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hared\Finances\Crypto Dashboard\"/>
    </mc:Choice>
  </mc:AlternateContent>
  <xr:revisionPtr revIDLastSave="0" documentId="13_ncr:1_{89AD626B-6FB9-4DA2-A18D-A8A41A822320}" xr6:coauthVersionLast="47" xr6:coauthVersionMax="47" xr10:uidLastSave="{00000000-0000-0000-0000-000000000000}"/>
  <bookViews>
    <workbookView xWindow="19125" yWindow="0" windowWidth="19275" windowHeight="20985" xr2:uid="{E92F5731-DB76-4F3B-9FC5-0992B0149969}"/>
  </bookViews>
  <sheets>
    <sheet name="Dashboard" sheetId="28" r:id="rId1"/>
    <sheet name="Unemployment Rate History" sheetId="30" state="hidden" r:id="rId2"/>
    <sheet name="Dailies" sheetId="4" r:id="rId3"/>
    <sheet name="Monthlies" sheetId="21" r:id="rId4"/>
    <sheet name="BTC-USD_History" sheetId="17" state="hidden" r:id="rId5"/>
    <sheet name="ETH-USD_History" sheetId="18" state="hidden" r:id="rId6"/>
    <sheet name="FXUSDCAD" sheetId="20" state="hidden" r:id="rId7"/>
    <sheet name="VIX-USD_History" sheetId="19" state="hidden" r:id="rId8"/>
    <sheet name="VOO-USD_History" sheetId="15" state="hidden" r:id="rId9"/>
    <sheet name="US Median Income" sheetId="25" state="hidden" r:id="rId10"/>
    <sheet name="Wilshire 5000" sheetId="23" state="hidden" r:id="rId11"/>
    <sheet name="GDP" sheetId="22" state="hidden" r:id="rId12"/>
    <sheet name="Shiller PE" sheetId="26" r:id="rId13"/>
    <sheet name="Graphs" sheetId="24" r:id="rId14"/>
    <sheet name="Sources" sheetId="27" r:id="rId15"/>
    <sheet name="Household Debt to GDP" sheetId="31" state="hidden" r:id="rId16"/>
    <sheet name="Template" sheetId="1" r:id="rId17"/>
  </sheets>
  <definedNames>
    <definedName name="dCurrDate">Dashboard!$B$3</definedName>
    <definedName name="dCurrMonth">Dashboard!$C$3</definedName>
    <definedName name="ExternalData_1" localSheetId="4" hidden="1">'BTC-USD_History'!$A$1:$G$2613</definedName>
    <definedName name="ExternalData_1" localSheetId="5" hidden="1">'ETH-USD_History'!$A$1:$C$2296</definedName>
    <definedName name="ExternalData_1" localSheetId="6" hidden="1">FXUSDCAD!$A$1:$C$1171</definedName>
    <definedName name="ExternalData_1" localSheetId="11" hidden="1">GDP!$A$1:$B$299</definedName>
    <definedName name="ExternalData_1" localSheetId="15" hidden="1">'Household Debt to GDP'!$A$1:$B$66</definedName>
    <definedName name="ExternalData_1" localSheetId="1" hidden="1">'Unemployment Rate History'!$A$1:$B$886</definedName>
    <definedName name="ExternalData_1" localSheetId="9" hidden="1">'US Median Income'!$A$1:$B$49</definedName>
    <definedName name="ExternalData_1" localSheetId="7" hidden="1">'VIX-USD_History'!$A$1:$E$8025</definedName>
    <definedName name="ExternalData_1" localSheetId="8" hidden="1">'VOO-USD_History'!$A$1:$G$2814</definedName>
    <definedName name="ExternalData_2" localSheetId="10" hidden="1">'Wilshire 5000'!$A$1:$B$13270</definedName>
    <definedName name="iBTC_Cap">#REF!</definedName>
    <definedName name="iTotalCa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4" l="1"/>
  <c r="F3" i="4"/>
  <c r="G3" i="4"/>
  <c r="H3" i="4"/>
  <c r="I3" i="4"/>
  <c r="C4" i="4"/>
  <c r="F4" i="4"/>
  <c r="G4" i="4"/>
  <c r="H4" i="4"/>
  <c r="I4" i="4"/>
  <c r="C5" i="4"/>
  <c r="F5" i="4"/>
  <c r="G5" i="4"/>
  <c r="H5" i="4"/>
  <c r="I5" i="4"/>
  <c r="C6" i="4"/>
  <c r="F6" i="4"/>
  <c r="G6" i="4"/>
  <c r="H6" i="4"/>
  <c r="I6" i="4"/>
  <c r="C7" i="4"/>
  <c r="F7" i="4"/>
  <c r="G7" i="4"/>
  <c r="H7" i="4"/>
  <c r="I7" i="4"/>
  <c r="C8" i="4"/>
  <c r="F8" i="4"/>
  <c r="G8" i="4"/>
  <c r="H8" i="4"/>
  <c r="I8" i="4"/>
  <c r="C9" i="4"/>
  <c r="F9" i="4"/>
  <c r="G9" i="4"/>
  <c r="H9" i="4"/>
  <c r="I9" i="4"/>
  <c r="C10" i="4"/>
  <c r="F10" i="4"/>
  <c r="G10" i="4"/>
  <c r="H10" i="4"/>
  <c r="I10" i="4"/>
  <c r="C11" i="4"/>
  <c r="F11" i="4"/>
  <c r="G11" i="4"/>
  <c r="H11" i="4"/>
  <c r="I11" i="4"/>
  <c r="C12" i="4"/>
  <c r="F12" i="4"/>
  <c r="G12" i="4"/>
  <c r="H12" i="4"/>
  <c r="I12" i="4"/>
  <c r="C13" i="4"/>
  <c r="F13" i="4"/>
  <c r="G13" i="4"/>
  <c r="H13" i="4"/>
  <c r="I13" i="4"/>
  <c r="C14" i="4"/>
  <c r="F14" i="4"/>
  <c r="G14" i="4"/>
  <c r="H14" i="4"/>
  <c r="I14" i="4"/>
  <c r="C15" i="4"/>
  <c r="F15" i="4"/>
  <c r="G15" i="4"/>
  <c r="H15" i="4"/>
  <c r="I15" i="4"/>
  <c r="C16" i="4"/>
  <c r="F16" i="4"/>
  <c r="G16" i="4"/>
  <c r="H16" i="4"/>
  <c r="I16" i="4"/>
  <c r="C17" i="4"/>
  <c r="F17" i="4"/>
  <c r="G17" i="4"/>
  <c r="H17" i="4"/>
  <c r="I17" i="4"/>
  <c r="C18" i="4"/>
  <c r="F18" i="4"/>
  <c r="G18" i="4"/>
  <c r="H18" i="4"/>
  <c r="I18" i="4"/>
  <c r="C19" i="4"/>
  <c r="F19" i="4"/>
  <c r="G19" i="4"/>
  <c r="H19" i="4"/>
  <c r="I19" i="4"/>
  <c r="C20" i="4"/>
  <c r="F20" i="4"/>
  <c r="G20" i="4"/>
  <c r="H20" i="4"/>
  <c r="I20" i="4"/>
  <c r="C21" i="4"/>
  <c r="F21" i="4"/>
  <c r="G21" i="4"/>
  <c r="H21" i="4"/>
  <c r="I21" i="4"/>
  <c r="C22" i="4"/>
  <c r="F22" i="4"/>
  <c r="G22" i="4"/>
  <c r="H22" i="4"/>
  <c r="I22" i="4"/>
  <c r="C23" i="4"/>
  <c r="F23" i="4"/>
  <c r="G23" i="4"/>
  <c r="H23" i="4"/>
  <c r="I23" i="4"/>
  <c r="C24" i="4"/>
  <c r="F24" i="4"/>
  <c r="G24" i="4"/>
  <c r="H24" i="4"/>
  <c r="I24" i="4"/>
  <c r="C25" i="4"/>
  <c r="F25" i="4"/>
  <c r="G25" i="4"/>
  <c r="H25" i="4"/>
  <c r="I25" i="4"/>
  <c r="C26" i="4"/>
  <c r="F26" i="4"/>
  <c r="G26" i="4"/>
  <c r="H26" i="4"/>
  <c r="I26" i="4"/>
  <c r="C27" i="4"/>
  <c r="F27" i="4"/>
  <c r="G27" i="4"/>
  <c r="H27" i="4"/>
  <c r="I27" i="4"/>
  <c r="A2" i="21"/>
  <c r="B2" i="21"/>
  <c r="J2" i="21" s="1"/>
  <c r="K2" i="21" s="1"/>
  <c r="M2" i="21"/>
  <c r="C28" i="4"/>
  <c r="F28" i="4"/>
  <c r="G28" i="4"/>
  <c r="H28" i="4"/>
  <c r="I28" i="4"/>
  <c r="C29" i="4"/>
  <c r="F29" i="4"/>
  <c r="G29" i="4"/>
  <c r="H29" i="4"/>
  <c r="I29" i="4"/>
  <c r="C30" i="4"/>
  <c r="F30" i="4"/>
  <c r="G30" i="4"/>
  <c r="H30" i="4"/>
  <c r="I30" i="4"/>
  <c r="C31" i="4"/>
  <c r="F31" i="4"/>
  <c r="G31" i="4"/>
  <c r="H31" i="4"/>
  <c r="I31" i="4"/>
  <c r="C32" i="4"/>
  <c r="F32" i="4"/>
  <c r="G32" i="4"/>
  <c r="H32" i="4"/>
  <c r="I32" i="4"/>
  <c r="C33" i="4"/>
  <c r="F33" i="4"/>
  <c r="G33" i="4"/>
  <c r="H33" i="4"/>
  <c r="I33" i="4"/>
  <c r="C34" i="4"/>
  <c r="F34" i="4"/>
  <c r="G34" i="4"/>
  <c r="H34" i="4"/>
  <c r="I34" i="4"/>
  <c r="C35" i="4"/>
  <c r="F35" i="4"/>
  <c r="G35" i="4"/>
  <c r="H35" i="4"/>
  <c r="I35" i="4"/>
  <c r="C36" i="4"/>
  <c r="F36" i="4"/>
  <c r="G36" i="4"/>
  <c r="H36" i="4"/>
  <c r="I36" i="4"/>
  <c r="C37" i="4"/>
  <c r="F37" i="4"/>
  <c r="G37" i="4"/>
  <c r="H37" i="4"/>
  <c r="I37" i="4"/>
  <c r="C38" i="4"/>
  <c r="F38" i="4"/>
  <c r="G38" i="4"/>
  <c r="H38" i="4"/>
  <c r="I38" i="4"/>
  <c r="C39" i="4"/>
  <c r="F39" i="4"/>
  <c r="G39" i="4"/>
  <c r="H39" i="4"/>
  <c r="I39" i="4"/>
  <c r="C40" i="4"/>
  <c r="F40" i="4"/>
  <c r="G40" i="4"/>
  <c r="H40" i="4"/>
  <c r="I40" i="4"/>
  <c r="C41" i="4"/>
  <c r="F41" i="4"/>
  <c r="G41" i="4"/>
  <c r="H41" i="4"/>
  <c r="I41" i="4"/>
  <c r="C42" i="4"/>
  <c r="F42" i="4"/>
  <c r="G42" i="4"/>
  <c r="H42" i="4"/>
  <c r="I42" i="4"/>
  <c r="C43" i="4"/>
  <c r="F43" i="4"/>
  <c r="G43" i="4"/>
  <c r="H43" i="4"/>
  <c r="I43" i="4"/>
  <c r="C44" i="4"/>
  <c r="F44" i="4"/>
  <c r="G44" i="4"/>
  <c r="H44" i="4"/>
  <c r="I44" i="4"/>
  <c r="C45" i="4"/>
  <c r="F45" i="4"/>
  <c r="G45" i="4"/>
  <c r="H45" i="4"/>
  <c r="I45" i="4"/>
  <c r="C46" i="4"/>
  <c r="F46" i="4"/>
  <c r="G46" i="4"/>
  <c r="H46" i="4"/>
  <c r="I46" i="4"/>
  <c r="C47" i="4"/>
  <c r="F47" i="4"/>
  <c r="G47" i="4"/>
  <c r="H47" i="4"/>
  <c r="I47" i="4"/>
  <c r="C48" i="4"/>
  <c r="F48" i="4"/>
  <c r="G48" i="4"/>
  <c r="H48" i="4"/>
  <c r="I48" i="4"/>
  <c r="C49" i="4"/>
  <c r="F49" i="4"/>
  <c r="G49" i="4"/>
  <c r="H49" i="4"/>
  <c r="I49" i="4"/>
  <c r="C50" i="4"/>
  <c r="F50" i="4"/>
  <c r="G50" i="4"/>
  <c r="H50" i="4"/>
  <c r="I50" i="4"/>
  <c r="C51" i="4"/>
  <c r="F51" i="4"/>
  <c r="G51" i="4"/>
  <c r="H51" i="4"/>
  <c r="I51" i="4"/>
  <c r="C52" i="4"/>
  <c r="F52" i="4"/>
  <c r="G52" i="4"/>
  <c r="H52" i="4"/>
  <c r="I52" i="4"/>
  <c r="C53" i="4"/>
  <c r="F53" i="4"/>
  <c r="G53" i="4"/>
  <c r="H53" i="4"/>
  <c r="I53" i="4"/>
  <c r="C54" i="4"/>
  <c r="F54" i="4"/>
  <c r="G54" i="4"/>
  <c r="H54" i="4"/>
  <c r="I54" i="4"/>
  <c r="C55" i="4"/>
  <c r="F55" i="4"/>
  <c r="G55" i="4"/>
  <c r="H55" i="4"/>
  <c r="I55" i="4"/>
  <c r="C56" i="4"/>
  <c r="F56" i="4"/>
  <c r="G56" i="4"/>
  <c r="H56" i="4"/>
  <c r="I56" i="4"/>
  <c r="C57" i="4"/>
  <c r="F57" i="4"/>
  <c r="G57" i="4"/>
  <c r="H57" i="4"/>
  <c r="I57" i="4"/>
  <c r="C58" i="4"/>
  <c r="F58" i="4"/>
  <c r="G58" i="4"/>
  <c r="H58" i="4"/>
  <c r="I58" i="4"/>
  <c r="C59" i="4"/>
  <c r="F59" i="4"/>
  <c r="G59" i="4"/>
  <c r="H59" i="4"/>
  <c r="I59" i="4"/>
  <c r="B3" i="21"/>
  <c r="A3" i="21"/>
  <c r="C60" i="4"/>
  <c r="F60" i="4"/>
  <c r="G60" i="4"/>
  <c r="H60" i="4"/>
  <c r="I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C61" i="4"/>
  <c r="F61" i="4"/>
  <c r="G61" i="4"/>
  <c r="C62" i="4"/>
  <c r="F62" i="4"/>
  <c r="G62" i="4"/>
  <c r="D16" i="28"/>
  <c r="N10" i="21"/>
  <c r="N9" i="21" s="1"/>
  <c r="N8" i="21" s="1"/>
  <c r="N7" i="21" s="1"/>
  <c r="N6" i="21" s="1"/>
  <c r="N5" i="21" s="1"/>
  <c r="N4" i="21" s="1"/>
  <c r="N13" i="21"/>
  <c r="N12" i="21" s="1"/>
  <c r="N11" i="21" s="1"/>
  <c r="N16" i="21"/>
  <c r="N15" i="21" s="1"/>
  <c r="N14" i="21" s="1"/>
  <c r="N19" i="21"/>
  <c r="N18" i="21" s="1"/>
  <c r="N17" i="21" s="1"/>
  <c r="N22" i="21"/>
  <c r="N21" i="21" s="1"/>
  <c r="N20" i="21" s="1"/>
  <c r="N25" i="21"/>
  <c r="N24" i="21" s="1"/>
  <c r="N23" i="21" s="1"/>
  <c r="N28" i="21"/>
  <c r="N27" i="21" s="1"/>
  <c r="N26" i="21" s="1"/>
  <c r="N31" i="21"/>
  <c r="N30" i="21" s="1"/>
  <c r="N29" i="21" s="1"/>
  <c r="N34" i="21"/>
  <c r="N33" i="21" s="1"/>
  <c r="N32" i="21" s="1"/>
  <c r="N37" i="21"/>
  <c r="N36" i="21" s="1"/>
  <c r="N35" i="21" s="1"/>
  <c r="N40" i="21"/>
  <c r="N39" i="21" s="1"/>
  <c r="N38" i="21" s="1"/>
  <c r="N43" i="21"/>
  <c r="N42" i="21" s="1"/>
  <c r="N41" i="21" s="1"/>
  <c r="N46" i="21"/>
  <c r="N45" i="21" s="1"/>
  <c r="N44" i="21" s="1"/>
  <c r="N49" i="21"/>
  <c r="N48" i="21" s="1"/>
  <c r="N47" i="21" s="1"/>
  <c r="N52" i="21"/>
  <c r="N51" i="21" s="1"/>
  <c r="N55" i="21"/>
  <c r="N54" i="21" s="1"/>
  <c r="N53" i="21" s="1"/>
  <c r="N58" i="21"/>
  <c r="N57" i="21" s="1"/>
  <c r="N56" i="21" s="1"/>
  <c r="N61" i="21"/>
  <c r="N60" i="21" s="1"/>
  <c r="N59" i="21" s="1"/>
  <c r="N64" i="21"/>
  <c r="N63" i="21" s="1"/>
  <c r="N62" i="21" s="1"/>
  <c r="N67" i="21"/>
  <c r="N66" i="21" s="1"/>
  <c r="N65" i="21" s="1"/>
  <c r="N70" i="21"/>
  <c r="N69" i="21" s="1"/>
  <c r="N68" i="21" s="1"/>
  <c r="N73" i="21"/>
  <c r="N72" i="21" s="1"/>
  <c r="N71" i="21" s="1"/>
  <c r="N76" i="21"/>
  <c r="N75" i="21" s="1"/>
  <c r="N74" i="21" s="1"/>
  <c r="N79" i="21"/>
  <c r="N78" i="21" s="1"/>
  <c r="N77" i="21" s="1"/>
  <c r="N82" i="21"/>
  <c r="N81" i="21" s="1"/>
  <c r="N80" i="21" s="1"/>
  <c r="N85" i="21"/>
  <c r="N84" i="21" s="1"/>
  <c r="N83" i="21" s="1"/>
  <c r="N88" i="21"/>
  <c r="N87" i="21" s="1"/>
  <c r="N86" i="21" s="1"/>
  <c r="N91" i="21"/>
  <c r="N90" i="21" s="1"/>
  <c r="N89" i="21" s="1"/>
  <c r="N94" i="21"/>
  <c r="N93" i="21" s="1"/>
  <c r="N92" i="21" s="1"/>
  <c r="N97" i="21"/>
  <c r="N96" i="21" s="1"/>
  <c r="N95" i="21" s="1"/>
  <c r="N100" i="21"/>
  <c r="N99" i="21" s="1"/>
  <c r="N98" i="21" s="1"/>
  <c r="N103" i="21"/>
  <c r="N102" i="21" s="1"/>
  <c r="N101" i="21" s="1"/>
  <c r="N106" i="21"/>
  <c r="N105" i="21" s="1"/>
  <c r="N104" i="21" s="1"/>
  <c r="N109" i="21"/>
  <c r="N108" i="21" s="1"/>
  <c r="N107" i="21" s="1"/>
  <c r="N112" i="21"/>
  <c r="N111" i="21" s="1"/>
  <c r="N110" i="21" s="1"/>
  <c r="N115" i="21"/>
  <c r="N114" i="21" s="1"/>
  <c r="N113" i="21" s="1"/>
  <c r="N118" i="21"/>
  <c r="N117" i="21" s="1"/>
  <c r="N116" i="21" s="1"/>
  <c r="N121" i="21"/>
  <c r="N120" i="21" s="1"/>
  <c r="N119" i="21" s="1"/>
  <c r="N124" i="21"/>
  <c r="N123" i="21" s="1"/>
  <c r="N122" i="21" s="1"/>
  <c r="N127" i="21"/>
  <c r="N126" i="21" s="1"/>
  <c r="N125" i="21" s="1"/>
  <c r="N130" i="21"/>
  <c r="N129" i="21" s="1"/>
  <c r="N128" i="21" s="1"/>
  <c r="N133" i="21"/>
  <c r="N132" i="21" s="1"/>
  <c r="N131" i="21" s="1"/>
  <c r="N136" i="21"/>
  <c r="N135" i="21" s="1"/>
  <c r="N134" i="21" s="1"/>
  <c r="N139" i="21"/>
  <c r="N138" i="21" s="1"/>
  <c r="N137" i="21" s="1"/>
  <c r="N142" i="21"/>
  <c r="N141" i="21" s="1"/>
  <c r="N140" i="21" s="1"/>
  <c r="N145" i="21"/>
  <c r="N144" i="21" s="1"/>
  <c r="N143" i="21" s="1"/>
  <c r="N148" i="21"/>
  <c r="N147" i="21" s="1"/>
  <c r="N146" i="21" s="1"/>
  <c r="N151" i="21"/>
  <c r="N150" i="21" s="1"/>
  <c r="N149" i="21" s="1"/>
  <c r="N154" i="21"/>
  <c r="N153" i="21" s="1"/>
  <c r="N152" i="21" s="1"/>
  <c r="N157" i="21"/>
  <c r="N156" i="21" s="1"/>
  <c r="N155" i="21" s="1"/>
  <c r="N160" i="21"/>
  <c r="N159" i="21" s="1"/>
  <c r="N158" i="21" s="1"/>
  <c r="N163" i="21"/>
  <c r="N162" i="21" s="1"/>
  <c r="N161" i="21" s="1"/>
  <c r="N166" i="21"/>
  <c r="N165" i="21" s="1"/>
  <c r="N164" i="21" s="1"/>
  <c r="N169" i="21"/>
  <c r="N168" i="21" s="1"/>
  <c r="N167" i="21" s="1"/>
  <c r="N172" i="21"/>
  <c r="N171" i="21" s="1"/>
  <c r="N170" i="21" s="1"/>
  <c r="N175" i="21"/>
  <c r="N174" i="21" s="1"/>
  <c r="N173" i="21" s="1"/>
  <c r="N178" i="21"/>
  <c r="N177" i="21" s="1"/>
  <c r="N176" i="21" s="1"/>
  <c r="D15" i="28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4" i="21"/>
  <c r="C63" i="4"/>
  <c r="F63" i="4"/>
  <c r="G63" i="4"/>
  <c r="D12" i="28"/>
  <c r="C3" i="28"/>
  <c r="D10" i="28"/>
  <c r="C10" i="28"/>
  <c r="D9" i="28"/>
  <c r="D8" i="28"/>
  <c r="D7" i="28"/>
  <c r="D6" i="28"/>
  <c r="C64" i="4"/>
  <c r="F64" i="4"/>
  <c r="G64" i="4"/>
  <c r="C65" i="4"/>
  <c r="F65" i="4"/>
  <c r="G65" i="4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C66" i="4"/>
  <c r="F66" i="4"/>
  <c r="G66" i="4"/>
  <c r="C67" i="4"/>
  <c r="F67" i="4"/>
  <c r="G67" i="4"/>
  <c r="B178" i="21"/>
  <c r="J178" i="21" s="1"/>
  <c r="K178" i="21" s="1"/>
  <c r="B177" i="21"/>
  <c r="J177" i="21" s="1"/>
  <c r="K177" i="21" s="1"/>
  <c r="B176" i="21"/>
  <c r="J176" i="21" s="1"/>
  <c r="K176" i="21" s="1"/>
  <c r="B175" i="21"/>
  <c r="J175" i="21" s="1"/>
  <c r="K175" i="21" s="1"/>
  <c r="B174" i="21"/>
  <c r="J174" i="21" s="1"/>
  <c r="K174" i="21" s="1"/>
  <c r="B173" i="21"/>
  <c r="J173" i="21" s="1"/>
  <c r="K173" i="21" s="1"/>
  <c r="B172" i="21"/>
  <c r="J172" i="21" s="1"/>
  <c r="K172" i="21" s="1"/>
  <c r="B171" i="21"/>
  <c r="J171" i="21" s="1"/>
  <c r="K171" i="21" s="1"/>
  <c r="B170" i="21"/>
  <c r="J170" i="21" s="1"/>
  <c r="K170" i="21" s="1"/>
  <c r="B169" i="21"/>
  <c r="J169" i="21" s="1"/>
  <c r="K169" i="21" s="1"/>
  <c r="B168" i="21"/>
  <c r="J168" i="21" s="1"/>
  <c r="K168" i="21" s="1"/>
  <c r="B167" i="21"/>
  <c r="J167" i="21" s="1"/>
  <c r="K167" i="21" s="1"/>
  <c r="B166" i="21"/>
  <c r="J166" i="21" s="1"/>
  <c r="K166" i="21" s="1"/>
  <c r="B165" i="21"/>
  <c r="J165" i="21" s="1"/>
  <c r="K165" i="21" s="1"/>
  <c r="B164" i="21"/>
  <c r="J164" i="21" s="1"/>
  <c r="K164" i="21" s="1"/>
  <c r="B163" i="21"/>
  <c r="J163" i="21" s="1"/>
  <c r="K163" i="21" s="1"/>
  <c r="B162" i="21"/>
  <c r="J162" i="21" s="1"/>
  <c r="K162" i="21" s="1"/>
  <c r="B161" i="21"/>
  <c r="J161" i="21" s="1"/>
  <c r="K161" i="21" s="1"/>
  <c r="B160" i="21"/>
  <c r="J160" i="21" s="1"/>
  <c r="K160" i="21" s="1"/>
  <c r="B159" i="21"/>
  <c r="J159" i="21" s="1"/>
  <c r="K159" i="21" s="1"/>
  <c r="B158" i="21"/>
  <c r="J158" i="21" s="1"/>
  <c r="K158" i="21" s="1"/>
  <c r="B157" i="21"/>
  <c r="J157" i="21" s="1"/>
  <c r="K157" i="21" s="1"/>
  <c r="B156" i="21"/>
  <c r="J156" i="21" s="1"/>
  <c r="K156" i="21" s="1"/>
  <c r="B155" i="21"/>
  <c r="J155" i="21" s="1"/>
  <c r="K155" i="21" s="1"/>
  <c r="B154" i="21"/>
  <c r="J154" i="21" s="1"/>
  <c r="K154" i="21" s="1"/>
  <c r="B153" i="21"/>
  <c r="J153" i="21" s="1"/>
  <c r="K153" i="21" s="1"/>
  <c r="B152" i="21"/>
  <c r="J152" i="21" s="1"/>
  <c r="K152" i="21" s="1"/>
  <c r="B151" i="21"/>
  <c r="J151" i="21" s="1"/>
  <c r="K151" i="21" s="1"/>
  <c r="B150" i="21"/>
  <c r="J150" i="21" s="1"/>
  <c r="K150" i="21" s="1"/>
  <c r="B149" i="21"/>
  <c r="J149" i="21" s="1"/>
  <c r="K149" i="21" s="1"/>
  <c r="B148" i="21"/>
  <c r="J148" i="21" s="1"/>
  <c r="K148" i="21" s="1"/>
  <c r="B147" i="21"/>
  <c r="J147" i="21" s="1"/>
  <c r="K147" i="21" s="1"/>
  <c r="B146" i="21"/>
  <c r="J146" i="21" s="1"/>
  <c r="K146" i="21" s="1"/>
  <c r="B145" i="21"/>
  <c r="J145" i="21" s="1"/>
  <c r="K145" i="21" s="1"/>
  <c r="B144" i="21"/>
  <c r="J144" i="21" s="1"/>
  <c r="K144" i="21" s="1"/>
  <c r="B143" i="21"/>
  <c r="J143" i="21" s="1"/>
  <c r="K143" i="21" s="1"/>
  <c r="B142" i="21"/>
  <c r="J142" i="21" s="1"/>
  <c r="K142" i="21" s="1"/>
  <c r="B141" i="21"/>
  <c r="J141" i="21" s="1"/>
  <c r="K141" i="21" s="1"/>
  <c r="B140" i="21"/>
  <c r="J140" i="21" s="1"/>
  <c r="K140" i="21" s="1"/>
  <c r="B139" i="21"/>
  <c r="J139" i="21" s="1"/>
  <c r="K139" i="21" s="1"/>
  <c r="B138" i="21"/>
  <c r="J138" i="21" s="1"/>
  <c r="K138" i="21" s="1"/>
  <c r="B137" i="21"/>
  <c r="J137" i="21" s="1"/>
  <c r="K137" i="21" s="1"/>
  <c r="B136" i="21"/>
  <c r="J136" i="21" s="1"/>
  <c r="K136" i="21" s="1"/>
  <c r="B135" i="21"/>
  <c r="J135" i="21" s="1"/>
  <c r="K135" i="21" s="1"/>
  <c r="B134" i="21"/>
  <c r="J134" i="21" s="1"/>
  <c r="K134" i="21" s="1"/>
  <c r="B133" i="21"/>
  <c r="J133" i="21" s="1"/>
  <c r="K133" i="21" s="1"/>
  <c r="B132" i="21"/>
  <c r="J132" i="21" s="1"/>
  <c r="K132" i="21" s="1"/>
  <c r="B131" i="21"/>
  <c r="J131" i="21" s="1"/>
  <c r="K131" i="21" s="1"/>
  <c r="B130" i="21"/>
  <c r="J130" i="21" s="1"/>
  <c r="K130" i="21" s="1"/>
  <c r="B129" i="21"/>
  <c r="J129" i="21" s="1"/>
  <c r="K129" i="21" s="1"/>
  <c r="B128" i="21"/>
  <c r="J128" i="21" s="1"/>
  <c r="K128" i="21" s="1"/>
  <c r="B127" i="21"/>
  <c r="J127" i="21" s="1"/>
  <c r="K127" i="21" s="1"/>
  <c r="B126" i="21"/>
  <c r="J126" i="21" s="1"/>
  <c r="K126" i="21" s="1"/>
  <c r="B125" i="21"/>
  <c r="J125" i="21" s="1"/>
  <c r="K125" i="21" s="1"/>
  <c r="B124" i="21"/>
  <c r="J124" i="21" s="1"/>
  <c r="K124" i="21" s="1"/>
  <c r="B123" i="21"/>
  <c r="J123" i="21" s="1"/>
  <c r="K123" i="21" s="1"/>
  <c r="B122" i="21"/>
  <c r="J122" i="21" s="1"/>
  <c r="K122" i="21" s="1"/>
  <c r="B121" i="21"/>
  <c r="J121" i="21" s="1"/>
  <c r="K121" i="21" s="1"/>
  <c r="B120" i="21"/>
  <c r="J120" i="21" s="1"/>
  <c r="K120" i="21" s="1"/>
  <c r="B119" i="21"/>
  <c r="J119" i="21" s="1"/>
  <c r="K119" i="21" s="1"/>
  <c r="B118" i="21"/>
  <c r="J118" i="21" s="1"/>
  <c r="K118" i="21" s="1"/>
  <c r="B117" i="21"/>
  <c r="J117" i="21" s="1"/>
  <c r="K117" i="21" s="1"/>
  <c r="B116" i="21"/>
  <c r="J116" i="21" s="1"/>
  <c r="K116" i="21" s="1"/>
  <c r="B115" i="21"/>
  <c r="J115" i="21" s="1"/>
  <c r="K115" i="21" s="1"/>
  <c r="B114" i="21"/>
  <c r="J114" i="21" s="1"/>
  <c r="K114" i="21" s="1"/>
  <c r="B113" i="21"/>
  <c r="J113" i="21" s="1"/>
  <c r="K113" i="21" s="1"/>
  <c r="B112" i="21"/>
  <c r="J112" i="21" s="1"/>
  <c r="K112" i="21" s="1"/>
  <c r="B111" i="21"/>
  <c r="J111" i="21" s="1"/>
  <c r="K111" i="21" s="1"/>
  <c r="B110" i="21"/>
  <c r="J110" i="21" s="1"/>
  <c r="K110" i="21" s="1"/>
  <c r="B109" i="21"/>
  <c r="J109" i="21" s="1"/>
  <c r="K109" i="21" s="1"/>
  <c r="B108" i="21"/>
  <c r="J108" i="21" s="1"/>
  <c r="K108" i="21" s="1"/>
  <c r="B107" i="21"/>
  <c r="J107" i="21" s="1"/>
  <c r="K107" i="21" s="1"/>
  <c r="B106" i="21"/>
  <c r="J106" i="21" s="1"/>
  <c r="K106" i="21" s="1"/>
  <c r="B105" i="21"/>
  <c r="J105" i="21" s="1"/>
  <c r="K105" i="21" s="1"/>
  <c r="B104" i="21"/>
  <c r="J104" i="21" s="1"/>
  <c r="K104" i="21" s="1"/>
  <c r="B103" i="21"/>
  <c r="J103" i="21" s="1"/>
  <c r="K103" i="21" s="1"/>
  <c r="B102" i="21"/>
  <c r="J102" i="21" s="1"/>
  <c r="K102" i="21" s="1"/>
  <c r="B101" i="21"/>
  <c r="J101" i="21" s="1"/>
  <c r="K101" i="21" s="1"/>
  <c r="B100" i="21"/>
  <c r="J100" i="21" s="1"/>
  <c r="K100" i="21" s="1"/>
  <c r="B99" i="21"/>
  <c r="J99" i="21" s="1"/>
  <c r="K99" i="21" s="1"/>
  <c r="B98" i="21"/>
  <c r="J98" i="21" s="1"/>
  <c r="K98" i="21" s="1"/>
  <c r="B97" i="21"/>
  <c r="J97" i="21" s="1"/>
  <c r="K97" i="21" s="1"/>
  <c r="B96" i="21"/>
  <c r="J96" i="21" s="1"/>
  <c r="K96" i="21" s="1"/>
  <c r="B95" i="21"/>
  <c r="J95" i="21" s="1"/>
  <c r="K95" i="21" s="1"/>
  <c r="B94" i="21"/>
  <c r="J94" i="21" s="1"/>
  <c r="K94" i="21" s="1"/>
  <c r="B93" i="21"/>
  <c r="J93" i="21" s="1"/>
  <c r="K93" i="21" s="1"/>
  <c r="B92" i="21"/>
  <c r="J92" i="21" s="1"/>
  <c r="K92" i="21" s="1"/>
  <c r="B91" i="21"/>
  <c r="J91" i="21" s="1"/>
  <c r="K91" i="21" s="1"/>
  <c r="B90" i="21"/>
  <c r="J90" i="21" s="1"/>
  <c r="K90" i="21" s="1"/>
  <c r="B89" i="21"/>
  <c r="J89" i="21" s="1"/>
  <c r="K89" i="21" s="1"/>
  <c r="B88" i="21"/>
  <c r="J88" i="21" s="1"/>
  <c r="K88" i="21" s="1"/>
  <c r="B87" i="21"/>
  <c r="J87" i="21" s="1"/>
  <c r="K87" i="21" s="1"/>
  <c r="B86" i="21"/>
  <c r="J86" i="21" s="1"/>
  <c r="K86" i="21" s="1"/>
  <c r="B85" i="21"/>
  <c r="J85" i="21" s="1"/>
  <c r="K85" i="21" s="1"/>
  <c r="B84" i="21"/>
  <c r="J84" i="21" s="1"/>
  <c r="K84" i="21" s="1"/>
  <c r="B83" i="21"/>
  <c r="J83" i="21" s="1"/>
  <c r="K83" i="21" s="1"/>
  <c r="B82" i="21"/>
  <c r="J82" i="21" s="1"/>
  <c r="K82" i="21" s="1"/>
  <c r="B81" i="21"/>
  <c r="J81" i="21" s="1"/>
  <c r="K81" i="21" s="1"/>
  <c r="B80" i="21"/>
  <c r="J80" i="21" s="1"/>
  <c r="K80" i="21" s="1"/>
  <c r="B79" i="21"/>
  <c r="J79" i="21" s="1"/>
  <c r="K79" i="21" s="1"/>
  <c r="B78" i="21"/>
  <c r="J78" i="21" s="1"/>
  <c r="K78" i="21" s="1"/>
  <c r="B77" i="21"/>
  <c r="J77" i="21" s="1"/>
  <c r="K77" i="21" s="1"/>
  <c r="B76" i="21"/>
  <c r="J76" i="21" s="1"/>
  <c r="K76" i="21" s="1"/>
  <c r="B75" i="21"/>
  <c r="J75" i="21" s="1"/>
  <c r="K75" i="21" s="1"/>
  <c r="B74" i="21"/>
  <c r="J74" i="21" s="1"/>
  <c r="K74" i="21" s="1"/>
  <c r="B73" i="21"/>
  <c r="J73" i="21" s="1"/>
  <c r="K73" i="21" s="1"/>
  <c r="B72" i="21"/>
  <c r="J72" i="21" s="1"/>
  <c r="K72" i="21" s="1"/>
  <c r="B71" i="21"/>
  <c r="J71" i="21" s="1"/>
  <c r="K71" i="21" s="1"/>
  <c r="B70" i="21"/>
  <c r="J70" i="21" s="1"/>
  <c r="K70" i="21" s="1"/>
  <c r="B69" i="21"/>
  <c r="J69" i="21" s="1"/>
  <c r="K69" i="21" s="1"/>
  <c r="B68" i="21"/>
  <c r="J68" i="21" s="1"/>
  <c r="K68" i="21" s="1"/>
  <c r="B67" i="21"/>
  <c r="J67" i="21" s="1"/>
  <c r="K67" i="21" s="1"/>
  <c r="B66" i="21"/>
  <c r="J66" i="21" s="1"/>
  <c r="K66" i="21" s="1"/>
  <c r="B65" i="21"/>
  <c r="J65" i="21" s="1"/>
  <c r="K65" i="21" s="1"/>
  <c r="B64" i="21"/>
  <c r="J64" i="21" s="1"/>
  <c r="K64" i="21" s="1"/>
  <c r="B63" i="21"/>
  <c r="J63" i="21" s="1"/>
  <c r="K63" i="21" s="1"/>
  <c r="B62" i="21"/>
  <c r="J62" i="21" s="1"/>
  <c r="K62" i="21" s="1"/>
  <c r="B61" i="21"/>
  <c r="J61" i="21" s="1"/>
  <c r="K61" i="21" s="1"/>
  <c r="B60" i="21"/>
  <c r="J60" i="21" s="1"/>
  <c r="K60" i="21" s="1"/>
  <c r="B59" i="21"/>
  <c r="J59" i="21" s="1"/>
  <c r="K59" i="21" s="1"/>
  <c r="B58" i="21"/>
  <c r="J58" i="21" s="1"/>
  <c r="K58" i="21" s="1"/>
  <c r="B57" i="21"/>
  <c r="J57" i="21" s="1"/>
  <c r="K57" i="21" s="1"/>
  <c r="B56" i="21"/>
  <c r="J56" i="21" s="1"/>
  <c r="K56" i="21" s="1"/>
  <c r="B55" i="21"/>
  <c r="J55" i="21" s="1"/>
  <c r="K55" i="21" s="1"/>
  <c r="B54" i="21"/>
  <c r="J54" i="21" s="1"/>
  <c r="K54" i="21" s="1"/>
  <c r="B53" i="21"/>
  <c r="J53" i="21" s="1"/>
  <c r="K53" i="21" s="1"/>
  <c r="B52" i="21"/>
  <c r="J52" i="21" s="1"/>
  <c r="K52" i="21" s="1"/>
  <c r="B51" i="21"/>
  <c r="J51" i="21" s="1"/>
  <c r="K51" i="21" s="1"/>
  <c r="B50" i="21"/>
  <c r="J50" i="21" s="1"/>
  <c r="K50" i="21" s="1"/>
  <c r="B49" i="21"/>
  <c r="J49" i="21" s="1"/>
  <c r="K49" i="21" s="1"/>
  <c r="B48" i="21"/>
  <c r="J48" i="21" s="1"/>
  <c r="K48" i="21" s="1"/>
  <c r="B47" i="21"/>
  <c r="J47" i="21" s="1"/>
  <c r="K47" i="21" s="1"/>
  <c r="B46" i="21"/>
  <c r="J46" i="21" s="1"/>
  <c r="K46" i="21" s="1"/>
  <c r="B45" i="21"/>
  <c r="J45" i="21" s="1"/>
  <c r="K45" i="21" s="1"/>
  <c r="B44" i="21"/>
  <c r="J44" i="21" s="1"/>
  <c r="K44" i="21" s="1"/>
  <c r="B43" i="21"/>
  <c r="J43" i="21" s="1"/>
  <c r="K43" i="21" s="1"/>
  <c r="B42" i="21"/>
  <c r="J42" i="21" s="1"/>
  <c r="K42" i="21" s="1"/>
  <c r="B41" i="21"/>
  <c r="J41" i="21" s="1"/>
  <c r="K41" i="21" s="1"/>
  <c r="B40" i="21"/>
  <c r="J40" i="21" s="1"/>
  <c r="K40" i="21" s="1"/>
  <c r="B39" i="21"/>
  <c r="J39" i="21" s="1"/>
  <c r="K39" i="21" s="1"/>
  <c r="B38" i="21"/>
  <c r="J38" i="21" s="1"/>
  <c r="K38" i="21" s="1"/>
  <c r="B37" i="21"/>
  <c r="J37" i="21" s="1"/>
  <c r="K37" i="21" s="1"/>
  <c r="B36" i="21"/>
  <c r="J36" i="21" s="1"/>
  <c r="K36" i="21" s="1"/>
  <c r="B35" i="21"/>
  <c r="J35" i="21" s="1"/>
  <c r="K35" i="21" s="1"/>
  <c r="B34" i="21"/>
  <c r="J34" i="21" s="1"/>
  <c r="K34" i="21" s="1"/>
  <c r="B33" i="21"/>
  <c r="J33" i="21" s="1"/>
  <c r="K33" i="21" s="1"/>
  <c r="B32" i="21"/>
  <c r="J32" i="21" s="1"/>
  <c r="K32" i="21" s="1"/>
  <c r="B31" i="21"/>
  <c r="J31" i="21" s="1"/>
  <c r="K31" i="21" s="1"/>
  <c r="B30" i="21"/>
  <c r="J30" i="21" s="1"/>
  <c r="K30" i="21" s="1"/>
  <c r="B29" i="21"/>
  <c r="J29" i="21" s="1"/>
  <c r="K29" i="21" s="1"/>
  <c r="B28" i="21"/>
  <c r="J28" i="21" s="1"/>
  <c r="K28" i="21" s="1"/>
  <c r="B27" i="21"/>
  <c r="J27" i="21" s="1"/>
  <c r="K27" i="21" s="1"/>
  <c r="B26" i="21"/>
  <c r="J26" i="21" s="1"/>
  <c r="K26" i="21" s="1"/>
  <c r="B25" i="21"/>
  <c r="J25" i="21" s="1"/>
  <c r="K25" i="21" s="1"/>
  <c r="B24" i="21"/>
  <c r="J24" i="21" s="1"/>
  <c r="K24" i="21" s="1"/>
  <c r="B23" i="21"/>
  <c r="J23" i="21" s="1"/>
  <c r="K23" i="21" s="1"/>
  <c r="B22" i="21"/>
  <c r="J22" i="21" s="1"/>
  <c r="K22" i="21" s="1"/>
  <c r="B21" i="21"/>
  <c r="J21" i="21" s="1"/>
  <c r="K21" i="21" s="1"/>
  <c r="B20" i="21"/>
  <c r="J20" i="21" s="1"/>
  <c r="K20" i="21" s="1"/>
  <c r="B19" i="21"/>
  <c r="J19" i="21" s="1"/>
  <c r="K19" i="21" s="1"/>
  <c r="B18" i="21"/>
  <c r="J18" i="21" s="1"/>
  <c r="K18" i="21" s="1"/>
  <c r="B17" i="21"/>
  <c r="J17" i="21" s="1"/>
  <c r="K17" i="21" s="1"/>
  <c r="B16" i="21"/>
  <c r="J16" i="21" s="1"/>
  <c r="K16" i="21" s="1"/>
  <c r="B15" i="21"/>
  <c r="J15" i="21" s="1"/>
  <c r="K15" i="21" s="1"/>
  <c r="B14" i="21"/>
  <c r="J14" i="21" s="1"/>
  <c r="K14" i="21" s="1"/>
  <c r="B13" i="21"/>
  <c r="J13" i="21" s="1"/>
  <c r="K13" i="21" s="1"/>
  <c r="B12" i="21"/>
  <c r="J12" i="21" s="1"/>
  <c r="K12" i="21" s="1"/>
  <c r="B11" i="21"/>
  <c r="J11" i="21" s="1"/>
  <c r="K11" i="21" s="1"/>
  <c r="B10" i="21"/>
  <c r="J10" i="21" s="1"/>
  <c r="K10" i="21" s="1"/>
  <c r="B9" i="21"/>
  <c r="J9" i="21" s="1"/>
  <c r="K9" i="21" s="1"/>
  <c r="B8" i="21"/>
  <c r="J8" i="21" s="1"/>
  <c r="K8" i="21" s="1"/>
  <c r="B7" i="21"/>
  <c r="J7" i="21" s="1"/>
  <c r="K7" i="21" s="1"/>
  <c r="B6" i="21"/>
  <c r="J6" i="21" s="1"/>
  <c r="K6" i="21" s="1"/>
  <c r="B5" i="21"/>
  <c r="J5" i="21" s="1"/>
  <c r="K5" i="21" s="1"/>
  <c r="B4" i="21"/>
  <c r="J4" i="21" s="1"/>
  <c r="K4" i="21" s="1"/>
  <c r="G10" i="21"/>
  <c r="G4" i="21"/>
  <c r="H4" i="21" s="1"/>
  <c r="G5" i="21"/>
  <c r="H5" i="21" s="1"/>
  <c r="G6" i="21"/>
  <c r="H6" i="21" s="1"/>
  <c r="G7" i="21"/>
  <c r="H7" i="21" s="1"/>
  <c r="G8" i="21"/>
  <c r="H8" i="21" s="1"/>
  <c r="G9" i="21"/>
  <c r="H9" i="21" s="1"/>
  <c r="G11" i="21"/>
  <c r="H11" i="21" s="1"/>
  <c r="G12" i="21"/>
  <c r="H12" i="21" s="1"/>
  <c r="G13" i="21"/>
  <c r="H13" i="21" s="1"/>
  <c r="G14" i="21"/>
  <c r="H14" i="21" s="1"/>
  <c r="G15" i="21"/>
  <c r="H15" i="21" s="1"/>
  <c r="G16" i="21"/>
  <c r="H16" i="21" s="1"/>
  <c r="G17" i="21"/>
  <c r="H17" i="21" s="1"/>
  <c r="G18" i="21"/>
  <c r="H18" i="21" s="1"/>
  <c r="G19" i="21"/>
  <c r="H19" i="21" s="1"/>
  <c r="G20" i="21"/>
  <c r="H20" i="21" s="1"/>
  <c r="G21" i="21"/>
  <c r="H21" i="21" s="1"/>
  <c r="G22" i="21"/>
  <c r="G23" i="21"/>
  <c r="H23" i="21" s="1"/>
  <c r="G24" i="21"/>
  <c r="H24" i="21" s="1"/>
  <c r="G25" i="21"/>
  <c r="H25" i="21" s="1"/>
  <c r="G26" i="21"/>
  <c r="H26" i="21" s="1"/>
  <c r="G27" i="21"/>
  <c r="H27" i="21" s="1"/>
  <c r="G28" i="21"/>
  <c r="H28" i="21" s="1"/>
  <c r="G29" i="21"/>
  <c r="H29" i="21" s="1"/>
  <c r="G30" i="21"/>
  <c r="H30" i="21" s="1"/>
  <c r="G31" i="21"/>
  <c r="H31" i="21" s="1"/>
  <c r="G32" i="21"/>
  <c r="H32" i="21" s="1"/>
  <c r="G33" i="21"/>
  <c r="H33" i="21" s="1"/>
  <c r="G34" i="21"/>
  <c r="G35" i="21"/>
  <c r="H35" i="21" s="1"/>
  <c r="G36" i="21"/>
  <c r="H36" i="21" s="1"/>
  <c r="G37" i="21"/>
  <c r="H37" i="21" s="1"/>
  <c r="G38" i="21"/>
  <c r="H38" i="21" s="1"/>
  <c r="G39" i="21"/>
  <c r="H39" i="21" s="1"/>
  <c r="G40" i="21"/>
  <c r="H40" i="21" s="1"/>
  <c r="G41" i="21"/>
  <c r="H41" i="21" s="1"/>
  <c r="G42" i="21"/>
  <c r="H42" i="21" s="1"/>
  <c r="G43" i="21"/>
  <c r="G44" i="21"/>
  <c r="H44" i="21" s="1"/>
  <c r="G45" i="21"/>
  <c r="H45" i="21" s="1"/>
  <c r="G46" i="21"/>
  <c r="G47" i="21"/>
  <c r="H47" i="21" s="1"/>
  <c r="G48" i="21"/>
  <c r="H48" i="21" s="1"/>
  <c r="G49" i="21"/>
  <c r="H49" i="21" s="1"/>
  <c r="G50" i="21"/>
  <c r="H50" i="21" s="1"/>
  <c r="G51" i="21"/>
  <c r="H51" i="21" s="1"/>
  <c r="G52" i="21"/>
  <c r="H52" i="21" s="1"/>
  <c r="G53" i="21"/>
  <c r="H53" i="21" s="1"/>
  <c r="G54" i="21"/>
  <c r="H54" i="21" s="1"/>
  <c r="G55" i="21"/>
  <c r="H55" i="21" s="1"/>
  <c r="G56" i="21"/>
  <c r="H56" i="21" s="1"/>
  <c r="G57" i="21"/>
  <c r="H57" i="21" s="1"/>
  <c r="G58" i="21"/>
  <c r="H58" i="21" s="1"/>
  <c r="G59" i="21"/>
  <c r="H59" i="21" s="1"/>
  <c r="G60" i="21"/>
  <c r="H60" i="21" s="1"/>
  <c r="G61" i="21"/>
  <c r="H61" i="21" s="1"/>
  <c r="G62" i="21"/>
  <c r="H62" i="21" s="1"/>
  <c r="G63" i="21"/>
  <c r="H63" i="21" s="1"/>
  <c r="G64" i="21"/>
  <c r="H64" i="21" s="1"/>
  <c r="G65" i="21"/>
  <c r="H65" i="21" s="1"/>
  <c r="G66" i="21"/>
  <c r="H66" i="21" s="1"/>
  <c r="G67" i="21"/>
  <c r="H67" i="21" s="1"/>
  <c r="G68" i="21"/>
  <c r="H68" i="21" s="1"/>
  <c r="G69" i="21"/>
  <c r="H69" i="21" s="1"/>
  <c r="G70" i="21"/>
  <c r="G71" i="21"/>
  <c r="H71" i="21" s="1"/>
  <c r="G72" i="21"/>
  <c r="H72" i="21" s="1"/>
  <c r="G73" i="21"/>
  <c r="H73" i="21" s="1"/>
  <c r="G74" i="21"/>
  <c r="H74" i="21" s="1"/>
  <c r="G75" i="21"/>
  <c r="H75" i="21" s="1"/>
  <c r="G76" i="21"/>
  <c r="H76" i="21" s="1"/>
  <c r="G77" i="21"/>
  <c r="H77" i="21" s="1"/>
  <c r="G78" i="21"/>
  <c r="H78" i="21" s="1"/>
  <c r="G79" i="21"/>
  <c r="H79" i="21" s="1"/>
  <c r="G80" i="21"/>
  <c r="H80" i="21" s="1"/>
  <c r="G81" i="21"/>
  <c r="H81" i="21" s="1"/>
  <c r="G82" i="21"/>
  <c r="G83" i="21"/>
  <c r="H83" i="21" s="1"/>
  <c r="G84" i="21"/>
  <c r="H84" i="21" s="1"/>
  <c r="G85" i="21"/>
  <c r="H85" i="21" s="1"/>
  <c r="G86" i="21"/>
  <c r="G87" i="21"/>
  <c r="H87" i="21" s="1"/>
  <c r="G88" i="21"/>
  <c r="H88" i="21" s="1"/>
  <c r="G89" i="21"/>
  <c r="H89" i="21" s="1"/>
  <c r="G90" i="21"/>
  <c r="H90" i="21" s="1"/>
  <c r="G91" i="21"/>
  <c r="H91" i="21" s="1"/>
  <c r="G92" i="21"/>
  <c r="H92" i="21" s="1"/>
  <c r="G93" i="21"/>
  <c r="H93" i="21" s="1"/>
  <c r="G94" i="21"/>
  <c r="G95" i="21"/>
  <c r="H95" i="21" s="1"/>
  <c r="G96" i="21"/>
  <c r="H96" i="21" s="1"/>
  <c r="G97" i="21"/>
  <c r="H97" i="21" s="1"/>
  <c r="G98" i="21"/>
  <c r="H98" i="21" s="1"/>
  <c r="G99" i="21"/>
  <c r="H99" i="21" s="1"/>
  <c r="G100" i="21"/>
  <c r="H100" i="21" s="1"/>
  <c r="G101" i="21"/>
  <c r="H101" i="21" s="1"/>
  <c r="G102" i="21"/>
  <c r="H102" i="21" s="1"/>
  <c r="G103" i="21"/>
  <c r="H103" i="21" s="1"/>
  <c r="G104" i="21"/>
  <c r="H104" i="21" s="1"/>
  <c r="G105" i="21"/>
  <c r="H105" i="21" s="1"/>
  <c r="G106" i="21"/>
  <c r="G107" i="21"/>
  <c r="H107" i="21" s="1"/>
  <c r="G108" i="21"/>
  <c r="H108" i="21" s="1"/>
  <c r="G109" i="21"/>
  <c r="H109" i="21" s="1"/>
  <c r="G110" i="21"/>
  <c r="H110" i="21" s="1"/>
  <c r="G111" i="21"/>
  <c r="H111" i="21" s="1"/>
  <c r="G112" i="21"/>
  <c r="H112" i="21" s="1"/>
  <c r="G113" i="21"/>
  <c r="H113" i="21" s="1"/>
  <c r="G114" i="21"/>
  <c r="H114" i="21" s="1"/>
  <c r="G115" i="21"/>
  <c r="H115" i="21" s="1"/>
  <c r="G116" i="21"/>
  <c r="H116" i="21" s="1"/>
  <c r="G117" i="21"/>
  <c r="H117" i="21" s="1"/>
  <c r="G118" i="21"/>
  <c r="H118" i="21" s="1"/>
  <c r="G119" i="21"/>
  <c r="H119" i="21" s="1"/>
  <c r="G120" i="21"/>
  <c r="H120" i="21" s="1"/>
  <c r="G121" i="21"/>
  <c r="H121" i="21" s="1"/>
  <c r="G122" i="21"/>
  <c r="H122" i="21" s="1"/>
  <c r="G123" i="21"/>
  <c r="H123" i="21" s="1"/>
  <c r="G124" i="21"/>
  <c r="H124" i="21" s="1"/>
  <c r="G125" i="21"/>
  <c r="H125" i="21" s="1"/>
  <c r="G126" i="21"/>
  <c r="H126" i="21" s="1"/>
  <c r="G127" i="21"/>
  <c r="H127" i="21" s="1"/>
  <c r="G128" i="21"/>
  <c r="H128" i="21" s="1"/>
  <c r="G129" i="21"/>
  <c r="H129" i="21" s="1"/>
  <c r="G130" i="21"/>
  <c r="H130" i="21" s="1"/>
  <c r="G131" i="21"/>
  <c r="H131" i="21" s="1"/>
  <c r="G132" i="21"/>
  <c r="H132" i="21" s="1"/>
  <c r="G133" i="21"/>
  <c r="H133" i="21" s="1"/>
  <c r="G134" i="21"/>
  <c r="H134" i="21" s="1"/>
  <c r="G135" i="21"/>
  <c r="H135" i="21" s="1"/>
  <c r="G136" i="21"/>
  <c r="H136" i="21" s="1"/>
  <c r="G137" i="21"/>
  <c r="H137" i="21" s="1"/>
  <c r="G138" i="21"/>
  <c r="H138" i="21" s="1"/>
  <c r="G139" i="21"/>
  <c r="H139" i="21" s="1"/>
  <c r="G140" i="21"/>
  <c r="H140" i="21" s="1"/>
  <c r="G141" i="21"/>
  <c r="H141" i="21" s="1"/>
  <c r="G142" i="21"/>
  <c r="G143" i="21"/>
  <c r="H143" i="21" s="1"/>
  <c r="G144" i="21"/>
  <c r="H144" i="21" s="1"/>
  <c r="G145" i="21"/>
  <c r="H145" i="21" s="1"/>
  <c r="G146" i="21"/>
  <c r="H146" i="21" s="1"/>
  <c r="G147" i="21"/>
  <c r="H147" i="21" s="1"/>
  <c r="G148" i="21"/>
  <c r="H148" i="21" s="1"/>
  <c r="G149" i="21"/>
  <c r="H149" i="21" s="1"/>
  <c r="G150" i="21"/>
  <c r="H150" i="21" s="1"/>
  <c r="G151" i="21"/>
  <c r="H151" i="21" s="1"/>
  <c r="G152" i="21"/>
  <c r="H152" i="21" s="1"/>
  <c r="G153" i="21"/>
  <c r="H153" i="21" s="1"/>
  <c r="G154" i="21"/>
  <c r="G155" i="21"/>
  <c r="H155" i="21" s="1"/>
  <c r="G156" i="21"/>
  <c r="H156" i="21" s="1"/>
  <c r="G157" i="21"/>
  <c r="H157" i="21" s="1"/>
  <c r="G158" i="21"/>
  <c r="G159" i="21"/>
  <c r="H159" i="21" s="1"/>
  <c r="G160" i="21"/>
  <c r="H160" i="21" s="1"/>
  <c r="G161" i="21"/>
  <c r="H161" i="21" s="1"/>
  <c r="G162" i="21"/>
  <c r="H162" i="21" s="1"/>
  <c r="G163" i="21"/>
  <c r="H163" i="21" s="1"/>
  <c r="G164" i="21"/>
  <c r="H164" i="21" s="1"/>
  <c r="G165" i="21"/>
  <c r="H165" i="21" s="1"/>
  <c r="G166" i="21"/>
  <c r="G167" i="21"/>
  <c r="H167" i="21" s="1"/>
  <c r="G168" i="21"/>
  <c r="H168" i="21" s="1"/>
  <c r="G169" i="21"/>
  <c r="H169" i="21" s="1"/>
  <c r="G170" i="21"/>
  <c r="H170" i="21" s="1"/>
  <c r="G171" i="21"/>
  <c r="H171" i="21" s="1"/>
  <c r="G172" i="21"/>
  <c r="H172" i="21" s="1"/>
  <c r="G173" i="21"/>
  <c r="H173" i="21" s="1"/>
  <c r="G174" i="21"/>
  <c r="H174" i="21" s="1"/>
  <c r="G175" i="21"/>
  <c r="H175" i="21" s="1"/>
  <c r="G176" i="21"/>
  <c r="H176" i="21" s="1"/>
  <c r="G177" i="21"/>
  <c r="H177" i="21" s="1"/>
  <c r="G178" i="21"/>
  <c r="H178" i="21" s="1"/>
  <c r="F7" i="21"/>
  <c r="F6" i="21" s="1"/>
  <c r="F5" i="21" s="1"/>
  <c r="F4" i="21" s="1"/>
  <c r="F10" i="21"/>
  <c r="F9" i="21" s="1"/>
  <c r="F8" i="21" s="1"/>
  <c r="F13" i="21"/>
  <c r="F12" i="21" s="1"/>
  <c r="F11" i="21" s="1"/>
  <c r="F16" i="21"/>
  <c r="F15" i="21" s="1"/>
  <c r="F14" i="21" s="1"/>
  <c r="F19" i="21"/>
  <c r="F18" i="21" s="1"/>
  <c r="F17" i="21" s="1"/>
  <c r="F22" i="21"/>
  <c r="F21" i="21" s="1"/>
  <c r="F20" i="21" s="1"/>
  <c r="F25" i="21"/>
  <c r="F24" i="21" s="1"/>
  <c r="F23" i="21" s="1"/>
  <c r="F28" i="21"/>
  <c r="F27" i="21" s="1"/>
  <c r="F26" i="21" s="1"/>
  <c r="F31" i="21"/>
  <c r="F30" i="21" s="1"/>
  <c r="F29" i="21" s="1"/>
  <c r="F34" i="21"/>
  <c r="F33" i="21" s="1"/>
  <c r="F32" i="21" s="1"/>
  <c r="F37" i="21"/>
  <c r="F36" i="21" s="1"/>
  <c r="F35" i="21" s="1"/>
  <c r="F40" i="21"/>
  <c r="F39" i="21" s="1"/>
  <c r="F38" i="21" s="1"/>
  <c r="F43" i="21"/>
  <c r="F42" i="21" s="1"/>
  <c r="F41" i="21" s="1"/>
  <c r="F46" i="21"/>
  <c r="F45" i="21" s="1"/>
  <c r="F44" i="21" s="1"/>
  <c r="F49" i="21"/>
  <c r="F48" i="21" s="1"/>
  <c r="F47" i="21" s="1"/>
  <c r="F52" i="21"/>
  <c r="F51" i="21" s="1"/>
  <c r="F50" i="21" s="1"/>
  <c r="F55" i="21"/>
  <c r="F54" i="21" s="1"/>
  <c r="F53" i="21" s="1"/>
  <c r="F58" i="21"/>
  <c r="F57" i="21" s="1"/>
  <c r="F56" i="21" s="1"/>
  <c r="F61" i="21"/>
  <c r="F60" i="21" s="1"/>
  <c r="F59" i="21" s="1"/>
  <c r="F64" i="21"/>
  <c r="F63" i="21" s="1"/>
  <c r="F62" i="21" s="1"/>
  <c r="F67" i="21"/>
  <c r="F66" i="21" s="1"/>
  <c r="F65" i="21" s="1"/>
  <c r="F70" i="21"/>
  <c r="F69" i="21" s="1"/>
  <c r="F68" i="21" s="1"/>
  <c r="F73" i="21"/>
  <c r="F72" i="21" s="1"/>
  <c r="F71" i="21" s="1"/>
  <c r="F76" i="21"/>
  <c r="F75" i="21" s="1"/>
  <c r="F74" i="21" s="1"/>
  <c r="F79" i="21"/>
  <c r="F78" i="21" s="1"/>
  <c r="F77" i="21" s="1"/>
  <c r="F82" i="21"/>
  <c r="F81" i="21" s="1"/>
  <c r="F80" i="21" s="1"/>
  <c r="F85" i="21"/>
  <c r="F84" i="21" s="1"/>
  <c r="F83" i="21" s="1"/>
  <c r="F88" i="21"/>
  <c r="F87" i="21" s="1"/>
  <c r="F86" i="21" s="1"/>
  <c r="F91" i="21"/>
  <c r="F90" i="21" s="1"/>
  <c r="F89" i="21" s="1"/>
  <c r="F94" i="21"/>
  <c r="F93" i="21" s="1"/>
  <c r="F92" i="21" s="1"/>
  <c r="F97" i="21"/>
  <c r="F96" i="21" s="1"/>
  <c r="F95" i="21" s="1"/>
  <c r="F100" i="21"/>
  <c r="F99" i="21" s="1"/>
  <c r="F98" i="21" s="1"/>
  <c r="F103" i="21"/>
  <c r="F102" i="21" s="1"/>
  <c r="F101" i="21" s="1"/>
  <c r="F106" i="21"/>
  <c r="F105" i="21" s="1"/>
  <c r="F104" i="21" s="1"/>
  <c r="F109" i="21"/>
  <c r="F108" i="21" s="1"/>
  <c r="F107" i="21" s="1"/>
  <c r="F112" i="21"/>
  <c r="F111" i="21" s="1"/>
  <c r="F110" i="21" s="1"/>
  <c r="F115" i="21"/>
  <c r="F114" i="21" s="1"/>
  <c r="F113" i="21" s="1"/>
  <c r="F118" i="21"/>
  <c r="F117" i="21" s="1"/>
  <c r="F116" i="21" s="1"/>
  <c r="F121" i="21"/>
  <c r="F120" i="21" s="1"/>
  <c r="F119" i="21" s="1"/>
  <c r="F124" i="21"/>
  <c r="F123" i="21" s="1"/>
  <c r="F122" i="21" s="1"/>
  <c r="F127" i="21"/>
  <c r="F126" i="21" s="1"/>
  <c r="F125" i="21" s="1"/>
  <c r="F130" i="21"/>
  <c r="F129" i="21" s="1"/>
  <c r="F128" i="21" s="1"/>
  <c r="F133" i="21"/>
  <c r="F132" i="21" s="1"/>
  <c r="F131" i="21" s="1"/>
  <c r="F136" i="21"/>
  <c r="F135" i="21" s="1"/>
  <c r="F134" i="21" s="1"/>
  <c r="F139" i="21"/>
  <c r="F138" i="21" s="1"/>
  <c r="F137" i="21" s="1"/>
  <c r="F142" i="21"/>
  <c r="F141" i="21" s="1"/>
  <c r="F140" i="21" s="1"/>
  <c r="F145" i="21"/>
  <c r="F144" i="21" s="1"/>
  <c r="F143" i="21" s="1"/>
  <c r="F148" i="21"/>
  <c r="F147" i="21" s="1"/>
  <c r="F146" i="21" s="1"/>
  <c r="F151" i="21"/>
  <c r="F150" i="21" s="1"/>
  <c r="F149" i="21" s="1"/>
  <c r="F154" i="21"/>
  <c r="F153" i="21" s="1"/>
  <c r="F152" i="21" s="1"/>
  <c r="F157" i="21"/>
  <c r="F156" i="21" s="1"/>
  <c r="F155" i="21" s="1"/>
  <c r="F160" i="21"/>
  <c r="F159" i="21" s="1"/>
  <c r="F158" i="21" s="1"/>
  <c r="F163" i="21"/>
  <c r="F162" i="21" s="1"/>
  <c r="F161" i="21" s="1"/>
  <c r="F166" i="21"/>
  <c r="F165" i="21" s="1"/>
  <c r="F164" i="21" s="1"/>
  <c r="F169" i="21"/>
  <c r="F168" i="21" s="1"/>
  <c r="F167" i="21" s="1"/>
  <c r="F172" i="21"/>
  <c r="F171" i="21" s="1"/>
  <c r="F170" i="21" s="1"/>
  <c r="F175" i="21"/>
  <c r="F174" i="21" s="1"/>
  <c r="F173" i="21" s="1"/>
  <c r="F178" i="21"/>
  <c r="F177" i="21" s="1"/>
  <c r="F176" i="21" s="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G68" i="4"/>
  <c r="F68" i="4"/>
  <c r="C68" i="4"/>
  <c r="C69" i="4"/>
  <c r="F69" i="4"/>
  <c r="G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F83" i="4"/>
  <c r="G83" i="4"/>
  <c r="F84" i="4"/>
  <c r="G84" i="4"/>
  <c r="E85" i="4"/>
  <c r="E84" i="4" s="1"/>
  <c r="E83" i="4" s="1"/>
  <c r="F85" i="4"/>
  <c r="G85" i="4"/>
  <c r="E86" i="4"/>
  <c r="F86" i="4"/>
  <c r="G86" i="4"/>
  <c r="E87" i="4"/>
  <c r="F87" i="4"/>
  <c r="G87" i="4"/>
  <c r="E88" i="4"/>
  <c r="F88" i="4"/>
  <c r="G88" i="4"/>
  <c r="E89" i="4"/>
  <c r="F89" i="4"/>
  <c r="G89" i="4"/>
  <c r="F90" i="4"/>
  <c r="G90" i="4"/>
  <c r="F91" i="4"/>
  <c r="G91" i="4"/>
  <c r="E92" i="4"/>
  <c r="E91" i="4" s="1"/>
  <c r="E90" i="4" s="1"/>
  <c r="F92" i="4"/>
  <c r="G92" i="4"/>
  <c r="E93" i="4"/>
  <c r="F93" i="4"/>
  <c r="G93" i="4"/>
  <c r="E94" i="4"/>
  <c r="F94" i="4"/>
  <c r="G94" i="4"/>
  <c r="E95" i="4"/>
  <c r="F95" i="4"/>
  <c r="G95" i="4"/>
  <c r="E96" i="4"/>
  <c r="F96" i="4"/>
  <c r="G96" i="4"/>
  <c r="F97" i="4"/>
  <c r="G97" i="4"/>
  <c r="F98" i="4"/>
  <c r="G98" i="4"/>
  <c r="E99" i="4"/>
  <c r="E98" i="4" s="1"/>
  <c r="E97" i="4" s="1"/>
  <c r="F99" i="4"/>
  <c r="G99" i="4"/>
  <c r="E100" i="4"/>
  <c r="F100" i="4"/>
  <c r="G100" i="4"/>
  <c r="E101" i="4"/>
  <c r="F101" i="4"/>
  <c r="G101" i="4"/>
  <c r="E102" i="4"/>
  <c r="F102" i="4"/>
  <c r="G102" i="4"/>
  <c r="F103" i="4"/>
  <c r="G103" i="4"/>
  <c r="F104" i="4"/>
  <c r="G104" i="4"/>
  <c r="F105" i="4"/>
  <c r="G105" i="4"/>
  <c r="E106" i="4"/>
  <c r="E105" i="4" s="1"/>
  <c r="F106" i="4"/>
  <c r="G106" i="4"/>
  <c r="E107" i="4"/>
  <c r="F107" i="4"/>
  <c r="G107" i="4"/>
  <c r="E108" i="4"/>
  <c r="F108" i="4"/>
  <c r="G108" i="4"/>
  <c r="E109" i="4"/>
  <c r="F109" i="4"/>
  <c r="G109" i="4"/>
  <c r="E110" i="4"/>
  <c r="F110" i="4"/>
  <c r="G110" i="4"/>
  <c r="F111" i="4"/>
  <c r="G111" i="4"/>
  <c r="F112" i="4"/>
  <c r="G112" i="4"/>
  <c r="E113" i="4"/>
  <c r="E112" i="4" s="1"/>
  <c r="F113" i="4"/>
  <c r="G113" i="4"/>
  <c r="E114" i="4"/>
  <c r="F114" i="4"/>
  <c r="G114" i="4"/>
  <c r="E115" i="4"/>
  <c r="F115" i="4"/>
  <c r="G115" i="4"/>
  <c r="E116" i="4"/>
  <c r="F116" i="4"/>
  <c r="G116" i="4"/>
  <c r="E117" i="4"/>
  <c r="F117" i="4"/>
  <c r="G117" i="4"/>
  <c r="F118" i="4"/>
  <c r="G118" i="4"/>
  <c r="F119" i="4"/>
  <c r="G119" i="4"/>
  <c r="E120" i="4"/>
  <c r="E119" i="4" s="1"/>
  <c r="F120" i="4"/>
  <c r="G120" i="4"/>
  <c r="E121" i="4"/>
  <c r="F121" i="4"/>
  <c r="G121" i="4"/>
  <c r="E122" i="4"/>
  <c r="F122" i="4"/>
  <c r="G122" i="4"/>
  <c r="E123" i="4"/>
  <c r="F123" i="4"/>
  <c r="G123" i="4"/>
  <c r="E124" i="4"/>
  <c r="F124" i="4"/>
  <c r="G124" i="4"/>
  <c r="F125" i="4"/>
  <c r="G125" i="4"/>
  <c r="F126" i="4"/>
  <c r="G126" i="4"/>
  <c r="E127" i="4"/>
  <c r="F127" i="4"/>
  <c r="G127" i="4"/>
  <c r="E128" i="4"/>
  <c r="F128" i="4"/>
  <c r="G128" i="4"/>
  <c r="E129" i="4"/>
  <c r="F129" i="4"/>
  <c r="G129" i="4"/>
  <c r="E130" i="4"/>
  <c r="F130" i="4"/>
  <c r="G130" i="4"/>
  <c r="E131" i="4"/>
  <c r="F131" i="4"/>
  <c r="G131" i="4"/>
  <c r="F132" i="4"/>
  <c r="G132" i="4"/>
  <c r="F133" i="4"/>
  <c r="G133" i="4"/>
  <c r="E134" i="4"/>
  <c r="E133" i="4" s="1"/>
  <c r="F134" i="4"/>
  <c r="G134" i="4"/>
  <c r="F135" i="4"/>
  <c r="G135" i="4"/>
  <c r="E136" i="4"/>
  <c r="E135" i="4" s="1"/>
  <c r="F136" i="4"/>
  <c r="G136" i="4"/>
  <c r="E137" i="4"/>
  <c r="F137" i="4"/>
  <c r="G137" i="4"/>
  <c r="E138" i="4"/>
  <c r="F138" i="4"/>
  <c r="G138" i="4"/>
  <c r="F139" i="4"/>
  <c r="G139" i="4"/>
  <c r="F140" i="4"/>
  <c r="G140" i="4"/>
  <c r="E141" i="4"/>
  <c r="E140" i="4" s="1"/>
  <c r="E139" i="4" s="1"/>
  <c r="F141" i="4"/>
  <c r="G141" i="4"/>
  <c r="E142" i="4"/>
  <c r="F142" i="4"/>
  <c r="G142" i="4"/>
  <c r="E143" i="4"/>
  <c r="F143" i="4"/>
  <c r="G143" i="4"/>
  <c r="E144" i="4"/>
  <c r="F144" i="4"/>
  <c r="G144" i="4"/>
  <c r="E145" i="4"/>
  <c r="F145" i="4"/>
  <c r="G145" i="4"/>
  <c r="F146" i="4"/>
  <c r="G146" i="4"/>
  <c r="F147" i="4"/>
  <c r="G147" i="4"/>
  <c r="E148" i="4"/>
  <c r="E147" i="4" s="1"/>
  <c r="E146" i="4" s="1"/>
  <c r="F148" i="4"/>
  <c r="G148" i="4"/>
  <c r="E149" i="4"/>
  <c r="F149" i="4"/>
  <c r="G149" i="4"/>
  <c r="E150" i="4"/>
  <c r="F150" i="4"/>
  <c r="G150" i="4"/>
  <c r="E151" i="4"/>
  <c r="F151" i="4"/>
  <c r="G151" i="4"/>
  <c r="E152" i="4"/>
  <c r="F152" i="4"/>
  <c r="G152" i="4"/>
  <c r="F153" i="4"/>
  <c r="G153" i="4"/>
  <c r="F154" i="4"/>
  <c r="G154" i="4"/>
  <c r="E155" i="4"/>
  <c r="E154" i="4" s="1"/>
  <c r="E153" i="4" s="1"/>
  <c r="F155" i="4"/>
  <c r="G155" i="4"/>
  <c r="E156" i="4"/>
  <c r="F156" i="4"/>
  <c r="G156" i="4"/>
  <c r="E157" i="4"/>
  <c r="F157" i="4"/>
  <c r="G157" i="4"/>
  <c r="E158" i="4"/>
  <c r="F158" i="4"/>
  <c r="G158" i="4"/>
  <c r="E159" i="4"/>
  <c r="F159" i="4"/>
  <c r="G159" i="4"/>
  <c r="F160" i="4"/>
  <c r="G160" i="4"/>
  <c r="F161" i="4"/>
  <c r="G161" i="4"/>
  <c r="E162" i="4"/>
  <c r="E161" i="4" s="1"/>
  <c r="F162" i="4"/>
  <c r="G162" i="4"/>
  <c r="E163" i="4"/>
  <c r="F163" i="4"/>
  <c r="G163" i="4"/>
  <c r="E164" i="4"/>
  <c r="F164" i="4"/>
  <c r="G164" i="4"/>
  <c r="E165" i="4"/>
  <c r="F165" i="4"/>
  <c r="G165" i="4"/>
  <c r="E166" i="4"/>
  <c r="F166" i="4"/>
  <c r="G166" i="4"/>
  <c r="F167" i="4"/>
  <c r="G167" i="4"/>
  <c r="F168" i="4"/>
  <c r="G168" i="4"/>
  <c r="E169" i="4"/>
  <c r="E168" i="4" s="1"/>
  <c r="F169" i="4"/>
  <c r="G169" i="4"/>
  <c r="E170" i="4"/>
  <c r="F170" i="4"/>
  <c r="G170" i="4"/>
  <c r="E171" i="4"/>
  <c r="F171" i="4"/>
  <c r="G171" i="4"/>
  <c r="E172" i="4"/>
  <c r="F172" i="4"/>
  <c r="G172" i="4"/>
  <c r="F173" i="4"/>
  <c r="G173" i="4"/>
  <c r="F174" i="4"/>
  <c r="G174" i="4"/>
  <c r="F175" i="4"/>
  <c r="G175" i="4"/>
  <c r="E176" i="4"/>
  <c r="E175" i="4" s="1"/>
  <c r="F176" i="4"/>
  <c r="G176" i="4"/>
  <c r="E177" i="4"/>
  <c r="F177" i="4"/>
  <c r="G177" i="4"/>
  <c r="E178" i="4"/>
  <c r="F178" i="4"/>
  <c r="G178" i="4"/>
  <c r="E179" i="4"/>
  <c r="F179" i="4"/>
  <c r="G179" i="4"/>
  <c r="E180" i="4"/>
  <c r="F180" i="4"/>
  <c r="G180" i="4"/>
  <c r="F181" i="4"/>
  <c r="G181" i="4"/>
  <c r="F182" i="4"/>
  <c r="G182" i="4"/>
  <c r="E183" i="4"/>
  <c r="F183" i="4"/>
  <c r="G183" i="4"/>
  <c r="E184" i="4"/>
  <c r="F184" i="4"/>
  <c r="G184" i="4"/>
  <c r="E185" i="4"/>
  <c r="F185" i="4"/>
  <c r="G185" i="4"/>
  <c r="E186" i="4"/>
  <c r="F186" i="4"/>
  <c r="G186" i="4"/>
  <c r="E187" i="4"/>
  <c r="F187" i="4"/>
  <c r="G187" i="4"/>
  <c r="F188" i="4"/>
  <c r="G188" i="4"/>
  <c r="F189" i="4"/>
  <c r="G189" i="4"/>
  <c r="E190" i="4"/>
  <c r="E189" i="4" s="1"/>
  <c r="E188" i="4" s="1"/>
  <c r="F190" i="4"/>
  <c r="G190" i="4"/>
  <c r="E191" i="4"/>
  <c r="F191" i="4"/>
  <c r="G191" i="4"/>
  <c r="E192" i="4"/>
  <c r="F192" i="4"/>
  <c r="G192" i="4"/>
  <c r="E193" i="4"/>
  <c r="F193" i="4"/>
  <c r="G193" i="4"/>
  <c r="E194" i="4"/>
  <c r="F194" i="4"/>
  <c r="G194" i="4"/>
  <c r="F195" i="4"/>
  <c r="G195" i="4"/>
  <c r="F196" i="4"/>
  <c r="G196" i="4"/>
  <c r="E197" i="4"/>
  <c r="F197" i="4"/>
  <c r="G197" i="4"/>
  <c r="E198" i="4"/>
  <c r="F198" i="4"/>
  <c r="G198" i="4"/>
  <c r="E199" i="4"/>
  <c r="F199" i="4"/>
  <c r="G199" i="4"/>
  <c r="E200" i="4"/>
  <c r="F200" i="4"/>
  <c r="G200" i="4"/>
  <c r="E201" i="4"/>
  <c r="F201" i="4"/>
  <c r="G201" i="4"/>
  <c r="F202" i="4"/>
  <c r="G202" i="4"/>
  <c r="F203" i="4"/>
  <c r="G203" i="4"/>
  <c r="E204" i="4"/>
  <c r="E203" i="4" s="1"/>
  <c r="E202" i="4" s="1"/>
  <c r="F204" i="4"/>
  <c r="G204" i="4"/>
  <c r="E205" i="4"/>
  <c r="F205" i="4"/>
  <c r="G205" i="4"/>
  <c r="E206" i="4"/>
  <c r="F206" i="4"/>
  <c r="G206" i="4"/>
  <c r="E207" i="4"/>
  <c r="F207" i="4"/>
  <c r="G207" i="4"/>
  <c r="E208" i="4"/>
  <c r="F208" i="4"/>
  <c r="G208" i="4"/>
  <c r="F209" i="4"/>
  <c r="G209" i="4"/>
  <c r="F210" i="4"/>
  <c r="G210" i="4"/>
  <c r="E211" i="4"/>
  <c r="E210" i="4" s="1"/>
  <c r="F211" i="4"/>
  <c r="G211" i="4"/>
  <c r="E212" i="4"/>
  <c r="F212" i="4"/>
  <c r="G212" i="4"/>
  <c r="E213" i="4"/>
  <c r="F213" i="4"/>
  <c r="G213" i="4"/>
  <c r="E214" i="4"/>
  <c r="F214" i="4"/>
  <c r="G214" i="4"/>
  <c r="E215" i="4"/>
  <c r="F215" i="4"/>
  <c r="G215" i="4"/>
  <c r="F216" i="4"/>
  <c r="G216" i="4"/>
  <c r="F217" i="4"/>
  <c r="G217" i="4"/>
  <c r="E218" i="4"/>
  <c r="E217" i="4" s="1"/>
  <c r="E216" i="4" s="1"/>
  <c r="F218" i="4"/>
  <c r="G218" i="4"/>
  <c r="E219" i="4"/>
  <c r="F219" i="4"/>
  <c r="G219" i="4"/>
  <c r="E220" i="4"/>
  <c r="F220" i="4"/>
  <c r="G220" i="4"/>
  <c r="E221" i="4"/>
  <c r="F221" i="4"/>
  <c r="G221" i="4"/>
  <c r="E222" i="4"/>
  <c r="F222" i="4"/>
  <c r="G222" i="4"/>
  <c r="F223" i="4"/>
  <c r="G223" i="4"/>
  <c r="F224" i="4"/>
  <c r="G224" i="4"/>
  <c r="F225" i="4"/>
  <c r="G225" i="4"/>
  <c r="E226" i="4"/>
  <c r="E225" i="4" s="1"/>
  <c r="E224" i="4" s="1"/>
  <c r="E223" i="4" s="1"/>
  <c r="F226" i="4"/>
  <c r="G226" i="4"/>
  <c r="E227" i="4"/>
  <c r="F227" i="4"/>
  <c r="G227" i="4"/>
  <c r="E228" i="4"/>
  <c r="F228" i="4"/>
  <c r="G228" i="4"/>
  <c r="E229" i="4"/>
  <c r="F229" i="4"/>
  <c r="G229" i="4"/>
  <c r="F230" i="4"/>
  <c r="G230" i="4"/>
  <c r="F231" i="4"/>
  <c r="G231" i="4"/>
  <c r="E232" i="4"/>
  <c r="F232" i="4"/>
  <c r="G232" i="4"/>
  <c r="E233" i="4"/>
  <c r="F233" i="4"/>
  <c r="G233" i="4"/>
  <c r="E234" i="4"/>
  <c r="F234" i="4"/>
  <c r="G234" i="4"/>
  <c r="E235" i="4"/>
  <c r="F235" i="4"/>
  <c r="G235" i="4"/>
  <c r="E236" i="4"/>
  <c r="F236" i="4"/>
  <c r="G236" i="4"/>
  <c r="F237" i="4"/>
  <c r="G237" i="4"/>
  <c r="F238" i="4"/>
  <c r="G238" i="4"/>
  <c r="E239" i="4"/>
  <c r="E238" i="4" s="1"/>
  <c r="E237" i="4" s="1"/>
  <c r="F239" i="4"/>
  <c r="G239" i="4"/>
  <c r="E240" i="4"/>
  <c r="F240" i="4"/>
  <c r="G240" i="4"/>
  <c r="E241" i="4"/>
  <c r="F241" i="4"/>
  <c r="G241" i="4"/>
  <c r="E242" i="4"/>
  <c r="F242" i="4"/>
  <c r="G242" i="4"/>
  <c r="E243" i="4"/>
  <c r="F243" i="4"/>
  <c r="G243" i="4"/>
  <c r="F244" i="4"/>
  <c r="G244" i="4"/>
  <c r="F245" i="4"/>
  <c r="G245" i="4"/>
  <c r="E246" i="4"/>
  <c r="E245" i="4" s="1"/>
  <c r="E244" i="4" s="1"/>
  <c r="F246" i="4"/>
  <c r="G246" i="4"/>
  <c r="E247" i="4"/>
  <c r="F247" i="4"/>
  <c r="G247" i="4"/>
  <c r="E248" i="4"/>
  <c r="F248" i="4"/>
  <c r="G248" i="4"/>
  <c r="E249" i="4"/>
  <c r="F249" i="4"/>
  <c r="G249" i="4"/>
  <c r="E250" i="4"/>
  <c r="F250" i="4"/>
  <c r="G250" i="4"/>
  <c r="F251" i="4"/>
  <c r="G251" i="4"/>
  <c r="F252" i="4"/>
  <c r="G252" i="4"/>
  <c r="E253" i="4"/>
  <c r="E252" i="4" s="1"/>
  <c r="E251" i="4" s="1"/>
  <c r="F253" i="4"/>
  <c r="G253" i="4"/>
  <c r="E254" i="4"/>
  <c r="F254" i="4"/>
  <c r="G254" i="4"/>
  <c r="E255" i="4"/>
  <c r="F255" i="4"/>
  <c r="G255" i="4"/>
  <c r="E256" i="4"/>
  <c r="F256" i="4"/>
  <c r="G256" i="4"/>
  <c r="E257" i="4"/>
  <c r="F257" i="4"/>
  <c r="G257" i="4"/>
  <c r="F258" i="4"/>
  <c r="G258" i="4"/>
  <c r="F259" i="4"/>
  <c r="G259" i="4"/>
  <c r="E260" i="4"/>
  <c r="E259" i="4" s="1"/>
  <c r="E258" i="4" s="1"/>
  <c r="F260" i="4"/>
  <c r="G260" i="4"/>
  <c r="E261" i="4"/>
  <c r="F261" i="4"/>
  <c r="G261" i="4"/>
  <c r="E262" i="4"/>
  <c r="F262" i="4"/>
  <c r="G262" i="4"/>
  <c r="E263" i="4"/>
  <c r="F263" i="4"/>
  <c r="G263" i="4"/>
  <c r="E264" i="4"/>
  <c r="F264" i="4"/>
  <c r="G264" i="4"/>
  <c r="F265" i="4"/>
  <c r="G265" i="4"/>
  <c r="F266" i="4"/>
  <c r="G266" i="4"/>
  <c r="E267" i="4"/>
  <c r="E266" i="4" s="1"/>
  <c r="F267" i="4"/>
  <c r="G267" i="4"/>
  <c r="E268" i="4"/>
  <c r="F268" i="4"/>
  <c r="G268" i="4"/>
  <c r="E269" i="4"/>
  <c r="F269" i="4"/>
  <c r="G269" i="4"/>
  <c r="E270" i="4"/>
  <c r="F270" i="4"/>
  <c r="G270" i="4"/>
  <c r="F271" i="4"/>
  <c r="G271" i="4"/>
  <c r="F272" i="4"/>
  <c r="G272" i="4"/>
  <c r="F273" i="4"/>
  <c r="G273" i="4"/>
  <c r="E274" i="4"/>
  <c r="F274" i="4"/>
  <c r="G274" i="4"/>
  <c r="E275" i="4"/>
  <c r="F275" i="4"/>
  <c r="G275" i="4"/>
  <c r="E276" i="4"/>
  <c r="F276" i="4"/>
  <c r="G276" i="4"/>
  <c r="E277" i="4"/>
  <c r="F277" i="4"/>
  <c r="G277" i="4"/>
  <c r="E278" i="4"/>
  <c r="F278" i="4"/>
  <c r="G278" i="4"/>
  <c r="F279" i="4"/>
  <c r="G279" i="4"/>
  <c r="F280" i="4"/>
  <c r="G280" i="4"/>
  <c r="E281" i="4"/>
  <c r="E280" i="4" s="1"/>
  <c r="E279" i="4" s="1"/>
  <c r="F281" i="4"/>
  <c r="G281" i="4"/>
  <c r="E282" i="4"/>
  <c r="F282" i="4"/>
  <c r="G282" i="4"/>
  <c r="E283" i="4"/>
  <c r="F283" i="4"/>
  <c r="G283" i="4"/>
  <c r="E284" i="4"/>
  <c r="F284" i="4"/>
  <c r="G284" i="4"/>
  <c r="E285" i="4"/>
  <c r="F285" i="4"/>
  <c r="G285" i="4"/>
  <c r="F286" i="4"/>
  <c r="G286" i="4"/>
  <c r="F287" i="4"/>
  <c r="G287" i="4"/>
  <c r="E288" i="4"/>
  <c r="F288" i="4"/>
  <c r="G288" i="4"/>
  <c r="E289" i="4"/>
  <c r="F289" i="4"/>
  <c r="G289" i="4"/>
  <c r="E290" i="4"/>
  <c r="F290" i="4"/>
  <c r="G290" i="4"/>
  <c r="E291" i="4"/>
  <c r="F291" i="4"/>
  <c r="G291" i="4"/>
  <c r="E292" i="4"/>
  <c r="F292" i="4"/>
  <c r="G292" i="4"/>
  <c r="F293" i="4"/>
  <c r="G293" i="4"/>
  <c r="F294" i="4"/>
  <c r="G294" i="4"/>
  <c r="E295" i="4"/>
  <c r="E294" i="4" s="1"/>
  <c r="E293" i="4" s="1"/>
  <c r="F295" i="4"/>
  <c r="G295" i="4"/>
  <c r="E296" i="4"/>
  <c r="F296" i="4"/>
  <c r="G296" i="4"/>
  <c r="E297" i="4"/>
  <c r="F297" i="4"/>
  <c r="G297" i="4"/>
  <c r="E298" i="4"/>
  <c r="F298" i="4"/>
  <c r="G298" i="4"/>
  <c r="E299" i="4"/>
  <c r="F299" i="4"/>
  <c r="G299" i="4"/>
  <c r="F300" i="4"/>
  <c r="G300" i="4"/>
  <c r="F301" i="4"/>
  <c r="G301" i="4"/>
  <c r="E302" i="4"/>
  <c r="E301" i="4" s="1"/>
  <c r="E300" i="4" s="1"/>
  <c r="F302" i="4"/>
  <c r="G302" i="4"/>
  <c r="E303" i="4"/>
  <c r="F303" i="4"/>
  <c r="G303" i="4"/>
  <c r="E304" i="4"/>
  <c r="F304" i="4"/>
  <c r="G304" i="4"/>
  <c r="E305" i="4"/>
  <c r="F305" i="4"/>
  <c r="G305" i="4"/>
  <c r="E306" i="4"/>
  <c r="F306" i="4"/>
  <c r="G306" i="4"/>
  <c r="F307" i="4"/>
  <c r="G307" i="4"/>
  <c r="F308" i="4"/>
  <c r="G308" i="4"/>
  <c r="E309" i="4"/>
  <c r="E308" i="4" s="1"/>
  <c r="E307" i="4" s="1"/>
  <c r="F309" i="4"/>
  <c r="G309" i="4"/>
  <c r="E310" i="4"/>
  <c r="F310" i="4"/>
  <c r="G310" i="4"/>
  <c r="E311" i="4"/>
  <c r="F311" i="4"/>
  <c r="G311" i="4"/>
  <c r="E312" i="4"/>
  <c r="F312" i="4"/>
  <c r="G312" i="4"/>
  <c r="E313" i="4"/>
  <c r="F313" i="4"/>
  <c r="G313" i="4"/>
  <c r="F314" i="4"/>
  <c r="G314" i="4"/>
  <c r="F315" i="4"/>
  <c r="G315" i="4"/>
  <c r="F316" i="4"/>
  <c r="G316" i="4"/>
  <c r="E317" i="4"/>
  <c r="F317" i="4"/>
  <c r="G317" i="4"/>
  <c r="E318" i="4"/>
  <c r="F318" i="4"/>
  <c r="G318" i="4"/>
  <c r="E319" i="4"/>
  <c r="F319" i="4"/>
  <c r="G319" i="4"/>
  <c r="F320" i="4"/>
  <c r="G320" i="4"/>
  <c r="F321" i="4"/>
  <c r="G321" i="4"/>
  <c r="F322" i="4"/>
  <c r="G322" i="4"/>
  <c r="F323" i="4"/>
  <c r="G323" i="4"/>
  <c r="E324" i="4"/>
  <c r="E323" i="4" s="1"/>
  <c r="F324" i="4"/>
  <c r="G324" i="4"/>
  <c r="E325" i="4"/>
  <c r="F325" i="4"/>
  <c r="G325" i="4"/>
  <c r="E326" i="4"/>
  <c r="F326" i="4"/>
  <c r="G326" i="4"/>
  <c r="E327" i="4"/>
  <c r="F327" i="4"/>
  <c r="G327" i="4"/>
  <c r="F328" i="4"/>
  <c r="G328" i="4"/>
  <c r="F329" i="4"/>
  <c r="G329" i="4"/>
  <c r="E330" i="4"/>
  <c r="E329" i="4" s="1"/>
  <c r="E328" i="4" s="1"/>
  <c r="F330" i="4"/>
  <c r="G330" i="4"/>
  <c r="E331" i="4"/>
  <c r="F331" i="4"/>
  <c r="G331" i="4"/>
  <c r="E332" i="4"/>
  <c r="F332" i="4"/>
  <c r="G332" i="4"/>
  <c r="E333" i="4"/>
  <c r="F333" i="4"/>
  <c r="G333" i="4"/>
  <c r="E334" i="4"/>
  <c r="F334" i="4"/>
  <c r="G334" i="4"/>
  <c r="F335" i="4"/>
  <c r="G335" i="4"/>
  <c r="F336" i="4"/>
  <c r="G336" i="4"/>
  <c r="E337" i="4"/>
  <c r="F337" i="4"/>
  <c r="G337" i="4"/>
  <c r="E338" i="4"/>
  <c r="F338" i="4"/>
  <c r="G338" i="4"/>
  <c r="E339" i="4"/>
  <c r="F339" i="4"/>
  <c r="G339" i="4"/>
  <c r="E340" i="4"/>
  <c r="F340" i="4"/>
  <c r="G340" i="4"/>
  <c r="E341" i="4"/>
  <c r="F341" i="4"/>
  <c r="G341" i="4"/>
  <c r="F342" i="4"/>
  <c r="G342" i="4"/>
  <c r="F343" i="4"/>
  <c r="G343" i="4"/>
  <c r="E344" i="4"/>
  <c r="F344" i="4"/>
  <c r="G344" i="4"/>
  <c r="E345" i="4"/>
  <c r="F345" i="4"/>
  <c r="G345" i="4"/>
  <c r="E346" i="4"/>
  <c r="F346" i="4"/>
  <c r="G346" i="4"/>
  <c r="E347" i="4"/>
  <c r="F347" i="4"/>
  <c r="G347" i="4"/>
  <c r="E348" i="4"/>
  <c r="F348" i="4"/>
  <c r="G348" i="4"/>
  <c r="F349" i="4"/>
  <c r="G349" i="4"/>
  <c r="F350" i="4"/>
  <c r="G350" i="4"/>
  <c r="E351" i="4"/>
  <c r="E350" i="4" s="1"/>
  <c r="E349" i="4" s="1"/>
  <c r="F351" i="4"/>
  <c r="G351" i="4"/>
  <c r="E352" i="4"/>
  <c r="F352" i="4"/>
  <c r="G352" i="4"/>
  <c r="E353" i="4"/>
  <c r="F353" i="4"/>
  <c r="G353" i="4"/>
  <c r="E354" i="4"/>
  <c r="F354" i="4"/>
  <c r="G354" i="4"/>
  <c r="E355" i="4"/>
  <c r="F355" i="4"/>
  <c r="G355" i="4"/>
  <c r="F356" i="4"/>
  <c r="G356" i="4"/>
  <c r="F357" i="4"/>
  <c r="G357" i="4"/>
  <c r="E358" i="4"/>
  <c r="E357" i="4" s="1"/>
  <c r="E356" i="4" s="1"/>
  <c r="F358" i="4"/>
  <c r="G358" i="4"/>
  <c r="E359" i="4"/>
  <c r="F359" i="4"/>
  <c r="G359" i="4"/>
  <c r="E360" i="4"/>
  <c r="F360" i="4"/>
  <c r="G360" i="4"/>
  <c r="E361" i="4"/>
  <c r="F361" i="4"/>
  <c r="G361" i="4"/>
  <c r="E362" i="4"/>
  <c r="F362" i="4"/>
  <c r="G362" i="4"/>
  <c r="F363" i="4"/>
  <c r="G363" i="4"/>
  <c r="F364" i="4"/>
  <c r="G364" i="4"/>
  <c r="E365" i="4"/>
  <c r="E364" i="4" s="1"/>
  <c r="E363" i="4" s="1"/>
  <c r="F365" i="4"/>
  <c r="G365" i="4"/>
  <c r="E366" i="4"/>
  <c r="F366" i="4"/>
  <c r="G366" i="4"/>
  <c r="F367" i="4"/>
  <c r="G367" i="4"/>
  <c r="E368" i="4"/>
  <c r="F368" i="4"/>
  <c r="G368" i="4"/>
  <c r="E369" i="4"/>
  <c r="F369" i="4"/>
  <c r="G369" i="4"/>
  <c r="F370" i="4"/>
  <c r="G370" i="4"/>
  <c r="F371" i="4"/>
  <c r="G371" i="4"/>
  <c r="E372" i="4"/>
  <c r="E371" i="4" s="1"/>
  <c r="E370" i="4" s="1"/>
  <c r="F372" i="4"/>
  <c r="G372" i="4"/>
  <c r="E373" i="4"/>
  <c r="F373" i="4"/>
  <c r="G373" i="4"/>
  <c r="E374" i="4"/>
  <c r="F374" i="4"/>
  <c r="G374" i="4"/>
  <c r="E375" i="4"/>
  <c r="F375" i="4"/>
  <c r="G375" i="4"/>
  <c r="E376" i="4"/>
  <c r="F376" i="4"/>
  <c r="G376" i="4"/>
  <c r="F377" i="4"/>
  <c r="G377" i="4"/>
  <c r="F378" i="4"/>
  <c r="G378" i="4"/>
  <c r="E379" i="4"/>
  <c r="E378" i="4" s="1"/>
  <c r="E377" i="4" s="1"/>
  <c r="F379" i="4"/>
  <c r="G379" i="4"/>
  <c r="E380" i="4"/>
  <c r="F380" i="4"/>
  <c r="G380" i="4"/>
  <c r="E381" i="4"/>
  <c r="F381" i="4"/>
  <c r="G381" i="4"/>
  <c r="E382" i="4"/>
  <c r="F382" i="4"/>
  <c r="G382" i="4"/>
  <c r="E383" i="4"/>
  <c r="F383" i="4"/>
  <c r="G383" i="4"/>
  <c r="F384" i="4"/>
  <c r="G384" i="4"/>
  <c r="F385" i="4"/>
  <c r="G385" i="4"/>
  <c r="E386" i="4"/>
  <c r="F386" i="4"/>
  <c r="G386" i="4"/>
  <c r="E387" i="4"/>
  <c r="F387" i="4"/>
  <c r="G387" i="4"/>
  <c r="E388" i="4"/>
  <c r="F388" i="4"/>
  <c r="G388" i="4"/>
  <c r="E389" i="4"/>
  <c r="F389" i="4"/>
  <c r="G389" i="4"/>
  <c r="E390" i="4"/>
  <c r="F390" i="4"/>
  <c r="G390" i="4"/>
  <c r="F391" i="4"/>
  <c r="G391" i="4"/>
  <c r="F392" i="4"/>
  <c r="G392" i="4"/>
  <c r="E393" i="4"/>
  <c r="E392" i="4" s="1"/>
  <c r="E391" i="4" s="1"/>
  <c r="F393" i="4"/>
  <c r="G393" i="4"/>
  <c r="E394" i="4"/>
  <c r="F394" i="4"/>
  <c r="G394" i="4"/>
  <c r="E395" i="4"/>
  <c r="F395" i="4"/>
  <c r="G395" i="4"/>
  <c r="E396" i="4"/>
  <c r="F396" i="4"/>
  <c r="G396" i="4"/>
  <c r="F397" i="4"/>
  <c r="G397" i="4"/>
  <c r="F398" i="4"/>
  <c r="G398" i="4"/>
  <c r="F399" i="4"/>
  <c r="G399" i="4"/>
  <c r="E400" i="4"/>
  <c r="E399" i="4" s="1"/>
  <c r="F400" i="4"/>
  <c r="G400" i="4"/>
  <c r="E401" i="4"/>
  <c r="F401" i="4"/>
  <c r="G401" i="4"/>
  <c r="E402" i="4"/>
  <c r="F402" i="4"/>
  <c r="G402" i="4"/>
  <c r="E403" i="4"/>
  <c r="F403" i="4"/>
  <c r="G403" i="4"/>
  <c r="E404" i="4"/>
  <c r="F404" i="4"/>
  <c r="G404" i="4"/>
  <c r="F405" i="4"/>
  <c r="G405" i="4"/>
  <c r="F406" i="4"/>
  <c r="G406" i="4"/>
  <c r="E407" i="4"/>
  <c r="E406" i="4" s="1"/>
  <c r="F407" i="4"/>
  <c r="G407" i="4"/>
  <c r="E408" i="4"/>
  <c r="F408" i="4"/>
  <c r="G408" i="4"/>
  <c r="E409" i="4"/>
  <c r="F409" i="4"/>
  <c r="G409" i="4"/>
  <c r="E410" i="4"/>
  <c r="F410" i="4"/>
  <c r="G410" i="4"/>
  <c r="E411" i="4"/>
  <c r="F411" i="4"/>
  <c r="G411" i="4"/>
  <c r="F412" i="4"/>
  <c r="G412" i="4"/>
  <c r="F413" i="4"/>
  <c r="G413" i="4"/>
  <c r="E414" i="4"/>
  <c r="E413" i="4" s="1"/>
  <c r="F414" i="4"/>
  <c r="G414" i="4"/>
  <c r="E415" i="4"/>
  <c r="F415" i="4"/>
  <c r="G415" i="4"/>
  <c r="E416" i="4"/>
  <c r="F416" i="4"/>
  <c r="G416" i="4"/>
  <c r="E417" i="4"/>
  <c r="F417" i="4"/>
  <c r="G417" i="4"/>
  <c r="E418" i="4"/>
  <c r="F418" i="4"/>
  <c r="G418" i="4"/>
  <c r="F419" i="4"/>
  <c r="G419" i="4"/>
  <c r="F420" i="4"/>
  <c r="G420" i="4"/>
  <c r="E421" i="4"/>
  <c r="E420" i="4" s="1"/>
  <c r="F421" i="4"/>
  <c r="G421" i="4"/>
  <c r="E422" i="4"/>
  <c r="F422" i="4"/>
  <c r="G422" i="4"/>
  <c r="E423" i="4"/>
  <c r="F423" i="4"/>
  <c r="G423" i="4"/>
  <c r="E424" i="4"/>
  <c r="F424" i="4"/>
  <c r="G424" i="4"/>
  <c r="E425" i="4"/>
  <c r="F425" i="4"/>
  <c r="G425" i="4"/>
  <c r="F426" i="4"/>
  <c r="G426" i="4"/>
  <c r="F427" i="4"/>
  <c r="G427" i="4"/>
  <c r="E428" i="4"/>
  <c r="F428" i="4"/>
  <c r="G428" i="4"/>
  <c r="E429" i="4"/>
  <c r="F429" i="4"/>
  <c r="G429" i="4"/>
  <c r="E430" i="4"/>
  <c r="F430" i="4"/>
  <c r="G430" i="4"/>
  <c r="E431" i="4"/>
  <c r="F431" i="4"/>
  <c r="G431" i="4"/>
  <c r="F432" i="4"/>
  <c r="G432" i="4"/>
  <c r="F433" i="4"/>
  <c r="G433" i="4"/>
  <c r="F434" i="4"/>
  <c r="G434" i="4"/>
  <c r="E435" i="4"/>
  <c r="E434" i="4" s="1"/>
  <c r="E433" i="4" s="1"/>
  <c r="F435" i="4"/>
  <c r="G435" i="4"/>
  <c r="E436" i="4"/>
  <c r="F436" i="4"/>
  <c r="G436" i="4"/>
  <c r="E437" i="4"/>
  <c r="F437" i="4"/>
  <c r="G437" i="4"/>
  <c r="E438" i="4"/>
  <c r="F438" i="4"/>
  <c r="G438" i="4"/>
  <c r="E439" i="4"/>
  <c r="F439" i="4"/>
  <c r="G439" i="4"/>
  <c r="F440" i="4"/>
  <c r="G440" i="4"/>
  <c r="F441" i="4"/>
  <c r="G441" i="4"/>
  <c r="E442" i="4"/>
  <c r="E441" i="4" s="1"/>
  <c r="E440" i="4" s="1"/>
  <c r="F442" i="4"/>
  <c r="G442" i="4"/>
  <c r="E443" i="4"/>
  <c r="F443" i="4"/>
  <c r="G443" i="4"/>
  <c r="E444" i="4"/>
  <c r="F444" i="4"/>
  <c r="G444" i="4"/>
  <c r="E445" i="4"/>
  <c r="F445" i="4"/>
  <c r="G445" i="4"/>
  <c r="E446" i="4"/>
  <c r="F446" i="4"/>
  <c r="G446" i="4"/>
  <c r="F447" i="4"/>
  <c r="G447" i="4"/>
  <c r="F448" i="4"/>
  <c r="G448" i="4"/>
  <c r="E449" i="4"/>
  <c r="E448" i="4" s="1"/>
  <c r="E447" i="4" s="1"/>
  <c r="F449" i="4"/>
  <c r="G449" i="4"/>
  <c r="E450" i="4"/>
  <c r="F450" i="4"/>
  <c r="G450" i="4"/>
  <c r="E451" i="4"/>
  <c r="F451" i="4"/>
  <c r="G451" i="4"/>
  <c r="E452" i="4"/>
  <c r="F452" i="4"/>
  <c r="G452" i="4"/>
  <c r="E453" i="4"/>
  <c r="F453" i="4"/>
  <c r="G453" i="4"/>
  <c r="F454" i="4"/>
  <c r="G454" i="4"/>
  <c r="F455" i="4"/>
  <c r="G455" i="4"/>
  <c r="E456" i="4"/>
  <c r="E455" i="4" s="1"/>
  <c r="E454" i="4" s="1"/>
  <c r="F456" i="4"/>
  <c r="G456" i="4"/>
  <c r="E457" i="4"/>
  <c r="F457" i="4"/>
  <c r="G457" i="4"/>
  <c r="E458" i="4"/>
  <c r="F458" i="4"/>
  <c r="G458" i="4"/>
  <c r="E459" i="4"/>
  <c r="F459" i="4"/>
  <c r="G459" i="4"/>
  <c r="E460" i="4"/>
  <c r="F460" i="4"/>
  <c r="G460" i="4"/>
  <c r="F461" i="4"/>
  <c r="G461" i="4"/>
  <c r="F462" i="4"/>
  <c r="G462" i="4"/>
  <c r="E463" i="4"/>
  <c r="E462" i="4" s="1"/>
  <c r="E461" i="4" s="1"/>
  <c r="F463" i="4"/>
  <c r="G463" i="4"/>
  <c r="E464" i="4"/>
  <c r="F464" i="4"/>
  <c r="G464" i="4"/>
  <c r="E465" i="4"/>
  <c r="F465" i="4"/>
  <c r="G465" i="4"/>
  <c r="E466" i="4"/>
  <c r="F466" i="4"/>
  <c r="G466" i="4"/>
  <c r="F467" i="4"/>
  <c r="G467" i="4"/>
  <c r="F468" i="4"/>
  <c r="G468" i="4"/>
  <c r="F469" i="4"/>
  <c r="G469" i="4"/>
  <c r="E470" i="4"/>
  <c r="E469" i="4" s="1"/>
  <c r="E468" i="4" s="1"/>
  <c r="E467" i="4" s="1"/>
  <c r="F470" i="4"/>
  <c r="G470" i="4"/>
  <c r="E471" i="4"/>
  <c r="F471" i="4"/>
  <c r="G471" i="4"/>
  <c r="E472" i="4"/>
  <c r="F472" i="4"/>
  <c r="G472" i="4"/>
  <c r="E473" i="4"/>
  <c r="F473" i="4"/>
  <c r="G473" i="4"/>
  <c r="E474" i="4"/>
  <c r="F474" i="4"/>
  <c r="G474" i="4"/>
  <c r="F475" i="4"/>
  <c r="G475" i="4"/>
  <c r="F476" i="4"/>
  <c r="G476" i="4"/>
  <c r="E477" i="4"/>
  <c r="E476" i="4" s="1"/>
  <c r="F477" i="4"/>
  <c r="G477" i="4"/>
  <c r="E478" i="4"/>
  <c r="F478" i="4"/>
  <c r="G478" i="4"/>
  <c r="E479" i="4"/>
  <c r="F479" i="4"/>
  <c r="G479" i="4"/>
  <c r="E480" i="4"/>
  <c r="F480" i="4"/>
  <c r="G480" i="4"/>
  <c r="E481" i="4"/>
  <c r="F481" i="4"/>
  <c r="G481" i="4"/>
  <c r="F482" i="4"/>
  <c r="G482" i="4"/>
  <c r="F483" i="4"/>
  <c r="G483" i="4"/>
  <c r="E484" i="4"/>
  <c r="F484" i="4"/>
  <c r="G484" i="4"/>
  <c r="E485" i="4"/>
  <c r="F485" i="4"/>
  <c r="G485" i="4"/>
  <c r="E486" i="4"/>
  <c r="F486" i="4"/>
  <c r="G486" i="4"/>
  <c r="E487" i="4"/>
  <c r="F487" i="4"/>
  <c r="G487" i="4"/>
  <c r="E488" i="4"/>
  <c r="F488" i="4"/>
  <c r="G488" i="4"/>
  <c r="F489" i="4"/>
  <c r="G489" i="4"/>
  <c r="F490" i="4"/>
  <c r="G490" i="4"/>
  <c r="E491" i="4"/>
  <c r="E490" i="4" s="1"/>
  <c r="F491" i="4"/>
  <c r="G491" i="4"/>
  <c r="E492" i="4"/>
  <c r="F492" i="4"/>
  <c r="G492" i="4"/>
  <c r="E493" i="4"/>
  <c r="F493" i="4"/>
  <c r="G493" i="4"/>
  <c r="E494" i="4"/>
  <c r="F494" i="4"/>
  <c r="G494" i="4"/>
  <c r="E495" i="4"/>
  <c r="F495" i="4"/>
  <c r="G495" i="4"/>
  <c r="F496" i="4"/>
  <c r="G496" i="4"/>
  <c r="F497" i="4"/>
  <c r="G497" i="4"/>
  <c r="E498" i="4"/>
  <c r="E497" i="4" s="1"/>
  <c r="E496" i="4" s="1"/>
  <c r="F498" i="4"/>
  <c r="G498" i="4"/>
  <c r="E499" i="4"/>
  <c r="F499" i="4"/>
  <c r="G499" i="4"/>
  <c r="F500" i="4"/>
  <c r="G500" i="4"/>
  <c r="E501" i="4"/>
  <c r="E500" i="4" s="1"/>
  <c r="F501" i="4"/>
  <c r="G501" i="4"/>
  <c r="E502" i="4"/>
  <c r="F502" i="4"/>
  <c r="G502" i="4"/>
  <c r="F503" i="4"/>
  <c r="G503" i="4"/>
  <c r="F504" i="4"/>
  <c r="G504" i="4"/>
  <c r="E505" i="4"/>
  <c r="E504" i="4" s="1"/>
  <c r="E503" i="4" s="1"/>
  <c r="F505" i="4"/>
  <c r="G505" i="4"/>
  <c r="E506" i="4"/>
  <c r="F506" i="4"/>
  <c r="G506" i="4"/>
  <c r="E507" i="4"/>
  <c r="F507" i="4"/>
  <c r="G507" i="4"/>
  <c r="E508" i="4"/>
  <c r="F508" i="4"/>
  <c r="G508" i="4"/>
  <c r="E509" i="4"/>
  <c r="F509" i="4"/>
  <c r="G509" i="4"/>
  <c r="F510" i="4"/>
  <c r="G510" i="4"/>
  <c r="F511" i="4"/>
  <c r="G511" i="4"/>
  <c r="E512" i="4"/>
  <c r="E511" i="4" s="1"/>
  <c r="E510" i="4" s="1"/>
  <c r="F512" i="4"/>
  <c r="G512" i="4"/>
  <c r="E513" i="4"/>
  <c r="F513" i="4"/>
  <c r="G513" i="4"/>
  <c r="E514" i="4"/>
  <c r="F514" i="4"/>
  <c r="G514" i="4"/>
  <c r="E515" i="4"/>
  <c r="F515" i="4"/>
  <c r="G515" i="4"/>
  <c r="E516" i="4"/>
  <c r="F516" i="4"/>
  <c r="G516" i="4"/>
  <c r="F517" i="4"/>
  <c r="G517" i="4"/>
  <c r="F518" i="4"/>
  <c r="G518" i="4"/>
  <c r="E519" i="4"/>
  <c r="E518" i="4" s="1"/>
  <c r="F519" i="4"/>
  <c r="G519" i="4"/>
  <c r="E520" i="4"/>
  <c r="F520" i="4"/>
  <c r="G520" i="4"/>
  <c r="E521" i="4"/>
  <c r="F521" i="4"/>
  <c r="G521" i="4"/>
  <c r="E522" i="4"/>
  <c r="F522" i="4"/>
  <c r="G522" i="4"/>
  <c r="E523" i="4"/>
  <c r="F523" i="4"/>
  <c r="G523" i="4"/>
  <c r="F524" i="4"/>
  <c r="G524" i="4"/>
  <c r="F525" i="4"/>
  <c r="G525" i="4"/>
  <c r="E526" i="4"/>
  <c r="E525" i="4" s="1"/>
  <c r="F526" i="4"/>
  <c r="G526" i="4"/>
  <c r="E527" i="4"/>
  <c r="F527" i="4"/>
  <c r="G527" i="4"/>
  <c r="E528" i="4"/>
  <c r="F528" i="4"/>
  <c r="G528" i="4"/>
  <c r="E529" i="4"/>
  <c r="F529" i="4"/>
  <c r="G529" i="4"/>
  <c r="E530" i="4"/>
  <c r="F530" i="4"/>
  <c r="G530" i="4"/>
  <c r="F531" i="4"/>
  <c r="G531" i="4"/>
  <c r="F532" i="4"/>
  <c r="G532" i="4"/>
  <c r="E533" i="4"/>
  <c r="F533" i="4"/>
  <c r="G533" i="4"/>
  <c r="E534" i="4"/>
  <c r="F534" i="4"/>
  <c r="G534" i="4"/>
  <c r="E535" i="4"/>
  <c r="F535" i="4"/>
  <c r="G535" i="4"/>
  <c r="E536" i="4"/>
  <c r="F536" i="4"/>
  <c r="G536" i="4"/>
  <c r="E537" i="4"/>
  <c r="F537" i="4"/>
  <c r="G537" i="4"/>
  <c r="F538" i="4"/>
  <c r="G538" i="4"/>
  <c r="F539" i="4"/>
  <c r="G539" i="4"/>
  <c r="E540" i="4"/>
  <c r="E539" i="4" s="1"/>
  <c r="E538" i="4" s="1"/>
  <c r="F540" i="4"/>
  <c r="G540" i="4"/>
  <c r="E541" i="4"/>
  <c r="F541" i="4"/>
  <c r="G541" i="4"/>
  <c r="E542" i="4"/>
  <c r="F542" i="4"/>
  <c r="G542" i="4"/>
  <c r="E543" i="4"/>
  <c r="F543" i="4"/>
  <c r="G543" i="4"/>
  <c r="F544" i="4"/>
  <c r="G544" i="4"/>
  <c r="F545" i="4"/>
  <c r="G545" i="4"/>
  <c r="F546" i="4"/>
  <c r="G546" i="4"/>
  <c r="E547" i="4"/>
  <c r="E546" i="4" s="1"/>
  <c r="E545" i="4" s="1"/>
  <c r="E544" i="4" s="1"/>
  <c r="F547" i="4"/>
  <c r="G547" i="4"/>
  <c r="E548" i="4"/>
  <c r="F548" i="4"/>
  <c r="G548" i="4"/>
  <c r="E549" i="4"/>
  <c r="F549" i="4"/>
  <c r="G549" i="4"/>
  <c r="E550" i="4"/>
  <c r="F550" i="4"/>
  <c r="G550" i="4"/>
  <c r="E551" i="4"/>
  <c r="F551" i="4"/>
  <c r="G551" i="4"/>
  <c r="F552" i="4"/>
  <c r="G552" i="4"/>
  <c r="F553" i="4"/>
  <c r="G553" i="4"/>
  <c r="E554" i="4"/>
  <c r="E553" i="4" s="1"/>
  <c r="E552" i="4" s="1"/>
  <c r="F554" i="4"/>
  <c r="G554" i="4"/>
  <c r="E555" i="4"/>
  <c r="F555" i="4"/>
  <c r="G555" i="4"/>
  <c r="E556" i="4"/>
  <c r="F556" i="4"/>
  <c r="G556" i="4"/>
  <c r="E557" i="4"/>
  <c r="F557" i="4"/>
  <c r="G557" i="4"/>
  <c r="E558" i="4"/>
  <c r="F558" i="4"/>
  <c r="G558" i="4"/>
  <c r="F559" i="4"/>
  <c r="G559" i="4"/>
  <c r="F560" i="4"/>
  <c r="G560" i="4"/>
  <c r="E561" i="4"/>
  <c r="E560" i="4" s="1"/>
  <c r="E559" i="4" s="1"/>
  <c r="F561" i="4"/>
  <c r="G561" i="4"/>
  <c r="E562" i="4"/>
  <c r="F562" i="4"/>
  <c r="G562" i="4"/>
  <c r="E563" i="4"/>
  <c r="F563" i="4"/>
  <c r="G563" i="4"/>
  <c r="E564" i="4"/>
  <c r="F564" i="4"/>
  <c r="G564" i="4"/>
  <c r="E565" i="4"/>
  <c r="F565" i="4"/>
  <c r="G565" i="4"/>
  <c r="F566" i="4"/>
  <c r="G566" i="4"/>
  <c r="F567" i="4"/>
  <c r="G567" i="4"/>
  <c r="E568" i="4"/>
  <c r="E567" i="4" s="1"/>
  <c r="F568" i="4"/>
  <c r="G568" i="4"/>
  <c r="E569" i="4"/>
  <c r="F569" i="4"/>
  <c r="G569" i="4"/>
  <c r="E570" i="4"/>
  <c r="F570" i="4"/>
  <c r="G570" i="4"/>
  <c r="E571" i="4"/>
  <c r="F571" i="4"/>
  <c r="G571" i="4"/>
  <c r="E572" i="4"/>
  <c r="F572" i="4"/>
  <c r="G572" i="4"/>
  <c r="F573" i="4"/>
  <c r="G573" i="4"/>
  <c r="F574" i="4"/>
  <c r="G574" i="4"/>
  <c r="E575" i="4"/>
  <c r="E574" i="4" s="1"/>
  <c r="F575" i="4"/>
  <c r="G575" i="4"/>
  <c r="E576" i="4"/>
  <c r="F576" i="4"/>
  <c r="G576" i="4"/>
  <c r="E577" i="4"/>
  <c r="F577" i="4"/>
  <c r="G577" i="4"/>
  <c r="E578" i="4"/>
  <c r="F578" i="4"/>
  <c r="G578" i="4"/>
  <c r="E579" i="4"/>
  <c r="F579" i="4"/>
  <c r="G579" i="4"/>
  <c r="F580" i="4"/>
  <c r="G580" i="4"/>
  <c r="F581" i="4"/>
  <c r="G581" i="4"/>
  <c r="F582" i="4"/>
  <c r="G582" i="4"/>
  <c r="E583" i="4"/>
  <c r="E582" i="4" s="1"/>
  <c r="F583" i="4"/>
  <c r="G583" i="4"/>
  <c r="E584" i="4"/>
  <c r="F584" i="4"/>
  <c r="G584" i="4"/>
  <c r="E585" i="4"/>
  <c r="F585" i="4"/>
  <c r="G585" i="4"/>
  <c r="E586" i="4"/>
  <c r="F586" i="4"/>
  <c r="G586" i="4"/>
  <c r="F587" i="4"/>
  <c r="G587" i="4"/>
  <c r="F588" i="4"/>
  <c r="G588" i="4"/>
  <c r="E589" i="4"/>
  <c r="F589" i="4"/>
  <c r="G589" i="4"/>
  <c r="E590" i="4"/>
  <c r="F590" i="4"/>
  <c r="G590" i="4"/>
  <c r="E591" i="4"/>
  <c r="F591" i="4"/>
  <c r="G591" i="4"/>
  <c r="E592" i="4"/>
  <c r="F592" i="4"/>
  <c r="G592" i="4"/>
  <c r="E593" i="4"/>
  <c r="F593" i="4"/>
  <c r="G593" i="4"/>
  <c r="F594" i="4"/>
  <c r="G594" i="4"/>
  <c r="F595" i="4"/>
  <c r="G595" i="4"/>
  <c r="E596" i="4"/>
  <c r="E595" i="4" s="1"/>
  <c r="F596" i="4"/>
  <c r="G596" i="4"/>
  <c r="E597" i="4"/>
  <c r="F597" i="4"/>
  <c r="G597" i="4"/>
  <c r="E598" i="4"/>
  <c r="F598" i="4"/>
  <c r="G598" i="4"/>
  <c r="E599" i="4"/>
  <c r="F599" i="4"/>
  <c r="G599" i="4"/>
  <c r="E600" i="4"/>
  <c r="F600" i="4"/>
  <c r="G600" i="4"/>
  <c r="F601" i="4"/>
  <c r="G601" i="4"/>
  <c r="F602" i="4"/>
  <c r="G602" i="4"/>
  <c r="E603" i="4"/>
  <c r="E602" i="4" s="1"/>
  <c r="F603" i="4"/>
  <c r="G603" i="4"/>
  <c r="E604" i="4"/>
  <c r="F604" i="4"/>
  <c r="G604" i="4"/>
  <c r="E605" i="4"/>
  <c r="F605" i="4"/>
  <c r="G605" i="4"/>
  <c r="E606" i="4"/>
  <c r="F606" i="4"/>
  <c r="G606" i="4"/>
  <c r="E607" i="4"/>
  <c r="F607" i="4"/>
  <c r="G607" i="4"/>
  <c r="F608" i="4"/>
  <c r="G608" i="4"/>
  <c r="F609" i="4"/>
  <c r="G609" i="4"/>
  <c r="E610" i="4"/>
  <c r="E609" i="4" s="1"/>
  <c r="E608" i="4" s="1"/>
  <c r="F610" i="4"/>
  <c r="G610" i="4"/>
  <c r="E611" i="4"/>
  <c r="F611" i="4"/>
  <c r="G611" i="4"/>
  <c r="E612" i="4"/>
  <c r="F612" i="4"/>
  <c r="G612" i="4"/>
  <c r="E613" i="4"/>
  <c r="F613" i="4"/>
  <c r="G613" i="4"/>
  <c r="E614" i="4"/>
  <c r="F614" i="4"/>
  <c r="G614" i="4"/>
  <c r="F615" i="4"/>
  <c r="G615" i="4"/>
  <c r="F616" i="4"/>
  <c r="G616" i="4"/>
  <c r="E617" i="4"/>
  <c r="E616" i="4" s="1"/>
  <c r="E615" i="4" s="1"/>
  <c r="F617" i="4"/>
  <c r="G617" i="4"/>
  <c r="E618" i="4"/>
  <c r="F618" i="4"/>
  <c r="G618" i="4"/>
  <c r="E619" i="4"/>
  <c r="F619" i="4"/>
  <c r="G619" i="4"/>
  <c r="E620" i="4"/>
  <c r="F620" i="4"/>
  <c r="G620" i="4"/>
  <c r="E621" i="4"/>
  <c r="F621" i="4"/>
  <c r="G621" i="4"/>
  <c r="F622" i="4"/>
  <c r="G622" i="4"/>
  <c r="F623" i="4"/>
  <c r="G623" i="4"/>
  <c r="E624" i="4"/>
  <c r="E623" i="4" s="1"/>
  <c r="E622" i="4" s="1"/>
  <c r="F624" i="4"/>
  <c r="G624" i="4"/>
  <c r="E625" i="4"/>
  <c r="F625" i="4"/>
  <c r="G625" i="4"/>
  <c r="E626" i="4"/>
  <c r="F626" i="4"/>
  <c r="G626" i="4"/>
  <c r="E627" i="4"/>
  <c r="F627" i="4"/>
  <c r="G627" i="4"/>
  <c r="E628" i="4"/>
  <c r="F628" i="4"/>
  <c r="G628" i="4"/>
  <c r="F629" i="4"/>
  <c r="G629" i="4"/>
  <c r="F630" i="4"/>
  <c r="G630" i="4"/>
  <c r="E631" i="4"/>
  <c r="E630" i="4" s="1"/>
  <c r="F631" i="4"/>
  <c r="G631" i="4"/>
  <c r="E632" i="4"/>
  <c r="F632" i="4"/>
  <c r="G632" i="4"/>
  <c r="E633" i="4"/>
  <c r="F633" i="4"/>
  <c r="G633" i="4"/>
  <c r="E634" i="4"/>
  <c r="F634" i="4"/>
  <c r="G634" i="4"/>
  <c r="F635" i="4"/>
  <c r="G635" i="4"/>
  <c r="F636" i="4"/>
  <c r="G636" i="4"/>
  <c r="F637" i="4"/>
  <c r="G637" i="4"/>
  <c r="E638" i="4"/>
  <c r="F638" i="4"/>
  <c r="G638" i="4"/>
  <c r="E639" i="4"/>
  <c r="F639" i="4"/>
  <c r="G639" i="4"/>
  <c r="E640" i="4"/>
  <c r="F640" i="4"/>
  <c r="G640" i="4"/>
  <c r="E641" i="4"/>
  <c r="F641" i="4"/>
  <c r="G641" i="4"/>
  <c r="E642" i="4"/>
  <c r="F642" i="4"/>
  <c r="G642" i="4"/>
  <c r="F643" i="4"/>
  <c r="G643" i="4"/>
  <c r="F644" i="4"/>
  <c r="G644" i="4"/>
  <c r="E645" i="4"/>
  <c r="F645" i="4"/>
  <c r="G645" i="4"/>
  <c r="E646" i="4"/>
  <c r="F646" i="4"/>
  <c r="G646" i="4"/>
  <c r="E647" i="4"/>
  <c r="F647" i="4"/>
  <c r="G647" i="4"/>
  <c r="E648" i="4"/>
  <c r="F648" i="4"/>
  <c r="G648" i="4"/>
  <c r="E649" i="4"/>
  <c r="F649" i="4"/>
  <c r="G649" i="4"/>
  <c r="F650" i="4"/>
  <c r="G650" i="4"/>
  <c r="F651" i="4"/>
  <c r="G651" i="4"/>
  <c r="E652" i="4"/>
  <c r="F652" i="4"/>
  <c r="G652" i="4"/>
  <c r="E653" i="4"/>
  <c r="F653" i="4"/>
  <c r="G653" i="4"/>
  <c r="E654" i="4"/>
  <c r="F654" i="4"/>
  <c r="G654" i="4"/>
  <c r="E655" i="4"/>
  <c r="F655" i="4"/>
  <c r="G655" i="4"/>
  <c r="E656" i="4"/>
  <c r="F656" i="4"/>
  <c r="G656" i="4"/>
  <c r="F657" i="4"/>
  <c r="G657" i="4"/>
  <c r="F658" i="4"/>
  <c r="G658" i="4"/>
  <c r="E659" i="4"/>
  <c r="E658" i="4" s="1"/>
  <c r="E657" i="4" s="1"/>
  <c r="F659" i="4"/>
  <c r="G659" i="4"/>
  <c r="E660" i="4"/>
  <c r="F660" i="4"/>
  <c r="G660" i="4"/>
  <c r="E661" i="4"/>
  <c r="F661" i="4"/>
  <c r="G661" i="4"/>
  <c r="E662" i="4"/>
  <c r="F662" i="4"/>
  <c r="G662" i="4"/>
  <c r="E663" i="4"/>
  <c r="F663" i="4"/>
  <c r="G663" i="4"/>
  <c r="F664" i="4"/>
  <c r="G664" i="4"/>
  <c r="F665" i="4"/>
  <c r="G665" i="4"/>
  <c r="E666" i="4"/>
  <c r="E665" i="4" s="1"/>
  <c r="E664" i="4" s="1"/>
  <c r="F666" i="4"/>
  <c r="G666" i="4"/>
  <c r="E667" i="4"/>
  <c r="F667" i="4"/>
  <c r="G667" i="4"/>
  <c r="E668" i="4"/>
  <c r="F668" i="4"/>
  <c r="G668" i="4"/>
  <c r="E669" i="4"/>
  <c r="F669" i="4"/>
  <c r="G669" i="4"/>
  <c r="E670" i="4"/>
  <c r="F670" i="4"/>
  <c r="G670" i="4"/>
  <c r="F671" i="4"/>
  <c r="G671" i="4"/>
  <c r="F672" i="4"/>
  <c r="G672" i="4"/>
  <c r="E673" i="4"/>
  <c r="E672" i="4" s="1"/>
  <c r="E671" i="4" s="1"/>
  <c r="F673" i="4"/>
  <c r="G673" i="4"/>
  <c r="E674" i="4"/>
  <c r="F674" i="4"/>
  <c r="G674" i="4"/>
  <c r="E675" i="4"/>
  <c r="F675" i="4"/>
  <c r="G675" i="4"/>
  <c r="E676" i="4"/>
  <c r="F676" i="4"/>
  <c r="G676" i="4"/>
  <c r="E677" i="4"/>
  <c r="F677" i="4"/>
  <c r="G677" i="4"/>
  <c r="F678" i="4"/>
  <c r="G678" i="4"/>
  <c r="F679" i="4"/>
  <c r="G679" i="4"/>
  <c r="E680" i="4"/>
  <c r="E679" i="4" s="1"/>
  <c r="E678" i="4" s="1"/>
  <c r="F680" i="4"/>
  <c r="G680" i="4"/>
  <c r="E681" i="4"/>
  <c r="F681" i="4"/>
  <c r="G681" i="4"/>
  <c r="F682" i="4"/>
  <c r="G682" i="4"/>
  <c r="E683" i="4"/>
  <c r="F683" i="4"/>
  <c r="G683" i="4"/>
  <c r="E684" i="4"/>
  <c r="F684" i="4"/>
  <c r="G684" i="4"/>
  <c r="F685" i="4"/>
  <c r="G685" i="4"/>
  <c r="F686" i="4"/>
  <c r="G686" i="4"/>
  <c r="E687" i="4"/>
  <c r="E686" i="4" s="1"/>
  <c r="E685" i="4" s="1"/>
  <c r="F687" i="4"/>
  <c r="G687" i="4"/>
  <c r="F688" i="4"/>
  <c r="G688" i="4"/>
  <c r="F689" i="4"/>
  <c r="G689" i="4"/>
  <c r="E690" i="4"/>
  <c r="E689" i="4" s="1"/>
  <c r="E688" i="4" s="1"/>
  <c r="F690" i="4"/>
  <c r="G690" i="4"/>
  <c r="E691" i="4"/>
  <c r="F691" i="4"/>
  <c r="G691" i="4"/>
  <c r="F692" i="4"/>
  <c r="G692" i="4"/>
  <c r="F693" i="4"/>
  <c r="G693" i="4"/>
  <c r="E694" i="4"/>
  <c r="F694" i="4"/>
  <c r="G694" i="4"/>
  <c r="E695" i="4"/>
  <c r="F695" i="4"/>
  <c r="G695" i="4"/>
  <c r="E696" i="4"/>
  <c r="F696" i="4"/>
  <c r="G696" i="4"/>
  <c r="E697" i="4"/>
  <c r="F697" i="4"/>
  <c r="G697" i="4"/>
  <c r="E698" i="4"/>
  <c r="F698" i="4"/>
  <c r="G698" i="4"/>
  <c r="F699" i="4"/>
  <c r="G699" i="4"/>
  <c r="F700" i="4"/>
  <c r="G700" i="4"/>
  <c r="E701" i="4"/>
  <c r="E700" i="4" s="1"/>
  <c r="E699" i="4" s="1"/>
  <c r="F701" i="4"/>
  <c r="G701" i="4"/>
  <c r="E702" i="4"/>
  <c r="F702" i="4"/>
  <c r="G702" i="4"/>
  <c r="E703" i="4"/>
  <c r="F703" i="4"/>
  <c r="G703" i="4"/>
  <c r="E704" i="4"/>
  <c r="F704" i="4"/>
  <c r="G704" i="4"/>
  <c r="E705" i="4"/>
  <c r="F705" i="4"/>
  <c r="G705" i="4"/>
  <c r="F706" i="4"/>
  <c r="G706" i="4"/>
  <c r="F707" i="4"/>
  <c r="G707" i="4"/>
  <c r="E708" i="4"/>
  <c r="E707" i="4" s="1"/>
  <c r="F708" i="4"/>
  <c r="G708" i="4"/>
  <c r="E709" i="4"/>
  <c r="F709" i="4"/>
  <c r="G709" i="4"/>
  <c r="E710" i="4"/>
  <c r="F710" i="4"/>
  <c r="G710" i="4"/>
  <c r="E711" i="4"/>
  <c r="F711" i="4"/>
  <c r="G711" i="4"/>
  <c r="E712" i="4"/>
  <c r="F712" i="4"/>
  <c r="G712" i="4"/>
  <c r="F713" i="4"/>
  <c r="G713" i="4"/>
  <c r="F714" i="4"/>
  <c r="G714" i="4"/>
  <c r="E715" i="4"/>
  <c r="F715" i="4"/>
  <c r="G715" i="4"/>
  <c r="E716" i="4"/>
  <c r="F716" i="4"/>
  <c r="G716" i="4"/>
  <c r="E717" i="4"/>
  <c r="F717" i="4"/>
  <c r="G717" i="4"/>
  <c r="E718" i="4"/>
  <c r="F718" i="4"/>
  <c r="G718" i="4"/>
  <c r="E719" i="4"/>
  <c r="F719" i="4"/>
  <c r="G719" i="4"/>
  <c r="F720" i="4"/>
  <c r="G720" i="4"/>
  <c r="F721" i="4"/>
  <c r="G721" i="4"/>
  <c r="E722" i="4"/>
  <c r="F722" i="4"/>
  <c r="G722" i="4"/>
  <c r="E723" i="4"/>
  <c r="F723" i="4"/>
  <c r="G723" i="4"/>
  <c r="E724" i="4"/>
  <c r="F724" i="4"/>
  <c r="G724" i="4"/>
  <c r="E725" i="4"/>
  <c r="F725" i="4"/>
  <c r="G725" i="4"/>
  <c r="E726" i="4"/>
  <c r="F726" i="4"/>
  <c r="G726" i="4"/>
  <c r="F727" i="4"/>
  <c r="G727" i="4"/>
  <c r="F728" i="4"/>
  <c r="G728" i="4"/>
  <c r="E729" i="4"/>
  <c r="F729" i="4"/>
  <c r="G729" i="4"/>
  <c r="E730" i="4"/>
  <c r="F730" i="4"/>
  <c r="G730" i="4"/>
  <c r="E731" i="4"/>
  <c r="F731" i="4"/>
  <c r="G731" i="4"/>
  <c r="E732" i="4"/>
  <c r="F732" i="4"/>
  <c r="G732" i="4"/>
  <c r="F733" i="4"/>
  <c r="G733" i="4"/>
  <c r="F734" i="4"/>
  <c r="G734" i="4"/>
  <c r="F735" i="4"/>
  <c r="G735" i="4"/>
  <c r="E736" i="4"/>
  <c r="E735" i="4" s="1"/>
  <c r="E734" i="4" s="1"/>
  <c r="E733" i="4" s="1"/>
  <c r="F736" i="4"/>
  <c r="G736" i="4"/>
  <c r="E737" i="4"/>
  <c r="F737" i="4"/>
  <c r="G737" i="4"/>
  <c r="E738" i="4"/>
  <c r="F738" i="4"/>
  <c r="G738" i="4"/>
  <c r="E739" i="4"/>
  <c r="F739" i="4"/>
  <c r="G739" i="4"/>
  <c r="E740" i="4"/>
  <c r="F740" i="4"/>
  <c r="G740" i="4"/>
  <c r="F741" i="4"/>
  <c r="G741" i="4"/>
  <c r="F742" i="4"/>
  <c r="G742" i="4"/>
  <c r="E743" i="4"/>
  <c r="E742" i="4" s="1"/>
  <c r="F743" i="4"/>
  <c r="G743" i="4"/>
  <c r="E744" i="4"/>
  <c r="F744" i="4"/>
  <c r="G744" i="4"/>
  <c r="E745" i="4"/>
  <c r="F745" i="4"/>
  <c r="G745" i="4"/>
  <c r="E746" i="4"/>
  <c r="F746" i="4"/>
  <c r="G746" i="4"/>
  <c r="E747" i="4"/>
  <c r="F747" i="4"/>
  <c r="G747" i="4"/>
  <c r="F748" i="4"/>
  <c r="G748" i="4"/>
  <c r="F749" i="4"/>
  <c r="G749" i="4"/>
  <c r="E750" i="4"/>
  <c r="E749" i="4" s="1"/>
  <c r="E748" i="4" s="1"/>
  <c r="F750" i="4"/>
  <c r="G750" i="4"/>
  <c r="E751" i="4"/>
  <c r="F751" i="4"/>
  <c r="G751" i="4"/>
  <c r="E752" i="4"/>
  <c r="F752" i="4"/>
  <c r="G752" i="4"/>
  <c r="E753" i="4"/>
  <c r="F753" i="4"/>
  <c r="G753" i="4"/>
  <c r="E754" i="4"/>
  <c r="F754" i="4"/>
  <c r="G754" i="4"/>
  <c r="F755" i="4"/>
  <c r="G755" i="4"/>
  <c r="F756" i="4"/>
  <c r="G756" i="4"/>
  <c r="E757" i="4"/>
  <c r="E756" i="4" s="1"/>
  <c r="E755" i="4" s="1"/>
  <c r="F757" i="4"/>
  <c r="G757" i="4"/>
  <c r="E758" i="4"/>
  <c r="F758" i="4"/>
  <c r="G758" i="4"/>
  <c r="E759" i="4"/>
  <c r="F759" i="4"/>
  <c r="G759" i="4"/>
  <c r="E760" i="4"/>
  <c r="F760" i="4"/>
  <c r="G760" i="4"/>
  <c r="F761" i="4"/>
  <c r="G761" i="4"/>
  <c r="F762" i="4"/>
  <c r="G762" i="4"/>
  <c r="F763" i="4"/>
  <c r="G763" i="4"/>
  <c r="E764" i="4"/>
  <c r="E763" i="4" s="1"/>
  <c r="E762" i="4" s="1"/>
  <c r="F764" i="4"/>
  <c r="G764" i="4"/>
  <c r="E765" i="4"/>
  <c r="F765" i="4"/>
  <c r="G765" i="4"/>
  <c r="E766" i="4"/>
  <c r="F766" i="4"/>
  <c r="G766" i="4"/>
  <c r="E767" i="4"/>
  <c r="F767" i="4"/>
  <c r="G767" i="4"/>
  <c r="E768" i="4"/>
  <c r="F768" i="4"/>
  <c r="G768" i="4"/>
  <c r="F769" i="4"/>
  <c r="G769" i="4"/>
  <c r="F770" i="4"/>
  <c r="G770" i="4"/>
  <c r="E771" i="4"/>
  <c r="E770" i="4" s="1"/>
  <c r="F771" i="4"/>
  <c r="G771" i="4"/>
  <c r="E772" i="4"/>
  <c r="F772" i="4"/>
  <c r="G772" i="4"/>
  <c r="E773" i="4"/>
  <c r="F773" i="4"/>
  <c r="G773" i="4"/>
  <c r="E774" i="4"/>
  <c r="F774" i="4"/>
  <c r="G774" i="4"/>
  <c r="E775" i="4"/>
  <c r="F775" i="4"/>
  <c r="G775" i="4"/>
  <c r="F776" i="4"/>
  <c r="G776" i="4"/>
  <c r="F777" i="4"/>
  <c r="G777" i="4"/>
  <c r="E778" i="4"/>
  <c r="E777" i="4" s="1"/>
  <c r="F778" i="4"/>
  <c r="G778" i="4"/>
  <c r="E779" i="4"/>
  <c r="F779" i="4"/>
  <c r="G779" i="4"/>
  <c r="E780" i="4"/>
  <c r="F780" i="4"/>
  <c r="G780" i="4"/>
  <c r="E781" i="4"/>
  <c r="F781" i="4"/>
  <c r="G781" i="4"/>
  <c r="E782" i="4"/>
  <c r="F782" i="4"/>
  <c r="G782" i="4"/>
  <c r="F783" i="4"/>
  <c r="G783" i="4"/>
  <c r="F784" i="4"/>
  <c r="G784" i="4"/>
  <c r="E785" i="4"/>
  <c r="F785" i="4"/>
  <c r="G785" i="4"/>
  <c r="E786" i="4"/>
  <c r="F786" i="4"/>
  <c r="G786" i="4"/>
  <c r="E787" i="4"/>
  <c r="F787" i="4"/>
  <c r="G787" i="4"/>
  <c r="E788" i="4"/>
  <c r="F788" i="4"/>
  <c r="G788" i="4"/>
  <c r="E789" i="4"/>
  <c r="F789" i="4"/>
  <c r="G789" i="4"/>
  <c r="F790" i="4"/>
  <c r="G790" i="4"/>
  <c r="F791" i="4"/>
  <c r="G791" i="4"/>
  <c r="E792" i="4"/>
  <c r="E791" i="4" s="1"/>
  <c r="F792" i="4"/>
  <c r="G792" i="4"/>
  <c r="E793" i="4"/>
  <c r="F793" i="4"/>
  <c r="G793" i="4"/>
  <c r="E794" i="4"/>
  <c r="F794" i="4"/>
  <c r="G794" i="4"/>
  <c r="E795" i="4"/>
  <c r="F795" i="4"/>
  <c r="G795" i="4"/>
  <c r="E796" i="4"/>
  <c r="F796" i="4"/>
  <c r="G796" i="4"/>
  <c r="F797" i="4"/>
  <c r="G797" i="4"/>
  <c r="F798" i="4"/>
  <c r="G798" i="4"/>
  <c r="E799" i="4"/>
  <c r="F799" i="4"/>
  <c r="G799" i="4"/>
  <c r="E800" i="4"/>
  <c r="F800" i="4"/>
  <c r="G800" i="4"/>
  <c r="E801" i="4"/>
  <c r="F801" i="4"/>
  <c r="G801" i="4"/>
  <c r="E802" i="4"/>
  <c r="F802" i="4"/>
  <c r="G802" i="4"/>
  <c r="F803" i="4"/>
  <c r="G803" i="4"/>
  <c r="F804" i="4"/>
  <c r="G804" i="4"/>
  <c r="F805" i="4"/>
  <c r="G805" i="4"/>
  <c r="E806" i="4"/>
  <c r="F806" i="4"/>
  <c r="G806" i="4"/>
  <c r="E807" i="4"/>
  <c r="F807" i="4"/>
  <c r="G807" i="4"/>
  <c r="E808" i="4"/>
  <c r="F808" i="4"/>
  <c r="G808" i="4"/>
  <c r="E809" i="4"/>
  <c r="F809" i="4"/>
  <c r="G809" i="4"/>
  <c r="E810" i="4"/>
  <c r="F810" i="4"/>
  <c r="G810" i="4"/>
  <c r="F811" i="4"/>
  <c r="G811" i="4"/>
  <c r="F812" i="4"/>
  <c r="G812" i="4"/>
  <c r="E813" i="4"/>
  <c r="E812" i="4" s="1"/>
  <c r="F813" i="4"/>
  <c r="G813" i="4"/>
  <c r="E814" i="4"/>
  <c r="F814" i="4"/>
  <c r="G814" i="4"/>
  <c r="E815" i="4"/>
  <c r="F815" i="4"/>
  <c r="G815" i="4"/>
  <c r="E816" i="4"/>
  <c r="F816" i="4"/>
  <c r="G816" i="4"/>
  <c r="E817" i="4"/>
  <c r="F817" i="4"/>
  <c r="G817" i="4"/>
  <c r="F818" i="4"/>
  <c r="G818" i="4"/>
  <c r="F819" i="4"/>
  <c r="G819" i="4"/>
  <c r="E820" i="4"/>
  <c r="E819" i="4" s="1"/>
  <c r="E818" i="4" s="1"/>
  <c r="F820" i="4"/>
  <c r="G820" i="4"/>
  <c r="E821" i="4"/>
  <c r="F821" i="4"/>
  <c r="G821" i="4"/>
  <c r="E822" i="4"/>
  <c r="F822" i="4"/>
  <c r="G822" i="4"/>
  <c r="E823" i="4"/>
  <c r="F823" i="4"/>
  <c r="G823" i="4"/>
  <c r="E824" i="4"/>
  <c r="F824" i="4"/>
  <c r="G824" i="4"/>
  <c r="F825" i="4"/>
  <c r="G825" i="4"/>
  <c r="F826" i="4"/>
  <c r="G826" i="4"/>
  <c r="E827" i="4"/>
  <c r="F827" i="4"/>
  <c r="G827" i="4"/>
  <c r="E828" i="4"/>
  <c r="F828" i="4"/>
  <c r="G828" i="4"/>
  <c r="E829" i="4"/>
  <c r="F829" i="4"/>
  <c r="G829" i="4"/>
  <c r="E830" i="4"/>
  <c r="F830" i="4"/>
  <c r="G830" i="4"/>
  <c r="F831" i="4"/>
  <c r="G831" i="4"/>
  <c r="F832" i="4"/>
  <c r="G832" i="4"/>
  <c r="F833" i="4"/>
  <c r="G833" i="4"/>
  <c r="E834" i="4"/>
  <c r="F834" i="4"/>
  <c r="G834" i="4"/>
  <c r="E835" i="4"/>
  <c r="F835" i="4"/>
  <c r="G835" i="4"/>
  <c r="E836" i="4"/>
  <c r="F836" i="4"/>
  <c r="G836" i="4"/>
  <c r="E837" i="4"/>
  <c r="F837" i="4"/>
  <c r="G837" i="4"/>
  <c r="E838" i="4"/>
  <c r="F838" i="4"/>
  <c r="G838" i="4"/>
  <c r="F839" i="4"/>
  <c r="G839" i="4"/>
  <c r="F840" i="4"/>
  <c r="G840" i="4"/>
  <c r="E841" i="4"/>
  <c r="F841" i="4"/>
  <c r="G841" i="4"/>
  <c r="E842" i="4"/>
  <c r="F842" i="4"/>
  <c r="G842" i="4"/>
  <c r="E843" i="4"/>
  <c r="F843" i="4"/>
  <c r="G843" i="4"/>
  <c r="E844" i="4"/>
  <c r="F844" i="4"/>
  <c r="G844" i="4"/>
  <c r="E845" i="4"/>
  <c r="F845" i="4"/>
  <c r="G845" i="4"/>
  <c r="F846" i="4"/>
  <c r="G846" i="4"/>
  <c r="F847" i="4"/>
  <c r="G847" i="4"/>
  <c r="E848" i="4"/>
  <c r="E847" i="4" s="1"/>
  <c r="E846" i="4" s="1"/>
  <c r="F848" i="4"/>
  <c r="G848" i="4"/>
  <c r="E849" i="4"/>
  <c r="F849" i="4"/>
  <c r="G849" i="4"/>
  <c r="E850" i="4"/>
  <c r="F850" i="4"/>
  <c r="G850" i="4"/>
  <c r="E851" i="4"/>
  <c r="F851" i="4"/>
  <c r="G851" i="4"/>
  <c r="E852" i="4"/>
  <c r="F852" i="4"/>
  <c r="G852" i="4"/>
  <c r="F853" i="4"/>
  <c r="G853" i="4"/>
  <c r="F854" i="4"/>
  <c r="G854" i="4"/>
  <c r="E855" i="4"/>
  <c r="E854" i="4" s="1"/>
  <c r="F855" i="4"/>
  <c r="G855" i="4"/>
  <c r="E856" i="4"/>
  <c r="F856" i="4"/>
  <c r="G856" i="4"/>
  <c r="E857" i="4"/>
  <c r="F857" i="4"/>
  <c r="G857" i="4"/>
  <c r="E858" i="4"/>
  <c r="F858" i="4"/>
  <c r="G858" i="4"/>
  <c r="E859" i="4"/>
  <c r="F859" i="4"/>
  <c r="G859" i="4"/>
  <c r="F860" i="4"/>
  <c r="G860" i="4"/>
  <c r="F861" i="4"/>
  <c r="G861" i="4"/>
  <c r="E862" i="4"/>
  <c r="E861" i="4" s="1"/>
  <c r="E860" i="4" s="1"/>
  <c r="F862" i="4"/>
  <c r="G862" i="4"/>
  <c r="E863" i="4"/>
  <c r="F863" i="4"/>
  <c r="G863" i="4"/>
  <c r="E864" i="4"/>
  <c r="F864" i="4"/>
  <c r="G864" i="4"/>
  <c r="E865" i="4"/>
  <c r="F865" i="4"/>
  <c r="G865" i="4"/>
  <c r="F866" i="4"/>
  <c r="G866" i="4"/>
  <c r="F867" i="4"/>
  <c r="G867" i="4"/>
  <c r="F868" i="4"/>
  <c r="G868" i="4"/>
  <c r="E869" i="4"/>
  <c r="E868" i="4" s="1"/>
  <c r="F869" i="4"/>
  <c r="G869" i="4"/>
  <c r="E870" i="4"/>
  <c r="F870" i="4"/>
  <c r="G870" i="4"/>
  <c r="E871" i="4"/>
  <c r="F871" i="4"/>
  <c r="G871" i="4"/>
  <c r="E872" i="4"/>
  <c r="F872" i="4"/>
  <c r="G872" i="4"/>
  <c r="E873" i="4"/>
  <c r="F873" i="4"/>
  <c r="G873" i="4"/>
  <c r="F874" i="4"/>
  <c r="G874" i="4"/>
  <c r="F875" i="4"/>
  <c r="G875" i="4"/>
  <c r="E876" i="4"/>
  <c r="F876" i="4"/>
  <c r="G876" i="4"/>
  <c r="E877" i="4"/>
  <c r="F877" i="4"/>
  <c r="G877" i="4"/>
  <c r="E878" i="4"/>
  <c r="F878" i="4"/>
  <c r="G878" i="4"/>
  <c r="E879" i="4"/>
  <c r="F879" i="4"/>
  <c r="G879" i="4"/>
  <c r="E880" i="4"/>
  <c r="F880" i="4"/>
  <c r="G880" i="4"/>
  <c r="F881" i="4"/>
  <c r="G881" i="4"/>
  <c r="F882" i="4"/>
  <c r="G882" i="4"/>
  <c r="E883" i="4"/>
  <c r="F883" i="4"/>
  <c r="G883" i="4"/>
  <c r="E884" i="4"/>
  <c r="F884" i="4"/>
  <c r="G884" i="4"/>
  <c r="E885" i="4"/>
  <c r="F885" i="4"/>
  <c r="G885" i="4"/>
  <c r="E886" i="4"/>
  <c r="F886" i="4"/>
  <c r="G886" i="4"/>
  <c r="E887" i="4"/>
  <c r="F887" i="4"/>
  <c r="G887" i="4"/>
  <c r="F888" i="4"/>
  <c r="G888" i="4"/>
  <c r="F889" i="4"/>
  <c r="G889" i="4"/>
  <c r="E890" i="4"/>
  <c r="E889" i="4" s="1"/>
  <c r="F890" i="4"/>
  <c r="G890" i="4"/>
  <c r="E891" i="4"/>
  <c r="F891" i="4"/>
  <c r="G891" i="4"/>
  <c r="E892" i="4"/>
  <c r="F892" i="4"/>
  <c r="G892" i="4"/>
  <c r="E893" i="4"/>
  <c r="F893" i="4"/>
  <c r="G893" i="4"/>
  <c r="E894" i="4"/>
  <c r="F894" i="4"/>
  <c r="G894" i="4"/>
  <c r="F895" i="4"/>
  <c r="G895" i="4"/>
  <c r="F896" i="4"/>
  <c r="G896" i="4"/>
  <c r="E897" i="4"/>
  <c r="F897" i="4"/>
  <c r="G897" i="4"/>
  <c r="E898" i="4"/>
  <c r="F898" i="4"/>
  <c r="G898" i="4"/>
  <c r="E899" i="4"/>
  <c r="F899" i="4"/>
  <c r="G899" i="4"/>
  <c r="E900" i="4"/>
  <c r="F900" i="4"/>
  <c r="G900" i="4"/>
  <c r="E901" i="4"/>
  <c r="F901" i="4"/>
  <c r="G901" i="4"/>
  <c r="F902" i="4"/>
  <c r="G902" i="4"/>
  <c r="F903" i="4"/>
  <c r="G903" i="4"/>
  <c r="E904" i="4"/>
  <c r="E903" i="4" s="1"/>
  <c r="F904" i="4"/>
  <c r="G904" i="4"/>
  <c r="E905" i="4"/>
  <c r="F905" i="4"/>
  <c r="G905" i="4"/>
  <c r="E906" i="4"/>
  <c r="F906" i="4"/>
  <c r="G906" i="4"/>
  <c r="E907" i="4"/>
  <c r="F907" i="4"/>
  <c r="G907" i="4"/>
  <c r="F908" i="4"/>
  <c r="G908" i="4"/>
  <c r="F909" i="4"/>
  <c r="G909" i="4"/>
  <c r="F910" i="4"/>
  <c r="G910" i="4"/>
  <c r="E911" i="4"/>
  <c r="E910" i="4" s="1"/>
  <c r="E909" i="4" s="1"/>
  <c r="E908" i="4" s="1"/>
  <c r="F911" i="4"/>
  <c r="G911" i="4"/>
  <c r="E912" i="4"/>
  <c r="F912" i="4"/>
  <c r="G912" i="4"/>
  <c r="E913" i="4"/>
  <c r="F913" i="4"/>
  <c r="G913" i="4"/>
  <c r="E914" i="4"/>
  <c r="F914" i="4"/>
  <c r="G914" i="4"/>
  <c r="E915" i="4"/>
  <c r="F915" i="4"/>
  <c r="G915" i="4"/>
  <c r="F916" i="4"/>
  <c r="G916" i="4"/>
  <c r="F917" i="4"/>
  <c r="G917" i="4"/>
  <c r="E918" i="4"/>
  <c r="E917" i="4" s="1"/>
  <c r="E916" i="4" s="1"/>
  <c r="F918" i="4"/>
  <c r="G918" i="4"/>
  <c r="E919" i="4"/>
  <c r="F919" i="4"/>
  <c r="G919" i="4"/>
  <c r="E920" i="4"/>
  <c r="F920" i="4"/>
  <c r="G920" i="4"/>
  <c r="E921" i="4"/>
  <c r="F921" i="4"/>
  <c r="G921" i="4"/>
  <c r="E922" i="4"/>
  <c r="F922" i="4"/>
  <c r="G922" i="4"/>
  <c r="F923" i="4"/>
  <c r="G923" i="4"/>
  <c r="F924" i="4"/>
  <c r="G924" i="4"/>
  <c r="E925" i="4"/>
  <c r="E924" i="4" s="1"/>
  <c r="F925" i="4"/>
  <c r="G925" i="4"/>
  <c r="E926" i="4"/>
  <c r="F926" i="4"/>
  <c r="G926" i="4"/>
  <c r="E927" i="4"/>
  <c r="F927" i="4"/>
  <c r="G927" i="4"/>
  <c r="E928" i="4"/>
  <c r="F928" i="4"/>
  <c r="G928" i="4"/>
  <c r="E929" i="4"/>
  <c r="F929" i="4"/>
  <c r="G929" i="4"/>
  <c r="F930" i="4"/>
  <c r="G930" i="4"/>
  <c r="F931" i="4"/>
  <c r="G931" i="4"/>
  <c r="E932" i="4"/>
  <c r="E931" i="4" s="1"/>
  <c r="E930" i="4" s="1"/>
  <c r="F932" i="4"/>
  <c r="G932" i="4"/>
  <c r="E933" i="4"/>
  <c r="F933" i="4"/>
  <c r="G933" i="4"/>
  <c r="E934" i="4"/>
  <c r="F934" i="4"/>
  <c r="G934" i="4"/>
  <c r="E935" i="4"/>
  <c r="F935" i="4"/>
  <c r="G935" i="4"/>
  <c r="E936" i="4"/>
  <c r="F936" i="4"/>
  <c r="G936" i="4"/>
  <c r="F937" i="4"/>
  <c r="G937" i="4"/>
  <c r="F938" i="4"/>
  <c r="G938" i="4"/>
  <c r="F939" i="4"/>
  <c r="G939" i="4"/>
  <c r="E940" i="4"/>
  <c r="F940" i="4"/>
  <c r="G940" i="4"/>
  <c r="E941" i="4"/>
  <c r="F941" i="4"/>
  <c r="G941" i="4"/>
  <c r="E942" i="4"/>
  <c r="F942" i="4"/>
  <c r="G942" i="4"/>
  <c r="E943" i="4"/>
  <c r="F943" i="4"/>
  <c r="G943" i="4"/>
  <c r="F944" i="4"/>
  <c r="G944" i="4"/>
  <c r="F945" i="4"/>
  <c r="G945" i="4"/>
  <c r="E946" i="4"/>
  <c r="E945" i="4" s="1"/>
  <c r="F946" i="4"/>
  <c r="G946" i="4"/>
  <c r="E947" i="4"/>
  <c r="F947" i="4"/>
  <c r="G947" i="4"/>
  <c r="E948" i="4"/>
  <c r="F948" i="4"/>
  <c r="G948" i="4"/>
  <c r="E949" i="4"/>
  <c r="F949" i="4"/>
  <c r="G949" i="4"/>
  <c r="E950" i="4"/>
  <c r="F950" i="4"/>
  <c r="G950" i="4"/>
  <c r="F951" i="4"/>
  <c r="G951" i="4"/>
  <c r="F952" i="4"/>
  <c r="G952" i="4"/>
  <c r="E953" i="4"/>
  <c r="E952" i="4" s="1"/>
  <c r="E951" i="4" s="1"/>
  <c r="F953" i="4"/>
  <c r="G953" i="4"/>
  <c r="E954" i="4"/>
  <c r="F954" i="4"/>
  <c r="G954" i="4"/>
  <c r="E955" i="4"/>
  <c r="F955" i="4"/>
  <c r="G955" i="4"/>
  <c r="E956" i="4"/>
  <c r="F956" i="4"/>
  <c r="G956" i="4"/>
  <c r="E957" i="4"/>
  <c r="F957" i="4"/>
  <c r="G957" i="4"/>
  <c r="F958" i="4"/>
  <c r="G958" i="4"/>
  <c r="F959" i="4"/>
  <c r="G959" i="4"/>
  <c r="E960" i="4"/>
  <c r="E959" i="4" s="1"/>
  <c r="E958" i="4" s="1"/>
  <c r="F960" i="4"/>
  <c r="G960" i="4"/>
  <c r="E961" i="4"/>
  <c r="F961" i="4"/>
  <c r="G961" i="4"/>
  <c r="E962" i="4"/>
  <c r="F962" i="4"/>
  <c r="G962" i="4"/>
  <c r="E963" i="4"/>
  <c r="F963" i="4"/>
  <c r="G963" i="4"/>
  <c r="E964" i="4"/>
  <c r="F964" i="4"/>
  <c r="G964" i="4"/>
  <c r="F965" i="4"/>
  <c r="G965" i="4"/>
  <c r="F966" i="4"/>
  <c r="G966" i="4"/>
  <c r="E967" i="4"/>
  <c r="F967" i="4"/>
  <c r="G967" i="4"/>
  <c r="E968" i="4"/>
  <c r="F968" i="4"/>
  <c r="G968" i="4"/>
  <c r="E969" i="4"/>
  <c r="F969" i="4"/>
  <c r="G969" i="4"/>
  <c r="E970" i="4"/>
  <c r="F970" i="4"/>
  <c r="G970" i="4"/>
  <c r="E971" i="4"/>
  <c r="F971" i="4"/>
  <c r="G971" i="4"/>
  <c r="F972" i="4"/>
  <c r="G972" i="4"/>
  <c r="F973" i="4"/>
  <c r="G973" i="4"/>
  <c r="E974" i="4"/>
  <c r="E973" i="4" s="1"/>
  <c r="F974" i="4"/>
  <c r="G974" i="4"/>
  <c r="E975" i="4"/>
  <c r="F975" i="4"/>
  <c r="G975" i="4"/>
  <c r="E976" i="4"/>
  <c r="F976" i="4"/>
  <c r="G976" i="4"/>
  <c r="E977" i="4"/>
  <c r="F977" i="4"/>
  <c r="G977" i="4"/>
  <c r="E978" i="4"/>
  <c r="F978" i="4"/>
  <c r="G978" i="4"/>
  <c r="F979" i="4"/>
  <c r="G979" i="4"/>
  <c r="F980" i="4"/>
  <c r="G980" i="4"/>
  <c r="E981" i="4"/>
  <c r="F981" i="4"/>
  <c r="G981" i="4"/>
  <c r="E982" i="4"/>
  <c r="F982" i="4"/>
  <c r="G982" i="4"/>
  <c r="E983" i="4"/>
  <c r="F983" i="4"/>
  <c r="G983" i="4"/>
  <c r="E984" i="4"/>
  <c r="F984" i="4"/>
  <c r="G984" i="4"/>
  <c r="E985" i="4"/>
  <c r="F985" i="4"/>
  <c r="G985" i="4"/>
  <c r="F986" i="4"/>
  <c r="G986" i="4"/>
  <c r="F987" i="4"/>
  <c r="G987" i="4"/>
  <c r="E988" i="4"/>
  <c r="F988" i="4"/>
  <c r="G988" i="4"/>
  <c r="E989" i="4"/>
  <c r="F989" i="4"/>
  <c r="G989" i="4"/>
  <c r="E990" i="4"/>
  <c r="F990" i="4"/>
  <c r="G990" i="4"/>
  <c r="E991" i="4"/>
  <c r="F991" i="4"/>
  <c r="G991" i="4"/>
  <c r="E992" i="4"/>
  <c r="F992" i="4"/>
  <c r="G992" i="4"/>
  <c r="F993" i="4"/>
  <c r="G993" i="4"/>
  <c r="F994" i="4"/>
  <c r="G994" i="4"/>
  <c r="E995" i="4"/>
  <c r="E994" i="4" s="1"/>
  <c r="F995" i="4"/>
  <c r="G995" i="4"/>
  <c r="E996" i="4"/>
  <c r="F996" i="4"/>
  <c r="G996" i="4"/>
  <c r="E997" i="4"/>
  <c r="F997" i="4"/>
  <c r="G997" i="4"/>
  <c r="E998" i="4"/>
  <c r="F998" i="4"/>
  <c r="G998" i="4"/>
  <c r="F999" i="4"/>
  <c r="G999" i="4"/>
  <c r="F1000" i="4"/>
  <c r="G1000" i="4"/>
  <c r="F1001" i="4"/>
  <c r="G1001" i="4"/>
  <c r="E1002" i="4"/>
  <c r="E1001" i="4" s="1"/>
  <c r="E1000" i="4" s="1"/>
  <c r="E999" i="4" s="1"/>
  <c r="F1002" i="4"/>
  <c r="G1002" i="4"/>
  <c r="E1003" i="4"/>
  <c r="F1003" i="4"/>
  <c r="G1003" i="4"/>
  <c r="E1004" i="4"/>
  <c r="F1004" i="4"/>
  <c r="G1004" i="4"/>
  <c r="E1005" i="4"/>
  <c r="F1005" i="4"/>
  <c r="G1005" i="4"/>
  <c r="E1006" i="4"/>
  <c r="F1006" i="4"/>
  <c r="G1006" i="4"/>
  <c r="F1007" i="4"/>
  <c r="G1007" i="4"/>
  <c r="F1008" i="4"/>
  <c r="G1008" i="4"/>
  <c r="E1009" i="4"/>
  <c r="E1008" i="4" s="1"/>
  <c r="E1007" i="4" s="1"/>
  <c r="F1009" i="4"/>
  <c r="G1009" i="4"/>
  <c r="E1010" i="4"/>
  <c r="F1010" i="4"/>
  <c r="G1010" i="4"/>
  <c r="E1011" i="4"/>
  <c r="F1011" i="4"/>
  <c r="G1011" i="4"/>
  <c r="E1012" i="4"/>
  <c r="F1012" i="4"/>
  <c r="G1012" i="4"/>
  <c r="E1013" i="4"/>
  <c r="F1013" i="4"/>
  <c r="G1013" i="4"/>
  <c r="F1014" i="4"/>
  <c r="G1014" i="4"/>
  <c r="F1015" i="4"/>
  <c r="G1015" i="4"/>
  <c r="E1016" i="4"/>
  <c r="E1015" i="4" s="1"/>
  <c r="F1016" i="4"/>
  <c r="G1016" i="4"/>
  <c r="E1017" i="4"/>
  <c r="F1017" i="4"/>
  <c r="G1017" i="4"/>
  <c r="E1018" i="4"/>
  <c r="F1018" i="4"/>
  <c r="G1018" i="4"/>
  <c r="E1019" i="4"/>
  <c r="F1019" i="4"/>
  <c r="G1019" i="4"/>
  <c r="E1020" i="4"/>
  <c r="F1020" i="4"/>
  <c r="G1020" i="4"/>
  <c r="F1021" i="4"/>
  <c r="G1021" i="4"/>
  <c r="F1022" i="4"/>
  <c r="G1022" i="4"/>
  <c r="E1023" i="4"/>
  <c r="E1022" i="4" s="1"/>
  <c r="E1021" i="4" s="1"/>
  <c r="F1023" i="4"/>
  <c r="G1023" i="4"/>
  <c r="E1024" i="4"/>
  <c r="F1024" i="4"/>
  <c r="G1024" i="4"/>
  <c r="E1025" i="4"/>
  <c r="F1025" i="4"/>
  <c r="G1025" i="4"/>
  <c r="E1026" i="4"/>
  <c r="F1026" i="4"/>
  <c r="G1026" i="4"/>
  <c r="E1027" i="4"/>
  <c r="F1027" i="4"/>
  <c r="G1027" i="4"/>
  <c r="F1028" i="4"/>
  <c r="G1028" i="4"/>
  <c r="F1029" i="4"/>
  <c r="G1029" i="4"/>
  <c r="E1030" i="4"/>
  <c r="E1029" i="4" s="1"/>
  <c r="F1030" i="4"/>
  <c r="G1030" i="4"/>
  <c r="E1031" i="4"/>
  <c r="F1031" i="4"/>
  <c r="G1031" i="4"/>
  <c r="E1032" i="4"/>
  <c r="F1032" i="4"/>
  <c r="G1032" i="4"/>
  <c r="E1033" i="4"/>
  <c r="F1033" i="4"/>
  <c r="G1033" i="4"/>
  <c r="E1034" i="4"/>
  <c r="F1034" i="4"/>
  <c r="G1034" i="4"/>
  <c r="F1035" i="4"/>
  <c r="G1035" i="4"/>
  <c r="F1036" i="4"/>
  <c r="G1036" i="4"/>
  <c r="E1037" i="4"/>
  <c r="F1037" i="4"/>
  <c r="G1037" i="4"/>
  <c r="E1038" i="4"/>
  <c r="F1038" i="4"/>
  <c r="G1038" i="4"/>
  <c r="E1039" i="4"/>
  <c r="F1039" i="4"/>
  <c r="G1039" i="4"/>
  <c r="E1040" i="4"/>
  <c r="F1040" i="4"/>
  <c r="G1040" i="4"/>
  <c r="E1041" i="4"/>
  <c r="F1041" i="4"/>
  <c r="G1041" i="4"/>
  <c r="F1042" i="4"/>
  <c r="G1042" i="4"/>
  <c r="F1043" i="4"/>
  <c r="G1043" i="4"/>
  <c r="E1044" i="4"/>
  <c r="F1044" i="4"/>
  <c r="G1044" i="4"/>
  <c r="E1045" i="4"/>
  <c r="F1045" i="4"/>
  <c r="G1045" i="4"/>
  <c r="E1046" i="4"/>
  <c r="F1046" i="4"/>
  <c r="G1046" i="4"/>
  <c r="F1047" i="4"/>
  <c r="G1047" i="4"/>
  <c r="E1048" i="4"/>
  <c r="E1047" i="4" s="1"/>
  <c r="F1048" i="4"/>
  <c r="G1048" i="4"/>
  <c r="F1049" i="4"/>
  <c r="G1049" i="4"/>
  <c r="F1050" i="4"/>
  <c r="G1050" i="4"/>
  <c r="E1051" i="4"/>
  <c r="F1051" i="4"/>
  <c r="G1051" i="4"/>
  <c r="E1052" i="4"/>
  <c r="F1052" i="4"/>
  <c r="G1052" i="4"/>
  <c r="F1053" i="4"/>
  <c r="G1053" i="4"/>
  <c r="F1054" i="4"/>
  <c r="G1054" i="4"/>
  <c r="E1055" i="4"/>
  <c r="E1054" i="4" s="1"/>
  <c r="E1053" i="4" s="1"/>
  <c r="F1055" i="4"/>
  <c r="G1055" i="4"/>
  <c r="F1056" i="4"/>
  <c r="G1056" i="4"/>
  <c r="F1057" i="4"/>
  <c r="G1057" i="4"/>
  <c r="E1058" i="4"/>
  <c r="E1057" i="4" s="1"/>
  <c r="E1056" i="4" s="1"/>
  <c r="F1058" i="4"/>
  <c r="G1058" i="4"/>
  <c r="E1059" i="4"/>
  <c r="F1059" i="4"/>
  <c r="G1059" i="4"/>
  <c r="E1060" i="4"/>
  <c r="F1060" i="4"/>
  <c r="G1060" i="4"/>
  <c r="E1061" i="4"/>
  <c r="F1061" i="4"/>
  <c r="G1061" i="4"/>
  <c r="E1062" i="4"/>
  <c r="F1062" i="4"/>
  <c r="G1062" i="4"/>
  <c r="F1063" i="4"/>
  <c r="G1063" i="4"/>
  <c r="F1064" i="4"/>
  <c r="G1064" i="4"/>
  <c r="E1065" i="4"/>
  <c r="E1064" i="4" s="1"/>
  <c r="E1063" i="4" s="1"/>
  <c r="F1065" i="4"/>
  <c r="G1065" i="4"/>
  <c r="E1066" i="4"/>
  <c r="F1066" i="4"/>
  <c r="G1066" i="4"/>
  <c r="E1067" i="4"/>
  <c r="F1067" i="4"/>
  <c r="G1067" i="4"/>
  <c r="E1068" i="4"/>
  <c r="F1068" i="4"/>
  <c r="G1068" i="4"/>
  <c r="E1069" i="4"/>
  <c r="F1069" i="4"/>
  <c r="G1069" i="4"/>
  <c r="F1070" i="4"/>
  <c r="G1070" i="4"/>
  <c r="F1071" i="4"/>
  <c r="G1071" i="4"/>
  <c r="E1072" i="4"/>
  <c r="E1071" i="4" s="1"/>
  <c r="E1070" i="4" s="1"/>
  <c r="F1072" i="4"/>
  <c r="G1072" i="4"/>
  <c r="E1073" i="4"/>
  <c r="F1073" i="4"/>
  <c r="G1073" i="4"/>
  <c r="E1074" i="4"/>
  <c r="F1074" i="4"/>
  <c r="G1074" i="4"/>
  <c r="E1075" i="4"/>
  <c r="F1075" i="4"/>
  <c r="G1075" i="4"/>
  <c r="E1076" i="4"/>
  <c r="F1076" i="4"/>
  <c r="G1076" i="4"/>
  <c r="F1077" i="4"/>
  <c r="G1077" i="4"/>
  <c r="F1078" i="4"/>
  <c r="G1078" i="4"/>
  <c r="E1079" i="4"/>
  <c r="F1079" i="4"/>
  <c r="G1079" i="4"/>
  <c r="E1080" i="4"/>
  <c r="F1080" i="4"/>
  <c r="G1080" i="4"/>
  <c r="E1081" i="4"/>
  <c r="F1081" i="4"/>
  <c r="G1081" i="4"/>
  <c r="E1082" i="4"/>
  <c r="F1082" i="4"/>
  <c r="G1082" i="4"/>
  <c r="E1083" i="4"/>
  <c r="F1083" i="4"/>
  <c r="G1083" i="4"/>
  <c r="F1084" i="4"/>
  <c r="G1084" i="4"/>
  <c r="F1085" i="4"/>
  <c r="G1085" i="4"/>
  <c r="E1086" i="4"/>
  <c r="E1085" i="4" s="1"/>
  <c r="F1086" i="4"/>
  <c r="G1086" i="4"/>
  <c r="E1087" i="4"/>
  <c r="F1087" i="4"/>
  <c r="G1087" i="4"/>
  <c r="E1088" i="4"/>
  <c r="F1088" i="4"/>
  <c r="G1088" i="4"/>
  <c r="E1089" i="4"/>
  <c r="F1089" i="4"/>
  <c r="G1089" i="4"/>
  <c r="E1090" i="4"/>
  <c r="F1090" i="4"/>
  <c r="G1090" i="4"/>
  <c r="F1091" i="4"/>
  <c r="G1091" i="4"/>
  <c r="F1092" i="4"/>
  <c r="G1092" i="4"/>
  <c r="E1093" i="4"/>
  <c r="E1092" i="4" s="1"/>
  <c r="F1093" i="4"/>
  <c r="G1093" i="4"/>
  <c r="E1094" i="4"/>
  <c r="F1094" i="4"/>
  <c r="G1094" i="4"/>
  <c r="E1095" i="4"/>
  <c r="F1095" i="4"/>
  <c r="G1095" i="4"/>
  <c r="E1096" i="4"/>
  <c r="F1096" i="4"/>
  <c r="G1096" i="4"/>
  <c r="F1097" i="4"/>
  <c r="G1097" i="4"/>
  <c r="F1098" i="4"/>
  <c r="G1098" i="4"/>
  <c r="F1099" i="4"/>
  <c r="G1099" i="4"/>
  <c r="E1100" i="4"/>
  <c r="F1100" i="4"/>
  <c r="G1100" i="4"/>
  <c r="E1101" i="4"/>
  <c r="F1101" i="4"/>
  <c r="G1101" i="4"/>
  <c r="E1102" i="4"/>
  <c r="F1102" i="4"/>
  <c r="G1102" i="4"/>
  <c r="E1103" i="4"/>
  <c r="F1103" i="4"/>
  <c r="G1103" i="4"/>
  <c r="E1104" i="4"/>
  <c r="F1104" i="4"/>
  <c r="G1104" i="4"/>
  <c r="F1105" i="4"/>
  <c r="G1105" i="4"/>
  <c r="F1106" i="4"/>
  <c r="G1106" i="4"/>
  <c r="E1107" i="4"/>
  <c r="E1106" i="4" s="1"/>
  <c r="E1105" i="4" s="1"/>
  <c r="F1107" i="4"/>
  <c r="G1107" i="4"/>
  <c r="E1108" i="4"/>
  <c r="F1108" i="4"/>
  <c r="G1108" i="4"/>
  <c r="E1109" i="4"/>
  <c r="F1109" i="4"/>
  <c r="G1109" i="4"/>
  <c r="E1110" i="4"/>
  <c r="F1110" i="4"/>
  <c r="G1110" i="4"/>
  <c r="E1111" i="4"/>
  <c r="F1111" i="4"/>
  <c r="G1111" i="4"/>
  <c r="F1112" i="4"/>
  <c r="G1112" i="4"/>
  <c r="F1113" i="4"/>
  <c r="G1113" i="4"/>
  <c r="E1114" i="4"/>
  <c r="F1114" i="4"/>
  <c r="G1114" i="4"/>
  <c r="E1115" i="4"/>
  <c r="F1115" i="4"/>
  <c r="G1115" i="4"/>
  <c r="E1116" i="4"/>
  <c r="F1116" i="4"/>
  <c r="G1116" i="4"/>
  <c r="E1117" i="4"/>
  <c r="F1117" i="4"/>
  <c r="G1117" i="4"/>
  <c r="E1118" i="4"/>
  <c r="F1118" i="4"/>
  <c r="G1118" i="4"/>
  <c r="F1119" i="4"/>
  <c r="G1119" i="4"/>
  <c r="F1120" i="4"/>
  <c r="G1120" i="4"/>
  <c r="E1121" i="4"/>
  <c r="E1120" i="4" s="1"/>
  <c r="E1119" i="4" s="1"/>
  <c r="F1121" i="4"/>
  <c r="G1121" i="4"/>
  <c r="E1122" i="4"/>
  <c r="F1122" i="4"/>
  <c r="G1122" i="4"/>
  <c r="E1123" i="4"/>
  <c r="F1123" i="4"/>
  <c r="G1123" i="4"/>
  <c r="E1124" i="4"/>
  <c r="F1124" i="4"/>
  <c r="G1124" i="4"/>
  <c r="E1125" i="4"/>
  <c r="F1125" i="4"/>
  <c r="G1125" i="4"/>
  <c r="F1126" i="4"/>
  <c r="G1126" i="4"/>
  <c r="F1127" i="4"/>
  <c r="G1127" i="4"/>
  <c r="E1128" i="4"/>
  <c r="E1127" i="4" s="1"/>
  <c r="E1126" i="4" s="1"/>
  <c r="F1128" i="4"/>
  <c r="G1128" i="4"/>
  <c r="E1129" i="4"/>
  <c r="F1129" i="4"/>
  <c r="G1129" i="4"/>
  <c r="E1130" i="4"/>
  <c r="F1130" i="4"/>
  <c r="G1130" i="4"/>
  <c r="E1131" i="4"/>
  <c r="F1131" i="4"/>
  <c r="G1131" i="4"/>
  <c r="F1132" i="4"/>
  <c r="G1132" i="4"/>
  <c r="F1133" i="4"/>
  <c r="G1133" i="4"/>
  <c r="F1134" i="4"/>
  <c r="G1134" i="4"/>
  <c r="E1135" i="4"/>
  <c r="E1134" i="4" s="1"/>
  <c r="E1133" i="4" s="1"/>
  <c r="F1135" i="4"/>
  <c r="G1135" i="4"/>
  <c r="E1136" i="4"/>
  <c r="F1136" i="4"/>
  <c r="G1136" i="4"/>
  <c r="E1137" i="4"/>
  <c r="F1137" i="4"/>
  <c r="G1137" i="4"/>
  <c r="E1138" i="4"/>
  <c r="F1138" i="4"/>
  <c r="G1138" i="4"/>
  <c r="E1139" i="4"/>
  <c r="F1139" i="4"/>
  <c r="G1139" i="4"/>
  <c r="F1140" i="4"/>
  <c r="G1140" i="4"/>
  <c r="F1141" i="4"/>
  <c r="G1141" i="4"/>
  <c r="E1142" i="4"/>
  <c r="F1142" i="4"/>
  <c r="G1142" i="4"/>
  <c r="E1143" i="4"/>
  <c r="F1143" i="4"/>
  <c r="G1143" i="4"/>
  <c r="E1144" i="4"/>
  <c r="F1144" i="4"/>
  <c r="G1144" i="4"/>
  <c r="E1145" i="4"/>
  <c r="F1145" i="4"/>
  <c r="G1145" i="4"/>
  <c r="E1146" i="4"/>
  <c r="F1146" i="4"/>
  <c r="G1146" i="4"/>
  <c r="F1147" i="4"/>
  <c r="G1147" i="4"/>
  <c r="F1148" i="4"/>
  <c r="G1148" i="4"/>
  <c r="E1149" i="4"/>
  <c r="F1149" i="4"/>
  <c r="G1149" i="4"/>
  <c r="E1150" i="4"/>
  <c r="F1150" i="4"/>
  <c r="G1150" i="4"/>
  <c r="E1151" i="4"/>
  <c r="F1151" i="4"/>
  <c r="G1151" i="4"/>
  <c r="E1152" i="4"/>
  <c r="F1152" i="4"/>
  <c r="G1152" i="4"/>
  <c r="E1153" i="4"/>
  <c r="F1153" i="4"/>
  <c r="G1153" i="4"/>
  <c r="F1154" i="4"/>
  <c r="G1154" i="4"/>
  <c r="F1155" i="4"/>
  <c r="G1155" i="4"/>
  <c r="E1156" i="4"/>
  <c r="F1156" i="4"/>
  <c r="G1156" i="4"/>
  <c r="E1157" i="4"/>
  <c r="F1157" i="4"/>
  <c r="G1157" i="4"/>
  <c r="E1158" i="4"/>
  <c r="F1158" i="4"/>
  <c r="G1158" i="4"/>
  <c r="E1159" i="4"/>
  <c r="F1159" i="4"/>
  <c r="G1159" i="4"/>
  <c r="E1160" i="4"/>
  <c r="F1160" i="4"/>
  <c r="G1160" i="4"/>
  <c r="F1161" i="4"/>
  <c r="G1161" i="4"/>
  <c r="F1162" i="4"/>
  <c r="G1162" i="4"/>
  <c r="E1163" i="4"/>
  <c r="E1162" i="4" s="1"/>
  <c r="F1163" i="4"/>
  <c r="G1163" i="4"/>
  <c r="E1164" i="4"/>
  <c r="F1164" i="4"/>
  <c r="G1164" i="4"/>
  <c r="E1165" i="4"/>
  <c r="F1165" i="4"/>
  <c r="G1165" i="4"/>
  <c r="E1166" i="4"/>
  <c r="F1166" i="4"/>
  <c r="G1166" i="4"/>
  <c r="F1167" i="4"/>
  <c r="G1167" i="4"/>
  <c r="F1168" i="4"/>
  <c r="G1168" i="4"/>
  <c r="F1169" i="4"/>
  <c r="G1169" i="4"/>
  <c r="E1170" i="4"/>
  <c r="E1169" i="4" s="1"/>
  <c r="E1168" i="4" s="1"/>
  <c r="E1167" i="4" s="1"/>
  <c r="F1170" i="4"/>
  <c r="G1170" i="4"/>
  <c r="E1171" i="4"/>
  <c r="F1171" i="4"/>
  <c r="G1171" i="4"/>
  <c r="E1172" i="4"/>
  <c r="F1172" i="4"/>
  <c r="G1172" i="4"/>
  <c r="E1173" i="4"/>
  <c r="F1173" i="4"/>
  <c r="G1173" i="4"/>
  <c r="E1174" i="4"/>
  <c r="F1174" i="4"/>
  <c r="G1174" i="4"/>
  <c r="F1175" i="4"/>
  <c r="G1175" i="4"/>
  <c r="F1176" i="4"/>
  <c r="G1176" i="4"/>
  <c r="E1177" i="4"/>
  <c r="E1176" i="4" s="1"/>
  <c r="E1175" i="4" s="1"/>
  <c r="F1177" i="4"/>
  <c r="G1177" i="4"/>
  <c r="E1178" i="4"/>
  <c r="F1178" i="4"/>
  <c r="G1178" i="4"/>
  <c r="E1179" i="4"/>
  <c r="F1179" i="4"/>
  <c r="G1179" i="4"/>
  <c r="E1180" i="4"/>
  <c r="F1180" i="4"/>
  <c r="G1180" i="4"/>
  <c r="E1181" i="4"/>
  <c r="F1181" i="4"/>
  <c r="G1181" i="4"/>
  <c r="F1182" i="4"/>
  <c r="G1182" i="4"/>
  <c r="F1183" i="4"/>
  <c r="G1183" i="4"/>
  <c r="E1184" i="4"/>
  <c r="E1183" i="4" s="1"/>
  <c r="E1182" i="4" s="1"/>
  <c r="F1184" i="4"/>
  <c r="G1184" i="4"/>
  <c r="E1185" i="4"/>
  <c r="F1185" i="4"/>
  <c r="G1185" i="4"/>
  <c r="E1186" i="4"/>
  <c r="F1186" i="4"/>
  <c r="G1186" i="4"/>
  <c r="E1187" i="4"/>
  <c r="F1187" i="4"/>
  <c r="G1187" i="4"/>
  <c r="E1188" i="4"/>
  <c r="F1188" i="4"/>
  <c r="G1188" i="4"/>
  <c r="F1189" i="4"/>
  <c r="G1189" i="4"/>
  <c r="F1190" i="4"/>
  <c r="G1190" i="4"/>
  <c r="E1191" i="4"/>
  <c r="E1190" i="4" s="1"/>
  <c r="E1189" i="4" s="1"/>
  <c r="F1191" i="4"/>
  <c r="G1191" i="4"/>
  <c r="E1192" i="4"/>
  <c r="F1192" i="4"/>
  <c r="G1192" i="4"/>
  <c r="E1193" i="4"/>
  <c r="F1193" i="4"/>
  <c r="G1193" i="4"/>
  <c r="E1194" i="4"/>
  <c r="F1194" i="4"/>
  <c r="G1194" i="4"/>
  <c r="F1195" i="4"/>
  <c r="G1195" i="4"/>
  <c r="F1196" i="4"/>
  <c r="G1196" i="4"/>
  <c r="F1197" i="4"/>
  <c r="G1197" i="4"/>
  <c r="E1198" i="4"/>
  <c r="E1197" i="4" s="1"/>
  <c r="F1198" i="4"/>
  <c r="G1198" i="4"/>
  <c r="E1199" i="4"/>
  <c r="F1199" i="4"/>
  <c r="G1199" i="4"/>
  <c r="E1200" i="4"/>
  <c r="F1200" i="4"/>
  <c r="G1200" i="4"/>
  <c r="E1201" i="4"/>
  <c r="F1201" i="4"/>
  <c r="G1201" i="4"/>
  <c r="E1202" i="4"/>
  <c r="F1202" i="4"/>
  <c r="G1202" i="4"/>
  <c r="F1203" i="4"/>
  <c r="G1203" i="4"/>
  <c r="F1204" i="4"/>
  <c r="G1204" i="4"/>
  <c r="E1205" i="4"/>
  <c r="E1204" i="4" s="1"/>
  <c r="F1205" i="4"/>
  <c r="G1205" i="4"/>
  <c r="E1206" i="4"/>
  <c r="F1206" i="4"/>
  <c r="G1206" i="4"/>
  <c r="E1207" i="4"/>
  <c r="F1207" i="4"/>
  <c r="G1207" i="4"/>
  <c r="E1208" i="4"/>
  <c r="F1208" i="4"/>
  <c r="G1208" i="4"/>
  <c r="E1209" i="4"/>
  <c r="F1209" i="4"/>
  <c r="G1209" i="4"/>
  <c r="F1210" i="4"/>
  <c r="G1210" i="4"/>
  <c r="F1211" i="4"/>
  <c r="G1211" i="4"/>
  <c r="E1212" i="4"/>
  <c r="F1212" i="4"/>
  <c r="G1212" i="4"/>
  <c r="E1213" i="4"/>
  <c r="F1213" i="4"/>
  <c r="G1213" i="4"/>
  <c r="E1214" i="4"/>
  <c r="F1214" i="4"/>
  <c r="G1214" i="4"/>
  <c r="E1215" i="4"/>
  <c r="F1215" i="4"/>
  <c r="G1215" i="4"/>
  <c r="E1216" i="4"/>
  <c r="F1216" i="4"/>
  <c r="G1216" i="4"/>
  <c r="F1217" i="4"/>
  <c r="G1217" i="4"/>
  <c r="F1218" i="4"/>
  <c r="G1218" i="4"/>
  <c r="E1219" i="4"/>
  <c r="E1218" i="4" s="1"/>
  <c r="E1217" i="4" s="1"/>
  <c r="F1219" i="4"/>
  <c r="G1219" i="4"/>
  <c r="E1220" i="4"/>
  <c r="F1220" i="4"/>
  <c r="G1220" i="4"/>
  <c r="E1221" i="4"/>
  <c r="F1221" i="4"/>
  <c r="G1221" i="4"/>
  <c r="E1222" i="4"/>
  <c r="F1222" i="4"/>
  <c r="G1222" i="4"/>
  <c r="E1223" i="4"/>
  <c r="F1223" i="4"/>
  <c r="G1223" i="4"/>
  <c r="F1224" i="4"/>
  <c r="G1224" i="4"/>
  <c r="F1225" i="4"/>
  <c r="G1225" i="4"/>
  <c r="E1226" i="4"/>
  <c r="E1225" i="4" s="1"/>
  <c r="F1226" i="4"/>
  <c r="G1226" i="4"/>
  <c r="E1227" i="4"/>
  <c r="F1227" i="4"/>
  <c r="G1227" i="4"/>
  <c r="E1228" i="4"/>
  <c r="F1228" i="4"/>
  <c r="G1228" i="4"/>
  <c r="E1229" i="4"/>
  <c r="F1229" i="4"/>
  <c r="G1229" i="4"/>
  <c r="F1230" i="4"/>
  <c r="G1230" i="4"/>
  <c r="F1231" i="4"/>
  <c r="G1231" i="4"/>
  <c r="F1232" i="4"/>
  <c r="G1232" i="4"/>
  <c r="E1233" i="4"/>
  <c r="E1232" i="4" s="1"/>
  <c r="F1233" i="4"/>
  <c r="G1233" i="4"/>
  <c r="E1234" i="4"/>
  <c r="F1234" i="4"/>
  <c r="G1234" i="4"/>
  <c r="E1235" i="4"/>
  <c r="F1235" i="4"/>
  <c r="G1235" i="4"/>
  <c r="E1236" i="4"/>
  <c r="F1236" i="4"/>
  <c r="G1236" i="4"/>
  <c r="E1237" i="4"/>
  <c r="F1237" i="4"/>
  <c r="G1237" i="4"/>
  <c r="F1238" i="4"/>
  <c r="G1238" i="4"/>
  <c r="F1239" i="4"/>
  <c r="G1239" i="4"/>
  <c r="E1240" i="4"/>
  <c r="E1239" i="4" s="1"/>
  <c r="F1240" i="4"/>
  <c r="G1240" i="4"/>
  <c r="E1241" i="4"/>
  <c r="F1241" i="4"/>
  <c r="G1241" i="4"/>
  <c r="E1242" i="4"/>
  <c r="F1242" i="4"/>
  <c r="G1242" i="4"/>
  <c r="E1243" i="4"/>
  <c r="F1243" i="4"/>
  <c r="G1243" i="4"/>
  <c r="E1244" i="4"/>
  <c r="F1244" i="4"/>
  <c r="G1244" i="4"/>
  <c r="F1245" i="4"/>
  <c r="G1245" i="4"/>
  <c r="F1246" i="4"/>
  <c r="G1246" i="4"/>
  <c r="E1247" i="4"/>
  <c r="F1247" i="4"/>
  <c r="G1247" i="4"/>
  <c r="E1248" i="4"/>
  <c r="F1248" i="4"/>
  <c r="G1248" i="4"/>
  <c r="E1249" i="4"/>
  <c r="F1249" i="4"/>
  <c r="G1249" i="4"/>
  <c r="E1250" i="4"/>
  <c r="F1250" i="4"/>
  <c r="G1250" i="4"/>
  <c r="E1251" i="4"/>
  <c r="F1251" i="4"/>
  <c r="G1251" i="4"/>
  <c r="F1252" i="4"/>
  <c r="G1252" i="4"/>
  <c r="F1253" i="4"/>
  <c r="G1253" i="4"/>
  <c r="E1254" i="4"/>
  <c r="E1253" i="4" s="1"/>
  <c r="F1254" i="4"/>
  <c r="G1254" i="4"/>
  <c r="E1255" i="4"/>
  <c r="F1255" i="4"/>
  <c r="G1255" i="4"/>
  <c r="E1256" i="4"/>
  <c r="F1256" i="4"/>
  <c r="G1256" i="4"/>
  <c r="E1257" i="4"/>
  <c r="F1257" i="4"/>
  <c r="G1257" i="4"/>
  <c r="E1258" i="4"/>
  <c r="F1258" i="4"/>
  <c r="G1258" i="4"/>
  <c r="F1259" i="4"/>
  <c r="G1259" i="4"/>
  <c r="F1260" i="4"/>
  <c r="G1260" i="4"/>
  <c r="E1261" i="4"/>
  <c r="E1260" i="4" s="1"/>
  <c r="E1259" i="4" s="1"/>
  <c r="F1261" i="4"/>
  <c r="G1261" i="4"/>
  <c r="E1262" i="4"/>
  <c r="F1262" i="4"/>
  <c r="G1262" i="4"/>
  <c r="E1263" i="4"/>
  <c r="F1263" i="4"/>
  <c r="G1263" i="4"/>
  <c r="E1264" i="4"/>
  <c r="F1264" i="4"/>
  <c r="G1264" i="4"/>
  <c r="E1265" i="4"/>
  <c r="F1265" i="4"/>
  <c r="G1265" i="4"/>
  <c r="F1266" i="4"/>
  <c r="G1266" i="4"/>
  <c r="F1267" i="4"/>
  <c r="G1267" i="4"/>
  <c r="E1268" i="4"/>
  <c r="E1267" i="4" s="1"/>
  <c r="E1266" i="4" s="1"/>
  <c r="F1268" i="4"/>
  <c r="G1268" i="4"/>
  <c r="E1269" i="4"/>
  <c r="F1269" i="4"/>
  <c r="G1269" i="4"/>
  <c r="E1270" i="4"/>
  <c r="F1270" i="4"/>
  <c r="G1270" i="4"/>
  <c r="E1271" i="4"/>
  <c r="F1271" i="4"/>
  <c r="G1271" i="4"/>
  <c r="F1272" i="4"/>
  <c r="G1272" i="4"/>
  <c r="F1273" i="4"/>
  <c r="G1273" i="4"/>
  <c r="F1274" i="4"/>
  <c r="G1274" i="4"/>
  <c r="E1275" i="4"/>
  <c r="E1274" i="4" s="1"/>
  <c r="F1275" i="4"/>
  <c r="G1275" i="4"/>
  <c r="E1276" i="4"/>
  <c r="F1276" i="4"/>
  <c r="G1276" i="4"/>
  <c r="E1277" i="4"/>
  <c r="F1277" i="4"/>
  <c r="G1277" i="4"/>
  <c r="E1278" i="4"/>
  <c r="F1278" i="4"/>
  <c r="G1278" i="4"/>
  <c r="E1279" i="4"/>
  <c r="F1279" i="4"/>
  <c r="G1279" i="4"/>
  <c r="F1280" i="4"/>
  <c r="G1280" i="4"/>
  <c r="F1281" i="4"/>
  <c r="G1281" i="4"/>
  <c r="E1282" i="4"/>
  <c r="E1281" i="4" s="1"/>
  <c r="E1280" i="4" s="1"/>
  <c r="F1282" i="4"/>
  <c r="G1282" i="4"/>
  <c r="E1283" i="4"/>
  <c r="F1283" i="4"/>
  <c r="G1283" i="4"/>
  <c r="E1284" i="4"/>
  <c r="F1284" i="4"/>
  <c r="G1284" i="4"/>
  <c r="E1285" i="4"/>
  <c r="F1285" i="4"/>
  <c r="G1285" i="4"/>
  <c r="E1286" i="4"/>
  <c r="F1286" i="4"/>
  <c r="G1286" i="4"/>
  <c r="F1287" i="4"/>
  <c r="G1287" i="4"/>
  <c r="F1288" i="4"/>
  <c r="G1288" i="4"/>
  <c r="E1289" i="4"/>
  <c r="E1288" i="4" s="1"/>
  <c r="F1289" i="4"/>
  <c r="G1289" i="4"/>
  <c r="E1290" i="4"/>
  <c r="F1290" i="4"/>
  <c r="G1290" i="4"/>
  <c r="E1291" i="4"/>
  <c r="F1291" i="4"/>
  <c r="G1291" i="4"/>
  <c r="E1292" i="4"/>
  <c r="F1292" i="4"/>
  <c r="G1292" i="4"/>
  <c r="E1293" i="4"/>
  <c r="F1293" i="4"/>
  <c r="G1293" i="4"/>
  <c r="F1294" i="4"/>
  <c r="G1294" i="4"/>
  <c r="F1295" i="4"/>
  <c r="G1295" i="4"/>
  <c r="E1296" i="4"/>
  <c r="E1295" i="4" s="1"/>
  <c r="F1296" i="4"/>
  <c r="G1296" i="4"/>
  <c r="E1297" i="4"/>
  <c r="F1297" i="4"/>
  <c r="G1297" i="4"/>
  <c r="E1298" i="4"/>
  <c r="F1298" i="4"/>
  <c r="G1298" i="4"/>
  <c r="E1299" i="4"/>
  <c r="F1299" i="4"/>
  <c r="G1299" i="4"/>
  <c r="E1300" i="4"/>
  <c r="F1300" i="4"/>
  <c r="G1300" i="4"/>
  <c r="F1301" i="4"/>
  <c r="G1301" i="4"/>
  <c r="F1302" i="4"/>
  <c r="G1302" i="4"/>
  <c r="E1303" i="4"/>
  <c r="F1303" i="4"/>
  <c r="G1303" i="4"/>
  <c r="E1304" i="4"/>
  <c r="F1304" i="4"/>
  <c r="G1304" i="4"/>
  <c r="E1305" i="4"/>
  <c r="F1305" i="4"/>
  <c r="G1305" i="4"/>
  <c r="E1306" i="4"/>
  <c r="F1306" i="4"/>
  <c r="G1306" i="4"/>
  <c r="E1307" i="4"/>
  <c r="F1307" i="4"/>
  <c r="G1307" i="4"/>
  <c r="F1308" i="4"/>
  <c r="G1308" i="4"/>
  <c r="F1309" i="4"/>
  <c r="G1309" i="4"/>
  <c r="E1310" i="4"/>
  <c r="F1310" i="4"/>
  <c r="G1310" i="4"/>
  <c r="E1311" i="4"/>
  <c r="F1311" i="4"/>
  <c r="G1311" i="4"/>
  <c r="E1312" i="4"/>
  <c r="F1312" i="4"/>
  <c r="G1312" i="4"/>
  <c r="E1313" i="4"/>
  <c r="F1313" i="4"/>
  <c r="G1313" i="4"/>
  <c r="E1314" i="4"/>
  <c r="F1314" i="4"/>
  <c r="G1314" i="4"/>
  <c r="F1315" i="4"/>
  <c r="G1315" i="4"/>
  <c r="F1316" i="4"/>
  <c r="G1316" i="4"/>
  <c r="E1317" i="4"/>
  <c r="E1316" i="4" s="1"/>
  <c r="E1315" i="4" s="1"/>
  <c r="F1317" i="4"/>
  <c r="G1317" i="4"/>
  <c r="E1318" i="4"/>
  <c r="F1318" i="4"/>
  <c r="G1318" i="4"/>
  <c r="E1319" i="4"/>
  <c r="F1319" i="4"/>
  <c r="G1319" i="4"/>
  <c r="E1320" i="4"/>
  <c r="F1320" i="4"/>
  <c r="G1320" i="4"/>
  <c r="E1321" i="4"/>
  <c r="F1321" i="4"/>
  <c r="G1321" i="4"/>
  <c r="F1322" i="4"/>
  <c r="G1322" i="4"/>
  <c r="F1323" i="4"/>
  <c r="G1323" i="4"/>
  <c r="F1324" i="4"/>
  <c r="G1324" i="4"/>
  <c r="E1325" i="4"/>
  <c r="E1324" i="4" s="1"/>
  <c r="E1323" i="4" s="1"/>
  <c r="E1322" i="4" s="1"/>
  <c r="F1325" i="4"/>
  <c r="G1325" i="4"/>
  <c r="E1326" i="4"/>
  <c r="F1326" i="4"/>
  <c r="G1326" i="4"/>
  <c r="E1327" i="4"/>
  <c r="F1327" i="4"/>
  <c r="G1327" i="4"/>
  <c r="E1328" i="4"/>
  <c r="F1328" i="4"/>
  <c r="G1328" i="4"/>
  <c r="F1329" i="4"/>
  <c r="G1329" i="4"/>
  <c r="F1330" i="4"/>
  <c r="G1330" i="4"/>
  <c r="E1331" i="4"/>
  <c r="E1330" i="4" s="1"/>
  <c r="F1331" i="4"/>
  <c r="G1331" i="4"/>
  <c r="E1332" i="4"/>
  <c r="F1332" i="4"/>
  <c r="G1332" i="4"/>
  <c r="E1333" i="4"/>
  <c r="F1333" i="4"/>
  <c r="G1333" i="4"/>
  <c r="E1334" i="4"/>
  <c r="F1334" i="4"/>
  <c r="G1334" i="4"/>
  <c r="E1335" i="4"/>
  <c r="F1335" i="4"/>
  <c r="G1335" i="4"/>
  <c r="F1336" i="4"/>
  <c r="G1336" i="4"/>
  <c r="F1337" i="4"/>
  <c r="G1337" i="4"/>
  <c r="E1338" i="4"/>
  <c r="E1337" i="4" s="1"/>
  <c r="F1338" i="4"/>
  <c r="G1338" i="4"/>
  <c r="E1339" i="4"/>
  <c r="F1339" i="4"/>
  <c r="G1339" i="4"/>
  <c r="E1340" i="4"/>
  <c r="F1340" i="4"/>
  <c r="G1340" i="4"/>
  <c r="E1341" i="4"/>
  <c r="F1341" i="4"/>
  <c r="G1341" i="4"/>
  <c r="E1342" i="4"/>
  <c r="F1342" i="4"/>
  <c r="G1342" i="4"/>
  <c r="F1343" i="4"/>
  <c r="G1343" i="4"/>
  <c r="F1344" i="4"/>
  <c r="G1344" i="4"/>
  <c r="E1345" i="4"/>
  <c r="E1344" i="4" s="1"/>
  <c r="F1345" i="4"/>
  <c r="G1345" i="4"/>
  <c r="E1346" i="4"/>
  <c r="F1346" i="4"/>
  <c r="G1346" i="4"/>
  <c r="E1347" i="4"/>
  <c r="F1347" i="4"/>
  <c r="G1347" i="4"/>
  <c r="E1348" i="4"/>
  <c r="F1348" i="4"/>
  <c r="G1348" i="4"/>
  <c r="E1349" i="4"/>
  <c r="F1349" i="4"/>
  <c r="G1349" i="4"/>
  <c r="F1350" i="4"/>
  <c r="G1350" i="4"/>
  <c r="F1351" i="4"/>
  <c r="G1351" i="4"/>
  <c r="E1352" i="4"/>
  <c r="E1351" i="4" s="1"/>
  <c r="F1352" i="4"/>
  <c r="G1352" i="4"/>
  <c r="E1353" i="4"/>
  <c r="F1353" i="4"/>
  <c r="G1353" i="4"/>
  <c r="E1354" i="4"/>
  <c r="F1354" i="4"/>
  <c r="G1354" i="4"/>
  <c r="E1355" i="4"/>
  <c r="F1355" i="4"/>
  <c r="G1355" i="4"/>
  <c r="E1356" i="4"/>
  <c r="F1356" i="4"/>
  <c r="G1356" i="4"/>
  <c r="F1357" i="4"/>
  <c r="G1357" i="4"/>
  <c r="F1358" i="4"/>
  <c r="G1358" i="4"/>
  <c r="E1359" i="4"/>
  <c r="F1359" i="4"/>
  <c r="G1359" i="4"/>
  <c r="E1360" i="4"/>
  <c r="F1360" i="4"/>
  <c r="G1360" i="4"/>
  <c r="E1361" i="4"/>
  <c r="F1361" i="4"/>
  <c r="G1361" i="4"/>
  <c r="E1362" i="4"/>
  <c r="F1362" i="4"/>
  <c r="G1362" i="4"/>
  <c r="F1363" i="4"/>
  <c r="G1363" i="4"/>
  <c r="F1364" i="4"/>
  <c r="G1364" i="4"/>
  <c r="F1365" i="4"/>
  <c r="G1365" i="4"/>
  <c r="E1366" i="4"/>
  <c r="E1365" i="4" s="1"/>
  <c r="F1366" i="4"/>
  <c r="G1366" i="4"/>
  <c r="E1367" i="4"/>
  <c r="F1367" i="4"/>
  <c r="G1367" i="4"/>
  <c r="E1368" i="4"/>
  <c r="F1368" i="4"/>
  <c r="G1368" i="4"/>
  <c r="E1369" i="4"/>
  <c r="F1369" i="4"/>
  <c r="G1369" i="4"/>
  <c r="E1370" i="4"/>
  <c r="F1370" i="4"/>
  <c r="G1370" i="4"/>
  <c r="F1371" i="4"/>
  <c r="G1371" i="4"/>
  <c r="F1372" i="4"/>
  <c r="G1372" i="4"/>
  <c r="E1373" i="4"/>
  <c r="E1372" i="4" s="1"/>
  <c r="E1371" i="4" s="1"/>
  <c r="F1373" i="4"/>
  <c r="G1373" i="4"/>
  <c r="E1374" i="4"/>
  <c r="F1374" i="4"/>
  <c r="G1374" i="4"/>
  <c r="E1375" i="4"/>
  <c r="F1375" i="4"/>
  <c r="G1375" i="4"/>
  <c r="E1376" i="4"/>
  <c r="F1376" i="4"/>
  <c r="G1376" i="4"/>
  <c r="E1377" i="4"/>
  <c r="F1377" i="4"/>
  <c r="G1377" i="4"/>
  <c r="F1378" i="4"/>
  <c r="G1378" i="4"/>
  <c r="F1379" i="4"/>
  <c r="G1379" i="4"/>
  <c r="E1380" i="4"/>
  <c r="E1379" i="4" s="1"/>
  <c r="E1378" i="4" s="1"/>
  <c r="F1380" i="4"/>
  <c r="G1380" i="4"/>
  <c r="E1381" i="4"/>
  <c r="F1381" i="4"/>
  <c r="G1381" i="4"/>
  <c r="E1382" i="4"/>
  <c r="F1382" i="4"/>
  <c r="G1382" i="4"/>
  <c r="E1383" i="4"/>
  <c r="F1383" i="4"/>
  <c r="G1383" i="4"/>
  <c r="E1384" i="4"/>
  <c r="F1384" i="4"/>
  <c r="G1384" i="4"/>
  <c r="F1385" i="4"/>
  <c r="G1385" i="4"/>
  <c r="F1386" i="4"/>
  <c r="G1386" i="4"/>
  <c r="E1387" i="4"/>
  <c r="E1386" i="4" s="1"/>
  <c r="E1385" i="4" s="1"/>
  <c r="F1387" i="4"/>
  <c r="G1387" i="4"/>
  <c r="E1388" i="4"/>
  <c r="F1388" i="4"/>
  <c r="G1388" i="4"/>
  <c r="E1389" i="4"/>
  <c r="F1389" i="4"/>
  <c r="G1389" i="4"/>
  <c r="E1390" i="4"/>
  <c r="F1390" i="4"/>
  <c r="G1390" i="4"/>
  <c r="E1391" i="4"/>
  <c r="F1391" i="4"/>
  <c r="G1391" i="4"/>
  <c r="F1392" i="4"/>
  <c r="G1392" i="4"/>
  <c r="F1393" i="4"/>
  <c r="G1393" i="4"/>
  <c r="E1394" i="4"/>
  <c r="E1393" i="4" s="1"/>
  <c r="E1392" i="4" s="1"/>
  <c r="F1394" i="4"/>
  <c r="G1394" i="4"/>
  <c r="E1395" i="4"/>
  <c r="F1395" i="4"/>
  <c r="G1395" i="4"/>
  <c r="E1396" i="4"/>
  <c r="F1396" i="4"/>
  <c r="G1396" i="4"/>
  <c r="E1397" i="4"/>
  <c r="F1397" i="4"/>
  <c r="G1397" i="4"/>
  <c r="E1398" i="4"/>
  <c r="F1398" i="4"/>
  <c r="G1398" i="4"/>
  <c r="F1399" i="4"/>
  <c r="G1399" i="4"/>
  <c r="F1400" i="4"/>
  <c r="G1400" i="4"/>
  <c r="E1401" i="4"/>
  <c r="E1400" i="4" s="1"/>
  <c r="F1401" i="4"/>
  <c r="G1401" i="4"/>
  <c r="E1402" i="4"/>
  <c r="F1402" i="4"/>
  <c r="G1402" i="4"/>
  <c r="E1403" i="4"/>
  <c r="F1403" i="4"/>
  <c r="G1403" i="4"/>
  <c r="E1404" i="4"/>
  <c r="F1404" i="4"/>
  <c r="G1404" i="4"/>
  <c r="E1405" i="4"/>
  <c r="F1405" i="4"/>
  <c r="G1405" i="4"/>
  <c r="F1406" i="4"/>
  <c r="G1406" i="4"/>
  <c r="F1407" i="4"/>
  <c r="G1407" i="4"/>
  <c r="E1408" i="4"/>
  <c r="F1408" i="4"/>
  <c r="G1408" i="4"/>
  <c r="E1409" i="4"/>
  <c r="F1409" i="4"/>
  <c r="G1409" i="4"/>
  <c r="E1410" i="4"/>
  <c r="F1410" i="4"/>
  <c r="G1410" i="4"/>
  <c r="E1411" i="4"/>
  <c r="F1411" i="4"/>
  <c r="G1411" i="4"/>
  <c r="F1412" i="4"/>
  <c r="G1412" i="4"/>
  <c r="F1413" i="4"/>
  <c r="G1413" i="4"/>
  <c r="F1414" i="4"/>
  <c r="G1414" i="4"/>
  <c r="E1415" i="4"/>
  <c r="F1415" i="4"/>
  <c r="G1415" i="4"/>
  <c r="E1416" i="4"/>
  <c r="F1416" i="4"/>
  <c r="G1416" i="4"/>
  <c r="E1417" i="4"/>
  <c r="F1417" i="4"/>
  <c r="G1417" i="4"/>
  <c r="F1418" i="4"/>
  <c r="G1418" i="4"/>
  <c r="F1419" i="4"/>
  <c r="G1419" i="4"/>
  <c r="F1420" i="4"/>
  <c r="G1420" i="4"/>
  <c r="F1421" i="4"/>
  <c r="G1421" i="4"/>
  <c r="E1422" i="4"/>
  <c r="E1421" i="4" s="1"/>
  <c r="E1420" i="4" s="1"/>
  <c r="E1419" i="4" s="1"/>
  <c r="E1418" i="4" s="1"/>
  <c r="F1422" i="4"/>
  <c r="G1422" i="4"/>
  <c r="E1423" i="4"/>
  <c r="F1423" i="4"/>
  <c r="G1423" i="4"/>
  <c r="E1424" i="4"/>
  <c r="F1424" i="4"/>
  <c r="G1424" i="4"/>
  <c r="E1425" i="4"/>
  <c r="F1425" i="4"/>
  <c r="G1425" i="4"/>
  <c r="E1426" i="4"/>
  <c r="F1426" i="4"/>
  <c r="G1426" i="4"/>
  <c r="F1427" i="4"/>
  <c r="G1427" i="4"/>
  <c r="F1428" i="4"/>
  <c r="G1428" i="4"/>
  <c r="E1429" i="4"/>
  <c r="E1428" i="4" s="1"/>
  <c r="E1427" i="4" s="1"/>
  <c r="F1429" i="4"/>
  <c r="G1429" i="4"/>
  <c r="E1430" i="4"/>
  <c r="F1430" i="4"/>
  <c r="G1430" i="4"/>
  <c r="E1431" i="4"/>
  <c r="F1431" i="4"/>
  <c r="G1431" i="4"/>
  <c r="E1432" i="4"/>
  <c r="F1432" i="4"/>
  <c r="G1432" i="4"/>
  <c r="E1433" i="4"/>
  <c r="F1433" i="4"/>
  <c r="G1433" i="4"/>
  <c r="F1434" i="4"/>
  <c r="G1434" i="4"/>
  <c r="F1435" i="4"/>
  <c r="G1435" i="4"/>
  <c r="E1436" i="4"/>
  <c r="E1435" i="4" s="1"/>
  <c r="E1434" i="4" s="1"/>
  <c r="F1436" i="4"/>
  <c r="G1436" i="4"/>
  <c r="E1437" i="4"/>
  <c r="F1437" i="4"/>
  <c r="G1437" i="4"/>
  <c r="E1438" i="4"/>
  <c r="F1438" i="4"/>
  <c r="G1438" i="4"/>
  <c r="E1439" i="4"/>
  <c r="F1439" i="4"/>
  <c r="G1439" i="4"/>
  <c r="E1440" i="4"/>
  <c r="F1440" i="4"/>
  <c r="G1440" i="4"/>
  <c r="F1441" i="4"/>
  <c r="G1441" i="4"/>
  <c r="F1442" i="4"/>
  <c r="G1442" i="4"/>
  <c r="E1443" i="4"/>
  <c r="E1442" i="4" s="1"/>
  <c r="E1441" i="4" s="1"/>
  <c r="F1443" i="4"/>
  <c r="G1443" i="4"/>
  <c r="E1444" i="4"/>
  <c r="F1444" i="4"/>
  <c r="G1444" i="4"/>
  <c r="E1445" i="4"/>
  <c r="F1445" i="4"/>
  <c r="G1445" i="4"/>
  <c r="E1446" i="4"/>
  <c r="F1446" i="4"/>
  <c r="G1446" i="4"/>
  <c r="E1447" i="4"/>
  <c r="F1447" i="4"/>
  <c r="G1447" i="4"/>
  <c r="F1448" i="4"/>
  <c r="G1448" i="4"/>
  <c r="F1449" i="4"/>
  <c r="G1449" i="4"/>
  <c r="E1450" i="4"/>
  <c r="E1449" i="4" s="1"/>
  <c r="E1448" i="4" s="1"/>
  <c r="F1450" i="4"/>
  <c r="G1450" i="4"/>
  <c r="E1451" i="4"/>
  <c r="F1451" i="4"/>
  <c r="G1451" i="4"/>
  <c r="E1452" i="4"/>
  <c r="F1452" i="4"/>
  <c r="G1452" i="4"/>
  <c r="E1453" i="4"/>
  <c r="F1453" i="4"/>
  <c r="G1453" i="4"/>
  <c r="E1454" i="4"/>
  <c r="F1454" i="4"/>
  <c r="G1454" i="4"/>
  <c r="F1455" i="4"/>
  <c r="G1455" i="4"/>
  <c r="F1456" i="4"/>
  <c r="G1456" i="4"/>
  <c r="E1457" i="4"/>
  <c r="E1456" i="4" s="1"/>
  <c r="F1457" i="4"/>
  <c r="G1457" i="4"/>
  <c r="E1458" i="4"/>
  <c r="F1458" i="4"/>
  <c r="G1458" i="4"/>
  <c r="E1459" i="4"/>
  <c r="F1459" i="4"/>
  <c r="G1459" i="4"/>
  <c r="E1460" i="4"/>
  <c r="F1460" i="4"/>
  <c r="G1460" i="4"/>
  <c r="F1461" i="4"/>
  <c r="G1461" i="4"/>
  <c r="F1462" i="4"/>
  <c r="G1462" i="4"/>
  <c r="F1463" i="4"/>
  <c r="G1463" i="4"/>
  <c r="E1464" i="4"/>
  <c r="E1463" i="4" s="1"/>
  <c r="F1464" i="4"/>
  <c r="G1464" i="4"/>
  <c r="E1465" i="4"/>
  <c r="F1465" i="4"/>
  <c r="G1465" i="4"/>
  <c r="E1466" i="4"/>
  <c r="F1466" i="4"/>
  <c r="G1466" i="4"/>
  <c r="E1467" i="4"/>
  <c r="F1467" i="4"/>
  <c r="G1467" i="4"/>
  <c r="E1468" i="4"/>
  <c r="F1468" i="4"/>
  <c r="G1468" i="4"/>
  <c r="F1469" i="4"/>
  <c r="G1469" i="4"/>
  <c r="F1470" i="4"/>
  <c r="G1470" i="4"/>
  <c r="E1471" i="4"/>
  <c r="F1471" i="4"/>
  <c r="G1471" i="4"/>
  <c r="E1472" i="4"/>
  <c r="F1472" i="4"/>
  <c r="G1472" i="4"/>
  <c r="E1473" i="4"/>
  <c r="F1473" i="4"/>
  <c r="G1473" i="4"/>
  <c r="E1474" i="4"/>
  <c r="F1474" i="4"/>
  <c r="G1474" i="4"/>
  <c r="E1475" i="4"/>
  <c r="F1475" i="4"/>
  <c r="G1475" i="4"/>
  <c r="F1476" i="4"/>
  <c r="G1476" i="4"/>
  <c r="F1477" i="4"/>
  <c r="G1477" i="4"/>
  <c r="E1478" i="4"/>
  <c r="E1477" i="4" s="1"/>
  <c r="E1476" i="4" s="1"/>
  <c r="F1478" i="4"/>
  <c r="G1478" i="4"/>
  <c r="E1479" i="4"/>
  <c r="F1479" i="4"/>
  <c r="G1479" i="4"/>
  <c r="E1480" i="4"/>
  <c r="F1480" i="4"/>
  <c r="G1480" i="4"/>
  <c r="E1481" i="4"/>
  <c r="F1481" i="4"/>
  <c r="G1481" i="4"/>
  <c r="E1482" i="4"/>
  <c r="F1482" i="4"/>
  <c r="G1482" i="4"/>
  <c r="F1483" i="4"/>
  <c r="G1483" i="4"/>
  <c r="F1484" i="4"/>
  <c r="G1484" i="4"/>
  <c r="E1485" i="4"/>
  <c r="E1484" i="4" s="1"/>
  <c r="E1483" i="4" s="1"/>
  <c r="F1485" i="4"/>
  <c r="G1485" i="4"/>
  <c r="E1486" i="4"/>
  <c r="F1486" i="4"/>
  <c r="G1486" i="4"/>
  <c r="E1487" i="4"/>
  <c r="F1487" i="4"/>
  <c r="G1487" i="4"/>
  <c r="E1488" i="4"/>
  <c r="F1488" i="4"/>
  <c r="G1488" i="4"/>
  <c r="E1489" i="4"/>
  <c r="F1489" i="4"/>
  <c r="G1489" i="4"/>
  <c r="F1490" i="4"/>
  <c r="G1490" i="4"/>
  <c r="F1491" i="4"/>
  <c r="G1491" i="4"/>
  <c r="E1492" i="4"/>
  <c r="E1491" i="4" s="1"/>
  <c r="E1490" i="4" s="1"/>
  <c r="F1492" i="4"/>
  <c r="G1492" i="4"/>
  <c r="E1493" i="4"/>
  <c r="F1493" i="4"/>
  <c r="G1493" i="4"/>
  <c r="E1494" i="4"/>
  <c r="F1494" i="4"/>
  <c r="G1494" i="4"/>
  <c r="E1495" i="4"/>
  <c r="F1495" i="4"/>
  <c r="G1495" i="4"/>
  <c r="F1496" i="4"/>
  <c r="G1496" i="4"/>
  <c r="F1497" i="4"/>
  <c r="G1497" i="4"/>
  <c r="F1498" i="4"/>
  <c r="G1498" i="4"/>
  <c r="E1499" i="4"/>
  <c r="E1498" i="4" s="1"/>
  <c r="F1499" i="4"/>
  <c r="G1499" i="4"/>
  <c r="E1500" i="4"/>
  <c r="F1500" i="4"/>
  <c r="G1500" i="4"/>
  <c r="E1501" i="4"/>
  <c r="F1501" i="4"/>
  <c r="G1501" i="4"/>
  <c r="E1502" i="4"/>
  <c r="F1502" i="4"/>
  <c r="G1502" i="4"/>
  <c r="E1503" i="4"/>
  <c r="F1503" i="4"/>
  <c r="G1503" i="4"/>
  <c r="F1504" i="4"/>
  <c r="G1504" i="4"/>
  <c r="F1505" i="4"/>
  <c r="G1505" i="4"/>
  <c r="E1506" i="4"/>
  <c r="E1505" i="4" s="1"/>
  <c r="E1504" i="4" s="1"/>
  <c r="F1506" i="4"/>
  <c r="G1506" i="4"/>
  <c r="E1507" i="4"/>
  <c r="F1507" i="4"/>
  <c r="G1507" i="4"/>
  <c r="E1508" i="4"/>
  <c r="F1508" i="4"/>
  <c r="G1508" i="4"/>
  <c r="E1509" i="4"/>
  <c r="F1509" i="4"/>
  <c r="G1509" i="4"/>
  <c r="E1510" i="4"/>
  <c r="F1510" i="4"/>
  <c r="G1510" i="4"/>
  <c r="F1511" i="4"/>
  <c r="G1511" i="4"/>
  <c r="F1512" i="4"/>
  <c r="G1512" i="4"/>
  <c r="E1513" i="4"/>
  <c r="E1512" i="4" s="1"/>
  <c r="F1513" i="4"/>
  <c r="G1513" i="4"/>
  <c r="E1514" i="4"/>
  <c r="F1514" i="4"/>
  <c r="G1514" i="4"/>
  <c r="E1515" i="4"/>
  <c r="F1515" i="4"/>
  <c r="G1515" i="4"/>
  <c r="E1516" i="4"/>
  <c r="F1516" i="4"/>
  <c r="G1516" i="4"/>
  <c r="E1517" i="4"/>
  <c r="F1517" i="4"/>
  <c r="G1517" i="4"/>
  <c r="F1518" i="4"/>
  <c r="G1518" i="4"/>
  <c r="F1519" i="4"/>
  <c r="G1519" i="4"/>
  <c r="E1520" i="4"/>
  <c r="E1519" i="4" s="1"/>
  <c r="F1520" i="4"/>
  <c r="G1520" i="4"/>
  <c r="E1521" i="4"/>
  <c r="F1521" i="4"/>
  <c r="G1521" i="4"/>
  <c r="E1522" i="4"/>
  <c r="F1522" i="4"/>
  <c r="G1522" i="4"/>
  <c r="E1523" i="4"/>
  <c r="F1523" i="4"/>
  <c r="G1523" i="4"/>
  <c r="E1524" i="4"/>
  <c r="F1524" i="4"/>
  <c r="G1524" i="4"/>
  <c r="F1525" i="4"/>
  <c r="G1525" i="4"/>
  <c r="F1526" i="4"/>
  <c r="G1526" i="4"/>
  <c r="E1527" i="4"/>
  <c r="F1527" i="4"/>
  <c r="G1527" i="4"/>
  <c r="E1528" i="4"/>
  <c r="F1528" i="4"/>
  <c r="G1528" i="4"/>
  <c r="E1529" i="4"/>
  <c r="F1529" i="4"/>
  <c r="G1529" i="4"/>
  <c r="E1530" i="4"/>
  <c r="F1530" i="4"/>
  <c r="G1530" i="4"/>
  <c r="F1531" i="4"/>
  <c r="G1531" i="4"/>
  <c r="F1532" i="4"/>
  <c r="G1532" i="4"/>
  <c r="F1533" i="4"/>
  <c r="G1533" i="4"/>
  <c r="E1534" i="4"/>
  <c r="E1533" i="4" s="1"/>
  <c r="E1532" i="4" s="1"/>
  <c r="E1531" i="4" s="1"/>
  <c r="F1534" i="4"/>
  <c r="G1534" i="4"/>
  <c r="E1535" i="4"/>
  <c r="F1535" i="4"/>
  <c r="G1535" i="4"/>
  <c r="E1536" i="4"/>
  <c r="F1536" i="4"/>
  <c r="G1536" i="4"/>
  <c r="E1537" i="4"/>
  <c r="F1537" i="4"/>
  <c r="G1537" i="4"/>
  <c r="E1538" i="4"/>
  <c r="F1538" i="4"/>
  <c r="G1538" i="4"/>
  <c r="F1539" i="4"/>
  <c r="G1539" i="4"/>
  <c r="F1540" i="4"/>
  <c r="G1540" i="4"/>
  <c r="E1541" i="4"/>
  <c r="E1540" i="4" s="1"/>
  <c r="E1539" i="4" s="1"/>
  <c r="F1541" i="4"/>
  <c r="G1541" i="4"/>
  <c r="E1542" i="4"/>
  <c r="F1542" i="4"/>
  <c r="G1542" i="4"/>
  <c r="E1543" i="4"/>
  <c r="F1543" i="4"/>
  <c r="G1543" i="4"/>
  <c r="E1544" i="4"/>
  <c r="F1544" i="4"/>
  <c r="G1544" i="4"/>
  <c r="E1545" i="4"/>
  <c r="F1545" i="4"/>
  <c r="G1545" i="4"/>
  <c r="F1546" i="4"/>
  <c r="G1546" i="4"/>
  <c r="F1547" i="4"/>
  <c r="G1547" i="4"/>
  <c r="E1548" i="4"/>
  <c r="E1547" i="4" s="1"/>
  <c r="E1546" i="4" s="1"/>
  <c r="F1548" i="4"/>
  <c r="G1548" i="4"/>
  <c r="E1549" i="4"/>
  <c r="F1549" i="4"/>
  <c r="G1549" i="4"/>
  <c r="E1550" i="4"/>
  <c r="F1550" i="4"/>
  <c r="G1550" i="4"/>
  <c r="E1551" i="4"/>
  <c r="F1551" i="4"/>
  <c r="G1551" i="4"/>
  <c r="E1552" i="4"/>
  <c r="F1552" i="4"/>
  <c r="G1552" i="4"/>
  <c r="F1553" i="4"/>
  <c r="G1553" i="4"/>
  <c r="F1554" i="4"/>
  <c r="G1554" i="4"/>
  <c r="E1555" i="4"/>
  <c r="E1554" i="4" s="1"/>
  <c r="F1555" i="4"/>
  <c r="G1555" i="4"/>
  <c r="E1556" i="4"/>
  <c r="F1556" i="4"/>
  <c r="G1556" i="4"/>
  <c r="E1557" i="4"/>
  <c r="F1557" i="4"/>
  <c r="G1557" i="4"/>
  <c r="E1558" i="4"/>
  <c r="F1558" i="4"/>
  <c r="G1558" i="4"/>
  <c r="F1559" i="4"/>
  <c r="G1559" i="4"/>
  <c r="F1560" i="4"/>
  <c r="G1560" i="4"/>
  <c r="F1561" i="4"/>
  <c r="G1561" i="4"/>
  <c r="E1562" i="4"/>
  <c r="E1561" i="4" s="1"/>
  <c r="E1560" i="4" s="1"/>
  <c r="E1559" i="4" s="1"/>
  <c r="F1562" i="4"/>
  <c r="G1562" i="4"/>
  <c r="E1563" i="4"/>
  <c r="F1563" i="4"/>
  <c r="G1563" i="4"/>
  <c r="E1564" i="4"/>
  <c r="F1564" i="4"/>
  <c r="G1564" i="4"/>
  <c r="E1565" i="4"/>
  <c r="F1565" i="4"/>
  <c r="G1565" i="4"/>
  <c r="E1566" i="4"/>
  <c r="F1566" i="4"/>
  <c r="G1566" i="4"/>
  <c r="F1567" i="4"/>
  <c r="G1567" i="4"/>
  <c r="F1568" i="4"/>
  <c r="G1568" i="4"/>
  <c r="E1569" i="4"/>
  <c r="E1568" i="4" s="1"/>
  <c r="E1567" i="4" s="1"/>
  <c r="F1569" i="4"/>
  <c r="G1569" i="4"/>
  <c r="E1570" i="4"/>
  <c r="F1570" i="4"/>
  <c r="G1570" i="4"/>
  <c r="E1571" i="4"/>
  <c r="F1571" i="4"/>
  <c r="G1571" i="4"/>
  <c r="E1572" i="4"/>
  <c r="F1572" i="4"/>
  <c r="G1572" i="4"/>
  <c r="E1573" i="4"/>
  <c r="F1573" i="4"/>
  <c r="G1573" i="4"/>
  <c r="F1574" i="4"/>
  <c r="G1574" i="4"/>
  <c r="F1575" i="4"/>
  <c r="G1575" i="4"/>
  <c r="E1576" i="4"/>
  <c r="E1575" i="4" s="1"/>
  <c r="F1576" i="4"/>
  <c r="G1576" i="4"/>
  <c r="E1577" i="4"/>
  <c r="F1577" i="4"/>
  <c r="G1577" i="4"/>
  <c r="E1578" i="4"/>
  <c r="F1578" i="4"/>
  <c r="G1578" i="4"/>
  <c r="E1579" i="4"/>
  <c r="F1579" i="4"/>
  <c r="G1579" i="4"/>
  <c r="E1580" i="4"/>
  <c r="F1580" i="4"/>
  <c r="G1580" i="4"/>
  <c r="F1581" i="4"/>
  <c r="G1581" i="4"/>
  <c r="F1582" i="4"/>
  <c r="G1582" i="4"/>
  <c r="E1583" i="4"/>
  <c r="E1582" i="4" s="1"/>
  <c r="F1583" i="4"/>
  <c r="G1583" i="4"/>
  <c r="E1584" i="4"/>
  <c r="F1584" i="4"/>
  <c r="G1584" i="4"/>
  <c r="E1585" i="4"/>
  <c r="F1585" i="4"/>
  <c r="G1585" i="4"/>
  <c r="E1586" i="4"/>
  <c r="F1586" i="4"/>
  <c r="G1586" i="4"/>
  <c r="E1587" i="4"/>
  <c r="F1587" i="4"/>
  <c r="G1587" i="4"/>
  <c r="F1588" i="4"/>
  <c r="G1588" i="4"/>
  <c r="F1589" i="4"/>
  <c r="G1589" i="4"/>
  <c r="E1590" i="4"/>
  <c r="F1590" i="4"/>
  <c r="G1590" i="4"/>
  <c r="E1591" i="4"/>
  <c r="F1591" i="4"/>
  <c r="G1591" i="4"/>
  <c r="E1592" i="4"/>
  <c r="F1592" i="4"/>
  <c r="G1592" i="4"/>
  <c r="E1593" i="4"/>
  <c r="F1593" i="4"/>
  <c r="G1593" i="4"/>
  <c r="E1594" i="4"/>
  <c r="F1594" i="4"/>
  <c r="G1594" i="4"/>
  <c r="F71" i="4"/>
  <c r="G71" i="4"/>
  <c r="E72" i="4"/>
  <c r="E71" i="4" s="1"/>
  <c r="E70" i="4" s="1"/>
  <c r="E69" i="4" s="1"/>
  <c r="E68" i="4" s="1"/>
  <c r="E67" i="4" s="1"/>
  <c r="E66" i="4" s="1"/>
  <c r="E65" i="4" s="1"/>
  <c r="E64" i="4" s="1"/>
  <c r="E63" i="4" s="1"/>
  <c r="E62" i="4" s="1"/>
  <c r="E61" i="4" s="1"/>
  <c r="E60" i="4" s="1"/>
  <c r="E59" i="4" s="1"/>
  <c r="E58" i="4" s="1"/>
  <c r="E57" i="4" s="1"/>
  <c r="E56" i="4" s="1"/>
  <c r="E55" i="4" s="1"/>
  <c r="E54" i="4" s="1"/>
  <c r="E53" i="4" s="1"/>
  <c r="E52" i="4" s="1"/>
  <c r="E51" i="4" s="1"/>
  <c r="E50" i="4" s="1"/>
  <c r="E49" i="4" s="1"/>
  <c r="E48" i="4" s="1"/>
  <c r="E47" i="4" s="1"/>
  <c r="E46" i="4" s="1"/>
  <c r="E45" i="4" s="1"/>
  <c r="E44" i="4" s="1"/>
  <c r="E43" i="4" s="1"/>
  <c r="E42" i="4" s="1"/>
  <c r="E41" i="4" s="1"/>
  <c r="E40" i="4" s="1"/>
  <c r="F72" i="4"/>
  <c r="G72" i="4"/>
  <c r="E73" i="4"/>
  <c r="F73" i="4"/>
  <c r="G73" i="4"/>
  <c r="E74" i="4"/>
  <c r="F74" i="4"/>
  <c r="G74" i="4"/>
  <c r="E75" i="4"/>
  <c r="F75" i="4"/>
  <c r="G75" i="4"/>
  <c r="F76" i="4"/>
  <c r="G76" i="4"/>
  <c r="F77" i="4"/>
  <c r="G77" i="4"/>
  <c r="E78" i="4"/>
  <c r="E77" i="4" s="1"/>
  <c r="F78" i="4"/>
  <c r="G78" i="4"/>
  <c r="E79" i="4"/>
  <c r="F79" i="4"/>
  <c r="G79" i="4"/>
  <c r="E80" i="4"/>
  <c r="F80" i="4"/>
  <c r="G80" i="4"/>
  <c r="E81" i="4"/>
  <c r="F81" i="4"/>
  <c r="G81" i="4"/>
  <c r="E82" i="4"/>
  <c r="F82" i="4"/>
  <c r="G82" i="4"/>
  <c r="F70" i="4"/>
  <c r="G70" i="4"/>
  <c r="G2" i="21" l="1"/>
  <c r="H2" i="21" s="1"/>
  <c r="L2" i="21"/>
  <c r="K40" i="4"/>
  <c r="E39" i="4"/>
  <c r="K41" i="4"/>
  <c r="J40" i="4"/>
  <c r="J41" i="4"/>
  <c r="K42" i="4"/>
  <c r="J42" i="4"/>
  <c r="K43" i="4"/>
  <c r="J43" i="4"/>
  <c r="K44" i="4"/>
  <c r="J44" i="4"/>
  <c r="K45" i="4"/>
  <c r="J45" i="4"/>
  <c r="J46" i="4"/>
  <c r="K46" i="4"/>
  <c r="K47" i="4"/>
  <c r="J47" i="4"/>
  <c r="K48" i="4"/>
  <c r="J48" i="4"/>
  <c r="K49" i="4"/>
  <c r="J49" i="4"/>
  <c r="K50" i="4"/>
  <c r="J50" i="4"/>
  <c r="K51" i="4"/>
  <c r="J51" i="4"/>
  <c r="K52" i="4"/>
  <c r="J52" i="4"/>
  <c r="K53" i="4"/>
  <c r="J53" i="4"/>
  <c r="K54" i="4"/>
  <c r="J54" i="4"/>
  <c r="K55" i="4"/>
  <c r="J55" i="4"/>
  <c r="K56" i="4"/>
  <c r="J56" i="4"/>
  <c r="J57" i="4"/>
  <c r="K57" i="4"/>
  <c r="K58" i="4"/>
  <c r="J58" i="4"/>
  <c r="K59" i="4"/>
  <c r="J59" i="4"/>
  <c r="J97" i="4"/>
  <c r="K107" i="4"/>
  <c r="K60" i="4"/>
  <c r="J60" i="4"/>
  <c r="K117" i="4"/>
  <c r="C6" i="28"/>
  <c r="E6" i="28" s="1"/>
  <c r="C8" i="28"/>
  <c r="E8" i="28" s="1"/>
  <c r="N50" i="21"/>
  <c r="K61" i="4"/>
  <c r="J61" i="4"/>
  <c r="J188" i="4"/>
  <c r="C9" i="28"/>
  <c r="E9" i="28" s="1"/>
  <c r="K62" i="4"/>
  <c r="J62" i="4"/>
  <c r="C7" i="28"/>
  <c r="E7" i="28" s="1"/>
  <c r="K63" i="4"/>
  <c r="J63" i="4"/>
  <c r="E10" i="28"/>
  <c r="J64" i="4"/>
  <c r="K64" i="4"/>
  <c r="K65" i="4"/>
  <c r="J65" i="4"/>
  <c r="K67" i="4"/>
  <c r="K66" i="4"/>
  <c r="J66" i="4"/>
  <c r="J67" i="4"/>
  <c r="K450" i="4"/>
  <c r="J1038" i="4"/>
  <c r="J1016" i="4"/>
  <c r="J953" i="4"/>
  <c r="K951" i="4"/>
  <c r="J202" i="4"/>
  <c r="J279" i="4"/>
  <c r="I171" i="21"/>
  <c r="I163" i="21"/>
  <c r="I155" i="21"/>
  <c r="I147" i="21"/>
  <c r="I139" i="21"/>
  <c r="I131" i="21"/>
  <c r="I123" i="21"/>
  <c r="I115" i="21"/>
  <c r="I107" i="21"/>
  <c r="I99" i="21"/>
  <c r="I91" i="21"/>
  <c r="I83" i="21"/>
  <c r="I75" i="21"/>
  <c r="I67" i="21"/>
  <c r="I59" i="21"/>
  <c r="I51" i="21"/>
  <c r="I172" i="21"/>
  <c r="I164" i="21"/>
  <c r="I156" i="21"/>
  <c r="I148" i="21"/>
  <c r="I140" i="21"/>
  <c r="I132" i="21"/>
  <c r="I124" i="21"/>
  <c r="I116" i="21"/>
  <c r="I108" i="21"/>
  <c r="I100" i="21"/>
  <c r="I84" i="21"/>
  <c r="I76" i="21"/>
  <c r="I68" i="21"/>
  <c r="I60" i="21"/>
  <c r="I52" i="21"/>
  <c r="I44" i="21"/>
  <c r="H10" i="21"/>
  <c r="I10" i="21" s="1"/>
  <c r="H43" i="21"/>
  <c r="I43" i="21" s="1"/>
  <c r="I35" i="21"/>
  <c r="I27" i="21"/>
  <c r="I19" i="21"/>
  <c r="I11" i="21"/>
  <c r="I178" i="21"/>
  <c r="I170" i="21"/>
  <c r="I162" i="21"/>
  <c r="H154" i="21"/>
  <c r="I154" i="21" s="1"/>
  <c r="I146" i="21"/>
  <c r="I138" i="21"/>
  <c r="I130" i="21"/>
  <c r="I122" i="21"/>
  <c r="I114" i="21"/>
  <c r="H106" i="21"/>
  <c r="I106" i="21" s="1"/>
  <c r="I98" i="21"/>
  <c r="I90" i="21"/>
  <c r="H82" i="21"/>
  <c r="I82" i="21" s="1"/>
  <c r="I74" i="21"/>
  <c r="I66" i="21"/>
  <c r="I58" i="21"/>
  <c r="I50" i="21"/>
  <c r="I42" i="21"/>
  <c r="H34" i="21"/>
  <c r="I34" i="21" s="1"/>
  <c r="I26" i="21"/>
  <c r="I18" i="21"/>
  <c r="I9" i="21"/>
  <c r="I177" i="21"/>
  <c r="I169" i="21"/>
  <c r="I161" i="21"/>
  <c r="I153" i="21"/>
  <c r="I145" i="21"/>
  <c r="I137" i="21"/>
  <c r="I129" i="21"/>
  <c r="I121" i="21"/>
  <c r="I113" i="21"/>
  <c r="I105" i="21"/>
  <c r="I97" i="21"/>
  <c r="I89" i="21"/>
  <c r="I81" i="21"/>
  <c r="I73" i="21"/>
  <c r="I65" i="21"/>
  <c r="I57" i="21"/>
  <c r="I49" i="21"/>
  <c r="I41" i="21"/>
  <c r="I33" i="21"/>
  <c r="I25" i="21"/>
  <c r="I17" i="21"/>
  <c r="I8" i="21"/>
  <c r="I176" i="21"/>
  <c r="I168" i="21"/>
  <c r="I160" i="21"/>
  <c r="I152" i="21"/>
  <c r="I144" i="21"/>
  <c r="I136" i="21"/>
  <c r="I128" i="21"/>
  <c r="I120" i="21"/>
  <c r="I112" i="21"/>
  <c r="I104" i="21"/>
  <c r="I96" i="21"/>
  <c r="I88" i="21"/>
  <c r="I80" i="21"/>
  <c r="I72" i="21"/>
  <c r="I64" i="21"/>
  <c r="I56" i="21"/>
  <c r="I48" i="21"/>
  <c r="I40" i="21"/>
  <c r="I32" i="21"/>
  <c r="I24" i="21"/>
  <c r="I16" i="21"/>
  <c r="I7" i="21"/>
  <c r="I175" i="21"/>
  <c r="I167" i="21"/>
  <c r="I159" i="21"/>
  <c r="I151" i="21"/>
  <c r="I143" i="21"/>
  <c r="I135" i="21"/>
  <c r="I127" i="21"/>
  <c r="I119" i="21"/>
  <c r="I111" i="21"/>
  <c r="I103" i="21"/>
  <c r="I95" i="21"/>
  <c r="I87" i="21"/>
  <c r="I79" i="21"/>
  <c r="I71" i="21"/>
  <c r="I63" i="21"/>
  <c r="I55" i="21"/>
  <c r="I47" i="21"/>
  <c r="I39" i="21"/>
  <c r="I31" i="21"/>
  <c r="I23" i="21"/>
  <c r="I15" i="21"/>
  <c r="I6" i="21"/>
  <c r="I174" i="21"/>
  <c r="H166" i="21"/>
  <c r="I166" i="21" s="1"/>
  <c r="H158" i="21"/>
  <c r="I158" i="21" s="1"/>
  <c r="I150" i="21"/>
  <c r="H142" i="21"/>
  <c r="I142" i="21" s="1"/>
  <c r="I134" i="21"/>
  <c r="I126" i="21"/>
  <c r="I118" i="21"/>
  <c r="I110" i="21"/>
  <c r="I102" i="21"/>
  <c r="H94" i="21"/>
  <c r="I94" i="21" s="1"/>
  <c r="H86" i="21"/>
  <c r="I86" i="21" s="1"/>
  <c r="I78" i="21"/>
  <c r="H70" i="21"/>
  <c r="I70" i="21" s="1"/>
  <c r="I62" i="21"/>
  <c r="I54" i="21"/>
  <c r="H46" i="21"/>
  <c r="I46" i="21" s="1"/>
  <c r="I38" i="21"/>
  <c r="I30" i="21"/>
  <c r="H22" i="21"/>
  <c r="I22" i="21" s="1"/>
  <c r="I14" i="21"/>
  <c r="I5" i="21"/>
  <c r="I173" i="21"/>
  <c r="I165" i="21"/>
  <c r="I157" i="21"/>
  <c r="I149" i="21"/>
  <c r="I141" i="21"/>
  <c r="I133" i="21"/>
  <c r="I125" i="21"/>
  <c r="I117" i="21"/>
  <c r="I109" i="21"/>
  <c r="I101" i="21"/>
  <c r="I93" i="21"/>
  <c r="I85" i="21"/>
  <c r="I77" i="21"/>
  <c r="I69" i="21"/>
  <c r="I61" i="21"/>
  <c r="I53" i="21"/>
  <c r="I45" i="21"/>
  <c r="I37" i="21"/>
  <c r="I29" i="21"/>
  <c r="I21" i="21"/>
  <c r="I13" i="21"/>
  <c r="I4" i="21"/>
  <c r="I92" i="21"/>
  <c r="I36" i="21"/>
  <c r="I28" i="21"/>
  <c r="I20" i="21"/>
  <c r="I12" i="21"/>
  <c r="J1234" i="4"/>
  <c r="J1205" i="4"/>
  <c r="J1065" i="4"/>
  <c r="K1063" i="4"/>
  <c r="J981" i="4"/>
  <c r="J969" i="4"/>
  <c r="J957" i="4"/>
  <c r="J192" i="4"/>
  <c r="J158" i="4"/>
  <c r="J1585" i="4"/>
  <c r="J1317" i="4"/>
  <c r="J1305" i="4"/>
  <c r="K1286" i="4"/>
  <c r="J1254" i="4"/>
  <c r="K654" i="4"/>
  <c r="J446" i="4"/>
  <c r="J292" i="4"/>
  <c r="J282" i="4"/>
  <c r="J241" i="4"/>
  <c r="J68" i="4"/>
  <c r="J206" i="4"/>
  <c r="K68" i="4"/>
  <c r="J855" i="4"/>
  <c r="J773" i="4"/>
  <c r="J454" i="4"/>
  <c r="J615" i="4"/>
  <c r="J1385" i="4"/>
  <c r="J258" i="4"/>
  <c r="J1209" i="4"/>
  <c r="K131" i="4"/>
  <c r="K121" i="4"/>
  <c r="J87" i="4"/>
  <c r="J201" i="4"/>
  <c r="J1275" i="4"/>
  <c r="J1256" i="4"/>
  <c r="J469" i="4"/>
  <c r="J199" i="4"/>
  <c r="K1172" i="4"/>
  <c r="K745" i="4"/>
  <c r="K673" i="4"/>
  <c r="K1523" i="4"/>
  <c r="J808" i="4"/>
  <c r="J625" i="4"/>
  <c r="J572" i="4"/>
  <c r="J1126" i="4"/>
  <c r="J559" i="4"/>
  <c r="J1003" i="4"/>
  <c r="J1476" i="4"/>
  <c r="J755" i="4"/>
  <c r="J538" i="4"/>
  <c r="J1174" i="4"/>
  <c r="J737" i="4"/>
  <c r="J325" i="4"/>
  <c r="J1187" i="4"/>
  <c r="K218" i="4"/>
  <c r="K974" i="4"/>
  <c r="K962" i="4"/>
  <c r="K788" i="4"/>
  <c r="K313" i="4"/>
  <c r="J1179" i="4"/>
  <c r="J1131" i="4"/>
  <c r="K1119" i="4"/>
  <c r="J313" i="4"/>
  <c r="K141" i="4"/>
  <c r="J1489" i="4"/>
  <c r="J1438" i="4"/>
  <c r="J1426" i="4"/>
  <c r="J1373" i="4"/>
  <c r="J1342" i="4"/>
  <c r="J1332" i="4"/>
  <c r="K584" i="4"/>
  <c r="K1557" i="4"/>
  <c r="K1545" i="4"/>
  <c r="J1062" i="4"/>
  <c r="J1019" i="4"/>
  <c r="J978" i="4"/>
  <c r="J922" i="4"/>
  <c r="J912" i="4"/>
  <c r="J690" i="4"/>
  <c r="J647" i="4"/>
  <c r="J584" i="4"/>
  <c r="J492" i="4"/>
  <c r="K572" i="4"/>
  <c r="K550" i="4"/>
  <c r="K543" i="4"/>
  <c r="J540" i="4"/>
  <c r="J484" i="4"/>
  <c r="J472" i="4"/>
  <c r="K458" i="4"/>
  <c r="J414" i="4"/>
  <c r="K332" i="4"/>
  <c r="K318" i="4"/>
  <c r="J214" i="4"/>
  <c r="K144" i="4"/>
  <c r="K86" i="4"/>
  <c r="K1299" i="4"/>
  <c r="K1178" i="4"/>
  <c r="J1064" i="4"/>
  <c r="K1046" i="4"/>
  <c r="K1002" i="4"/>
  <c r="K983" i="4"/>
  <c r="K915" i="4"/>
  <c r="K835" i="4"/>
  <c r="K828" i="4"/>
  <c r="K108" i="4"/>
  <c r="K1064" i="4"/>
  <c r="K1425" i="4"/>
  <c r="K1331" i="4"/>
  <c r="K1304" i="4"/>
  <c r="J1190" i="4"/>
  <c r="J1178" i="4"/>
  <c r="J1067" i="4"/>
  <c r="J1046" i="4"/>
  <c r="J1002" i="4"/>
  <c r="J983" i="4"/>
  <c r="J927" i="4"/>
  <c r="J886" i="4"/>
  <c r="J876" i="4"/>
  <c r="J425" i="4"/>
  <c r="J396" i="4"/>
  <c r="J142" i="4"/>
  <c r="K1510" i="4"/>
  <c r="K1500" i="4"/>
  <c r="K1493" i="4"/>
  <c r="J1488" i="4"/>
  <c r="J1478" i="4"/>
  <c r="J1459" i="4"/>
  <c r="K1452" i="4"/>
  <c r="J1437" i="4"/>
  <c r="J1425" i="4"/>
  <c r="K1256" i="4"/>
  <c r="K1234" i="4"/>
  <c r="J1222" i="4"/>
  <c r="J1193" i="4"/>
  <c r="K691" i="4"/>
  <c r="J684" i="4"/>
  <c r="J604" i="4"/>
  <c r="K556" i="4"/>
  <c r="K481" i="4"/>
  <c r="J302" i="4"/>
  <c r="K970" i="4"/>
  <c r="K786" i="4"/>
  <c r="K1578" i="4"/>
  <c r="K1402" i="4"/>
  <c r="K1138" i="4"/>
  <c r="K762" i="4"/>
  <c r="K370" i="4"/>
  <c r="K359" i="4"/>
  <c r="J1586" i="4"/>
  <c r="J1582" i="4"/>
  <c r="J1564" i="4"/>
  <c r="J1557" i="4"/>
  <c r="J1472" i="4"/>
  <c r="J1453" i="4"/>
  <c r="K1352" i="4"/>
  <c r="K1325" i="4"/>
  <c r="J1286" i="4"/>
  <c r="J1216" i="4"/>
  <c r="K1107" i="4"/>
  <c r="J1080" i="4"/>
  <c r="K1040" i="4"/>
  <c r="J1025" i="4"/>
  <c r="J795" i="4"/>
  <c r="K793" i="4"/>
  <c r="K600" i="4"/>
  <c r="K590" i="4"/>
  <c r="J556" i="4"/>
  <c r="J537" i="4"/>
  <c r="K486" i="4"/>
  <c r="K474" i="4"/>
  <c r="K442" i="4"/>
  <c r="K338" i="4"/>
  <c r="K1594" i="4"/>
  <c r="J1579" i="4"/>
  <c r="J1516" i="4"/>
  <c r="K1509" i="4"/>
  <c r="K1480" i="4"/>
  <c r="J1446" i="4"/>
  <c r="J1436" i="4"/>
  <c r="J1362" i="4"/>
  <c r="K1328" i="4"/>
  <c r="K1318" i="4"/>
  <c r="K1284" i="4"/>
  <c r="K1163" i="4"/>
  <c r="J1158" i="4"/>
  <c r="K1151" i="4"/>
  <c r="J1129" i="4"/>
  <c r="J1107" i="4"/>
  <c r="J1073" i="4"/>
  <c r="J1040" i="4"/>
  <c r="J810" i="4"/>
  <c r="K764" i="4"/>
  <c r="K638" i="4"/>
  <c r="J590" i="4"/>
  <c r="K479" i="4"/>
  <c r="K460" i="4"/>
  <c r="J382" i="4"/>
  <c r="K353" i="4"/>
  <c r="K341" i="4"/>
  <c r="K254" i="4"/>
  <c r="J183" i="4"/>
  <c r="J1538" i="4"/>
  <c r="J1499" i="4"/>
  <c r="J1451" i="4"/>
  <c r="J1355" i="4"/>
  <c r="J1284" i="4"/>
  <c r="J1180" i="4"/>
  <c r="J1170" i="4"/>
  <c r="J1163" i="4"/>
  <c r="J1011" i="4"/>
  <c r="J926" i="4"/>
  <c r="J885" i="4"/>
  <c r="J479" i="4"/>
  <c r="J404" i="4"/>
  <c r="J310" i="4"/>
  <c r="J254" i="4"/>
  <c r="J136" i="4"/>
  <c r="J1502" i="4"/>
  <c r="K1432" i="4"/>
  <c r="K632" i="4"/>
  <c r="J257" i="4"/>
  <c r="J247" i="4"/>
  <c r="K1514" i="4"/>
  <c r="K73" i="4"/>
  <c r="K1300" i="4"/>
  <c r="K1261" i="4"/>
  <c r="K1198" i="4"/>
  <c r="K1145" i="4"/>
  <c r="K1039" i="4"/>
  <c r="K709" i="4"/>
  <c r="K611" i="4"/>
  <c r="K466" i="4"/>
  <c r="K453" i="4"/>
  <c r="K304" i="4"/>
  <c r="K226" i="4"/>
  <c r="K88" i="4"/>
  <c r="J1435" i="4"/>
  <c r="J1334" i="4"/>
  <c r="J1300" i="4"/>
  <c r="K1285" i="4"/>
  <c r="K1283" i="4"/>
  <c r="J1220" i="4"/>
  <c r="J1198" i="4"/>
  <c r="J1145" i="4"/>
  <c r="J1072" i="4"/>
  <c r="K1065" i="4"/>
  <c r="K935" i="4"/>
  <c r="K843" i="4"/>
  <c r="J802" i="4"/>
  <c r="K785" i="4"/>
  <c r="J758" i="4"/>
  <c r="K700" i="4"/>
  <c r="J695" i="4"/>
  <c r="K684" i="4"/>
  <c r="J674" i="4"/>
  <c r="J473" i="4"/>
  <c r="J417" i="4"/>
  <c r="K282" i="4"/>
  <c r="K241" i="4"/>
  <c r="J226" i="4"/>
  <c r="K171" i="4"/>
  <c r="K149" i="4"/>
  <c r="K1400" i="4"/>
  <c r="K952" i="4"/>
  <c r="J356" i="4"/>
  <c r="K1566" i="4"/>
  <c r="K1549" i="4"/>
  <c r="J1544" i="4"/>
  <c r="J1510" i="4"/>
  <c r="J1500" i="4"/>
  <c r="J1481" i="4"/>
  <c r="K1464" i="4"/>
  <c r="J1452" i="4"/>
  <c r="J1409" i="4"/>
  <c r="J1326" i="4"/>
  <c r="K1314" i="4"/>
  <c r="J1307" i="4"/>
  <c r="J1260" i="4"/>
  <c r="K1248" i="4"/>
  <c r="J1233" i="4"/>
  <c r="J1226" i="4"/>
  <c r="K1202" i="4"/>
  <c r="K1194" i="4"/>
  <c r="K1187" i="4"/>
  <c r="J1165" i="4"/>
  <c r="J1162" i="4"/>
  <c r="K1066" i="4"/>
  <c r="K991" i="4"/>
  <c r="J984" i="4"/>
  <c r="J974" i="4"/>
  <c r="J952" i="4"/>
  <c r="J913" i="4"/>
  <c r="K904" i="4"/>
  <c r="K880" i="4"/>
  <c r="K863" i="4"/>
  <c r="K841" i="4"/>
  <c r="J824" i="4"/>
  <c r="K807" i="4"/>
  <c r="K802" i="4"/>
  <c r="K795" i="4"/>
  <c r="K772" i="4"/>
  <c r="K622" i="4"/>
  <c r="K620" i="4"/>
  <c r="J612" i="4"/>
  <c r="K610" i="4"/>
  <c r="K510" i="4"/>
  <c r="J505" i="4"/>
  <c r="K493" i="4"/>
  <c r="J466" i="4"/>
  <c r="K461" i="4"/>
  <c r="J441" i="4"/>
  <c r="J376" i="4"/>
  <c r="J354" i="4"/>
  <c r="K349" i="4"/>
  <c r="J332" i="4"/>
  <c r="K293" i="4"/>
  <c r="K291" i="4"/>
  <c r="J288" i="4"/>
  <c r="J242" i="4"/>
  <c r="J225" i="4"/>
  <c r="J172" i="4"/>
  <c r="J155" i="4"/>
  <c r="J150" i="4"/>
  <c r="J89" i="4"/>
  <c r="K81" i="4"/>
  <c r="K79" i="4"/>
  <c r="K1586" i="4"/>
  <c r="J1566" i="4"/>
  <c r="K1489" i="4"/>
  <c r="J1474" i="4"/>
  <c r="J1464" i="4"/>
  <c r="J1433" i="4"/>
  <c r="K1426" i="4"/>
  <c r="K1416" i="4"/>
  <c r="K1397" i="4"/>
  <c r="J1390" i="4"/>
  <c r="K1373" i="4"/>
  <c r="K1354" i="4"/>
  <c r="K1275" i="4"/>
  <c r="J1236" i="4"/>
  <c r="J1202" i="4"/>
  <c r="J1135" i="4"/>
  <c r="J1094" i="4"/>
  <c r="K1085" i="4"/>
  <c r="K1072" i="4"/>
  <c r="K1067" i="4"/>
  <c r="J1059" i="4"/>
  <c r="K1045" i="4"/>
  <c r="K1038" i="4"/>
  <c r="J1033" i="4"/>
  <c r="K1016" i="4"/>
  <c r="K1011" i="4"/>
  <c r="J989" i="4"/>
  <c r="J911" i="4"/>
  <c r="K907" i="4"/>
  <c r="J904" i="4"/>
  <c r="K887" i="4"/>
  <c r="K885" i="4"/>
  <c r="J880" i="4"/>
  <c r="K873" i="4"/>
  <c r="K844" i="4"/>
  <c r="J800" i="4"/>
  <c r="J683" i="4"/>
  <c r="K627" i="4"/>
  <c r="K625" i="4"/>
  <c r="J620" i="4"/>
  <c r="J579" i="4"/>
  <c r="K576" i="4"/>
  <c r="J554" i="4"/>
  <c r="K542" i="4"/>
  <c r="J535" i="4"/>
  <c r="K523" i="4"/>
  <c r="K513" i="4"/>
  <c r="J508" i="4"/>
  <c r="K501" i="4"/>
  <c r="J491" i="4"/>
  <c r="J459" i="4"/>
  <c r="J444" i="4"/>
  <c r="J359" i="4"/>
  <c r="K255" i="4"/>
  <c r="K194" i="4"/>
  <c r="J187" i="4"/>
  <c r="J177" i="4"/>
  <c r="J170" i="4"/>
  <c r="K163" i="4"/>
  <c r="K138" i="4"/>
  <c r="K128" i="4"/>
  <c r="K116" i="4"/>
  <c r="K106" i="4"/>
  <c r="K99" i="4"/>
  <c r="K87" i="4"/>
  <c r="J550" i="4"/>
  <c r="J516" i="4"/>
  <c r="J452" i="4"/>
  <c r="J304" i="4"/>
  <c r="J270" i="4"/>
  <c r="J236" i="4"/>
  <c r="K975" i="4"/>
  <c r="K389" i="4"/>
  <c r="K154" i="4"/>
  <c r="K1482" i="4"/>
  <c r="K746" i="4"/>
  <c r="J628" i="4"/>
  <c r="J618" i="4"/>
  <c r="K1565" i="4"/>
  <c r="K1381" i="4"/>
  <c r="K1338" i="4"/>
  <c r="K1293" i="4"/>
  <c r="K1135" i="4"/>
  <c r="K1134" i="4"/>
  <c r="K1110" i="4"/>
  <c r="K1032" i="4"/>
  <c r="K922" i="4"/>
  <c r="K912" i="4"/>
  <c r="K901" i="4"/>
  <c r="K883" i="4"/>
  <c r="K838" i="4"/>
  <c r="K771" i="4"/>
  <c r="K759" i="4"/>
  <c r="K696" i="4"/>
  <c r="K631" i="4"/>
  <c r="K551" i="4"/>
  <c r="K507" i="4"/>
  <c r="J440" i="4"/>
  <c r="J411" i="4"/>
  <c r="K358" i="4"/>
  <c r="K346" i="4"/>
  <c r="J193" i="4"/>
  <c r="K186" i="4"/>
  <c r="K157" i="4"/>
  <c r="K152" i="4"/>
  <c r="J149" i="4"/>
  <c r="J95" i="4"/>
  <c r="J88" i="4"/>
  <c r="J1188" i="4"/>
  <c r="K1558" i="4"/>
  <c r="J80" i="4"/>
  <c r="J1577" i="4"/>
  <c r="J1559" i="4"/>
  <c r="J1558" i="4"/>
  <c r="J1468" i="4"/>
  <c r="K1408" i="4"/>
  <c r="J1389" i="4"/>
  <c r="K1372" i="4"/>
  <c r="J1348" i="4"/>
  <c r="K1344" i="4"/>
  <c r="J1235" i="4"/>
  <c r="J1191" i="4"/>
  <c r="K1149" i="4"/>
  <c r="J1137" i="4"/>
  <c r="J1110" i="4"/>
  <c r="J1093" i="4"/>
  <c r="J1027" i="4"/>
  <c r="K949" i="4"/>
  <c r="J932" i="4"/>
  <c r="J838" i="4"/>
  <c r="J759" i="4"/>
  <c r="J703" i="4"/>
  <c r="J665" i="4"/>
  <c r="J631" i="4"/>
  <c r="J578" i="4"/>
  <c r="J563" i="4"/>
  <c r="J551" i="4"/>
  <c r="J488" i="4"/>
  <c r="J470" i="4"/>
  <c r="J431" i="4"/>
  <c r="J380" i="4"/>
  <c r="J358" i="4"/>
  <c r="K329" i="4"/>
  <c r="J324" i="4"/>
  <c r="J305" i="4"/>
  <c r="K242" i="4"/>
  <c r="J176" i="4"/>
  <c r="J169" i="4"/>
  <c r="K162" i="4"/>
  <c r="J500" i="4"/>
  <c r="J448" i="4"/>
  <c r="K858" i="4"/>
  <c r="J858" i="4"/>
  <c r="K1570" i="4"/>
  <c r="K1541" i="4"/>
  <c r="K1536" i="4"/>
  <c r="K1517" i="4"/>
  <c r="K1504" i="4"/>
  <c r="K1485" i="4"/>
  <c r="K1448" i="4"/>
  <c r="K1421" i="4"/>
  <c r="K1417" i="4"/>
  <c r="K1410" i="4"/>
  <c r="J1380" i="4"/>
  <c r="K1340" i="4"/>
  <c r="K1337" i="4"/>
  <c r="K1312" i="4"/>
  <c r="K1218" i="4"/>
  <c r="K1213" i="4"/>
  <c r="K1208" i="4"/>
  <c r="J1153" i="4"/>
  <c r="K1133" i="4"/>
  <c r="K716" i="4"/>
  <c r="J716" i="4"/>
  <c r="J1570" i="4"/>
  <c r="K1544" i="4"/>
  <c r="J1536" i="4"/>
  <c r="K1478" i="4"/>
  <c r="K1458" i="4"/>
  <c r="K1453" i="4"/>
  <c r="K1451" i="4"/>
  <c r="K1446" i="4"/>
  <c r="J1417" i="4"/>
  <c r="J1410" i="4"/>
  <c r="J1405" i="4"/>
  <c r="J1397" i="4"/>
  <c r="J1377" i="4"/>
  <c r="J1360" i="4"/>
  <c r="J1340" i="4"/>
  <c r="J1324" i="4"/>
  <c r="J1250" i="4"/>
  <c r="J1228" i="4"/>
  <c r="K1221" i="4"/>
  <c r="J1213" i="4"/>
  <c r="K1568" i="4"/>
  <c r="J1457" i="4"/>
  <c r="K1552" i="4"/>
  <c r="K1515" i="4"/>
  <c r="K1486" i="4"/>
  <c r="J1353" i="4"/>
  <c r="K1313" i="4"/>
  <c r="K1280" i="4"/>
  <c r="K1278" i="4"/>
  <c r="K1251" i="4"/>
  <c r="K1219" i="4"/>
  <c r="K1186" i="4"/>
  <c r="J1552" i="4"/>
  <c r="J1542" i="4"/>
  <c r="J1530" i="4"/>
  <c r="J1486" i="4"/>
  <c r="K1466" i="4"/>
  <c r="J1422" i="4"/>
  <c r="J1411" i="4"/>
  <c r="J1388" i="4"/>
  <c r="J1361" i="4"/>
  <c r="J1346" i="4"/>
  <c r="K1333" i="4"/>
  <c r="J1325" i="4"/>
  <c r="K1320" i="4"/>
  <c r="J1313" i="4"/>
  <c r="K1290" i="4"/>
  <c r="J1278" i="4"/>
  <c r="J1268" i="4"/>
  <c r="J1219" i="4"/>
  <c r="J1194" i="4"/>
  <c r="K1189" i="4"/>
  <c r="K1513" i="4"/>
  <c r="K1460" i="4"/>
  <c r="K1404" i="4"/>
  <c r="K1339" i="4"/>
  <c r="K1291" i="4"/>
  <c r="K1264" i="4"/>
  <c r="K1237" i="4"/>
  <c r="K1569" i="4"/>
  <c r="K1535" i="4"/>
  <c r="K1528" i="4"/>
  <c r="K1501" i="4"/>
  <c r="K1494" i="4"/>
  <c r="K1467" i="4"/>
  <c r="J1587" i="4"/>
  <c r="J1569" i="4"/>
  <c r="K1543" i="4"/>
  <c r="J1528" i="4"/>
  <c r="K1521" i="4"/>
  <c r="J1513" i="4"/>
  <c r="J1501" i="4"/>
  <c r="J1494" i="4"/>
  <c r="K1477" i="4"/>
  <c r="K1472" i="4"/>
  <c r="J1460" i="4"/>
  <c r="K1445" i="4"/>
  <c r="K1435" i="4"/>
  <c r="K1433" i="4"/>
  <c r="K1409" i="4"/>
  <c r="J1401" i="4"/>
  <c r="J1396" i="4"/>
  <c r="J1381" i="4"/>
  <c r="K1369" i="4"/>
  <c r="K1362" i="4"/>
  <c r="K1347" i="4"/>
  <c r="K1342" i="4"/>
  <c r="J1339" i="4"/>
  <c r="K1298" i="4"/>
  <c r="K1296" i="4"/>
  <c r="J1291" i="4"/>
  <c r="J1264" i="4"/>
  <c r="J1244" i="4"/>
  <c r="K1242" i="4"/>
  <c r="J1123" i="4"/>
  <c r="J1118" i="4"/>
  <c r="K1191" i="4"/>
  <c r="K1180" i="4"/>
  <c r="J1177" i="4"/>
  <c r="K1175" i="4"/>
  <c r="J1160" i="4"/>
  <c r="K1123" i="4"/>
  <c r="K1118" i="4"/>
  <c r="J1034" i="4"/>
  <c r="J1024" i="4"/>
  <c r="J982" i="4"/>
  <c r="J967" i="4"/>
  <c r="J955" i="4"/>
  <c r="J950" i="4"/>
  <c r="J942" i="4"/>
  <c r="J928" i="4"/>
  <c r="J925" i="4"/>
  <c r="K879" i="4"/>
  <c r="K872" i="4"/>
  <c r="J849" i="4"/>
  <c r="K823" i="4"/>
  <c r="K780" i="4"/>
  <c r="J744" i="4"/>
  <c r="K740" i="4"/>
  <c r="K715" i="4"/>
  <c r="J649" i="4"/>
  <c r="K619" i="4"/>
  <c r="J592" i="4"/>
  <c r="K548" i="4"/>
  <c r="J526" i="4"/>
  <c r="J521" i="4"/>
  <c r="K499" i="4"/>
  <c r="J450" i="4"/>
  <c r="J445" i="4"/>
  <c r="J442" i="4"/>
  <c r="K410" i="4"/>
  <c r="J395" i="4"/>
  <c r="J375" i="4"/>
  <c r="K348" i="4"/>
  <c r="J345" i="4"/>
  <c r="J337" i="4"/>
  <c r="K306" i="4"/>
  <c r="J300" i="4"/>
  <c r="J275" i="4"/>
  <c r="J268" i="4"/>
  <c r="J263" i="4"/>
  <c r="J253" i="4"/>
  <c r="K248" i="4"/>
  <c r="K211" i="4"/>
  <c r="K179" i="4"/>
  <c r="K100" i="4"/>
  <c r="J1069" i="4"/>
  <c r="J985" i="4"/>
  <c r="J872" i="4"/>
  <c r="J845" i="4"/>
  <c r="J796" i="4"/>
  <c r="J740" i="4"/>
  <c r="J575" i="4"/>
  <c r="K553" i="4"/>
  <c r="J511" i="4"/>
  <c r="J458" i="4"/>
  <c r="J415" i="4"/>
  <c r="J306" i="4"/>
  <c r="J298" i="4"/>
  <c r="K214" i="4"/>
  <c r="K187" i="4"/>
  <c r="K184" i="4"/>
  <c r="K165" i="4"/>
  <c r="J157" i="4"/>
  <c r="J152" i="4"/>
  <c r="K134" i="4"/>
  <c r="K122" i="4"/>
  <c r="J107" i="4"/>
  <c r="J165" i="4"/>
  <c r="K1181" i="4"/>
  <c r="K1173" i="4"/>
  <c r="K1171" i="4"/>
  <c r="K1164" i="4"/>
  <c r="K1087" i="4"/>
  <c r="K1030" i="4"/>
  <c r="K1018" i="4"/>
  <c r="K1010" i="4"/>
  <c r="K998" i="4"/>
  <c r="K971" i="4"/>
  <c r="K946" i="4"/>
  <c r="K900" i="4"/>
  <c r="K850" i="4"/>
  <c r="K743" i="4"/>
  <c r="J677" i="4"/>
  <c r="E637" i="4"/>
  <c r="J637" i="4" s="1"/>
  <c r="K633" i="4"/>
  <c r="K628" i="4"/>
  <c r="K603" i="4"/>
  <c r="K598" i="4"/>
  <c r="K571" i="4"/>
  <c r="K512" i="4"/>
  <c r="J443" i="4"/>
  <c r="K421" i="4"/>
  <c r="K411" i="4"/>
  <c r="K361" i="4"/>
  <c r="K309" i="4"/>
  <c r="K262" i="4"/>
  <c r="K257" i="4"/>
  <c r="K101" i="4"/>
  <c r="K96" i="4"/>
  <c r="J93" i="4"/>
  <c r="K1270" i="4"/>
  <c r="K1267" i="4"/>
  <c r="J1262" i="4"/>
  <c r="J1257" i="4"/>
  <c r="J1237" i="4"/>
  <c r="K1220" i="4"/>
  <c r="J1192" i="4"/>
  <c r="J1186" i="4"/>
  <c r="J1171" i="4"/>
  <c r="J1139" i="4"/>
  <c r="K1129" i="4"/>
  <c r="K1102" i="4"/>
  <c r="K1095" i="4"/>
  <c r="K1090" i="4"/>
  <c r="J1087" i="4"/>
  <c r="K1082" i="4"/>
  <c r="K1080" i="4"/>
  <c r="J1075" i="4"/>
  <c r="K1023" i="4"/>
  <c r="J1018" i="4"/>
  <c r="J998" i="4"/>
  <c r="J971" i="4"/>
  <c r="J946" i="4"/>
  <c r="K897" i="4"/>
  <c r="J890" i="4"/>
  <c r="J848" i="4"/>
  <c r="K836" i="4"/>
  <c r="J763" i="4"/>
  <c r="K758" i="4"/>
  <c r="K736" i="4"/>
  <c r="K699" i="4"/>
  <c r="J699" i="4"/>
  <c r="J689" i="4"/>
  <c r="J645" i="4"/>
  <c r="K608" i="4"/>
  <c r="K606" i="4"/>
  <c r="J598" i="4"/>
  <c r="K579" i="4"/>
  <c r="K564" i="4"/>
  <c r="J561" i="4"/>
  <c r="K535" i="4"/>
  <c r="J522" i="4"/>
  <c r="K520" i="4"/>
  <c r="K515" i="4"/>
  <c r="K469" i="4"/>
  <c r="K441" i="4"/>
  <c r="K429" i="4"/>
  <c r="K424" i="4"/>
  <c r="K396" i="4"/>
  <c r="K382" i="4"/>
  <c r="K379" i="4"/>
  <c r="K369" i="4"/>
  <c r="K326" i="4"/>
  <c r="J309" i="4"/>
  <c r="K267" i="4"/>
  <c r="J262" i="4"/>
  <c r="K207" i="4"/>
  <c r="K166" i="4"/>
  <c r="J143" i="4"/>
  <c r="J96" i="4"/>
  <c r="K69" i="4"/>
  <c r="K245" i="4"/>
  <c r="K200" i="4"/>
  <c r="J185" i="4"/>
  <c r="J166" i="4"/>
  <c r="K119" i="4"/>
  <c r="J69" i="4"/>
  <c r="J99" i="4"/>
  <c r="K1160" i="4"/>
  <c r="K1122" i="4"/>
  <c r="K1115" i="4"/>
  <c r="K1047" i="4"/>
  <c r="K1034" i="4"/>
  <c r="K1024" i="4"/>
  <c r="K925" i="4"/>
  <c r="J910" i="4"/>
  <c r="J864" i="4"/>
  <c r="J856" i="4"/>
  <c r="K852" i="4"/>
  <c r="J812" i="4"/>
  <c r="J739" i="4"/>
  <c r="K717" i="4"/>
  <c r="K712" i="4"/>
  <c r="K695" i="4"/>
  <c r="K688" i="4"/>
  <c r="K681" i="4"/>
  <c r="K666" i="4"/>
  <c r="K649" i="4"/>
  <c r="K614" i="4"/>
  <c r="K592" i="4"/>
  <c r="K555" i="4"/>
  <c r="K536" i="4"/>
  <c r="K521" i="4"/>
  <c r="K516" i="4"/>
  <c r="J513" i="4"/>
  <c r="J501" i="4"/>
  <c r="K494" i="4"/>
  <c r="K491" i="4"/>
  <c r="J481" i="4"/>
  <c r="K473" i="4"/>
  <c r="K470" i="4"/>
  <c r="K445" i="4"/>
  <c r="K395" i="4"/>
  <c r="J392" i="4"/>
  <c r="K375" i="4"/>
  <c r="K347" i="4"/>
  <c r="K290" i="4"/>
  <c r="J255" i="4"/>
  <c r="K240" i="4"/>
  <c r="K235" i="4"/>
  <c r="J232" i="4"/>
  <c r="J220" i="4"/>
  <c r="J178" i="4"/>
  <c r="J131" i="4"/>
  <c r="J1556" i="4"/>
  <c r="J79" i="4"/>
  <c r="J1593" i="4"/>
  <c r="J1583" i="4"/>
  <c r="J1549" i="4"/>
  <c r="J1541" i="4"/>
  <c r="J1523" i="4"/>
  <c r="J1505" i="4"/>
  <c r="J1480" i="4"/>
  <c r="J1467" i="4"/>
  <c r="J1454" i="4"/>
  <c r="J1356" i="4"/>
  <c r="E1343" i="4"/>
  <c r="J1343" i="4" s="1"/>
  <c r="J1270" i="4"/>
  <c r="J1265" i="4"/>
  <c r="E1196" i="4"/>
  <c r="E1195" i="4" s="1"/>
  <c r="J1195" i="4" s="1"/>
  <c r="K1197" i="4"/>
  <c r="J1102" i="4"/>
  <c r="J1030" i="4"/>
  <c r="K973" i="4"/>
  <c r="E972" i="4"/>
  <c r="K972" i="4" s="1"/>
  <c r="J799" i="4"/>
  <c r="J794" i="4"/>
  <c r="J789" i="4"/>
  <c r="J786" i="4"/>
  <c r="J675" i="4"/>
  <c r="J670" i="4"/>
  <c r="J660" i="4"/>
  <c r="J583" i="4"/>
  <c r="E385" i="4"/>
  <c r="E384" i="4" s="1"/>
  <c r="J384" i="4" s="1"/>
  <c r="K386" i="4"/>
  <c r="J366" i="4"/>
  <c r="K1583" i="4"/>
  <c r="K799" i="4"/>
  <c r="E798" i="4"/>
  <c r="E797" i="4" s="1"/>
  <c r="K797" i="4" s="1"/>
  <c r="J1534" i="4"/>
  <c r="K70" i="4"/>
  <c r="K1573" i="4"/>
  <c r="K1550" i="4"/>
  <c r="J1547" i="4"/>
  <c r="K1506" i="4"/>
  <c r="K1468" i="4"/>
  <c r="J1428" i="4"/>
  <c r="J1105" i="4"/>
  <c r="K678" i="4"/>
  <c r="J1551" i="4"/>
  <c r="K1533" i="4"/>
  <c r="J82" i="4"/>
  <c r="K1584" i="4"/>
  <c r="K1562" i="4"/>
  <c r="J1508" i="4"/>
  <c r="J1584" i="4"/>
  <c r="K1579" i="4"/>
  <c r="J1571" i="4"/>
  <c r="J1562" i="4"/>
  <c r="J1550" i="4"/>
  <c r="J1529" i="4"/>
  <c r="J1521" i="4"/>
  <c r="J1506" i="4"/>
  <c r="J1473" i="4"/>
  <c r="J1465" i="4"/>
  <c r="J1366" i="4"/>
  <c r="J1172" i="4"/>
  <c r="K1165" i="4"/>
  <c r="J1115" i="4"/>
  <c r="K1053" i="4"/>
  <c r="K999" i="4"/>
  <c r="J962" i="4"/>
  <c r="J947" i="4"/>
  <c r="J935" i="4"/>
  <c r="K930" i="4"/>
  <c r="K1058" i="4"/>
  <c r="J999" i="4"/>
  <c r="K989" i="4"/>
  <c r="K877" i="4"/>
  <c r="J1572" i="4"/>
  <c r="E1273" i="4"/>
  <c r="K1273" i="4" s="1"/>
  <c r="K1274" i="4"/>
  <c r="K1522" i="4"/>
  <c r="K1374" i="4"/>
  <c r="K1590" i="4"/>
  <c r="J1568" i="4"/>
  <c r="K1563" i="4"/>
  <c r="K1556" i="4"/>
  <c r="J1543" i="4"/>
  <c r="K1538" i="4"/>
  <c r="K1530" i="4"/>
  <c r="J1522" i="4"/>
  <c r="J1517" i="4"/>
  <c r="K1490" i="4"/>
  <c r="K1488" i="4"/>
  <c r="K1474" i="4"/>
  <c r="J1458" i="4"/>
  <c r="K1450" i="4"/>
  <c r="J1444" i="4"/>
  <c r="J1429" i="4"/>
  <c r="E1407" i="4"/>
  <c r="E1406" i="4" s="1"/>
  <c r="J1406" i="4" s="1"/>
  <c r="K1385" i="4"/>
  <c r="J1382" i="4"/>
  <c r="J1374" i="4"/>
  <c r="J1369" i="4"/>
  <c r="K1332" i="4"/>
  <c r="J1314" i="4"/>
  <c r="J1249" i="4"/>
  <c r="K1229" i="4"/>
  <c r="J1061" i="4"/>
  <c r="J1017" i="4"/>
  <c r="K1007" i="4"/>
  <c r="E966" i="4"/>
  <c r="E965" i="4" s="1"/>
  <c r="K965" i="4" s="1"/>
  <c r="K967" i="4"/>
  <c r="K892" i="4"/>
  <c r="E196" i="4"/>
  <c r="E195" i="4" s="1"/>
  <c r="K195" i="4" s="1"/>
  <c r="K197" i="4"/>
  <c r="J1404" i="4"/>
  <c r="K1386" i="4"/>
  <c r="K1380" i="4"/>
  <c r="K1370" i="4"/>
  <c r="K1349" i="4"/>
  <c r="K1346" i="4"/>
  <c r="K1322" i="4"/>
  <c r="K1297" i="4"/>
  <c r="K1292" i="4"/>
  <c r="K1289" i="4"/>
  <c r="K1276" i="4"/>
  <c r="K1268" i="4"/>
  <c r="K1258" i="4"/>
  <c r="K1240" i="4"/>
  <c r="K1227" i="4"/>
  <c r="K1222" i="4"/>
  <c r="K1216" i="4"/>
  <c r="K1209" i="4"/>
  <c r="K1184" i="4"/>
  <c r="K1121" i="4"/>
  <c r="K1103" i="4"/>
  <c r="K1083" i="4"/>
  <c r="K1070" i="4"/>
  <c r="K1026" i="4"/>
  <c r="K1005" i="4"/>
  <c r="K997" i="4"/>
  <c r="K995" i="4"/>
  <c r="K943" i="4"/>
  <c r="K928" i="4"/>
  <c r="K893" i="4"/>
  <c r="K820" i="4"/>
  <c r="J817" i="4"/>
  <c r="K815" i="4"/>
  <c r="J545" i="4"/>
  <c r="K402" i="4"/>
  <c r="K390" i="4"/>
  <c r="J317" i="4"/>
  <c r="J1430" i="4"/>
  <c r="K1428" i="4"/>
  <c r="K1418" i="4"/>
  <c r="K1405" i="4"/>
  <c r="K1389" i="4"/>
  <c r="J1386" i="4"/>
  <c r="J1370" i="4"/>
  <c r="K1360" i="4"/>
  <c r="K1355" i="4"/>
  <c r="J1344" i="4"/>
  <c r="K1341" i="4"/>
  <c r="J1297" i="4"/>
  <c r="J1292" i="4"/>
  <c r="J1281" i="4"/>
  <c r="J1276" i="4"/>
  <c r="K1250" i="4"/>
  <c r="J1240" i="4"/>
  <c r="J1214" i="4"/>
  <c r="J1206" i="4"/>
  <c r="J1201" i="4"/>
  <c r="J1184" i="4"/>
  <c r="K1146" i="4"/>
  <c r="E1132" i="4"/>
  <c r="J1132" i="4" s="1"/>
  <c r="J1121" i="4"/>
  <c r="K1111" i="4"/>
  <c r="J1083" i="4"/>
  <c r="J1070" i="4"/>
  <c r="J1054" i="4"/>
  <c r="K1031" i="4"/>
  <c r="K1021" i="4"/>
  <c r="J1000" i="4"/>
  <c r="J995" i="4"/>
  <c r="J990" i="4"/>
  <c r="J975" i="4"/>
  <c r="J963" i="4"/>
  <c r="J943" i="4"/>
  <c r="J936" i="4"/>
  <c r="J905" i="4"/>
  <c r="J893" i="4"/>
  <c r="K834" i="4"/>
  <c r="E833" i="4"/>
  <c r="E832" i="4" s="1"/>
  <c r="K832" i="4" s="1"/>
  <c r="J820" i="4"/>
  <c r="J639" i="4"/>
  <c r="J607" i="4"/>
  <c r="J599" i="4"/>
  <c r="J555" i="4"/>
  <c r="J543" i="4"/>
  <c r="J497" i="4"/>
  <c r="J460" i="4"/>
  <c r="J390" i="4"/>
  <c r="J387" i="4"/>
  <c r="J360" i="4"/>
  <c r="J352" i="4"/>
  <c r="J327" i="4"/>
  <c r="K1288" i="4"/>
  <c r="J1232" i="4"/>
  <c r="J1127" i="4"/>
  <c r="K1106" i="4"/>
  <c r="K710" i="4"/>
  <c r="K352" i="4"/>
  <c r="K1403" i="4"/>
  <c r="K1392" i="4"/>
  <c r="K1387" i="4"/>
  <c r="K1376" i="4"/>
  <c r="K1353" i="4"/>
  <c r="K1345" i="4"/>
  <c r="K1334" i="4"/>
  <c r="K1321" i="4"/>
  <c r="K1306" i="4"/>
  <c r="E1287" i="4"/>
  <c r="J1287" i="4" s="1"/>
  <c r="K1277" i="4"/>
  <c r="K1228" i="4"/>
  <c r="J1182" i="4"/>
  <c r="K1176" i="4"/>
  <c r="K1162" i="4"/>
  <c r="K1144" i="4"/>
  <c r="K1139" i="4"/>
  <c r="K1130" i="4"/>
  <c r="J1119" i="4"/>
  <c r="K1104" i="4"/>
  <c r="K1089" i="4"/>
  <c r="K1071" i="4"/>
  <c r="J1057" i="4"/>
  <c r="K1055" i="4"/>
  <c r="K1048" i="4"/>
  <c r="J1032" i="4"/>
  <c r="J1006" i="4"/>
  <c r="K978" i="4"/>
  <c r="K976" i="4"/>
  <c r="K954" i="4"/>
  <c r="K919" i="4"/>
  <c r="K859" i="4"/>
  <c r="K851" i="4"/>
  <c r="K750" i="4"/>
  <c r="K730" i="4"/>
  <c r="J715" i="4"/>
  <c r="E714" i="4"/>
  <c r="E713" i="4" s="1"/>
  <c r="K713" i="4" s="1"/>
  <c r="K640" i="4"/>
  <c r="K423" i="4"/>
  <c r="K418" i="4"/>
  <c r="K261" i="4"/>
  <c r="K1442" i="4"/>
  <c r="K1440" i="4"/>
  <c r="K1437" i="4"/>
  <c r="K1429" i="4"/>
  <c r="K1424" i="4"/>
  <c r="J1403" i="4"/>
  <c r="J1398" i="4"/>
  <c r="K1395" i="4"/>
  <c r="J1387" i="4"/>
  <c r="K1384" i="4"/>
  <c r="J1376" i="4"/>
  <c r="K1368" i="4"/>
  <c r="K1361" i="4"/>
  <c r="K1356" i="4"/>
  <c r="K1348" i="4"/>
  <c r="J1345" i="4"/>
  <c r="J1323" i="4"/>
  <c r="J1321" i="4"/>
  <c r="J1318" i="4"/>
  <c r="J1306" i="4"/>
  <c r="J1298" i="4"/>
  <c r="J1282" i="4"/>
  <c r="K1269" i="4"/>
  <c r="K1254" i="4"/>
  <c r="K1249" i="4"/>
  <c r="J1241" i="4"/>
  <c r="K1179" i="4"/>
  <c r="E1161" i="4"/>
  <c r="J1161" i="4" s="1"/>
  <c r="K1159" i="4"/>
  <c r="K1131" i="4"/>
  <c r="K1128" i="4"/>
  <c r="K1125" i="4"/>
  <c r="J1117" i="4"/>
  <c r="J1104" i="4"/>
  <c r="J1089" i="4"/>
  <c r="J1086" i="4"/>
  <c r="J1081" i="4"/>
  <c r="K1074" i="4"/>
  <c r="J1048" i="4"/>
  <c r="K1022" i="4"/>
  <c r="J1001" i="4"/>
  <c r="J991" i="4"/>
  <c r="J961" i="4"/>
  <c r="K959" i="4"/>
  <c r="J954" i="4"/>
  <c r="J949" i="4"/>
  <c r="K941" i="4"/>
  <c r="K927" i="4"/>
  <c r="J919" i="4"/>
  <c r="J894" i="4"/>
  <c r="J879" i="4"/>
  <c r="E875" i="4"/>
  <c r="E874" i="4" s="1"/>
  <c r="K874" i="4" s="1"/>
  <c r="K876" i="4"/>
  <c r="J859" i="4"/>
  <c r="J851" i="4"/>
  <c r="J843" i="4"/>
  <c r="J834" i="4"/>
  <c r="J778" i="4"/>
  <c r="J768" i="4"/>
  <c r="K748" i="4"/>
  <c r="J745" i="4"/>
  <c r="K670" i="4"/>
  <c r="K660" i="4"/>
  <c r="J640" i="4"/>
  <c r="J568" i="4"/>
  <c r="J527" i="4"/>
  <c r="K431" i="4"/>
  <c r="J418" i="4"/>
  <c r="J373" i="4"/>
  <c r="K366" i="4"/>
  <c r="K264" i="4"/>
  <c r="K251" i="4"/>
  <c r="J234" i="4"/>
  <c r="J218" i="4"/>
  <c r="J198" i="4"/>
  <c r="J184" i="4"/>
  <c r="J179" i="4"/>
  <c r="J175" i="4"/>
  <c r="J156" i="4"/>
  <c r="K146" i="4"/>
  <c r="J223" i="4"/>
  <c r="J216" i="4"/>
  <c r="J113" i="4"/>
  <c r="J914" i="4"/>
  <c r="K886" i="4"/>
  <c r="J883" i="4"/>
  <c r="J852" i="4"/>
  <c r="J844" i="4"/>
  <c r="J821" i="4"/>
  <c r="K801" i="4"/>
  <c r="J792" i="4"/>
  <c r="J782" i="4"/>
  <c r="J753" i="4"/>
  <c r="K751" i="4"/>
  <c r="J748" i="4"/>
  <c r="J738" i="4"/>
  <c r="K711" i="4"/>
  <c r="K708" i="4"/>
  <c r="J698" i="4"/>
  <c r="K686" i="4"/>
  <c r="K683" i="4"/>
  <c r="J676" i="4"/>
  <c r="J668" i="4"/>
  <c r="K648" i="4"/>
  <c r="J600" i="4"/>
  <c r="K593" i="4"/>
  <c r="K577" i="4"/>
  <c r="J564" i="4"/>
  <c r="J548" i="4"/>
  <c r="J536" i="4"/>
  <c r="K528" i="4"/>
  <c r="J515" i="4"/>
  <c r="J512" i="4"/>
  <c r="J507" i="4"/>
  <c r="J499" i="4"/>
  <c r="J494" i="4"/>
  <c r="J465" i="4"/>
  <c r="J457" i="4"/>
  <c r="J421" i="4"/>
  <c r="K374" i="4"/>
  <c r="J369" i="4"/>
  <c r="K362" i="4"/>
  <c r="J348" i="4"/>
  <c r="K330" i="4"/>
  <c r="K325" i="4"/>
  <c r="J296" i="4"/>
  <c r="K283" i="4"/>
  <c r="K277" i="4"/>
  <c r="J240" i="4"/>
  <c r="K225" i="4"/>
  <c r="K222" i="4"/>
  <c r="K219" i="4"/>
  <c r="K199" i="4"/>
  <c r="J144" i="4"/>
  <c r="K124" i="4"/>
  <c r="K109" i="4"/>
  <c r="K102" i="4"/>
  <c r="J86" i="4"/>
  <c r="J816" i="4"/>
  <c r="K812" i="4"/>
  <c r="K756" i="4"/>
  <c r="J731" i="4"/>
  <c r="J719" i="4"/>
  <c r="J708" i="4"/>
  <c r="J641" i="4"/>
  <c r="J623" i="4"/>
  <c r="J593" i="4"/>
  <c r="J585" i="4"/>
  <c r="J546" i="4"/>
  <c r="J510" i="4"/>
  <c r="J490" i="4"/>
  <c r="K447" i="4"/>
  <c r="J362" i="4"/>
  <c r="J330" i="4"/>
  <c r="K299" i="4"/>
  <c r="K296" i="4"/>
  <c r="K294" i="4"/>
  <c r="K233" i="4"/>
  <c r="K228" i="4"/>
  <c r="J224" i="4"/>
  <c r="J222" i="4"/>
  <c r="K212" i="4"/>
  <c r="K202" i="4"/>
  <c r="K191" i="4"/>
  <c r="K170" i="4"/>
  <c r="K155" i="4"/>
  <c r="K145" i="4"/>
  <c r="J141" i="4"/>
  <c r="K136" i="4"/>
  <c r="K129" i="4"/>
  <c r="J121" i="4"/>
  <c r="K114" i="4"/>
  <c r="J102" i="4"/>
  <c r="J94" i="4"/>
  <c r="K814" i="4"/>
  <c r="K767" i="4"/>
  <c r="K704" i="4"/>
  <c r="K674" i="4"/>
  <c r="K659" i="4"/>
  <c r="J539" i="4"/>
  <c r="K534" i="4"/>
  <c r="K500" i="4"/>
  <c r="J467" i="4"/>
  <c r="K430" i="4"/>
  <c r="K425" i="4"/>
  <c r="K422" i="4"/>
  <c r="K394" i="4"/>
  <c r="K308" i="4"/>
  <c r="K297" i="4"/>
  <c r="J228" i="4"/>
  <c r="K217" i="4"/>
  <c r="J212" i="4"/>
  <c r="J119" i="4"/>
  <c r="J920" i="4"/>
  <c r="K908" i="4"/>
  <c r="J907" i="4"/>
  <c r="J892" i="4"/>
  <c r="J863" i="4"/>
  <c r="J850" i="4"/>
  <c r="J842" i="4"/>
  <c r="J822" i="4"/>
  <c r="J814" i="4"/>
  <c r="K796" i="4"/>
  <c r="J788" i="4"/>
  <c r="J775" i="4"/>
  <c r="J772" i="4"/>
  <c r="K752" i="4"/>
  <c r="J749" i="4"/>
  <c r="K747" i="4"/>
  <c r="J736" i="4"/>
  <c r="K732" i="4"/>
  <c r="J717" i="4"/>
  <c r="K662" i="4"/>
  <c r="J659" i="4"/>
  <c r="J654" i="4"/>
  <c r="K646" i="4"/>
  <c r="K639" i="4"/>
  <c r="K630" i="4"/>
  <c r="J626" i="4"/>
  <c r="J611" i="4"/>
  <c r="K583" i="4"/>
  <c r="K575" i="4"/>
  <c r="K560" i="4"/>
  <c r="K558" i="4"/>
  <c r="K547" i="4"/>
  <c r="J534" i="4"/>
  <c r="K503" i="4"/>
  <c r="K492" i="4"/>
  <c r="K487" i="4"/>
  <c r="K485" i="4"/>
  <c r="K471" i="4"/>
  <c r="K451" i="4"/>
  <c r="K440" i="4"/>
  <c r="K435" i="4"/>
  <c r="J430" i="4"/>
  <c r="J422" i="4"/>
  <c r="K413" i="4"/>
  <c r="J401" i="4"/>
  <c r="J394" i="4"/>
  <c r="K383" i="4"/>
  <c r="K381" i="4"/>
  <c r="K360" i="4"/>
  <c r="K334" i="4"/>
  <c r="J319" i="4"/>
  <c r="K311" i="4"/>
  <c r="J308" i="4"/>
  <c r="K300" i="4"/>
  <c r="J297" i="4"/>
  <c r="K289" i="4"/>
  <c r="K284" i="4"/>
  <c r="K281" i="4"/>
  <c r="K276" i="4"/>
  <c r="K220" i="4"/>
  <c r="J217" i="4"/>
  <c r="K208" i="4"/>
  <c r="K205" i="4"/>
  <c r="K189" i="4"/>
  <c r="J171" i="4"/>
  <c r="K159" i="4"/>
  <c r="J145" i="4"/>
  <c r="J134" i="4"/>
  <c r="J129" i="4"/>
  <c r="J122" i="4"/>
  <c r="K110" i="4"/>
  <c r="K90" i="4"/>
  <c r="K781" i="4"/>
  <c r="K773" i="4"/>
  <c r="J760" i="4"/>
  <c r="J752" i="4"/>
  <c r="K725" i="4"/>
  <c r="K697" i="4"/>
  <c r="J687" i="4"/>
  <c r="K675" i="4"/>
  <c r="K667" i="4"/>
  <c r="K655" i="4"/>
  <c r="K647" i="4"/>
  <c r="J642" i="4"/>
  <c r="J619" i="4"/>
  <c r="K604" i="4"/>
  <c r="J596" i="4"/>
  <c r="J591" i="4"/>
  <c r="J586" i="4"/>
  <c r="K563" i="4"/>
  <c r="J547" i="4"/>
  <c r="K527" i="4"/>
  <c r="J519" i="4"/>
  <c r="K506" i="4"/>
  <c r="K488" i="4"/>
  <c r="K472" i="4"/>
  <c r="J451" i="4"/>
  <c r="K446" i="4"/>
  <c r="J435" i="4"/>
  <c r="K415" i="4"/>
  <c r="J386" i="4"/>
  <c r="J334" i="4"/>
  <c r="J303" i="4"/>
  <c r="K295" i="4"/>
  <c r="J284" i="4"/>
  <c r="K256" i="4"/>
  <c r="K243" i="4"/>
  <c r="K234" i="4"/>
  <c r="K229" i="4"/>
  <c r="J215" i="4"/>
  <c r="J208" i="4"/>
  <c r="J197" i="4"/>
  <c r="J194" i="4"/>
  <c r="K192" i="4"/>
  <c r="J186" i="4"/>
  <c r="K176" i="4"/>
  <c r="K164" i="4"/>
  <c r="K148" i="4"/>
  <c r="K143" i="4"/>
  <c r="J137" i="4"/>
  <c r="K130" i="4"/>
  <c r="J127" i="4"/>
  <c r="K120" i="4"/>
  <c r="K115" i="4"/>
  <c r="J110" i="4"/>
  <c r="K98" i="4"/>
  <c r="K93" i="4"/>
  <c r="K85" i="4"/>
  <c r="K1575" i="4"/>
  <c r="E1574" i="4"/>
  <c r="J1574" i="4" s="1"/>
  <c r="E1497" i="4"/>
  <c r="K1497" i="4" s="1"/>
  <c r="K1498" i="4"/>
  <c r="J1532" i="4"/>
  <c r="E1364" i="4"/>
  <c r="K1365" i="4"/>
  <c r="J1393" i="4"/>
  <c r="J1441" i="4"/>
  <c r="J1420" i="4"/>
  <c r="K1554" i="4"/>
  <c r="E1553" i="4"/>
  <c r="J1553" i="4" s="1"/>
  <c r="J1484" i="4"/>
  <c r="J75" i="4"/>
  <c r="J1594" i="4"/>
  <c r="J1591" i="4"/>
  <c r="J1580" i="4"/>
  <c r="K1577" i="4"/>
  <c r="K1571" i="4"/>
  <c r="J1567" i="4"/>
  <c r="K1546" i="4"/>
  <c r="J1524" i="4"/>
  <c r="J1515" i="4"/>
  <c r="J1509" i="4"/>
  <c r="J1493" i="4"/>
  <c r="K1484" i="4"/>
  <c r="K1481" i="4"/>
  <c r="J1477" i="4"/>
  <c r="K1465" i="4"/>
  <c r="K1454" i="4"/>
  <c r="J1450" i="4"/>
  <c r="K1444" i="4"/>
  <c r="J1440" i="4"/>
  <c r="K1434" i="4"/>
  <c r="J1424" i="4"/>
  <c r="K1411" i="4"/>
  <c r="K1401" i="4"/>
  <c r="J1395" i="4"/>
  <c r="K1382" i="4"/>
  <c r="K1366" i="4"/>
  <c r="J1354" i="4"/>
  <c r="J1316" i="4"/>
  <c r="J1169" i="4"/>
  <c r="J1022" i="4"/>
  <c r="K1591" i="4"/>
  <c r="K1551" i="4"/>
  <c r="J1533" i="4"/>
  <c r="K1441" i="4"/>
  <c r="J1421" i="4"/>
  <c r="J1392" i="4"/>
  <c r="E1078" i="4"/>
  <c r="K1078" i="4" s="1"/>
  <c r="K1079" i="4"/>
  <c r="K1037" i="4"/>
  <c r="E1036" i="4"/>
  <c r="J1036" i="4" s="1"/>
  <c r="K1592" i="4"/>
  <c r="K1587" i="4"/>
  <c r="K1555" i="4"/>
  <c r="J1537" i="4"/>
  <c r="K1534" i="4"/>
  <c r="K1520" i="4"/>
  <c r="K1516" i="4"/>
  <c r="K1507" i="4"/>
  <c r="J1492" i="4"/>
  <c r="K1475" i="4"/>
  <c r="K1457" i="4"/>
  <c r="J1449" i="4"/>
  <c r="K1438" i="4"/>
  <c r="K1422" i="4"/>
  <c r="K1396" i="4"/>
  <c r="K1394" i="4"/>
  <c r="K1390" i="4"/>
  <c r="K1377" i="4"/>
  <c r="E1224" i="4"/>
  <c r="K1224" i="4" s="1"/>
  <c r="J1225" i="4"/>
  <c r="J1592" i="4"/>
  <c r="J1578" i="4"/>
  <c r="J1575" i="4"/>
  <c r="J1554" i="4"/>
  <c r="K1531" i="4"/>
  <c r="J1507" i="4"/>
  <c r="J1485" i="4"/>
  <c r="J1482" i="4"/>
  <c r="J1475" i="4"/>
  <c r="J1466" i="4"/>
  <c r="J1448" i="4"/>
  <c r="J1445" i="4"/>
  <c r="J1432" i="4"/>
  <c r="K1419" i="4"/>
  <c r="J1416" i="4"/>
  <c r="J1408" i="4"/>
  <c r="J1402" i="4"/>
  <c r="K1393" i="4"/>
  <c r="J1352" i="4"/>
  <c r="J1338" i="4"/>
  <c r="J1330" i="4"/>
  <c r="E1050" i="4"/>
  <c r="J1050" i="4" s="1"/>
  <c r="J1051" i="4"/>
  <c r="E1014" i="4"/>
  <c r="J1014" i="4" s="1"/>
  <c r="K1015" i="4"/>
  <c r="J1531" i="4"/>
  <c r="J1504" i="4"/>
  <c r="K1456" i="4"/>
  <c r="J1442" i="4"/>
  <c r="J1419" i="4"/>
  <c r="J1372" i="4"/>
  <c r="K1371" i="4"/>
  <c r="E1336" i="4"/>
  <c r="K1336" i="4" s="1"/>
  <c r="J1337" i="4"/>
  <c r="E1329" i="4"/>
  <c r="J1329" i="4" s="1"/>
  <c r="K1330" i="4"/>
  <c r="J958" i="4"/>
  <c r="E944" i="4"/>
  <c r="K944" i="4" s="1"/>
  <c r="J945" i="4"/>
  <c r="K931" i="4"/>
  <c r="K1559" i="4"/>
  <c r="J1365" i="4"/>
  <c r="E1113" i="4"/>
  <c r="K1113" i="4" s="1"/>
  <c r="K1114" i="4"/>
  <c r="K82" i="4"/>
  <c r="J74" i="4"/>
  <c r="K1593" i="4"/>
  <c r="K1582" i="4"/>
  <c r="K1576" i="4"/>
  <c r="J1545" i="4"/>
  <c r="K1512" i="4"/>
  <c r="K1508" i="4"/>
  <c r="K1502" i="4"/>
  <c r="J1498" i="4"/>
  <c r="K1492" i="4"/>
  <c r="K1476" i="4"/>
  <c r="K1449" i="4"/>
  <c r="K1443" i="4"/>
  <c r="K1430" i="4"/>
  <c r="E1211" i="4"/>
  <c r="E1210" i="4" s="1"/>
  <c r="J1210" i="4" s="1"/>
  <c r="J1212" i="4"/>
  <c r="J1590" i="4"/>
  <c r="K1585" i="4"/>
  <c r="J1576" i="4"/>
  <c r="J1573" i="4"/>
  <c r="K1567" i="4"/>
  <c r="K1564" i="4"/>
  <c r="J1555" i="4"/>
  <c r="K1542" i="4"/>
  <c r="J1535" i="4"/>
  <c r="K1532" i="4"/>
  <c r="K1529" i="4"/>
  <c r="J1520" i="4"/>
  <c r="J1514" i="4"/>
  <c r="K1505" i="4"/>
  <c r="K1499" i="4"/>
  <c r="J1483" i="4"/>
  <c r="K1473" i="4"/>
  <c r="K1459" i="4"/>
  <c r="J1443" i="4"/>
  <c r="K1436" i="4"/>
  <c r="K1420" i="4"/>
  <c r="K1398" i="4"/>
  <c r="J1394" i="4"/>
  <c r="K1388" i="4"/>
  <c r="J1384" i="4"/>
  <c r="K1378" i="4"/>
  <c r="J1368" i="4"/>
  <c r="E1309" i="4"/>
  <c r="J1309" i="4" s="1"/>
  <c r="J1310" i="4"/>
  <c r="E1252" i="4"/>
  <c r="J1252" i="4" s="1"/>
  <c r="K1253" i="4"/>
  <c r="J1217" i="4"/>
  <c r="E1203" i="4"/>
  <c r="J1203" i="4" s="1"/>
  <c r="J1204" i="4"/>
  <c r="J930" i="4"/>
  <c r="K1217" i="4"/>
  <c r="E398" i="4"/>
  <c r="E397" i="4" s="1"/>
  <c r="J397" i="4" s="1"/>
  <c r="K399" i="4"/>
  <c r="J1347" i="4"/>
  <c r="J1331" i="4"/>
  <c r="K1324" i="4"/>
  <c r="K1315" i="4"/>
  <c r="J1304" i="4"/>
  <c r="J1299" i="4"/>
  <c r="J1283" i="4"/>
  <c r="J1267" i="4"/>
  <c r="K1265" i="4"/>
  <c r="J1261" i="4"/>
  <c r="J1258" i="4"/>
  <c r="J1251" i="4"/>
  <c r="J1242" i="4"/>
  <c r="K1236" i="4"/>
  <c r="J1227" i="4"/>
  <c r="K1214" i="4"/>
  <c r="J1208" i="4"/>
  <c r="K1205" i="4"/>
  <c r="K1199" i="4"/>
  <c r="K1193" i="4"/>
  <c r="K1190" i="4"/>
  <c r="J1185" i="4"/>
  <c r="K1183" i="4"/>
  <c r="K1168" i="4"/>
  <c r="K1166" i="4"/>
  <c r="J1151" i="4"/>
  <c r="E1148" i="4"/>
  <c r="K1148" i="4" s="1"/>
  <c r="K1143" i="4"/>
  <c r="J1128" i="4"/>
  <c r="J1109" i="4"/>
  <c r="J1095" i="4"/>
  <c r="K1086" i="4"/>
  <c r="J1074" i="4"/>
  <c r="K1061" i="4"/>
  <c r="J1058" i="4"/>
  <c r="J1055" i="4"/>
  <c r="J1041" i="4"/>
  <c r="J1026" i="4"/>
  <c r="J1013" i="4"/>
  <c r="K1001" i="4"/>
  <c r="K990" i="4"/>
  <c r="K981" i="4"/>
  <c r="J976" i="4"/>
  <c r="K963" i="4"/>
  <c r="J959" i="4"/>
  <c r="K950" i="4"/>
  <c r="K947" i="4"/>
  <c r="K936" i="4"/>
  <c r="K933" i="4"/>
  <c r="J929" i="4"/>
  <c r="K920" i="4"/>
  <c r="K903" i="4"/>
  <c r="K860" i="4"/>
  <c r="E790" i="4"/>
  <c r="K790" i="4" s="1"/>
  <c r="K791" i="4"/>
  <c r="J787" i="4"/>
  <c r="K787" i="4"/>
  <c r="K724" i="4"/>
  <c r="J1341" i="4"/>
  <c r="J1315" i="4"/>
  <c r="K1305" i="4"/>
  <c r="J1293" i="4"/>
  <c r="J1277" i="4"/>
  <c r="K1262" i="4"/>
  <c r="K1243" i="4"/>
  <c r="K1233" i="4"/>
  <c r="J1221" i="4"/>
  <c r="K1200" i="4"/>
  <c r="J1183" i="4"/>
  <c r="K1170" i="4"/>
  <c r="J1166" i="4"/>
  <c r="J1159" i="4"/>
  <c r="K1156" i="4"/>
  <c r="K1152" i="4"/>
  <c r="J1146" i="4"/>
  <c r="J1143" i="4"/>
  <c r="J1125" i="4"/>
  <c r="K1109" i="4"/>
  <c r="J1103" i="4"/>
  <c r="K1096" i="4"/>
  <c r="K1081" i="4"/>
  <c r="K1075" i="4"/>
  <c r="J1071" i="4"/>
  <c r="K1062" i="4"/>
  <c r="K1059" i="4"/>
  <c r="K1033" i="4"/>
  <c r="K1027" i="4"/>
  <c r="J1023" i="4"/>
  <c r="K1017" i="4"/>
  <c r="K1013" i="4"/>
  <c r="J1010" i="4"/>
  <c r="K982" i="4"/>
  <c r="J973" i="4"/>
  <c r="K960" i="4"/>
  <c r="K953" i="4"/>
  <c r="J933" i="4"/>
  <c r="K914" i="4"/>
  <c r="K911" i="4"/>
  <c r="K889" i="4"/>
  <c r="K884" i="4"/>
  <c r="K661" i="4"/>
  <c r="J661" i="4"/>
  <c r="K616" i="4"/>
  <c r="J1328" i="4"/>
  <c r="K1317" i="4"/>
  <c r="J1312" i="4"/>
  <c r="J1296" i="4"/>
  <c r="J1290" i="4"/>
  <c r="K1282" i="4"/>
  <c r="J1274" i="4"/>
  <c r="J1248" i="4"/>
  <c r="J1243" i="4"/>
  <c r="K1226" i="4"/>
  <c r="J1218" i="4"/>
  <c r="J1200" i="4"/>
  <c r="J1197" i="4"/>
  <c r="J1152" i="4"/>
  <c r="J1149" i="4"/>
  <c r="J1138" i="4"/>
  <c r="K1127" i="4"/>
  <c r="J1122" i="4"/>
  <c r="J1096" i="4"/>
  <c r="J1090" i="4"/>
  <c r="K1056" i="4"/>
  <c r="J1047" i="4"/>
  <c r="J1039" i="4"/>
  <c r="J1005" i="4"/>
  <c r="J970" i="4"/>
  <c r="J960" i="4"/>
  <c r="J941" i="4"/>
  <c r="J915" i="4"/>
  <c r="J900" i="4"/>
  <c r="J887" i="4"/>
  <c r="E853" i="4"/>
  <c r="K853" i="4" s="1"/>
  <c r="J854" i="4"/>
  <c r="K1316" i="4"/>
  <c r="K1281" i="4"/>
  <c r="K1232" i="4"/>
  <c r="K1225" i="4"/>
  <c r="K1126" i="4"/>
  <c r="J1008" i="4"/>
  <c r="E805" i="4"/>
  <c r="E804" i="4" s="1"/>
  <c r="J804" i="4" s="1"/>
  <c r="J806" i="4"/>
  <c r="J734" i="4"/>
  <c r="K1326" i="4"/>
  <c r="K1310" i="4"/>
  <c r="J1289" i="4"/>
  <c r="K1266" i="4"/>
  <c r="K1244" i="4"/>
  <c r="E1231" i="4"/>
  <c r="J1231" i="4" s="1"/>
  <c r="K1207" i="4"/>
  <c r="K1167" i="4"/>
  <c r="K1157" i="4"/>
  <c r="K1150" i="4"/>
  <c r="J1144" i="4"/>
  <c r="K1136" i="4"/>
  <c r="K1120" i="4"/>
  <c r="J1101" i="4"/>
  <c r="K1093" i="4"/>
  <c r="K1088" i="4"/>
  <c r="K1051" i="4"/>
  <c r="K1029" i="4"/>
  <c r="J1021" i="4"/>
  <c r="K1006" i="4"/>
  <c r="K1003" i="4"/>
  <c r="K992" i="4"/>
  <c r="J977" i="4"/>
  <c r="K968" i="4"/>
  <c r="K961" i="4"/>
  <c r="K957" i="4"/>
  <c r="J951" i="4"/>
  <c r="K945" i="4"/>
  <c r="K942" i="4"/>
  <c r="J934" i="4"/>
  <c r="J931" i="4"/>
  <c r="K921" i="4"/>
  <c r="J918" i="4"/>
  <c r="K909" i="4"/>
  <c r="J903" i="4"/>
  <c r="J901" i="4"/>
  <c r="J898" i="4"/>
  <c r="K890" i="4"/>
  <c r="E826" i="4"/>
  <c r="J826" i="4" s="1"/>
  <c r="J827" i="4"/>
  <c r="J791" i="4"/>
  <c r="K344" i="4"/>
  <c r="J344" i="4"/>
  <c r="J1349" i="4"/>
  <c r="J1333" i="4"/>
  <c r="J1320" i="4"/>
  <c r="K1307" i="4"/>
  <c r="J1288" i="4"/>
  <c r="J1285" i="4"/>
  <c r="J1269" i="4"/>
  <c r="K1260" i="4"/>
  <c r="K1257" i="4"/>
  <c r="J1253" i="4"/>
  <c r="K1241" i="4"/>
  <c r="K1235" i="4"/>
  <c r="J1229" i="4"/>
  <c r="K1192" i="4"/>
  <c r="K1188" i="4"/>
  <c r="K1182" i="4"/>
  <c r="J1164" i="4"/>
  <c r="J1150" i="4"/>
  <c r="J1136" i="4"/>
  <c r="J1133" i="4"/>
  <c r="J1130" i="4"/>
  <c r="J1120" i="4"/>
  <c r="K1117" i="4"/>
  <c r="J1114" i="4"/>
  <c r="J1111" i="4"/>
  <c r="K1101" i="4"/>
  <c r="K1094" i="4"/>
  <c r="J1088" i="4"/>
  <c r="J1082" i="4"/>
  <c r="J1079" i="4"/>
  <c r="K1073" i="4"/>
  <c r="K1069" i="4"/>
  <c r="J1066" i="4"/>
  <c r="J1063" i="4"/>
  <c r="K1057" i="4"/>
  <c r="K1054" i="4"/>
  <c r="J1045" i="4"/>
  <c r="J1037" i="4"/>
  <c r="J1031" i="4"/>
  <c r="E1028" i="4"/>
  <c r="J1028" i="4" s="1"/>
  <c r="K1019" i="4"/>
  <c r="J1015" i="4"/>
  <c r="K1009" i="4"/>
  <c r="K1000" i="4"/>
  <c r="J997" i="4"/>
  <c r="J992" i="4"/>
  <c r="K984" i="4"/>
  <c r="E980" i="4"/>
  <c r="J980" i="4" s="1"/>
  <c r="J968" i="4"/>
  <c r="K958" i="4"/>
  <c r="K955" i="4"/>
  <c r="K932" i="4"/>
  <c r="K906" i="4"/>
  <c r="K898" i="4"/>
  <c r="K894" i="4"/>
  <c r="K753" i="4"/>
  <c r="K735" i="4"/>
  <c r="E693" i="4"/>
  <c r="E692" i="4" s="1"/>
  <c r="K694" i="4"/>
  <c r="E651" i="4"/>
  <c r="J652" i="4"/>
  <c r="E367" i="4"/>
  <c r="K367" i="4" s="1"/>
  <c r="K368" i="4"/>
  <c r="J873" i="4"/>
  <c r="J870" i="4"/>
  <c r="J860" i="4"/>
  <c r="J836" i="4"/>
  <c r="J828" i="4"/>
  <c r="J815" i="4"/>
  <c r="J807" i="4"/>
  <c r="K792" i="4"/>
  <c r="J779" i="4"/>
  <c r="J774" i="4"/>
  <c r="K760" i="4"/>
  <c r="J756" i="4"/>
  <c r="J754" i="4"/>
  <c r="K733" i="4"/>
  <c r="J725" i="4"/>
  <c r="J722" i="4"/>
  <c r="J709" i="4"/>
  <c r="J704" i="4"/>
  <c r="E682" i="4"/>
  <c r="J682" i="4" s="1"/>
  <c r="K680" i="4"/>
  <c r="J673" i="4"/>
  <c r="J667" i="4"/>
  <c r="J662" i="4"/>
  <c r="J633" i="4"/>
  <c r="K618" i="4"/>
  <c r="K612" i="4"/>
  <c r="J606" i="4"/>
  <c r="K595" i="4"/>
  <c r="K591" i="4"/>
  <c r="J577" i="4"/>
  <c r="J571" i="4"/>
  <c r="J560" i="4"/>
  <c r="K529" i="4"/>
  <c r="K477" i="4"/>
  <c r="K464" i="4"/>
  <c r="K438" i="4"/>
  <c r="K409" i="4"/>
  <c r="K401" i="4"/>
  <c r="J381" i="4"/>
  <c r="K378" i="4"/>
  <c r="K372" i="4"/>
  <c r="K340" i="4"/>
  <c r="K312" i="4"/>
  <c r="K244" i="4"/>
  <c r="J877" i="4"/>
  <c r="K871" i="4"/>
  <c r="J857" i="4"/>
  <c r="K848" i="4"/>
  <c r="K837" i="4"/>
  <c r="K822" i="4"/>
  <c r="K816" i="4"/>
  <c r="K813" i="4"/>
  <c r="K810" i="4"/>
  <c r="K763" i="4"/>
  <c r="K757" i="4"/>
  <c r="K754" i="4"/>
  <c r="J730" i="4"/>
  <c r="K722" i="4"/>
  <c r="K705" i="4"/>
  <c r="K690" i="4"/>
  <c r="K687" i="4"/>
  <c r="J680" i="4"/>
  <c r="K668" i="4"/>
  <c r="K663" i="4"/>
  <c r="K656" i="4"/>
  <c r="J638" i="4"/>
  <c r="J630" i="4"/>
  <c r="J627" i="4"/>
  <c r="J624" i="4"/>
  <c r="J609" i="4"/>
  <c r="K607" i="4"/>
  <c r="J603" i="4"/>
  <c r="E594" i="4"/>
  <c r="J594" i="4" s="1"/>
  <c r="K586" i="4"/>
  <c r="K569" i="4"/>
  <c r="J529" i="4"/>
  <c r="K526" i="4"/>
  <c r="J523" i="4"/>
  <c r="J520" i="4"/>
  <c r="J514" i="4"/>
  <c r="K504" i="4"/>
  <c r="J503" i="4"/>
  <c r="J480" i="4"/>
  <c r="J477" i="4"/>
  <c r="J455" i="4"/>
  <c r="J438" i="4"/>
  <c r="J409" i="4"/>
  <c r="K404" i="4"/>
  <c r="J378" i="4"/>
  <c r="J372" i="4"/>
  <c r="J357" i="4"/>
  <c r="K351" i="4"/>
  <c r="K303" i="4"/>
  <c r="K278" i="4"/>
  <c r="J871" i="4"/>
  <c r="K864" i="4"/>
  <c r="K861" i="4"/>
  <c r="K855" i="4"/>
  <c r="K842" i="4"/>
  <c r="J813" i="4"/>
  <c r="K808" i="4"/>
  <c r="K800" i="4"/>
  <c r="J780" i="4"/>
  <c r="K775" i="4"/>
  <c r="K770" i="4"/>
  <c r="J766" i="4"/>
  <c r="J757" i="4"/>
  <c r="J751" i="4"/>
  <c r="J746" i="4"/>
  <c r="J705" i="4"/>
  <c r="J696" i="4"/>
  <c r="J663" i="4"/>
  <c r="K323" i="4"/>
  <c r="E322" i="4"/>
  <c r="E321" i="4" s="1"/>
  <c r="E320" i="4" s="1"/>
  <c r="J861" i="4"/>
  <c r="K818" i="4"/>
  <c r="J622" i="4"/>
  <c r="K544" i="4"/>
  <c r="K539" i="4"/>
  <c r="J506" i="4"/>
  <c r="J486" i="4"/>
  <c r="K444" i="4"/>
  <c r="J878" i="4"/>
  <c r="J823" i="4"/>
  <c r="J818" i="4"/>
  <c r="J793" i="4"/>
  <c r="J767" i="4"/>
  <c r="J764" i="4"/>
  <c r="E761" i="4"/>
  <c r="J761" i="4" s="1"/>
  <c r="J743" i="4"/>
  <c r="J726" i="4"/>
  <c r="J723" i="4"/>
  <c r="J718" i="4"/>
  <c r="J711" i="4"/>
  <c r="K702" i="4"/>
  <c r="J697" i="4"/>
  <c r="J691" i="4"/>
  <c r="J688" i="4"/>
  <c r="J681" i="4"/>
  <c r="K677" i="4"/>
  <c r="J634" i="4"/>
  <c r="J616" i="4"/>
  <c r="K495" i="4"/>
  <c r="K454" i="4"/>
  <c r="J420" i="4"/>
  <c r="K391" i="4"/>
  <c r="J370" i="4"/>
  <c r="K365" i="4"/>
  <c r="J349" i="4"/>
  <c r="K862" i="4"/>
  <c r="K856" i="4"/>
  <c r="K827" i="4"/>
  <c r="K824" i="4"/>
  <c r="K744" i="4"/>
  <c r="K718" i="4"/>
  <c r="K714" i="4"/>
  <c r="K703" i="4"/>
  <c r="K652" i="4"/>
  <c r="K626" i="4"/>
  <c r="K624" i="4"/>
  <c r="K617" i="4"/>
  <c r="J608" i="4"/>
  <c r="K599" i="4"/>
  <c r="K574" i="4"/>
  <c r="J504" i="4"/>
  <c r="J498" i="4"/>
  <c r="E489" i="4"/>
  <c r="J489" i="4" s="1"/>
  <c r="J478" i="4"/>
  <c r="K468" i="4"/>
  <c r="K463" i="4"/>
  <c r="K455" i="4"/>
  <c r="K439" i="4"/>
  <c r="K437" i="4"/>
  <c r="J429" i="4"/>
  <c r="J424" i="4"/>
  <c r="K416" i="4"/>
  <c r="J403" i="4"/>
  <c r="K400" i="4"/>
  <c r="J365" i="4"/>
  <c r="J256" i="4"/>
  <c r="J884" i="4"/>
  <c r="J865" i="4"/>
  <c r="J862" i="4"/>
  <c r="K847" i="4"/>
  <c r="J835" i="4"/>
  <c r="J830" i="4"/>
  <c r="K821" i="4"/>
  <c r="J809" i="4"/>
  <c r="J801" i="4"/>
  <c r="K794" i="4"/>
  <c r="K782" i="4"/>
  <c r="K779" i="4"/>
  <c r="K778" i="4"/>
  <c r="J770" i="4"/>
  <c r="K768" i="4"/>
  <c r="J747" i="4"/>
  <c r="K738" i="4"/>
  <c r="J735" i="4"/>
  <c r="J732" i="4"/>
  <c r="J724" i="4"/>
  <c r="E721" i="4"/>
  <c r="K721" i="4" s="1"/>
  <c r="K698" i="4"/>
  <c r="K689" i="4"/>
  <c r="J679" i="4"/>
  <c r="K676" i="4"/>
  <c r="K658" i="4"/>
  <c r="J655" i="4"/>
  <c r="J646" i="4"/>
  <c r="K641" i="4"/>
  <c r="J632" i="4"/>
  <c r="E629" i="4"/>
  <c r="J629" i="4" s="1"/>
  <c r="K623" i="4"/>
  <c r="J617" i="4"/>
  <c r="J614" i="4"/>
  <c r="K596" i="4"/>
  <c r="K585" i="4"/>
  <c r="J576" i="4"/>
  <c r="E573" i="4"/>
  <c r="J573" i="4" s="1"/>
  <c r="J570" i="4"/>
  <c r="K568" i="4"/>
  <c r="J562" i="4"/>
  <c r="K496" i="4"/>
  <c r="J493" i="4"/>
  <c r="J463" i="4"/>
  <c r="J437" i="4"/>
  <c r="J400" i="4"/>
  <c r="J368" i="4"/>
  <c r="K363" i="4"/>
  <c r="K356" i="4"/>
  <c r="K350" i="4"/>
  <c r="K331" i="4"/>
  <c r="J293" i="4"/>
  <c r="K259" i="4"/>
  <c r="K227" i="4"/>
  <c r="K168" i="4"/>
  <c r="E167" i="4"/>
  <c r="J167" i="4" s="1"/>
  <c r="J474" i="4"/>
  <c r="J471" i="4"/>
  <c r="J456" i="4"/>
  <c r="J453" i="4"/>
  <c r="K414" i="4"/>
  <c r="J408" i="4"/>
  <c r="K403" i="4"/>
  <c r="J399" i="4"/>
  <c r="K393" i="4"/>
  <c r="K380" i="4"/>
  <c r="J374" i="4"/>
  <c r="J371" i="4"/>
  <c r="J364" i="4"/>
  <c r="K357" i="4"/>
  <c r="J353" i="4"/>
  <c r="J341" i="4"/>
  <c r="J338" i="4"/>
  <c r="K333" i="4"/>
  <c r="K327" i="4"/>
  <c r="J323" i="4"/>
  <c r="J318" i="4"/>
  <c r="K288" i="4"/>
  <c r="K269" i="4"/>
  <c r="J264" i="4"/>
  <c r="J261" i="4"/>
  <c r="K249" i="4"/>
  <c r="J246" i="4"/>
  <c r="K232" i="4"/>
  <c r="K221" i="4"/>
  <c r="K193" i="4"/>
  <c r="K190" i="4"/>
  <c r="K183" i="4"/>
  <c r="K177" i="4"/>
  <c r="K172" i="4"/>
  <c r="J164" i="4"/>
  <c r="K156" i="4"/>
  <c r="K140" i="4"/>
  <c r="K137" i="4"/>
  <c r="K127" i="4"/>
  <c r="K123" i="4"/>
  <c r="K113" i="4"/>
  <c r="K354" i="4"/>
  <c r="J350" i="4"/>
  <c r="K339" i="4"/>
  <c r="J333" i="4"/>
  <c r="J329" i="4"/>
  <c r="K319" i="4"/>
  <c r="J289" i="4"/>
  <c r="K270" i="4"/>
  <c r="J249" i="4"/>
  <c r="J243" i="4"/>
  <c r="J233" i="4"/>
  <c r="K224" i="4"/>
  <c r="J221" i="4"/>
  <c r="J207" i="4"/>
  <c r="J205" i="4"/>
  <c r="J190" i="4"/>
  <c r="J159" i="4"/>
  <c r="K150" i="4"/>
  <c r="J128" i="4"/>
  <c r="J123" i="4"/>
  <c r="J116" i="4"/>
  <c r="K84" i="4"/>
  <c r="K206" i="4"/>
  <c r="J168" i="4"/>
  <c r="K94" i="4"/>
  <c r="J244" i="4"/>
  <c r="K237" i="4"/>
  <c r="J203" i="4"/>
  <c r="J200" i="4"/>
  <c r="K188" i="4"/>
  <c r="K175" i="4"/>
  <c r="K169" i="4"/>
  <c r="J138" i="4"/>
  <c r="J120" i="4"/>
  <c r="J117" i="4"/>
  <c r="J114" i="4"/>
  <c r="J108" i="4"/>
  <c r="J100" i="4"/>
  <c r="J91" i="4"/>
  <c r="K89" i="4"/>
  <c r="K301" i="4"/>
  <c r="J290" i="4"/>
  <c r="K285" i="4"/>
  <c r="K260" i="4"/>
  <c r="K213" i="4"/>
  <c r="K201" i="4"/>
  <c r="J569" i="4"/>
  <c r="K561" i="4"/>
  <c r="K545" i="4"/>
  <c r="J542" i="4"/>
  <c r="J530" i="4"/>
  <c r="K497" i="4"/>
  <c r="J464" i="4"/>
  <c r="J439" i="4"/>
  <c r="J416" i="4"/>
  <c r="J410" i="4"/>
  <c r="J389" i="4"/>
  <c r="J383" i="4"/>
  <c r="J379" i="4"/>
  <c r="K376" i="4"/>
  <c r="K355" i="4"/>
  <c r="K345" i="4"/>
  <c r="J340" i="4"/>
  <c r="J312" i="4"/>
  <c r="K305" i="4"/>
  <c r="J301" i="4"/>
  <c r="K298" i="4"/>
  <c r="J294" i="4"/>
  <c r="E287" i="4"/>
  <c r="E286" i="4" s="1"/>
  <c r="K286" i="4" s="1"/>
  <c r="J285" i="4"/>
  <c r="J281" i="4"/>
  <c r="J278" i="4"/>
  <c r="K275" i="4"/>
  <c r="J260" i="4"/>
  <c r="K253" i="4"/>
  <c r="J250" i="4"/>
  <c r="E231" i="4"/>
  <c r="E230" i="4" s="1"/>
  <c r="K230" i="4" s="1"/>
  <c r="J229" i="4"/>
  <c r="K216" i="4"/>
  <c r="J213" i="4"/>
  <c r="K204" i="4"/>
  <c r="K198" i="4"/>
  <c r="J191" i="4"/>
  <c r="K185" i="4"/>
  <c r="K180" i="4"/>
  <c r="J163" i="4"/>
  <c r="K158" i="4"/>
  <c r="J151" i="4"/>
  <c r="K142" i="4"/>
  <c r="K139" i="4"/>
  <c r="J130" i="4"/>
  <c r="J124" i="4"/>
  <c r="J115" i="4"/>
  <c r="J109" i="4"/>
  <c r="J106" i="4"/>
  <c r="J101" i="4"/>
  <c r="J98" i="4"/>
  <c r="K92" i="4"/>
  <c r="J85" i="4"/>
  <c r="J245" i="4"/>
  <c r="K178" i="4"/>
  <c r="J153" i="4"/>
  <c r="J139" i="4"/>
  <c r="J112" i="4"/>
  <c r="K95" i="4"/>
  <c r="J558" i="4"/>
  <c r="K552" i="4"/>
  <c r="K540" i="4"/>
  <c r="K537" i="4"/>
  <c r="J528" i="4"/>
  <c r="K519" i="4"/>
  <c r="K508" i="4"/>
  <c r="K505" i="4"/>
  <c r="K498" i="4"/>
  <c r="J485" i="4"/>
  <c r="K480" i="4"/>
  <c r="K465" i="4"/>
  <c r="K459" i="4"/>
  <c r="K456" i="4"/>
  <c r="K452" i="4"/>
  <c r="K443" i="4"/>
  <c r="K436" i="4"/>
  <c r="K417" i="4"/>
  <c r="K408" i="4"/>
  <c r="J402" i="4"/>
  <c r="K387" i="4"/>
  <c r="K377" i="4"/>
  <c r="K373" i="4"/>
  <c r="K371" i="4"/>
  <c r="K364" i="4"/>
  <c r="J346" i="4"/>
  <c r="J326" i="4"/>
  <c r="K310" i="4"/>
  <c r="K307" i="4"/>
  <c r="K302" i="4"/>
  <c r="K292" i="4"/>
  <c r="J276" i="4"/>
  <c r="K246" i="4"/>
  <c r="K236" i="4"/>
  <c r="J189" i="4"/>
  <c r="J180" i="4"/>
  <c r="K72" i="4"/>
  <c r="E1589" i="4"/>
  <c r="J1589" i="4" s="1"/>
  <c r="E1581" i="4"/>
  <c r="K1581" i="4" s="1"/>
  <c r="J1563" i="4"/>
  <c r="K1560" i="4"/>
  <c r="K1548" i="4"/>
  <c r="K1540" i="4"/>
  <c r="K1537" i="4"/>
  <c r="K1524" i="4"/>
  <c r="E1511" i="4"/>
  <c r="J1495" i="4"/>
  <c r="K1495" i="4"/>
  <c r="K1483" i="4"/>
  <c r="J1479" i="4"/>
  <c r="K1479" i="4"/>
  <c r="J1375" i="4"/>
  <c r="K1375" i="4"/>
  <c r="J1279" i="4"/>
  <c r="K1279" i="4"/>
  <c r="J964" i="4"/>
  <c r="K964" i="4"/>
  <c r="J948" i="4"/>
  <c r="K948" i="4"/>
  <c r="J1378" i="4"/>
  <c r="J1263" i="4"/>
  <c r="K1263" i="4"/>
  <c r="J1215" i="4"/>
  <c r="K1215" i="4"/>
  <c r="J81" i="4"/>
  <c r="J78" i="4"/>
  <c r="K1580" i="4"/>
  <c r="K1572" i="4"/>
  <c r="K1561" i="4"/>
  <c r="J1560" i="4"/>
  <c r="E1462" i="4"/>
  <c r="K1462" i="4" s="1"/>
  <c r="J1463" i="4"/>
  <c r="K1463" i="4"/>
  <c r="J1327" i="4"/>
  <c r="K1327" i="4"/>
  <c r="J1311" i="4"/>
  <c r="K1311" i="4"/>
  <c r="J1223" i="4"/>
  <c r="K1223" i="4"/>
  <c r="J1076" i="4"/>
  <c r="K1076" i="4"/>
  <c r="J1060" i="4"/>
  <c r="K1060" i="4"/>
  <c r="J1431" i="4"/>
  <c r="K1431" i="4"/>
  <c r="E1302" i="4"/>
  <c r="K1302" i="4" s="1"/>
  <c r="J1303" i="4"/>
  <c r="K1303" i="4"/>
  <c r="J1561" i="4"/>
  <c r="J1490" i="4"/>
  <c r="E1455" i="4"/>
  <c r="K1379" i="4"/>
  <c r="E1358" i="4"/>
  <c r="K1358" i="4" s="1"/>
  <c r="J1359" i="4"/>
  <c r="K1359" i="4"/>
  <c r="E1294" i="4"/>
  <c r="J1294" i="4" s="1"/>
  <c r="J1295" i="4"/>
  <c r="K1295" i="4"/>
  <c r="E1246" i="4"/>
  <c r="K1246" i="4" s="1"/>
  <c r="J1247" i="4"/>
  <c r="K1247" i="4"/>
  <c r="E1414" i="4"/>
  <c r="K1414" i="4" s="1"/>
  <c r="J1415" i="4"/>
  <c r="K1415" i="4"/>
  <c r="K75" i="4"/>
  <c r="K1547" i="4"/>
  <c r="E1526" i="4"/>
  <c r="K1526" i="4" s="1"/>
  <c r="J1527" i="4"/>
  <c r="K1527" i="4"/>
  <c r="J1512" i="4"/>
  <c r="J1487" i="4"/>
  <c r="K1487" i="4"/>
  <c r="E1399" i="4"/>
  <c r="J1379" i="4"/>
  <c r="J1335" i="4"/>
  <c r="K1335" i="4"/>
  <c r="J1322" i="4"/>
  <c r="J1280" i="4"/>
  <c r="E1141" i="4"/>
  <c r="J1141" i="4" s="1"/>
  <c r="J1142" i="4"/>
  <c r="J1391" i="4"/>
  <c r="K1391" i="4"/>
  <c r="J73" i="4"/>
  <c r="J1565" i="4"/>
  <c r="J1546" i="4"/>
  <c r="J1503" i="4"/>
  <c r="K1503" i="4"/>
  <c r="J1439" i="4"/>
  <c r="K1439" i="4"/>
  <c r="K1427" i="4"/>
  <c r="J1423" i="4"/>
  <c r="K1423" i="4"/>
  <c r="J1319" i="4"/>
  <c r="K1319" i="4"/>
  <c r="J1271" i="4"/>
  <c r="K1271" i="4"/>
  <c r="K1259" i="4"/>
  <c r="J1255" i="4"/>
  <c r="K1255" i="4"/>
  <c r="K80" i="4"/>
  <c r="K78" i="4"/>
  <c r="K74" i="4"/>
  <c r="J1548" i="4"/>
  <c r="J1540" i="4"/>
  <c r="K1539" i="4"/>
  <c r="K1491" i="4"/>
  <c r="J1456" i="4"/>
  <c r="J1427" i="4"/>
  <c r="J1383" i="4"/>
  <c r="K1383" i="4"/>
  <c r="J1367" i="4"/>
  <c r="K1367" i="4"/>
  <c r="E1350" i="4"/>
  <c r="J1350" i="4" s="1"/>
  <c r="J1351" i="4"/>
  <c r="K1351" i="4"/>
  <c r="J1259" i="4"/>
  <c r="E1238" i="4"/>
  <c r="J1238" i="4" s="1"/>
  <c r="J1239" i="4"/>
  <c r="K1239" i="4"/>
  <c r="E993" i="4"/>
  <c r="J993" i="4" s="1"/>
  <c r="K994" i="4"/>
  <c r="E867" i="4"/>
  <c r="K868" i="4"/>
  <c r="J1539" i="4"/>
  <c r="E1518" i="4"/>
  <c r="J1518" i="4" s="1"/>
  <c r="J1519" i="4"/>
  <c r="K1519" i="4"/>
  <c r="J1491" i="4"/>
  <c r="E1470" i="4"/>
  <c r="J1471" i="4"/>
  <c r="K1471" i="4"/>
  <c r="J1447" i="4"/>
  <c r="K1447" i="4"/>
  <c r="J1434" i="4"/>
  <c r="J1418" i="4"/>
  <c r="J1400" i="4"/>
  <c r="J1371" i="4"/>
  <c r="K1323" i="4"/>
  <c r="J1266" i="4"/>
  <c r="J1116" i="4"/>
  <c r="K1116" i="4"/>
  <c r="J1100" i="4"/>
  <c r="K1100" i="4"/>
  <c r="E1099" i="4"/>
  <c r="K1099" i="4" s="1"/>
  <c r="J1207" i="4"/>
  <c r="K1185" i="4"/>
  <c r="J1181" i="4"/>
  <c r="J1176" i="4"/>
  <c r="J1168" i="4"/>
  <c r="K1158" i="4"/>
  <c r="J1134" i="4"/>
  <c r="J1009" i="4"/>
  <c r="K1008" i="4"/>
  <c r="J917" i="4"/>
  <c r="J906" i="4"/>
  <c r="J899" i="4"/>
  <c r="K899" i="4"/>
  <c r="J891" i="4"/>
  <c r="K891" i="4"/>
  <c r="J777" i="4"/>
  <c r="E776" i="4"/>
  <c r="J776" i="4" s="1"/>
  <c r="K777" i="4"/>
  <c r="K518" i="4"/>
  <c r="E517" i="4"/>
  <c r="J1199" i="4"/>
  <c r="J1173" i="4"/>
  <c r="J1092" i="4"/>
  <c r="K1092" i="4"/>
  <c r="E1091" i="4"/>
  <c r="J1091" i="4" s="1"/>
  <c r="J996" i="4"/>
  <c r="K996" i="4"/>
  <c r="E741" i="4"/>
  <c r="J741" i="4" s="1"/>
  <c r="J742" i="4"/>
  <c r="K1177" i="4"/>
  <c r="K1174" i="4"/>
  <c r="K1169" i="4"/>
  <c r="K1137" i="4"/>
  <c r="K1105" i="4"/>
  <c r="J1052" i="4"/>
  <c r="K1052" i="4"/>
  <c r="K1025" i="4"/>
  <c r="K985" i="4"/>
  <c r="K969" i="4"/>
  <c r="K755" i="4"/>
  <c r="J1108" i="4"/>
  <c r="K1108" i="4"/>
  <c r="E1084" i="4"/>
  <c r="K1041" i="4"/>
  <c r="J1012" i="4"/>
  <c r="K1012" i="4"/>
  <c r="J940" i="4"/>
  <c r="K940" i="4"/>
  <c r="E939" i="4"/>
  <c r="K939" i="4" s="1"/>
  <c r="K924" i="4"/>
  <c r="E923" i="4"/>
  <c r="J923" i="4" s="1"/>
  <c r="K916" i="4"/>
  <c r="J1124" i="4"/>
  <c r="K1124" i="4"/>
  <c r="J1068" i="4"/>
  <c r="K1068" i="4"/>
  <c r="J994" i="4"/>
  <c r="J956" i="4"/>
  <c r="K956" i="4"/>
  <c r="K1206" i="4"/>
  <c r="K1201" i="4"/>
  <c r="J1175" i="4"/>
  <c r="J1167" i="4"/>
  <c r="J1156" i="4"/>
  <c r="E1155" i="4"/>
  <c r="K1155" i="4" s="1"/>
  <c r="K1153" i="4"/>
  <c r="K1142" i="4"/>
  <c r="J1056" i="4"/>
  <c r="J1053" i="4"/>
  <c r="J1029" i="4"/>
  <c r="J988" i="4"/>
  <c r="K988" i="4"/>
  <c r="E987" i="4"/>
  <c r="K977" i="4"/>
  <c r="J846" i="4"/>
  <c r="K1212" i="4"/>
  <c r="K1204" i="4"/>
  <c r="J1189" i="4"/>
  <c r="J1157" i="4"/>
  <c r="J1106" i="4"/>
  <c r="J1085" i="4"/>
  <c r="J1044" i="4"/>
  <c r="K1044" i="4"/>
  <c r="E1043" i="4"/>
  <c r="K1043" i="4" s="1"/>
  <c r="J1020" i="4"/>
  <c r="K1020" i="4"/>
  <c r="J1007" i="4"/>
  <c r="J1004" i="4"/>
  <c r="K1004" i="4"/>
  <c r="J921" i="4"/>
  <c r="J729" i="4"/>
  <c r="E728" i="4"/>
  <c r="K728" i="4" s="1"/>
  <c r="K729" i="4"/>
  <c r="K707" i="4"/>
  <c r="E706" i="4"/>
  <c r="J706" i="4" s="1"/>
  <c r="K905" i="4"/>
  <c r="E902" i="4"/>
  <c r="K902" i="4" s="1"/>
  <c r="K870" i="4"/>
  <c r="K857" i="4"/>
  <c r="K849" i="4"/>
  <c r="J847" i="4"/>
  <c r="J837" i="4"/>
  <c r="K830" i="4"/>
  <c r="K809" i="4"/>
  <c r="J781" i="4"/>
  <c r="J771" i="4"/>
  <c r="E769" i="4"/>
  <c r="K766" i="4"/>
  <c r="K742" i="4"/>
  <c r="K739" i="4"/>
  <c r="K737" i="4"/>
  <c r="K726" i="4"/>
  <c r="K934" i="4"/>
  <c r="J924" i="4"/>
  <c r="K918" i="4"/>
  <c r="J908" i="4"/>
  <c r="E882" i="4"/>
  <c r="K878" i="4"/>
  <c r="K865" i="4"/>
  <c r="K845" i="4"/>
  <c r="K817" i="4"/>
  <c r="E811" i="4"/>
  <c r="J811" i="4" s="1"/>
  <c r="K789" i="4"/>
  <c r="K774" i="4"/>
  <c r="J750" i="4"/>
  <c r="K749" i="4"/>
  <c r="K723" i="4"/>
  <c r="J669" i="4"/>
  <c r="K669" i="4"/>
  <c r="K664" i="4"/>
  <c r="E566" i="4"/>
  <c r="K566" i="4" s="1"/>
  <c r="J567" i="4"/>
  <c r="J391" i="4"/>
  <c r="J664" i="4"/>
  <c r="J589" i="4"/>
  <c r="K589" i="4"/>
  <c r="E588" i="4"/>
  <c r="K588" i="4" s="1"/>
  <c r="K582" i="4"/>
  <c r="E581" i="4"/>
  <c r="J909" i="4"/>
  <c r="J733" i="4"/>
  <c r="J707" i="4"/>
  <c r="E432" i="4"/>
  <c r="K432" i="4" s="1"/>
  <c r="J433" i="4"/>
  <c r="K328" i="4"/>
  <c r="J328" i="4"/>
  <c r="J868" i="4"/>
  <c r="K846" i="4"/>
  <c r="J841" i="4"/>
  <c r="E840" i="4"/>
  <c r="J785" i="4"/>
  <c r="E784" i="4"/>
  <c r="J685" i="4"/>
  <c r="K685" i="4"/>
  <c r="E601" i="4"/>
  <c r="J601" i="4" s="1"/>
  <c r="J602" i="4"/>
  <c r="K929" i="4"/>
  <c r="K926" i="4"/>
  <c r="J916" i="4"/>
  <c r="K913" i="4"/>
  <c r="K910" i="4"/>
  <c r="K869" i="4"/>
  <c r="K854" i="4"/>
  <c r="K829" i="4"/>
  <c r="K819" i="4"/>
  <c r="K806" i="4"/>
  <c r="K765" i="4"/>
  <c r="J762" i="4"/>
  <c r="K734" i="4"/>
  <c r="K731" i="4"/>
  <c r="K672" i="4"/>
  <c r="J621" i="4"/>
  <c r="K621" i="4"/>
  <c r="K917" i="4"/>
  <c r="J897" i="4"/>
  <c r="E896" i="4"/>
  <c r="J889" i="4"/>
  <c r="E888" i="4"/>
  <c r="J869" i="4"/>
  <c r="J829" i="4"/>
  <c r="J819" i="4"/>
  <c r="J765" i="4"/>
  <c r="J671" i="4"/>
  <c r="J653" i="4"/>
  <c r="K653" i="4"/>
  <c r="K701" i="4"/>
  <c r="J700" i="4"/>
  <c r="J678" i="4"/>
  <c r="J658" i="4"/>
  <c r="K657" i="4"/>
  <c r="K645" i="4"/>
  <c r="E644" i="4"/>
  <c r="K634" i="4"/>
  <c r="K615" i="4"/>
  <c r="J605" i="4"/>
  <c r="K605" i="4"/>
  <c r="K602" i="4"/>
  <c r="J595" i="4"/>
  <c r="J574" i="4"/>
  <c r="J565" i="4"/>
  <c r="K565" i="4"/>
  <c r="K562" i="4"/>
  <c r="J552" i="4"/>
  <c r="K530" i="4"/>
  <c r="K514" i="4"/>
  <c r="E483" i="4"/>
  <c r="K483" i="4" s="1"/>
  <c r="K484" i="4"/>
  <c r="K280" i="4"/>
  <c r="J280" i="4"/>
  <c r="J712" i="4"/>
  <c r="J701" i="4"/>
  <c r="K679" i="4"/>
  <c r="J666" i="4"/>
  <c r="K665" i="4"/>
  <c r="J657" i="4"/>
  <c r="J610" i="4"/>
  <c r="K609" i="4"/>
  <c r="K578" i="4"/>
  <c r="K559" i="4"/>
  <c r="J549" i="4"/>
  <c r="K549" i="4"/>
  <c r="K546" i="4"/>
  <c r="K511" i="4"/>
  <c r="J502" i="4"/>
  <c r="K502" i="4"/>
  <c r="J462" i="4"/>
  <c r="E412" i="4"/>
  <c r="K407" i="4"/>
  <c r="K671" i="4"/>
  <c r="J553" i="4"/>
  <c r="J533" i="4"/>
  <c r="K533" i="4"/>
  <c r="E532" i="4"/>
  <c r="K532" i="4" s="1"/>
  <c r="J518" i="4"/>
  <c r="J509" i="4"/>
  <c r="K509" i="4"/>
  <c r="E475" i="4"/>
  <c r="J475" i="4" s="1"/>
  <c r="K476" i="4"/>
  <c r="K388" i="4"/>
  <c r="J388" i="4"/>
  <c r="J613" i="4"/>
  <c r="K613" i="4"/>
  <c r="J544" i="4"/>
  <c r="K522" i="4"/>
  <c r="K719" i="4"/>
  <c r="J710" i="4"/>
  <c r="J648" i="4"/>
  <c r="K642" i="4"/>
  <c r="J597" i="4"/>
  <c r="K597" i="4"/>
  <c r="K570" i="4"/>
  <c r="J557" i="4"/>
  <c r="K557" i="4"/>
  <c r="K554" i="4"/>
  <c r="J541" i="4"/>
  <c r="K541" i="4"/>
  <c r="K538" i="4"/>
  <c r="K428" i="4"/>
  <c r="E427" i="4"/>
  <c r="K427" i="4" s="1"/>
  <c r="J428" i="4"/>
  <c r="J239" i="4"/>
  <c r="K238" i="4"/>
  <c r="J702" i="4"/>
  <c r="J694" i="4"/>
  <c r="J686" i="4"/>
  <c r="J672" i="4"/>
  <c r="J656" i="4"/>
  <c r="J582" i="4"/>
  <c r="K567" i="4"/>
  <c r="J525" i="4"/>
  <c r="K525" i="4"/>
  <c r="E524" i="4"/>
  <c r="J524" i="4" s="1"/>
  <c r="J476" i="4"/>
  <c r="E405" i="4"/>
  <c r="K405" i="4" s="1"/>
  <c r="J406" i="4"/>
  <c r="J496" i="4"/>
  <c r="K478" i="4"/>
  <c r="J468" i="4"/>
  <c r="J436" i="4"/>
  <c r="J434" i="4"/>
  <c r="J377" i="4"/>
  <c r="J361" i="4"/>
  <c r="K337" i="4"/>
  <c r="E336" i="4"/>
  <c r="E265" i="4"/>
  <c r="J265" i="4" s="1"/>
  <c r="J266" i="4"/>
  <c r="J252" i="4"/>
  <c r="J237" i="4"/>
  <c r="E209" i="4"/>
  <c r="J210" i="4"/>
  <c r="K210" i="4"/>
  <c r="J487" i="4"/>
  <c r="K467" i="4"/>
  <c r="K449" i="4"/>
  <c r="J393" i="4"/>
  <c r="K392" i="4"/>
  <c r="J311" i="4"/>
  <c r="K266" i="4"/>
  <c r="J251" i="4"/>
  <c r="J248" i="4"/>
  <c r="K133" i="4"/>
  <c r="E132" i="4"/>
  <c r="J132" i="4" s="1"/>
  <c r="K457" i="4"/>
  <c r="J423" i="4"/>
  <c r="K406" i="4"/>
  <c r="E273" i="4"/>
  <c r="K273" i="4" s="1"/>
  <c r="J274" i="4"/>
  <c r="K490" i="4"/>
  <c r="J461" i="4"/>
  <c r="J447" i="4"/>
  <c r="K434" i="4"/>
  <c r="K433" i="4"/>
  <c r="J413" i="4"/>
  <c r="J269" i="4"/>
  <c r="K258" i="4"/>
  <c r="K462" i="4"/>
  <c r="K250" i="4"/>
  <c r="K239" i="4"/>
  <c r="J146" i="4"/>
  <c r="E104" i="4"/>
  <c r="J105" i="4"/>
  <c r="J495" i="4"/>
  <c r="J449" i="4"/>
  <c r="K448" i="4"/>
  <c r="K420" i="4"/>
  <c r="E419" i="4"/>
  <c r="J419" i="4" s="1"/>
  <c r="J407" i="4"/>
  <c r="K317" i="4"/>
  <c r="E316" i="4"/>
  <c r="E315" i="4" s="1"/>
  <c r="E314" i="4" s="1"/>
  <c r="K314" i="4" s="1"/>
  <c r="J277" i="4"/>
  <c r="K274" i="4"/>
  <c r="K324" i="4"/>
  <c r="J267" i="4"/>
  <c r="K252" i="4"/>
  <c r="K153" i="4"/>
  <c r="K147" i="4"/>
  <c r="J135" i="4"/>
  <c r="K135" i="4"/>
  <c r="K105" i="4"/>
  <c r="K97" i="4"/>
  <c r="J355" i="4"/>
  <c r="J351" i="4"/>
  <c r="J331" i="4"/>
  <c r="J299" i="4"/>
  <c r="J295" i="4"/>
  <c r="J283" i="4"/>
  <c r="K268" i="4"/>
  <c r="K263" i="4"/>
  <c r="K247" i="4"/>
  <c r="J227" i="4"/>
  <c r="K223" i="4"/>
  <c r="J219" i="4"/>
  <c r="K215" i="4"/>
  <c r="J211" i="4"/>
  <c r="J204" i="4"/>
  <c r="K203" i="4"/>
  <c r="J147" i="4"/>
  <c r="K112" i="4"/>
  <c r="E111" i="4"/>
  <c r="K91" i="4"/>
  <c r="J363" i="4"/>
  <c r="E343" i="4"/>
  <c r="J339" i="4"/>
  <c r="J307" i="4"/>
  <c r="K279" i="4"/>
  <c r="J259" i="4"/>
  <c r="E160" i="4"/>
  <c r="K160" i="4" s="1"/>
  <c r="J161" i="4"/>
  <c r="J238" i="4"/>
  <c r="K83" i="4"/>
  <c r="J347" i="4"/>
  <c r="J291" i="4"/>
  <c r="J235" i="4"/>
  <c r="K161" i="4"/>
  <c r="J133" i="4"/>
  <c r="J90" i="4"/>
  <c r="J83" i="4"/>
  <c r="J162" i="4"/>
  <c r="J154" i="4"/>
  <c r="E182" i="4"/>
  <c r="E181" i="4" s="1"/>
  <c r="K181" i="4" s="1"/>
  <c r="E174" i="4"/>
  <c r="E173" i="4" s="1"/>
  <c r="K173" i="4" s="1"/>
  <c r="E126" i="4"/>
  <c r="E118" i="4"/>
  <c r="J118" i="4" s="1"/>
  <c r="J148" i="4"/>
  <c r="J140" i="4"/>
  <c r="J92" i="4"/>
  <c r="J84" i="4"/>
  <c r="K151" i="4"/>
  <c r="E76" i="4"/>
  <c r="J77" i="4"/>
  <c r="K77" i="4"/>
  <c r="K71" i="4"/>
  <c r="J71" i="4"/>
  <c r="J72" i="4"/>
  <c r="J70" i="4"/>
  <c r="K39" i="4" l="1"/>
  <c r="E38" i="4"/>
  <c r="E37" i="4" s="1"/>
  <c r="J39" i="4"/>
  <c r="K833" i="4"/>
  <c r="J833" i="4"/>
  <c r="E1035" i="4"/>
  <c r="J1035" i="4" s="1"/>
  <c r="K629" i="4"/>
  <c r="J805" i="4"/>
  <c r="K1161" i="4"/>
  <c r="J853" i="4"/>
  <c r="K398" i="4"/>
  <c r="J875" i="4"/>
  <c r="E1230" i="4"/>
  <c r="J1230" i="4" s="1"/>
  <c r="K287" i="4"/>
  <c r="K1036" i="4"/>
  <c r="E636" i="4"/>
  <c r="K636" i="4" s="1"/>
  <c r="K573" i="4"/>
  <c r="J1148" i="4"/>
  <c r="E1147" i="4"/>
  <c r="K1147" i="4" s="1"/>
  <c r="J874" i="4"/>
  <c r="J714" i="4"/>
  <c r="E803" i="4"/>
  <c r="K803" i="4" s="1"/>
  <c r="K804" i="4"/>
  <c r="E979" i="4"/>
  <c r="J979" i="4" s="1"/>
  <c r="J1336" i="4"/>
  <c r="K805" i="4"/>
  <c r="K1407" i="4"/>
  <c r="J1407" i="4"/>
  <c r="K397" i="4"/>
  <c r="J385" i="4"/>
  <c r="K489" i="4"/>
  <c r="J231" i="4"/>
  <c r="K231" i="4"/>
  <c r="J287" i="4"/>
  <c r="K167" i="4"/>
  <c r="K1231" i="4"/>
  <c r="J322" i="4"/>
  <c r="K1195" i="4"/>
  <c r="J798" i="4"/>
  <c r="J195" i="4"/>
  <c r="K798" i="4"/>
  <c r="E720" i="4"/>
  <c r="J720" i="4" s="1"/>
  <c r="K741" i="4"/>
  <c r="K1196" i="4"/>
  <c r="J797" i="4"/>
  <c r="J196" i="4"/>
  <c r="J1196" i="4"/>
  <c r="K196" i="4"/>
  <c r="K1132" i="4"/>
  <c r="K1028" i="4"/>
  <c r="K594" i="4"/>
  <c r="J1273" i="4"/>
  <c r="K980" i="4"/>
  <c r="J398" i="4"/>
  <c r="J972" i="4"/>
  <c r="K320" i="4"/>
  <c r="J320" i="4"/>
  <c r="K322" i="4"/>
  <c r="K1203" i="4"/>
  <c r="K706" i="4"/>
  <c r="K693" i="4"/>
  <c r="K385" i="4"/>
  <c r="J693" i="4"/>
  <c r="K761" i="4"/>
  <c r="K384" i="4"/>
  <c r="K682" i="4"/>
  <c r="K637" i="4"/>
  <c r="K776" i="4"/>
  <c r="J286" i="4"/>
  <c r="E1272" i="4"/>
  <c r="K1287" i="4"/>
  <c r="K966" i="4"/>
  <c r="K132" i="4"/>
  <c r="K1343" i="4"/>
  <c r="J432" i="4"/>
  <c r="J965" i="4"/>
  <c r="K265" i="4"/>
  <c r="J721" i="4"/>
  <c r="K1553" i="4"/>
  <c r="K875" i="4"/>
  <c r="J713" i="4"/>
  <c r="K316" i="4"/>
  <c r="J174" i="4"/>
  <c r="K475" i="4"/>
  <c r="K1574" i="4"/>
  <c r="J966" i="4"/>
  <c r="J230" i="4"/>
  <c r="J173" i="4"/>
  <c r="J790" i="4"/>
  <c r="J944" i="4"/>
  <c r="K1329" i="4"/>
  <c r="E1077" i="4"/>
  <c r="J1078" i="4"/>
  <c r="K651" i="4"/>
  <c r="E650" i="4"/>
  <c r="E1112" i="4"/>
  <c r="J1113" i="4"/>
  <c r="E1049" i="4"/>
  <c r="K1050" i="4"/>
  <c r="E1363" i="4"/>
  <c r="J1364" i="4"/>
  <c r="K321" i="4"/>
  <c r="J367" i="4"/>
  <c r="K1210" i="4"/>
  <c r="E1308" i="4"/>
  <c r="K1309" i="4"/>
  <c r="K1014" i="4"/>
  <c r="J1211" i="4"/>
  <c r="J651" i="4"/>
  <c r="K1211" i="4"/>
  <c r="E1496" i="4"/>
  <c r="J1497" i="4"/>
  <c r="J160" i="4"/>
  <c r="K601" i="4"/>
  <c r="J566" i="4"/>
  <c r="K826" i="4"/>
  <c r="E825" i="4"/>
  <c r="J321" i="4"/>
  <c r="K1252" i="4"/>
  <c r="J1224" i="4"/>
  <c r="K1364" i="4"/>
  <c r="K104" i="4"/>
  <c r="E103" i="4"/>
  <c r="J126" i="4"/>
  <c r="E125" i="4"/>
  <c r="J111" i="4"/>
  <c r="K111" i="4"/>
  <c r="J104" i="4"/>
  <c r="K419" i="4"/>
  <c r="J316" i="4"/>
  <c r="E783" i="4"/>
  <c r="J784" i="4"/>
  <c r="J581" i="4"/>
  <c r="K581" i="4"/>
  <c r="E580" i="4"/>
  <c r="K784" i="4"/>
  <c r="J902" i="4"/>
  <c r="E866" i="4"/>
  <c r="J867" i="4"/>
  <c r="K867" i="4"/>
  <c r="E1301" i="4"/>
  <c r="J1302" i="4"/>
  <c r="K1350" i="4"/>
  <c r="J888" i="4"/>
  <c r="K888" i="4"/>
  <c r="K1294" i="4"/>
  <c r="J1511" i="4"/>
  <c r="K1511" i="4"/>
  <c r="E1588" i="4"/>
  <c r="K1589" i="4"/>
  <c r="J644" i="4"/>
  <c r="E643" i="4"/>
  <c r="J588" i="4"/>
  <c r="E587" i="4"/>
  <c r="J1455" i="4"/>
  <c r="K1455" i="4"/>
  <c r="K118" i="4"/>
  <c r="J532" i="4"/>
  <c r="E531" i="4"/>
  <c r="E895" i="4"/>
  <c r="J896" i="4"/>
  <c r="K896" i="4"/>
  <c r="E839" i="4"/>
  <c r="J840" i="4"/>
  <c r="K882" i="4"/>
  <c r="J882" i="4"/>
  <c r="E881" i="4"/>
  <c r="K923" i="4"/>
  <c r="J1043" i="4"/>
  <c r="E1042" i="4"/>
  <c r="J987" i="4"/>
  <c r="E986" i="4"/>
  <c r="E831" i="4"/>
  <c r="J832" i="4"/>
  <c r="K1091" i="4"/>
  <c r="J1084" i="4"/>
  <c r="K1084" i="4"/>
  <c r="E1413" i="4"/>
  <c r="J1414" i="4"/>
  <c r="K182" i="4"/>
  <c r="J181" i="4"/>
  <c r="J182" i="4"/>
  <c r="K644" i="4"/>
  <c r="K524" i="4"/>
  <c r="E482" i="4"/>
  <c r="J483" i="4"/>
  <c r="K840" i="4"/>
  <c r="E1154" i="4"/>
  <c r="J1155" i="4"/>
  <c r="J939" i="4"/>
  <c r="E938" i="4"/>
  <c r="K987" i="4"/>
  <c r="J1099" i="4"/>
  <c r="E1098" i="4"/>
  <c r="K1406" i="4"/>
  <c r="K1238" i="4"/>
  <c r="K174" i="4"/>
  <c r="E342" i="4"/>
  <c r="J343" i="4"/>
  <c r="K343" i="4"/>
  <c r="J315" i="4"/>
  <c r="E272" i="4"/>
  <c r="J273" i="4"/>
  <c r="K126" i="4"/>
  <c r="J336" i="4"/>
  <c r="K336" i="4"/>
  <c r="E335" i="4"/>
  <c r="J769" i="4"/>
  <c r="K769" i="4"/>
  <c r="K993" i="4"/>
  <c r="E1461" i="4"/>
  <c r="J1462" i="4"/>
  <c r="J314" i="4"/>
  <c r="J692" i="4"/>
  <c r="K692" i="4"/>
  <c r="E1469" i="4"/>
  <c r="J1470" i="4"/>
  <c r="K1141" i="4"/>
  <c r="E1140" i="4"/>
  <c r="E1525" i="4"/>
  <c r="J1526" i="4"/>
  <c r="E1357" i="4"/>
  <c r="J1358" i="4"/>
  <c r="K1470" i="4"/>
  <c r="J1581" i="4"/>
  <c r="K315" i="4"/>
  <c r="J405" i="4"/>
  <c r="J209" i="4"/>
  <c r="K209" i="4"/>
  <c r="J427" i="4"/>
  <c r="E426" i="4"/>
  <c r="K412" i="4"/>
  <c r="J412" i="4"/>
  <c r="E727" i="4"/>
  <c r="J728" i="4"/>
  <c r="K811" i="4"/>
  <c r="J517" i="4"/>
  <c r="K517" i="4"/>
  <c r="J1399" i="4"/>
  <c r="K1399" i="4"/>
  <c r="E1245" i="4"/>
  <c r="J1246" i="4"/>
  <c r="K1518" i="4"/>
  <c r="J76" i="4"/>
  <c r="K76" i="4"/>
  <c r="E36" i="4" l="1"/>
  <c r="K37" i="4"/>
  <c r="J37" i="4"/>
  <c r="K38" i="4"/>
  <c r="J38" i="4"/>
  <c r="K1035" i="4"/>
  <c r="J636" i="4"/>
  <c r="K1230" i="4"/>
  <c r="J803" i="4"/>
  <c r="J1147" i="4"/>
  <c r="E635" i="4"/>
  <c r="J635" i="4" s="1"/>
  <c r="K979" i="4"/>
  <c r="K720" i="4"/>
  <c r="K1272" i="4"/>
  <c r="J1272" i="4"/>
  <c r="K1308" i="4"/>
  <c r="J1308" i="4"/>
  <c r="K1112" i="4"/>
  <c r="J1112" i="4"/>
  <c r="K1496" i="4"/>
  <c r="J1496" i="4"/>
  <c r="J650" i="4"/>
  <c r="K650" i="4"/>
  <c r="K1363" i="4"/>
  <c r="J1363" i="4"/>
  <c r="J825" i="4"/>
  <c r="K825" i="4"/>
  <c r="K1077" i="4"/>
  <c r="J1077" i="4"/>
  <c r="J1049" i="4"/>
  <c r="K1049" i="4"/>
  <c r="K1042" i="4"/>
  <c r="J1042" i="4"/>
  <c r="K426" i="4"/>
  <c r="J426" i="4"/>
  <c r="J482" i="4"/>
  <c r="K482" i="4"/>
  <c r="K1357" i="4"/>
  <c r="J1357" i="4"/>
  <c r="K587" i="4"/>
  <c r="J587" i="4"/>
  <c r="K125" i="4"/>
  <c r="J125" i="4"/>
  <c r="E937" i="4"/>
  <c r="K938" i="4"/>
  <c r="J938" i="4"/>
  <c r="J881" i="4"/>
  <c r="K881" i="4"/>
  <c r="K1525" i="4"/>
  <c r="J1525" i="4"/>
  <c r="K643" i="4"/>
  <c r="J643" i="4"/>
  <c r="K783" i="4"/>
  <c r="J783" i="4"/>
  <c r="J103" i="4"/>
  <c r="K103" i="4"/>
  <c r="K1245" i="4"/>
  <c r="J1245" i="4"/>
  <c r="K1461" i="4"/>
  <c r="J1461" i="4"/>
  <c r="K831" i="4"/>
  <c r="J831" i="4"/>
  <c r="K866" i="4"/>
  <c r="J866" i="4"/>
  <c r="K727" i="4"/>
  <c r="J727" i="4"/>
  <c r="K272" i="4"/>
  <c r="E271" i="4"/>
  <c r="J272" i="4"/>
  <c r="K1154" i="4"/>
  <c r="J1154" i="4"/>
  <c r="K986" i="4"/>
  <c r="J986" i="4"/>
  <c r="E1097" i="4"/>
  <c r="K1098" i="4"/>
  <c r="J1098" i="4"/>
  <c r="K839" i="4"/>
  <c r="J839" i="4"/>
  <c r="J1588" i="4"/>
  <c r="K1588" i="4"/>
  <c r="K1469" i="4"/>
  <c r="J1469" i="4"/>
  <c r="E1412" i="4"/>
  <c r="K1413" i="4"/>
  <c r="J1413" i="4"/>
  <c r="J580" i="4"/>
  <c r="K580" i="4"/>
  <c r="J335" i="4"/>
  <c r="K335" i="4"/>
  <c r="K342" i="4"/>
  <c r="J342" i="4"/>
  <c r="K895" i="4"/>
  <c r="J895" i="4"/>
  <c r="K1301" i="4"/>
  <c r="J1301" i="4"/>
  <c r="K531" i="4"/>
  <c r="J531" i="4"/>
  <c r="J1140" i="4"/>
  <c r="K1140" i="4"/>
  <c r="E35" i="4" l="1"/>
  <c r="J36" i="4"/>
  <c r="K36" i="4"/>
  <c r="K635" i="4"/>
  <c r="J1097" i="4"/>
  <c r="K1097" i="4"/>
  <c r="J937" i="4"/>
  <c r="K937" i="4"/>
  <c r="J1412" i="4"/>
  <c r="K1412" i="4"/>
  <c r="J271" i="4"/>
  <c r="K271" i="4"/>
  <c r="Q863" i="4"/>
  <c r="Q1172" i="4"/>
  <c r="Q1320" i="4"/>
  <c r="Q1576" i="4"/>
  <c r="Q1392" i="4"/>
  <c r="Q1191" i="4"/>
  <c r="Q1364" i="4"/>
  <c r="Q276" i="4"/>
  <c r="Q237" i="4"/>
  <c r="Q940" i="4"/>
  <c r="Q1389" i="4"/>
  <c r="Q203" i="4"/>
  <c r="Q1289" i="4"/>
  <c r="Q1357" i="4"/>
  <c r="Q177" i="4"/>
  <c r="Q664" i="4"/>
  <c r="Q1299" i="4"/>
  <c r="Q1337" i="4"/>
  <c r="Q1112" i="4"/>
  <c r="Q1139" i="4"/>
  <c r="Q298" i="4"/>
  <c r="Q480" i="4"/>
  <c r="Q533" i="4"/>
  <c r="Q642" i="4"/>
  <c r="Q1271" i="4"/>
  <c r="Q274" i="4"/>
  <c r="Q433" i="4"/>
  <c r="Q1000" i="4"/>
  <c r="Q842" i="4"/>
  <c r="Q825" i="4"/>
  <c r="Q1002" i="4"/>
  <c r="P1206" i="4"/>
  <c r="P733" i="4"/>
  <c r="Q605" i="4"/>
  <c r="P1030" i="4"/>
  <c r="Q1230" i="4"/>
  <c r="Q1385" i="4"/>
  <c r="Q1328" i="4"/>
  <c r="Q956" i="4"/>
  <c r="Q290" i="4"/>
  <c r="Q176" i="4"/>
  <c r="Q414" i="4"/>
  <c r="Q487" i="4"/>
  <c r="Q1403" i="4"/>
  <c r="Q279" i="4"/>
  <c r="Q757" i="4"/>
  <c r="Q1300" i="4"/>
  <c r="Q945" i="4"/>
  <c r="Q1295" i="4"/>
  <c r="Q212" i="4"/>
  <c r="Q219" i="4"/>
  <c r="Q1365" i="4"/>
  <c r="Q1476" i="4"/>
  <c r="Q1305" i="4"/>
  <c r="Q1479" i="4"/>
  <c r="Q756" i="4"/>
  <c r="Q955" i="4"/>
  <c r="Q1342" i="4"/>
  <c r="Q1261" i="4"/>
  <c r="Q273" i="4"/>
  <c r="Q1499" i="4"/>
  <c r="Q139" i="4"/>
  <c r="Q957" i="4"/>
  <c r="Q1340" i="4"/>
  <c r="Q1137" i="4"/>
  <c r="Q939" i="4"/>
  <c r="Q1326" i="4"/>
  <c r="Q1237" i="4"/>
  <c r="Q241" i="4"/>
  <c r="Q1480" i="4"/>
  <c r="Q295" i="4"/>
  <c r="Q770" i="4"/>
  <c r="Q264" i="4"/>
  <c r="Q502" i="4"/>
  <c r="Q1151" i="4"/>
  <c r="Q1235" i="4"/>
  <c r="Q1246" i="4"/>
  <c r="Q181" i="4"/>
  <c r="Q1273" i="4"/>
  <c r="Q1319" i="4"/>
  <c r="Q172" i="4"/>
  <c r="Q840" i="4"/>
  <c r="Q494" i="4"/>
  <c r="Q439" i="4"/>
  <c r="Q859" i="4"/>
  <c r="Q1285" i="4"/>
  <c r="Q1393" i="4"/>
  <c r="Q679" i="4"/>
  <c r="Q234" i="4"/>
  <c r="Q422" i="4"/>
  <c r="Q260" i="4"/>
  <c r="Q1175" i="4"/>
  <c r="Q650" i="4"/>
  <c r="Q821" i="4"/>
  <c r="Q564" i="4"/>
  <c r="Q202" i="4"/>
  <c r="Q500" i="4"/>
  <c r="Q1368" i="4"/>
  <c r="Q974" i="4"/>
  <c r="Q1162" i="4"/>
  <c r="Q1236" i="4"/>
  <c r="Q424" i="4"/>
  <c r="Q441" i="4"/>
  <c r="Q146" i="4"/>
  <c r="Q1180" i="4"/>
  <c r="Q618" i="4"/>
  <c r="Q1046" i="4"/>
  <c r="Q443" i="4"/>
  <c r="Q392" i="4"/>
  <c r="Q1017" i="4"/>
  <c r="Q1442" i="4"/>
  <c r="Q856" i="4"/>
  <c r="Q499" i="4"/>
  <c r="Q775" i="4"/>
  <c r="Q549" i="4"/>
  <c r="Q690" i="4"/>
  <c r="Q278" i="4"/>
  <c r="Q508" i="4"/>
  <c r="Q726" i="4"/>
  <c r="Q971" i="4"/>
  <c r="Q114" i="4"/>
  <c r="P1520" i="4"/>
  <c r="P1367" i="4"/>
  <c r="Q1069" i="4"/>
  <c r="Q714" i="4"/>
  <c r="Q921" i="4"/>
  <c r="Q131" i="4"/>
  <c r="P422" i="4"/>
  <c r="P207" i="4"/>
  <c r="P1168" i="4"/>
  <c r="Q1346" i="4"/>
  <c r="Q291" i="4"/>
  <c r="Q1115" i="4"/>
  <c r="Q1282" i="4"/>
  <c r="Q1302" i="4"/>
  <c r="Q746" i="4"/>
  <c r="Q165" i="4"/>
  <c r="Q1249" i="4"/>
  <c r="Q283" i="4"/>
  <c r="Q1369" i="4"/>
  <c r="Q1259" i="4"/>
  <c r="Q1322" i="4"/>
  <c r="Q1333" i="4"/>
  <c r="Q1243" i="4"/>
  <c r="Q1306" i="4"/>
  <c r="Q954" i="4"/>
  <c r="Q1215" i="4"/>
  <c r="Q301" i="4"/>
  <c r="Q236" i="4"/>
  <c r="Q1207" i="4"/>
  <c r="Q209" i="4"/>
  <c r="Q486" i="4"/>
  <c r="Q474" i="4"/>
  <c r="Q666" i="4"/>
  <c r="Q1158" i="4"/>
  <c r="Q1192" i="4"/>
  <c r="Q461" i="4"/>
  <c r="Q1164" i="4"/>
  <c r="Q1560" i="4"/>
  <c r="Q1023" i="4"/>
  <c r="Q470" i="4"/>
  <c r="Q919" i="4"/>
  <c r="Q532" i="4"/>
  <c r="Q1454" i="4"/>
  <c r="O1339" i="4"/>
  <c r="Q299" i="4"/>
  <c r="Q277" i="4"/>
  <c r="Q235" i="4"/>
  <c r="Q1397" i="4"/>
  <c r="Q1492" i="4"/>
  <c r="Q1321" i="4"/>
  <c r="Q1495" i="4"/>
  <c r="Q772" i="4"/>
  <c r="Q226" i="4"/>
  <c r="Q1190" i="4"/>
  <c r="Q286" i="4"/>
  <c r="Q423" i="4"/>
  <c r="Q1339" i="4"/>
  <c r="Q215" i="4"/>
  <c r="Q189" i="4"/>
  <c r="Q1402" i="4"/>
  <c r="Q761" i="4"/>
  <c r="Q1135" i="4"/>
  <c r="Q141" i="4"/>
  <c r="Q155" i="4"/>
  <c r="Q1133" i="4"/>
  <c r="Q1356" i="4"/>
  <c r="Q1241" i="4"/>
  <c r="Q1351" i="4"/>
  <c r="Q268" i="4"/>
  <c r="Q763" i="4"/>
  <c r="Q1270" i="4"/>
  <c r="Q837" i="4"/>
  <c r="Q1489" i="4"/>
  <c r="Q1379" i="4"/>
  <c r="Q255" i="4"/>
  <c r="Q269" i="4"/>
  <c r="Q1498" i="4"/>
  <c r="Q865" i="4"/>
  <c r="Q747" i="4"/>
  <c r="Q1254" i="4"/>
  <c r="Q749" i="4"/>
  <c r="Q1409" i="4"/>
  <c r="Q1352" i="4"/>
  <c r="Q1132" i="4"/>
  <c r="Q314" i="4"/>
  <c r="Q200" i="4"/>
  <c r="Q438" i="4"/>
  <c r="Q447" i="4"/>
  <c r="Q315" i="4"/>
  <c r="Q1493" i="4"/>
  <c r="Q1388" i="4"/>
  <c r="Q1121" i="4"/>
  <c r="Q1255" i="4"/>
  <c r="Q1250" i="4"/>
  <c r="Q656" i="4"/>
  <c r="Q302" i="4"/>
  <c r="Q1197" i="4"/>
  <c r="Q307" i="4"/>
  <c r="Q1325" i="4"/>
  <c r="Q1329" i="4"/>
  <c r="Q1276" i="4"/>
  <c r="Q170" i="4"/>
  <c r="Q294" i="4"/>
  <c r="Q1232" i="4"/>
  <c r="Q431" i="4"/>
  <c r="Q648" i="4"/>
  <c r="Q389" i="4"/>
  <c r="Q587" i="4"/>
  <c r="Q1166" i="4"/>
  <c r="Q420" i="4"/>
  <c r="Q1279" i="4"/>
  <c r="Q574" i="4"/>
  <c r="Q458" i="4"/>
  <c r="Q154" i="4"/>
  <c r="Q495" i="4"/>
  <c r="Q626" i="4"/>
  <c r="Q928" i="4"/>
  <c r="Q460" i="4"/>
  <c r="Q1296" i="4"/>
  <c r="Q854" i="4"/>
  <c r="Q1202" i="4"/>
  <c r="Q1037" i="4"/>
  <c r="Q588" i="4"/>
  <c r="Q322" i="4"/>
  <c r="Q846" i="4"/>
  <c r="Q426" i="4"/>
  <c r="Q1020" i="4"/>
  <c r="Q562" i="4"/>
  <c r="Q1425" i="4"/>
  <c r="Q1183" i="4"/>
  <c r="Q527" i="4"/>
  <c r="Q925" i="4"/>
  <c r="Q712" i="4"/>
  <c r="Q743" i="4"/>
  <c r="Q353" i="4"/>
  <c r="P405" i="4"/>
  <c r="Q884" i="4"/>
  <c r="Q734" i="4"/>
  <c r="Q342" i="4"/>
  <c r="P1568" i="4"/>
  <c r="P296" i="4"/>
  <c r="P251" i="4"/>
  <c r="O1400" i="4"/>
  <c r="Q1283" i="4"/>
  <c r="Q1234" i="4"/>
  <c r="Q1222" i="4"/>
  <c r="Q1358" i="4"/>
  <c r="Q1309" i="4"/>
  <c r="Q949" i="4"/>
  <c r="Q240" i="4"/>
  <c r="Q163" i="4"/>
  <c r="Q1359" i="4"/>
  <c r="Q1214" i="4"/>
  <c r="Q1312" i="4"/>
  <c r="Q137" i="4"/>
  <c r="Q201" i="4"/>
  <c r="Q1404" i="4"/>
  <c r="Q1478" i="4"/>
  <c r="Q759" i="4"/>
  <c r="Q566" i="4"/>
  <c r="Q1398" i="4"/>
  <c r="Q1383" i="4"/>
  <c r="Q558" i="4"/>
  <c r="Q1477" i="4"/>
  <c r="Q1375" i="4"/>
  <c r="Q311" i="4"/>
  <c r="Q1013" i="4"/>
  <c r="Q1220" i="4"/>
  <c r="Q1226" i="4"/>
  <c r="Q1154" i="4"/>
  <c r="Q152" i="4"/>
  <c r="Q834" i="4"/>
  <c r="Q444" i="4"/>
  <c r="Q1066" i="4"/>
  <c r="Q1593" i="4"/>
  <c r="P1544" i="4"/>
  <c r="P485" i="4"/>
  <c r="P865" i="4"/>
  <c r="Q157" i="4"/>
  <c r="Q171" i="4"/>
  <c r="Q1269" i="4"/>
  <c r="Q1372" i="4"/>
  <c r="Q1257" i="4"/>
  <c r="Q1367" i="4"/>
  <c r="Q284" i="4"/>
  <c r="Q162" i="4"/>
  <c r="Q1126" i="4"/>
  <c r="Q222" i="4"/>
  <c r="Q1181" i="4"/>
  <c r="Q1275" i="4"/>
  <c r="Q151" i="4"/>
  <c r="Q1485" i="4"/>
  <c r="Q1338" i="4"/>
  <c r="Q233" i="4"/>
  <c r="Q855" i="4"/>
  <c r="Q1395" i="4"/>
  <c r="Q271" i="4"/>
  <c r="Q309" i="4"/>
  <c r="Q1292" i="4"/>
  <c r="Q937" i="4"/>
  <c r="Q1287" i="4"/>
  <c r="Q204" i="4"/>
  <c r="Q275" i="4"/>
  <c r="Q1206" i="4"/>
  <c r="Q221" i="4"/>
  <c r="Q1361" i="4"/>
  <c r="Q1315" i="4"/>
  <c r="Q191" i="4"/>
  <c r="Q1486" i="4"/>
  <c r="Q1378" i="4"/>
  <c r="Q313" i="4"/>
  <c r="Q259" i="4"/>
  <c r="Q1350" i="4"/>
  <c r="Q197" i="4"/>
  <c r="Q1345" i="4"/>
  <c r="Q1288" i="4"/>
  <c r="Q852" i="4"/>
  <c r="Q250" i="4"/>
  <c r="Q136" i="4"/>
  <c r="Q310" i="4"/>
  <c r="Q1141" i="4"/>
  <c r="Q251" i="4"/>
  <c r="Q1301" i="4"/>
  <c r="Q1324" i="4"/>
  <c r="Q849" i="4"/>
  <c r="Q943" i="4"/>
  <c r="Q946" i="4"/>
  <c r="Q192" i="4"/>
  <c r="Q238" i="4"/>
  <c r="Q493" i="4"/>
  <c r="Q243" i="4"/>
  <c r="Q1109" i="4"/>
  <c r="Q1265" i="4"/>
  <c r="Q1116" i="4"/>
  <c r="Q312" i="4"/>
  <c r="Q230" i="4"/>
  <c r="Q744" i="4"/>
  <c r="Q1157" i="4"/>
  <c r="Q647" i="4"/>
  <c r="Q995" i="4"/>
  <c r="Q523" i="4"/>
  <c r="Q982" i="4"/>
  <c r="Q1179" i="4"/>
  <c r="Q1244" i="4"/>
  <c r="Q1159" i="4"/>
  <c r="Q1217" i="4"/>
  <c r="Q936" i="4"/>
  <c r="Q1221" i="4"/>
  <c r="Q624" i="4"/>
  <c r="Q862" i="4"/>
  <c r="Q1219" i="4"/>
  <c r="Q1111" i="4"/>
  <c r="Q518" i="4"/>
  <c r="Q498" i="4"/>
  <c r="Q973" i="4"/>
  <c r="Q524" i="4"/>
  <c r="Q904" i="4"/>
  <c r="Q510" i="4"/>
  <c r="Q1185" i="4"/>
  <c r="Q828" i="4"/>
  <c r="Q585" i="4"/>
  <c r="Q1057" i="4"/>
  <c r="Q436" i="4"/>
  <c r="Q1586" i="4"/>
  <c r="Q815" i="4"/>
  <c r="Q1441" i="4"/>
  <c r="Q678" i="4"/>
  <c r="Q670" i="4"/>
  <c r="P246" i="4"/>
  <c r="Q707" i="4"/>
  <c r="Q341" i="4"/>
  <c r="Q740" i="4"/>
  <c r="Q709" i="4"/>
  <c r="P381" i="4"/>
  <c r="P649" i="4"/>
  <c r="Q686" i="4"/>
  <c r="P433" i="4"/>
  <c r="Q1501" i="4"/>
  <c r="Q758" i="4"/>
  <c r="Q948" i="4"/>
  <c r="Q1374" i="4"/>
  <c r="Q193" i="4"/>
  <c r="Q478" i="4"/>
  <c r="Q1411" i="4"/>
  <c r="Q773" i="4"/>
  <c r="Q953" i="4"/>
  <c r="Q220" i="4"/>
  <c r="Q1006" i="4"/>
  <c r="Q477" i="4"/>
  <c r="Q1366" i="4"/>
  <c r="Q305" i="4"/>
  <c r="Q663" i="4"/>
  <c r="Q173" i="4"/>
  <c r="Q753" i="4"/>
  <c r="Q140" i="4"/>
  <c r="Q1349" i="4"/>
  <c r="Q1297" i="4"/>
  <c r="Q1494" i="4"/>
  <c r="Q185" i="4"/>
  <c r="Q1317" i="4"/>
  <c r="Q1281" i="4"/>
  <c r="Q308" i="4"/>
  <c r="Q1150" i="4"/>
  <c r="Q437" i="4"/>
  <c r="Q1482" i="4"/>
  <c r="Q751" i="4"/>
  <c r="Q1142" i="4"/>
  <c r="Q179" i="4"/>
  <c r="Q1584" i="4"/>
  <c r="Q248" i="4"/>
  <c r="Q166" i="4"/>
  <c r="Q1187" i="4"/>
  <c r="Q1040" i="4"/>
  <c r="Q811" i="4"/>
  <c r="Q546" i="4"/>
  <c r="Q582" i="4"/>
  <c r="Q466" i="4"/>
  <c r="Q1229" i="4"/>
  <c r="Q1153" i="4"/>
  <c r="Q296" i="4"/>
  <c r="Q1227" i="4"/>
  <c r="Q623" i="4"/>
  <c r="Q526" i="4"/>
  <c r="Q1155" i="4"/>
  <c r="Q860" i="4"/>
  <c r="Q1231" i="4"/>
  <c r="Q434" i="4"/>
  <c r="Q781" i="4"/>
  <c r="Q547" i="4"/>
  <c r="Q1553" i="4"/>
  <c r="Q382" i="4"/>
  <c r="Q481" i="4"/>
  <c r="Q396" i="4"/>
  <c r="Q521" i="4"/>
  <c r="Q1399" i="4"/>
  <c r="Q427" i="4"/>
  <c r="Q1095" i="4"/>
  <c r="Q501" i="4"/>
  <c r="Q963" i="4"/>
  <c r="Q877" i="4"/>
  <c r="Q365" i="4"/>
  <c r="P758" i="4"/>
  <c r="P1594" i="4"/>
  <c r="Q1455" i="4"/>
  <c r="P1507" i="4"/>
  <c r="Q611" i="4"/>
  <c r="Q1096" i="4"/>
  <c r="P363" i="4"/>
  <c r="P401" i="4"/>
  <c r="P1502" i="4"/>
  <c r="Q159" i="4"/>
  <c r="Q496" i="4"/>
  <c r="Q1277" i="4"/>
  <c r="Q671" i="4"/>
  <c r="Q851" i="4"/>
  <c r="Q1268" i="4"/>
  <c r="Q1245" i="4"/>
  <c r="Q145" i="4"/>
  <c r="Q1308" i="4"/>
  <c r="Q1303" i="4"/>
  <c r="Q1248" i="4"/>
  <c r="Q158" i="4"/>
  <c r="Q1123" i="4"/>
  <c r="Q1293" i="4"/>
  <c r="Q1568" i="4"/>
  <c r="Q1331" i="4"/>
  <c r="Q207" i="4"/>
  <c r="Q1394" i="4"/>
  <c r="Q1127" i="4"/>
  <c r="Q211" i="4"/>
  <c r="Q1412" i="4"/>
  <c r="Q1251" i="4"/>
  <c r="Q1373" i="4"/>
  <c r="Q1314" i="4"/>
  <c r="Q195" i="4"/>
  <c r="Q1396" i="4"/>
  <c r="Q1391" i="4"/>
  <c r="Q186" i="4"/>
  <c r="Q182" i="4"/>
  <c r="Q187" i="4"/>
  <c r="Q861" i="4"/>
  <c r="Q281" i="4"/>
  <c r="Q306" i="4"/>
  <c r="Q174" i="4"/>
  <c r="Q429" i="4"/>
  <c r="Q293" i="4"/>
  <c r="Q836" i="4"/>
  <c r="Q224" i="4"/>
  <c r="Q196" i="4"/>
  <c r="Q1347" i="4"/>
  <c r="Q223" i="4"/>
  <c r="Q205" i="4"/>
  <c r="Q1410" i="4"/>
  <c r="Q769" i="4"/>
  <c r="Q1239" i="4"/>
  <c r="Q156" i="4"/>
  <c r="Q944" i="4"/>
  <c r="Q942" i="4"/>
  <c r="Q1200" i="4"/>
  <c r="Q413" i="4"/>
  <c r="Q843" i="4"/>
  <c r="Q1294" i="4"/>
  <c r="Q933" i="4"/>
  <c r="Q169" i="4"/>
  <c r="Q1384" i="4"/>
  <c r="Q1260" i="4"/>
  <c r="Q1267" i="4"/>
  <c r="Q143" i="4"/>
  <c r="Q1405" i="4"/>
  <c r="Q1330" i="4"/>
  <c r="Q217" i="4"/>
  <c r="Q847" i="4"/>
  <c r="O1563" i="4"/>
  <c r="Q147" i="4"/>
  <c r="Q1117" i="4"/>
  <c r="Q1348" i="4"/>
  <c r="Q1233" i="4"/>
  <c r="Q947" i="4"/>
  <c r="Q1334" i="4"/>
  <c r="Q1253" i="4"/>
  <c r="Q257" i="4"/>
  <c r="Q1491" i="4"/>
  <c r="Q149" i="4"/>
  <c r="Q941" i="4"/>
  <c r="Q1332" i="4"/>
  <c r="Q1129" i="4"/>
  <c r="Q1327" i="4"/>
  <c r="Q244" i="4"/>
  <c r="Q1272" i="4"/>
  <c r="Q1030" i="4"/>
  <c r="Q1224" i="4"/>
  <c r="Q1196" i="4"/>
  <c r="Q161" i="4"/>
  <c r="Q245" i="4"/>
  <c r="Q1362" i="4"/>
  <c r="Q1592" i="4"/>
  <c r="Q1124" i="4"/>
  <c r="Q242" i="4"/>
  <c r="Q1022" i="4"/>
  <c r="Q1216" i="4"/>
  <c r="Q1188" i="4"/>
  <c r="Q1390" i="4"/>
  <c r="Q1500" i="4"/>
  <c r="Q1400" i="4"/>
  <c r="Q292" i="4"/>
  <c r="Q184" i="4"/>
  <c r="Q1199" i="4"/>
  <c r="Q1174" i="4"/>
  <c r="Q483" i="4"/>
  <c r="Q976" i="4"/>
  <c r="Q379" i="4"/>
  <c r="Q303" i="4"/>
  <c r="Q454" i="4"/>
  <c r="Q1225" i="4"/>
  <c r="Q1114" i="4"/>
  <c r="Q485" i="4"/>
  <c r="Q631" i="4"/>
  <c r="Q168" i="4"/>
  <c r="Q1163" i="4"/>
  <c r="Q1016" i="4"/>
  <c r="Q398" i="4"/>
  <c r="Q442" i="4"/>
  <c r="Q1274" i="4"/>
  <c r="Q471" i="4"/>
  <c r="Q1193" i="4"/>
  <c r="Q964" i="4"/>
  <c r="Q506" i="4"/>
  <c r="Q1065" i="4"/>
  <c r="Q1168" i="4"/>
  <c r="Q602" i="4"/>
  <c r="Q827" i="4"/>
  <c r="Q568" i="4"/>
  <c r="Q682" i="4"/>
  <c r="Q473" i="4"/>
  <c r="Q797" i="4"/>
  <c r="Q906" i="4"/>
  <c r="Q704" i="4"/>
  <c r="Q1060" i="4"/>
  <c r="Q332" i="4"/>
  <c r="P120" i="4"/>
  <c r="P1344" i="4"/>
  <c r="P1443" i="4"/>
  <c r="P1204" i="4"/>
  <c r="P1172" i="4"/>
  <c r="Q1533" i="4"/>
  <c r="Q731" i="4"/>
  <c r="P772" i="4"/>
  <c r="O728" i="4"/>
  <c r="Q760" i="4"/>
  <c r="Q1377" i="4"/>
  <c r="Q289" i="4"/>
  <c r="Q1504" i="4"/>
  <c r="Q655" i="4"/>
  <c r="Q1387" i="4"/>
  <c r="Q263" i="4"/>
  <c r="Q285" i="4"/>
  <c r="Q1284" i="4"/>
  <c r="Q929" i="4"/>
  <c r="Q755" i="4"/>
  <c r="Q1262" i="4"/>
  <c r="Q765" i="4"/>
  <c r="Q1481" i="4"/>
  <c r="Q1371" i="4"/>
  <c r="Q247" i="4"/>
  <c r="Q253" i="4"/>
  <c r="Q1490" i="4"/>
  <c r="Q857" i="4"/>
  <c r="Q1263" i="4"/>
  <c r="Q180" i="4"/>
  <c r="Q1120" i="4"/>
  <c r="Q966" i="4"/>
  <c r="Q1160" i="4"/>
  <c r="Q1483" i="4"/>
  <c r="Q239" i="4"/>
  <c r="Q1382" i="4"/>
  <c r="Q1298" i="4"/>
  <c r="Q1344" i="4"/>
  <c r="Q844" i="4"/>
  <c r="Q178" i="4"/>
  <c r="Q958" i="4"/>
  <c r="Q1152" i="4"/>
  <c r="Q492" i="4"/>
  <c r="Q1310" i="4"/>
  <c r="Q1380" i="4"/>
  <c r="Q1336" i="4"/>
  <c r="Q938" i="4"/>
  <c r="Q1134" i="4"/>
  <c r="Q1496" i="4"/>
  <c r="Q990" i="4"/>
  <c r="Q419" i="4"/>
  <c r="Q823" i="4"/>
  <c r="Q994" i="4"/>
  <c r="Q252" i="4"/>
  <c r="Q262" i="4"/>
  <c r="Q1161" i="4"/>
  <c r="Q672" i="4"/>
  <c r="Q1212" i="4"/>
  <c r="Q1024" i="4"/>
  <c r="Q1118" i="4"/>
  <c r="Q459" i="4"/>
  <c r="Q148" i="4"/>
  <c r="Q206" i="4"/>
  <c r="Q1201" i="4"/>
  <c r="Q850" i="4"/>
  <c r="Q1189" i="4"/>
  <c r="Q608" i="4"/>
  <c r="Q403" i="4"/>
  <c r="Q512" i="4"/>
  <c r="Q748" i="4"/>
  <c r="Q445" i="4"/>
  <c r="Q808" i="4"/>
  <c r="Q394" i="4"/>
  <c r="Q1562" i="4"/>
  <c r="Q218" i="4"/>
  <c r="Q592" i="4"/>
  <c r="Q571" i="4"/>
  <c r="Q796" i="4"/>
  <c r="Q1105" i="4"/>
  <c r="Q1083" i="4"/>
  <c r="Q1563" i="4"/>
  <c r="P632" i="4"/>
  <c r="P1575" i="4"/>
  <c r="P1441" i="4"/>
  <c r="P836" i="4"/>
  <c r="P309" i="4"/>
  <c r="Q1051" i="4"/>
  <c r="P593" i="4"/>
  <c r="P264" i="4"/>
  <c r="N854" i="4"/>
  <c r="Q249" i="4"/>
  <c r="Q261" i="4"/>
  <c r="Q1131" i="4"/>
  <c r="Q930" i="4"/>
  <c r="Q304" i="4"/>
  <c r="Q542" i="4"/>
  <c r="Q432" i="4"/>
  <c r="Q476" i="4"/>
  <c r="Q227" i="4"/>
  <c r="Q1381" i="4"/>
  <c r="Q1484" i="4"/>
  <c r="Q1313" i="4"/>
  <c r="Q1487" i="4"/>
  <c r="Q764" i="4"/>
  <c r="Q771" i="4"/>
  <c r="Q1278" i="4"/>
  <c r="Q853" i="4"/>
  <c r="Q1497" i="4"/>
  <c r="Q1376" i="4"/>
  <c r="Q1252" i="4"/>
  <c r="Q1323" i="4"/>
  <c r="Q199" i="4"/>
  <c r="Q1502" i="4"/>
  <c r="Q1386" i="4"/>
  <c r="Q745" i="4"/>
  <c r="Q267" i="4"/>
  <c r="Q1198" i="4"/>
  <c r="Q213" i="4"/>
  <c r="Q1353" i="4"/>
  <c r="Q1307" i="4"/>
  <c r="Q183" i="4"/>
  <c r="Q1406" i="4"/>
  <c r="Q1370" i="4"/>
  <c r="Q297" i="4"/>
  <c r="Q951" i="4"/>
  <c r="Q1258" i="4"/>
  <c r="Q848" i="4"/>
  <c r="Q838" i="4"/>
  <c r="Q456" i="4"/>
  <c r="Q1363" i="4"/>
  <c r="Q175" i="4"/>
  <c r="Q1341" i="4"/>
  <c r="Q1401" i="4"/>
  <c r="Q1280" i="4"/>
  <c r="Q300" i="4"/>
  <c r="Q1264" i="4"/>
  <c r="Q774" i="4"/>
  <c r="Q448" i="4"/>
  <c r="Q1475" i="4"/>
  <c r="Q1238" i="4"/>
  <c r="Q1290" i="4"/>
  <c r="Q1503" i="4"/>
  <c r="Q754" i="4"/>
  <c r="Q1014" i="4"/>
  <c r="Q1343" i="4"/>
  <c r="Q142" i="4"/>
  <c r="Q1178" i="4"/>
  <c r="Q399" i="4"/>
  <c r="Q810" i="4"/>
  <c r="Q1122" i="4"/>
  <c r="Q1149" i="4"/>
  <c r="Q457" i="4"/>
  <c r="Q208" i="4"/>
  <c r="Q484" i="4"/>
  <c r="Q1360" i="4"/>
  <c r="Q214" i="4"/>
  <c r="Q1218" i="4"/>
  <c r="Q858" i="4"/>
  <c r="Q1184" i="4"/>
  <c r="Q497" i="4"/>
  <c r="Q280" i="4"/>
  <c r="Q453" i="4"/>
  <c r="Q607" i="4"/>
  <c r="Q1018" i="4"/>
  <c r="Q543" i="4"/>
  <c r="Q1266" i="4"/>
  <c r="Q1156" i="4"/>
  <c r="Q384" i="4"/>
  <c r="Q1009" i="4"/>
  <c r="Q1434" i="4"/>
  <c r="Q232" i="4"/>
  <c r="Q829" i="4"/>
  <c r="Q706" i="4"/>
  <c r="Q561" i="4"/>
  <c r="Q813" i="4"/>
  <c r="P1435" i="4"/>
  <c r="P1359" i="4"/>
  <c r="Q914" i="4"/>
  <c r="P221" i="4"/>
  <c r="P1439" i="4"/>
  <c r="P206" i="4"/>
  <c r="Q617" i="4"/>
  <c r="P1553" i="4"/>
  <c r="P845" i="4"/>
  <c r="P780" i="4"/>
  <c r="Q153" i="4"/>
  <c r="Q845" i="4"/>
  <c r="Q1316" i="4"/>
  <c r="Q1113" i="4"/>
  <c r="Q1311" i="4"/>
  <c r="Q228" i="4"/>
  <c r="Q1256" i="4"/>
  <c r="Q950" i="4"/>
  <c r="Q1208" i="4"/>
  <c r="Q1130" i="4"/>
  <c r="Q590" i="4"/>
  <c r="Q1228" i="4"/>
  <c r="Q410" i="4"/>
  <c r="Q792" i="4"/>
  <c r="Q1004" i="4"/>
  <c r="Q378" i="4"/>
  <c r="Q569" i="4"/>
  <c r="Q1136" i="4"/>
  <c r="Q472" i="4"/>
  <c r="Q475" i="4"/>
  <c r="Q640" i="4"/>
  <c r="Q658" i="4"/>
  <c r="Q446" i="4"/>
  <c r="Q412" i="4"/>
  <c r="Q449" i="4"/>
  <c r="Q188" i="4"/>
  <c r="Q934" i="4"/>
  <c r="Q469" i="4"/>
  <c r="Q450" i="4"/>
  <c r="Q1304" i="4"/>
  <c r="Q288" i="4"/>
  <c r="Q416" i="4"/>
  <c r="Q451" i="4"/>
  <c r="Q616" i="4"/>
  <c r="Q266" i="4"/>
  <c r="Q390" i="4"/>
  <c r="Q452" i="4"/>
  <c r="Q489" i="4"/>
  <c r="Q1031" i="4"/>
  <c r="Q404" i="4"/>
  <c r="Q833" i="4"/>
  <c r="Q529" i="4"/>
  <c r="Q1074" i="4"/>
  <c r="Q881" i="4"/>
  <c r="Q272" i="4"/>
  <c r="Q1223" i="4"/>
  <c r="Q435" i="4"/>
  <c r="Q600" i="4"/>
  <c r="Q1029" i="4"/>
  <c r="Q395" i="4"/>
  <c r="Q580" i="4"/>
  <c r="Q504" i="4"/>
  <c r="Q130" i="4"/>
  <c r="Q767" i="4"/>
  <c r="Q1182" i="4"/>
  <c r="Q455" i="4"/>
  <c r="Q1186" i="4"/>
  <c r="Q984" i="4"/>
  <c r="Q397" i="4"/>
  <c r="Q818" i="4"/>
  <c r="Q531" i="4"/>
  <c r="Q1416" i="4"/>
  <c r="Q1537" i="4"/>
  <c r="Q911" i="4"/>
  <c r="Q980" i="4"/>
  <c r="Q530" i="4"/>
  <c r="Q1552" i="4"/>
  <c r="Q719" i="4"/>
  <c r="Q662" i="4"/>
  <c r="Q741" i="4"/>
  <c r="Q1005" i="4"/>
  <c r="Q555" i="4"/>
  <c r="Q354" i="4"/>
  <c r="Q979" i="4"/>
  <c r="Q1080" i="4"/>
  <c r="Q1449" i="4"/>
  <c r="Q1034" i="4"/>
  <c r="Q528" i="4"/>
  <c r="Q905" i="4"/>
  <c r="Q1026" i="4"/>
  <c r="Q520" i="4"/>
  <c r="Q897" i="4"/>
  <c r="Q996" i="4"/>
  <c r="Q578" i="4"/>
  <c r="Q1569" i="4"/>
  <c r="Q367" i="4"/>
  <c r="Q614" i="4"/>
  <c r="Q693" i="4"/>
  <c r="Q876" i="4"/>
  <c r="Q899" i="4"/>
  <c r="P1335" i="4"/>
  <c r="P1593" i="4"/>
  <c r="Q805" i="4"/>
  <c r="Q1071" i="4"/>
  <c r="Q366" i="4"/>
  <c r="Q1544" i="4"/>
  <c r="Q352" i="4"/>
  <c r="P1531" i="4"/>
  <c r="P1244" i="4"/>
  <c r="P1472" i="4"/>
  <c r="P1264" i="4"/>
  <c r="P469" i="4"/>
  <c r="P310" i="4"/>
  <c r="P151" i="4"/>
  <c r="P184" i="4"/>
  <c r="P696" i="4"/>
  <c r="Q1089" i="4"/>
  <c r="Q1070" i="4"/>
  <c r="Q733" i="4"/>
  <c r="Q684" i="4"/>
  <c r="Q635" i="4"/>
  <c r="P1522" i="4"/>
  <c r="P1230" i="4"/>
  <c r="P1511" i="4"/>
  <c r="P285" i="4"/>
  <c r="P126" i="4"/>
  <c r="Q649" i="4"/>
  <c r="Q646" i="4"/>
  <c r="Q920" i="4"/>
  <c r="Q1467" i="4"/>
  <c r="P1321" i="4"/>
  <c r="P1332" i="4"/>
  <c r="P1342" i="4"/>
  <c r="P613" i="4"/>
  <c r="Q633" i="4"/>
  <c r="Q872" i="4"/>
  <c r="Q668" i="4"/>
  <c r="P1424" i="4"/>
  <c r="P1592" i="4"/>
  <c r="P237" i="4"/>
  <c r="Q991" i="4"/>
  <c r="Q895" i="4"/>
  <c r="Q320" i="4"/>
  <c r="P1491" i="4"/>
  <c r="P1440" i="4"/>
  <c r="P501" i="4"/>
  <c r="Q375" i="4"/>
  <c r="Q1540" i="4"/>
  <c r="P1399" i="4"/>
  <c r="P1329" i="4"/>
  <c r="P573" i="4"/>
  <c r="Q713" i="4"/>
  <c r="Q685" i="4"/>
  <c r="Q595" i="4"/>
  <c r="P1268" i="4"/>
  <c r="P261" i="4"/>
  <c r="P614" i="4"/>
  <c r="P488" i="4"/>
  <c r="P186" i="4"/>
  <c r="P555" i="4"/>
  <c r="P269" i="4"/>
  <c r="P298" i="4"/>
  <c r="P1165" i="4"/>
  <c r="P1185" i="4"/>
  <c r="P152" i="4"/>
  <c r="P611" i="4"/>
  <c r="P1256" i="4"/>
  <c r="P106" i="4"/>
  <c r="P1125" i="4"/>
  <c r="P830" i="4"/>
  <c r="P1201" i="4"/>
  <c r="P1298" i="4"/>
  <c r="N144" i="4"/>
  <c r="P1031" i="4"/>
  <c r="O1530" i="4"/>
  <c r="O662" i="4"/>
  <c r="N662" i="4"/>
  <c r="Q246" i="4"/>
  <c r="Q1205" i="4"/>
  <c r="Q931" i="4"/>
  <c r="Q1318" i="4"/>
  <c r="Q1125" i="4"/>
  <c r="Q225" i="4"/>
  <c r="Q1408" i="4"/>
  <c r="Q287" i="4"/>
  <c r="Q762" i="4"/>
  <c r="Q256" i="4"/>
  <c r="Q430" i="4"/>
  <c r="Q1143" i="4"/>
  <c r="Q1355" i="4"/>
  <c r="Q231" i="4"/>
  <c r="Q229" i="4"/>
  <c r="Q1474" i="4"/>
  <c r="Q841" i="4"/>
  <c r="Q1247" i="4"/>
  <c r="Q164" i="4"/>
  <c r="Q952" i="4"/>
  <c r="Q766" i="4"/>
  <c r="Q1144" i="4"/>
  <c r="Q674" i="4"/>
  <c r="Q462" i="4"/>
  <c r="Q1140" i="4"/>
  <c r="Q1169" i="4"/>
  <c r="Q120" i="4"/>
  <c r="Q812" i="4"/>
  <c r="Q993" i="4"/>
  <c r="Q1488" i="4"/>
  <c r="Q680" i="4"/>
  <c r="Q1167" i="4"/>
  <c r="Q411" i="4"/>
  <c r="Q639" i="4"/>
  <c r="Q194" i="4"/>
  <c r="Q254" i="4"/>
  <c r="Q1171" i="4"/>
  <c r="Q634" i="4"/>
  <c r="Q866" i="4"/>
  <c r="Q534" i="4"/>
  <c r="Q1204" i="4"/>
  <c r="Q1209" i="4"/>
  <c r="Q1119" i="4"/>
  <c r="Q160" i="4"/>
  <c r="Q479" i="4"/>
  <c r="Q1210" i="4"/>
  <c r="Q615" i="4"/>
  <c r="Q138" i="4"/>
  <c r="Q198" i="4"/>
  <c r="Q1211" i="4"/>
  <c r="Q425" i="4"/>
  <c r="Q967" i="4"/>
  <c r="Q1019" i="4"/>
  <c r="Q401" i="4"/>
  <c r="Q736" i="4"/>
  <c r="Q890" i="4"/>
  <c r="Q1407" i="4"/>
  <c r="Q144" i="4"/>
  <c r="Q463" i="4"/>
  <c r="Q1194" i="4"/>
  <c r="Q599" i="4"/>
  <c r="Q965" i="4"/>
  <c r="Q1010" i="4"/>
  <c r="Q516" i="4"/>
  <c r="Q535" i="4"/>
  <c r="Q1575" i="4"/>
  <c r="Q316" i="4"/>
  <c r="Q998" i="4"/>
  <c r="Q1165" i="4"/>
  <c r="Q482" i="4"/>
  <c r="Q800" i="4"/>
  <c r="Q1012" i="4"/>
  <c r="Q386" i="4"/>
  <c r="Q554" i="4"/>
  <c r="Q1554" i="4"/>
  <c r="Q1417" i="4"/>
  <c r="Q727" i="4"/>
  <c r="Q1035" i="4"/>
  <c r="Q1104" i="4"/>
  <c r="Q1473" i="4"/>
  <c r="Q343" i="4"/>
  <c r="Q598" i="4"/>
  <c r="Q677" i="4"/>
  <c r="Q381" i="4"/>
  <c r="Q514" i="4"/>
  <c r="Q1048" i="4"/>
  <c r="Q1042" i="4"/>
  <c r="Q536" i="4"/>
  <c r="Q832" i="4"/>
  <c r="Q786" i="4"/>
  <c r="Q511" i="4"/>
  <c r="Q824" i="4"/>
  <c r="Q778" i="4"/>
  <c r="Q503" i="4"/>
  <c r="Q665" i="4"/>
  <c r="Q830" i="4"/>
  <c r="Q537" i="4"/>
  <c r="Q1097" i="4"/>
  <c r="Q111" i="4"/>
  <c r="Q334" i="4"/>
  <c r="Q629" i="4"/>
  <c r="Q692" i="4"/>
  <c r="Q715" i="4"/>
  <c r="P1232" i="4"/>
  <c r="P1529" i="4"/>
  <c r="Q978" i="4"/>
  <c r="Q735" i="4"/>
  <c r="Q110" i="4"/>
  <c r="Q1588" i="4"/>
  <c r="Q1539" i="4"/>
  <c r="P1459" i="4"/>
  <c r="P860" i="4"/>
  <c r="P1393" i="4"/>
  <c r="P1028" i="4"/>
  <c r="P533" i="4"/>
  <c r="P374" i="4"/>
  <c r="P215" i="4"/>
  <c r="P248" i="4"/>
  <c r="P760" i="4"/>
  <c r="Q689" i="4"/>
  <c r="Q870" i="4"/>
  <c r="Q653" i="4"/>
  <c r="Q612" i="4"/>
  <c r="Q347" i="4"/>
  <c r="P1450" i="4"/>
  <c r="P788" i="4"/>
  <c r="P1447" i="4"/>
  <c r="P349" i="4"/>
  <c r="P190" i="4"/>
  <c r="Q329" i="4"/>
  <c r="Q350" i="4"/>
  <c r="Q1572" i="4"/>
  <c r="Q1091" i="4"/>
  <c r="P1207" i="4"/>
  <c r="N114" i="4"/>
  <c r="P1239" i="4"/>
  <c r="P677" i="4"/>
  <c r="Q903" i="4"/>
  <c r="Q1565" i="4"/>
  <c r="Q596" i="4"/>
  <c r="P1578" i="4"/>
  <c r="P1448" i="4"/>
  <c r="P301" i="4"/>
  <c r="Q1043" i="4"/>
  <c r="Q687" i="4"/>
  <c r="Q1556" i="4"/>
  <c r="P1412" i="4"/>
  <c r="P1343" i="4"/>
  <c r="P565" i="4"/>
  <c r="Q376" i="4"/>
  <c r="Q1108" i="4"/>
  <c r="P1284" i="4"/>
  <c r="P1228" i="4"/>
  <c r="P637" i="4"/>
  <c r="Q601" i="4"/>
  <c r="Q597" i="4"/>
  <c r="Q115" i="4"/>
  <c r="P980" i="4"/>
  <c r="P325" i="4"/>
  <c r="P678" i="4"/>
  <c r="P552" i="4"/>
  <c r="P250" i="4"/>
  <c r="P619" i="4"/>
  <c r="P398" i="4"/>
  <c r="P522" i="4"/>
  <c r="P1357" i="4"/>
  <c r="P930" i="4"/>
  <c r="P408" i="4"/>
  <c r="P156" i="4"/>
  <c r="P461" i="4"/>
  <c r="P330" i="4"/>
  <c r="P1381" i="4"/>
  <c r="P1374" i="4"/>
  <c r="P335" i="4"/>
  <c r="P1352" i="4"/>
  <c r="P420" i="4"/>
  <c r="P1066" i="4"/>
  <c r="P730" i="4"/>
  <c r="P1315" i="4"/>
  <c r="N1499" i="4"/>
  <c r="Q1291" i="4"/>
  <c r="Q167" i="4"/>
  <c r="Q1286" i="4"/>
  <c r="Q1354" i="4"/>
  <c r="Q265" i="4"/>
  <c r="Q935" i="4"/>
  <c r="Q1242" i="4"/>
  <c r="Q768" i="4"/>
  <c r="Q550" i="4"/>
  <c r="Q440" i="4"/>
  <c r="Q210" i="4"/>
  <c r="Q270" i="4"/>
  <c r="Q428" i="4"/>
  <c r="Q465" i="4"/>
  <c r="Q1007" i="4"/>
  <c r="Q380" i="4"/>
  <c r="Q809" i="4"/>
  <c r="Q1335" i="4"/>
  <c r="Q216" i="4"/>
  <c r="Q415" i="4"/>
  <c r="Q1170" i="4"/>
  <c r="Q1032" i="4"/>
  <c r="Q1128" i="4"/>
  <c r="Q464" i="4"/>
  <c r="Q467" i="4"/>
  <c r="Q632" i="4"/>
  <c r="Q282" i="4"/>
  <c r="Q406" i="4"/>
  <c r="Q468" i="4"/>
  <c r="Q1145" i="4"/>
  <c r="Q932" i="4"/>
  <c r="Q1110" i="4"/>
  <c r="Q1213" i="4"/>
  <c r="Q1146" i="4"/>
  <c r="Q1008" i="4"/>
  <c r="Q864" i="4"/>
  <c r="Q1176" i="4"/>
  <c r="Q1147" i="4"/>
  <c r="Q610" i="4"/>
  <c r="Q783" i="4"/>
  <c r="Q835" i="4"/>
  <c r="Q557" i="4"/>
  <c r="Q576" i="4"/>
  <c r="Q698" i="4"/>
  <c r="Q839" i="4"/>
  <c r="Q1038" i="4"/>
  <c r="Q1173" i="4"/>
  <c r="Q490" i="4"/>
  <c r="Q992" i="4"/>
  <c r="Q405" i="4"/>
  <c r="Q826" i="4"/>
  <c r="Q539" i="4"/>
  <c r="Q1456" i="4"/>
  <c r="Q1545" i="4"/>
  <c r="Q1138" i="4"/>
  <c r="Q750" i="4"/>
  <c r="Q421" i="4"/>
  <c r="Q418" i="4"/>
  <c r="Q128" i="4"/>
  <c r="Q820" i="4"/>
  <c r="Q1001" i="4"/>
  <c r="Q577" i="4"/>
  <c r="Q1426" i="4"/>
  <c r="Q1049" i="4"/>
  <c r="Q359" i="4"/>
  <c r="Q787" i="4"/>
  <c r="Q584" i="4"/>
  <c r="Q1081" i="4"/>
  <c r="Q896" i="4"/>
  <c r="Q318" i="4"/>
  <c r="Q613" i="4"/>
  <c r="Q804" i="4"/>
  <c r="Q1088" i="4"/>
  <c r="Q960" i="4"/>
  <c r="Q794" i="4"/>
  <c r="Q519" i="4"/>
  <c r="Q798" i="4"/>
  <c r="Q969" i="4"/>
  <c r="Q1578" i="4"/>
  <c r="Q1039" i="4"/>
  <c r="Q961" i="4"/>
  <c r="Q1546" i="4"/>
  <c r="Q593" i="4"/>
  <c r="Q803" i="4"/>
  <c r="Q696" i="4"/>
  <c r="Q889" i="4"/>
  <c r="Q1415" i="4"/>
  <c r="Q1464" i="4"/>
  <c r="Q349" i="4"/>
  <c r="Q628" i="4"/>
  <c r="Q651" i="4"/>
  <c r="P868" i="4"/>
  <c r="P1465" i="4"/>
  <c r="Q509" i="4"/>
  <c r="Q327" i="4"/>
  <c r="Q1423" i="4"/>
  <c r="Q1460" i="4"/>
  <c r="Q1107" i="4"/>
  <c r="P1360" i="4"/>
  <c r="P1537" i="4"/>
  <c r="P1292" i="4"/>
  <c r="O1003" i="4"/>
  <c r="P597" i="4"/>
  <c r="P438" i="4"/>
  <c r="P279" i="4"/>
  <c r="P312" i="4"/>
  <c r="P153" i="4"/>
  <c r="Q345" i="4"/>
  <c r="Q654" i="4"/>
  <c r="Q357" i="4"/>
  <c r="Q324" i="4"/>
  <c r="P761" i="4"/>
  <c r="P1345" i="4"/>
  <c r="P1536" i="4"/>
  <c r="P1353" i="4"/>
  <c r="P413" i="4"/>
  <c r="Q776" i="4"/>
  <c r="Q927" i="4"/>
  <c r="Q1056" i="4"/>
  <c r="Q1444" i="4"/>
  <c r="Q891" i="4"/>
  <c r="P1586" i="4"/>
  <c r="P1528" i="4"/>
  <c r="O648" i="4"/>
  <c r="P741" i="4"/>
  <c r="Q695" i="4"/>
  <c r="Q917" i="4"/>
  <c r="Q1431" i="4"/>
  <c r="P1506" i="4"/>
  <c r="P1356" i="4"/>
  <c r="P365" i="4"/>
  <c r="Q1559" i="4"/>
  <c r="Q1430" i="4"/>
  <c r="Q732" i="4"/>
  <c r="P1570" i="4"/>
  <c r="P1551" i="4"/>
  <c r="P757" i="4"/>
  <c r="Q902" i="4"/>
  <c r="Q652" i="4"/>
  <c r="P1490" i="4"/>
  <c r="P1479" i="4"/>
  <c r="P158" i="4"/>
  <c r="Q351" i="4"/>
  <c r="Q1532" i="4"/>
  <c r="P1475" i="4"/>
  <c r="P1420" i="4"/>
  <c r="P517" i="4"/>
  <c r="P199" i="4"/>
  <c r="P744" i="4"/>
  <c r="P442" i="4"/>
  <c r="P132" i="4"/>
  <c r="P183" i="4"/>
  <c r="P227" i="4"/>
  <c r="P990" i="4"/>
  <c r="P1250" i="4"/>
  <c r="P169" i="4"/>
  <c r="P508" i="4"/>
  <c r="P638" i="4"/>
  <c r="P690" i="4"/>
  <c r="P1014" i="4"/>
  <c r="P239" i="4"/>
  <c r="P353" i="4"/>
  <c r="P406" i="4"/>
  <c r="P518" i="4"/>
  <c r="P1438" i="4"/>
  <c r="P1097" i="4"/>
  <c r="N1057" i="4"/>
  <c r="N1084" i="4"/>
  <c r="Q1148" i="4"/>
  <c r="Q1177" i="4"/>
  <c r="Q1015" i="4"/>
  <c r="Q388" i="4"/>
  <c r="Q817" i="4"/>
  <c r="Q513" i="4"/>
  <c r="Q1058" i="4"/>
  <c r="Q737" i="4"/>
  <c r="Q119" i="4"/>
  <c r="Q970" i="4"/>
  <c r="Q567" i="4"/>
  <c r="Q721" i="4"/>
  <c r="Q1582" i="4"/>
  <c r="Q912" i="4"/>
  <c r="Q333" i="4"/>
  <c r="Q987" i="4"/>
  <c r="Q544" i="4"/>
  <c r="Q822" i="4"/>
  <c r="Q977" i="4"/>
  <c r="Q1594" i="4"/>
  <c r="Q799" i="4"/>
  <c r="Q581" i="4"/>
  <c r="Q1098" i="4"/>
  <c r="Q791" i="4"/>
  <c r="Q573" i="4"/>
  <c r="Q1090" i="4"/>
  <c r="Q129" i="4"/>
  <c r="Q986" i="4"/>
  <c r="Q583" i="4"/>
  <c r="Q657" i="4"/>
  <c r="Q1526" i="4"/>
  <c r="Q1463" i="4"/>
  <c r="Q109" i="4"/>
  <c r="Q348" i="4"/>
  <c r="Q371" i="4"/>
  <c r="P1546" i="4"/>
  <c r="P1383" i="4"/>
  <c r="Q552" i="4"/>
  <c r="Q1511" i="4"/>
  <c r="Q1461" i="4"/>
  <c r="Q1084" i="4"/>
  <c r="Q915" i="4"/>
  <c r="P1246" i="4"/>
  <c r="P1457" i="4"/>
  <c r="P1164" i="4"/>
  <c r="P149" i="4"/>
  <c r="P661" i="4"/>
  <c r="P502" i="4"/>
  <c r="P343" i="4"/>
  <c r="P376" i="4"/>
  <c r="Q789" i="4"/>
  <c r="Q1063" i="4"/>
  <c r="Q358" i="4"/>
  <c r="Q1064" i="4"/>
  <c r="Q1567" i="4"/>
  <c r="P1523" i="4"/>
  <c r="P1231" i="4"/>
  <c r="P1464" i="4"/>
  <c r="P1252" i="4"/>
  <c r="P477" i="4"/>
  <c r="Q988" i="4"/>
  <c r="Q703" i="4"/>
  <c r="Q1573" i="4"/>
  <c r="Q1068" i="4"/>
  <c r="Q699" i="4"/>
  <c r="P1442" i="4"/>
  <c r="P1456" i="4"/>
  <c r="P165" i="4"/>
  <c r="Q400" i="4"/>
  <c r="Q127" i="4"/>
  <c r="Q717" i="4"/>
  <c r="Q1459" i="4"/>
  <c r="P1434" i="4"/>
  <c r="P1559" i="4"/>
  <c r="P493" i="4"/>
  <c r="Q106" i="4"/>
  <c r="Q918" i="4"/>
  <c r="Q660" i="4"/>
  <c r="P1498" i="4"/>
  <c r="P1487" i="4"/>
  <c r="P150" i="4"/>
  <c r="Q702" i="4"/>
  <c r="Q364" i="4"/>
  <c r="P1398" i="4"/>
  <c r="P1406" i="4"/>
  <c r="P222" i="4"/>
  <c r="Q336" i="4"/>
  <c r="Q1100" i="4"/>
  <c r="P1385" i="4"/>
  <c r="P1318" i="4"/>
  <c r="P581" i="4"/>
  <c r="P263" i="4"/>
  <c r="P137" i="4"/>
  <c r="P506" i="4"/>
  <c r="P196" i="4"/>
  <c r="P439" i="4"/>
  <c r="P451" i="4"/>
  <c r="P1182" i="4"/>
  <c r="Q886" i="4"/>
  <c r="P385" i="4"/>
  <c r="P700" i="4"/>
  <c r="P223" i="4"/>
  <c r="P259" i="4"/>
  <c r="Q374" i="4"/>
  <c r="P273" i="4"/>
  <c r="P650" i="4"/>
  <c r="P1365" i="4"/>
  <c r="P1429" i="4"/>
  <c r="O1402" i="4"/>
  <c r="P1564" i="4"/>
  <c r="P1486" i="4"/>
  <c r="N1267" i="4"/>
  <c r="Q831" i="4"/>
  <c r="Q1003" i="4"/>
  <c r="Q385" i="4"/>
  <c r="Q720" i="4"/>
  <c r="Q874" i="4"/>
  <c r="Q673" i="4"/>
  <c r="Q408" i="4"/>
  <c r="Q1033" i="4"/>
  <c r="Q1072" i="4"/>
  <c r="Q641" i="4"/>
  <c r="Q1462" i="4"/>
  <c r="Q1589" i="4"/>
  <c r="Q1424" i="4"/>
  <c r="Q790" i="4"/>
  <c r="Q551" i="4"/>
  <c r="Q807" i="4"/>
  <c r="Q589" i="4"/>
  <c r="Q1106" i="4"/>
  <c r="Q989" i="4"/>
  <c r="Q548" i="4"/>
  <c r="Q738" i="4"/>
  <c r="Q981" i="4"/>
  <c r="Q540" i="4"/>
  <c r="Q730" i="4"/>
  <c r="Q784" i="4"/>
  <c r="Q806" i="4"/>
  <c r="Q1538" i="4"/>
  <c r="Q377" i="4"/>
  <c r="Q1414" i="4"/>
  <c r="Q1541" i="4"/>
  <c r="Q1535" i="4"/>
  <c r="Q1536" i="4"/>
  <c r="Q123" i="4"/>
  <c r="P1482" i="4"/>
  <c r="P1280" i="4"/>
  <c r="Q1050" i="4"/>
  <c r="Q1470" i="4"/>
  <c r="Q1077" i="4"/>
  <c r="Q892" i="4"/>
  <c r="Q723" i="4"/>
  <c r="P804" i="4"/>
  <c r="P1358" i="4"/>
  <c r="P1583" i="4"/>
  <c r="P213" i="4"/>
  <c r="P725" i="4"/>
  <c r="P566" i="4"/>
  <c r="P407" i="4"/>
  <c r="P440" i="4"/>
  <c r="Q962" i="4"/>
  <c r="Q711" i="4"/>
  <c r="Q1047" i="4"/>
  <c r="Q1580" i="4"/>
  <c r="Q1523" i="4"/>
  <c r="P1451" i="4"/>
  <c r="P796" i="4"/>
  <c r="P1382" i="4"/>
  <c r="P964" i="4"/>
  <c r="P541" i="4"/>
  <c r="Q1041" i="4"/>
  <c r="Q135" i="4"/>
  <c r="Q1445" i="4"/>
  <c r="Q868" i="4"/>
  <c r="Q339" i="4"/>
  <c r="P1334" i="4"/>
  <c r="P1265" i="4"/>
  <c r="P229" i="4"/>
  <c r="Q972" i="4"/>
  <c r="Q1438" i="4"/>
  <c r="Q637" i="4"/>
  <c r="Q691" i="4"/>
  <c r="P1180" i="4"/>
  <c r="P1495" i="4"/>
  <c r="P557" i="4"/>
  <c r="Q105" i="4"/>
  <c r="Q326" i="4"/>
  <c r="Q1587" i="4"/>
  <c r="P1116" i="4"/>
  <c r="P1214" i="4"/>
  <c r="Q777" i="4"/>
  <c r="Q328" i="4"/>
  <c r="Q1435" i="4"/>
  <c r="P1561" i="4"/>
  <c r="O1371" i="4"/>
  <c r="P414" i="4"/>
  <c r="Q894" i="4"/>
  <c r="Q644" i="4"/>
  <c r="P1554" i="4"/>
  <c r="P1535" i="4"/>
  <c r="P773" i="4"/>
  <c r="P455" i="4"/>
  <c r="P329" i="4"/>
  <c r="P698" i="4"/>
  <c r="P388" i="4"/>
  <c r="P392" i="4"/>
  <c r="P140" i="4"/>
  <c r="P1055" i="4"/>
  <c r="P1372" i="4"/>
  <c r="P753" i="4"/>
  <c r="P989" i="4"/>
  <c r="P160" i="4"/>
  <c r="P627" i="4"/>
  <c r="P525" i="4"/>
  <c r="P481" i="4"/>
  <c r="P418" i="4"/>
  <c r="P188" i="4"/>
  <c r="P1049" i="4"/>
  <c r="P1073" i="4"/>
  <c r="P161" i="4"/>
  <c r="O1436" i="4"/>
  <c r="N1390" i="4"/>
  <c r="O614" i="4"/>
  <c r="Q873" i="4"/>
  <c r="Q1240" i="4"/>
  <c r="Q150" i="4"/>
  <c r="Q1195" i="4"/>
  <c r="Q409" i="4"/>
  <c r="Q407" i="4"/>
  <c r="Q819" i="4"/>
  <c r="Q541" i="4"/>
  <c r="Q560" i="4"/>
  <c r="Q370" i="4"/>
  <c r="Q609" i="4"/>
  <c r="Q983" i="4"/>
  <c r="Q785" i="4"/>
  <c r="Q1458" i="4"/>
  <c r="Q361" i="4"/>
  <c r="Q1094" i="4"/>
  <c r="Q1509" i="4"/>
  <c r="Q968" i="4"/>
  <c r="Q802" i="4"/>
  <c r="Q344" i="4"/>
  <c r="Q997" i="4"/>
  <c r="Q556" i="4"/>
  <c r="Q898" i="4"/>
  <c r="Q1044" i="4"/>
  <c r="Q507" i="4"/>
  <c r="Q338" i="4"/>
  <c r="Q1036" i="4"/>
  <c r="Q586" i="4"/>
  <c r="Q330" i="4"/>
  <c r="Q999" i="4"/>
  <c r="Q801" i="4"/>
  <c r="Q1082" i="4"/>
  <c r="Q121" i="4"/>
  <c r="Q926" i="4"/>
  <c r="Q1429" i="4"/>
  <c r="Q1548" i="4"/>
  <c r="Q1579" i="4"/>
  <c r="P1563" i="4"/>
  <c r="P1409" i="4"/>
  <c r="P1108" i="4"/>
  <c r="Q1457" i="4"/>
  <c r="Q1078" i="4"/>
  <c r="Q869" i="4"/>
  <c r="Q700" i="4"/>
  <c r="Q643" i="4"/>
  <c r="P1530" i="4"/>
  <c r="P1241" i="4"/>
  <c r="P1519" i="4"/>
  <c r="P277" i="4"/>
  <c r="P118" i="4"/>
  <c r="P630" i="4"/>
  <c r="P471" i="4"/>
  <c r="P504" i="4"/>
  <c r="Q579" i="4"/>
  <c r="Q319" i="4"/>
  <c r="Q1581" i="4"/>
  <c r="Q1452" i="4"/>
  <c r="Q1099" i="4"/>
  <c r="P1348" i="4"/>
  <c r="P1521" i="4"/>
  <c r="P1279" i="4"/>
  <c r="O955" i="4"/>
  <c r="P605" i="4"/>
  <c r="Q563" i="4"/>
  <c r="Q1590" i="4"/>
  <c r="Q1053" i="4"/>
  <c r="Q604" i="4"/>
  <c r="P1587" i="4"/>
  <c r="P1217" i="4"/>
  <c r="P1036" i="4"/>
  <c r="P357" i="4"/>
  <c r="Q1025" i="4"/>
  <c r="Q1054" i="4"/>
  <c r="Q360" i="4"/>
  <c r="Q619" i="4"/>
  <c r="P1577" i="4"/>
  <c r="P1431" i="4"/>
  <c r="P749" i="4"/>
  <c r="Q368" i="4"/>
  <c r="Q1443" i="4"/>
  <c r="P1569" i="4"/>
  <c r="O1467" i="4"/>
  <c r="Q505" i="4"/>
  <c r="Q1549" i="4"/>
  <c r="Q1059" i="4"/>
  <c r="P1489" i="4"/>
  <c r="P125" i="4"/>
  <c r="P478" i="4"/>
  <c r="Q694" i="4"/>
  <c r="Q356" i="4"/>
  <c r="P1474" i="4"/>
  <c r="P1471" i="4"/>
  <c r="P166" i="4"/>
  <c r="P519" i="4"/>
  <c r="P393" i="4"/>
  <c r="P107" i="4"/>
  <c r="Q1450" i="4"/>
  <c r="P648" i="4"/>
  <c r="P356" i="4"/>
  <c r="P800" i="4"/>
  <c r="P397" i="4"/>
  <c r="P322" i="4"/>
  <c r="P1181" i="4"/>
  <c r="P416" i="4"/>
  <c r="P164" i="4"/>
  <c r="P558" i="4"/>
  <c r="P626" i="4"/>
  <c r="P108" i="4"/>
  <c r="P1085" i="4"/>
  <c r="P1187" i="4"/>
  <c r="P1211" i="4"/>
  <c r="P951" i="4"/>
  <c r="O1276" i="4"/>
  <c r="O1032" i="4"/>
  <c r="N891" i="4"/>
  <c r="Q816" i="4"/>
  <c r="Q1028" i="4"/>
  <c r="Q402" i="4"/>
  <c r="Q570" i="4"/>
  <c r="Q1570" i="4"/>
  <c r="Q1433" i="4"/>
  <c r="Q258" i="4"/>
  <c r="Q190" i="4"/>
  <c r="Q1203" i="4"/>
  <c r="Q417" i="4"/>
  <c r="Q959" i="4"/>
  <c r="Q1011" i="4"/>
  <c r="Q393" i="4"/>
  <c r="Q728" i="4"/>
  <c r="Q882" i="4"/>
  <c r="Q681" i="4"/>
  <c r="Q752" i="4"/>
  <c r="Q488" i="4"/>
  <c r="Q491" i="4"/>
  <c r="Q594" i="4"/>
  <c r="Q1021" i="4"/>
  <c r="Q387" i="4"/>
  <c r="Q572" i="4"/>
  <c r="Q591" i="4"/>
  <c r="Q122" i="4"/>
  <c r="Q337" i="4"/>
  <c r="Q814" i="4"/>
  <c r="Q517" i="4"/>
  <c r="Q922" i="4"/>
  <c r="Q1472" i="4"/>
  <c r="Q910" i="4"/>
  <c r="Q1413" i="4"/>
  <c r="Q112" i="4"/>
  <c r="Q985" i="4"/>
  <c r="Q1418" i="4"/>
  <c r="Q782" i="4"/>
  <c r="Q515" i="4"/>
  <c r="Q346" i="4"/>
  <c r="Q788" i="4"/>
  <c r="Q553" i="4"/>
  <c r="Q1585" i="4"/>
  <c r="Q780" i="4"/>
  <c r="Q545" i="4"/>
  <c r="Q1577" i="4"/>
  <c r="Q391" i="4"/>
  <c r="Q565" i="4"/>
  <c r="Q722" i="4"/>
  <c r="Q1055" i="4"/>
  <c r="Q742" i="4"/>
  <c r="Q1061" i="4"/>
  <c r="Q1428" i="4"/>
  <c r="Q1451" i="4"/>
  <c r="P1499" i="4"/>
  <c r="P1308" i="4"/>
  <c r="P1584" i="4"/>
  <c r="Q697" i="4"/>
  <c r="Q878" i="4"/>
  <c r="Q661" i="4"/>
  <c r="Q620" i="4"/>
  <c r="Q355" i="4"/>
  <c r="P1458" i="4"/>
  <c r="P852" i="4"/>
  <c r="P1455" i="4"/>
  <c r="P341" i="4"/>
  <c r="P182" i="4"/>
  <c r="P694" i="4"/>
  <c r="P535" i="4"/>
  <c r="P568" i="4"/>
  <c r="Q575" i="4"/>
  <c r="Q1447" i="4"/>
  <c r="Q1453" i="4"/>
  <c r="Q1076" i="4"/>
  <c r="Q907" i="4"/>
  <c r="P1220" i="4"/>
  <c r="P1449" i="4"/>
  <c r="P1100" i="4"/>
  <c r="P157" i="4"/>
  <c r="P669" i="4"/>
  <c r="Q559" i="4"/>
  <c r="Q1446" i="4"/>
  <c r="Q645" i="4"/>
  <c r="Q132" i="4"/>
  <c r="P1515" i="4"/>
  <c r="P1513" i="4"/>
  <c r="P1567" i="4"/>
  <c r="P421" i="4"/>
  <c r="Q362" i="4"/>
  <c r="Q718" i="4"/>
  <c r="Q1564" i="4"/>
  <c r="Q331" i="4"/>
  <c r="P1319" i="4"/>
  <c r="P1225" i="4"/>
  <c r="P142" i="4"/>
  <c r="Q909" i="4"/>
  <c r="Q683" i="4"/>
  <c r="P1305" i="4"/>
  <c r="P245" i="4"/>
  <c r="Q729" i="4"/>
  <c r="Q701" i="4"/>
  <c r="Q603" i="4"/>
  <c r="P1044" i="4"/>
  <c r="P317" i="4"/>
  <c r="Q795" i="4"/>
  <c r="Q1591" i="4"/>
  <c r="Q1427" i="4"/>
  <c r="P988" i="4"/>
  <c r="P1156" i="4"/>
  <c r="P358" i="4"/>
  <c r="P232" i="4"/>
  <c r="P585" i="4"/>
  <c r="P299" i="4"/>
  <c r="Q900" i="4"/>
  <c r="P369" i="4"/>
  <c r="P684" i="4"/>
  <c r="P1120" i="4"/>
  <c r="P622" i="4"/>
  <c r="P682" i="4"/>
  <c r="P814" i="4"/>
  <c r="P177" i="4"/>
  <c r="P580" i="4"/>
  <c r="P487" i="4"/>
  <c r="P707" i="4"/>
  <c r="P949" i="4"/>
  <c r="P1102" i="4"/>
  <c r="P1460" i="4"/>
  <c r="P1444" i="4"/>
  <c r="P986" i="4"/>
  <c r="P1051" i="4"/>
  <c r="P1274" i="4"/>
  <c r="Q1436" i="4"/>
  <c r="Q1075" i="4"/>
  <c r="P1310" i="4"/>
  <c r="P1505" i="4"/>
  <c r="P1254" i="4"/>
  <c r="P109" i="4"/>
  <c r="P621" i="4"/>
  <c r="Q793" i="4"/>
  <c r="Q1448" i="4"/>
  <c r="Q1557" i="4"/>
  <c r="Q1420" i="4"/>
  <c r="Q1067" i="4"/>
  <c r="P1296" i="4"/>
  <c r="P1497" i="4"/>
  <c r="P1240" i="4"/>
  <c r="P117" i="4"/>
  <c r="P629" i="4"/>
  <c r="Q888" i="4"/>
  <c r="Q1558" i="4"/>
  <c r="Q1101" i="4"/>
  <c r="Q916" i="4"/>
  <c r="Q867" i="4"/>
  <c r="P1060" i="4"/>
  <c r="P1408" i="4"/>
  <c r="P844" i="4"/>
  <c r="P189" i="4"/>
  <c r="P701" i="4"/>
  <c r="P542" i="4"/>
  <c r="Q1087" i="4"/>
  <c r="Q606" i="4"/>
  <c r="Q125" i="4"/>
  <c r="Q1432" i="4"/>
  <c r="O113" i="4"/>
  <c r="P1384" i="4"/>
  <c r="P1560" i="4"/>
  <c r="P1392" i="4"/>
  <c r="P389" i="4"/>
  <c r="P230" i="4"/>
  <c r="P742" i="4"/>
  <c r="P583" i="4"/>
  <c r="P616" i="4"/>
  <c r="P457" i="4"/>
  <c r="P314" i="4"/>
  <c r="P171" i="4"/>
  <c r="P683" i="4"/>
  <c r="Q1542" i="4"/>
  <c r="P110" i="4"/>
  <c r="P271" i="4"/>
  <c r="P472" i="4"/>
  <c r="P441" i="4"/>
  <c r="P370" i="4"/>
  <c r="P307" i="4"/>
  <c r="P212" i="4"/>
  <c r="P748" i="4"/>
  <c r="P1229" i="4"/>
  <c r="P1054" i="4"/>
  <c r="P1119" i="4"/>
  <c r="P1184" i="4"/>
  <c r="P802" i="4"/>
  <c r="Q1045" i="4"/>
  <c r="P1552" i="4"/>
  <c r="P710" i="4"/>
  <c r="P240" i="4"/>
  <c r="P241" i="4"/>
  <c r="P170" i="4"/>
  <c r="P754" i="4"/>
  <c r="P691" i="4"/>
  <c r="P572" i="4"/>
  <c r="P1053" i="4"/>
  <c r="Q779" i="4"/>
  <c r="P1480" i="4"/>
  <c r="P718" i="4"/>
  <c r="P256" i="4"/>
  <c r="P249" i="4"/>
  <c r="P178" i="4"/>
  <c r="P115" i="4"/>
  <c r="P699" i="4"/>
  <c r="P644" i="4"/>
  <c r="P1189" i="4"/>
  <c r="P1078" i="4"/>
  <c r="P238" i="4"/>
  <c r="P567" i="4"/>
  <c r="P553" i="4"/>
  <c r="P706" i="4"/>
  <c r="P779" i="4"/>
  <c r="P813" i="4"/>
  <c r="P894" i="4"/>
  <c r="P1304" i="4"/>
  <c r="P319" i="4"/>
  <c r="P345" i="4"/>
  <c r="P642" i="4"/>
  <c r="P180" i="4"/>
  <c r="P1077" i="4"/>
  <c r="P1094" i="4"/>
  <c r="P141" i="4"/>
  <c r="P112" i="4"/>
  <c r="P425" i="4"/>
  <c r="P139" i="4"/>
  <c r="P268" i="4"/>
  <c r="P1149" i="4"/>
  <c r="P847" i="4"/>
  <c r="P785" i="4"/>
  <c r="P1362" i="4"/>
  <c r="P1249" i="4"/>
  <c r="P111" i="4"/>
  <c r="P918" i="4"/>
  <c r="P1137" i="4"/>
  <c r="P1267" i="4"/>
  <c r="P1361" i="4"/>
  <c r="O1328" i="4"/>
  <c r="N1160" i="4"/>
  <c r="P676" i="4"/>
  <c r="P191" i="4"/>
  <c r="P942" i="4"/>
  <c r="P1153" i="4"/>
  <c r="P1283" i="4"/>
  <c r="P1336" i="4"/>
  <c r="P729" i="4"/>
  <c r="P1127" i="4"/>
  <c r="P1146" i="4"/>
  <c r="P1327" i="4"/>
  <c r="N849" i="4"/>
  <c r="P449" i="4"/>
  <c r="P1047" i="4"/>
  <c r="P1074" i="4"/>
  <c r="P1430" i="4"/>
  <c r="O1466" i="4"/>
  <c r="P659" i="4"/>
  <c r="P1162" i="4"/>
  <c r="P1414" i="4"/>
  <c r="O1210" i="4"/>
  <c r="N1393" i="4"/>
  <c r="P1251" i="4"/>
  <c r="O576" i="4"/>
  <c r="O582" i="4"/>
  <c r="P1300" i="4"/>
  <c r="N1522" i="4"/>
  <c r="P1509" i="4"/>
  <c r="O1174" i="4"/>
  <c r="O536" i="4"/>
  <c r="P1462" i="4"/>
  <c r="O1500" i="4"/>
  <c r="O1452" i="4"/>
  <c r="N1138" i="4"/>
  <c r="O740" i="4"/>
  <c r="O931" i="4"/>
  <c r="O1148" i="4"/>
  <c r="O1001" i="4"/>
  <c r="P1585" i="4"/>
  <c r="P1368" i="4"/>
  <c r="P900" i="4"/>
  <c r="P549" i="4"/>
  <c r="Q538" i="4"/>
  <c r="Q1574" i="4"/>
  <c r="Q1437" i="4"/>
  <c r="Q1052" i="4"/>
  <c r="Q883" i="4"/>
  <c r="P1188" i="4"/>
  <c r="P1433" i="4"/>
  <c r="P972" i="4"/>
  <c r="P173" i="4"/>
  <c r="P685" i="4"/>
  <c r="Q522" i="4"/>
  <c r="Q1566" i="4"/>
  <c r="Q1421" i="4"/>
  <c r="Q924" i="4"/>
  <c r="Q875" i="4"/>
  <c r="P1124" i="4"/>
  <c r="P1422" i="4"/>
  <c r="P908" i="4"/>
  <c r="P181" i="4"/>
  <c r="P693" i="4"/>
  <c r="Q1440" i="4"/>
  <c r="Q1422" i="4"/>
  <c r="Q901" i="4"/>
  <c r="Q724" i="4"/>
  <c r="Q675" i="4"/>
  <c r="P1562" i="4"/>
  <c r="P1294" i="4"/>
  <c r="P1543" i="4"/>
  <c r="P253" i="4"/>
  <c r="P765" i="4"/>
  <c r="Q383" i="4"/>
  <c r="Q879" i="4"/>
  <c r="Q126" i="4"/>
  <c r="Q1471" i="4"/>
  <c r="Q1555" i="4"/>
  <c r="P1547" i="4"/>
  <c r="P1270" i="4"/>
  <c r="P1488" i="4"/>
  <c r="P1289" i="4"/>
  <c r="P453" i="4"/>
  <c r="P294" i="4"/>
  <c r="P135" i="4"/>
  <c r="P168" i="4"/>
  <c r="P680" i="4"/>
  <c r="P521" i="4"/>
  <c r="P378" i="4"/>
  <c r="P235" i="4"/>
  <c r="P747" i="4"/>
  <c r="Q1085" i="4"/>
  <c r="P302" i="4"/>
  <c r="P359" i="4"/>
  <c r="P560" i="4"/>
  <c r="P513" i="4"/>
  <c r="P450" i="4"/>
  <c r="P379" i="4"/>
  <c r="P284" i="4"/>
  <c r="P781" i="4"/>
  <c r="P1293" i="4"/>
  <c r="P1118" i="4"/>
  <c r="P1183" i="4"/>
  <c r="P801" i="4"/>
  <c r="P866" i="4"/>
  <c r="Q705" i="4"/>
  <c r="P1380" i="4"/>
  <c r="P119" i="4"/>
  <c r="P328" i="4"/>
  <c r="P313" i="4"/>
  <c r="P242" i="4"/>
  <c r="P179" i="4"/>
  <c r="P763" i="4"/>
  <c r="P636" i="4"/>
  <c r="P1117" i="4"/>
  <c r="Q369" i="4"/>
  <c r="P1278" i="4"/>
  <c r="P127" i="4"/>
  <c r="P336" i="4"/>
  <c r="P321" i="4"/>
  <c r="P258" i="4"/>
  <c r="P187" i="4"/>
  <c r="P771" i="4"/>
  <c r="P708" i="4"/>
  <c r="P1253" i="4"/>
  <c r="Q1079" i="4"/>
  <c r="P454" i="4"/>
  <c r="P176" i="4"/>
  <c r="P697" i="4"/>
  <c r="P123" i="4"/>
  <c r="P244" i="4"/>
  <c r="P941" i="4"/>
  <c r="P958" i="4"/>
  <c r="O1099" i="4"/>
  <c r="P575" i="4"/>
  <c r="P417" i="4"/>
  <c r="P131" i="4"/>
  <c r="P252" i="4"/>
  <c r="P1141" i="4"/>
  <c r="P839" i="4"/>
  <c r="P653" i="4"/>
  <c r="P280" i="4"/>
  <c r="P497" i="4"/>
  <c r="P211" i="4"/>
  <c r="P476" i="4"/>
  <c r="P1213" i="4"/>
  <c r="P975" i="4"/>
  <c r="P977" i="4"/>
  <c r="P875" i="4"/>
  <c r="P1525" i="4"/>
  <c r="P656" i="4"/>
  <c r="P895" i="4"/>
  <c r="P946" i="4"/>
  <c r="P1542" i="4"/>
  <c r="O1562" i="4"/>
  <c r="O1417" i="4"/>
  <c r="P494" i="4"/>
  <c r="P1413" i="4"/>
  <c r="P736" i="4"/>
  <c r="P935" i="4"/>
  <c r="P962" i="4"/>
  <c r="P1526" i="4"/>
  <c r="O1546" i="4"/>
  <c r="P291" i="4"/>
  <c r="P936" i="4"/>
  <c r="P1386" i="4"/>
  <c r="P1549" i="4"/>
  <c r="O1241" i="4"/>
  <c r="P674" i="4"/>
  <c r="P856" i="4"/>
  <c r="P1322" i="4"/>
  <c r="O1403" i="4"/>
  <c r="O1193" i="4"/>
  <c r="P276" i="4"/>
  <c r="P795" i="4"/>
  <c r="O1386" i="4"/>
  <c r="N415" i="4"/>
  <c r="N1534" i="4"/>
  <c r="O1434" i="4"/>
  <c r="O479" i="4"/>
  <c r="O1468" i="4"/>
  <c r="O1480" i="4"/>
  <c r="O1390" i="4"/>
  <c r="O1584" i="4"/>
  <c r="O774" i="4"/>
  <c r="O1340" i="4"/>
  <c r="O1448" i="4"/>
  <c r="N948" i="4"/>
  <c r="N748" i="4"/>
  <c r="P1565" i="4"/>
  <c r="N1211" i="4"/>
  <c r="P1065" i="4"/>
  <c r="O1227" i="4"/>
  <c r="N705" i="4"/>
  <c r="P114" i="4"/>
  <c r="P195" i="4"/>
  <c r="P316" i="4"/>
  <c r="P1005" i="4"/>
  <c r="P1150" i="4"/>
  <c r="P589" i="4"/>
  <c r="P272" i="4"/>
  <c r="P489" i="4"/>
  <c r="P203" i="4"/>
  <c r="P468" i="4"/>
  <c r="P1205" i="4"/>
  <c r="P967" i="4"/>
  <c r="P262" i="4"/>
  <c r="P368" i="4"/>
  <c r="P721" i="4"/>
  <c r="P283" i="4"/>
  <c r="P604" i="4"/>
  <c r="P1277" i="4"/>
  <c r="P1039" i="4"/>
  <c r="P1105" i="4"/>
  <c r="P1003" i="4"/>
  <c r="P1376" i="4"/>
  <c r="P601" i="4"/>
  <c r="P1087" i="4"/>
  <c r="P1114" i="4"/>
  <c r="P1377" i="4"/>
  <c r="O1426" i="4"/>
  <c r="O1057" i="4"/>
  <c r="P511" i="4"/>
  <c r="P1110" i="4"/>
  <c r="P673" i="4"/>
  <c r="P1111" i="4"/>
  <c r="P1138" i="4"/>
  <c r="P1340" i="4"/>
  <c r="O1410" i="4"/>
  <c r="P204" i="4"/>
  <c r="P1096" i="4"/>
  <c r="P851" i="4"/>
  <c r="P1390" i="4"/>
  <c r="O1258" i="4"/>
  <c r="P603" i="4"/>
  <c r="P1024" i="4"/>
  <c r="P787" i="4"/>
  <c r="P1469" i="4"/>
  <c r="O1498" i="4"/>
  <c r="P1190" i="4"/>
  <c r="P867" i="4"/>
  <c r="O1153" i="4"/>
  <c r="O688" i="4"/>
  <c r="N1438" i="4"/>
  <c r="N1257" i="4"/>
  <c r="N1457" i="4"/>
  <c r="N1316" i="4"/>
  <c r="O1264" i="4"/>
  <c r="O1294" i="4"/>
  <c r="O1513" i="4"/>
  <c r="P916" i="4"/>
  <c r="N927" i="4"/>
  <c r="O993" i="4"/>
  <c r="N732" i="4"/>
  <c r="N612" i="4"/>
  <c r="O1385" i="4"/>
  <c r="N907" i="4"/>
  <c r="O1161" i="4"/>
  <c r="N731" i="4"/>
  <c r="O1471" i="4"/>
  <c r="P510" i="4"/>
  <c r="P527" i="4"/>
  <c r="P728" i="4"/>
  <c r="P665" i="4"/>
  <c r="P594" i="4"/>
  <c r="P523" i="4"/>
  <c r="P428" i="4"/>
  <c r="P909" i="4"/>
  <c r="P1421" i="4"/>
  <c r="P799" i="4"/>
  <c r="P864" i="4"/>
  <c r="P929" i="4"/>
  <c r="P994" i="4"/>
  <c r="Q669" i="4"/>
  <c r="P198" i="4"/>
  <c r="P295" i="4"/>
  <c r="P496" i="4"/>
  <c r="P465" i="4"/>
  <c r="P394" i="4"/>
  <c r="P323" i="4"/>
  <c r="P228" i="4"/>
  <c r="P764" i="4"/>
  <c r="P1245" i="4"/>
  <c r="Q373" i="4"/>
  <c r="P214" i="4"/>
  <c r="P303" i="4"/>
  <c r="P512" i="4"/>
  <c r="P473" i="4"/>
  <c r="P402" i="4"/>
  <c r="P331" i="4"/>
  <c r="P236" i="4"/>
  <c r="P869" i="4"/>
  <c r="P655" i="4"/>
  <c r="Q880" i="4"/>
  <c r="P646" i="4"/>
  <c r="P432" i="4"/>
  <c r="P194" i="4"/>
  <c r="P339" i="4"/>
  <c r="P460" i="4"/>
  <c r="P1069" i="4"/>
  <c r="P831" i="4"/>
  <c r="P254" i="4"/>
  <c r="P352" i="4"/>
  <c r="P705" i="4"/>
  <c r="P275" i="4"/>
  <c r="P596" i="4"/>
  <c r="P1269" i="4"/>
  <c r="Q688" i="4"/>
  <c r="P582" i="4"/>
  <c r="P456" i="4"/>
  <c r="P210" i="4"/>
  <c r="P355" i="4"/>
  <c r="P668" i="4"/>
  <c r="P782" i="4"/>
  <c r="P1103" i="4"/>
  <c r="P786" i="4"/>
  <c r="P1131" i="4"/>
  <c r="P1076" i="4"/>
  <c r="P530" i="4"/>
  <c r="P816" i="4"/>
  <c r="P1282" i="4"/>
  <c r="P892" i="4"/>
  <c r="O1545" i="4"/>
  <c r="O1030" i="4"/>
  <c r="P720" i="4"/>
  <c r="P919" i="4"/>
  <c r="P602" i="4"/>
  <c r="P832" i="4"/>
  <c r="P1306" i="4"/>
  <c r="P703" i="4"/>
  <c r="Q923" i="4"/>
  <c r="P740" i="4"/>
  <c r="P825" i="4"/>
  <c r="P995" i="4"/>
  <c r="P948" i="4"/>
  <c r="Q1465" i="4"/>
  <c r="P500" i="4"/>
  <c r="P615" i="4"/>
  <c r="P931" i="4"/>
  <c r="P1248" i="4"/>
  <c r="O1560" i="4"/>
  <c r="P959" i="4"/>
  <c r="P1379" i="4"/>
  <c r="O905" i="4"/>
  <c r="O272" i="4"/>
  <c r="P702" i="4"/>
  <c r="O1512" i="4"/>
  <c r="O1558" i="4"/>
  <c r="O1028" i="4"/>
  <c r="O174" i="4"/>
  <c r="N1006" i="4"/>
  <c r="N1361" i="4"/>
  <c r="P1018" i="4"/>
  <c r="N1134" i="4"/>
  <c r="O384" i="4"/>
  <c r="O228" i="4"/>
  <c r="N1523" i="4"/>
  <c r="N1198" i="4"/>
  <c r="O1536" i="4"/>
  <c r="O948" i="4"/>
  <c r="O1201" i="4"/>
  <c r="N505" i="4"/>
  <c r="Q913" i="4"/>
  <c r="Q710" i="4"/>
  <c r="Q621" i="4"/>
  <c r="Q372" i="4"/>
  <c r="Q323" i="4"/>
  <c r="P1423" i="4"/>
  <c r="P1576" i="4"/>
  <c r="P1417" i="4"/>
  <c r="P373" i="4"/>
  <c r="Q975" i="4"/>
  <c r="Q1103" i="4"/>
  <c r="Q622" i="4"/>
  <c r="Q133" i="4"/>
  <c r="Q108" i="4"/>
  <c r="P1555" i="4"/>
  <c r="P1281" i="4"/>
  <c r="P1496" i="4"/>
  <c r="P1303" i="4"/>
  <c r="P445" i="4"/>
  <c r="P286" i="4"/>
  <c r="Q1466" i="4"/>
  <c r="Q1550" i="4"/>
  <c r="Q1093" i="4"/>
  <c r="Q908" i="4"/>
  <c r="Q739" i="4"/>
  <c r="P1271" i="4"/>
  <c r="P1481" i="4"/>
  <c r="P1215" i="4"/>
  <c r="P133" i="4"/>
  <c r="P645" i="4"/>
  <c r="P486" i="4"/>
  <c r="P327" i="4"/>
  <c r="P360" i="4"/>
  <c r="P201" i="4"/>
  <c r="P713" i="4"/>
  <c r="P570" i="4"/>
  <c r="P427" i="4"/>
  <c r="P260" i="4"/>
  <c r="P1538" i="4"/>
  <c r="P598" i="4"/>
  <c r="P136" i="4"/>
  <c r="P145" i="4"/>
  <c r="P737" i="4"/>
  <c r="P666" i="4"/>
  <c r="P595" i="4"/>
  <c r="P492" i="4"/>
  <c r="P973" i="4"/>
  <c r="P798" i="4"/>
  <c r="P863" i="4"/>
  <c r="P928" i="4"/>
  <c r="P993" i="4"/>
  <c r="P1058" i="4"/>
  <c r="Q636" i="4"/>
  <c r="P326" i="4"/>
  <c r="P375" i="4"/>
  <c r="P584" i="4"/>
  <c r="P537" i="4"/>
  <c r="P466" i="4"/>
  <c r="P395" i="4"/>
  <c r="P300" i="4"/>
  <c r="P797" i="4"/>
  <c r="P1309" i="4"/>
  <c r="Q340" i="4"/>
  <c r="P334" i="4"/>
  <c r="P383" i="4"/>
  <c r="P592" i="4"/>
  <c r="P545" i="4"/>
  <c r="P474" i="4"/>
  <c r="P403" i="4"/>
  <c r="P380" i="4"/>
  <c r="P933" i="4"/>
  <c r="P822" i="4"/>
  <c r="P1467" i="4"/>
  <c r="P726" i="4"/>
  <c r="P520" i="4"/>
  <c r="P185" i="4"/>
  <c r="P266" i="4"/>
  <c r="P411" i="4"/>
  <c r="P524" i="4"/>
  <c r="P1133" i="4"/>
  <c r="Q525" i="4"/>
  <c r="P574" i="4"/>
  <c r="P448" i="4"/>
  <c r="P202" i="4"/>
  <c r="P347" i="4"/>
  <c r="P660" i="4"/>
  <c r="P767" i="4"/>
  <c r="Q335" i="4"/>
  <c r="P750" i="4"/>
  <c r="P536" i="4"/>
  <c r="P282" i="4"/>
  <c r="P579" i="4"/>
  <c r="P732" i="4"/>
  <c r="P910" i="4"/>
  <c r="P1167" i="4"/>
  <c r="P850" i="4"/>
  <c r="P1195" i="4"/>
  <c r="O1307" i="4"/>
  <c r="P163" i="4"/>
  <c r="P896" i="4"/>
  <c r="P1354" i="4"/>
  <c r="P1573" i="4"/>
  <c r="O1409" i="4"/>
  <c r="O478" i="4"/>
  <c r="P361" i="4"/>
  <c r="P1015" i="4"/>
  <c r="P243" i="4"/>
  <c r="P920" i="4"/>
  <c r="P1378" i="4"/>
  <c r="P1557" i="4"/>
  <c r="P932" i="4"/>
  <c r="P965" i="4"/>
  <c r="P905" i="4"/>
  <c r="P1075" i="4"/>
  <c r="P1580" i="4"/>
  <c r="Q659" i="4"/>
  <c r="P756" i="4"/>
  <c r="P833" i="4"/>
  <c r="P1011" i="4"/>
  <c r="P884" i="4"/>
  <c r="P1369" i="4"/>
  <c r="P1063" i="4"/>
  <c r="P1494" i="4"/>
  <c r="N1586" i="4"/>
  <c r="N1416" i="4"/>
  <c r="P870" i="4"/>
  <c r="O881" i="4"/>
  <c r="O1358" i="4"/>
  <c r="O964" i="4"/>
  <c r="O1178" i="4"/>
  <c r="N862" i="4"/>
  <c r="O1048" i="4"/>
  <c r="P1347" i="4"/>
  <c r="N958" i="4"/>
  <c r="O383" i="4"/>
  <c r="N1468" i="4"/>
  <c r="N1323" i="4"/>
  <c r="P1419" i="4"/>
  <c r="O1111" i="4"/>
  <c r="O444" i="4"/>
  <c r="O1060" i="4"/>
  <c r="O1229" i="4"/>
  <c r="Q1073" i="4"/>
  <c r="Q1062" i="4"/>
  <c r="Q725" i="4"/>
  <c r="Q676" i="4"/>
  <c r="Q627" i="4"/>
  <c r="P1514" i="4"/>
  <c r="P1216" i="4"/>
  <c r="P1503" i="4"/>
  <c r="P293" i="4"/>
  <c r="P134" i="4"/>
  <c r="Q321" i="4"/>
  <c r="Q638" i="4"/>
  <c r="Q325" i="4"/>
  <c r="Q124" i="4"/>
  <c r="P1579" i="4"/>
  <c r="P1320" i="4"/>
  <c r="P1512" i="4"/>
  <c r="P1328" i="4"/>
  <c r="P429" i="4"/>
  <c r="P270" i="4"/>
  <c r="Q625" i="4"/>
  <c r="Q630" i="4"/>
  <c r="Q317" i="4"/>
  <c r="Q116" i="4"/>
  <c r="P1571" i="4"/>
  <c r="P1295" i="4"/>
  <c r="P1504" i="4"/>
  <c r="P1316" i="4"/>
  <c r="P437" i="4"/>
  <c r="Q1027" i="4"/>
  <c r="Q887" i="4"/>
  <c r="Q134" i="4"/>
  <c r="Q1583" i="4"/>
  <c r="Q1571" i="4"/>
  <c r="P1483" i="4"/>
  <c r="P1052" i="4"/>
  <c r="P1432" i="4"/>
  <c r="P1200" i="4"/>
  <c r="P509" i="4"/>
  <c r="P350" i="4"/>
  <c r="Q1561" i="4"/>
  <c r="Q1102" i="4"/>
  <c r="Q893" i="4"/>
  <c r="Q716" i="4"/>
  <c r="Q667" i="4"/>
  <c r="P996" i="4"/>
  <c r="P1396" i="4"/>
  <c r="P778" i="4"/>
  <c r="P197" i="4"/>
  <c r="P709" i="4"/>
  <c r="P550" i="4"/>
  <c r="P391" i="4"/>
  <c r="P424" i="4"/>
  <c r="P265" i="4"/>
  <c r="P122" i="4"/>
  <c r="P634" i="4"/>
  <c r="P491" i="4"/>
  <c r="P324" i="4"/>
  <c r="P1255" i="4"/>
  <c r="P686" i="4"/>
  <c r="P216" i="4"/>
  <c r="P225" i="4"/>
  <c r="P154" i="4"/>
  <c r="P738" i="4"/>
  <c r="P667" i="4"/>
  <c r="P556" i="4"/>
  <c r="P1037" i="4"/>
  <c r="P862" i="4"/>
  <c r="P927" i="4"/>
  <c r="P992" i="4"/>
  <c r="P1057" i="4"/>
  <c r="P1122" i="4"/>
  <c r="Q363" i="4"/>
  <c r="P430" i="4"/>
  <c r="P463" i="4"/>
  <c r="P664" i="4"/>
  <c r="P609" i="4"/>
  <c r="P538" i="4"/>
  <c r="P467" i="4"/>
  <c r="P372" i="4"/>
  <c r="P861" i="4"/>
  <c r="P1373" i="4"/>
  <c r="Q107" i="4"/>
  <c r="P446" i="4"/>
  <c r="P479" i="4"/>
  <c r="P672" i="4"/>
  <c r="P617" i="4"/>
  <c r="P546" i="4"/>
  <c r="P475" i="4"/>
  <c r="P452" i="4"/>
  <c r="P997" i="4"/>
  <c r="P886" i="4"/>
  <c r="P924" i="4"/>
  <c r="P231" i="4"/>
  <c r="P688" i="4"/>
  <c r="P257" i="4"/>
  <c r="P410" i="4"/>
  <c r="P563" i="4"/>
  <c r="P588" i="4"/>
  <c r="P1325" i="4"/>
  <c r="Q871" i="4"/>
  <c r="P734" i="4"/>
  <c r="P528" i="4"/>
  <c r="P274" i="4"/>
  <c r="P571" i="4"/>
  <c r="P724" i="4"/>
  <c r="P902" i="4"/>
  <c r="Q1551" i="4"/>
  <c r="P167" i="4"/>
  <c r="P121" i="4"/>
  <c r="P354" i="4"/>
  <c r="P723" i="4"/>
  <c r="P711" i="4"/>
  <c r="P974" i="4"/>
  <c r="P912" i="4"/>
  <c r="P1042" i="4"/>
  <c r="P1387" i="4"/>
  <c r="P1400" i="4"/>
  <c r="P364" i="4"/>
  <c r="P1152" i="4"/>
  <c r="P899" i="4"/>
  <c r="P1312" i="4"/>
  <c r="O225" i="4"/>
  <c r="O398" i="4"/>
  <c r="P586" i="4"/>
  <c r="P824" i="4"/>
  <c r="P436" i="4"/>
  <c r="P1176" i="4"/>
  <c r="P915" i="4"/>
  <c r="P1287" i="4"/>
  <c r="P255" i="4"/>
  <c r="P982" i="4"/>
  <c r="P1161" i="4"/>
  <c r="P1291" i="4"/>
  <c r="P1324" i="4"/>
  <c r="P606" i="4"/>
  <c r="P806" i="4"/>
  <c r="P1089" i="4"/>
  <c r="P1227" i="4"/>
  <c r="P1425" i="4"/>
  <c r="P351" i="4"/>
  <c r="P679" i="4"/>
  <c r="P1416" i="4"/>
  <c r="O1337" i="4"/>
  <c r="O319" i="4"/>
  <c r="P983" i="4"/>
  <c r="O350" i="4"/>
  <c r="N1054" i="4"/>
  <c r="P1071" i="4"/>
  <c r="O560" i="4"/>
  <c r="P968" i="4"/>
  <c r="O719" i="4"/>
  <c r="O1576" i="4"/>
  <c r="N1142" i="4"/>
  <c r="N1278" i="4"/>
  <c r="O1441" i="4"/>
  <c r="O779" i="4"/>
  <c r="N1512" i="4"/>
  <c r="N1116" i="4"/>
  <c r="O635" i="4"/>
  <c r="O777" i="4"/>
  <c r="N1109" i="4"/>
  <c r="P1527" i="4"/>
  <c r="P774" i="4"/>
  <c r="P304" i="4"/>
  <c r="P297" i="4"/>
  <c r="P226" i="4"/>
  <c r="P155" i="4"/>
  <c r="P739" i="4"/>
  <c r="P620" i="4"/>
  <c r="P1101" i="4"/>
  <c r="P926" i="4"/>
  <c r="P991" i="4"/>
  <c r="P1056" i="4"/>
  <c r="P1121" i="4"/>
  <c r="P1186" i="4"/>
  <c r="Q113" i="4"/>
  <c r="P526" i="4"/>
  <c r="P551" i="4"/>
  <c r="P752" i="4"/>
  <c r="P681" i="4"/>
  <c r="P610" i="4"/>
  <c r="P539" i="4"/>
  <c r="P444" i="4"/>
  <c r="P925" i="4"/>
  <c r="P591" i="4"/>
  <c r="P1539" i="4"/>
  <c r="P534" i="4"/>
  <c r="P559" i="4"/>
  <c r="P768" i="4"/>
  <c r="P689" i="4"/>
  <c r="P618" i="4"/>
  <c r="P547" i="4"/>
  <c r="P516" i="4"/>
  <c r="P1061" i="4"/>
  <c r="P950" i="4"/>
  <c r="P1407" i="4"/>
  <c r="P311" i="4"/>
  <c r="P105" i="4"/>
  <c r="P337" i="4"/>
  <c r="P482" i="4"/>
  <c r="P635" i="4"/>
  <c r="P652" i="4"/>
  <c r="P719" i="4"/>
  <c r="Q118" i="4"/>
  <c r="P159" i="4"/>
  <c r="P113" i="4"/>
  <c r="P346" i="4"/>
  <c r="P715" i="4"/>
  <c r="P647" i="4"/>
  <c r="P966" i="4"/>
  <c r="P1257" i="4"/>
  <c r="P247" i="4"/>
  <c r="P281" i="4"/>
  <c r="P426" i="4"/>
  <c r="P116" i="4"/>
  <c r="P957" i="4"/>
  <c r="P1038" i="4"/>
  <c r="P1040" i="4"/>
  <c r="P1170" i="4"/>
  <c r="P1510" i="4"/>
  <c r="Q885" i="4"/>
  <c r="P853" i="4"/>
  <c r="P881" i="4"/>
  <c r="P1043" i="4"/>
  <c r="O1435" i="4"/>
  <c r="O1528" i="4"/>
  <c r="O1266" i="4"/>
  <c r="P515" i="4"/>
  <c r="Q708" i="4"/>
  <c r="P917" i="4"/>
  <c r="P897" i="4"/>
  <c r="P1059" i="4"/>
  <c r="P1588" i="4"/>
  <c r="P464" i="4"/>
  <c r="P823" i="4"/>
  <c r="P890" i="4"/>
  <c r="P1590" i="4"/>
  <c r="O1538" i="4"/>
  <c r="P144" i="4"/>
  <c r="P1174" i="4"/>
  <c r="P818" i="4"/>
  <c r="P1371" i="4"/>
  <c r="P1196" i="4"/>
  <c r="P208" i="4"/>
  <c r="P937" i="4"/>
  <c r="P1236" i="4"/>
  <c r="O1137" i="4"/>
  <c r="N792" i="4"/>
  <c r="P1346" i="4"/>
  <c r="O1306" i="4"/>
  <c r="N974" i="4"/>
  <c r="P1160" i="4"/>
  <c r="O1023" i="4"/>
  <c r="P969" i="4"/>
  <c r="O1372" i="4"/>
  <c r="O1321" i="4"/>
  <c r="P288" i="4"/>
  <c r="O1126" i="4"/>
  <c r="O792" i="4"/>
  <c r="O555" i="4"/>
  <c r="N1422" i="4"/>
  <c r="O772" i="4"/>
  <c r="N227" i="4"/>
  <c r="N128" i="4"/>
  <c r="O480" i="4"/>
  <c r="N319" i="4"/>
  <c r="O1302" i="4"/>
  <c r="N942" i="4"/>
  <c r="N1563" i="4"/>
  <c r="N1268" i="4"/>
  <c r="O932" i="4"/>
  <c r="P623" i="4"/>
  <c r="P1548" i="4"/>
  <c r="O1529" i="4"/>
  <c r="O1184" i="4"/>
  <c r="O879" i="4"/>
  <c r="N367" i="4"/>
  <c r="N1214" i="4"/>
  <c r="N822" i="4"/>
  <c r="P687" i="4"/>
  <c r="P1524" i="4"/>
  <c r="O1345" i="4"/>
  <c r="O880" i="4"/>
  <c r="N1298" i="4"/>
  <c r="O1134" i="4"/>
  <c r="P224" i="4"/>
  <c r="P1478" i="4"/>
  <c r="O1033" i="4"/>
  <c r="O400" i="4"/>
  <c r="O1582" i="4"/>
  <c r="N926" i="4"/>
  <c r="P218" i="4"/>
  <c r="P1020" i="4"/>
  <c r="O1446" i="4"/>
  <c r="N495" i="4"/>
  <c r="O990" i="4"/>
  <c r="N1412" i="4"/>
  <c r="N700" i="4"/>
  <c r="O1451" i="4"/>
  <c r="O895" i="4"/>
  <c r="O1396" i="4"/>
  <c r="N468" i="4"/>
  <c r="N1219" i="4"/>
  <c r="N531" i="4"/>
  <c r="N1002" i="4"/>
  <c r="O1194" i="4"/>
  <c r="P1437" i="4"/>
  <c r="O1006" i="4"/>
  <c r="N460" i="4"/>
  <c r="O643" i="4"/>
  <c r="O1270" i="4"/>
  <c r="N492" i="4"/>
  <c r="N675" i="4"/>
  <c r="N1526" i="4"/>
  <c r="N574" i="4"/>
  <c r="P1099" i="4"/>
  <c r="N692" i="4"/>
  <c r="O123" i="4"/>
  <c r="O819" i="4"/>
  <c r="N1194" i="4"/>
  <c r="N554" i="4"/>
  <c r="L969" i="4"/>
  <c r="P308" i="4"/>
  <c r="P805" i="4"/>
  <c r="P1317" i="4"/>
  <c r="P1142" i="4"/>
  <c r="P1092" i="4"/>
  <c r="P143" i="4"/>
  <c r="P344" i="4"/>
  <c r="P409" i="4"/>
  <c r="P338" i="4"/>
  <c r="P267" i="4"/>
  <c r="P172" i="4"/>
  <c r="P716" i="4"/>
  <c r="P1197" i="4"/>
  <c r="P1022" i="4"/>
  <c r="Q1439" i="4"/>
  <c r="P366" i="4"/>
  <c r="P415" i="4"/>
  <c r="P608" i="4"/>
  <c r="P561" i="4"/>
  <c r="P490" i="4"/>
  <c r="P419" i="4"/>
  <c r="P332" i="4"/>
  <c r="P821" i="4"/>
  <c r="P1333" i="4"/>
  <c r="P1158" i="4"/>
  <c r="Q1468" i="4"/>
  <c r="P382" i="4"/>
  <c r="P423" i="4"/>
  <c r="P624" i="4"/>
  <c r="P569" i="4"/>
  <c r="P498" i="4"/>
  <c r="P435" i="4"/>
  <c r="P340" i="4"/>
  <c r="P829" i="4"/>
  <c r="P1341" i="4"/>
  <c r="P1166" i="4"/>
  <c r="P784" i="4"/>
  <c r="P849" i="4"/>
  <c r="P914" i="4"/>
  <c r="P1426" i="4"/>
  <c r="P1259" i="4"/>
  <c r="P956" i="4"/>
  <c r="P1540" i="4"/>
  <c r="P447" i="4"/>
  <c r="P459" i="4"/>
  <c r="P1070" i="4"/>
  <c r="P984" i="4"/>
  <c r="P751" i="4"/>
  <c r="P631" i="4"/>
  <c r="P1339" i="4"/>
  <c r="P1501" i="4"/>
  <c r="P1247" i="4"/>
  <c r="O1289" i="4"/>
  <c r="O1248" i="4"/>
  <c r="O1542" i="4"/>
  <c r="Q1092" i="4"/>
  <c r="P657" i="4"/>
  <c r="P901" i="4"/>
  <c r="P1095" i="4"/>
  <c r="P543" i="4"/>
  <c r="P531" i="4"/>
  <c r="P1126" i="4"/>
  <c r="P1008" i="4"/>
  <c r="P794" i="4"/>
  <c r="P759" i="4"/>
  <c r="P1355" i="4"/>
  <c r="P1485" i="4"/>
  <c r="P1222" i="4"/>
  <c r="P717" i="4"/>
  <c r="P362" i="4"/>
  <c r="P1221" i="4"/>
  <c r="P671" i="4"/>
  <c r="P1001" i="4"/>
  <c r="P1226" i="4"/>
  <c r="P1147" i="4"/>
  <c r="P1212" i="4"/>
  <c r="P1508" i="4"/>
  <c r="O1505" i="4"/>
  <c r="P1466" i="4"/>
  <c r="P745" i="4"/>
  <c r="P981" i="4"/>
  <c r="P1135" i="4"/>
  <c r="P921" i="4"/>
  <c r="P1154" i="4"/>
  <c r="P1083" i="4"/>
  <c r="P1313" i="4"/>
  <c r="P1572" i="4"/>
  <c r="O1394" i="4"/>
  <c r="O1496" i="4"/>
  <c r="P544" i="4"/>
  <c r="P548" i="4"/>
  <c r="P1143" i="4"/>
  <c r="P826" i="4"/>
  <c r="P947" i="4"/>
  <c r="P1302" i="4"/>
  <c r="P1132" i="4"/>
  <c r="N568" i="4"/>
  <c r="O913" i="4"/>
  <c r="O1096" i="4"/>
  <c r="O1087" i="4"/>
  <c r="N1423" i="4"/>
  <c r="N1358" i="4"/>
  <c r="P880" i="4"/>
  <c r="P1558" i="4"/>
  <c r="O1296" i="4"/>
  <c r="O1202" i="4"/>
  <c r="O336" i="4"/>
  <c r="N1553" i="4"/>
  <c r="N1262" i="4"/>
  <c r="N910" i="4"/>
  <c r="L1556" i="4"/>
  <c r="N1228" i="4"/>
  <c r="P766" i="4"/>
  <c r="P1194" i="4"/>
  <c r="P1272" i="4"/>
  <c r="O1361" i="4"/>
  <c r="O888" i="4"/>
  <c r="O735" i="4"/>
  <c r="N952" i="4"/>
  <c r="N1150" i="4"/>
  <c r="P431" i="4"/>
  <c r="P1010" i="4"/>
  <c r="O1554" i="4"/>
  <c r="O1097" i="4"/>
  <c r="O704" i="4"/>
  <c r="N1121" i="4"/>
  <c r="O1070" i="4"/>
  <c r="P675" i="4"/>
  <c r="P1493" i="4"/>
  <c r="O574" i="4"/>
  <c r="O1135" i="4"/>
  <c r="O1470" i="4"/>
  <c r="N846" i="4"/>
  <c r="P1093" i="4"/>
  <c r="P1140" i="4"/>
  <c r="N1122" i="4"/>
  <c r="N1458" i="4"/>
  <c r="O950" i="4"/>
  <c r="N1236" i="4"/>
  <c r="O604" i="4"/>
  <c r="P514" i="4"/>
  <c r="N1425" i="4"/>
  <c r="O1228" i="4"/>
  <c r="N436" i="4"/>
  <c r="O1083" i="4"/>
  <c r="N435" i="4"/>
  <c r="N970" i="4"/>
  <c r="N1176" i="4"/>
  <c r="N1226" i="4"/>
  <c r="O910" i="4"/>
  <c r="N428" i="4"/>
  <c r="O611" i="4"/>
  <c r="N1094" i="4"/>
  <c r="O452" i="4"/>
  <c r="N643" i="4"/>
  <c r="O1398" i="4"/>
  <c r="O1547" i="4"/>
  <c r="O1305" i="4"/>
  <c r="O652" i="4"/>
  <c r="N902" i="4"/>
  <c r="O563" i="4"/>
  <c r="O1172" i="4"/>
  <c r="N170" i="4"/>
  <c r="O506" i="4"/>
  <c r="P1261" i="4"/>
  <c r="P1086" i="4"/>
  <c r="Q1547" i="4"/>
  <c r="P462" i="4"/>
  <c r="P495" i="4"/>
  <c r="P704" i="4"/>
  <c r="P633" i="4"/>
  <c r="P562" i="4"/>
  <c r="P499" i="4"/>
  <c r="P404" i="4"/>
  <c r="P885" i="4"/>
  <c r="P1397" i="4"/>
  <c r="P769" i="4"/>
  <c r="Q1419" i="4"/>
  <c r="P470" i="4"/>
  <c r="P503" i="4"/>
  <c r="P712" i="4"/>
  <c r="P641" i="4"/>
  <c r="P578" i="4"/>
  <c r="P507" i="4"/>
  <c r="P412" i="4"/>
  <c r="P893" i="4"/>
  <c r="P1405" i="4"/>
  <c r="P783" i="4"/>
  <c r="P848" i="4"/>
  <c r="P913" i="4"/>
  <c r="P978" i="4"/>
  <c r="P811" i="4"/>
  <c r="P1323" i="4"/>
  <c r="P1589" i="4"/>
  <c r="P1476" i="4"/>
  <c r="P320" i="4"/>
  <c r="P755" i="4"/>
  <c r="P791" i="4"/>
  <c r="P1072" i="4"/>
  <c r="P858" i="4"/>
  <c r="P827" i="4"/>
  <c r="P1411" i="4"/>
  <c r="P1428" i="4"/>
  <c r="P940" i="4"/>
  <c r="O1073" i="4"/>
  <c r="O1553" i="4"/>
  <c r="O798" i="4"/>
  <c r="P205" i="4"/>
  <c r="P290" i="4"/>
  <c r="P1157" i="4"/>
  <c r="P1191" i="4"/>
  <c r="P400" i="4"/>
  <c r="P148" i="4"/>
  <c r="P815" i="4"/>
  <c r="P1088" i="4"/>
  <c r="P882" i="4"/>
  <c r="P843" i="4"/>
  <c r="P1427" i="4"/>
  <c r="P1401" i="4"/>
  <c r="P812" i="4"/>
  <c r="P590" i="4"/>
  <c r="P658" i="4"/>
  <c r="P790" i="4"/>
  <c r="P840" i="4"/>
  <c r="P1081" i="4"/>
  <c r="P1314" i="4"/>
  <c r="P1219" i="4"/>
  <c r="O1531" i="4"/>
  <c r="P1436" i="4"/>
  <c r="O1369" i="4"/>
  <c r="P174" i="4"/>
  <c r="P386" i="4"/>
  <c r="P1237" i="4"/>
  <c r="P735" i="4"/>
  <c r="P1009" i="4"/>
  <c r="P1242" i="4"/>
  <c r="P1155" i="4"/>
  <c r="P1199" i="4"/>
  <c r="P1500" i="4"/>
  <c r="N1329" i="4"/>
  <c r="O1432" i="4"/>
  <c r="P217" i="4"/>
  <c r="P762" i="4"/>
  <c r="P872" i="4"/>
  <c r="P906" i="4"/>
  <c r="P1019" i="4"/>
  <c r="O1275" i="4"/>
  <c r="O1586" i="4"/>
  <c r="O1552" i="4"/>
  <c r="O606" i="4"/>
  <c r="O952" i="4"/>
  <c r="O959" i="4"/>
  <c r="N1288" i="4"/>
  <c r="N1310" i="4"/>
  <c r="P1136" i="4"/>
  <c r="P1581" i="4"/>
  <c r="O1585" i="4"/>
  <c r="N632" i="4"/>
  <c r="O1055" i="4"/>
  <c r="N1266" i="4"/>
  <c r="N1222" i="4"/>
  <c r="N830" i="4"/>
  <c r="N1540" i="4"/>
  <c r="N1188" i="4"/>
  <c r="P529" i="4"/>
  <c r="P1410" i="4"/>
  <c r="O1570" i="4"/>
  <c r="N1407" i="4"/>
  <c r="O784" i="4"/>
  <c r="O591" i="4"/>
  <c r="O1590" i="4"/>
  <c r="O1110" i="4"/>
  <c r="P577" i="4"/>
  <c r="P1418" i="4"/>
  <c r="O1370" i="4"/>
  <c r="O1510" i="4"/>
  <c r="N201" i="4"/>
  <c r="N1590" i="4"/>
  <c r="O926" i="4"/>
  <c r="P1000" i="4"/>
  <c r="O1514" i="4"/>
  <c r="N1258" i="4"/>
  <c r="O543" i="4"/>
  <c r="O1278" i="4"/>
  <c r="O686" i="4"/>
  <c r="P809" i="4"/>
  <c r="O1577" i="4"/>
  <c r="N904" i="4"/>
  <c r="N1343" i="4"/>
  <c r="O838" i="4"/>
  <c r="O1196" i="4"/>
  <c r="N484" i="4"/>
  <c r="P874" i="4"/>
  <c r="N1462" i="4"/>
  <c r="N1052" i="4"/>
  <c r="N324" i="4"/>
  <c r="O1051" i="4"/>
  <c r="N307" i="4"/>
  <c r="N874" i="4"/>
  <c r="O799" i="4"/>
  <c r="O430" i="4"/>
  <c r="O1540" i="4"/>
  <c r="N132" i="4"/>
  <c r="P390" i="4"/>
  <c r="L1564" i="4"/>
  <c r="N164" i="4"/>
  <c r="O387" i="4"/>
  <c r="N1435" i="4"/>
  <c r="O1067" i="4"/>
  <c r="O1047" i="4"/>
  <c r="N268" i="4"/>
  <c r="O658" i="4"/>
  <c r="N794" i="4"/>
  <c r="O746" i="4"/>
  <c r="O1399" i="4"/>
  <c r="O1207" i="4"/>
  <c r="O477" i="4"/>
  <c r="O1489" i="4"/>
  <c r="O1360" i="4"/>
  <c r="P505" i="4"/>
  <c r="P1029" i="4"/>
  <c r="P1032" i="4"/>
  <c r="P1002" i="4"/>
  <c r="P1091" i="4"/>
  <c r="P1453" i="4"/>
  <c r="O1522" i="4"/>
  <c r="O1488" i="4"/>
  <c r="O1142" i="4"/>
  <c r="O816" i="4"/>
  <c r="O831" i="4"/>
  <c r="N1193" i="4"/>
  <c r="N1270" i="4"/>
  <c r="P889" i="4"/>
  <c r="O875" i="4"/>
  <c r="O1401" i="4"/>
  <c r="O1208" i="4"/>
  <c r="O767" i="4"/>
  <c r="N1330" i="4"/>
  <c r="N1190" i="4"/>
  <c r="N750" i="4"/>
  <c r="N1516" i="4"/>
  <c r="O1156" i="4"/>
  <c r="P789" i="4"/>
  <c r="P907" i="4"/>
  <c r="O1378" i="4"/>
  <c r="N1237" i="4"/>
  <c r="O712" i="4"/>
  <c r="O431" i="4"/>
  <c r="N1502" i="4"/>
  <c r="L1070" i="4"/>
  <c r="P443" i="4"/>
  <c r="P1123" i="4"/>
  <c r="O1393" i="4"/>
  <c r="O702" i="4"/>
  <c r="O1151" i="4"/>
  <c r="N1550" i="4"/>
  <c r="O886" i="4"/>
  <c r="P775" i="4"/>
  <c r="O1354" i="4"/>
  <c r="O1162" i="4"/>
  <c r="O399" i="4"/>
  <c r="O1238" i="4"/>
  <c r="O646" i="4"/>
  <c r="P1033" i="4"/>
  <c r="O1313" i="4"/>
  <c r="O840" i="4"/>
  <c r="N272" i="4"/>
  <c r="N686" i="4"/>
  <c r="O1100" i="4"/>
  <c r="N452" i="4"/>
  <c r="P1452" i="4"/>
  <c r="L1118" i="4"/>
  <c r="N1012" i="4"/>
  <c r="N180" i="4"/>
  <c r="N947" i="4"/>
  <c r="N275" i="4"/>
  <c r="P857" i="4"/>
  <c r="N1055" i="4"/>
  <c r="O226" i="4"/>
  <c r="O1508" i="4"/>
  <c r="O1555" i="4"/>
  <c r="P348" i="4"/>
  <c r="L1532" i="4"/>
  <c r="O124" i="4"/>
  <c r="O355" i="4"/>
  <c r="O1532" i="4"/>
  <c r="L1035" i="4"/>
  <c r="O639" i="4"/>
  <c r="N156" i="4"/>
  <c r="O562" i="4"/>
  <c r="O714" i="4"/>
  <c r="N458" i="4"/>
  <c r="O1222" i="4"/>
  <c r="N977" i="4"/>
  <c r="L442" i="4"/>
  <c r="Q117" i="4"/>
  <c r="P342" i="4"/>
  <c r="P399" i="4"/>
  <c r="P600" i="4"/>
  <c r="P625" i="4"/>
  <c r="P554" i="4"/>
  <c r="P483" i="4"/>
  <c r="P396" i="4"/>
  <c r="P877" i="4"/>
  <c r="P1389" i="4"/>
  <c r="P727" i="4"/>
  <c r="P1545" i="4"/>
  <c r="P654" i="4"/>
  <c r="P192" i="4"/>
  <c r="P193" i="4"/>
  <c r="P130" i="4"/>
  <c r="P714" i="4"/>
  <c r="P643" i="4"/>
  <c r="P532" i="4"/>
  <c r="P1013" i="4"/>
  <c r="P838" i="4"/>
  <c r="P903" i="4"/>
  <c r="P1473" i="4"/>
  <c r="P662" i="4"/>
  <c r="P200" i="4"/>
  <c r="P209" i="4"/>
  <c r="P138" i="4"/>
  <c r="P722" i="4"/>
  <c r="P651" i="4"/>
  <c r="P540" i="4"/>
  <c r="P1021" i="4"/>
  <c r="P846" i="4"/>
  <c r="P911" i="4"/>
  <c r="P976" i="4"/>
  <c r="P1041" i="4"/>
  <c r="P1106" i="4"/>
  <c r="P939" i="4"/>
  <c r="P1574" i="4"/>
  <c r="P1461" i="4"/>
  <c r="P1297" i="4"/>
  <c r="P305" i="4"/>
  <c r="P628" i="4"/>
  <c r="P1007" i="4"/>
  <c r="P793" i="4"/>
  <c r="P1026" i="4"/>
  <c r="P971" i="4"/>
  <c r="P1470" i="4"/>
  <c r="P1198" i="4"/>
  <c r="N1498" i="4"/>
  <c r="O1592" i="4"/>
  <c r="O1281" i="4"/>
  <c r="O1330" i="4"/>
  <c r="P175" i="4"/>
  <c r="P219" i="4"/>
  <c r="P934" i="4"/>
  <c r="P904" i="4"/>
  <c r="P377" i="4"/>
  <c r="P692" i="4"/>
  <c r="P1023" i="4"/>
  <c r="P817" i="4"/>
  <c r="P1050" i="4"/>
  <c r="P987" i="4"/>
  <c r="P1454" i="4"/>
  <c r="P1012" i="4"/>
  <c r="O1482" i="4"/>
  <c r="P128" i="4"/>
  <c r="P587" i="4"/>
  <c r="P1134" i="4"/>
  <c r="P1016" i="4"/>
  <c r="P810" i="4"/>
  <c r="P777" i="4"/>
  <c r="P1363" i="4"/>
  <c r="P1477" i="4"/>
  <c r="P1208" i="4"/>
  <c r="O977" i="4"/>
  <c r="P287" i="4"/>
  <c r="P315" i="4"/>
  <c r="P998" i="4"/>
  <c r="P944" i="4"/>
  <c r="P1177" i="4"/>
  <c r="P1394" i="4"/>
  <c r="P1299" i="4"/>
  <c r="P1541" i="4"/>
  <c r="P1311" i="4"/>
  <c r="O1353" i="4"/>
  <c r="Q1543" i="4"/>
  <c r="P146" i="4"/>
  <c r="P854" i="4"/>
  <c r="P1128" i="4"/>
  <c r="P1082" i="4"/>
  <c r="P1235" i="4"/>
  <c r="P1351" i="4"/>
  <c r="O1458" i="4"/>
  <c r="O1352" i="4"/>
  <c r="O494" i="4"/>
  <c r="O752" i="4"/>
  <c r="O575" i="4"/>
  <c r="N1241" i="4"/>
  <c r="O1230" i="4"/>
  <c r="P922" i="4"/>
  <c r="P1375" i="4"/>
  <c r="O1233" i="4"/>
  <c r="O944" i="4"/>
  <c r="O623" i="4"/>
  <c r="N1178" i="4"/>
  <c r="O1118" i="4"/>
  <c r="N710" i="4"/>
  <c r="N1492" i="4"/>
  <c r="N1092" i="4"/>
  <c r="P1046" i="4"/>
  <c r="P1107" i="4"/>
  <c r="O1089" i="4"/>
  <c r="O734" i="4"/>
  <c r="O632" i="4"/>
  <c r="N760" i="4"/>
  <c r="O1438" i="4"/>
  <c r="N1046" i="4"/>
  <c r="P1062" i="4"/>
  <c r="P1331" i="4"/>
  <c r="O1041" i="4"/>
  <c r="N909" i="4"/>
  <c r="O1007" i="4"/>
  <c r="O1494" i="4"/>
  <c r="O846" i="4"/>
  <c r="P1025" i="4"/>
  <c r="O1377" i="4"/>
  <c r="N664" i="4"/>
  <c r="O151" i="4"/>
  <c r="N1206" i="4"/>
  <c r="O598" i="4"/>
  <c r="P834" i="4"/>
  <c r="O865" i="4"/>
  <c r="O528" i="4"/>
  <c r="N1470" i="4"/>
  <c r="N646" i="4"/>
  <c r="O972" i="4"/>
  <c r="O356" i="4"/>
  <c r="O1450" i="4"/>
  <c r="O742" i="4"/>
  <c r="N892" i="4"/>
  <c r="O140" i="4"/>
  <c r="O811" i="4"/>
  <c r="N179" i="4"/>
  <c r="P938" i="4"/>
  <c r="O1310" i="4"/>
  <c r="O512" i="4"/>
  <c r="O1124" i="4"/>
  <c r="N1243" i="4"/>
  <c r="O1537" i="4"/>
  <c r="N1164" i="4"/>
  <c r="O1299" i="4"/>
  <c r="P808" i="4"/>
  <c r="O988" i="4"/>
  <c r="O699" i="4"/>
  <c r="N694" i="4"/>
  <c r="O1259" i="4"/>
  <c r="N447" i="4"/>
  <c r="O953" i="4"/>
  <c r="O172" i="4"/>
  <c r="N1562" i="4"/>
  <c r="O1237" i="4"/>
  <c r="O578" i="4"/>
  <c r="P1104" i="4"/>
  <c r="P1169" i="4"/>
  <c r="P1234" i="4"/>
  <c r="P1067" i="4"/>
  <c r="P1446" i="4"/>
  <c r="P1273" i="4"/>
  <c r="P1463" i="4"/>
  <c r="P234" i="4"/>
  <c r="P1109" i="4"/>
  <c r="P1175" i="4"/>
  <c r="P961" i="4"/>
  <c r="P1202" i="4"/>
  <c r="P1115" i="4"/>
  <c r="P1263" i="4"/>
  <c r="P1532" i="4"/>
  <c r="O1362" i="4"/>
  <c r="O1464" i="4"/>
  <c r="O201" i="4"/>
  <c r="O1186" i="4"/>
  <c r="P384" i="4"/>
  <c r="P124" i="4"/>
  <c r="P807" i="4"/>
  <c r="P333" i="4"/>
  <c r="P306" i="4"/>
  <c r="P1173" i="4"/>
  <c r="P607" i="4"/>
  <c r="P985" i="4"/>
  <c r="P1218" i="4"/>
  <c r="P1139" i="4"/>
  <c r="P1224" i="4"/>
  <c r="P1516" i="4"/>
  <c r="N368" i="4"/>
  <c r="P129" i="4"/>
  <c r="P484" i="4"/>
  <c r="P943" i="4"/>
  <c r="P1192" i="4"/>
  <c r="P970" i="4"/>
  <c r="P923" i="4"/>
  <c r="P1518" i="4"/>
  <c r="P1262" i="4"/>
  <c r="O1474" i="4"/>
  <c r="O1568" i="4"/>
  <c r="P480" i="4"/>
  <c r="P220" i="4"/>
  <c r="P855" i="4"/>
  <c r="P1112" i="4"/>
  <c r="P898" i="4"/>
  <c r="P859" i="4"/>
  <c r="P1582" i="4"/>
  <c r="P1364" i="4"/>
  <c r="O1594" i="4"/>
  <c r="O945" i="4"/>
  <c r="P670" i="4"/>
  <c r="P371" i="4"/>
  <c r="P871" i="4"/>
  <c r="P841" i="4"/>
  <c r="P1330" i="4"/>
  <c r="P1566" i="4"/>
  <c r="P820" i="4"/>
  <c r="O1473" i="4"/>
  <c r="O1465" i="4"/>
  <c r="O1290" i="4"/>
  <c r="O552" i="4"/>
  <c r="N1224" i="4"/>
  <c r="O1574" i="4"/>
  <c r="P746" i="4"/>
  <c r="P883" i="4"/>
  <c r="O1521" i="4"/>
  <c r="O366" i="4"/>
  <c r="O656" i="4"/>
  <c r="O335" i="4"/>
  <c r="O1454" i="4"/>
  <c r="N1014" i="4"/>
  <c r="O622" i="4"/>
  <c r="N1396" i="4"/>
  <c r="N996" i="4"/>
  <c r="P960" i="4"/>
  <c r="P1276" i="4"/>
  <c r="O1384" i="4"/>
  <c r="O1282" i="4"/>
  <c r="O144" i="4"/>
  <c r="N414" i="4"/>
  <c r="N1342" i="4"/>
  <c r="N934" i="4"/>
  <c r="P743" i="4"/>
  <c r="P1238" i="4"/>
  <c r="O1368" i="4"/>
  <c r="O1176" i="4"/>
  <c r="N1007" i="4"/>
  <c r="O1206" i="4"/>
  <c r="Q1086" i="4"/>
  <c r="P1171" i="4"/>
  <c r="O1497" i="4"/>
  <c r="O608" i="4"/>
  <c r="N334" i="4"/>
  <c r="N998" i="4"/>
  <c r="P1591" i="4"/>
  <c r="P1395" i="4"/>
  <c r="O1297" i="4"/>
  <c r="O983" i="4"/>
  <c r="N1238" i="4"/>
  <c r="N1524" i="4"/>
  <c r="O852" i="4"/>
  <c r="O196" i="4"/>
  <c r="O1136" i="4"/>
  <c r="O1580" i="4"/>
  <c r="N716" i="4"/>
  <c r="O1355" i="4"/>
  <c r="O683" i="4"/>
  <c r="N1276" i="4"/>
  <c r="O1320" i="4"/>
  <c r="P999" i="4"/>
  <c r="N1308" i="4"/>
  <c r="L772" i="4"/>
  <c r="N939" i="4"/>
  <c r="O496" i="4"/>
  <c r="O804" i="4"/>
  <c r="O1011" i="4"/>
  <c r="N600" i="4"/>
  <c r="O556" i="4"/>
  <c r="N259" i="4"/>
  <c r="O1244" i="4"/>
  <c r="N795" i="4"/>
  <c r="O1460" i="4"/>
  <c r="N488" i="4"/>
  <c r="N1424" i="4"/>
  <c r="O328" i="4"/>
  <c r="N1376" i="4"/>
  <c r="O1414" i="4"/>
  <c r="O1144" i="4"/>
  <c r="N696" i="4"/>
  <c r="N1480" i="4"/>
  <c r="N1582" i="4"/>
  <c r="O1198" i="4"/>
  <c r="O918" i="4"/>
  <c r="N598" i="4"/>
  <c r="O1476" i="4"/>
  <c r="O1164" i="4"/>
  <c r="N916" i="4"/>
  <c r="N668" i="4"/>
  <c r="O420" i="4"/>
  <c r="O164" i="4"/>
  <c r="P879" i="4"/>
  <c r="O841" i="4"/>
  <c r="O584" i="4"/>
  <c r="N1326" i="4"/>
  <c r="N590" i="4"/>
  <c r="N1348" i="4"/>
  <c r="L964" i="4"/>
  <c r="O676" i="4"/>
  <c r="O396" i="4"/>
  <c r="N108" i="4"/>
  <c r="O1283" i="4"/>
  <c r="N1027" i="4"/>
  <c r="O747" i="4"/>
  <c r="N499" i="4"/>
  <c r="N243" i="4"/>
  <c r="N1318" i="4"/>
  <c r="N938" i="4"/>
  <c r="P835" i="4"/>
  <c r="O1254" i="4"/>
  <c r="O463" i="4"/>
  <c r="P318" i="4"/>
  <c r="P1350" i="4"/>
  <c r="O1080" i="4"/>
  <c r="N1564" i="4"/>
  <c r="N806" i="4"/>
  <c r="L1476" i="4"/>
  <c r="N1044" i="4"/>
  <c r="N708" i="4"/>
  <c r="O348" i="4"/>
  <c r="N1515" i="4"/>
  <c r="O1179" i="4"/>
  <c r="N867" i="4"/>
  <c r="O579" i="4"/>
  <c r="P792" i="4"/>
  <c r="O1288" i="4"/>
  <c r="O351" i="4"/>
  <c r="N990" i="4"/>
  <c r="N1508" i="4"/>
  <c r="O1076" i="4"/>
  <c r="N740" i="4"/>
  <c r="N420" i="4"/>
  <c r="N702" i="4"/>
  <c r="L1203" i="4"/>
  <c r="O899" i="4"/>
  <c r="N611" i="4"/>
  <c r="O323" i="4"/>
  <c r="P1178" i="4"/>
  <c r="O1322" i="4"/>
  <c r="O1262" i="4"/>
  <c r="O1420" i="4"/>
  <c r="N908" i="4"/>
  <c r="O412" i="4"/>
  <c r="L1451" i="4"/>
  <c r="N1011" i="4"/>
  <c r="L539" i="4"/>
  <c r="N195" i="4"/>
  <c r="O1504" i="4"/>
  <c r="N824" i="4"/>
  <c r="N550" i="4"/>
  <c r="O1020" i="4"/>
  <c r="N620" i="4"/>
  <c r="O116" i="4"/>
  <c r="N1171" i="4"/>
  <c r="N635" i="4"/>
  <c r="L1442" i="4"/>
  <c r="O466" i="4"/>
  <c r="N1017" i="4"/>
  <c r="O860" i="4"/>
  <c r="O331" i="4"/>
  <c r="O570" i="4"/>
  <c r="O617" i="4"/>
  <c r="N1583" i="4"/>
  <c r="N852" i="4"/>
  <c r="N218" i="4"/>
  <c r="O627" i="4"/>
  <c r="O705" i="4"/>
  <c r="N1284" i="4"/>
  <c r="N449" i="4"/>
  <c r="O1175" i="4"/>
  <c r="N1209" i="4"/>
  <c r="N1108" i="4"/>
  <c r="N209" i="4"/>
  <c r="N780" i="4"/>
  <c r="O1543" i="4"/>
  <c r="N1118" i="4"/>
  <c r="L808" i="4"/>
  <c r="P278" i="4"/>
  <c r="P434" i="4"/>
  <c r="P1285" i="4"/>
  <c r="P770" i="4"/>
  <c r="P1017" i="4"/>
  <c r="P1258" i="4"/>
  <c r="P1163" i="4"/>
  <c r="P1148" i="4"/>
  <c r="P1492" i="4"/>
  <c r="O1593" i="4"/>
  <c r="L1424" i="4"/>
  <c r="O1382" i="4"/>
  <c r="O298" i="4"/>
  <c r="O616" i="4"/>
  <c r="O703" i="4"/>
  <c r="N1137" i="4"/>
  <c r="N1494" i="4"/>
  <c r="P233" i="4"/>
  <c r="P1129" i="4"/>
  <c r="P1366" i="4"/>
  <c r="O1257" i="4"/>
  <c r="O982" i="4"/>
  <c r="O1112" i="4"/>
  <c r="O1223" i="4"/>
  <c r="N1265" i="4"/>
  <c r="N1518" i="4"/>
  <c r="N1158" i="4"/>
  <c r="N870" i="4"/>
  <c r="O534" i="4"/>
  <c r="O1428" i="4"/>
  <c r="N1124" i="4"/>
  <c r="P367" i="4"/>
  <c r="P953" i="4"/>
  <c r="P1534" i="4"/>
  <c r="O1425" i="4"/>
  <c r="O1121" i="4"/>
  <c r="N1119" i="4"/>
  <c r="O432" i="4"/>
  <c r="O247" i="4"/>
  <c r="N1394" i="4"/>
  <c r="O1246" i="4"/>
  <c r="N966" i="4"/>
  <c r="P837" i="4"/>
  <c r="P1210" i="4"/>
  <c r="P1223" i="4"/>
  <c r="O1472" i="4"/>
  <c r="O670" i="4"/>
  <c r="O776" i="4"/>
  <c r="O863" i="4"/>
  <c r="N1436" i="4"/>
  <c r="O1430" i="4"/>
  <c r="N1110" i="4"/>
  <c r="O814" i="4"/>
  <c r="P162" i="4"/>
  <c r="P776" i="4"/>
  <c r="P1084" i="4"/>
  <c r="O1009" i="4"/>
  <c r="N1486" i="4"/>
  <c r="O1168" i="4"/>
  <c r="N462" i="4"/>
  <c r="N1240" i="4"/>
  <c r="O1534" i="4"/>
  <c r="N1174" i="4"/>
  <c r="N886" i="4"/>
  <c r="O558" i="4"/>
  <c r="P731" i="4"/>
  <c r="P1034" i="4"/>
  <c r="P1445" i="4"/>
  <c r="O1544" i="4"/>
  <c r="O510" i="4"/>
  <c r="O1016" i="4"/>
  <c r="O1119" i="4"/>
  <c r="O1308" i="4"/>
  <c r="O1526" i="4"/>
  <c r="O1166" i="4"/>
  <c r="O878" i="4"/>
  <c r="N558" i="4"/>
  <c r="N1452" i="4"/>
  <c r="O1132" i="4"/>
  <c r="N884" i="4"/>
  <c r="O636" i="4"/>
  <c r="O388" i="4"/>
  <c r="O132" i="4"/>
  <c r="P1144" i="4"/>
  <c r="O1392" i="4"/>
  <c r="N929" i="4"/>
  <c r="O1214" i="4"/>
  <c r="N526" i="4"/>
  <c r="N1292" i="4"/>
  <c r="O924" i="4"/>
  <c r="O644" i="4"/>
  <c r="N364" i="4"/>
  <c r="O1571" i="4"/>
  <c r="N1251" i="4"/>
  <c r="N987" i="4"/>
  <c r="O715" i="4"/>
  <c r="N467" i="4"/>
  <c r="N211" i="4"/>
  <c r="N1234" i="4"/>
  <c r="N906" i="4"/>
  <c r="P1403" i="4"/>
  <c r="O462" i="4"/>
  <c r="N1032" i="4"/>
  <c r="P292" i="4"/>
  <c r="O1561" i="4"/>
  <c r="O736" i="4"/>
  <c r="N1566" i="4"/>
  <c r="N718" i="4"/>
  <c r="N1444" i="4"/>
  <c r="O996" i="4"/>
  <c r="N636" i="4"/>
  <c r="N316" i="4"/>
  <c r="O1459" i="4"/>
  <c r="O1147" i="4"/>
  <c r="O835" i="4"/>
  <c r="O547" i="4"/>
  <c r="P945" i="4"/>
  <c r="O446" i="4"/>
  <c r="O1252" i="4"/>
  <c r="O894" i="4"/>
  <c r="N1476" i="4"/>
  <c r="N1036" i="4"/>
  <c r="O700" i="4"/>
  <c r="O380" i="4"/>
  <c r="O1507" i="4"/>
  <c r="N1179" i="4"/>
  <c r="O859" i="4"/>
  <c r="N579" i="4"/>
  <c r="O291" i="4"/>
  <c r="P1035" i="4"/>
  <c r="O672" i="4"/>
  <c r="N1166" i="4"/>
  <c r="N1380" i="4"/>
  <c r="O836" i="4"/>
  <c r="N380" i="4"/>
  <c r="O1331" i="4"/>
  <c r="N971" i="4"/>
  <c r="N515" i="4"/>
  <c r="N131" i="4"/>
  <c r="N1080" i="4"/>
  <c r="O1518" i="4"/>
  <c r="N1350" i="4"/>
  <c r="O980" i="4"/>
  <c r="N556" i="4"/>
  <c r="O1587" i="4"/>
  <c r="N1067" i="4"/>
  <c r="O539" i="4"/>
  <c r="O1074" i="4"/>
  <c r="O402" i="4"/>
  <c r="N825" i="4"/>
  <c r="O580" i="4"/>
  <c r="O203" i="4"/>
  <c r="O458" i="4"/>
  <c r="O521" i="4"/>
  <c r="O1303" i="4"/>
  <c r="N1587" i="4"/>
  <c r="N318" i="4"/>
  <c r="N1252" i="4"/>
  <c r="O449" i="4"/>
  <c r="N1401" i="4"/>
  <c r="O148" i="4"/>
  <c r="O1150" i="4"/>
  <c r="O505" i="4"/>
  <c r="O1131" i="4"/>
  <c r="N976" i="4"/>
  <c r="N1433" i="4"/>
  <c r="N246" i="4"/>
  <c r="O1519" i="4"/>
  <c r="L967" i="4"/>
  <c r="N630" i="4"/>
  <c r="N1388" i="4"/>
  <c r="O916" i="4"/>
  <c r="L596" i="4"/>
  <c r="O276" i="4"/>
  <c r="O1419" i="4"/>
  <c r="O1115" i="4"/>
  <c r="O803" i="4"/>
  <c r="N523" i="4"/>
  <c r="P1027" i="4"/>
  <c r="O318" i="4"/>
  <c r="N1297" i="4"/>
  <c r="O790" i="4"/>
  <c r="N1428" i="4"/>
  <c r="N988" i="4"/>
  <c r="O660" i="4"/>
  <c r="O308" i="4"/>
  <c r="N1459" i="4"/>
  <c r="N1147" i="4"/>
  <c r="N835" i="4"/>
  <c r="N547" i="4"/>
  <c r="O259" i="4"/>
  <c r="P1404" i="4"/>
  <c r="O464" i="4"/>
  <c r="O974" i="4"/>
  <c r="O1316" i="4"/>
  <c r="O732" i="4"/>
  <c r="O340" i="4"/>
  <c r="N1299" i="4"/>
  <c r="N899" i="4"/>
  <c r="N483" i="4"/>
  <c r="P640" i="4"/>
  <c r="O969" i="4"/>
  <c r="O1366" i="4"/>
  <c r="L1524" i="4"/>
  <c r="O940" i="4"/>
  <c r="N444" i="4"/>
  <c r="N1547" i="4"/>
  <c r="O1035" i="4"/>
  <c r="O475" i="4"/>
  <c r="O978" i="4"/>
  <c r="O306" i="4"/>
  <c r="P1145" i="4"/>
  <c r="N292" i="4"/>
  <c r="N1414" i="4"/>
  <c r="N354" i="4"/>
  <c r="O329" i="4"/>
  <c r="N1031" i="4"/>
  <c r="N995" i="4"/>
  <c r="N1113" i="4"/>
  <c r="N1026" i="4"/>
  <c r="O353" i="4"/>
  <c r="N1104" i="4"/>
  <c r="O883" i="4"/>
  <c r="O1012" i="4"/>
  <c r="O249" i="4"/>
  <c r="O435" i="4"/>
  <c r="O216" i="4"/>
  <c r="O279" i="4"/>
  <c r="L1053" i="4"/>
  <c r="O813" i="4"/>
  <c r="L856" i="4"/>
  <c r="P1006" i="4"/>
  <c r="P952" i="4"/>
  <c r="P1193" i="4"/>
  <c r="P1402" i="4"/>
  <c r="P1307" i="4"/>
  <c r="P1533" i="4"/>
  <c r="P1286" i="4"/>
  <c r="O1329" i="4"/>
  <c r="O1272" i="4"/>
  <c r="O198" i="4"/>
  <c r="O1192" i="4"/>
  <c r="O448" i="4"/>
  <c r="O447" i="4"/>
  <c r="N955" i="4"/>
  <c r="N1398" i="4"/>
  <c r="P564" i="4"/>
  <c r="P1130" i="4"/>
  <c r="P1337" i="4"/>
  <c r="O1408" i="4"/>
  <c r="O1078" i="4"/>
  <c r="O800" i="4"/>
  <c r="O919" i="4"/>
  <c r="N1448" i="4"/>
  <c r="N1406" i="4"/>
  <c r="O1086" i="4"/>
  <c r="N790" i="4"/>
  <c r="L1580" i="4"/>
  <c r="N1356" i="4"/>
  <c r="N1060" i="4"/>
  <c r="P387" i="4"/>
  <c r="P954" i="4"/>
  <c r="P1517" i="4"/>
  <c r="N1521" i="4"/>
  <c r="O766" i="4"/>
  <c r="O1072" i="4"/>
  <c r="O1183" i="4"/>
  <c r="O1404" i="4"/>
  <c r="O1550" i="4"/>
  <c r="N1182" i="4"/>
  <c r="N894" i="4"/>
  <c r="P1079" i="4"/>
  <c r="P955" i="4"/>
  <c r="P1260" i="4"/>
  <c r="O1256" i="4"/>
  <c r="O1274" i="4"/>
  <c r="O624" i="4"/>
  <c r="O559" i="4"/>
  <c r="N920" i="4"/>
  <c r="O1334" i="4"/>
  <c r="O1038" i="4"/>
  <c r="O726" i="4"/>
  <c r="P1045" i="4"/>
  <c r="P1266" i="4"/>
  <c r="P1209" i="4"/>
  <c r="O1456" i="4"/>
  <c r="O1478" i="4"/>
  <c r="O856" i="4"/>
  <c r="O991" i="4"/>
  <c r="N1544" i="4"/>
  <c r="N1430" i="4"/>
  <c r="O1102" i="4"/>
  <c r="N814" i="4"/>
  <c r="N1307" i="4"/>
  <c r="P663" i="4"/>
  <c r="P803" i="4"/>
  <c r="P1468" i="4"/>
  <c r="O1336" i="4"/>
  <c r="O542" i="4"/>
  <c r="O760" i="4"/>
  <c r="O815" i="4"/>
  <c r="N1362" i="4"/>
  <c r="O1422" i="4"/>
  <c r="N1102" i="4"/>
  <c r="O806" i="4"/>
  <c r="L1588" i="4"/>
  <c r="O1364" i="4"/>
  <c r="O1068" i="4"/>
  <c r="O820" i="4"/>
  <c r="N580" i="4"/>
  <c r="O324" i="4"/>
  <c r="N1579" i="4"/>
  <c r="P819" i="4"/>
  <c r="O1286" i="4"/>
  <c r="O495" i="4"/>
  <c r="N1022" i="4"/>
  <c r="O1548" i="4"/>
  <c r="N1180" i="4"/>
  <c r="N860" i="4"/>
  <c r="O572" i="4"/>
  <c r="O284" i="4"/>
  <c r="O1475" i="4"/>
  <c r="O1187" i="4"/>
  <c r="N915" i="4"/>
  <c r="O651" i="4"/>
  <c r="N403" i="4"/>
  <c r="N147" i="4"/>
  <c r="N1098" i="4"/>
  <c r="N842" i="4"/>
  <c r="P1388" i="4"/>
  <c r="O1128" i="4"/>
  <c r="N1097" i="4"/>
  <c r="P873" i="4"/>
  <c r="O1304" i="4"/>
  <c r="O1215" i="4"/>
  <c r="N1302" i="4"/>
  <c r="O566" i="4"/>
  <c r="O1268" i="4"/>
  <c r="L876" i="4"/>
  <c r="O564" i="4"/>
  <c r="N244" i="4"/>
  <c r="N1387" i="4"/>
  <c r="O1075" i="4"/>
  <c r="O771" i="4"/>
  <c r="N459" i="4"/>
  <c r="P1550" i="4"/>
  <c r="O114" i="4"/>
  <c r="N1489" i="4"/>
  <c r="O710" i="4"/>
  <c r="O1380" i="4"/>
  <c r="N956" i="4"/>
  <c r="O596" i="4"/>
  <c r="N276" i="4"/>
  <c r="N1419" i="4"/>
  <c r="N1115" i="4"/>
  <c r="N803" i="4"/>
  <c r="O515" i="4"/>
  <c r="O227" i="4"/>
  <c r="P876" i="4"/>
  <c r="O1071" i="4"/>
  <c r="O694" i="4"/>
  <c r="N1260" i="4"/>
  <c r="O692" i="4"/>
  <c r="O268" i="4"/>
  <c r="L1259" i="4"/>
  <c r="O795" i="4"/>
  <c r="N451" i="4"/>
  <c r="P1301" i="4"/>
  <c r="O1314" i="4"/>
  <c r="L1246" i="4"/>
  <c r="N1420" i="4"/>
  <c r="N900" i="4"/>
  <c r="N412" i="4"/>
  <c r="N1451" i="4"/>
  <c r="O995" i="4"/>
  <c r="O379" i="4"/>
  <c r="O914" i="4"/>
  <c r="N194" i="4"/>
  <c r="O1242" i="4"/>
  <c r="N1340" i="4"/>
  <c r="O1130" i="4"/>
  <c r="O218" i="4"/>
  <c r="O265" i="4"/>
  <c r="N519" i="4"/>
  <c r="N331" i="4"/>
  <c r="O1200" i="4"/>
  <c r="O706" i="4"/>
  <c r="N344" i="4"/>
  <c r="N1114" i="4"/>
  <c r="N1059" i="4"/>
  <c r="N872" i="4"/>
  <c r="O1098" i="4"/>
  <c r="N1287" i="4"/>
  <c r="N1341" i="4"/>
  <c r="O794" i="4"/>
  <c r="P1288" i="4"/>
  <c r="L575" i="4"/>
  <c r="O1170" i="4"/>
  <c r="O544" i="4"/>
  <c r="O415" i="4"/>
  <c r="N496" i="4"/>
  <c r="N1294" i="4"/>
  <c r="O998" i="4"/>
  <c r="L686" i="4"/>
  <c r="P599" i="4"/>
  <c r="P695" i="4"/>
  <c r="P1484" i="4"/>
  <c r="L1344" i="4"/>
  <c r="O638" i="4"/>
  <c r="O768" i="4"/>
  <c r="O855" i="4"/>
  <c r="N199" i="4"/>
  <c r="O1374" i="4"/>
  <c r="N1070" i="4"/>
  <c r="N774" i="4"/>
  <c r="O1572" i="4"/>
  <c r="P1159" i="4"/>
  <c r="P979" i="4"/>
  <c r="P1068" i="4"/>
  <c r="O1232" i="4"/>
  <c r="O1338" i="4"/>
  <c r="O680" i="4"/>
  <c r="O671" i="4"/>
  <c r="N1585" i="4"/>
  <c r="N1374" i="4"/>
  <c r="O1062" i="4"/>
  <c r="O758" i="4"/>
  <c r="N1572" i="4"/>
  <c r="O1324" i="4"/>
  <c r="O1036" i="4"/>
  <c r="O788" i="4"/>
  <c r="N548" i="4"/>
  <c r="O292" i="4"/>
  <c r="N1539" i="4"/>
  <c r="P1275" i="4"/>
  <c r="O902" i="4"/>
  <c r="N536" i="4"/>
  <c r="O934" i="4"/>
  <c r="O1516" i="4"/>
  <c r="N1140" i="4"/>
  <c r="N820" i="4"/>
  <c r="N540" i="4"/>
  <c r="N252" i="4"/>
  <c r="O1427" i="4"/>
  <c r="O1155" i="4"/>
  <c r="N883" i="4"/>
  <c r="N619" i="4"/>
  <c r="N371" i="4"/>
  <c r="N115" i="4"/>
  <c r="N1066" i="4"/>
  <c r="P147" i="4"/>
  <c r="O1418" i="4"/>
  <c r="O744" i="4"/>
  <c r="O1566" i="4"/>
  <c r="P1090" i="4"/>
  <c r="O1265" i="4"/>
  <c r="O783" i="4"/>
  <c r="O1190" i="4"/>
  <c r="N606" i="4"/>
  <c r="N1220" i="4"/>
  <c r="O844" i="4"/>
  <c r="N532" i="4"/>
  <c r="O204" i="4"/>
  <c r="O1347" i="4"/>
  <c r="O1043" i="4"/>
  <c r="O707" i="4"/>
  <c r="N427" i="4"/>
  <c r="P1415" i="4"/>
  <c r="O984" i="4"/>
  <c r="N1558" i="4"/>
  <c r="O630" i="4"/>
  <c r="N1324" i="4"/>
  <c r="O876" i="4"/>
  <c r="N564" i="4"/>
  <c r="O236" i="4"/>
  <c r="O1379" i="4"/>
  <c r="N1075" i="4"/>
  <c r="N771" i="4"/>
  <c r="O483" i="4"/>
  <c r="P576" i="4"/>
  <c r="O1457" i="4"/>
  <c r="O655" i="4"/>
  <c r="N622" i="4"/>
  <c r="N1156" i="4"/>
  <c r="N660" i="4"/>
  <c r="O156" i="4"/>
  <c r="N1235" i="4"/>
  <c r="O763" i="4"/>
  <c r="N387" i="4"/>
  <c r="P888" i="4"/>
  <c r="O664" i="4"/>
  <c r="O1158" i="4"/>
  <c r="N1364" i="4"/>
  <c r="N836" i="4"/>
  <c r="O372" i="4"/>
  <c r="N1331" i="4"/>
  <c r="O963" i="4"/>
  <c r="O283" i="4"/>
  <c r="O818" i="4"/>
  <c r="N130" i="4"/>
  <c r="N1366" i="4"/>
  <c r="N1283" i="4"/>
  <c r="N1042" i="4"/>
  <c r="N1306" i="4"/>
  <c r="N1153" i="4"/>
  <c r="N327" i="4"/>
  <c r="N1574" i="4"/>
  <c r="O526" i="4"/>
  <c r="N602" i="4"/>
  <c r="N232" i="4"/>
  <c r="N778" i="4"/>
  <c r="O363" i="4"/>
  <c r="N192" i="4"/>
  <c r="N770" i="4"/>
  <c r="O791" i="4"/>
  <c r="N549" i="4"/>
  <c r="N1199" i="4"/>
  <c r="N1537" i="4"/>
  <c r="L1115" i="4"/>
  <c r="O416" i="4"/>
  <c r="O199" i="4"/>
  <c r="N1320" i="4"/>
  <c r="N1246" i="4"/>
  <c r="O958" i="4"/>
  <c r="N654" i="4"/>
  <c r="P1151" i="4"/>
  <c r="P963" i="4"/>
  <c r="P1233" i="4"/>
  <c r="O1240" i="4"/>
  <c r="O1346" i="4"/>
  <c r="O696" i="4"/>
  <c r="O687" i="4"/>
  <c r="N648" i="4"/>
  <c r="N1334" i="4"/>
  <c r="N1038" i="4"/>
  <c r="N726" i="4"/>
  <c r="Q1469" i="4"/>
  <c r="P1048" i="4"/>
  <c r="P1179" i="4"/>
  <c r="O1506" i="4"/>
  <c r="O1481" i="4"/>
  <c r="O1250" i="4"/>
  <c r="O600" i="4"/>
  <c r="O527" i="4"/>
  <c r="N1576" i="4"/>
  <c r="O1326" i="4"/>
  <c r="O1022" i="4"/>
  <c r="O718" i="4"/>
  <c r="N1548" i="4"/>
  <c r="O1284" i="4"/>
  <c r="O1004" i="4"/>
  <c r="N764" i="4"/>
  <c r="N516" i="4"/>
  <c r="O260" i="4"/>
  <c r="N1491" i="4"/>
  <c r="N827" i="4"/>
  <c r="O1226" i="4"/>
  <c r="N1210" i="4"/>
  <c r="O830" i="4"/>
  <c r="O1484" i="4"/>
  <c r="O1092" i="4"/>
  <c r="O780" i="4"/>
  <c r="O500" i="4"/>
  <c r="O212" i="4"/>
  <c r="L1387" i="4"/>
  <c r="O1123" i="4"/>
  <c r="O843" i="4"/>
  <c r="O587" i="4"/>
  <c r="N339" i="4"/>
  <c r="N1030" i="4"/>
  <c r="N1034" i="4"/>
  <c r="P887" i="4"/>
  <c r="O909" i="4"/>
  <c r="O568" i="4"/>
  <c r="N1454" i="4"/>
  <c r="P891" i="4"/>
  <c r="O854" i="4"/>
  <c r="O367" i="4"/>
  <c r="O1094" i="4"/>
  <c r="L1572" i="4"/>
  <c r="N1172" i="4"/>
  <c r="N812" i="4"/>
  <c r="O492" i="4"/>
  <c r="N172" i="4"/>
  <c r="N1315" i="4"/>
  <c r="N979" i="4"/>
  <c r="O675" i="4"/>
  <c r="N395" i="4"/>
  <c r="P1004" i="4"/>
  <c r="O720" i="4"/>
  <c r="O1406" i="4"/>
  <c r="N566" i="4"/>
  <c r="O1204" i="4"/>
  <c r="N844" i="4"/>
  <c r="O524" i="4"/>
  <c r="N204" i="4"/>
  <c r="N1347" i="4"/>
  <c r="N1043" i="4"/>
  <c r="N739" i="4"/>
  <c r="O419" i="4"/>
  <c r="P612" i="4"/>
  <c r="O1520" i="4"/>
  <c r="O1212" i="4"/>
  <c r="O550" i="4"/>
  <c r="N1028" i="4"/>
  <c r="N628" i="4"/>
  <c r="N124" i="4"/>
  <c r="O1171" i="4"/>
  <c r="O731" i="4"/>
  <c r="N291" i="4"/>
  <c r="P1113" i="4"/>
  <c r="O368" i="4"/>
  <c r="O966" i="4"/>
  <c r="O1300" i="4"/>
  <c r="O724" i="4"/>
  <c r="N340" i="4"/>
  <c r="L1291" i="4"/>
  <c r="O891" i="4"/>
  <c r="O219" i="4"/>
  <c r="O722" i="4"/>
  <c r="N1274" i="4"/>
  <c r="N758" i="4"/>
  <c r="O1019" i="4"/>
  <c r="N914" i="4"/>
  <c r="N688" i="4"/>
  <c r="O936" i="4"/>
  <c r="N991" i="4"/>
  <c r="N866" i="4"/>
  <c r="O748" i="4"/>
  <c r="N306" i="4"/>
  <c r="N351" i="4"/>
  <c r="O410" i="4"/>
  <c r="L1088" i="4"/>
  <c r="N850" i="4"/>
  <c r="N1503" i="4"/>
  <c r="N202" i="4"/>
  <c r="N478" i="4"/>
  <c r="L1034" i="4"/>
  <c r="N1469" i="4"/>
  <c r="L1322" i="4"/>
  <c r="N699" i="4"/>
  <c r="O443" i="4"/>
  <c r="O187" i="4"/>
  <c r="O1146" i="4"/>
  <c r="O882" i="4"/>
  <c r="O626" i="4"/>
  <c r="O370" i="4"/>
  <c r="N1552" i="4"/>
  <c r="L1145" i="4"/>
  <c r="O1499" i="4"/>
  <c r="N582" i="4"/>
  <c r="O756" i="4"/>
  <c r="N1483" i="4"/>
  <c r="N747" i="4"/>
  <c r="O147" i="4"/>
  <c r="N994" i="4"/>
  <c r="O642" i="4"/>
  <c r="O314" i="4"/>
  <c r="N366" i="4"/>
  <c r="O585" i="4"/>
  <c r="O233" i="4"/>
  <c r="L896" i="4"/>
  <c r="N1089" i="4"/>
  <c r="O1271" i="4"/>
  <c r="N455" i="4"/>
  <c r="P842" i="4"/>
  <c r="O1052" i="4"/>
  <c r="N1187" i="4"/>
  <c r="N267" i="4"/>
  <c r="N826" i="4"/>
  <c r="O418" i="4"/>
  <c r="L1217" i="4"/>
  <c r="N950" i="4"/>
  <c r="L644" i="4"/>
  <c r="N811" i="4"/>
  <c r="N1286" i="4"/>
  <c r="N674" i="4"/>
  <c r="O138" i="4"/>
  <c r="N937" i="4"/>
  <c r="O417" i="4"/>
  <c r="N1112" i="4"/>
  <c r="N304" i="4"/>
  <c r="N1575" i="4"/>
  <c r="O942" i="4"/>
  <c r="N1571" i="4"/>
  <c r="O1066" i="4"/>
  <c r="O170" i="4"/>
  <c r="N673" i="4"/>
  <c r="N1040" i="4"/>
  <c r="O1439" i="4"/>
  <c r="N1244" i="4"/>
  <c r="N963" i="4"/>
  <c r="N810" i="4"/>
  <c r="N560" i="4"/>
  <c r="O473" i="4"/>
  <c r="N520" i="4"/>
  <c r="O1287" i="4"/>
  <c r="N1126" i="4"/>
  <c r="N1051" i="4"/>
  <c r="O842" i="4"/>
  <c r="O162" i="4"/>
  <c r="N473" i="4"/>
  <c r="O320" i="4"/>
  <c r="N1255" i="4"/>
  <c r="N518" i="4"/>
  <c r="O1440" i="4"/>
  <c r="N1375" i="4"/>
  <c r="O957" i="4"/>
  <c r="L258" i="4"/>
  <c r="N433" i="4"/>
  <c r="O1509" i="4"/>
  <c r="O241" i="4"/>
  <c r="O981" i="4"/>
  <c r="L1017" i="4"/>
  <c r="N278" i="4"/>
  <c r="N489" i="4"/>
  <c r="L1201" i="4"/>
  <c r="N463" i="4"/>
  <c r="L692" i="4"/>
  <c r="O581" i="4"/>
  <c r="O414" i="4"/>
  <c r="O271" i="4"/>
  <c r="N1086" i="4"/>
  <c r="O1564" i="4"/>
  <c r="N1204" i="4"/>
  <c r="N876" i="4"/>
  <c r="N596" i="4"/>
  <c r="N308" i="4"/>
  <c r="N1507" i="4"/>
  <c r="O1203" i="4"/>
  <c r="N931" i="4"/>
  <c r="O667" i="4"/>
  <c r="N419" i="4"/>
  <c r="N163" i="4"/>
  <c r="P1290" i="4"/>
  <c r="O334" i="4"/>
  <c r="N728" i="4"/>
  <c r="N1062" i="4"/>
  <c r="O1556" i="4"/>
  <c r="N1196" i="4"/>
  <c r="O868" i="4"/>
  <c r="O588" i="4"/>
  <c r="O300" i="4"/>
  <c r="O1491" i="4"/>
  <c r="N1203" i="4"/>
  <c r="O923" i="4"/>
  <c r="N667" i="4"/>
  <c r="O411" i="4"/>
  <c r="O155" i="4"/>
  <c r="O1106" i="4"/>
  <c r="O850" i="4"/>
  <c r="O594" i="4"/>
  <c r="O338" i="4"/>
  <c r="N1402" i="4"/>
  <c r="N1081" i="4"/>
  <c r="O1416" i="4"/>
  <c r="L1548" i="4"/>
  <c r="N676" i="4"/>
  <c r="N1363" i="4"/>
  <c r="N659" i="4"/>
  <c r="N1510" i="4"/>
  <c r="O954" i="4"/>
  <c r="N610" i="4"/>
  <c r="O266" i="4"/>
  <c r="N1225" i="4"/>
  <c r="O553" i="4"/>
  <c r="N1465" i="4"/>
  <c r="O848" i="4"/>
  <c r="N432" i="4"/>
  <c r="O1239" i="4"/>
  <c r="N391" i="4"/>
  <c r="O943" i="4"/>
  <c r="N940" i="4"/>
  <c r="N1091" i="4"/>
  <c r="N203" i="4"/>
  <c r="N786" i="4"/>
  <c r="O258" i="4"/>
  <c r="N1177" i="4"/>
  <c r="N742" i="4"/>
  <c r="O548" i="4"/>
  <c r="N723" i="4"/>
  <c r="N1074" i="4"/>
  <c r="O634" i="4"/>
  <c r="N1584" i="4"/>
  <c r="O857" i="4"/>
  <c r="O385" i="4"/>
  <c r="N783" i="4"/>
  <c r="N264" i="4"/>
  <c r="N1447" i="4"/>
  <c r="O678" i="4"/>
  <c r="O979" i="4"/>
  <c r="O1026" i="4"/>
  <c r="N138" i="4"/>
  <c r="N481" i="4"/>
  <c r="O392" i="4"/>
  <c r="N1399" i="4"/>
  <c r="N1132" i="4"/>
  <c r="N443" i="4"/>
  <c r="O770" i="4"/>
  <c r="O1424" i="4"/>
  <c r="O281" i="4"/>
  <c r="N456" i="4"/>
  <c r="O1255" i="4"/>
  <c r="O1236" i="4"/>
  <c r="O947" i="4"/>
  <c r="O802" i="4"/>
  <c r="N528" i="4"/>
  <c r="N441" i="4"/>
  <c r="N248" i="4"/>
  <c r="O847" i="4"/>
  <c r="N454" i="4"/>
  <c r="O590" i="4"/>
  <c r="O1295" i="4"/>
  <c r="N933" i="4"/>
  <c r="L194" i="4"/>
  <c r="N265" i="4"/>
  <c r="N1405" i="4"/>
  <c r="N1249" i="4"/>
  <c r="N925" i="4"/>
  <c r="L889" i="4"/>
  <c r="N1009" i="4"/>
  <c r="N1064" i="4"/>
  <c r="L737" i="4"/>
  <c r="L930" i="4"/>
  <c r="L883" i="4"/>
  <c r="L1568" i="4"/>
  <c r="N1332" i="4"/>
  <c r="O956" i="4"/>
  <c r="O668" i="4"/>
  <c r="N388" i="4"/>
  <c r="N1254" i="4"/>
  <c r="O1267" i="4"/>
  <c r="N1019" i="4"/>
  <c r="O739" i="4"/>
  <c r="N491" i="4"/>
  <c r="P1098" i="4"/>
  <c r="O1249" i="4"/>
  <c r="O751" i="4"/>
  <c r="O1182" i="4"/>
  <c r="N1478" i="4"/>
  <c r="O1260" i="4"/>
  <c r="O908" i="4"/>
  <c r="O628" i="4"/>
  <c r="N348" i="4"/>
  <c r="N1555" i="4"/>
  <c r="O1235" i="4"/>
  <c r="O971" i="4"/>
  <c r="N707" i="4"/>
  <c r="O451" i="4"/>
  <c r="O195" i="4"/>
  <c r="P1326" i="4"/>
  <c r="N879" i="4"/>
  <c r="N1426" i="4"/>
  <c r="N878" i="4"/>
  <c r="L1500" i="4"/>
  <c r="O1116" i="4"/>
  <c r="N804" i="4"/>
  <c r="N524" i="4"/>
  <c r="N236" i="4"/>
  <c r="O1411" i="4"/>
  <c r="O1139" i="4"/>
  <c r="N859" i="4"/>
  <c r="O603" i="4"/>
  <c r="N355" i="4"/>
  <c r="N1467" i="4"/>
  <c r="P1391" i="4"/>
  <c r="N1384" i="4"/>
  <c r="N1352" i="4"/>
  <c r="O870" i="4"/>
  <c r="L1492" i="4"/>
  <c r="O1108" i="4"/>
  <c r="O796" i="4"/>
  <c r="O516" i="4"/>
  <c r="N228" i="4"/>
  <c r="N1411" i="4"/>
  <c r="N1139" i="4"/>
  <c r="L851" i="4"/>
  <c r="N603" i="4"/>
  <c r="O347" i="4"/>
  <c r="N1382" i="4"/>
  <c r="O1042" i="4"/>
  <c r="O786" i="4"/>
  <c r="O530" i="4"/>
  <c r="N266" i="4"/>
  <c r="N1073" i="4"/>
  <c r="N953" i="4"/>
  <c r="O152" i="4"/>
  <c r="O1332" i="4"/>
  <c r="N476" i="4"/>
  <c r="N1195" i="4"/>
  <c r="O491" i="4"/>
  <c r="N638" i="4"/>
  <c r="O866" i="4"/>
  <c r="N538" i="4"/>
  <c r="N186" i="4"/>
  <c r="O873" i="4"/>
  <c r="O489" i="4"/>
  <c r="N841" i="4"/>
  <c r="N280" i="4"/>
  <c r="N1551" i="4"/>
  <c r="N967" i="4"/>
  <c r="N287" i="4"/>
  <c r="O1342" i="4"/>
  <c r="O468" i="4"/>
  <c r="O907" i="4"/>
  <c r="O1234" i="4"/>
  <c r="N714" i="4"/>
  <c r="O178" i="4"/>
  <c r="O809" i="4"/>
  <c r="O1524" i="4"/>
  <c r="O1579" i="4"/>
  <c r="N555" i="4"/>
  <c r="O986" i="4"/>
  <c r="O450" i="4"/>
  <c r="N1264" i="4"/>
  <c r="O673" i="4"/>
  <c r="O321" i="4"/>
  <c r="O1040" i="4"/>
  <c r="N200" i="4"/>
  <c r="O1367" i="4"/>
  <c r="N1020" i="4"/>
  <c r="O787" i="4"/>
  <c r="N738" i="4"/>
  <c r="O1209" i="4"/>
  <c r="N417" i="4"/>
  <c r="O296" i="4"/>
  <c r="O1127" i="4"/>
  <c r="O436" i="4"/>
  <c r="O299" i="4"/>
  <c r="O514" i="4"/>
  <c r="N801" i="4"/>
  <c r="O209" i="4"/>
  <c r="N160" i="4"/>
  <c r="N871" i="4"/>
  <c r="N1004" i="4"/>
  <c r="N363" i="4"/>
  <c r="O546" i="4"/>
  <c r="N1201" i="4"/>
  <c r="N169" i="4"/>
  <c r="N865" i="4"/>
  <c r="O727" i="4"/>
  <c r="N1215" i="4"/>
  <c r="N834" i="4"/>
  <c r="O119" i="4"/>
  <c r="N517" i="4"/>
  <c r="L905" i="4"/>
  <c r="O1455" i="4"/>
  <c r="N989" i="4"/>
  <c r="O967" i="4"/>
  <c r="O405" i="4"/>
  <c r="N980" i="4"/>
  <c r="O597" i="4"/>
  <c r="N310" i="4"/>
  <c r="O721" i="4"/>
  <c r="L1367" i="4"/>
  <c r="L807" i="4"/>
  <c r="L474" i="4"/>
  <c r="O968" i="4"/>
  <c r="N1554" i="4"/>
  <c r="O782" i="4"/>
  <c r="L1468" i="4"/>
  <c r="N1076" i="4"/>
  <c r="N772" i="4"/>
  <c r="O484" i="4"/>
  <c r="N196" i="4"/>
  <c r="N1379" i="4"/>
  <c r="O1107" i="4"/>
  <c r="L827" i="4"/>
  <c r="O571" i="4"/>
  <c r="N323" i="4"/>
  <c r="N798" i="4"/>
  <c r="P639" i="4"/>
  <c r="O904" i="4"/>
  <c r="N437" i="4"/>
  <c r="N782" i="4"/>
  <c r="L1460" i="4"/>
  <c r="N1068" i="4"/>
  <c r="O764" i="4"/>
  <c r="O476" i="4"/>
  <c r="O188" i="4"/>
  <c r="O1363" i="4"/>
  <c r="N1107" i="4"/>
  <c r="O827" i="4"/>
  <c r="N571" i="4"/>
  <c r="O315" i="4"/>
  <c r="N670" i="4"/>
  <c r="O1010" i="4"/>
  <c r="O754" i="4"/>
  <c r="O498" i="4"/>
  <c r="N234" i="4"/>
  <c r="N720" i="4"/>
  <c r="N889" i="4"/>
  <c r="N448" i="4"/>
  <c r="O1180" i="4"/>
  <c r="N396" i="4"/>
  <c r="O1091" i="4"/>
  <c r="O403" i="4"/>
  <c r="O1442" i="4"/>
  <c r="O826" i="4"/>
  <c r="N498" i="4"/>
  <c r="O146" i="4"/>
  <c r="N817" i="4"/>
  <c r="O361" i="4"/>
  <c r="N591" i="4"/>
  <c r="N240" i="4"/>
  <c r="N1519" i="4"/>
  <c r="N903" i="4"/>
  <c r="N127" i="4"/>
  <c r="O1014" i="4"/>
  <c r="N372" i="4"/>
  <c r="N819" i="4"/>
  <c r="N1130" i="4"/>
  <c r="N570" i="4"/>
  <c r="N146" i="4"/>
  <c r="P289" i="4"/>
  <c r="O1444" i="4"/>
  <c r="O1443" i="4"/>
  <c r="N251" i="4"/>
  <c r="N946" i="4"/>
  <c r="N418" i="4"/>
  <c r="N1023" i="4"/>
  <c r="O641" i="4"/>
  <c r="O177" i="4"/>
  <c r="O992" i="4"/>
  <c r="N1378" i="4"/>
  <c r="P458" i="4"/>
  <c r="N924" i="4"/>
  <c r="O307" i="4"/>
  <c r="N706" i="4"/>
  <c r="N1169" i="4"/>
  <c r="N217" i="4"/>
  <c r="N1496" i="4"/>
  <c r="O1063" i="4"/>
  <c r="O332" i="4"/>
  <c r="N1275" i="4"/>
  <c r="N482" i="4"/>
  <c r="O761" i="4"/>
  <c r="N719" i="4"/>
  <c r="N112" i="4"/>
  <c r="N807" i="4"/>
  <c r="O428" i="4"/>
  <c r="N299" i="4"/>
  <c r="N514" i="4"/>
  <c r="O793" i="4"/>
  <c r="N137" i="4"/>
  <c r="O1591" i="4"/>
  <c r="O295" i="4"/>
  <c r="N856" i="4"/>
  <c r="N394" i="4"/>
  <c r="O214" i="4"/>
  <c r="O157" i="4"/>
  <c r="O1318" i="4"/>
  <c r="N423" i="4"/>
  <c r="O541" i="4"/>
  <c r="N584" i="4"/>
  <c r="N151" i="4"/>
  <c r="O154" i="4"/>
  <c r="L1266" i="4"/>
  <c r="N1077" i="4"/>
  <c r="O823" i="4"/>
  <c r="L1282" i="4"/>
  <c r="L871" i="4"/>
  <c r="L602" i="4"/>
  <c r="O1423" i="4"/>
  <c r="N208" i="4"/>
  <c r="O1375" i="4"/>
  <c r="N839" i="4"/>
  <c r="N1473" i="4"/>
  <c r="O750" i="4"/>
  <c r="N284" i="4"/>
  <c r="N475" i="4"/>
  <c r="N1082" i="4"/>
  <c r="N530" i="4"/>
  <c r="N1594" i="4"/>
  <c r="P1338" i="4"/>
  <c r="N932" i="4"/>
  <c r="N1355" i="4"/>
  <c r="N187" i="4"/>
  <c r="N898" i="4"/>
  <c r="O378" i="4"/>
  <c r="O1169" i="4"/>
  <c r="O609" i="4"/>
  <c r="O145" i="4"/>
  <c r="O928" i="4"/>
  <c r="N1248" i="4"/>
  <c r="P1370" i="4"/>
  <c r="N828" i="4"/>
  <c r="O243" i="4"/>
  <c r="O482" i="4"/>
  <c r="O1065" i="4"/>
  <c r="N177" i="4"/>
  <c r="N1368" i="4"/>
  <c r="O808" i="4"/>
  <c r="O244" i="4"/>
  <c r="N1154" i="4"/>
  <c r="N250" i="4"/>
  <c r="O729" i="4"/>
  <c r="N446" i="4"/>
  <c r="N1567" i="4"/>
  <c r="N743" i="4"/>
  <c r="N332" i="4"/>
  <c r="N1078" i="4"/>
  <c r="O474" i="4"/>
  <c r="N761" i="4"/>
  <c r="O1152" i="4"/>
  <c r="O1559" i="4"/>
  <c r="O255" i="4"/>
  <c r="N1357" i="4"/>
  <c r="O234" i="4"/>
  <c r="O126" i="4"/>
  <c r="N1256" i="4"/>
  <c r="O1502" i="4"/>
  <c r="O327" i="4"/>
  <c r="N485" i="4"/>
  <c r="O454" i="4"/>
  <c r="L1474" i="4"/>
  <c r="O1185" i="4"/>
  <c r="L818" i="4"/>
  <c r="N845" i="4"/>
  <c r="O239" i="4"/>
  <c r="L337" i="4"/>
  <c r="L662" i="4"/>
  <c r="L430" i="4"/>
  <c r="N763" i="4"/>
  <c r="O507" i="4"/>
  <c r="O251" i="4"/>
  <c r="N1531" i="4"/>
  <c r="O946" i="4"/>
  <c r="O690" i="4"/>
  <c r="O434" i="4"/>
  <c r="N162" i="4"/>
  <c r="L1433" i="4"/>
  <c r="N793" i="4"/>
  <c r="O1046" i="4"/>
  <c r="N964" i="4"/>
  <c r="N188" i="4"/>
  <c r="O915" i="4"/>
  <c r="O267" i="4"/>
  <c r="O1082" i="4"/>
  <c r="N754" i="4"/>
  <c r="N426" i="4"/>
  <c r="N1096" i="4"/>
  <c r="O745" i="4"/>
  <c r="O297" i="4"/>
  <c r="O1000" i="4"/>
  <c r="N176" i="4"/>
  <c r="O1335" i="4"/>
  <c r="N775" i="4"/>
  <c r="N1217" i="4"/>
  <c r="N1300" i="4"/>
  <c r="O180" i="4"/>
  <c r="O395" i="4"/>
  <c r="O1034" i="4"/>
  <c r="O490" i="4"/>
  <c r="N656" i="4"/>
  <c r="O1449" i="4"/>
  <c r="O828" i="4"/>
  <c r="O1251" i="4"/>
  <c r="N139" i="4"/>
  <c r="N746" i="4"/>
  <c r="N346" i="4"/>
  <c r="O1081" i="4"/>
  <c r="O577" i="4"/>
  <c r="O105" i="4"/>
  <c r="N896" i="4"/>
  <c r="N993" i="4"/>
  <c r="O607" i="4"/>
  <c r="O252" i="4"/>
  <c r="O179" i="4"/>
  <c r="N450" i="4"/>
  <c r="N737" i="4"/>
  <c r="N145" i="4"/>
  <c r="L1160" i="4"/>
  <c r="N1233" i="4"/>
  <c r="O511" i="4"/>
  <c r="N1155" i="4"/>
  <c r="N1106" i="4"/>
  <c r="O202" i="4"/>
  <c r="O537" i="4"/>
  <c r="O1376" i="4"/>
  <c r="N1535" i="4"/>
  <c r="O640" i="4"/>
  <c r="O220" i="4"/>
  <c r="O1154" i="4"/>
  <c r="O242" i="4"/>
  <c r="N729" i="4"/>
  <c r="N1088" i="4"/>
  <c r="N1319" i="4"/>
  <c r="O215" i="4"/>
  <c r="O1325" i="4"/>
  <c r="O161" i="4"/>
  <c r="N1373" i="4"/>
  <c r="L1162" i="4"/>
  <c r="O962" i="4"/>
  <c r="N286" i="4"/>
  <c r="O1138" i="4"/>
  <c r="O1541" i="4"/>
  <c r="L570" i="4"/>
  <c r="O488" i="4"/>
  <c r="L681" i="4"/>
  <c r="N1103" i="4"/>
  <c r="N1389" i="4"/>
  <c r="L792" i="4"/>
  <c r="L1000" i="4"/>
  <c r="O1177" i="4"/>
  <c r="O713" i="4"/>
  <c r="O457" i="4"/>
  <c r="O185" i="4"/>
  <c r="O1280" i="4"/>
  <c r="N424" i="4"/>
  <c r="N1538" i="4"/>
  <c r="N1487" i="4"/>
  <c r="O1191" i="4"/>
  <c r="N711" i="4"/>
  <c r="N239" i="4"/>
  <c r="P1556" i="4"/>
  <c r="N534" i="4"/>
  <c r="N756" i="4"/>
  <c r="N1475" i="4"/>
  <c r="O723" i="4"/>
  <c r="O139" i="4"/>
  <c r="O994" i="4"/>
  <c r="O674" i="4"/>
  <c r="N386" i="4"/>
  <c r="N1434" i="4"/>
  <c r="O1017" i="4"/>
  <c r="O927" i="4"/>
  <c r="O1292" i="4"/>
  <c r="O460" i="4"/>
  <c r="O1163" i="4"/>
  <c r="O467" i="4"/>
  <c r="N1446" i="4"/>
  <c r="O858" i="4"/>
  <c r="N562" i="4"/>
  <c r="N258" i="4"/>
  <c r="N624" i="4"/>
  <c r="N809" i="4"/>
  <c r="O545" i="4"/>
  <c r="O289" i="4"/>
  <c r="N527" i="4"/>
  <c r="N832" i="4"/>
  <c r="N168" i="4"/>
  <c r="N1543" i="4"/>
  <c r="O1578" i="4"/>
  <c r="N734" i="4"/>
  <c r="N724" i="4"/>
  <c r="N1443" i="4"/>
  <c r="N715" i="4"/>
  <c r="O131" i="4"/>
  <c r="N986" i="4"/>
  <c r="O666" i="4"/>
  <c r="N378" i="4"/>
  <c r="N1392" i="4"/>
  <c r="N1001" i="4"/>
  <c r="N641" i="4"/>
  <c r="N385" i="4"/>
  <c r="N105" i="4"/>
  <c r="N1369" i="4"/>
  <c r="N992" i="4"/>
  <c r="O256" i="4"/>
  <c r="N968" i="4"/>
  <c r="N1367" i="4"/>
  <c r="O999" i="4"/>
  <c r="N918" i="4"/>
  <c r="O900" i="4"/>
  <c r="N148" i="4"/>
  <c r="O867" i="4"/>
  <c r="O235" i="4"/>
  <c r="N1058" i="4"/>
  <c r="O738" i="4"/>
  <c r="O442" i="4"/>
  <c r="O130" i="4"/>
  <c r="O1145" i="4"/>
  <c r="O697" i="4"/>
  <c r="O441" i="4"/>
  <c r="O169" i="4"/>
  <c r="O1160" i="4"/>
  <c r="N392" i="4"/>
  <c r="N1474" i="4"/>
  <c r="N1471" i="4"/>
  <c r="N1175" i="4"/>
  <c r="N679" i="4"/>
  <c r="O862" i="4"/>
  <c r="O892" i="4"/>
  <c r="N140" i="4"/>
  <c r="O851" i="4"/>
  <c r="N235" i="4"/>
  <c r="O1058" i="4"/>
  <c r="O730" i="4"/>
  <c r="N442" i="4"/>
  <c r="O122" i="4"/>
  <c r="N1145" i="4"/>
  <c r="N697" i="4"/>
  <c r="N409" i="4"/>
  <c r="N1305" i="4"/>
  <c r="O920" i="4"/>
  <c r="O184" i="4"/>
  <c r="O1527" i="4"/>
  <c r="N1207" i="4"/>
  <c r="O663" i="4"/>
  <c r="O175" i="4"/>
  <c r="N342" i="4"/>
  <c r="N225" i="4"/>
  <c r="O1197" i="4"/>
  <c r="N404" i="4"/>
  <c r="N1466" i="4"/>
  <c r="N1000" i="4"/>
  <c r="N1143" i="4"/>
  <c r="N1377" i="4"/>
  <c r="N1536" i="4"/>
  <c r="N1309" i="4"/>
  <c r="N829" i="4"/>
  <c r="O453" i="4"/>
  <c r="N905" i="4"/>
  <c r="L970" i="4"/>
  <c r="L130" i="4"/>
  <c r="L705" i="4"/>
  <c r="N1100" i="4"/>
  <c r="N362" i="4"/>
  <c r="N161" i="4"/>
  <c r="O1351" i="4"/>
  <c r="O167" i="4"/>
  <c r="O158" i="4"/>
  <c r="L1365" i="4"/>
  <c r="O853" i="4"/>
  <c r="O1462" i="4"/>
  <c r="O186" i="4"/>
  <c r="N504" i="4"/>
  <c r="O567" i="4"/>
  <c r="O246" i="4"/>
  <c r="O1333" i="4"/>
  <c r="O789" i="4"/>
  <c r="O277" i="4"/>
  <c r="L1210" i="4"/>
  <c r="L178" i="4"/>
  <c r="L625" i="4"/>
  <c r="O939" i="4"/>
  <c r="N585" i="4"/>
  <c r="N1431" i="4"/>
  <c r="N704" i="4"/>
  <c r="O565" i="4"/>
  <c r="L754" i="4"/>
  <c r="O352" i="4"/>
  <c r="O912" i="4"/>
  <c r="O270" i="4"/>
  <c r="N813" i="4"/>
  <c r="L1258" i="4"/>
  <c r="L673" i="4"/>
  <c r="N649" i="4"/>
  <c r="N191" i="4"/>
  <c r="O1069" i="4"/>
  <c r="L866" i="4"/>
  <c r="L1215" i="4"/>
  <c r="L105" i="4"/>
  <c r="L671" i="4"/>
  <c r="L803" i="4"/>
  <c r="L591" i="4"/>
  <c r="L206" i="4"/>
  <c r="L1590" i="4"/>
  <c r="L992" i="4"/>
  <c r="L1320" i="4"/>
  <c r="L1371" i="4"/>
  <c r="N106" i="4"/>
  <c r="O1113" i="4"/>
  <c r="O681" i="4"/>
  <c r="O425" i="4"/>
  <c r="O153" i="4"/>
  <c r="N1120" i="4"/>
  <c r="N360" i="4"/>
  <c r="N1410" i="4"/>
  <c r="N1455" i="4"/>
  <c r="N1159" i="4"/>
  <c r="N647" i="4"/>
  <c r="N207" i="4"/>
  <c r="O1569" i="4"/>
  <c r="L1540" i="4"/>
  <c r="N652" i="4"/>
  <c r="L1355" i="4"/>
  <c r="N651" i="4"/>
  <c r="N1339" i="4"/>
  <c r="N954" i="4"/>
  <c r="N642" i="4"/>
  <c r="O346" i="4"/>
  <c r="N1296" i="4"/>
  <c r="O937" i="4"/>
  <c r="N1490" i="4"/>
  <c r="N1148" i="4"/>
  <c r="O364" i="4"/>
  <c r="N1083" i="4"/>
  <c r="N379" i="4"/>
  <c r="O1218" i="4"/>
  <c r="N818" i="4"/>
  <c r="O522" i="4"/>
  <c r="O210" i="4"/>
  <c r="N198" i="4"/>
  <c r="O769" i="4"/>
  <c r="O513" i="4"/>
  <c r="O257" i="4"/>
  <c r="O437" i="4"/>
  <c r="N472" i="4"/>
  <c r="N120" i="4"/>
  <c r="N1511" i="4"/>
  <c r="O929" i="4"/>
  <c r="L1516" i="4"/>
  <c r="N644" i="4"/>
  <c r="L1323" i="4"/>
  <c r="N627" i="4"/>
  <c r="N1500" i="4"/>
  <c r="O938" i="4"/>
  <c r="N634" i="4"/>
  <c r="N338" i="4"/>
  <c r="N1250" i="4"/>
  <c r="O921" i="4"/>
  <c r="N609" i="4"/>
  <c r="N353" i="4"/>
  <c r="N1072" i="4"/>
  <c r="N928" i="4"/>
  <c r="O224" i="4"/>
  <c r="N174" i="4"/>
  <c r="N1327" i="4"/>
  <c r="P1349" i="4"/>
  <c r="N678" i="4"/>
  <c r="O812" i="4"/>
  <c r="O1539" i="4"/>
  <c r="N787" i="4"/>
  <c r="O171" i="4"/>
  <c r="O1018" i="4"/>
  <c r="O698" i="4"/>
  <c r="N410" i="4"/>
  <c r="N1530" i="4"/>
  <c r="N1065" i="4"/>
  <c r="O665" i="4"/>
  <c r="O409" i="4"/>
  <c r="O137" i="4"/>
  <c r="O1088" i="4"/>
  <c r="N328" i="4"/>
  <c r="N1346" i="4"/>
  <c r="N1439" i="4"/>
  <c r="N1127" i="4"/>
  <c r="P878" i="4"/>
  <c r="O654" i="4"/>
  <c r="N796" i="4"/>
  <c r="O1523" i="4"/>
  <c r="N779" i="4"/>
  <c r="N171" i="4"/>
  <c r="N1018" i="4"/>
  <c r="N698" i="4"/>
  <c r="N402" i="4"/>
  <c r="N1520" i="4"/>
  <c r="O1049" i="4"/>
  <c r="N665" i="4"/>
  <c r="N345" i="4"/>
  <c r="N969" i="4"/>
  <c r="O864" i="4"/>
  <c r="O136" i="4"/>
  <c r="O1495" i="4"/>
  <c r="O1167" i="4"/>
  <c r="O599" i="4"/>
  <c r="N1569" i="4"/>
  <c r="N294" i="4"/>
  <c r="N1573" i="4"/>
  <c r="N1173" i="4"/>
  <c r="N755" i="4"/>
  <c r="O1025" i="4"/>
  <c r="N848" i="4"/>
  <c r="N1015" i="4"/>
  <c r="N1041" i="4"/>
  <c r="N800" i="4"/>
  <c r="N1245" i="4"/>
  <c r="O797" i="4"/>
  <c r="O413" i="4"/>
  <c r="N639" i="4"/>
  <c r="L778" i="4"/>
  <c r="L1505" i="4"/>
  <c r="L641" i="4"/>
  <c r="O684" i="4"/>
  <c r="O194" i="4"/>
  <c r="O1120" i="4"/>
  <c r="O1199" i="4"/>
  <c r="N119" i="4"/>
  <c r="N126" i="4"/>
  <c r="L1333" i="4"/>
  <c r="O821" i="4"/>
  <c r="N1556" i="4"/>
  <c r="N1328" i="4"/>
  <c r="O344" i="4"/>
  <c r="O487" i="4"/>
  <c r="O206" i="4"/>
  <c r="O1301" i="4"/>
  <c r="O757" i="4"/>
  <c r="O245" i="4"/>
  <c r="L1146" i="4"/>
  <c r="L114" i="4"/>
  <c r="L561" i="4"/>
  <c r="N595" i="4"/>
  <c r="N497" i="4"/>
  <c r="N759" i="4"/>
  <c r="N1397" i="4"/>
  <c r="N341" i="4"/>
  <c r="L306" i="4"/>
  <c r="N923" i="4"/>
  <c r="O1511" i="4"/>
  <c r="N984" i="4"/>
  <c r="N597" i="4"/>
  <c r="L810" i="4"/>
  <c r="L225" i="4"/>
  <c r="N919" i="4"/>
  <c r="O422" i="4"/>
  <c r="L805" i="4"/>
  <c r="L1593" i="4"/>
  <c r="N614" i="4"/>
  <c r="L878" i="4"/>
  <c r="O358" i="4"/>
  <c r="N358" i="4"/>
  <c r="L1348" i="4"/>
  <c r="L1437" i="4"/>
  <c r="L567" i="4"/>
  <c r="L710" i="4"/>
  <c r="L728" i="4"/>
  <c r="N682" i="4"/>
  <c r="O386" i="4"/>
  <c r="N1456" i="4"/>
  <c r="N1025" i="4"/>
  <c r="O649" i="4"/>
  <c r="O393" i="4"/>
  <c r="O121" i="4"/>
  <c r="O1056" i="4"/>
  <c r="N312" i="4"/>
  <c r="N1282" i="4"/>
  <c r="O1415" i="4"/>
  <c r="N1095" i="4"/>
  <c r="N583" i="4"/>
  <c r="N167" i="4"/>
  <c r="O1224" i="4"/>
  <c r="N1460" i="4"/>
  <c r="N572" i="4"/>
  <c r="N1259" i="4"/>
  <c r="N563" i="4"/>
  <c r="N1371" i="4"/>
  <c r="O906" i="4"/>
  <c r="O602" i="4"/>
  <c r="N314" i="4"/>
  <c r="N1048" i="4"/>
  <c r="N873" i="4"/>
  <c r="N1230" i="4"/>
  <c r="O1044" i="4"/>
  <c r="N260" i="4"/>
  <c r="O987" i="4"/>
  <c r="N315" i="4"/>
  <c r="O1114" i="4"/>
  <c r="O778" i="4"/>
  <c r="N490" i="4"/>
  <c r="N178" i="4"/>
  <c r="O1217" i="4"/>
  <c r="O737" i="4"/>
  <c r="O481" i="4"/>
  <c r="O217" i="4"/>
  <c r="N1216" i="4"/>
  <c r="N408" i="4"/>
  <c r="N1506" i="4"/>
  <c r="N1479" i="4"/>
  <c r="O824" i="4"/>
  <c r="O1412" i="4"/>
  <c r="O540" i="4"/>
  <c r="O1243" i="4"/>
  <c r="N539" i="4"/>
  <c r="N1003" i="4"/>
  <c r="O898" i="4"/>
  <c r="N594" i="4"/>
  <c r="O290" i="4"/>
  <c r="N945" i="4"/>
  <c r="N857" i="4"/>
  <c r="N577" i="4"/>
  <c r="N321" i="4"/>
  <c r="N751" i="4"/>
  <c r="O872" i="4"/>
  <c r="O192" i="4"/>
  <c r="O1567" i="4"/>
  <c r="N1295" i="4"/>
  <c r="P1203" i="4"/>
  <c r="O1588" i="4"/>
  <c r="O716" i="4"/>
  <c r="N1427" i="4"/>
  <c r="O691" i="4"/>
  <c r="N123" i="4"/>
  <c r="N978" i="4"/>
  <c r="N666" i="4"/>
  <c r="N370" i="4"/>
  <c r="N1370" i="4"/>
  <c r="O985" i="4"/>
  <c r="O633" i="4"/>
  <c r="O377" i="4"/>
  <c r="N1593" i="4"/>
  <c r="O1024" i="4"/>
  <c r="N296" i="4"/>
  <c r="N1186" i="4"/>
  <c r="O1391" i="4"/>
  <c r="N1063" i="4"/>
  <c r="P1243" i="4"/>
  <c r="N1588" i="4"/>
  <c r="O708" i="4"/>
  <c r="O1395" i="4"/>
  <c r="N691" i="4"/>
  <c r="O115" i="4"/>
  <c r="O970" i="4"/>
  <c r="N658" i="4"/>
  <c r="O362" i="4"/>
  <c r="N1360" i="4"/>
  <c r="N985" i="4"/>
  <c r="N601" i="4"/>
  <c r="N313" i="4"/>
  <c r="N687" i="4"/>
  <c r="O504" i="4"/>
  <c r="N1592" i="4"/>
  <c r="O1463" i="4"/>
  <c r="L1103" i="4"/>
  <c r="O471" i="4"/>
  <c r="N1313" i="4"/>
  <c r="N262" i="4"/>
  <c r="N1477" i="4"/>
  <c r="O1109" i="4"/>
  <c r="N411" i="4"/>
  <c r="N785" i="4"/>
  <c r="N376" i="4"/>
  <c r="N695" i="4"/>
  <c r="N298" i="4"/>
  <c r="N511" i="4"/>
  <c r="N1197" i="4"/>
  <c r="N765" i="4"/>
  <c r="O317" i="4"/>
  <c r="L1554" i="4"/>
  <c r="L714" i="4"/>
  <c r="L1441" i="4"/>
  <c r="L577" i="4"/>
  <c r="N1035" i="4"/>
  <c r="O1433" i="4"/>
  <c r="O960" i="4"/>
  <c r="O1103" i="4"/>
  <c r="N1345" i="4"/>
  <c r="N1183" i="4"/>
  <c r="L1269" i="4"/>
  <c r="N797" i="4"/>
  <c r="O1084" i="4"/>
  <c r="O1225" i="4"/>
  <c r="O240" i="4"/>
  <c r="N407" i="4"/>
  <c r="N158" i="4"/>
  <c r="N1269" i="4"/>
  <c r="N733" i="4"/>
  <c r="O213" i="4"/>
  <c r="L1082" i="4"/>
  <c r="L1553" i="4"/>
  <c r="L497" i="4"/>
  <c r="N283" i="4"/>
  <c r="O401" i="4"/>
  <c r="O647" i="4"/>
  <c r="N1365" i="4"/>
  <c r="N309" i="4"/>
  <c r="L234" i="4"/>
  <c r="N587" i="4"/>
  <c r="L1415" i="4"/>
  <c r="N672" i="4"/>
  <c r="N565" i="4"/>
  <c r="L746" i="4"/>
  <c r="L161" i="4"/>
  <c r="O1312" i="4"/>
  <c r="O374" i="4"/>
  <c r="N749" i="4"/>
  <c r="L1465" i="4"/>
  <c r="O163" i="4"/>
  <c r="L814" i="4"/>
  <c r="O1557" i="4"/>
  <c r="L1405" i="4"/>
  <c r="L884" i="4"/>
  <c r="L909" i="4"/>
  <c r="L1582" i="4"/>
  <c r="L1181" i="4"/>
  <c r="L949" i="4"/>
  <c r="L436" i="4"/>
  <c r="N1163" i="4"/>
  <c r="O459" i="4"/>
  <c r="N1403" i="4"/>
  <c r="N858" i="4"/>
  <c r="O554" i="4"/>
  <c r="O250" i="4"/>
  <c r="N592" i="4"/>
  <c r="O801" i="4"/>
  <c r="N545" i="4"/>
  <c r="N289" i="4"/>
  <c r="N480" i="4"/>
  <c r="O520" i="4"/>
  <c r="O160" i="4"/>
  <c r="O1535" i="4"/>
  <c r="N1263" i="4"/>
  <c r="O1490" i="4"/>
  <c r="L1508" i="4"/>
  <c r="O620" i="4"/>
  <c r="O1323" i="4"/>
  <c r="O619" i="4"/>
  <c r="N1372" i="4"/>
  <c r="N930" i="4"/>
  <c r="N626" i="4"/>
  <c r="O330" i="4"/>
  <c r="N1223" i="4"/>
  <c r="N921" i="4"/>
  <c r="O601" i="4"/>
  <c r="O345" i="4"/>
  <c r="N1337" i="4"/>
  <c r="O976" i="4"/>
  <c r="N256" i="4"/>
  <c r="N943" i="4"/>
  <c r="O1359" i="4"/>
  <c r="N999" i="4"/>
  <c r="O1273" i="4"/>
  <c r="O1492" i="4"/>
  <c r="O612" i="4"/>
  <c r="O1315" i="4"/>
  <c r="O595" i="4"/>
  <c r="N1099" i="4"/>
  <c r="O930" i="4"/>
  <c r="O618" i="4"/>
  <c r="N330" i="4"/>
  <c r="N1208" i="4"/>
  <c r="O897" i="4"/>
  <c r="N569" i="4"/>
  <c r="N281" i="4"/>
  <c r="N399" i="4"/>
  <c r="O440" i="4"/>
  <c r="N1464" i="4"/>
  <c r="O1431" i="4"/>
  <c r="O975" i="4"/>
  <c r="O407" i="4"/>
  <c r="N1087" i="4"/>
  <c r="N190" i="4"/>
  <c r="N1445" i="4"/>
  <c r="O1077" i="4"/>
  <c r="N155" i="4"/>
  <c r="N529" i="4"/>
  <c r="O176" i="4"/>
  <c r="N599" i="4"/>
  <c r="O470" i="4"/>
  <c r="N1589" i="4"/>
  <c r="O1093" i="4"/>
  <c r="N709" i="4"/>
  <c r="O285" i="4"/>
  <c r="L1490" i="4"/>
  <c r="L650" i="4"/>
  <c r="L1241" i="4"/>
  <c r="L449" i="4"/>
  <c r="N683" i="4"/>
  <c r="O961" i="4"/>
  <c r="O832" i="4"/>
  <c r="O775" i="4"/>
  <c r="N616" i="4"/>
  <c r="N768" i="4"/>
  <c r="N1229" i="4"/>
  <c r="O733" i="4"/>
  <c r="N300" i="4"/>
  <c r="O753" i="4"/>
  <c r="N1400" i="4"/>
  <c r="O263" i="4"/>
  <c r="N1482" i="4"/>
  <c r="O1189" i="4"/>
  <c r="N669" i="4"/>
  <c r="O149" i="4"/>
  <c r="L954" i="4"/>
  <c r="L1417" i="4"/>
  <c r="L369" i="4"/>
  <c r="O1090" i="4"/>
  <c r="N241" i="4"/>
  <c r="N159" i="4"/>
  <c r="O1117" i="4"/>
  <c r="N1417" i="4"/>
  <c r="L1281" i="4"/>
  <c r="N466" i="4"/>
  <c r="O743" i="4"/>
  <c r="O1389" i="4"/>
  <c r="O333" i="4"/>
  <c r="L298" i="4"/>
  <c r="N116" i="4"/>
  <c r="N1272" i="4"/>
  <c r="N1440" i="4"/>
  <c r="N429" i="4"/>
  <c r="L537" i="4"/>
  <c r="N222" i="4"/>
  <c r="L933" i="4"/>
  <c r="L1090" i="4"/>
  <c r="L386" i="4"/>
  <c r="N1525" i="4"/>
  <c r="L588" i="4"/>
  <c r="L1429" i="4"/>
  <c r="L699" i="4"/>
  <c r="M972" i="4"/>
  <c r="N1161" i="4"/>
  <c r="O1140" i="4"/>
  <c r="N356" i="4"/>
  <c r="O1059" i="4"/>
  <c r="O371" i="4"/>
  <c r="N1218" i="4"/>
  <c r="O810" i="4"/>
  <c r="N522" i="4"/>
  <c r="N210" i="4"/>
  <c r="N113" i="4"/>
  <c r="N769" i="4"/>
  <c r="N513" i="4"/>
  <c r="N257" i="4"/>
  <c r="L1376" i="4"/>
  <c r="O456" i="4"/>
  <c r="O112" i="4"/>
  <c r="O1503" i="4"/>
  <c r="O1231" i="4"/>
  <c r="O849" i="4"/>
  <c r="L1396" i="4"/>
  <c r="O532" i="4"/>
  <c r="N1227" i="4"/>
  <c r="O531" i="4"/>
  <c r="N1532" i="4"/>
  <c r="O890" i="4"/>
  <c r="O586" i="4"/>
  <c r="N290" i="4"/>
  <c r="N895" i="4"/>
  <c r="O833" i="4"/>
  <c r="O569" i="4"/>
  <c r="O313" i="4"/>
  <c r="N1047" i="4"/>
  <c r="L920" i="4"/>
  <c r="N224" i="4"/>
  <c r="O1407" i="4"/>
  <c r="O1319" i="4"/>
  <c r="N935" i="4"/>
  <c r="O1350" i="4"/>
  <c r="O1388" i="4"/>
  <c r="O508" i="4"/>
  <c r="O1219" i="4"/>
  <c r="O523" i="4"/>
  <c r="N1404" i="4"/>
  <c r="N890" i="4"/>
  <c r="N586" i="4"/>
  <c r="O282" i="4"/>
  <c r="N816" i="4"/>
  <c r="N833" i="4"/>
  <c r="N537" i="4"/>
  <c r="N249" i="4"/>
  <c r="L1312" i="4"/>
  <c r="O376" i="4"/>
  <c r="N1336" i="4"/>
  <c r="N1359" i="4"/>
  <c r="O911" i="4"/>
  <c r="O343" i="4"/>
  <c r="N776" i="4"/>
  <c r="N150" i="4"/>
  <c r="N1413" i="4"/>
  <c r="O989" i="4"/>
  <c r="O1002" i="4"/>
  <c r="O433" i="4"/>
  <c r="N1442" i="4"/>
  <c r="O503" i="4"/>
  <c r="O286" i="4"/>
  <c r="N1517" i="4"/>
  <c r="N1061" i="4"/>
  <c r="N677" i="4"/>
  <c r="O253" i="4"/>
  <c r="L1290" i="4"/>
  <c r="L522" i="4"/>
  <c r="L1169" i="4"/>
  <c r="L385" i="4"/>
  <c r="N347" i="4"/>
  <c r="O593" i="4"/>
  <c r="O248" i="4"/>
  <c r="O679" i="4"/>
  <c r="N226" i="4"/>
  <c r="N464" i="4"/>
  <c r="O1125" i="4"/>
  <c r="O605" i="4"/>
  <c r="O339" i="4"/>
  <c r="N425" i="4"/>
  <c r="N1351" i="4"/>
  <c r="N1281" i="4"/>
  <c r="N430" i="4"/>
  <c r="O1053" i="4"/>
  <c r="N541" i="4"/>
  <c r="N855" i="4"/>
  <c r="L698" i="4"/>
  <c r="L1153" i="4"/>
  <c r="P1080" i="4"/>
  <c r="N474" i="4"/>
  <c r="O1064" i="4"/>
  <c r="N111" i="4"/>
  <c r="N1085" i="4"/>
  <c r="N1144" i="4"/>
  <c r="L1209" i="4"/>
  <c r="N322" i="4"/>
  <c r="O631" i="4"/>
  <c r="O1357" i="4"/>
  <c r="O301" i="4"/>
  <c r="L226" i="4"/>
  <c r="O1211" i="4"/>
  <c r="O1583" i="4"/>
  <c r="N1290" i="4"/>
  <c r="N397" i="4"/>
  <c r="L409" i="4"/>
  <c r="O1589" i="4"/>
  <c r="L725" i="4"/>
  <c r="L402" i="4"/>
  <c r="L649" i="4"/>
  <c r="N589" i="4"/>
  <c r="L132" i="4"/>
  <c r="L901" i="4"/>
  <c r="N165" i="4"/>
  <c r="M688" i="4"/>
  <c r="N361" i="4"/>
  <c r="N1463" i="4"/>
  <c r="N343" i="4"/>
  <c r="N254" i="4"/>
  <c r="O1477" i="4"/>
  <c r="N1029" i="4"/>
  <c r="N581" i="4"/>
  <c r="O189" i="4"/>
  <c r="L1226" i="4"/>
  <c r="L458" i="4"/>
  <c r="L1097" i="4"/>
  <c r="L193" i="4"/>
  <c r="N1146" i="4"/>
  <c r="N521" i="4"/>
  <c r="O168" i="4"/>
  <c r="O583" i="4"/>
  <c r="O326" i="4"/>
  <c r="N1549" i="4"/>
  <c r="N1093" i="4"/>
  <c r="O573" i="4"/>
  <c r="N107" i="4"/>
  <c r="N337" i="4"/>
  <c r="N1279" i="4"/>
  <c r="N913" i="4"/>
  <c r="N1581" i="4"/>
  <c r="O1013" i="4"/>
  <c r="N509" i="4"/>
  <c r="N575" i="4"/>
  <c r="L634" i="4"/>
  <c r="L1081" i="4"/>
  <c r="O592" i="4"/>
  <c r="O322" i="4"/>
  <c r="N936" i="4"/>
  <c r="O310" i="4"/>
  <c r="O845" i="4"/>
  <c r="L1330" i="4"/>
  <c r="L745" i="4"/>
  <c r="O561" i="4"/>
  <c r="O143" i="4"/>
  <c r="N1117" i="4"/>
  <c r="N1385" i="4"/>
  <c r="L1273" i="4"/>
  <c r="N730" i="4"/>
  <c r="O935" i="4"/>
  <c r="N1421" i="4"/>
  <c r="N1353" i="4"/>
  <c r="L952" i="4"/>
  <c r="N382" i="4"/>
  <c r="L1040" i="4"/>
  <c r="L972" i="4"/>
  <c r="L944" i="4"/>
  <c r="L1431" i="4"/>
  <c r="L1576" i="4"/>
  <c r="O1517" i="4"/>
  <c r="L252" i="4"/>
  <c r="L164" i="4"/>
  <c r="N1335" i="4"/>
  <c r="N567" i="4"/>
  <c r="N1232" i="4"/>
  <c r="O238" i="4"/>
  <c r="N383" i="4"/>
  <c r="N1333" i="4"/>
  <c r="O1045" i="4"/>
  <c r="N789" i="4"/>
  <c r="O533" i="4"/>
  <c r="N277" i="4"/>
  <c r="N799" i="4"/>
  <c r="L1202" i="4"/>
  <c r="L690" i="4"/>
  <c r="L170" i="4"/>
  <c r="L1137" i="4"/>
  <c r="L617" i="4"/>
  <c r="O1054" i="4"/>
  <c r="O275" i="4"/>
  <c r="N154" i="4"/>
  <c r="N401" i="4"/>
  <c r="O472" i="4"/>
  <c r="O1327" i="4"/>
  <c r="O551" i="4"/>
  <c r="N1202" i="4"/>
  <c r="N238" i="4"/>
  <c r="N336" i="4"/>
  <c r="N1325" i="4"/>
  <c r="N1045" i="4"/>
  <c r="O781" i="4"/>
  <c r="N533" i="4"/>
  <c r="O269" i="4"/>
  <c r="N767" i="4"/>
  <c r="L1194" i="4"/>
  <c r="L682" i="4"/>
  <c r="L162" i="4"/>
  <c r="L1129" i="4"/>
  <c r="L609" i="4"/>
  <c r="P828" i="4"/>
  <c r="N851" i="4"/>
  <c r="N434" i="4"/>
  <c r="N561" i="4"/>
  <c r="N1056" i="4"/>
  <c r="N1495" i="4"/>
  <c r="N727" i="4"/>
  <c r="N143" i="4"/>
  <c r="O302" i="4"/>
  <c r="N959" i="4"/>
  <c r="O1349" i="4"/>
  <c r="N1037" i="4"/>
  <c r="O685" i="4"/>
  <c r="N365" i="4"/>
  <c r="L1514" i="4"/>
  <c r="L802" i="4"/>
  <c r="L1393" i="4"/>
  <c r="L345" i="4"/>
  <c r="L744" i="4"/>
  <c r="L1143" i="4"/>
  <c r="N690" i="4"/>
  <c r="O1445" i="4"/>
  <c r="L1106" i="4"/>
  <c r="L720" i="4"/>
  <c r="L455" i="4"/>
  <c r="L550" i="4"/>
  <c r="L661" i="4"/>
  <c r="L484" i="4"/>
  <c r="L547" i="4"/>
  <c r="O1413" i="4"/>
  <c r="L1377" i="4"/>
  <c r="L568" i="4"/>
  <c r="L519" i="4"/>
  <c r="N997" i="4"/>
  <c r="L465" i="4"/>
  <c r="L799" i="4"/>
  <c r="L142" i="4"/>
  <c r="L812" i="4"/>
  <c r="O461" i="4"/>
  <c r="L928" i="4"/>
  <c r="L1518" i="4"/>
  <c r="L845" i="4"/>
  <c r="L1563" i="4"/>
  <c r="N461" i="4"/>
  <c r="L912" i="4"/>
  <c r="L1510" i="4"/>
  <c r="L837" i="4"/>
  <c r="L1051" i="4"/>
  <c r="L1224" i="4"/>
  <c r="L1109" i="4"/>
  <c r="L721" i="4"/>
  <c r="L1425" i="4"/>
  <c r="L995" i="4"/>
  <c r="L1475" i="4"/>
  <c r="M940" i="4"/>
  <c r="N230" i="4"/>
  <c r="N608" i="4"/>
  <c r="O1381" i="4"/>
  <c r="N1141" i="4"/>
  <c r="O1188" i="4"/>
  <c r="O1486" i="4"/>
  <c r="N400" i="4"/>
  <c r="N273" i="4"/>
  <c r="O264" i="4"/>
  <c r="L1231" i="4"/>
  <c r="O423" i="4"/>
  <c r="N680" i="4"/>
  <c r="N166" i="4"/>
  <c r="O1549" i="4"/>
  <c r="N1277" i="4"/>
  <c r="L989" i="4"/>
  <c r="L733" i="4"/>
  <c r="O485" i="4"/>
  <c r="O221" i="4"/>
  <c r="N335" i="4"/>
  <c r="L1098" i="4"/>
  <c r="L586" i="4"/>
  <c r="L1569" i="4"/>
  <c r="L1033" i="4"/>
  <c r="L513" i="4"/>
  <c r="N1580" i="4"/>
  <c r="O107" i="4"/>
  <c r="N1338" i="4"/>
  <c r="O337" i="4"/>
  <c r="O360" i="4"/>
  <c r="O1279" i="4"/>
  <c r="N503" i="4"/>
  <c r="N1016" i="4"/>
  <c r="N214" i="4"/>
  <c r="O1581" i="4"/>
  <c r="L1301" i="4"/>
  <c r="O1021" i="4"/>
  <c r="O765" i="4"/>
  <c r="O509" i="4"/>
  <c r="N684" i="4"/>
  <c r="N962" i="4"/>
  <c r="N961" i="4"/>
  <c r="N153" i="4"/>
  <c r="N136" i="4"/>
  <c r="O1095" i="4"/>
  <c r="O311" i="4"/>
  <c r="O1344" i="4"/>
  <c r="O118" i="4"/>
  <c r="O1501" i="4"/>
  <c r="O1221" i="4"/>
  <c r="O949" i="4"/>
  <c r="N701" i="4"/>
  <c r="O445" i="4"/>
  <c r="O181" i="4"/>
  <c r="L1538" i="4"/>
  <c r="L1018" i="4"/>
  <c r="L506" i="4"/>
  <c r="L1489" i="4"/>
  <c r="L953" i="4"/>
  <c r="L433" i="4"/>
  <c r="L1484" i="4"/>
  <c r="N542" i="4"/>
  <c r="N1192" i="4"/>
  <c r="N329" i="4"/>
  <c r="N320" i="4"/>
  <c r="N1271" i="4"/>
  <c r="N487" i="4"/>
  <c r="N888" i="4"/>
  <c r="N206" i="4"/>
  <c r="O1573" i="4"/>
  <c r="O1293" i="4"/>
  <c r="N1013" i="4"/>
  <c r="N757" i="4"/>
  <c r="O501" i="4"/>
  <c r="N245" i="4"/>
  <c r="N543" i="4"/>
  <c r="L1138" i="4"/>
  <c r="L626" i="4"/>
  <c r="L106" i="4"/>
  <c r="L1073" i="4"/>
  <c r="L553" i="4"/>
  <c r="N1484" i="4"/>
  <c r="N1542" i="4"/>
  <c r="N1136" i="4"/>
  <c r="O305" i="4"/>
  <c r="O312" i="4"/>
  <c r="O1263" i="4"/>
  <c r="N471" i="4"/>
  <c r="N863" i="4"/>
  <c r="O190" i="4"/>
  <c r="O1565" i="4"/>
  <c r="N1293" i="4"/>
  <c r="O1005" i="4"/>
  <c r="O749" i="4"/>
  <c r="N501" i="4"/>
  <c r="O237" i="4"/>
  <c r="N510" i="4"/>
  <c r="L1130" i="4"/>
  <c r="L618" i="4"/>
  <c r="L274" i="4"/>
  <c r="L1065" i="4"/>
  <c r="L545" i="4"/>
  <c r="N271" i="4"/>
  <c r="N507" i="4"/>
  <c r="N282" i="4"/>
  <c r="O465" i="4"/>
  <c r="N912" i="4"/>
  <c r="N1415" i="4"/>
  <c r="N631" i="4"/>
  <c r="N1505" i="4"/>
  <c r="N270" i="4"/>
  <c r="N640" i="4"/>
  <c r="O1317" i="4"/>
  <c r="N1005" i="4"/>
  <c r="O653" i="4"/>
  <c r="N333" i="4"/>
  <c r="L1450" i="4"/>
  <c r="L610" i="4"/>
  <c r="L1329" i="4"/>
  <c r="L281" i="4"/>
  <c r="L680" i="4"/>
  <c r="L1071" i="4"/>
  <c r="N1488" i="4"/>
  <c r="O1309" i="4"/>
  <c r="L922" i="4"/>
  <c r="L432" i="4"/>
  <c r="L383" i="4"/>
  <c r="L350" i="4"/>
  <c r="L397" i="4"/>
  <c r="L412" i="4"/>
  <c r="N766" i="4"/>
  <c r="N869" i="4"/>
  <c r="L1185" i="4"/>
  <c r="L344" i="4"/>
  <c r="N546" i="4"/>
  <c r="O861" i="4"/>
  <c r="L1256" i="4"/>
  <c r="L295" i="4"/>
  <c r="L1141" i="4"/>
  <c r="N843" i="4"/>
  <c r="L1370" i="4"/>
  <c r="L400" i="4"/>
  <c r="L1046" i="4"/>
  <c r="L373" i="4"/>
  <c r="O755" i="4"/>
  <c r="L1362" i="4"/>
  <c r="L392" i="4"/>
  <c r="L1038" i="4"/>
  <c r="L365" i="4"/>
  <c r="N1560" i="4"/>
  <c r="L1567" i="4"/>
  <c r="L1255" i="4"/>
  <c r="L294" i="4"/>
  <c r="L1359" i="4"/>
  <c r="L131" i="4"/>
  <c r="L962" i="4"/>
  <c r="M1507" i="4"/>
  <c r="O232" i="4"/>
  <c r="N1191" i="4"/>
  <c r="O391" i="4"/>
  <c r="N552" i="4"/>
  <c r="O150" i="4"/>
  <c r="O1533" i="4"/>
  <c r="O1261" i="4"/>
  <c r="N981" i="4"/>
  <c r="O725" i="4"/>
  <c r="N477" i="4"/>
  <c r="N213" i="4"/>
  <c r="L1594" i="4"/>
  <c r="L1074" i="4"/>
  <c r="L562" i="4"/>
  <c r="L1545" i="4"/>
  <c r="L1009" i="4"/>
  <c r="L489" i="4"/>
  <c r="N972" i="4"/>
  <c r="N1090" i="4"/>
  <c r="N1185" i="4"/>
  <c r="N233" i="4"/>
  <c r="N216" i="4"/>
  <c r="L1175" i="4"/>
  <c r="O375" i="4"/>
  <c r="N512" i="4"/>
  <c r="O142" i="4"/>
  <c r="N1533" i="4"/>
  <c r="N1261" i="4"/>
  <c r="O973" i="4"/>
  <c r="N725" i="4"/>
  <c r="O469" i="4"/>
  <c r="O205" i="4"/>
  <c r="L1586" i="4"/>
  <c r="L1066" i="4"/>
  <c r="L554" i="4"/>
  <c r="L1537" i="4"/>
  <c r="L1001" i="4"/>
  <c r="L481" i="4"/>
  <c r="N838" i="4"/>
  <c r="N219" i="4"/>
  <c r="N122" i="4"/>
  <c r="N393" i="4"/>
  <c r="N440" i="4"/>
  <c r="O1311" i="4"/>
  <c r="N551" i="4"/>
  <c r="N1184" i="4"/>
  <c r="O230" i="4"/>
  <c r="N152" i="4"/>
  <c r="O1285" i="4"/>
  <c r="O941" i="4"/>
  <c r="O621" i="4"/>
  <c r="N237" i="4"/>
  <c r="L1378" i="4"/>
  <c r="L482" i="4"/>
  <c r="L1057" i="4"/>
  <c r="L1528" i="4"/>
  <c r="L424" i="4"/>
  <c r="L815" i="4"/>
  <c r="O408" i="4"/>
  <c r="N773" i="4"/>
  <c r="L250" i="4"/>
  <c r="L208" i="4"/>
  <c r="L119" i="4"/>
  <c r="L286" i="4"/>
  <c r="L205" i="4"/>
  <c r="L156" i="4"/>
  <c r="N578" i="4"/>
  <c r="O493" i="4"/>
  <c r="L505" i="4"/>
  <c r="L272" i="4"/>
  <c r="O273" i="4"/>
  <c r="N381" i="4"/>
  <c r="L1184" i="4"/>
  <c r="L231" i="4"/>
  <c r="L1069" i="4"/>
  <c r="N1050" i="4"/>
  <c r="L1218" i="4"/>
  <c r="L328" i="4"/>
  <c r="L982" i="4"/>
  <c r="L309" i="4"/>
  <c r="N1010" i="4"/>
  <c r="L1178" i="4"/>
  <c r="L320" i="4"/>
  <c r="L974" i="4"/>
  <c r="L301" i="4"/>
  <c r="O1031" i="4"/>
  <c r="L1487" i="4"/>
  <c r="L1388" i="4"/>
  <c r="L110" i="4"/>
  <c r="L285" i="4"/>
  <c r="N413" i="4"/>
  <c r="L111" i="4"/>
  <c r="M1246" i="4"/>
  <c r="N957" i="4"/>
  <c r="O701" i="4"/>
  <c r="N453" i="4"/>
  <c r="O1387" i="4"/>
  <c r="N650" i="4"/>
  <c r="N681" i="4"/>
  <c r="N352" i="4"/>
  <c r="N479" i="4"/>
  <c r="O871" i="4"/>
  <c r="N215" i="4"/>
  <c r="L382" i="4"/>
  <c r="N1344" i="4"/>
  <c r="O1429" i="4"/>
  <c r="N1157" i="4"/>
  <c r="N885" i="4"/>
  <c r="N637" i="4"/>
  <c r="O373" i="4"/>
  <c r="O117" i="4"/>
  <c r="L1402" i="4"/>
  <c r="L890" i="4"/>
  <c r="L378" i="4"/>
  <c r="L1353" i="4"/>
  <c r="L817" i="4"/>
  <c r="L305" i="4"/>
  <c r="N604" i="4"/>
  <c r="O922" i="4"/>
  <c r="N897" i="4"/>
  <c r="O129" i="4"/>
  <c r="O128" i="4"/>
  <c r="O1079" i="4"/>
  <c r="N311" i="4"/>
  <c r="O518" i="4"/>
  <c r="O110" i="4"/>
  <c r="N1501" i="4"/>
  <c r="N1221" i="4"/>
  <c r="N949" i="4"/>
  <c r="O693" i="4"/>
  <c r="N445" i="4"/>
  <c r="N181" i="4"/>
  <c r="L1530" i="4"/>
  <c r="L1010" i="4"/>
  <c r="L498" i="4"/>
  <c r="L1481" i="4"/>
  <c r="L945" i="4"/>
  <c r="L425" i="4"/>
  <c r="N588" i="4"/>
  <c r="N922" i="4"/>
  <c r="O889" i="4"/>
  <c r="N129" i="4"/>
  <c r="O120" i="4"/>
  <c r="N1079" i="4"/>
  <c r="O303" i="4"/>
  <c r="O502" i="4"/>
  <c r="N110" i="4"/>
  <c r="O1493" i="4"/>
  <c r="O1213" i="4"/>
  <c r="L941" i="4"/>
  <c r="N693" i="4"/>
  <c r="O429" i="4"/>
  <c r="O173" i="4"/>
  <c r="L1522" i="4"/>
  <c r="L1002" i="4"/>
  <c r="L490" i="4"/>
  <c r="L1473" i="4"/>
  <c r="L937" i="4"/>
  <c r="L417" i="4"/>
  <c r="O1356" i="4"/>
  <c r="N982" i="4"/>
  <c r="N784" i="4"/>
  <c r="N305" i="4"/>
  <c r="O304" i="4"/>
  <c r="O1247" i="4"/>
  <c r="O455" i="4"/>
  <c r="N808" i="4"/>
  <c r="O182" i="4"/>
  <c r="N1565" i="4"/>
  <c r="N1213" i="4"/>
  <c r="O901" i="4"/>
  <c r="O589" i="4"/>
  <c r="N173" i="4"/>
  <c r="L1314" i="4"/>
  <c r="L418" i="4"/>
  <c r="L929" i="4"/>
  <c r="L1392" i="4"/>
  <c r="L296" i="4"/>
  <c r="L687" i="4"/>
  <c r="N1303" i="4"/>
  <c r="O517" i="4"/>
  <c r="L1385" i="4"/>
  <c r="L1536" i="4"/>
  <c r="L136" i="4"/>
  <c r="L1414" i="4"/>
  <c r="L1525" i="4"/>
  <c r="L141" i="4"/>
  <c r="L1459" i="4"/>
  <c r="L1280" i="4"/>
  <c r="N389" i="4"/>
  <c r="L1574" i="4"/>
  <c r="L1455" i="4"/>
  <c r="O1216" i="4"/>
  <c r="N125" i="4"/>
  <c r="L632" i="4"/>
  <c r="L1270" i="4"/>
  <c r="L581" i="4"/>
  <c r="O1487" i="4"/>
  <c r="L1513" i="4"/>
  <c r="L1263" i="4"/>
  <c r="L526" i="4"/>
  <c r="L1212" i="4"/>
  <c r="O1479" i="4"/>
  <c r="L1497" i="4"/>
  <c r="L1247" i="4"/>
  <c r="L518" i="4"/>
  <c r="L1140" i="4"/>
  <c r="N1069" i="4"/>
  <c r="L335" i="4"/>
  <c r="L372" i="4"/>
  <c r="L1131" i="4"/>
  <c r="O933" i="4"/>
  <c r="L1541" i="4"/>
  <c r="L122" i="4"/>
  <c r="M865" i="4"/>
  <c r="N118" i="4"/>
  <c r="N1541" i="4"/>
  <c r="N1301" i="4"/>
  <c r="N1053" i="4"/>
  <c r="O1483" i="4"/>
  <c r="O682" i="4"/>
  <c r="O689" i="4"/>
  <c r="N623" i="4"/>
  <c r="N1071" i="4"/>
  <c r="O887" i="4"/>
  <c r="O223" i="4"/>
  <c r="N406" i="4"/>
  <c r="N1386" i="4"/>
  <c r="O1437" i="4"/>
  <c r="O1165" i="4"/>
  <c r="N893" i="4"/>
  <c r="N645" i="4"/>
  <c r="O381" i="4"/>
  <c r="O125" i="4"/>
  <c r="L1418" i="4"/>
  <c r="L906" i="4"/>
  <c r="L394" i="4"/>
  <c r="L1369" i="4"/>
  <c r="L833" i="4"/>
  <c r="L321" i="4"/>
  <c r="O316" i="4"/>
  <c r="N802" i="4"/>
  <c r="N777" i="4"/>
  <c r="N1273" i="4"/>
  <c r="N1432" i="4"/>
  <c r="N975" i="4"/>
  <c r="N279" i="4"/>
  <c r="N470" i="4"/>
  <c r="N1514" i="4"/>
  <c r="O1469" i="4"/>
  <c r="L1189" i="4"/>
  <c r="O925" i="4"/>
  <c r="O669" i="4"/>
  <c r="P1064" i="4"/>
  <c r="O1027" i="4"/>
  <c r="N506" i="4"/>
  <c r="N593" i="4"/>
  <c r="O1104" i="4"/>
  <c r="N1527" i="4"/>
  <c r="O759" i="4"/>
  <c r="O159" i="4"/>
  <c r="N326" i="4"/>
  <c r="N1105" i="4"/>
  <c r="O1397" i="4"/>
  <c r="N1125" i="4"/>
  <c r="N853" i="4"/>
  <c r="N605" i="4"/>
  <c r="O341" i="4"/>
  <c r="N1449" i="4"/>
  <c r="L1338" i="4"/>
  <c r="L826" i="4"/>
  <c r="L314" i="4"/>
  <c r="L1289" i="4"/>
  <c r="L753" i="4"/>
  <c r="L241" i="4"/>
  <c r="N220" i="4"/>
  <c r="O762" i="4"/>
  <c r="N753" i="4"/>
  <c r="N1135" i="4"/>
  <c r="N1314" i="4"/>
  <c r="O951" i="4"/>
  <c r="N263" i="4"/>
  <c r="O438" i="4"/>
  <c r="N1472" i="4"/>
  <c r="O1461" i="4"/>
  <c r="N1189" i="4"/>
  <c r="O917" i="4"/>
  <c r="O661" i="4"/>
  <c r="N405" i="4"/>
  <c r="N149" i="4"/>
  <c r="L1466" i="4"/>
  <c r="L946" i="4"/>
  <c r="L434" i="4"/>
  <c r="L1409" i="4"/>
  <c r="L881" i="4"/>
  <c r="L361" i="4"/>
  <c r="N212" i="4"/>
  <c r="N762" i="4"/>
  <c r="N745" i="4"/>
  <c r="N944" i="4"/>
  <c r="N1304" i="4"/>
  <c r="N951" i="4"/>
  <c r="N255" i="4"/>
  <c r="N438" i="4"/>
  <c r="N1450" i="4"/>
  <c r="N1461" i="4"/>
  <c r="O1181" i="4"/>
  <c r="N917" i="4"/>
  <c r="N661" i="4"/>
  <c r="O397" i="4"/>
  <c r="O141" i="4"/>
  <c r="L1458" i="4"/>
  <c r="L938" i="4"/>
  <c r="L426" i="4"/>
  <c r="L1401" i="4"/>
  <c r="L873" i="4"/>
  <c r="L353" i="4"/>
  <c r="O884" i="4"/>
  <c r="O1050" i="4"/>
  <c r="O1129" i="4"/>
  <c r="O193" i="4"/>
  <c r="O208" i="4"/>
  <c r="N1167" i="4"/>
  <c r="N375" i="4"/>
  <c r="N431" i="4"/>
  <c r="N142" i="4"/>
  <c r="N1493" i="4"/>
  <c r="N1181" i="4"/>
  <c r="O869" i="4"/>
  <c r="O557" i="4"/>
  <c r="N141" i="4"/>
  <c r="L1122" i="4"/>
  <c r="L354" i="4"/>
  <c r="L865" i="4"/>
  <c r="L1304" i="4"/>
  <c r="L232" i="4"/>
  <c r="L623" i="4"/>
  <c r="O903" i="4"/>
  <c r="O389" i="4"/>
  <c r="L1233" i="4"/>
  <c r="L1456" i="4"/>
  <c r="L1287" i="4"/>
  <c r="L1350" i="4"/>
  <c r="L1309" i="4"/>
  <c r="L1236" i="4"/>
  <c r="L1379" i="4"/>
  <c r="N1247" i="4"/>
  <c r="N1008" i="4"/>
  <c r="L1520" i="4"/>
  <c r="L1191" i="4"/>
  <c r="O807" i="4"/>
  <c r="N983" i="4"/>
  <c r="L560" i="4"/>
  <c r="L1198" i="4"/>
  <c r="L517" i="4"/>
  <c r="O1159" i="4"/>
  <c r="L1321" i="4"/>
  <c r="L1167" i="4"/>
  <c r="L462" i="4"/>
  <c r="L1148" i="4"/>
  <c r="O1143" i="4"/>
  <c r="L1313" i="4"/>
  <c r="L1159" i="4"/>
  <c r="L454" i="4"/>
  <c r="L1004" i="4"/>
  <c r="N941" i="4"/>
  <c r="L271" i="4"/>
  <c r="L308" i="4"/>
  <c r="L843" i="4"/>
  <c r="L466" i="4"/>
  <c r="L261" i="4"/>
  <c r="L1022" i="4"/>
  <c r="M1062" i="4"/>
  <c r="N633" i="4"/>
  <c r="N377" i="4"/>
  <c r="N1561" i="4"/>
  <c r="N1024" i="4"/>
  <c r="O288" i="4"/>
  <c r="N1170" i="4"/>
  <c r="N1391" i="4"/>
  <c r="O1039" i="4"/>
  <c r="O535" i="4"/>
  <c r="O135" i="4"/>
  <c r="N390" i="4"/>
  <c r="N1504" i="4"/>
  <c r="N1509" i="4"/>
  <c r="O1269" i="4"/>
  <c r="N1021" i="4"/>
  <c r="N1123" i="4"/>
  <c r="O538" i="4"/>
  <c r="N617" i="4"/>
  <c r="N1152" i="4"/>
  <c r="O1551" i="4"/>
  <c r="N791" i="4"/>
  <c r="N175" i="4"/>
  <c r="O342" i="4"/>
  <c r="N1200" i="4"/>
  <c r="O1405" i="4"/>
  <c r="N1133" i="4"/>
  <c r="N861" i="4"/>
  <c r="N613" i="4"/>
  <c r="O349" i="4"/>
  <c r="N1513" i="4"/>
  <c r="L1354" i="4"/>
  <c r="L842" i="4"/>
  <c r="L330" i="4"/>
  <c r="L1305" i="4"/>
  <c r="L769" i="4"/>
  <c r="L257" i="4"/>
  <c r="N1395" i="4"/>
  <c r="O650" i="4"/>
  <c r="N689" i="4"/>
  <c r="N559" i="4"/>
  <c r="N840" i="4"/>
  <c r="N887" i="4"/>
  <c r="N223" i="4"/>
  <c r="O390" i="4"/>
  <c r="N1354" i="4"/>
  <c r="N1437" i="4"/>
  <c r="O1157" i="4"/>
  <c r="O885" i="4"/>
  <c r="O637" i="4"/>
  <c r="O1298" i="4"/>
  <c r="O659" i="4"/>
  <c r="O354" i="4"/>
  <c r="O497" i="4"/>
  <c r="N960" i="4"/>
  <c r="O1447" i="4"/>
  <c r="N663" i="4"/>
  <c r="O111" i="4"/>
  <c r="O278" i="4"/>
  <c r="N736" i="4"/>
  <c r="O1365" i="4"/>
  <c r="O1085" i="4"/>
  <c r="N821" i="4"/>
  <c r="N573" i="4"/>
  <c r="O309" i="4"/>
  <c r="N1162" i="4"/>
  <c r="L1274" i="4"/>
  <c r="L762" i="4"/>
  <c r="L242" i="4"/>
  <c r="L1225" i="4"/>
  <c r="L689" i="4"/>
  <c r="L177" i="4"/>
  <c r="O1291" i="4"/>
  <c r="N618" i="4"/>
  <c r="O657" i="4"/>
  <c r="N247" i="4"/>
  <c r="N398" i="4"/>
  <c r="N847" i="4"/>
  <c r="O207" i="4"/>
  <c r="O382" i="4"/>
  <c r="N1322" i="4"/>
  <c r="N1429" i="4"/>
  <c r="O1149" i="4"/>
  <c r="O877" i="4"/>
  <c r="O629" i="4"/>
  <c r="N373" i="4"/>
  <c r="N117" i="4"/>
  <c r="L1394" i="4"/>
  <c r="L882" i="4"/>
  <c r="L370" i="4"/>
  <c r="L1345" i="4"/>
  <c r="L809" i="4"/>
  <c r="L297" i="4"/>
  <c r="N1291" i="4"/>
  <c r="O610" i="4"/>
  <c r="N657" i="4"/>
  <c r="O1122" i="4"/>
  <c r="N1591" i="4"/>
  <c r="O839" i="4"/>
  <c r="O191" i="4"/>
  <c r="N374" i="4"/>
  <c r="N1312" i="4"/>
  <c r="O1421" i="4"/>
  <c r="N1149" i="4"/>
  <c r="N877" i="4"/>
  <c r="N629" i="4"/>
  <c r="O365" i="4"/>
  <c r="O109" i="4"/>
  <c r="L1386" i="4"/>
  <c r="L874" i="4"/>
  <c r="L362" i="4"/>
  <c r="L1337" i="4"/>
  <c r="L801" i="4"/>
  <c r="L289" i="4"/>
  <c r="N508" i="4"/>
  <c r="N882" i="4"/>
  <c r="O825" i="4"/>
  <c r="N121" i="4"/>
  <c r="N1570" i="4"/>
  <c r="N1039" i="4"/>
  <c r="N303" i="4"/>
  <c r="N502" i="4"/>
  <c r="N1578" i="4"/>
  <c r="O1453" i="4"/>
  <c r="O1141" i="4"/>
  <c r="O837" i="4"/>
  <c r="L493" i="4"/>
  <c r="N109" i="4"/>
  <c r="L994" i="4"/>
  <c r="L290" i="4"/>
  <c r="L793" i="4"/>
  <c r="L1232" i="4"/>
  <c r="L168" i="4"/>
  <c r="L559" i="4"/>
  <c r="O519" i="4"/>
  <c r="N317" i="4"/>
  <c r="L1041" i="4"/>
  <c r="L1368" i="4"/>
  <c r="L1039" i="4"/>
  <c r="L1078" i="4"/>
  <c r="L1229" i="4"/>
  <c r="L1036" i="4"/>
  <c r="L1083" i="4"/>
  <c r="N823" i="4"/>
  <c r="L1242" i="4"/>
  <c r="L1192" i="4"/>
  <c r="L1111" i="4"/>
  <c r="N712" i="4"/>
  <c r="L538" i="4"/>
  <c r="L1527" i="4"/>
  <c r="L734" i="4"/>
  <c r="L1420" i="4"/>
  <c r="N881" i="4"/>
  <c r="L145" i="4"/>
  <c r="L647" i="4"/>
  <c r="L1501" i="4"/>
  <c r="L668" i="4"/>
  <c r="N831" i="4"/>
  <c r="L137" i="4"/>
  <c r="L639" i="4"/>
  <c r="L1493" i="4"/>
  <c r="L380" i="4"/>
  <c r="L658" i="4"/>
  <c r="L774" i="4"/>
  <c r="L763" i="4"/>
  <c r="L1124" i="4"/>
  <c r="L606" i="4"/>
  <c r="L120" i="4"/>
  <c r="Q1510" i="4"/>
  <c r="L1265" i="4"/>
  <c r="L729" i="4"/>
  <c r="L217" i="4"/>
  <c r="L1168" i="4"/>
  <c r="L616" i="4"/>
  <c r="L1583" i="4"/>
  <c r="L1007" i="4"/>
  <c r="L495" i="4"/>
  <c r="N713" i="4"/>
  <c r="N231" i="4"/>
  <c r="N1165" i="4"/>
  <c r="N229" i="4"/>
  <c r="L770" i="4"/>
  <c r="L849" i="4"/>
  <c r="L1272" i="4"/>
  <c r="L648" i="4"/>
  <c r="L1543" i="4"/>
  <c r="L895" i="4"/>
  <c r="L311" i="4"/>
  <c r="L1286" i="4"/>
  <c r="L750" i="4"/>
  <c r="L222" i="4"/>
  <c r="L1157" i="4"/>
  <c r="L597" i="4"/>
  <c r="L1436" i="4"/>
  <c r="L900" i="4"/>
  <c r="L348" i="4"/>
  <c r="L1299" i="4"/>
  <c r="L739" i="4"/>
  <c r="N752" i="4"/>
  <c r="O439" i="4"/>
  <c r="N1285" i="4"/>
  <c r="O293" i="4"/>
  <c r="L914" i="4"/>
  <c r="L1025" i="4"/>
  <c r="L1448" i="4"/>
  <c r="L784" i="4"/>
  <c r="L200" i="4"/>
  <c r="L1031" i="4"/>
  <c r="O1220" i="4"/>
  <c r="O280" i="4"/>
  <c r="O166" i="4"/>
  <c r="N741" i="4"/>
  <c r="L1570" i="4"/>
  <c r="L202" i="4"/>
  <c r="L313" i="4"/>
  <c r="L1104" i="4"/>
  <c r="L480" i="4"/>
  <c r="L1343" i="4"/>
  <c r="L727" i="4"/>
  <c r="L167" i="4"/>
  <c r="L1134" i="4"/>
  <c r="L598" i="4"/>
  <c r="L1573" i="4"/>
  <c r="L997" i="4"/>
  <c r="L445" i="4"/>
  <c r="L1284" i="4"/>
  <c r="L740" i="4"/>
  <c r="O426" i="4"/>
  <c r="O711" i="4"/>
  <c r="N1381" i="4"/>
  <c r="O357" i="4"/>
  <c r="L1042" i="4"/>
  <c r="L1161" i="4"/>
  <c r="L1504" i="4"/>
  <c r="L840" i="4"/>
  <c r="L256" i="4"/>
  <c r="L1087" i="4"/>
  <c r="L503" i="4"/>
  <c r="L1454" i="4"/>
  <c r="L918" i="4"/>
  <c r="L398" i="4"/>
  <c r="L1357" i="4"/>
  <c r="L773" i="4"/>
  <c r="L245" i="4"/>
  <c r="L1076" i="4"/>
  <c r="L524" i="4"/>
  <c r="L1499" i="4"/>
  <c r="O394" i="4"/>
  <c r="O695" i="4"/>
  <c r="O1373" i="4"/>
  <c r="N357" i="4"/>
  <c r="L1026" i="4"/>
  <c r="L1113" i="4"/>
  <c r="L1496" i="4"/>
  <c r="L832" i="4"/>
  <c r="L248" i="4"/>
  <c r="L1079" i="4"/>
  <c r="L487" i="4"/>
  <c r="L1446" i="4"/>
  <c r="L910" i="4"/>
  <c r="L390" i="4"/>
  <c r="L1349" i="4"/>
  <c r="L765" i="4"/>
  <c r="L237" i="4"/>
  <c r="L932" i="4"/>
  <c r="L188" i="4"/>
  <c r="N500" i="4"/>
  <c r="O615" i="4"/>
  <c r="O805" i="4"/>
  <c r="L322" i="4"/>
  <c r="L1144" i="4"/>
  <c r="L1399" i="4"/>
  <c r="L207" i="4"/>
  <c r="L638" i="4"/>
  <c r="L1037" i="4"/>
  <c r="L1324" i="4"/>
  <c r="L244" i="4"/>
  <c r="L635" i="4"/>
  <c r="L976" i="4"/>
  <c r="L861" i="4"/>
  <c r="L747" i="4"/>
  <c r="L1003" i="4"/>
  <c r="L968" i="4"/>
  <c r="L1308" i="4"/>
  <c r="L1552" i="4"/>
  <c r="L1173" i="4"/>
  <c r="L915" i="4"/>
  <c r="N1289" i="4"/>
  <c r="L1444" i="4"/>
  <c r="L144" i="4"/>
  <c r="L1187" i="4"/>
  <c r="L1230" i="4"/>
  <c r="L694" i="4"/>
  <c r="M1054" i="4"/>
  <c r="M1456" i="4"/>
  <c r="M448" i="4"/>
  <c r="M718" i="4"/>
  <c r="N301" i="4"/>
  <c r="N1033" i="4"/>
  <c r="L1250" i="4"/>
  <c r="L738" i="4"/>
  <c r="L218" i="4"/>
  <c r="L1193" i="4"/>
  <c r="L665" i="4"/>
  <c r="L153" i="4"/>
  <c r="L1096" i="4"/>
  <c r="L552" i="4"/>
  <c r="L1519" i="4"/>
  <c r="L943" i="4"/>
  <c r="L431" i="4"/>
  <c r="N369" i="4"/>
  <c r="N1128" i="4"/>
  <c r="O1029" i="4"/>
  <c r="O133" i="4"/>
  <c r="L594" i="4"/>
  <c r="L697" i="4"/>
  <c r="L1200" i="4"/>
  <c r="L576" i="4"/>
  <c r="L1463" i="4"/>
  <c r="L823" i="4"/>
  <c r="L247" i="4"/>
  <c r="L1214" i="4"/>
  <c r="L678" i="4"/>
  <c r="L158" i="4"/>
  <c r="L1085" i="4"/>
  <c r="L533" i="4"/>
  <c r="L1364" i="4"/>
  <c r="L828" i="4"/>
  <c r="L284" i="4"/>
  <c r="L1219" i="4"/>
  <c r="L675" i="4"/>
  <c r="O625" i="4"/>
  <c r="O183" i="4"/>
  <c r="L1133" i="4"/>
  <c r="N221" i="4"/>
  <c r="L730" i="4"/>
  <c r="L841" i="4"/>
  <c r="L1360" i="4"/>
  <c r="L712" i="4"/>
  <c r="L128" i="4"/>
  <c r="L959" i="4"/>
  <c r="N1131" i="4"/>
  <c r="N1559" i="4"/>
  <c r="N1231" i="4"/>
  <c r="O613" i="4"/>
  <c r="L1410" i="4"/>
  <c r="L1521" i="4"/>
  <c r="L169" i="4"/>
  <c r="L1016" i="4"/>
  <c r="L408" i="4"/>
  <c r="L1271" i="4"/>
  <c r="L655" i="4"/>
  <c r="L1439" i="4"/>
  <c r="L1054" i="4"/>
  <c r="L534" i="4"/>
  <c r="L1509" i="4"/>
  <c r="L917" i="4"/>
  <c r="L381" i="4"/>
  <c r="L1220" i="4"/>
  <c r="L676" i="4"/>
  <c r="N1129" i="4"/>
  <c r="O359" i="4"/>
  <c r="N1253" i="4"/>
  <c r="N285" i="4"/>
  <c r="L858" i="4"/>
  <c r="L977" i="4"/>
  <c r="L1432" i="4"/>
  <c r="L768" i="4"/>
  <c r="L184" i="4"/>
  <c r="L1015" i="4"/>
  <c r="L423" i="4"/>
  <c r="L1390" i="4"/>
  <c r="L854" i="4"/>
  <c r="L326" i="4"/>
  <c r="L1277" i="4"/>
  <c r="L701" i="4"/>
  <c r="L181" i="4"/>
  <c r="L1012" i="4"/>
  <c r="L460" i="4"/>
  <c r="L1427" i="4"/>
  <c r="N1049" i="4"/>
  <c r="N359" i="4"/>
  <c r="O1245" i="4"/>
  <c r="O261" i="4"/>
  <c r="L850" i="4"/>
  <c r="L961" i="4"/>
  <c r="L1416" i="4"/>
  <c r="L760" i="4"/>
  <c r="L176" i="4"/>
  <c r="L999" i="4"/>
  <c r="L415" i="4"/>
  <c r="L1382" i="4"/>
  <c r="L846" i="4"/>
  <c r="L318" i="4"/>
  <c r="L1261" i="4"/>
  <c r="L693" i="4"/>
  <c r="L173" i="4"/>
  <c r="L796" i="4"/>
  <c r="L124" i="4"/>
  <c r="O874" i="4"/>
  <c r="N1441" i="4"/>
  <c r="N349" i="4"/>
  <c r="L1105" i="4"/>
  <c r="L824" i="4"/>
  <c r="L1063" i="4"/>
  <c r="L1438" i="4"/>
  <c r="L374" i="4"/>
  <c r="L757" i="4"/>
  <c r="L1060" i="4"/>
  <c r="L1483" i="4"/>
  <c r="L371" i="4"/>
  <c r="L664" i="4"/>
  <c r="L325" i="4"/>
  <c r="L411" i="4"/>
  <c r="L819" i="4"/>
  <c r="L1551" i="4"/>
  <c r="L1227" i="4"/>
  <c r="L1216" i="4"/>
  <c r="L613" i="4"/>
  <c r="L323" i="4"/>
  <c r="L880" i="4"/>
  <c r="L268" i="4"/>
  <c r="N242" i="4"/>
  <c r="O677" i="4"/>
  <c r="L213" i="4"/>
  <c r="L1028" i="4"/>
  <c r="M1386" i="4"/>
  <c r="M375" i="4"/>
  <c r="M736" i="4"/>
  <c r="N781" i="4"/>
  <c r="O525" i="4"/>
  <c r="N269" i="4"/>
  <c r="N735" i="4"/>
  <c r="L1186" i="4"/>
  <c r="L674" i="4"/>
  <c r="L154" i="4"/>
  <c r="L1121" i="4"/>
  <c r="L601" i="4"/>
  <c r="L1592" i="4"/>
  <c r="L1024" i="4"/>
  <c r="L488" i="4"/>
  <c r="L1447" i="4"/>
  <c r="L879" i="4"/>
  <c r="L367" i="4"/>
  <c r="N655" i="4"/>
  <c r="O406" i="4"/>
  <c r="O893" i="4"/>
  <c r="N1242" i="4"/>
  <c r="L410" i="4"/>
  <c r="L521" i="4"/>
  <c r="L1120" i="4"/>
  <c r="L504" i="4"/>
  <c r="L1375" i="4"/>
  <c r="L743" i="4"/>
  <c r="L183" i="4"/>
  <c r="L1150" i="4"/>
  <c r="L614" i="4"/>
  <c r="L1589" i="4"/>
  <c r="L1013" i="4"/>
  <c r="L461" i="4"/>
  <c r="L1300" i="4"/>
  <c r="L756" i="4"/>
  <c r="L220" i="4"/>
  <c r="L1147" i="4"/>
  <c r="L611" i="4"/>
  <c r="N297" i="4"/>
  <c r="N744" i="4"/>
  <c r="O997" i="4"/>
  <c r="N133" i="4"/>
  <c r="L578" i="4"/>
  <c r="L657" i="4"/>
  <c r="L1264" i="4"/>
  <c r="L640" i="4"/>
  <c r="L1535" i="4"/>
  <c r="L887" i="4"/>
  <c r="N875" i="4"/>
  <c r="N1239" i="4"/>
  <c r="N1557" i="4"/>
  <c r="N493" i="4"/>
  <c r="L1234" i="4"/>
  <c r="L1361" i="4"/>
  <c r="L1584" i="4"/>
  <c r="L936" i="4"/>
  <c r="L336" i="4"/>
  <c r="L1183" i="4"/>
  <c r="L583" i="4"/>
  <c r="L1526" i="4"/>
  <c r="L990" i="4"/>
  <c r="L470" i="4"/>
  <c r="L1445" i="4"/>
  <c r="L853" i="4"/>
  <c r="L317" i="4"/>
  <c r="L1156" i="4"/>
  <c r="L604" i="4"/>
  <c r="N553" i="4"/>
  <c r="N135" i="4"/>
  <c r="O1101" i="4"/>
  <c r="N197" i="4"/>
  <c r="L706" i="4"/>
  <c r="L785" i="4"/>
  <c r="L1336" i="4"/>
  <c r="L696" i="4"/>
  <c r="L1591" i="4"/>
  <c r="L935" i="4"/>
  <c r="L351" i="4"/>
  <c r="L1326" i="4"/>
  <c r="L790" i="4"/>
  <c r="L262" i="4"/>
  <c r="L1205" i="4"/>
  <c r="L637" i="4"/>
  <c r="L117" i="4"/>
  <c r="L940" i="4"/>
  <c r="L388" i="4"/>
  <c r="L1347" i="4"/>
  <c r="O529" i="4"/>
  <c r="O127" i="4"/>
  <c r="N1101" i="4"/>
  <c r="N189" i="4"/>
  <c r="L666" i="4"/>
  <c r="L777" i="4"/>
  <c r="L1328" i="4"/>
  <c r="L688" i="4"/>
  <c r="L1575" i="4"/>
  <c r="L927" i="4"/>
  <c r="L343" i="4"/>
  <c r="L1318" i="4"/>
  <c r="L782" i="4"/>
  <c r="L254" i="4"/>
  <c r="L1197" i="4"/>
  <c r="L629" i="4"/>
  <c r="L109" i="4"/>
  <c r="L724" i="4"/>
  <c r="L1555" i="4"/>
  <c r="O274" i="4"/>
  <c r="O486" i="4"/>
  <c r="O165" i="4"/>
  <c r="L761" i="4"/>
  <c r="L672" i="4"/>
  <c r="L919" i="4"/>
  <c r="L1310" i="4"/>
  <c r="L246" i="4"/>
  <c r="L621" i="4"/>
  <c r="L924" i="4"/>
  <c r="L1331" i="4"/>
  <c r="L179" i="4"/>
  <c r="L911" i="4"/>
  <c r="L149" i="4"/>
  <c r="L195" i="4"/>
  <c r="L259" i="4"/>
  <c r="L1207" i="4"/>
  <c r="L563" i="4"/>
  <c r="L1479" i="4"/>
  <c r="L453" i="4"/>
  <c r="L251" i="4"/>
  <c r="L584" i="4"/>
  <c r="L140" i="4"/>
  <c r="N615" i="4"/>
  <c r="L867" i="4"/>
  <c r="L1228" i="4"/>
  <c r="L636" i="4"/>
  <c r="M1389" i="4"/>
  <c r="M1138" i="4"/>
  <c r="M1208" i="4"/>
  <c r="L1050" i="4"/>
  <c r="L1177" i="4"/>
  <c r="L1512" i="4"/>
  <c r="L848" i="4"/>
  <c r="L264" i="4"/>
  <c r="L1095" i="4"/>
  <c r="L511" i="4"/>
  <c r="L1462" i="4"/>
  <c r="L926" i="4"/>
  <c r="L406" i="4"/>
  <c r="L1373" i="4"/>
  <c r="L781" i="4"/>
  <c r="L253" i="4"/>
  <c r="L1092" i="4"/>
  <c r="L532" i="4"/>
  <c r="N193" i="4"/>
  <c r="N384" i="4"/>
  <c r="O965" i="4"/>
  <c r="N1577" i="4"/>
  <c r="L530" i="4"/>
  <c r="L633" i="4"/>
  <c r="L1248" i="4"/>
  <c r="L624" i="4"/>
  <c r="L1511" i="4"/>
  <c r="L863" i="4"/>
  <c r="L287" i="4"/>
  <c r="L1262" i="4"/>
  <c r="L726" i="4"/>
  <c r="L198" i="4"/>
  <c r="L1125" i="4"/>
  <c r="L573" i="4"/>
  <c r="L1412" i="4"/>
  <c r="L868" i="4"/>
  <c r="L324" i="4"/>
  <c r="L1267" i="4"/>
  <c r="N185" i="4"/>
  <c r="N350" i="4"/>
  <c r="N965" i="4"/>
  <c r="N1545" i="4"/>
  <c r="L514" i="4"/>
  <c r="L593" i="4"/>
  <c r="L1240" i="4"/>
  <c r="L608" i="4"/>
  <c r="L1495" i="4"/>
  <c r="L855" i="4"/>
  <c r="L279" i="4"/>
  <c r="L1254" i="4"/>
  <c r="L718" i="4"/>
  <c r="L190" i="4"/>
  <c r="L1117" i="4"/>
  <c r="L565" i="4"/>
  <c r="L1332" i="4"/>
  <c r="L660" i="4"/>
  <c r="L1419" i="4"/>
  <c r="N465" i="4"/>
  <c r="O262" i="4"/>
  <c r="N1481" i="4"/>
  <c r="L585" i="4"/>
  <c r="L600" i="4"/>
  <c r="L847" i="4"/>
  <c r="L1238" i="4"/>
  <c r="L182" i="4"/>
  <c r="L557" i="4"/>
  <c r="L852" i="4"/>
  <c r="L1243" i="4"/>
  <c r="L115" i="4"/>
  <c r="L199" i="4"/>
  <c r="L780" i="4"/>
  <c r="L123" i="4"/>
  <c r="O211" i="4"/>
  <c r="L191" i="4"/>
  <c r="L331" i="4"/>
  <c r="L543" i="4"/>
  <c r="L1116" i="4"/>
  <c r="L670" i="4"/>
  <c r="L135" i="4"/>
  <c r="L795" i="4"/>
  <c r="L224" i="4"/>
  <c r="L302" i="4"/>
  <c r="L779" i="4"/>
  <c r="L1048" i="4"/>
  <c r="M320" i="4"/>
  <c r="M1200" i="4"/>
  <c r="M1412" i="4"/>
  <c r="M1170" i="4"/>
  <c r="O1525" i="4"/>
  <c r="O1253" i="4"/>
  <c r="N973" i="4"/>
  <c r="O717" i="4"/>
  <c r="N469" i="4"/>
  <c r="N205" i="4"/>
  <c r="L1578" i="4"/>
  <c r="L1058" i="4"/>
  <c r="L546" i="4"/>
  <c r="L1529" i="4"/>
  <c r="L993" i="4"/>
  <c r="L473" i="4"/>
  <c r="L1464" i="4"/>
  <c r="L872" i="4"/>
  <c r="L360" i="4"/>
  <c r="L1295" i="4"/>
  <c r="L751" i="4"/>
  <c r="O1515" i="4"/>
  <c r="N1111" i="4"/>
  <c r="N1408" i="4"/>
  <c r="O645" i="4"/>
  <c r="L1434" i="4"/>
  <c r="L1577" i="4"/>
  <c r="L201" i="4"/>
  <c r="L104" i="4"/>
  <c r="L103" i="4" s="1"/>
  <c r="L102" i="4" s="1"/>
  <c r="L101" i="4" s="1"/>
  <c r="L100" i="4" s="1"/>
  <c r="L99" i="4" s="1"/>
  <c r="L98" i="4" s="1"/>
  <c r="L97" i="4" s="1"/>
  <c r="L96" i="4" s="1"/>
  <c r="L95" i="4" s="1"/>
  <c r="L94" i="4" s="1"/>
  <c r="L93" i="4" s="1"/>
  <c r="L92" i="4" s="1"/>
  <c r="L91" i="4" s="1"/>
  <c r="L90" i="4" s="1"/>
  <c r="L89" i="4" s="1"/>
  <c r="L88" i="4" s="1"/>
  <c r="L87" i="4" s="1"/>
  <c r="L86" i="4" s="1"/>
  <c r="L85" i="4" s="1"/>
  <c r="L84" i="4" s="1"/>
  <c r="L83" i="4" s="1"/>
  <c r="L82" i="4" s="1"/>
  <c r="L81" i="4" s="1"/>
  <c r="L80" i="4" s="1"/>
  <c r="L79" i="4" s="1"/>
  <c r="L78" i="4" s="1"/>
  <c r="L77" i="4" s="1"/>
  <c r="L76" i="4" s="1"/>
  <c r="L75" i="4" s="1"/>
  <c r="L74" i="4" s="1"/>
  <c r="L73" i="4" s="1"/>
  <c r="L72" i="4" s="1"/>
  <c r="L71" i="4" s="1"/>
  <c r="L70" i="4" s="1"/>
  <c r="L69" i="4" s="1"/>
  <c r="L68" i="4" s="1"/>
  <c r="L67" i="4" s="1"/>
  <c r="L66" i="4" s="1"/>
  <c r="L65" i="4" s="1"/>
  <c r="L960" i="4"/>
  <c r="L352" i="4"/>
  <c r="L1199" i="4"/>
  <c r="L599" i="4"/>
  <c r="L1542" i="4"/>
  <c r="L1006" i="4"/>
  <c r="L486" i="4"/>
  <c r="L1461" i="4"/>
  <c r="L869" i="4"/>
  <c r="L333" i="4"/>
  <c r="L1172" i="4"/>
  <c r="L620" i="4"/>
  <c r="L1587" i="4"/>
  <c r="L1011" i="4"/>
  <c r="O1348" i="4"/>
  <c r="N288" i="4"/>
  <c r="N182" i="4"/>
  <c r="O741" i="4"/>
  <c r="N274" i="4"/>
  <c r="L210" i="4"/>
  <c r="L329" i="4"/>
  <c r="L1112" i="4"/>
  <c r="L496" i="4"/>
  <c r="L1351" i="4"/>
  <c r="L735" i="4"/>
  <c r="N494" i="4"/>
  <c r="N439" i="4"/>
  <c r="O1277" i="4"/>
  <c r="N293" i="4"/>
  <c r="L898" i="4"/>
  <c r="L985" i="4"/>
  <c r="L1440" i="4"/>
  <c r="L776" i="4"/>
  <c r="L192" i="4"/>
  <c r="L1023" i="4"/>
  <c r="L439" i="4"/>
  <c r="L1398" i="4"/>
  <c r="L862" i="4"/>
  <c r="L334" i="4"/>
  <c r="L1285" i="4"/>
  <c r="L709" i="4"/>
  <c r="L189" i="4"/>
  <c r="L1020" i="4"/>
  <c r="O1105" i="4"/>
  <c r="L1008" i="4"/>
  <c r="N302" i="4"/>
  <c r="N837" i="4"/>
  <c r="N880" i="4"/>
  <c r="L346" i="4"/>
  <c r="L457" i="4"/>
  <c r="L1176" i="4"/>
  <c r="L544" i="4"/>
  <c r="L1423" i="4"/>
  <c r="L791" i="4"/>
  <c r="L223" i="4"/>
  <c r="L1190" i="4"/>
  <c r="L654" i="4"/>
  <c r="L134" i="4"/>
  <c r="L1061" i="4"/>
  <c r="L509" i="4"/>
  <c r="L1340" i="4"/>
  <c r="L804" i="4"/>
  <c r="L260" i="4"/>
  <c r="N1212" i="4"/>
  <c r="O1008" i="4"/>
  <c r="O294" i="4"/>
  <c r="O829" i="4"/>
  <c r="N703" i="4"/>
  <c r="L338" i="4"/>
  <c r="L441" i="4"/>
  <c r="L1152" i="4"/>
  <c r="L536" i="4"/>
  <c r="L1407" i="4"/>
  <c r="L783" i="4"/>
  <c r="L215" i="4"/>
  <c r="L1182" i="4"/>
  <c r="L646" i="4"/>
  <c r="L126" i="4"/>
  <c r="L1045" i="4"/>
  <c r="L501" i="4"/>
  <c r="L1268" i="4"/>
  <c r="L580" i="4"/>
  <c r="L1339" i="4"/>
  <c r="N1529" i="4"/>
  <c r="N1568" i="4"/>
  <c r="N671" i="4"/>
  <c r="L401" i="4"/>
  <c r="L528" i="4"/>
  <c r="L775" i="4"/>
  <c r="L1174" i="4"/>
  <c r="L118" i="4"/>
  <c r="L485" i="4"/>
  <c r="L788" i="4"/>
  <c r="L1171" i="4"/>
  <c r="N1409" i="4"/>
  <c r="L1534" i="4"/>
  <c r="L300" i="4"/>
  <c r="L1021" i="4"/>
  <c r="O369" i="4"/>
  <c r="L1158" i="4"/>
  <c r="N1497" i="4"/>
  <c r="L327" i="4"/>
  <c r="L556" i="4"/>
  <c r="L1469" i="4"/>
  <c r="L1470" i="4"/>
  <c r="L715" i="4"/>
  <c r="L1055" i="4"/>
  <c r="L341" i="4"/>
  <c r="L603" i="4"/>
  <c r="L239" i="4"/>
  <c r="M1435" i="4"/>
  <c r="M237" i="4"/>
  <c r="M723" i="4"/>
  <c r="M674" i="4"/>
  <c r="L864" i="4"/>
  <c r="L280" i="4"/>
  <c r="L1119" i="4"/>
  <c r="L527" i="4"/>
  <c r="L1478" i="4"/>
  <c r="L942" i="4"/>
  <c r="L422" i="4"/>
  <c r="L1389" i="4"/>
  <c r="L797" i="4"/>
  <c r="L269" i="4"/>
  <c r="L1108" i="4"/>
  <c r="L548" i="4"/>
  <c r="L1523" i="4"/>
  <c r="L947" i="4"/>
  <c r="O1195" i="4"/>
  <c r="O1575" i="4"/>
  <c r="N1280" i="4"/>
  <c r="N621" i="4"/>
  <c r="L1426" i="4"/>
  <c r="L1561" i="4"/>
  <c r="L185" i="4"/>
  <c r="L1032" i="4"/>
  <c r="L416" i="4"/>
  <c r="L1279" i="4"/>
  <c r="L663" i="4"/>
  <c r="N625" i="4"/>
  <c r="N183" i="4"/>
  <c r="O1133" i="4"/>
  <c r="O197" i="4"/>
  <c r="L722" i="4"/>
  <c r="L825" i="4"/>
  <c r="L1352" i="4"/>
  <c r="L704" i="4"/>
  <c r="L1503" i="4"/>
  <c r="L951" i="4"/>
  <c r="L359" i="4"/>
  <c r="L1334" i="4"/>
  <c r="L798" i="4"/>
  <c r="L270" i="4"/>
  <c r="L1213" i="4"/>
  <c r="L645" i="4"/>
  <c r="L125" i="4"/>
  <c r="L948" i="4"/>
  <c r="N868" i="4"/>
  <c r="O200" i="4"/>
  <c r="O134" i="4"/>
  <c r="N717" i="4"/>
  <c r="L1562" i="4"/>
  <c r="L186" i="4"/>
  <c r="L273" i="4"/>
  <c r="L1080" i="4"/>
  <c r="L472" i="4"/>
  <c r="L1335" i="4"/>
  <c r="L719" i="4"/>
  <c r="L159" i="4"/>
  <c r="L1126" i="4"/>
  <c r="L590" i="4"/>
  <c r="L1565" i="4"/>
  <c r="L981" i="4"/>
  <c r="L437" i="4"/>
  <c r="L1276" i="4"/>
  <c r="L732" i="4"/>
  <c r="L196" i="4"/>
  <c r="N788" i="4"/>
  <c r="N184" i="4"/>
  <c r="N134" i="4"/>
  <c r="O709" i="4"/>
  <c r="L1546" i="4"/>
  <c r="L146" i="4"/>
  <c r="L265" i="4"/>
  <c r="L1072" i="4"/>
  <c r="L464" i="4"/>
  <c r="L1327" i="4"/>
  <c r="L711" i="4"/>
  <c r="L151" i="4"/>
  <c r="L1110" i="4"/>
  <c r="L582" i="4"/>
  <c r="L1557" i="4"/>
  <c r="L973" i="4"/>
  <c r="L429" i="4"/>
  <c r="L1204" i="4"/>
  <c r="L452" i="4"/>
  <c r="L1179" i="4"/>
  <c r="O896" i="4"/>
  <c r="N1349" i="4"/>
  <c r="L986" i="4"/>
  <c r="L1488" i="4"/>
  <c r="L240" i="4"/>
  <c r="L479" i="4"/>
  <c r="L902" i="4"/>
  <c r="L1341" i="4"/>
  <c r="L229" i="4"/>
  <c r="L508" i="4"/>
  <c r="L907" i="4"/>
  <c r="O549" i="4"/>
  <c r="L822" i="4"/>
  <c r="L172" i="4"/>
  <c r="L133" i="4"/>
  <c r="N525" i="4"/>
  <c r="L958" i="4"/>
  <c r="O1485" i="4"/>
  <c r="L1142" i="4"/>
  <c r="L404" i="4"/>
  <c r="L419" i="4"/>
  <c r="L230" i="4"/>
  <c r="L163" i="4"/>
  <c r="L1325" i="4"/>
  <c r="N325" i="4"/>
  <c r="L1498" i="4"/>
  <c r="M261" i="4"/>
  <c r="M146" i="4"/>
  <c r="M1589" i="4"/>
  <c r="M622" i="4"/>
  <c r="N685" i="4"/>
  <c r="L1506" i="4"/>
  <c r="L138" i="4"/>
  <c r="L249" i="4"/>
  <c r="L1064" i="4"/>
  <c r="L456" i="4"/>
  <c r="L1319" i="4"/>
  <c r="L703" i="4"/>
  <c r="L143" i="4"/>
  <c r="L1102" i="4"/>
  <c r="L574" i="4"/>
  <c r="L1549" i="4"/>
  <c r="L965" i="4"/>
  <c r="L421" i="4"/>
  <c r="L1260" i="4"/>
  <c r="L716" i="4"/>
  <c r="L180" i="4"/>
  <c r="L1107" i="4"/>
  <c r="L571" i="4"/>
  <c r="O427" i="4"/>
  <c r="L1306" i="4"/>
  <c r="L376" i="4"/>
  <c r="L1358" i="4"/>
  <c r="L1453" i="4"/>
  <c r="L1316" i="4"/>
  <c r="L1539" i="4"/>
  <c r="L659" i="4"/>
  <c r="N1311" i="4"/>
  <c r="L956" i="4"/>
  <c r="L651" i="4"/>
  <c r="N1168" i="4"/>
  <c r="L713" i="4"/>
  <c r="L903" i="4"/>
  <c r="L806" i="4"/>
  <c r="L764" i="4"/>
  <c r="L187" i="4"/>
  <c r="N421" i="4"/>
  <c r="L888" i="4"/>
  <c r="L175" i="4"/>
  <c r="L238" i="4"/>
  <c r="L277" i="4"/>
  <c r="L276" i="4"/>
  <c r="L811" i="4"/>
  <c r="L171" i="4"/>
  <c r="L677" i="4"/>
  <c r="N722" i="4"/>
  <c r="L1114" i="4"/>
  <c r="L288" i="4"/>
  <c r="L1294" i="4"/>
  <c r="L1381" i="4"/>
  <c r="L1252" i="4"/>
  <c r="L1507" i="4"/>
  <c r="L627" i="4"/>
  <c r="L1400" i="4"/>
  <c r="L399" i="4"/>
  <c r="O254" i="4"/>
  <c r="L767" i="4"/>
  <c r="L749" i="4"/>
  <c r="L1075" i="4"/>
  <c r="L595" i="4"/>
  <c r="L988" i="4"/>
  <c r="L266" i="4"/>
  <c r="L1062" i="4"/>
  <c r="L1044" i="4"/>
  <c r="L515" i="4"/>
  <c r="L913" i="4"/>
  <c r="L502" i="4"/>
  <c r="L476" i="4"/>
  <c r="L1014" i="4"/>
  <c r="Q1514" i="4"/>
  <c r="M296" i="4"/>
  <c r="M601" i="4"/>
  <c r="M866" i="4"/>
  <c r="M1209" i="4"/>
  <c r="M560" i="4"/>
  <c r="M1420" i="4"/>
  <c r="M575" i="4"/>
  <c r="M441" i="4"/>
  <c r="M1116" i="4"/>
  <c r="M129" i="4"/>
  <c r="M1359" i="4"/>
  <c r="M851" i="4"/>
  <c r="M436" i="4"/>
  <c r="M202" i="4"/>
  <c r="L1068" i="4"/>
  <c r="L516" i="4"/>
  <c r="L1491" i="4"/>
  <c r="O499" i="4"/>
  <c r="O1383" i="4"/>
  <c r="N576" i="4"/>
  <c r="N557" i="4"/>
  <c r="L1346" i="4"/>
  <c r="L1457" i="4"/>
  <c r="L129" i="4"/>
  <c r="L984" i="4"/>
  <c r="L384" i="4"/>
  <c r="L1239" i="4"/>
  <c r="L631" i="4"/>
  <c r="L1566" i="4"/>
  <c r="L1030" i="4"/>
  <c r="L510" i="4"/>
  <c r="L1485" i="4"/>
  <c r="L893" i="4"/>
  <c r="L357" i="4"/>
  <c r="L1196" i="4"/>
  <c r="L652" i="4"/>
  <c r="L116" i="4"/>
  <c r="L1043" i="4"/>
  <c r="L499" i="4"/>
  <c r="N457" i="4"/>
  <c r="L642" i="4"/>
  <c r="L1559" i="4"/>
  <c r="L1166" i="4"/>
  <c r="L1237" i="4"/>
  <c r="L1164" i="4"/>
  <c r="L1403" i="4"/>
  <c r="L579" i="4"/>
  <c r="L622" i="4"/>
  <c r="L564" i="4"/>
  <c r="L475" i="4"/>
  <c r="O1343" i="4"/>
  <c r="L113" i="4"/>
  <c r="L607" i="4"/>
  <c r="L438" i="4"/>
  <c r="L420" i="4"/>
  <c r="N1418" i="4"/>
  <c r="N1321" i="4"/>
  <c r="L592" i="4"/>
  <c r="L1486" i="4"/>
  <c r="L1581" i="4"/>
  <c r="L1452" i="4"/>
  <c r="L148" i="4"/>
  <c r="L723" i="4"/>
  <c r="L857" i="4"/>
  <c r="L1356" i="4"/>
  <c r="N815" i="4"/>
  <c r="L450" i="4"/>
  <c r="L1471" i="4"/>
  <c r="L1094" i="4"/>
  <c r="L1165" i="4"/>
  <c r="L1100" i="4"/>
  <c r="L1363" i="4"/>
  <c r="L531" i="4"/>
  <c r="L683" i="4"/>
  <c r="L1245" i="4"/>
  <c r="O1341" i="4"/>
  <c r="L471" i="4"/>
  <c r="L589" i="4"/>
  <c r="L979" i="4"/>
  <c r="L427" i="4"/>
  <c r="L332" i="4"/>
  <c r="L1049" i="4"/>
  <c r="L886" i="4"/>
  <c r="L844" i="4"/>
  <c r="L443" i="4"/>
  <c r="L233" i="4"/>
  <c r="L342" i="4"/>
  <c r="L340" i="4"/>
  <c r="L150" i="4"/>
  <c r="M291" i="4"/>
  <c r="M484" i="4"/>
  <c r="M1137" i="4"/>
  <c r="M1370" i="4"/>
  <c r="M1206" i="4"/>
  <c r="M459" i="4"/>
  <c r="M1395" i="4"/>
  <c r="M923" i="4"/>
  <c r="M1268" i="4"/>
  <c r="M1005" i="4"/>
  <c r="M700" i="4"/>
  <c r="M816" i="4"/>
  <c r="M889" i="4"/>
  <c r="M988" i="4"/>
  <c r="N1485" i="4"/>
  <c r="O421" i="4"/>
  <c r="L1170" i="4"/>
  <c r="L1297" i="4"/>
  <c r="L1560" i="4"/>
  <c r="L904" i="4"/>
  <c r="L312" i="4"/>
  <c r="L1151" i="4"/>
  <c r="L551" i="4"/>
  <c r="L1502" i="4"/>
  <c r="L966" i="4"/>
  <c r="L446" i="4"/>
  <c r="L1421" i="4"/>
  <c r="L829" i="4"/>
  <c r="L293" i="4"/>
  <c r="L1132" i="4"/>
  <c r="L572" i="4"/>
  <c r="L1547" i="4"/>
  <c r="L971" i="4"/>
  <c r="L435" i="4"/>
  <c r="N1383" i="4"/>
  <c r="L1449" i="4"/>
  <c r="L1223" i="4"/>
  <c r="L998" i="4"/>
  <c r="L1029" i="4"/>
  <c r="L980" i="4"/>
  <c r="L1235" i="4"/>
  <c r="L483" i="4"/>
  <c r="L1413" i="4"/>
  <c r="L292" i="4"/>
  <c r="L403" i="4"/>
  <c r="O1037" i="4"/>
  <c r="L1288" i="4"/>
  <c r="L375" i="4"/>
  <c r="L278" i="4"/>
  <c r="L1531" i="4"/>
  <c r="O834" i="4"/>
  <c r="L1154" i="4"/>
  <c r="L304" i="4"/>
  <c r="L1302" i="4"/>
  <c r="L1397" i="4"/>
  <c r="L1292" i="4"/>
  <c r="L1515" i="4"/>
  <c r="L643" i="4"/>
  <c r="L1406" i="4"/>
  <c r="L628" i="4"/>
  <c r="N911" i="4"/>
  <c r="L1249" i="4"/>
  <c r="L1127" i="4"/>
  <c r="L934" i="4"/>
  <c r="L957" i="4"/>
  <c r="L908" i="4"/>
  <c r="L1195" i="4"/>
  <c r="L459" i="4"/>
  <c r="O108" i="4"/>
  <c r="L1180" i="4"/>
  <c r="L978" i="4"/>
  <c r="L1278" i="4"/>
  <c r="L1244" i="4"/>
  <c r="L619" i="4"/>
  <c r="O229" i="4"/>
  <c r="L203" i="4"/>
  <c r="L800" i="4"/>
  <c r="L174" i="4"/>
  <c r="L228" i="4"/>
  <c r="L147" i="4"/>
  <c r="L152" i="4"/>
  <c r="L1093" i="4"/>
  <c r="L1155" i="4"/>
  <c r="L204" i="4"/>
  <c r="M311" i="4"/>
  <c r="M1007" i="4"/>
  <c r="M1128" i="4"/>
  <c r="M465" i="4"/>
  <c r="M262" i="4"/>
  <c r="M333" i="4"/>
  <c r="M1393" i="4"/>
  <c r="M501" i="4"/>
  <c r="M842" i="4"/>
  <c r="M1047" i="4"/>
  <c r="M1214" i="4"/>
  <c r="M928" i="4"/>
  <c r="M604" i="4"/>
  <c r="M916" i="4"/>
  <c r="L555" i="4"/>
  <c r="N1151" i="4"/>
  <c r="L1571" i="4"/>
  <c r="N422" i="4"/>
  <c r="L529" i="4"/>
  <c r="L831" i="4"/>
  <c r="L758" i="4"/>
  <c r="L789" i="4"/>
  <c r="L708" i="4"/>
  <c r="L1091" i="4"/>
  <c r="L387" i="4"/>
  <c r="N653" i="4"/>
  <c r="L468" i="4"/>
  <c r="L1089" i="4"/>
  <c r="L894" i="4"/>
  <c r="L892" i="4"/>
  <c r="L451" i="4"/>
  <c r="L897" i="4"/>
  <c r="O106" i="4"/>
  <c r="L216" i="4"/>
  <c r="L1317" i="4"/>
  <c r="L1467" i="4"/>
  <c r="O785" i="4"/>
  <c r="L983" i="4"/>
  <c r="L717" i="4"/>
  <c r="L955" i="4"/>
  <c r="L755" i="4"/>
  <c r="M1478" i="4"/>
  <c r="M376" i="4"/>
  <c r="M172" i="4"/>
  <c r="M458" i="4"/>
  <c r="M811" i="4"/>
  <c r="M983" i="4"/>
  <c r="M1112" i="4"/>
  <c r="M1060" i="4"/>
  <c r="M1108" i="4"/>
  <c r="M1485" i="4"/>
  <c r="M482" i="4"/>
  <c r="M165" i="4"/>
  <c r="M419" i="4"/>
  <c r="M975" i="4"/>
  <c r="L1404" i="4"/>
  <c r="L860" i="4"/>
  <c r="L316" i="4"/>
  <c r="L1251" i="4"/>
  <c r="O817" i="4"/>
  <c r="N295" i="4"/>
  <c r="O1205" i="4"/>
  <c r="N261" i="4"/>
  <c r="L834" i="4"/>
  <c r="L921" i="4"/>
  <c r="L1408" i="4"/>
  <c r="L752" i="4"/>
  <c r="L160" i="4"/>
  <c r="L991" i="4"/>
  <c r="L407" i="4"/>
  <c r="L1374" i="4"/>
  <c r="L838" i="4"/>
  <c r="L310" i="4"/>
  <c r="L1253" i="4"/>
  <c r="L685" i="4"/>
  <c r="L165" i="4"/>
  <c r="L996" i="4"/>
  <c r="L444" i="4"/>
  <c r="L1411" i="4"/>
  <c r="L835" i="4"/>
  <c r="L307" i="4"/>
  <c r="N544" i="4"/>
  <c r="L121" i="4"/>
  <c r="L615" i="4"/>
  <c r="L630" i="4"/>
  <c r="L669" i="4"/>
  <c r="L612" i="4"/>
  <c r="L1019" i="4"/>
  <c r="L339" i="4"/>
  <c r="L821" i="4"/>
  <c r="L1395" i="4"/>
  <c r="L107" i="4"/>
  <c r="N157" i="4"/>
  <c r="L656" i="4"/>
  <c r="L1494" i="4"/>
  <c r="L1221" i="4"/>
  <c r="L923" i="4"/>
  <c r="O1015" i="4"/>
  <c r="L1257" i="4"/>
  <c r="L1135" i="4"/>
  <c r="L950" i="4"/>
  <c r="L1005" i="4"/>
  <c r="L916" i="4"/>
  <c r="L1211" i="4"/>
  <c r="L467" i="4"/>
  <c r="L975" i="4"/>
  <c r="L1027" i="4"/>
  <c r="N1453" i="4"/>
  <c r="L1544" i="4"/>
  <c r="L535" i="4"/>
  <c r="L566" i="4"/>
  <c r="L605" i="4"/>
  <c r="L540" i="4"/>
  <c r="L987" i="4"/>
  <c r="L315" i="4"/>
  <c r="L1482" i="4"/>
  <c r="L1435" i="4"/>
  <c r="L393" i="4"/>
  <c r="L742" i="4"/>
  <c r="L700" i="4"/>
  <c r="L379" i="4"/>
  <c r="L1384" i="4"/>
  <c r="O424" i="4"/>
  <c r="L1383" i="4"/>
  <c r="L1101" i="4"/>
  <c r="L1307" i="4"/>
  <c r="N1528" i="4"/>
  <c r="L695" i="4"/>
  <c r="L541" i="4"/>
  <c r="L771" i="4"/>
  <c r="L347" i="4"/>
  <c r="M996" i="4"/>
  <c r="M372" i="4"/>
  <c r="M742" i="4"/>
  <c r="M1090" i="4"/>
  <c r="M814" i="4"/>
  <c r="M1019" i="4"/>
  <c r="M1127" i="4"/>
  <c r="M991" i="4"/>
  <c r="M150" i="4"/>
  <c r="M304" i="4"/>
  <c r="M189" i="4"/>
  <c r="M1006" i="4"/>
  <c r="M682" i="4"/>
  <c r="M628" i="4"/>
  <c r="L243" i="4"/>
  <c r="O1061" i="4"/>
  <c r="L1296" i="4"/>
  <c r="L391" i="4"/>
  <c r="L478" i="4"/>
  <c r="L477" i="4"/>
  <c r="L428" i="4"/>
  <c r="L931" i="4"/>
  <c r="L267" i="4"/>
  <c r="L469" i="4"/>
  <c r="L1123" i="4"/>
  <c r="O231" i="4"/>
  <c r="L1298" i="4"/>
  <c r="L368" i="4"/>
  <c r="L1342" i="4"/>
  <c r="L653" i="4"/>
  <c r="L731" i="4"/>
  <c r="N486" i="4"/>
  <c r="L569" i="4"/>
  <c r="L839" i="4"/>
  <c r="L766" i="4"/>
  <c r="L813" i="4"/>
  <c r="L748" i="4"/>
  <c r="L1099" i="4"/>
  <c r="L395" i="4"/>
  <c r="L1366" i="4"/>
  <c r="L667" i="4"/>
  <c r="N901" i="4"/>
  <c r="L1208" i="4"/>
  <c r="L319" i="4"/>
  <c r="L414" i="4"/>
  <c r="L413" i="4"/>
  <c r="L396" i="4"/>
  <c r="L899" i="4"/>
  <c r="L235" i="4"/>
  <c r="L209" i="4"/>
  <c r="L939" i="4"/>
  <c r="L1480" i="4"/>
  <c r="L558" i="4"/>
  <c r="L500" i="4"/>
  <c r="L299" i="4"/>
  <c r="L440" i="4"/>
  <c r="N535" i="4"/>
  <c r="L1047" i="4"/>
  <c r="L925" i="4"/>
  <c r="L1163" i="4"/>
  <c r="O287" i="4"/>
  <c r="L447" i="4"/>
  <c r="L349" i="4"/>
  <c r="L507" i="4"/>
  <c r="M661" i="4"/>
  <c r="M1581" i="4"/>
  <c r="M894" i="4"/>
  <c r="M726" i="4"/>
  <c r="M1095" i="4"/>
  <c r="M430" i="4"/>
  <c r="M1177" i="4"/>
  <c r="M1004" i="4"/>
  <c r="M1249" i="4"/>
  <c r="M353" i="4"/>
  <c r="M830" i="4"/>
  <c r="M619" i="4"/>
  <c r="M1526" i="4"/>
  <c r="M605" i="4"/>
  <c r="M719" i="4"/>
  <c r="N805" i="4"/>
  <c r="L1136" i="4"/>
  <c r="L303" i="4"/>
  <c r="L366" i="4"/>
  <c r="L405" i="4"/>
  <c r="L364" i="4"/>
  <c r="L891" i="4"/>
  <c r="L227" i="4"/>
  <c r="L283" i="4"/>
  <c r="L679" i="4"/>
  <c r="L1275" i="4"/>
  <c r="O222" i="4"/>
  <c r="L377" i="4"/>
  <c r="L759" i="4"/>
  <c r="L702" i="4"/>
  <c r="L741" i="4"/>
  <c r="L684" i="4"/>
  <c r="L1067" i="4"/>
  <c r="L363" i="4"/>
  <c r="N1546" i="4"/>
  <c r="L1056" i="4"/>
  <c r="L255" i="4"/>
  <c r="L166" i="4"/>
  <c r="L197" i="4"/>
  <c r="L212" i="4"/>
  <c r="L355" i="4"/>
  <c r="L877" i="4"/>
  <c r="M1556" i="4"/>
  <c r="M580" i="4"/>
  <c r="M287" i="4"/>
  <c r="M1527" i="4"/>
  <c r="M358" i="4"/>
  <c r="M435" i="4"/>
  <c r="M1134" i="4"/>
  <c r="M1242" i="4"/>
  <c r="M857" i="4"/>
  <c r="M443" i="4"/>
  <c r="M148" i="4"/>
  <c r="M1221" i="4"/>
  <c r="M1340" i="4"/>
  <c r="M1468" i="4"/>
  <c r="M105" i="4"/>
  <c r="M112" i="4"/>
  <c r="M1183" i="4"/>
  <c r="M445" i="4"/>
  <c r="M1510" i="4"/>
  <c r="M1566" i="4"/>
  <c r="M370" i="4"/>
  <c r="M1390" i="4"/>
  <c r="M1117" i="4"/>
  <c r="M346" i="4"/>
  <c r="M447" i="4"/>
  <c r="Q1508" i="4"/>
  <c r="M1523" i="4"/>
  <c r="M888" i="4"/>
  <c r="M178" i="4"/>
  <c r="M844" i="4"/>
  <c r="M160" i="4"/>
  <c r="M426" i="4"/>
  <c r="M135" i="4"/>
  <c r="M292" i="4"/>
  <c r="M492" i="4"/>
  <c r="M1123" i="4"/>
  <c r="M1361" i="4"/>
  <c r="M834" i="4"/>
  <c r="Q1512" i="4"/>
  <c r="M293" i="4"/>
  <c r="M840" i="4"/>
  <c r="M949" i="4"/>
  <c r="M275" i="4"/>
  <c r="M725" i="4"/>
  <c r="M424" i="4"/>
  <c r="M1135" i="4"/>
  <c r="M1198" i="4"/>
  <c r="M234" i="4"/>
  <c r="M220" i="4"/>
  <c r="M642" i="4"/>
  <c r="M762" i="4"/>
  <c r="L1206" i="4"/>
  <c r="L587" i="4"/>
  <c r="O325" i="4"/>
  <c r="L816" i="4"/>
  <c r="L127" i="4"/>
  <c r="L214" i="4"/>
  <c r="L221" i="4"/>
  <c r="L236" i="4"/>
  <c r="L787" i="4"/>
  <c r="L155" i="4"/>
  <c r="L139" i="4"/>
  <c r="L1550" i="4"/>
  <c r="L859" i="4"/>
  <c r="N1317" i="4"/>
  <c r="L1472" i="4"/>
  <c r="L463" i="4"/>
  <c r="L542" i="4"/>
  <c r="L549" i="4"/>
  <c r="L492" i="4"/>
  <c r="L963" i="4"/>
  <c r="L291" i="4"/>
  <c r="N1205" i="4"/>
  <c r="L736" i="4"/>
  <c r="L1558" i="4"/>
  <c r="L1477" i="4"/>
  <c r="L1372" i="4"/>
  <c r="L1579" i="4"/>
  <c r="L211" i="4"/>
  <c r="L157" i="4"/>
  <c r="M1180" i="4"/>
  <c r="M1020" i="4"/>
  <c r="M963" i="4"/>
  <c r="M997" i="4"/>
  <c r="M896" i="4"/>
  <c r="M285" i="4"/>
  <c r="M1110" i="4"/>
  <c r="M1233" i="4"/>
  <c r="M845" i="4"/>
  <c r="M120" i="4"/>
  <c r="M159" i="4"/>
  <c r="M280" i="4"/>
  <c r="M434" i="4"/>
  <c r="M1462" i="4"/>
  <c r="M134" i="4"/>
  <c r="M241" i="4"/>
  <c r="M421" i="4"/>
  <c r="M1028" i="4"/>
  <c r="M331" i="4"/>
  <c r="M355" i="4"/>
  <c r="M915" i="4"/>
  <c r="M184" i="4"/>
  <c r="M1236" i="4"/>
  <c r="M197" i="4"/>
  <c r="Q1521" i="4"/>
  <c r="M295" i="4"/>
  <c r="M1409" i="4"/>
  <c r="M737" i="4"/>
  <c r="M1358" i="4"/>
  <c r="M1218" i="4"/>
  <c r="M951" i="4"/>
  <c r="M603" i="4"/>
  <c r="M1023" i="4"/>
  <c r="M348" i="4"/>
  <c r="M168" i="4"/>
  <c r="M462" i="4"/>
  <c r="M833" i="4"/>
  <c r="M1587" i="4"/>
  <c r="M1396" i="4"/>
  <c r="M456" i="4"/>
  <c r="M141" i="4"/>
  <c r="M958" i="4"/>
  <c r="M855" i="4"/>
  <c r="Q1516" i="4"/>
  <c r="M330" i="4"/>
  <c r="M924" i="4"/>
  <c r="M627" i="4"/>
  <c r="M1572" i="4"/>
  <c r="M986" i="4"/>
  <c r="M1174" i="4"/>
  <c r="L494" i="4"/>
  <c r="L275" i="4"/>
  <c r="N607" i="4"/>
  <c r="L520" i="4"/>
  <c r="L1430" i="4"/>
  <c r="L1533" i="4"/>
  <c r="L1428" i="4"/>
  <c r="L108" i="4"/>
  <c r="L707" i="4"/>
  <c r="L112" i="4"/>
  <c r="O1173" i="4"/>
  <c r="L830" i="4"/>
  <c r="L491" i="4"/>
  <c r="O773" i="4"/>
  <c r="L1128" i="4"/>
  <c r="L263" i="4"/>
  <c r="L358" i="4"/>
  <c r="L389" i="4"/>
  <c r="L356" i="4"/>
  <c r="L875" i="4"/>
  <c r="L219" i="4"/>
  <c r="N253" i="4"/>
  <c r="L448" i="4"/>
  <c r="L1222" i="4"/>
  <c r="L1293" i="4"/>
  <c r="L1188" i="4"/>
  <c r="L1283" i="4"/>
  <c r="N721" i="4"/>
  <c r="L820" i="4"/>
  <c r="M1364" i="4"/>
  <c r="M1573" i="4"/>
  <c r="M1486" i="4"/>
  <c r="M590" i="4"/>
  <c r="M887" i="4"/>
  <c r="M602" i="4"/>
  <c r="M185" i="4"/>
  <c r="M1253" i="4"/>
  <c r="M843" i="4"/>
  <c r="M133" i="4"/>
  <c r="M704" i="4"/>
  <c r="M278" i="4"/>
  <c r="M432" i="4"/>
  <c r="M1445" i="4"/>
  <c r="M666" i="4"/>
  <c r="M244" i="4"/>
  <c r="Q1505" i="4"/>
  <c r="M1051" i="4"/>
  <c r="M302" i="4"/>
  <c r="M493" i="4"/>
  <c r="M368" i="4"/>
  <c r="M617" i="4"/>
  <c r="M187" i="4"/>
  <c r="M849" i="4"/>
  <c r="M1081" i="4"/>
  <c r="Q1517" i="4"/>
  <c r="M491" i="4"/>
  <c r="M1392" i="4"/>
  <c r="M740" i="4"/>
  <c r="M442" i="4"/>
  <c r="M1202" i="4"/>
  <c r="M932" i="4"/>
  <c r="M1482" i="4"/>
  <c r="M300" i="4"/>
  <c r="M882" i="4"/>
  <c r="M738" i="4"/>
  <c r="M1082" i="4"/>
  <c r="M418" i="4"/>
  <c r="M1037" i="4"/>
  <c r="M1394" i="4"/>
  <c r="M363" i="4"/>
  <c r="M121" i="4"/>
  <c r="M1003" i="4"/>
  <c r="M837" i="4"/>
  <c r="M1475" i="4"/>
  <c r="M852" i="4"/>
  <c r="M1416" i="4"/>
  <c r="M1149" i="4"/>
  <c r="M143" i="4"/>
  <c r="M1072" i="4"/>
  <c r="M530" i="4"/>
  <c r="M680" i="4"/>
  <c r="M232" i="4"/>
  <c r="Q1528" i="4"/>
  <c r="M307" i="4"/>
  <c r="M959" i="4"/>
  <c r="M1575" i="4"/>
  <c r="M892" i="4"/>
  <c r="M616" i="4"/>
  <c r="M733" i="4"/>
  <c r="M848" i="4"/>
  <c r="M1086" i="4"/>
  <c r="M1067" i="4"/>
  <c r="M584" i="4"/>
  <c r="M947" i="4"/>
  <c r="M1248" i="4"/>
  <c r="M460" i="4"/>
  <c r="M1219" i="4"/>
  <c r="M1460" i="4"/>
  <c r="Q1527" i="4"/>
  <c r="M1068" i="4"/>
  <c r="M868" i="4"/>
  <c r="M1234" i="4"/>
  <c r="M1098" i="4"/>
  <c r="M937" i="4"/>
  <c r="M1013" i="4"/>
  <c r="M1118" i="4"/>
  <c r="M156" i="4"/>
  <c r="M1179" i="4"/>
  <c r="M876" i="4"/>
  <c r="M389" i="4"/>
  <c r="M485" i="4"/>
  <c r="M1105" i="4"/>
  <c r="M774" i="4"/>
  <c r="M1073" i="4"/>
  <c r="M920" i="4"/>
  <c r="M1421" i="4"/>
  <c r="M780" i="4"/>
  <c r="L1585" i="4"/>
  <c r="L525" i="4"/>
  <c r="N864" i="4"/>
  <c r="L282" i="4"/>
  <c r="L1391" i="4"/>
  <c r="L1086" i="4"/>
  <c r="L1149" i="4"/>
  <c r="L1052" i="4"/>
  <c r="L1315" i="4"/>
  <c r="L523" i="4"/>
  <c r="L1443" i="4"/>
  <c r="L786" i="4"/>
  <c r="L1077" i="4"/>
  <c r="O822" i="4"/>
  <c r="N416" i="4"/>
  <c r="L512" i="4"/>
  <c r="L1422" i="4"/>
  <c r="L1517" i="4"/>
  <c r="L1380" i="4"/>
  <c r="L1084" i="4"/>
  <c r="L691" i="4"/>
  <c r="O404" i="4"/>
  <c r="L794" i="4"/>
  <c r="L1311" i="4"/>
  <c r="L870" i="4"/>
  <c r="L885" i="4"/>
  <c r="L836" i="4"/>
  <c r="L1059" i="4"/>
  <c r="L1303" i="4"/>
  <c r="L1139" i="4"/>
  <c r="Q1522" i="4"/>
  <c r="M987" i="4"/>
  <c r="M1509" i="4"/>
  <c r="M1011" i="4"/>
  <c r="M875" i="4"/>
  <c r="M615" i="4"/>
  <c r="M183" i="4"/>
  <c r="M335" i="4"/>
  <c r="M1354" i="4"/>
  <c r="M1106" i="4"/>
  <c r="M711" i="4"/>
  <c r="M809" i="4"/>
  <c r="M936" i="4"/>
  <c r="M539" i="4"/>
  <c r="M662" i="4"/>
  <c r="M802" i="4"/>
  <c r="Q1531" i="4"/>
  <c r="M1052" i="4"/>
  <c r="M995" i="4"/>
  <c r="M966" i="4"/>
  <c r="M869" i="4"/>
  <c r="M598" i="4"/>
  <c r="M741" i="4"/>
  <c r="M854" i="4"/>
  <c r="M137" i="4"/>
  <c r="M965" i="4"/>
  <c r="M1069" i="4"/>
  <c r="M381" i="4"/>
  <c r="M1243" i="4"/>
  <c r="M203" i="4"/>
  <c r="M258" i="4"/>
  <c r="M1455" i="4"/>
  <c r="Q1506" i="4"/>
  <c r="M486" i="4"/>
  <c r="M1410" i="4"/>
  <c r="M344" i="4"/>
  <c r="M144" i="4"/>
  <c r="M934" i="4"/>
  <c r="M476" i="4"/>
  <c r="M1129" i="4"/>
  <c r="M696" i="4"/>
  <c r="M231" i="4"/>
  <c r="M880" i="4"/>
  <c r="M1103" i="4"/>
  <c r="M1567" i="4"/>
  <c r="M142" i="4"/>
  <c r="M757" i="4"/>
  <c r="M1594" i="4"/>
  <c r="M1430" i="4"/>
  <c r="M515" i="4"/>
  <c r="M907" i="4"/>
  <c r="M479" i="4"/>
  <c r="M1402" i="4"/>
  <c r="M614" i="4"/>
  <c r="M722" i="4"/>
  <c r="M336" i="4"/>
  <c r="M1366" i="4"/>
  <c r="M1079" i="4"/>
  <c r="M695" i="4"/>
  <c r="M825" i="4"/>
  <c r="M952" i="4"/>
  <c r="M557" i="4"/>
  <c r="M663" i="4"/>
  <c r="M1308" i="4"/>
  <c r="M294" i="4"/>
  <c r="M1518" i="4"/>
  <c r="M1039" i="4"/>
  <c r="M878" i="4"/>
  <c r="M613" i="4"/>
  <c r="M717" i="4"/>
  <c r="M1377" i="4"/>
  <c r="M163" i="4"/>
  <c r="M1053" i="4"/>
  <c r="M1495" i="4"/>
  <c r="M1122" i="4"/>
  <c r="M324" i="4"/>
  <c r="M1093" i="4"/>
  <c r="M823" i="4"/>
  <c r="M548" i="4"/>
  <c r="M1483" i="4"/>
  <c r="M980" i="4"/>
  <c r="M1415" i="4"/>
  <c r="M342" i="4"/>
  <c r="M684" i="4"/>
  <c r="M544" i="4"/>
  <c r="M1479" i="4"/>
  <c r="M734" i="4"/>
  <c r="M283" i="4"/>
  <c r="M739" i="4"/>
  <c r="M609" i="4"/>
  <c r="M694" i="4"/>
  <c r="M351" i="4"/>
  <c r="M410" i="4"/>
  <c r="M496" i="4"/>
  <c r="M173" i="4"/>
  <c r="M1262" i="4"/>
  <c r="M1590" i="4"/>
  <c r="M188" i="4"/>
  <c r="M340" i="4"/>
  <c r="M1376" i="4"/>
  <c r="M1097" i="4"/>
  <c r="M962" i="4"/>
  <c r="M470" i="4"/>
  <c r="M495" i="4"/>
  <c r="M998" i="4"/>
  <c r="M867" i="4"/>
  <c r="M600" i="4"/>
  <c r="M175" i="4"/>
  <c r="M1251" i="4"/>
  <c r="M861" i="4"/>
  <c r="M229" i="4"/>
  <c r="M683" i="4"/>
  <c r="M263" i="4"/>
  <c r="M428" i="4"/>
  <c r="M561" i="4"/>
  <c r="M119" i="4"/>
  <c r="Q1534" i="4"/>
  <c r="M487" i="4"/>
  <c r="M967" i="4"/>
  <c r="M1583" i="4"/>
  <c r="M1408" i="4"/>
  <c r="M1133" i="4"/>
  <c r="M720" i="4"/>
  <c r="M326" i="4"/>
  <c r="M1381" i="4"/>
  <c r="M1092" i="4"/>
  <c r="M1225" i="4"/>
  <c r="M820" i="4"/>
  <c r="M942" i="4"/>
  <c r="M578" i="4"/>
  <c r="M974" i="4"/>
  <c r="M582" i="4"/>
  <c r="M488" i="4"/>
  <c r="M1406" i="4"/>
  <c r="M1125" i="4"/>
  <c r="M1255" i="4"/>
  <c r="M862" i="4"/>
  <c r="M357" i="4"/>
  <c r="M703" i="4"/>
  <c r="M819" i="4"/>
  <c r="M957" i="4"/>
  <c r="M123" i="4"/>
  <c r="M777" i="4"/>
  <c r="M1049" i="4"/>
  <c r="M301" i="4"/>
  <c r="M1044" i="4"/>
  <c r="M879" i="4"/>
  <c r="M596" i="4"/>
  <c r="M1241" i="4"/>
  <c r="M846" i="4"/>
  <c r="M1096" i="4"/>
  <c r="M273" i="4"/>
  <c r="M944" i="4"/>
  <c r="M989" i="4"/>
  <c r="M1061" i="4"/>
  <c r="M874" i="4"/>
  <c r="M194" i="4"/>
  <c r="M839" i="4"/>
  <c r="M706" i="4"/>
  <c r="M954" i="4"/>
  <c r="M1173" i="4"/>
  <c r="M502" i="4"/>
  <c r="M1283" i="4"/>
  <c r="M1403" i="4"/>
  <c r="M1298" i="4"/>
  <c r="M208" i="4"/>
  <c r="M480" i="4"/>
  <c r="M775" i="4"/>
  <c r="M1273" i="4"/>
  <c r="M702" i="4"/>
  <c r="M643" i="4"/>
  <c r="M1115" i="4"/>
  <c r="M630" i="4"/>
  <c r="M747" i="4"/>
  <c r="M648" i="4"/>
  <c r="M1378" i="4"/>
  <c r="M1565" i="4"/>
  <c r="M649" i="4"/>
  <c r="M632" i="4"/>
  <c r="M319" i="4"/>
  <c r="M1375" i="4"/>
  <c r="M1102" i="4"/>
  <c r="M955" i="4"/>
  <c r="M1015" i="4"/>
  <c r="M1036" i="4"/>
  <c r="M1071" i="4"/>
  <c r="M871" i="4"/>
  <c r="M612" i="4"/>
  <c r="M174" i="4"/>
  <c r="M329" i="4"/>
  <c r="M1368" i="4"/>
  <c r="M1080" i="4"/>
  <c r="M712" i="4"/>
  <c r="M284" i="4"/>
  <c r="M422" i="4"/>
  <c r="M537" i="4"/>
  <c r="M1026" i="4"/>
  <c r="M1075" i="4"/>
  <c r="M973" i="4"/>
  <c r="M587" i="4"/>
  <c r="M362" i="4"/>
  <c r="M1391" i="4"/>
  <c r="M1119" i="4"/>
  <c r="M743" i="4"/>
  <c r="M1300" i="4"/>
  <c r="M457" i="4"/>
  <c r="M1083" i="4"/>
  <c r="M1223" i="4"/>
  <c r="M822" i="4"/>
  <c r="M1466" i="4"/>
  <c r="M533" i="4"/>
  <c r="M500" i="4"/>
  <c r="M999" i="4"/>
  <c r="M354" i="4"/>
  <c r="M107" i="4"/>
  <c r="M1126" i="4"/>
  <c r="M1238" i="4"/>
  <c r="M860" i="4"/>
  <c r="M1089" i="4"/>
  <c r="M1224" i="4"/>
  <c r="M829" i="4"/>
  <c r="M1459" i="4"/>
  <c r="M673" i="4"/>
  <c r="M788" i="4"/>
  <c r="Q1507" i="4"/>
  <c r="M1045" i="4"/>
  <c r="M1035" i="4"/>
  <c r="M886" i="4"/>
  <c r="M1136" i="4"/>
  <c r="M1237" i="4"/>
  <c r="M1365" i="4"/>
  <c r="M1101" i="4"/>
  <c r="M271" i="4"/>
  <c r="M938" i="4"/>
  <c r="M1493" i="4"/>
  <c r="M567" i="4"/>
  <c r="M884" i="4"/>
  <c r="M176" i="4"/>
  <c r="M853" i="4"/>
  <c r="M705" i="4"/>
  <c r="M1469" i="4"/>
  <c r="M251" i="4"/>
  <c r="M518" i="4"/>
  <c r="M1348" i="4"/>
  <c r="M1091" i="4"/>
  <c r="M1315" i="4"/>
  <c r="M1344" i="4"/>
  <c r="M497" i="4"/>
  <c r="M791" i="4"/>
  <c r="M1535" i="4"/>
  <c r="M1458" i="4"/>
  <c r="M1154" i="4"/>
  <c r="M929" i="4"/>
  <c r="M226" i="4"/>
  <c r="M709" i="4"/>
  <c r="M763" i="4"/>
  <c r="M1203" i="4"/>
  <c r="M1524" i="4"/>
  <c r="M1326" i="4"/>
  <c r="M1515" i="4"/>
  <c r="M310" i="4"/>
  <c r="M316" i="4"/>
  <c r="M885" i="4"/>
  <c r="M607" i="4"/>
  <c r="M190" i="4"/>
  <c r="M323" i="4"/>
  <c r="M1355" i="4"/>
  <c r="M1104" i="4"/>
  <c r="M693" i="4"/>
  <c r="M818" i="4"/>
  <c r="M941" i="4"/>
  <c r="M532" i="4"/>
  <c r="M290" i="4"/>
  <c r="M572" i="4"/>
  <c r="M574" i="4"/>
  <c r="M1494" i="4"/>
  <c r="M359" i="4"/>
  <c r="M1382" i="4"/>
  <c r="M1139" i="4"/>
  <c r="M727" i="4"/>
  <c r="M858" i="4"/>
  <c r="M444" i="4"/>
  <c r="M161" i="4"/>
  <c r="M1230" i="4"/>
  <c r="M1411" i="4"/>
  <c r="M1464" i="4"/>
  <c r="Q1515" i="4"/>
  <c r="M583" i="4"/>
  <c r="M971" i="4"/>
  <c r="M364" i="4"/>
  <c r="M125" i="4"/>
  <c r="M170" i="4"/>
  <c r="M1254" i="4"/>
  <c r="M1371" i="4"/>
  <c r="M1099" i="4"/>
  <c r="M1201" i="4"/>
  <c r="M1443" i="4"/>
  <c r="M1451" i="4"/>
  <c r="M654" i="4"/>
  <c r="M804" i="4"/>
  <c r="Q1524" i="4"/>
  <c r="M288" i="4"/>
  <c r="M1582" i="4"/>
  <c r="M1387" i="4"/>
  <c r="M1109" i="4"/>
  <c r="M1245" i="4"/>
  <c r="M1374" i="4"/>
  <c r="M155" i="4"/>
  <c r="M270" i="4"/>
  <c r="M1514" i="4"/>
  <c r="M1038" i="4"/>
  <c r="M1076" i="4"/>
  <c r="M893" i="4"/>
  <c r="M166" i="4"/>
  <c r="M1369" i="4"/>
  <c r="M701" i="4"/>
  <c r="M1447" i="4"/>
  <c r="M1314" i="4"/>
  <c r="M341" i="4"/>
  <c r="M1578" i="4"/>
  <c r="M412" i="4"/>
  <c r="M401" i="4"/>
  <c r="M1331" i="4"/>
  <c r="M367" i="4"/>
  <c r="M404" i="4"/>
  <c r="M1541" i="4"/>
  <c r="M1194" i="4"/>
  <c r="M222" i="4"/>
  <c r="M545" i="4"/>
  <c r="M1333" i="4"/>
  <c r="M1470" i="4"/>
  <c r="M1282" i="4"/>
  <c r="M250" i="4"/>
  <c r="M969" i="4"/>
  <c r="M1536" i="4"/>
  <c r="M350" i="4"/>
  <c r="M517" i="4"/>
  <c r="M195" i="4"/>
  <c r="M327" i="4"/>
  <c r="M1367" i="4"/>
  <c r="M1087" i="4"/>
  <c r="M1229" i="4"/>
  <c r="M433" i="4"/>
  <c r="M538" i="4"/>
  <c r="M1189" i="4"/>
  <c r="M782" i="4"/>
  <c r="M1043" i="4"/>
  <c r="M309" i="4"/>
  <c r="M499" i="4"/>
  <c r="M1397" i="4"/>
  <c r="M193" i="4"/>
  <c r="M321" i="4"/>
  <c r="M466" i="4"/>
  <c r="M158" i="4"/>
  <c r="M832" i="4"/>
  <c r="M317" i="4"/>
  <c r="M475" i="4"/>
  <c r="M286" i="4"/>
  <c r="M221" i="4"/>
  <c r="M1240" i="4"/>
  <c r="M452" i="4"/>
  <c r="M282" i="4"/>
  <c r="M555" i="4"/>
  <c r="M1305" i="4"/>
  <c r="M1169" i="4"/>
  <c r="M1204" i="4"/>
  <c r="M1449" i="4"/>
  <c r="M925" i="4"/>
  <c r="M1542" i="4"/>
  <c r="M1398" i="4"/>
  <c r="M522" i="4"/>
  <c r="M490" i="4"/>
  <c r="M1190" i="4"/>
  <c r="M1350" i="4"/>
  <c r="M676" i="4"/>
  <c r="M1325" i="4"/>
  <c r="M1182" i="4"/>
  <c r="M1335" i="4"/>
  <c r="M785" i="4"/>
  <c r="M1506" i="4"/>
  <c r="M1384" i="4"/>
  <c r="M413" i="4"/>
  <c r="M169" i="4"/>
  <c r="M1239" i="4"/>
  <c r="M859" i="4"/>
  <c r="M243" i="4"/>
  <c r="M151" i="4"/>
  <c r="M274" i="4"/>
  <c r="M411" i="4"/>
  <c r="M552" i="4"/>
  <c r="M315" i="4"/>
  <c r="M982" i="4"/>
  <c r="M1012" i="4"/>
  <c r="M873" i="4"/>
  <c r="M599" i="4"/>
  <c r="M721" i="4"/>
  <c r="M328" i="4"/>
  <c r="M440" i="4"/>
  <c r="M162" i="4"/>
  <c r="M1213" i="4"/>
  <c r="M431" i="4"/>
  <c r="M534" i="4"/>
  <c r="M1176" i="4"/>
  <c r="M1313" i="4"/>
  <c r="M588" i="4"/>
  <c r="M1519" i="4"/>
  <c r="M573" i="4"/>
  <c r="M157" i="4"/>
  <c r="M182" i="4"/>
  <c r="M332" i="4"/>
  <c r="M439" i="4"/>
  <c r="M690" i="4"/>
  <c r="M810" i="4"/>
  <c r="M707" i="4"/>
  <c r="M1046" i="4"/>
  <c r="M303" i="4"/>
  <c r="M593" i="4"/>
  <c r="M1235" i="4"/>
  <c r="M715" i="4"/>
  <c r="M276" i="4"/>
  <c r="M116" i="4"/>
  <c r="M1293" i="4"/>
  <c r="M1165" i="4"/>
  <c r="M547" i="4"/>
  <c r="M1426" i="4"/>
  <c r="M306" i="4"/>
  <c r="M1259" i="4"/>
  <c r="M511" i="4"/>
  <c r="M1341" i="4"/>
  <c r="M230" i="4"/>
  <c r="M1551" i="4"/>
  <c r="M1295" i="4"/>
  <c r="M549" i="4"/>
  <c r="M254" i="4"/>
  <c r="M1002" i="4"/>
  <c r="M1452" i="4"/>
  <c r="M1477" i="4"/>
  <c r="M595" i="4"/>
  <c r="M1029" i="4"/>
  <c r="M881" i="4"/>
  <c r="M349" i="4"/>
  <c r="M177" i="4"/>
  <c r="M1232" i="4"/>
  <c r="M847" i="4"/>
  <c r="M115" i="4"/>
  <c r="M397" i="4"/>
  <c r="M1571" i="4"/>
  <c r="M478" i="4"/>
  <c r="M565" i="4"/>
  <c r="M374" i="4"/>
  <c r="M1399" i="4"/>
  <c r="M1132" i="4"/>
  <c r="M724" i="4"/>
  <c r="M864" i="4"/>
  <c r="M463" i="4"/>
  <c r="M138" i="4"/>
  <c r="M1231" i="4"/>
  <c r="M531" i="4"/>
  <c r="M1448" i="4"/>
  <c r="M429" i="4"/>
  <c r="M1444" i="4"/>
  <c r="M566" i="4"/>
  <c r="M591" i="4"/>
  <c r="M1030" i="4"/>
  <c r="M870" i="4"/>
  <c r="M594" i="4"/>
  <c r="M180" i="4"/>
  <c r="M1247" i="4"/>
  <c r="M863" i="4"/>
  <c r="M325" i="4"/>
  <c r="M713" i="4"/>
  <c r="M268" i="4"/>
  <c r="M930" i="4"/>
  <c r="M213" i="4"/>
  <c r="M299" i="4"/>
  <c r="M1055" i="4"/>
  <c r="M1517" i="4"/>
  <c r="M877" i="4"/>
  <c r="M621" i="4"/>
  <c r="M714" i="4"/>
  <c r="M1332" i="4"/>
  <c r="M451" i="4"/>
  <c r="M140" i="4"/>
  <c r="M281" i="4"/>
  <c r="M438" i="4"/>
  <c r="M382" i="4"/>
  <c r="M1191" i="4"/>
  <c r="M755" i="4"/>
  <c r="M1077" i="4"/>
  <c r="M1021" i="4"/>
  <c r="M377" i="4"/>
  <c r="M610" i="4"/>
  <c r="M196" i="4"/>
  <c r="M1404" i="4"/>
  <c r="M403" i="4"/>
  <c r="M710" i="4"/>
  <c r="M416" i="4"/>
  <c r="Q1525" i="4"/>
  <c r="M483" i="4"/>
  <c r="M563" i="4"/>
  <c r="M592" i="4"/>
  <c r="M322" i="4"/>
  <c r="M453" i="4"/>
  <c r="M826" i="4"/>
  <c r="M127" i="4"/>
  <c r="M913" i="4"/>
  <c r="M218" i="4"/>
  <c r="M653" i="4"/>
  <c r="M520" i="4"/>
  <c r="M1530" i="4"/>
  <c r="M1473" i="4"/>
  <c r="M117" i="4"/>
  <c r="M1520" i="4"/>
  <c r="M387" i="4"/>
  <c r="M1529" i="4"/>
  <c r="M1252" i="4"/>
  <c r="M489" i="4"/>
  <c r="M1307" i="4"/>
  <c r="M577" i="4"/>
  <c r="M651" i="4"/>
  <c r="M1178" i="4"/>
  <c r="M1184" i="4"/>
  <c r="M264" i="4"/>
  <c r="M415" i="4"/>
  <c r="M536" i="4"/>
  <c r="M657" i="4"/>
  <c r="M248" i="4"/>
  <c r="M1317" i="4"/>
  <c r="M908" i="4"/>
  <c r="M731" i="4"/>
  <c r="M1155" i="4"/>
  <c r="M1281" i="4"/>
  <c r="M109" i="4"/>
  <c r="M450" i="4"/>
  <c r="M1446" i="4"/>
  <c r="M1197" i="4"/>
  <c r="M1419" i="4"/>
  <c r="M1413" i="4"/>
  <c r="M201" i="4"/>
  <c r="M1538" i="4"/>
  <c r="M1512" i="4"/>
  <c r="M1577" i="4"/>
  <c r="M1121" i="4"/>
  <c r="M111" i="4"/>
  <c r="M1302" i="4"/>
  <c r="M139" i="4"/>
  <c r="M759" i="4"/>
  <c r="M1528" i="4"/>
  <c r="M1579" i="4"/>
  <c r="M824" i="4"/>
  <c r="M239" i="4"/>
  <c r="M1440" i="4"/>
  <c r="M1140" i="4"/>
  <c r="M1427" i="4"/>
  <c r="M1008" i="4"/>
  <c r="M365" i="4"/>
  <c r="M391" i="4"/>
  <c r="M1161" i="4"/>
  <c r="M1563" i="4"/>
  <c r="M1017" i="4"/>
  <c r="M808" i="4"/>
  <c r="M803" i="4"/>
  <c r="M427" i="4"/>
  <c r="M1270" i="4"/>
  <c r="M1010" i="4"/>
  <c r="M597" i="4"/>
  <c r="M1294" i="4"/>
  <c r="M1159" i="4"/>
  <c r="M1034" i="4"/>
  <c r="M345" i="4"/>
  <c r="M236" i="4"/>
  <c r="M623" i="4"/>
  <c r="M961" i="4"/>
  <c r="M334" i="4"/>
  <c r="M796" i="4"/>
  <c r="M745" i="4"/>
  <c r="M1360" i="4"/>
  <c r="M1310" i="4"/>
  <c r="M1146" i="4"/>
  <c r="M1025" i="4"/>
  <c r="M260" i="4"/>
  <c r="M1311" i="4"/>
  <c r="M748" i="4"/>
  <c r="M1453" i="4"/>
  <c r="M126" i="4"/>
  <c r="M257" i="4"/>
  <c r="M1319" i="4"/>
  <c r="Q1530" i="4"/>
  <c r="M1511" i="4"/>
  <c r="M1031" i="4"/>
  <c r="M369" i="4"/>
  <c r="M1407" i="4"/>
  <c r="M1113" i="4"/>
  <c r="M729" i="4"/>
  <c r="M343" i="4"/>
  <c r="M1379" i="4"/>
  <c r="M1094" i="4"/>
  <c r="M1210" i="4"/>
  <c r="M806" i="4"/>
  <c r="M948" i="4"/>
  <c r="Q1518" i="4"/>
  <c r="M477" i="4"/>
  <c r="M990" i="4"/>
  <c r="M1502" i="4"/>
  <c r="M1385" i="4"/>
  <c r="M620" i="4"/>
  <c r="M730" i="4"/>
  <c r="M347" i="4"/>
  <c r="M1357" i="4"/>
  <c r="M1100" i="4"/>
  <c r="M685" i="4"/>
  <c r="M815" i="4"/>
  <c r="M943" i="4"/>
  <c r="M556" i="4"/>
  <c r="M675" i="4"/>
  <c r="M252" i="4"/>
  <c r="M1380" i="4"/>
  <c r="M1432" i="4"/>
  <c r="M640" i="4"/>
  <c r="M216" i="4"/>
  <c r="M1280" i="4"/>
  <c r="Q1520" i="4"/>
  <c r="M1580" i="4"/>
  <c r="M697" i="4"/>
  <c r="M931" i="4"/>
  <c r="M255" i="4"/>
  <c r="M399" i="4"/>
  <c r="M1405" i="4"/>
  <c r="M215" i="4"/>
  <c r="M1356" i="4"/>
  <c r="M1570" i="4"/>
  <c r="M224" i="4"/>
  <c r="M708" i="4"/>
  <c r="M655" i="4"/>
  <c r="M398" i="4"/>
  <c r="M641" i="4"/>
  <c r="M1291" i="4"/>
  <c r="M1576" i="4"/>
  <c r="M1487" i="4"/>
  <c r="M553" i="4"/>
  <c r="M798" i="4"/>
  <c r="M529" i="4"/>
  <c r="M752" i="4"/>
  <c r="M586" i="4"/>
  <c r="M1258" i="4"/>
  <c r="M677" i="4"/>
  <c r="M910" i="4"/>
  <c r="M219" i="4"/>
  <c r="M313" i="4"/>
  <c r="M1525" i="4"/>
  <c r="M554" i="4"/>
  <c r="M1316" i="4"/>
  <c r="M644" i="4"/>
  <c r="M1546" i="4"/>
  <c r="M1018" i="4"/>
  <c r="M1463" i="4"/>
  <c r="M379" i="4"/>
  <c r="M761" i="4"/>
  <c r="M1508" i="4"/>
  <c r="M698" i="4"/>
  <c r="M1299" i="4"/>
  <c r="M198" i="4"/>
  <c r="M1064" i="4"/>
  <c r="M835" i="4"/>
  <c r="M904" i="4"/>
  <c r="M1345" i="4"/>
  <c r="M831" i="4"/>
  <c r="M1450" i="4"/>
  <c r="Q1519" i="4"/>
  <c r="M1591" i="4"/>
  <c r="M1063" i="4"/>
  <c r="M352" i="4"/>
  <c r="M1401" i="4"/>
  <c r="M1120" i="4"/>
  <c r="M716" i="4"/>
  <c r="M318" i="4"/>
  <c r="M1373" i="4"/>
  <c r="M1085" i="4"/>
  <c r="M1217" i="4"/>
  <c r="M813" i="4"/>
  <c r="M933" i="4"/>
  <c r="M211" i="4"/>
  <c r="M660" i="4"/>
  <c r="M786" i="4"/>
  <c r="M408" i="4"/>
  <c r="M1422" i="4"/>
  <c r="M633" i="4"/>
  <c r="M206" i="4"/>
  <c r="M1346" i="4"/>
  <c r="Q1529" i="4"/>
  <c r="M361" i="4"/>
  <c r="M1205" i="4"/>
  <c r="M130" i="4"/>
  <c r="M792" i="4"/>
  <c r="M388" i="4"/>
  <c r="M939" i="4"/>
  <c r="M751" i="4"/>
  <c r="M1496" i="4"/>
  <c r="M1388" i="4"/>
  <c r="M1554" i="4"/>
  <c r="M1222" i="4"/>
  <c r="M1172" i="4"/>
  <c r="M914" i="4"/>
  <c r="M1162" i="4"/>
  <c r="M1286" i="4"/>
  <c r="M474" i="4"/>
  <c r="M395" i="4"/>
  <c r="M558" i="4"/>
  <c r="M1309" i="4"/>
  <c r="M527" i="4"/>
  <c r="M750" i="4"/>
  <c r="M289" i="4"/>
  <c r="M454" i="4"/>
  <c r="M1181" i="4"/>
  <c r="M1429" i="4"/>
  <c r="M746" i="4"/>
  <c r="M970" i="4"/>
  <c r="M494" i="4"/>
  <c r="M461" i="4"/>
  <c r="M396" i="4"/>
  <c r="M1168" i="4"/>
  <c r="M1540" i="4"/>
  <c r="M1489" i="4"/>
  <c r="M540" i="4"/>
  <c r="M1431" i="4"/>
  <c r="M1289" i="4"/>
  <c r="M1050" i="4"/>
  <c r="M950" i="4"/>
  <c r="M394" i="4"/>
  <c r="M772" i="4"/>
  <c r="M1009" i="4"/>
  <c r="M1457" i="4"/>
  <c r="M919" i="4"/>
  <c r="M409" i="4"/>
  <c r="M1454" i="4"/>
  <c r="Q1513" i="4"/>
  <c r="M312" i="4"/>
  <c r="M981" i="4"/>
  <c r="M339" i="4"/>
  <c r="M883" i="4"/>
  <c r="M606" i="4"/>
  <c r="M191" i="4"/>
  <c r="M338" i="4"/>
  <c r="M1362" i="4"/>
  <c r="M1084" i="4"/>
  <c r="M687" i="4"/>
  <c r="M817" i="4"/>
  <c r="M953" i="4"/>
  <c r="M559" i="4"/>
  <c r="M669" i="4"/>
  <c r="M256" i="4"/>
  <c r="M994" i="4"/>
  <c r="M1059" i="4"/>
  <c r="M1014" i="4"/>
  <c r="M471" i="4"/>
  <c r="M366" i="4"/>
  <c r="M147" i="4"/>
  <c r="M1124" i="4"/>
  <c r="M1250" i="4"/>
  <c r="M841" i="4"/>
  <c r="M446" i="4"/>
  <c r="M153" i="4"/>
  <c r="M1215" i="4"/>
  <c r="M1212" i="4"/>
  <c r="M1284" i="4"/>
  <c r="M964" i="4"/>
  <c r="M1501" i="4"/>
  <c r="M1499" i="4"/>
  <c r="M360" i="4"/>
  <c r="M1383" i="4"/>
  <c r="M1130" i="4"/>
  <c r="M732" i="4"/>
  <c r="M1436" i="4"/>
  <c r="M449" i="4"/>
  <c r="M154" i="4"/>
  <c r="M1226" i="4"/>
  <c r="M828" i="4"/>
  <c r="M1471" i="4"/>
  <c r="M205" i="4"/>
  <c r="M1192" i="4"/>
  <c r="M783" i="4"/>
  <c r="M392" i="4"/>
  <c r="M512" i="4"/>
  <c r="M647" i="4"/>
  <c r="M770" i="4"/>
  <c r="M1337" i="4"/>
  <c r="M1400" i="4"/>
  <c r="M279" i="4"/>
  <c r="M124" i="4"/>
  <c r="M779" i="4"/>
  <c r="M922" i="4"/>
  <c r="M437" i="4"/>
  <c r="M1277" i="4"/>
  <c r="M1057" i="4"/>
  <c r="M1586" i="4"/>
  <c r="M1041" i="4"/>
  <c r="M805" i="4"/>
  <c r="M228" i="4"/>
  <c r="M909" i="4"/>
  <c r="M1156" i="4"/>
  <c r="M1342" i="4"/>
  <c r="M1492" i="4"/>
  <c r="M850" i="4"/>
  <c r="M269" i="4"/>
  <c r="M1220" i="4"/>
  <c r="M179" i="4"/>
  <c r="M1275" i="4"/>
  <c r="M472" i="4"/>
  <c r="M692" i="4"/>
  <c r="M247" i="4"/>
  <c r="M508" i="4"/>
  <c r="M749" i="4"/>
  <c r="M481" i="4"/>
  <c r="M608" i="4"/>
  <c r="M664" i="4"/>
  <c r="M906" i="4"/>
  <c r="M1150" i="4"/>
  <c r="M1228" i="4"/>
  <c r="M1481" i="4"/>
  <c r="M122" i="4"/>
  <c r="M1433" i="4"/>
  <c r="M1347" i="4"/>
  <c r="M1521" i="4"/>
  <c r="M1461" i="4"/>
  <c r="M1439" i="4"/>
  <c r="M767" i="4"/>
  <c r="M1480" i="4"/>
  <c r="M128" i="4"/>
  <c r="M1434" i="4"/>
  <c r="M235" i="4"/>
  <c r="M1131" i="4"/>
  <c r="M1257" i="4"/>
  <c r="M856" i="4"/>
  <c r="M455" i="4"/>
  <c r="M152" i="4"/>
  <c r="M1227" i="4"/>
  <c r="M1244" i="4"/>
  <c r="M1472" i="4"/>
  <c r="M113" i="4"/>
  <c r="M1175" i="4"/>
  <c r="M799" i="4"/>
  <c r="M407" i="4"/>
  <c r="M505" i="4"/>
  <c r="M646" i="4"/>
  <c r="M769" i="4"/>
  <c r="M1343" i="4"/>
  <c r="M1114" i="4"/>
  <c r="M821" i="4"/>
  <c r="M652" i="4"/>
  <c r="M795" i="4"/>
  <c r="M902" i="4"/>
  <c r="M626" i="4"/>
  <c r="M1287" i="4"/>
  <c r="M1522" i="4"/>
  <c r="M1505" i="4"/>
  <c r="M308" i="4"/>
  <c r="M1276" i="4"/>
  <c r="M801" i="4"/>
  <c r="M1441" i="4"/>
  <c r="M1167" i="4"/>
  <c r="M1560" i="4"/>
  <c r="M576" i="4"/>
  <c r="M468" i="4"/>
  <c r="M672" i="4"/>
  <c r="M378" i="4"/>
  <c r="M624" i="4"/>
  <c r="M1334" i="4"/>
  <c r="M985" i="4"/>
  <c r="M425" i="4"/>
  <c r="M1306" i="4"/>
  <c r="M181" i="4"/>
  <c r="M1285" i="4"/>
  <c r="M568" i="4"/>
  <c r="M836" i="4"/>
  <c r="M1199" i="4"/>
  <c r="M1425" i="4"/>
  <c r="M768" i="4"/>
  <c r="M1058" i="4"/>
  <c r="M1078" i="4"/>
  <c r="M1171" i="4"/>
  <c r="M510" i="4"/>
  <c r="M1558" i="4"/>
  <c r="M1033" i="4"/>
  <c r="M371" i="4"/>
  <c r="M1438" i="4"/>
  <c r="M1352" i="4"/>
  <c r="M1488" i="4"/>
  <c r="M665" i="4"/>
  <c r="M523" i="4"/>
  <c r="M645" i="4"/>
  <c r="M766" i="4"/>
  <c r="M1545" i="4"/>
  <c r="M1574" i="4"/>
  <c r="M1498" i="4"/>
  <c r="M838" i="4"/>
  <c r="M1465" i="4"/>
  <c r="M1193" i="4"/>
  <c r="M1303" i="4"/>
  <c r="M1418" i="4"/>
  <c r="M650" i="4"/>
  <c r="M753" i="4"/>
  <c r="M1349" i="4"/>
  <c r="M1593" i="4"/>
  <c r="M1531" i="4"/>
  <c r="M589" i="4"/>
  <c r="M164" i="4"/>
  <c r="M550" i="4"/>
  <c r="M246" i="4"/>
  <c r="M402" i="4"/>
  <c r="M521" i="4"/>
  <c r="M1153" i="4"/>
  <c r="M764" i="4"/>
  <c r="M1562" i="4"/>
  <c r="M992" i="4"/>
  <c r="M1016" i="4"/>
  <c r="M1070" i="4"/>
  <c r="M689" i="4"/>
  <c r="M171" i="4"/>
  <c r="M240" i="4"/>
  <c r="M385" i="4"/>
  <c r="M504" i="4"/>
  <c r="M1152" i="4"/>
  <c r="M771" i="4"/>
  <c r="M1537" i="4"/>
  <c r="M1032" i="4"/>
  <c r="M1048" i="4"/>
  <c r="M571" i="4"/>
  <c r="M1088" i="4"/>
  <c r="M542" i="4"/>
  <c r="M242" i="4"/>
  <c r="M541" i="4"/>
  <c r="M1424" i="4"/>
  <c r="M635" i="4"/>
  <c r="M744" i="4"/>
  <c r="M1553" i="4"/>
  <c r="M1066" i="4"/>
  <c r="M1474" i="4"/>
  <c r="M728" i="4"/>
  <c r="M420" i="4"/>
  <c r="M671" i="4"/>
  <c r="M1296" i="4"/>
  <c r="M918" i="4"/>
  <c r="M405" i="4"/>
  <c r="M1288" i="4"/>
  <c r="M1423" i="4"/>
  <c r="M637" i="4"/>
  <c r="M760" i="4"/>
  <c r="M1327" i="4"/>
  <c r="M298" i="4"/>
  <c r="M314" i="4"/>
  <c r="M1513" i="4"/>
  <c r="M1532" i="4"/>
  <c r="M735" i="4"/>
  <c r="M945" i="4"/>
  <c r="M659" i="4"/>
  <c r="M1320" i="4"/>
  <c r="M927" i="4"/>
  <c r="M469" i="4"/>
  <c r="M199" i="4"/>
  <c r="M1328" i="4"/>
  <c r="M1497" i="4"/>
  <c r="M214" i="4"/>
  <c r="M356" i="4"/>
  <c r="M1207" i="4"/>
  <c r="M131" i="4"/>
  <c r="M784" i="4"/>
  <c r="M380" i="4"/>
  <c r="M524" i="4"/>
  <c r="M1163" i="4"/>
  <c r="M1272" i="4"/>
  <c r="M1548" i="4"/>
  <c r="M562" i="4"/>
  <c r="M579" i="4"/>
  <c r="M136" i="4"/>
  <c r="M535" i="4"/>
  <c r="M227" i="4"/>
  <c r="M393" i="4"/>
  <c r="M506" i="4"/>
  <c r="M1160" i="4"/>
  <c r="M765" i="4"/>
  <c r="M1544" i="4"/>
  <c r="M960" i="4"/>
  <c r="M976" i="4"/>
  <c r="M872" i="4"/>
  <c r="M266" i="4"/>
  <c r="M108" i="4"/>
  <c r="M793" i="4"/>
  <c r="M898" i="4"/>
  <c r="M525" i="4"/>
  <c r="M1157" i="4"/>
  <c r="M1265" i="4"/>
  <c r="M1564" i="4"/>
  <c r="M1491" i="4"/>
  <c r="M1158" i="4"/>
  <c r="M891" i="4"/>
  <c r="M259" i="4"/>
  <c r="M110" i="4"/>
  <c r="M776" i="4"/>
  <c r="M899" i="4"/>
  <c r="M503" i="4"/>
  <c r="M1143" i="4"/>
  <c r="M1264" i="4"/>
  <c r="M1549" i="4"/>
  <c r="M1484" i="4"/>
  <c r="M639" i="4"/>
  <c r="M979" i="4"/>
  <c r="M1216" i="4"/>
  <c r="M114" i="4"/>
  <c r="M800" i="4"/>
  <c r="M406" i="4"/>
  <c r="M519" i="4"/>
  <c r="M1164" i="4"/>
  <c r="M1274" i="4"/>
  <c r="M1543" i="4"/>
  <c r="M1001" i="4"/>
  <c r="M1585" i="4"/>
  <c r="M1363" i="4"/>
  <c r="M1467" i="4"/>
  <c r="M1195" i="4"/>
  <c r="M1318" i="4"/>
  <c r="M1437" i="4"/>
  <c r="M638" i="4"/>
  <c r="M1555" i="4"/>
  <c r="M1351" i="4"/>
  <c r="M618" i="4"/>
  <c r="M812" i="4"/>
  <c r="M658" i="4"/>
  <c r="M790" i="4"/>
  <c r="M897" i="4"/>
  <c r="M467" i="4"/>
  <c r="M1141" i="4"/>
  <c r="M1267" i="4"/>
  <c r="M1260" i="4"/>
  <c r="M1042" i="4"/>
  <c r="M1278" i="4"/>
  <c r="M895" i="4"/>
  <c r="M272" i="4"/>
  <c r="M132" i="4"/>
  <c r="M787" i="4"/>
  <c r="M921" i="4"/>
  <c r="M516" i="4"/>
  <c r="M1148" i="4"/>
  <c r="M1279" i="4"/>
  <c r="M1559" i="4"/>
  <c r="M1500" i="4"/>
  <c r="M581" i="4"/>
  <c r="M1107" i="4"/>
  <c r="M551" i="4"/>
  <c r="M233" i="4"/>
  <c r="M386" i="4"/>
  <c r="M1414" i="4"/>
  <c r="M1144" i="4"/>
  <c r="M1504" i="4"/>
  <c r="M528" i="4"/>
  <c r="M1145" i="4"/>
  <c r="M756" i="4"/>
  <c r="M1561" i="4"/>
  <c r="M1568" i="4"/>
  <c r="M1584" i="4"/>
  <c r="M305" i="4"/>
  <c r="M564" i="4"/>
  <c r="M464" i="4"/>
  <c r="M546" i="4"/>
  <c r="M1187" i="4"/>
  <c r="M1188" i="4"/>
  <c r="M1442" i="4"/>
  <c r="M636" i="4"/>
  <c r="M754" i="4"/>
  <c r="M1339" i="4"/>
  <c r="M1588" i="4"/>
  <c r="M1324" i="4"/>
  <c r="M1111" i="4"/>
  <c r="M1372" i="4"/>
  <c r="M670" i="4"/>
  <c r="M781" i="4"/>
  <c r="M911" i="4"/>
  <c r="M149" i="4"/>
  <c r="M225" i="4"/>
  <c r="M1269" i="4"/>
  <c r="M1428" i="4"/>
  <c r="M297" i="4"/>
  <c r="M890" i="4"/>
  <c r="M265" i="4"/>
  <c r="M118" i="4"/>
  <c r="M778" i="4"/>
  <c r="M390" i="4"/>
  <c r="M526" i="4"/>
  <c r="M1166" i="4"/>
  <c r="M1290" i="4"/>
  <c r="M1547" i="4"/>
  <c r="M1476" i="4"/>
  <c r="M758" i="4"/>
  <c r="M186" i="4"/>
  <c r="M417" i="4"/>
  <c r="M679" i="4"/>
  <c r="M1312" i="4"/>
  <c r="M926" i="4"/>
  <c r="M245" i="4"/>
  <c r="M217" i="4"/>
  <c r="M1353" i="4"/>
  <c r="M629" i="4"/>
  <c r="M968" i="4"/>
  <c r="M1539" i="4"/>
  <c r="M167" i="4"/>
  <c r="M414" i="4"/>
  <c r="M668" i="4"/>
  <c r="M1321" i="4"/>
  <c r="M901" i="4"/>
  <c r="M277" i="4"/>
  <c r="M207" i="4"/>
  <c r="M1336" i="4"/>
  <c r="M984" i="4"/>
  <c r="M1000" i="4"/>
  <c r="M1552" i="4"/>
  <c r="M611" i="4"/>
  <c r="M807" i="4"/>
  <c r="M656" i="4"/>
  <c r="M789" i="4"/>
  <c r="M912" i="4"/>
  <c r="M699" i="4"/>
  <c r="M209" i="4"/>
  <c r="M1263" i="4"/>
  <c r="M1292" i="4"/>
  <c r="M1074" i="4"/>
  <c r="M1022" i="4"/>
  <c r="M686" i="4"/>
  <c r="M691" i="4"/>
  <c r="M238" i="4"/>
  <c r="M400" i="4"/>
  <c r="M513" i="4"/>
  <c r="M1142" i="4"/>
  <c r="M1503" i="4"/>
  <c r="M1151" i="4"/>
  <c r="M1266" i="4"/>
  <c r="M1557" i="4"/>
  <c r="M1065" i="4"/>
  <c r="M1027" i="4"/>
  <c r="M1569" i="4"/>
  <c r="M1533" i="4"/>
  <c r="M145" i="4"/>
  <c r="M543" i="4"/>
  <c r="M249" i="4"/>
  <c r="M384" i="4"/>
  <c r="M514" i="4"/>
  <c r="M631" i="4"/>
  <c r="M773" i="4"/>
  <c r="M1550" i="4"/>
  <c r="M498" i="4"/>
  <c r="M1516" i="4"/>
  <c r="M1256" i="4"/>
  <c r="M946" i="4"/>
  <c r="M678" i="4"/>
  <c r="M1322" i="4"/>
  <c r="M900" i="4"/>
  <c r="M509" i="4"/>
  <c r="M204" i="4"/>
  <c r="M1330" i="4"/>
  <c r="M1592" i="4"/>
  <c r="M570" i="4"/>
  <c r="M253" i="4"/>
  <c r="M827" i="4"/>
  <c r="M681" i="4"/>
  <c r="M797" i="4"/>
  <c r="M905" i="4"/>
  <c r="M267" i="4"/>
  <c r="M1147" i="4"/>
  <c r="M1271" i="4"/>
  <c r="M1196" i="4"/>
  <c r="M978" i="4"/>
  <c r="M993" i="4"/>
  <c r="M1261" i="4"/>
  <c r="M956" i="4"/>
  <c r="M1186" i="4"/>
  <c r="M1297" i="4"/>
  <c r="M917" i="4"/>
  <c r="M625" i="4"/>
  <c r="M200" i="4"/>
  <c r="M1323" i="4"/>
  <c r="M473" i="4"/>
  <c r="M585" i="4"/>
  <c r="M1490" i="4"/>
  <c r="M337" i="4"/>
  <c r="M935" i="4"/>
  <c r="M1185" i="4"/>
  <c r="M1304" i="4"/>
  <c r="M1417" i="4"/>
  <c r="M634" i="4"/>
  <c r="M223" i="4"/>
  <c r="M1329" i="4"/>
  <c r="M569" i="4"/>
  <c r="M977" i="4"/>
  <c r="M1056" i="4"/>
  <c r="M192" i="4"/>
  <c r="M423" i="4"/>
  <c r="M667" i="4"/>
  <c r="M1301" i="4"/>
  <c r="M903" i="4"/>
  <c r="M373" i="4"/>
  <c r="M212" i="4"/>
  <c r="M1338" i="4"/>
  <c r="M1024" i="4"/>
  <c r="M1040" i="4"/>
  <c r="M1534" i="4"/>
  <c r="M1211" i="4"/>
  <c r="M106" i="4"/>
  <c r="M794" i="4"/>
  <c r="M383" i="4"/>
  <c r="M507" i="4"/>
  <c r="M210" i="4"/>
  <c r="L3" i="21"/>
  <c r="D14" i="28" s="1"/>
  <c r="E34" i="4" l="1"/>
  <c r="J35" i="4"/>
  <c r="K35" i="4"/>
  <c r="O104" i="4"/>
  <c r="O103" i="4" s="1"/>
  <c r="O102" i="4" s="1"/>
  <c r="O101" i="4" s="1"/>
  <c r="O100" i="4" s="1"/>
  <c r="O99" i="4" s="1"/>
  <c r="O98" i="4" s="1"/>
  <c r="O97" i="4" s="1"/>
  <c r="O96" i="4" s="1"/>
  <c r="O95" i="4" s="1"/>
  <c r="O94" i="4" s="1"/>
  <c r="O93" i="4" s="1"/>
  <c r="O92" i="4" s="1"/>
  <c r="O91" i="4" s="1"/>
  <c r="O90" i="4" s="1"/>
  <c r="O89" i="4" s="1"/>
  <c r="O88" i="4" s="1"/>
  <c r="O87" i="4" s="1"/>
  <c r="O86" i="4" s="1"/>
  <c r="O85" i="4" s="1"/>
  <c r="O84" i="4" s="1"/>
  <c r="O83" i="4" s="1"/>
  <c r="O82" i="4" s="1"/>
  <c r="O81" i="4" s="1"/>
  <c r="O80" i="4" s="1"/>
  <c r="O79" i="4" s="1"/>
  <c r="O78" i="4" s="1"/>
  <c r="O77" i="4" s="1"/>
  <c r="O76" i="4" s="1"/>
  <c r="O75" i="4" s="1"/>
  <c r="O74" i="4" s="1"/>
  <c r="O73" i="4" s="1"/>
  <c r="O72" i="4" s="1"/>
  <c r="O71" i="4" s="1"/>
  <c r="O70" i="4" s="1"/>
  <c r="O69" i="4" s="1"/>
  <c r="O68" i="4" s="1"/>
  <c r="O67" i="4" s="1"/>
  <c r="O66" i="4" s="1"/>
  <c r="O65" i="4" s="1"/>
  <c r="O64" i="4" s="1"/>
  <c r="O63" i="4" s="1"/>
  <c r="O62" i="4" s="1"/>
  <c r="O61" i="4" s="1"/>
  <c r="O60" i="4" s="1"/>
  <c r="O59" i="4" s="1"/>
  <c r="O58" i="4" s="1"/>
  <c r="O57" i="4" s="1"/>
  <c r="O56" i="4" s="1"/>
  <c r="O55" i="4" s="1"/>
  <c r="O54" i="4" s="1"/>
  <c r="O53" i="4" s="1"/>
  <c r="O52" i="4" s="1"/>
  <c r="O51" i="4" s="1"/>
  <c r="O50" i="4" s="1"/>
  <c r="O49" i="4" s="1"/>
  <c r="O48" i="4" s="1"/>
  <c r="O47" i="4" s="1"/>
  <c r="O46" i="4" s="1"/>
  <c r="O45" i="4" s="1"/>
  <c r="O44" i="4" s="1"/>
  <c r="O43" i="4" s="1"/>
  <c r="O42" i="4" s="1"/>
  <c r="O41" i="4" s="1"/>
  <c r="O40" i="4" s="1"/>
  <c r="O39" i="4" s="1"/>
  <c r="O38" i="4" s="1"/>
  <c r="O37" i="4" s="1"/>
  <c r="O36" i="4" s="1"/>
  <c r="O35" i="4" s="1"/>
  <c r="O34" i="4" s="1"/>
  <c r="O33" i="4" s="1"/>
  <c r="O32" i="4" s="1"/>
  <c r="O31" i="4" s="1"/>
  <c r="O30" i="4" s="1"/>
  <c r="O29" i="4" s="1"/>
  <c r="O28" i="4" s="1"/>
  <c r="O27" i="4" s="1"/>
  <c r="O26" i="4" s="1"/>
  <c r="O25" i="4" s="1"/>
  <c r="O24" i="4" s="1"/>
  <c r="O23" i="4" s="1"/>
  <c r="O22" i="4" s="1"/>
  <c r="O21" i="4" s="1"/>
  <c r="O20" i="4" s="1"/>
  <c r="O19" i="4" s="1"/>
  <c r="O18" i="4" s="1"/>
  <c r="O17" i="4" s="1"/>
  <c r="O16" i="4" s="1"/>
  <c r="O15" i="4" s="1"/>
  <c r="O14" i="4" s="1"/>
  <c r="O13" i="4" s="1"/>
  <c r="O12" i="4" s="1"/>
  <c r="O11" i="4" s="1"/>
  <c r="O10" i="4" s="1"/>
  <c r="O9" i="4" s="1"/>
  <c r="O8" i="4" s="1"/>
  <c r="O7" i="4" s="1"/>
  <c r="O6" i="4" s="1"/>
  <c r="O5" i="4" s="1"/>
  <c r="O4" i="4" s="1"/>
  <c r="O3" i="4" s="1"/>
  <c r="L64" i="4"/>
  <c r="L63" i="4" s="1"/>
  <c r="L62" i="4" s="1"/>
  <c r="L61" i="4" s="1"/>
  <c r="L60" i="4" s="1"/>
  <c r="L59" i="4" s="1"/>
  <c r="L58" i="4" s="1"/>
  <c r="L57" i="4" s="1"/>
  <c r="L56" i="4" s="1"/>
  <c r="L55" i="4" s="1"/>
  <c r="L54" i="4" s="1"/>
  <c r="L53" i="4" s="1"/>
  <c r="L52" i="4" s="1"/>
  <c r="L51" i="4" s="1"/>
  <c r="L50" i="4" s="1"/>
  <c r="L49" i="4" s="1"/>
  <c r="L48" i="4" s="1"/>
  <c r="L47" i="4" s="1"/>
  <c r="L46" i="4" s="1"/>
  <c r="L45" i="4" s="1"/>
  <c r="L44" i="4" s="1"/>
  <c r="L43" i="4" s="1"/>
  <c r="L42" i="4" s="1"/>
  <c r="L41" i="4" s="1"/>
  <c r="L40" i="4" s="1"/>
  <c r="L39" i="4" s="1"/>
  <c r="L38" i="4" s="1"/>
  <c r="L37" i="4" s="1"/>
  <c r="L36" i="4" s="1"/>
  <c r="L35" i="4" s="1"/>
  <c r="L34" i="4" s="1"/>
  <c r="L33" i="4" s="1"/>
  <c r="L32" i="4" s="1"/>
  <c r="L31" i="4" s="1"/>
  <c r="L30" i="4" s="1"/>
  <c r="L29" i="4" s="1"/>
  <c r="L28" i="4" s="1"/>
  <c r="L27" i="4" s="1"/>
  <c r="L26" i="4" s="1"/>
  <c r="L25" i="4" s="1"/>
  <c r="L24" i="4" s="1"/>
  <c r="L23" i="4" s="1"/>
  <c r="L22" i="4" s="1"/>
  <c r="L21" i="4" s="1"/>
  <c r="L20" i="4" s="1"/>
  <c r="L19" i="4" s="1"/>
  <c r="L18" i="4" s="1"/>
  <c r="L17" i="4" s="1"/>
  <c r="L16" i="4" s="1"/>
  <c r="L15" i="4" s="1"/>
  <c r="L14" i="4" s="1"/>
  <c r="L13" i="4" s="1"/>
  <c r="L12" i="4" s="1"/>
  <c r="L11" i="4" s="1"/>
  <c r="L10" i="4" s="1"/>
  <c r="L9" i="4" s="1"/>
  <c r="L8" i="4" s="1"/>
  <c r="L7" i="4" s="1"/>
  <c r="L6" i="4" s="1"/>
  <c r="L5" i="4" s="1"/>
  <c r="L4" i="4" s="1"/>
  <c r="L3" i="4" s="1"/>
  <c r="N3" i="21"/>
  <c r="J3" i="21"/>
  <c r="K3" i="21" s="1"/>
  <c r="D13" i="28" s="1"/>
  <c r="M3" i="21"/>
  <c r="P104" i="4" s="1"/>
  <c r="P103" i="4" s="1"/>
  <c r="P102" i="4" s="1"/>
  <c r="P101" i="4" s="1"/>
  <c r="P100" i="4" s="1"/>
  <c r="P99" i="4" s="1"/>
  <c r="P98" i="4" s="1"/>
  <c r="P97" i="4" s="1"/>
  <c r="P96" i="4" s="1"/>
  <c r="P95" i="4" s="1"/>
  <c r="P94" i="4" s="1"/>
  <c r="P93" i="4" s="1"/>
  <c r="P92" i="4" s="1"/>
  <c r="P91" i="4" s="1"/>
  <c r="P90" i="4" s="1"/>
  <c r="P89" i="4" s="1"/>
  <c r="P88" i="4" s="1"/>
  <c r="P87" i="4" s="1"/>
  <c r="P86" i="4" s="1"/>
  <c r="P85" i="4" s="1"/>
  <c r="P84" i="4" s="1"/>
  <c r="P83" i="4" s="1"/>
  <c r="P82" i="4" s="1"/>
  <c r="P81" i="4" s="1"/>
  <c r="P80" i="4" s="1"/>
  <c r="P79" i="4" s="1"/>
  <c r="P78" i="4" s="1"/>
  <c r="P77" i="4" s="1"/>
  <c r="P76" i="4" s="1"/>
  <c r="P75" i="4" s="1"/>
  <c r="P74" i="4" s="1"/>
  <c r="P73" i="4" s="1"/>
  <c r="P72" i="4" s="1"/>
  <c r="P71" i="4" s="1"/>
  <c r="P70" i="4" s="1"/>
  <c r="P69" i="4" s="1"/>
  <c r="P68" i="4" s="1"/>
  <c r="P67" i="4" s="1"/>
  <c r="P66" i="4" s="1"/>
  <c r="P65" i="4" s="1"/>
  <c r="G3" i="21"/>
  <c r="H3" i="21" s="1"/>
  <c r="F3" i="21"/>
  <c r="F2" i="21" s="1"/>
  <c r="I2" i="21" s="1"/>
  <c r="Q104" i="4" l="1"/>
  <c r="Q103" i="4" s="1"/>
  <c r="Q102" i="4" s="1"/>
  <c r="Q101" i="4" s="1"/>
  <c r="Q100" i="4" s="1"/>
  <c r="Q99" i="4" s="1"/>
  <c r="Q98" i="4" s="1"/>
  <c r="Q97" i="4" s="1"/>
  <c r="Q96" i="4" s="1"/>
  <c r="Q95" i="4" s="1"/>
  <c r="Q94" i="4" s="1"/>
  <c r="Q93" i="4" s="1"/>
  <c r="Q92" i="4" s="1"/>
  <c r="Q91" i="4" s="1"/>
  <c r="Q90" i="4" s="1"/>
  <c r="Q89" i="4" s="1"/>
  <c r="Q88" i="4" s="1"/>
  <c r="Q87" i="4" s="1"/>
  <c r="Q86" i="4" s="1"/>
  <c r="Q85" i="4" s="1"/>
  <c r="Q84" i="4" s="1"/>
  <c r="Q83" i="4" s="1"/>
  <c r="Q82" i="4" s="1"/>
  <c r="Q81" i="4" s="1"/>
  <c r="Q80" i="4" s="1"/>
  <c r="Q79" i="4" s="1"/>
  <c r="Q78" i="4" s="1"/>
  <c r="Q77" i="4" s="1"/>
  <c r="Q76" i="4" s="1"/>
  <c r="Q75" i="4" s="1"/>
  <c r="Q74" i="4" s="1"/>
  <c r="N2" i="21"/>
  <c r="Q64" i="4" s="1"/>
  <c r="Q63" i="4" s="1"/>
  <c r="Q62" i="4" s="1"/>
  <c r="Q61" i="4" s="1"/>
  <c r="Q60" i="4" s="1"/>
  <c r="Q59" i="4" s="1"/>
  <c r="Q58" i="4" s="1"/>
  <c r="Q57" i="4" s="1"/>
  <c r="Q56" i="4" s="1"/>
  <c r="Q55" i="4" s="1"/>
  <c r="Q54" i="4" s="1"/>
  <c r="Q53" i="4" s="1"/>
  <c r="Q52" i="4" s="1"/>
  <c r="Q51" i="4" s="1"/>
  <c r="Q50" i="4" s="1"/>
  <c r="Q49" i="4" s="1"/>
  <c r="Q48" i="4" s="1"/>
  <c r="Q47" i="4" s="1"/>
  <c r="Q46" i="4" s="1"/>
  <c r="Q45" i="4" s="1"/>
  <c r="Q44" i="4" s="1"/>
  <c r="Q43" i="4" s="1"/>
  <c r="Q42" i="4" s="1"/>
  <c r="Q41" i="4" s="1"/>
  <c r="Q40" i="4" s="1"/>
  <c r="Q39" i="4" s="1"/>
  <c r="Q38" i="4" s="1"/>
  <c r="Q37" i="4" s="1"/>
  <c r="Q36" i="4" s="1"/>
  <c r="Q35" i="4" s="1"/>
  <c r="Q34" i="4" s="1"/>
  <c r="Q33" i="4" s="1"/>
  <c r="Q32" i="4" s="1"/>
  <c r="Q31" i="4" s="1"/>
  <c r="Q30" i="4" s="1"/>
  <c r="Q29" i="4" s="1"/>
  <c r="Q28" i="4" s="1"/>
  <c r="Q27" i="4" s="1"/>
  <c r="Q26" i="4" s="1"/>
  <c r="Q25" i="4" s="1"/>
  <c r="Q24" i="4" s="1"/>
  <c r="Q23" i="4" s="1"/>
  <c r="Q22" i="4" s="1"/>
  <c r="Q21" i="4" s="1"/>
  <c r="Q20" i="4" s="1"/>
  <c r="Q19" i="4" s="1"/>
  <c r="Q18" i="4" s="1"/>
  <c r="Q17" i="4" s="1"/>
  <c r="Q16" i="4" s="1"/>
  <c r="Q15" i="4" s="1"/>
  <c r="Q14" i="4" s="1"/>
  <c r="Q13" i="4" s="1"/>
  <c r="Q12" i="4" s="1"/>
  <c r="Q11" i="4" s="1"/>
  <c r="Q10" i="4" s="1"/>
  <c r="Q9" i="4" s="1"/>
  <c r="Q8" i="4" s="1"/>
  <c r="Q7" i="4" s="1"/>
  <c r="Q6" i="4" s="1"/>
  <c r="Q5" i="4" s="1"/>
  <c r="Q4" i="4" s="1"/>
  <c r="Q3" i="4" s="1"/>
  <c r="E33" i="4"/>
  <c r="K34" i="4"/>
  <c r="J34" i="4"/>
  <c r="C12" i="28"/>
  <c r="E12" i="28" s="1"/>
  <c r="P64" i="4"/>
  <c r="P63" i="4" s="1"/>
  <c r="P62" i="4" s="1"/>
  <c r="P61" i="4" s="1"/>
  <c r="P60" i="4" s="1"/>
  <c r="P59" i="4" s="1"/>
  <c r="P58" i="4" s="1"/>
  <c r="P57" i="4" s="1"/>
  <c r="P56" i="4" s="1"/>
  <c r="P55" i="4" s="1"/>
  <c r="P54" i="4" s="1"/>
  <c r="P53" i="4" s="1"/>
  <c r="P52" i="4" s="1"/>
  <c r="P51" i="4" s="1"/>
  <c r="P50" i="4" s="1"/>
  <c r="P49" i="4" s="1"/>
  <c r="P48" i="4" s="1"/>
  <c r="P47" i="4" s="1"/>
  <c r="P46" i="4" s="1"/>
  <c r="P45" i="4" s="1"/>
  <c r="P44" i="4" s="1"/>
  <c r="P43" i="4" s="1"/>
  <c r="P42" i="4" s="1"/>
  <c r="P41" i="4" s="1"/>
  <c r="P40" i="4" s="1"/>
  <c r="P39" i="4" s="1"/>
  <c r="P38" i="4" s="1"/>
  <c r="P37" i="4" s="1"/>
  <c r="P36" i="4" s="1"/>
  <c r="P35" i="4" s="1"/>
  <c r="P34" i="4" s="1"/>
  <c r="P33" i="4" s="1"/>
  <c r="P32" i="4" s="1"/>
  <c r="P31" i="4" s="1"/>
  <c r="P30" i="4" s="1"/>
  <c r="P29" i="4" s="1"/>
  <c r="P28" i="4" s="1"/>
  <c r="P27" i="4" s="1"/>
  <c r="P26" i="4" s="1"/>
  <c r="P25" i="4" s="1"/>
  <c r="P24" i="4" s="1"/>
  <c r="P23" i="4" s="1"/>
  <c r="P22" i="4" s="1"/>
  <c r="P21" i="4" s="1"/>
  <c r="P20" i="4" s="1"/>
  <c r="P19" i="4" s="1"/>
  <c r="P18" i="4" s="1"/>
  <c r="P17" i="4" s="1"/>
  <c r="P16" i="4" s="1"/>
  <c r="P15" i="4" s="1"/>
  <c r="P14" i="4" s="1"/>
  <c r="P13" i="4" s="1"/>
  <c r="P12" i="4" s="1"/>
  <c r="P11" i="4" s="1"/>
  <c r="P10" i="4" s="1"/>
  <c r="P9" i="4" s="1"/>
  <c r="P8" i="4" s="1"/>
  <c r="P7" i="4" s="1"/>
  <c r="P6" i="4" s="1"/>
  <c r="P5" i="4" s="1"/>
  <c r="P4" i="4" s="1"/>
  <c r="P3" i="4" s="1"/>
  <c r="C14" i="28"/>
  <c r="E14" i="28" s="1"/>
  <c r="N104" i="4"/>
  <c r="N103" i="4" s="1"/>
  <c r="N102" i="4" s="1"/>
  <c r="N101" i="4" s="1"/>
  <c r="N100" i="4" s="1"/>
  <c r="N99" i="4" s="1"/>
  <c r="N98" i="4" s="1"/>
  <c r="N97" i="4" s="1"/>
  <c r="N96" i="4" s="1"/>
  <c r="N95" i="4" s="1"/>
  <c r="N94" i="4" s="1"/>
  <c r="N93" i="4" s="1"/>
  <c r="N92" i="4" s="1"/>
  <c r="N91" i="4" s="1"/>
  <c r="N90" i="4" s="1"/>
  <c r="N89" i="4" s="1"/>
  <c r="N88" i="4" s="1"/>
  <c r="N87" i="4" s="1"/>
  <c r="N86" i="4" s="1"/>
  <c r="N85" i="4" s="1"/>
  <c r="N84" i="4" s="1"/>
  <c r="N83" i="4" s="1"/>
  <c r="N82" i="4" s="1"/>
  <c r="N81" i="4" s="1"/>
  <c r="N80" i="4" s="1"/>
  <c r="N79" i="4" s="1"/>
  <c r="N78" i="4" s="1"/>
  <c r="N77" i="4" s="1"/>
  <c r="N76" i="4" s="1"/>
  <c r="N75" i="4" s="1"/>
  <c r="N74" i="4" s="1"/>
  <c r="N73" i="4" s="1"/>
  <c r="N72" i="4" s="1"/>
  <c r="N71" i="4" s="1"/>
  <c r="N70" i="4" s="1"/>
  <c r="N69" i="4" s="1"/>
  <c r="N68" i="4" s="1"/>
  <c r="N67" i="4" s="1"/>
  <c r="N66" i="4" s="1"/>
  <c r="N65" i="4" s="1"/>
  <c r="I3" i="21"/>
  <c r="Q73" i="4" l="1"/>
  <c r="Q72" i="4" s="1"/>
  <c r="Q71" i="4" s="1"/>
  <c r="Q70" i="4" s="1"/>
  <c r="Q69" i="4" s="1"/>
  <c r="Q68" i="4" s="1"/>
  <c r="Q67" i="4" s="1"/>
  <c r="Q66" i="4" s="1"/>
  <c r="Q65" i="4" s="1"/>
  <c r="J33" i="4"/>
  <c r="E32" i="4"/>
  <c r="E31" i="4" s="1"/>
  <c r="K33" i="4"/>
  <c r="C15" i="28"/>
  <c r="E15" i="28" s="1"/>
  <c r="C16" i="28"/>
  <c r="E16" i="28" s="1"/>
  <c r="N64" i="4"/>
  <c r="N63" i="4" s="1"/>
  <c r="N62" i="4" s="1"/>
  <c r="N61" i="4" s="1"/>
  <c r="N60" i="4" s="1"/>
  <c r="N59" i="4" s="1"/>
  <c r="N58" i="4" s="1"/>
  <c r="N57" i="4" s="1"/>
  <c r="N56" i="4" s="1"/>
  <c r="N55" i="4" s="1"/>
  <c r="N54" i="4" s="1"/>
  <c r="N53" i="4" s="1"/>
  <c r="N52" i="4" s="1"/>
  <c r="N51" i="4" s="1"/>
  <c r="N50" i="4" s="1"/>
  <c r="N49" i="4" s="1"/>
  <c r="N48" i="4" s="1"/>
  <c r="N47" i="4" s="1"/>
  <c r="N46" i="4" s="1"/>
  <c r="N45" i="4" s="1"/>
  <c r="N44" i="4" s="1"/>
  <c r="N43" i="4" s="1"/>
  <c r="N42" i="4" s="1"/>
  <c r="N41" i="4" s="1"/>
  <c r="N40" i="4" s="1"/>
  <c r="N39" i="4" s="1"/>
  <c r="N38" i="4" s="1"/>
  <c r="N37" i="4" s="1"/>
  <c r="N36" i="4" s="1"/>
  <c r="N35" i="4" s="1"/>
  <c r="N34" i="4" s="1"/>
  <c r="N33" i="4" s="1"/>
  <c r="N32" i="4" s="1"/>
  <c r="N31" i="4" s="1"/>
  <c r="N30" i="4" s="1"/>
  <c r="N29" i="4" s="1"/>
  <c r="N28" i="4" s="1"/>
  <c r="N27" i="4" s="1"/>
  <c r="N26" i="4" s="1"/>
  <c r="N25" i="4" s="1"/>
  <c r="N24" i="4" s="1"/>
  <c r="N23" i="4" s="1"/>
  <c r="N22" i="4" s="1"/>
  <c r="N21" i="4" s="1"/>
  <c r="N20" i="4" s="1"/>
  <c r="N19" i="4" s="1"/>
  <c r="N18" i="4" s="1"/>
  <c r="N17" i="4" s="1"/>
  <c r="N16" i="4" s="1"/>
  <c r="N15" i="4" s="1"/>
  <c r="N14" i="4" s="1"/>
  <c r="N13" i="4" s="1"/>
  <c r="N12" i="4" s="1"/>
  <c r="N11" i="4" s="1"/>
  <c r="N10" i="4" s="1"/>
  <c r="N9" i="4" s="1"/>
  <c r="N8" i="4" s="1"/>
  <c r="N7" i="4" s="1"/>
  <c r="N6" i="4" s="1"/>
  <c r="N5" i="4" s="1"/>
  <c r="N4" i="4" s="1"/>
  <c r="N3" i="4" s="1"/>
  <c r="D11" i="28"/>
  <c r="M104" i="4"/>
  <c r="M103" i="4" s="1"/>
  <c r="M102" i="4" s="1"/>
  <c r="M101" i="4" s="1"/>
  <c r="M100" i="4" s="1"/>
  <c r="M99" i="4" s="1"/>
  <c r="M98" i="4" s="1"/>
  <c r="M97" i="4" s="1"/>
  <c r="M96" i="4" s="1"/>
  <c r="M95" i="4" s="1"/>
  <c r="M94" i="4" s="1"/>
  <c r="M93" i="4" s="1"/>
  <c r="M92" i="4" s="1"/>
  <c r="M91" i="4" s="1"/>
  <c r="M90" i="4" s="1"/>
  <c r="M89" i="4" s="1"/>
  <c r="M88" i="4" s="1"/>
  <c r="M87" i="4" s="1"/>
  <c r="M86" i="4" s="1"/>
  <c r="M85" i="4" s="1"/>
  <c r="M84" i="4" s="1"/>
  <c r="M83" i="4" s="1"/>
  <c r="M82" i="4" s="1"/>
  <c r="M81" i="4" s="1"/>
  <c r="M80" i="4" s="1"/>
  <c r="M79" i="4" s="1"/>
  <c r="M78" i="4" s="1"/>
  <c r="M77" i="4" s="1"/>
  <c r="M76" i="4" s="1"/>
  <c r="M75" i="4" s="1"/>
  <c r="M74" i="4" s="1"/>
  <c r="M73" i="4" s="1"/>
  <c r="M72" i="4" s="1"/>
  <c r="M71" i="4" s="1"/>
  <c r="M70" i="4" s="1"/>
  <c r="M69" i="4" s="1"/>
  <c r="M68" i="4" s="1"/>
  <c r="M67" i="4" s="1"/>
  <c r="M66" i="4" s="1"/>
  <c r="M65" i="4" s="1"/>
  <c r="E30" i="4" l="1"/>
  <c r="K31" i="4"/>
  <c r="J31" i="4"/>
  <c r="J32" i="4"/>
  <c r="K32" i="4"/>
  <c r="C13" i="28"/>
  <c r="E13" i="28" s="1"/>
  <c r="M64" i="4"/>
  <c r="M63" i="4" s="1"/>
  <c r="M62" i="4" s="1"/>
  <c r="M61" i="4" s="1"/>
  <c r="M60" i="4" s="1"/>
  <c r="M59" i="4" s="1"/>
  <c r="M58" i="4" s="1"/>
  <c r="M57" i="4" s="1"/>
  <c r="M56" i="4" s="1"/>
  <c r="M55" i="4" s="1"/>
  <c r="M54" i="4" s="1"/>
  <c r="M53" i="4" s="1"/>
  <c r="M52" i="4" s="1"/>
  <c r="M51" i="4" s="1"/>
  <c r="M50" i="4" s="1"/>
  <c r="M49" i="4" s="1"/>
  <c r="M48" i="4" s="1"/>
  <c r="M47" i="4" s="1"/>
  <c r="M46" i="4" s="1"/>
  <c r="M45" i="4" s="1"/>
  <c r="M44" i="4" s="1"/>
  <c r="M43" i="4" s="1"/>
  <c r="M42" i="4" s="1"/>
  <c r="M41" i="4" s="1"/>
  <c r="M40" i="4" s="1"/>
  <c r="M39" i="4" s="1"/>
  <c r="M38" i="4" s="1"/>
  <c r="M37" i="4" s="1"/>
  <c r="M36" i="4" s="1"/>
  <c r="M35" i="4" s="1"/>
  <c r="M34" i="4" s="1"/>
  <c r="M33" i="4" s="1"/>
  <c r="M32" i="4" s="1"/>
  <c r="M31" i="4" s="1"/>
  <c r="M30" i="4" s="1"/>
  <c r="M29" i="4" s="1"/>
  <c r="M28" i="4" s="1"/>
  <c r="M27" i="4" s="1"/>
  <c r="M26" i="4" s="1"/>
  <c r="M25" i="4" s="1"/>
  <c r="M24" i="4" s="1"/>
  <c r="M23" i="4" s="1"/>
  <c r="M22" i="4" s="1"/>
  <c r="M21" i="4" s="1"/>
  <c r="M20" i="4" s="1"/>
  <c r="M19" i="4" s="1"/>
  <c r="M18" i="4" s="1"/>
  <c r="M17" i="4" s="1"/>
  <c r="M16" i="4" s="1"/>
  <c r="M15" i="4" s="1"/>
  <c r="M14" i="4" s="1"/>
  <c r="M13" i="4" s="1"/>
  <c r="M12" i="4" s="1"/>
  <c r="M11" i="4" s="1"/>
  <c r="M10" i="4" s="1"/>
  <c r="M9" i="4" s="1"/>
  <c r="M8" i="4" s="1"/>
  <c r="M7" i="4" s="1"/>
  <c r="M6" i="4" s="1"/>
  <c r="M5" i="4" s="1"/>
  <c r="M4" i="4" s="1"/>
  <c r="M3" i="4" s="1"/>
  <c r="E29" i="4" l="1"/>
  <c r="K30" i="4"/>
  <c r="J30" i="4"/>
  <c r="C11" i="28"/>
  <c r="E11" i="28" s="1"/>
  <c r="E17" i="28" s="1"/>
  <c r="E28" i="4" l="1"/>
  <c r="E27" i="4" s="1"/>
  <c r="J29" i="4"/>
  <c r="K29" i="4"/>
  <c r="E26" i="4" l="1"/>
  <c r="K27" i="4"/>
  <c r="J27" i="4"/>
  <c r="J28" i="4"/>
  <c r="K28" i="4"/>
  <c r="E25" i="4" l="1"/>
  <c r="K26" i="4"/>
  <c r="J26" i="4"/>
  <c r="K25" i="4" l="1"/>
  <c r="E24" i="4"/>
  <c r="J25" i="4"/>
  <c r="E23" i="4" l="1"/>
  <c r="E22" i="4" s="1"/>
  <c r="J24" i="4"/>
  <c r="K24" i="4"/>
  <c r="E21" i="4" l="1"/>
  <c r="K22" i="4"/>
  <c r="J22" i="4"/>
  <c r="K23" i="4"/>
  <c r="J23" i="4"/>
  <c r="E20" i="4" l="1"/>
  <c r="J21" i="4"/>
  <c r="K21" i="4"/>
  <c r="E19" i="4" l="1"/>
  <c r="K20" i="4"/>
  <c r="J20" i="4"/>
  <c r="E18" i="4" l="1"/>
  <c r="J19" i="4"/>
  <c r="K19" i="4"/>
  <c r="E17" i="4" l="1"/>
  <c r="K18" i="4"/>
  <c r="J18" i="4"/>
  <c r="E16" i="4" l="1"/>
  <c r="K17" i="4"/>
  <c r="J17" i="4"/>
  <c r="E15" i="4" l="1"/>
  <c r="K16" i="4"/>
  <c r="J16" i="4"/>
  <c r="E14" i="4" l="1"/>
  <c r="K15" i="4"/>
  <c r="J15" i="4"/>
  <c r="E13" i="4" l="1"/>
  <c r="J14" i="4"/>
  <c r="K14" i="4"/>
  <c r="E12" i="4" l="1"/>
  <c r="K13" i="4"/>
  <c r="J13" i="4"/>
  <c r="E11" i="4" l="1"/>
  <c r="K12" i="4"/>
  <c r="J12" i="4"/>
  <c r="K11" i="4" l="1"/>
  <c r="E10" i="4"/>
  <c r="J11" i="4"/>
  <c r="E9" i="4" l="1"/>
  <c r="E8" i="4" s="1"/>
  <c r="J10" i="4"/>
  <c r="K10" i="4"/>
  <c r="E7" i="4" l="1"/>
  <c r="J8" i="4"/>
  <c r="K8" i="4"/>
  <c r="K9" i="4"/>
  <c r="J9" i="4"/>
  <c r="E6" i="4" l="1"/>
  <c r="J7" i="4"/>
  <c r="K7" i="4"/>
  <c r="E5" i="4" l="1"/>
  <c r="J6" i="4"/>
  <c r="K6" i="4"/>
  <c r="E4" i="4" l="1"/>
  <c r="K5" i="4"/>
  <c r="J5" i="4"/>
  <c r="E3" i="4" l="1"/>
  <c r="K4" i="4"/>
  <c r="J4" i="4"/>
  <c r="K3" i="4" l="1"/>
  <c r="J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A73BFF-6D09-49DA-A936-363A55C19A8B}" keepAlive="1" name="Query - BTC-USD_History" description="Connection to the 'BTC-USD_History' query in the workbook." type="5" refreshedVersion="7" background="1" saveData="1">
    <dbPr connection="Provider=Microsoft.Mashup.OleDb.1;Data Source=$Workbook$;Location=BTC-USD_History;Extended Properties=&quot;&quot;" command="SELECT * FROM [BTC-USD_History]"/>
  </connection>
  <connection id="2" xr16:uid="{91A4F5BC-E667-4A18-8526-A2886493500D}" keepAlive="1" name="Query - ETH-USD_History" description="Connection to the 'ETH-USD_History' query in the workbook." type="5" refreshedVersion="7" background="1" saveData="1">
    <dbPr connection="Provider=Microsoft.Mashup.OleDb.1;Data Source=$Workbook$;Location=ETH-USD_History;Extended Properties=&quot;&quot;" command="SELECT * FROM [ETH-USD_History]"/>
  </connection>
  <connection id="3" xr16:uid="{5FAE9A79-5EF2-4C30-BDF7-046DB2C3A0D5}" keepAlive="1" name="Query - FXUSDCAD" description="Connection to the 'FXUSDCAD' query in the workbook." type="5" refreshedVersion="7" background="1" saveData="1">
    <dbPr connection="Provider=Microsoft.Mashup.OleDb.1;Data Source=$Workbook$;Location=FXUSDCAD;Extended Properties=&quot;&quot;" command="SELECT * FROM [FXUSDCAD]"/>
  </connection>
  <connection id="4" xr16:uid="{792D88CE-C7D2-41EA-B7F3-D9FA32891CCE}" keepAlive="1" name="Query - GDP" description="Connection to the 'GDP' query in the workbook." type="5" refreshedVersion="7" background="1" saveData="1">
    <dbPr connection="Provider=Microsoft.Mashup.OleDb.1;Data Source=$Workbook$;Location=GDP;Extended Properties=&quot;&quot;" command="SELECT * FROM [GDP]"/>
  </connection>
  <connection id="5" xr16:uid="{310D6194-0CE9-4FC7-A31C-66C1AECECC61}" keepAlive="1" name="Query - Household Debt to GDP" description="Connection to the 'Household Debt to GDP' query in the workbook." type="5" refreshedVersion="7" background="1" saveData="1">
    <dbPr connection="Provider=Microsoft.Mashup.OleDb.1;Data Source=$Workbook$;Location=&quot;Household Debt to GDP&quot;;Extended Properties=&quot;&quot;" command="SELECT * FROM [Household Debt to GDP]"/>
  </connection>
  <connection id="6" xr16:uid="{4592AE29-EE2E-4E82-8877-AD3CA4E9AF1D}" keepAlive="1" name="Query - Unemployment Rate History" description="Connection to the 'Unemployment Rate History' query in the workbook." type="5" refreshedVersion="7" background="1" saveData="1">
    <dbPr connection="Provider=Microsoft.Mashup.OleDb.1;Data Source=$Workbook$;Location=&quot;Unemployment Rate History&quot;;Extended Properties=&quot;&quot;" command="SELECT * FROM [Unemployment Rate History]"/>
  </connection>
  <connection id="7" xr16:uid="{F91E7C98-9878-4605-AA1D-0082E28C1488}" keepAlive="1" name="Query - US Median Income" description="Connection to the 'US Median Income' query in the workbook." type="5" refreshedVersion="7" background="1" saveData="1">
    <dbPr connection="Provider=Microsoft.Mashup.OleDb.1;Data Source=$Workbook$;Location=&quot;US Median Income&quot;;Extended Properties=&quot;&quot;" command="SELECT * FROM [US Median Income]"/>
  </connection>
  <connection id="8" xr16:uid="{1C62F53E-2CAF-427E-8FC1-EA4CAC23609B}" keepAlive="1" name="Query - VIX-USD_History" description="Connection to the 'VIX-USD_History' query in the workbook." type="5" refreshedVersion="7" background="1" saveData="1">
    <dbPr connection="Provider=Microsoft.Mashup.OleDb.1;Data Source=$Workbook$;Location=VIX-USD_History;Extended Properties=&quot;&quot;" command="SELECT * FROM [VIX-USD_History]"/>
  </connection>
  <connection id="9" xr16:uid="{C3F410E5-F97E-4114-BBA3-427B45A5FBA1}" keepAlive="1" name="Query - VOO-USD_History" description="Connection to the 'VOO-USD_History' query in the workbook." type="5" refreshedVersion="7" background="1" saveData="1">
    <dbPr connection="Provider=Microsoft.Mashup.OleDb.1;Data Source=$Workbook$;Location=VOO-USD_History;Extended Properties=&quot;&quot;" command="SELECT * FROM [VOO-USD_History]"/>
  </connection>
  <connection id="10" xr16:uid="{2A626662-9CC2-491D-853C-046C0CCB07BA}" keepAlive="1" name="Query - Wilshire 5000" description="Connection to the 'Wilshire 5000' query in the workbook." type="5" refreshedVersion="7" background="1" saveData="1">
    <dbPr connection="Provider=Microsoft.Mashup.OleDb.1;Data Source=$Workbook$;Location=&quot;Wilshire 5000&quot;;Extended Properties=&quot;&quot;" command="SELECT * FROM [Wilshire 5000]"/>
  </connection>
</connections>
</file>

<file path=xl/sharedStrings.xml><?xml version="1.0" encoding="utf-8"?>
<sst xmlns="http://schemas.openxmlformats.org/spreadsheetml/2006/main" count="14316" uniqueCount="11512">
  <si>
    <t>Date</t>
  </si>
  <si>
    <t>Volume</t>
  </si>
  <si>
    <t>FGI</t>
  </si>
  <si>
    <t>Open</t>
  </si>
  <si>
    <t>High</t>
  </si>
  <si>
    <t>Low</t>
  </si>
  <si>
    <t>DATE</t>
  </si>
  <si>
    <t>OPEN</t>
  </si>
  <si>
    <t>HIGH</t>
  </si>
  <si>
    <t>LOW</t>
  </si>
  <si>
    <t>CLOSE</t>
  </si>
  <si>
    <t>Close</t>
  </si>
  <si>
    <t>Adj Close</t>
  </si>
  <si>
    <t>BTC-CAD</t>
  </si>
  <si>
    <t>ETH-CAD</t>
  </si>
  <si>
    <t>VOO-USD</t>
  </si>
  <si>
    <t>VIX-USD</t>
  </si>
  <si>
    <t>BTC-USD</t>
  </si>
  <si>
    <t>ETH-USD</t>
  </si>
  <si>
    <t>Date(UTC)</t>
  </si>
  <si>
    <t>UnixTimeStamp</t>
  </si>
  <si>
    <t>Value</t>
  </si>
  <si>
    <t>Month</t>
  </si>
  <si>
    <t>Rate</t>
  </si>
  <si>
    <t>Column3</t>
  </si>
  <si>
    <t>1.3435</t>
  </si>
  <si>
    <t/>
  </si>
  <si>
    <t>1.3315</t>
  </si>
  <si>
    <t>1.3244</t>
  </si>
  <si>
    <t>1.3214</t>
  </si>
  <si>
    <t>1.3240</t>
  </si>
  <si>
    <t>1.3213</t>
  </si>
  <si>
    <t>1.3250</t>
  </si>
  <si>
    <t>1.3106</t>
  </si>
  <si>
    <t>1.3141</t>
  </si>
  <si>
    <t>1.3152</t>
  </si>
  <si>
    <t>1.3057</t>
  </si>
  <si>
    <t>1.3099</t>
  </si>
  <si>
    <t>1.3303</t>
  </si>
  <si>
    <t>1.3356</t>
  </si>
  <si>
    <t>1.3291</t>
  </si>
  <si>
    <t>1.3174</t>
  </si>
  <si>
    <t>1.3088</t>
  </si>
  <si>
    <t>1.3103</t>
  </si>
  <si>
    <t>1.3123</t>
  </si>
  <si>
    <t>1.3114</t>
  </si>
  <si>
    <t>1.3030</t>
  </si>
  <si>
    <t>1.3074</t>
  </si>
  <si>
    <t>1.3016</t>
  </si>
  <si>
    <t>1.3167</t>
  </si>
  <si>
    <t>1.3157</t>
  </si>
  <si>
    <t>1.3127</t>
  </si>
  <si>
    <t>1.3084</t>
  </si>
  <si>
    <t>1.3082</t>
  </si>
  <si>
    <t>1.3070</t>
  </si>
  <si>
    <t>1.3055</t>
  </si>
  <si>
    <t>1.3102</t>
  </si>
  <si>
    <t>1.3148</t>
  </si>
  <si>
    <t>1.3181</t>
  </si>
  <si>
    <t>1.3110</t>
  </si>
  <si>
    <t>1.3095</t>
  </si>
  <si>
    <t>1.3118</t>
  </si>
  <si>
    <t>1.3249</t>
  </si>
  <si>
    <t>1.3338</t>
  </si>
  <si>
    <t>1.3387</t>
  </si>
  <si>
    <t>1.3405</t>
  </si>
  <si>
    <t>1.3404</t>
  </si>
  <si>
    <t>1.3417</t>
  </si>
  <si>
    <t>1.3475</t>
  </si>
  <si>
    <t>1.3513</t>
  </si>
  <si>
    <t>1.3464</t>
  </si>
  <si>
    <t>1.3447</t>
  </si>
  <si>
    <t>1.3484</t>
  </si>
  <si>
    <t>1.3428</t>
  </si>
  <si>
    <t>1.3319</t>
  </si>
  <si>
    <t>1.3337</t>
  </si>
  <si>
    <t>1.3358</t>
  </si>
  <si>
    <t>1.3317</t>
  </si>
  <si>
    <t>1.3360</t>
  </si>
  <si>
    <t>1.3336</t>
  </si>
  <si>
    <t>1.3374</t>
  </si>
  <si>
    <t>1.3373</t>
  </si>
  <si>
    <t>1.3364</t>
  </si>
  <si>
    <t>1.3304</t>
  </si>
  <si>
    <t>1.3310</t>
  </si>
  <si>
    <t>1.3384</t>
  </si>
  <si>
    <t>1.3425</t>
  </si>
  <si>
    <t>1.3409</t>
  </si>
  <si>
    <t>1.3418</t>
  </si>
  <si>
    <t>1.3395</t>
  </si>
  <si>
    <t>1.3349</t>
  </si>
  <si>
    <t>1.3332</t>
  </si>
  <si>
    <t>1.3300</t>
  </si>
  <si>
    <t>1.3275</t>
  </si>
  <si>
    <t>1.3289</t>
  </si>
  <si>
    <t>1.3377</t>
  </si>
  <si>
    <t>1.3460</t>
  </si>
  <si>
    <t>1.3482</t>
  </si>
  <si>
    <t>1.3506</t>
  </si>
  <si>
    <t>1.3492</t>
  </si>
  <si>
    <t>1.3592</t>
  </si>
  <si>
    <t>1.3593</t>
  </si>
  <si>
    <t>1.3624</t>
  </si>
  <si>
    <t>1.3662</t>
  </si>
  <si>
    <t>1.3660</t>
  </si>
  <si>
    <t>1.3720</t>
  </si>
  <si>
    <t>1.3714</t>
  </si>
  <si>
    <t>1.3743</t>
  </si>
  <si>
    <t>1.3712</t>
  </si>
  <si>
    <t>1.3705</t>
  </si>
  <si>
    <t>1.3728</t>
  </si>
  <si>
    <t>1.3672</t>
  </si>
  <si>
    <t>1.3707</t>
  </si>
  <si>
    <t>1.3641</t>
  </si>
  <si>
    <t>1.3596</t>
  </si>
  <si>
    <t>1.3614</t>
  </si>
  <si>
    <t>1.3611</t>
  </si>
  <si>
    <t>1.3544</t>
  </si>
  <si>
    <t>1.3490</t>
  </si>
  <si>
    <t>1.3453</t>
  </si>
  <si>
    <t>1.3456</t>
  </si>
  <si>
    <t>1.3446</t>
  </si>
  <si>
    <t>1.3469</t>
  </si>
  <si>
    <t>1.3500</t>
  </si>
  <si>
    <t>1.3504</t>
  </si>
  <si>
    <t>1.3483</t>
  </si>
  <si>
    <t>1.3461</t>
  </si>
  <si>
    <t>1.3503</t>
  </si>
  <si>
    <t>1.3415</t>
  </si>
  <si>
    <t>1.3238</t>
  </si>
  <si>
    <t>1.3209</t>
  </si>
  <si>
    <t>1.3283</t>
  </si>
  <si>
    <t>1.3232</t>
  </si>
  <si>
    <t>1.3220</t>
  </si>
  <si>
    <t>1.3267</t>
  </si>
  <si>
    <t>1.3241</t>
  </si>
  <si>
    <t>1.3268</t>
  </si>
  <si>
    <t>1.3188</t>
  </si>
  <si>
    <t>1.3060</t>
  </si>
  <si>
    <t>1.3015</t>
  </si>
  <si>
    <t>1.2977</t>
  </si>
  <si>
    <t>1.2941</t>
  </si>
  <si>
    <t>1.2982</t>
  </si>
  <si>
    <t>1.2946</t>
  </si>
  <si>
    <t>1.2887</t>
  </si>
  <si>
    <t>1.2888</t>
  </si>
  <si>
    <t>1.2920</t>
  </si>
  <si>
    <t>1.2794</t>
  </si>
  <si>
    <t>1.2743</t>
  </si>
  <si>
    <t>1.2672</t>
  </si>
  <si>
    <t>1.2669</t>
  </si>
  <si>
    <t>1.2628</t>
  </si>
  <si>
    <t>1.2595</t>
  </si>
  <si>
    <t>1.2585</t>
  </si>
  <si>
    <t>1.2549</t>
  </si>
  <si>
    <t>1.2512</t>
  </si>
  <si>
    <t>1.2507</t>
  </si>
  <si>
    <t>1.2505</t>
  </si>
  <si>
    <t>1.2520</t>
  </si>
  <si>
    <t>1.2447</t>
  </si>
  <si>
    <t>1.2485</t>
  </si>
  <si>
    <t>1.2514</t>
  </si>
  <si>
    <t>1.2560</t>
  </si>
  <si>
    <t>1.2578</t>
  </si>
  <si>
    <t>1.2638</t>
  </si>
  <si>
    <t>1.2705</t>
  </si>
  <si>
    <t>1.2711</t>
  </si>
  <si>
    <t>1.2685</t>
  </si>
  <si>
    <t>1.2755</t>
  </si>
  <si>
    <t>1.2699</t>
  </si>
  <si>
    <t>1.2647</t>
  </si>
  <si>
    <t>1.2586</t>
  </si>
  <si>
    <t>1.2575</t>
  </si>
  <si>
    <t>1.2552</t>
  </si>
  <si>
    <t>1.2564</t>
  </si>
  <si>
    <t>1.2529</t>
  </si>
  <si>
    <t>1.2492</t>
  </si>
  <si>
    <t>1.2482</t>
  </si>
  <si>
    <t>1.2515</t>
  </si>
  <si>
    <t>1.2605</t>
  </si>
  <si>
    <t>1.2536</t>
  </si>
  <si>
    <t>1.2390</t>
  </si>
  <si>
    <t>1.2371</t>
  </si>
  <si>
    <t>1.2264</t>
  </si>
  <si>
    <t>1.2148</t>
  </si>
  <si>
    <t>1.2132</t>
  </si>
  <si>
    <t>1.2128</t>
  </si>
  <si>
    <t>1.2159</t>
  </si>
  <si>
    <t>1.2187</t>
  </si>
  <si>
    <t>1.2198</t>
  </si>
  <si>
    <t>1.2182</t>
  </si>
  <si>
    <t>1.2238</t>
  </si>
  <si>
    <t>1.2277</t>
  </si>
  <si>
    <t>1.2273</t>
  </si>
  <si>
    <t>1.2339</t>
  </si>
  <si>
    <t>1.2317</t>
  </si>
  <si>
    <t>1.2341</t>
  </si>
  <si>
    <t>1.2370</t>
  </si>
  <si>
    <t>1.2412</t>
  </si>
  <si>
    <t>1.2450</t>
  </si>
  <si>
    <t>1.2480</t>
  </si>
  <si>
    <t>1.2500</t>
  </si>
  <si>
    <t>1.2479</t>
  </si>
  <si>
    <t>1.2548</t>
  </si>
  <si>
    <t>1.2501</t>
  </si>
  <si>
    <t>1.2498</t>
  </si>
  <si>
    <t>1.2472</t>
  </si>
  <si>
    <t>1.2487</t>
  </si>
  <si>
    <t>1.2486</t>
  </si>
  <si>
    <t>1.2478</t>
  </si>
  <si>
    <t>1.2601</t>
  </si>
  <si>
    <t>1.2644</t>
  </si>
  <si>
    <t>1.2666</t>
  </si>
  <si>
    <t>1.2771</t>
  </si>
  <si>
    <t>1.2831</t>
  </si>
  <si>
    <t>1.2874</t>
  </si>
  <si>
    <t>1.2837</t>
  </si>
  <si>
    <t>1.2893</t>
  </si>
  <si>
    <t>1.2885</t>
  </si>
  <si>
    <t>1.2822</t>
  </si>
  <si>
    <t>1.2764</t>
  </si>
  <si>
    <t>1.2746</t>
  </si>
  <si>
    <t>1.2785</t>
  </si>
  <si>
    <t>1.2729</t>
  </si>
  <si>
    <t>1.2692</t>
  </si>
  <si>
    <t>1.2683</t>
  </si>
  <si>
    <t>1.2733</t>
  </si>
  <si>
    <t>1.2773</t>
  </si>
  <si>
    <t>1.2745</t>
  </si>
  <si>
    <t>1.2783</t>
  </si>
  <si>
    <t>1.2793</t>
  </si>
  <si>
    <t>1.2778</t>
  </si>
  <si>
    <t>1.2715</t>
  </si>
  <si>
    <t>1.2708</t>
  </si>
  <si>
    <t>1.2735</t>
  </si>
  <si>
    <t>1.2807</t>
  </si>
  <si>
    <t>1.2853</t>
  </si>
  <si>
    <t>1.2695</t>
  </si>
  <si>
    <t>1.2680</t>
  </si>
  <si>
    <t>1.2757</t>
  </si>
  <si>
    <t>1.2843</t>
  </si>
  <si>
    <t>1.2860</t>
  </si>
  <si>
    <t>1.2854</t>
  </si>
  <si>
    <t>1.2871</t>
  </si>
  <si>
    <t>1.2852</t>
  </si>
  <si>
    <t>1.2805</t>
  </si>
  <si>
    <t>1.2834</t>
  </si>
  <si>
    <t>1.2865</t>
  </si>
  <si>
    <t>1.2886</t>
  </si>
  <si>
    <t>1.2842</t>
  </si>
  <si>
    <t>1.2734</t>
  </si>
  <si>
    <t>1.2759</t>
  </si>
  <si>
    <t>1.2641</t>
  </si>
  <si>
    <t>1.2588</t>
  </si>
  <si>
    <t>1.2545</t>
  </si>
  <si>
    <t>1.2517</t>
  </si>
  <si>
    <t>1.2533</t>
  </si>
  <si>
    <t>1.2403</t>
  </si>
  <si>
    <t>1.2422</t>
  </si>
  <si>
    <t>1.2454</t>
  </si>
  <si>
    <t>1.2496</t>
  </si>
  <si>
    <t>1.2535</t>
  </si>
  <si>
    <t>1.2504</t>
  </si>
  <si>
    <t>1.2419</t>
  </si>
  <si>
    <t>1.2425</t>
  </si>
  <si>
    <t>1.2446</t>
  </si>
  <si>
    <t>1.2459</t>
  </si>
  <si>
    <t>1.2458</t>
  </si>
  <si>
    <t>1.2323</t>
  </si>
  <si>
    <t>1.2321</t>
  </si>
  <si>
    <t>1.2335</t>
  </si>
  <si>
    <t>1.2328</t>
  </si>
  <si>
    <t>1.2293</t>
  </si>
  <si>
    <t>1.2288</t>
  </si>
  <si>
    <t>1.2380</t>
  </si>
  <si>
    <t>1.2483</t>
  </si>
  <si>
    <t>1.2530</t>
  </si>
  <si>
    <t>1.2546</t>
  </si>
  <si>
    <t>1.2609</t>
  </si>
  <si>
    <t>1.2603</t>
  </si>
  <si>
    <t>1.2600</t>
  </si>
  <si>
    <t>1.2562</t>
  </si>
  <si>
    <t>1.2540</t>
  </si>
  <si>
    <t>1.2622</t>
  </si>
  <si>
    <t>1.2671</t>
  </si>
  <si>
    <t>1.2709</t>
  </si>
  <si>
    <t>1.2668</t>
  </si>
  <si>
    <t>1.2686</t>
  </si>
  <si>
    <t>1.2740</t>
  </si>
  <si>
    <t>1.2809</t>
  </si>
  <si>
    <t>1.2851</t>
  </si>
  <si>
    <t>1.2891</t>
  </si>
  <si>
    <t>1.2898</t>
  </si>
  <si>
    <t>1.2947</t>
  </si>
  <si>
    <t>1.2927</t>
  </si>
  <si>
    <t>1.2840</t>
  </si>
  <si>
    <t>1.2830</t>
  </si>
  <si>
    <t>1.2912</t>
  </si>
  <si>
    <t>1.2944</t>
  </si>
  <si>
    <t>1.3032</t>
  </si>
  <si>
    <t>1.3079</t>
  </si>
  <si>
    <t>1.3077</t>
  </si>
  <si>
    <t>1.2958</t>
  </si>
  <si>
    <t>1.2908</t>
  </si>
  <si>
    <t>1.2856</t>
  </si>
  <si>
    <t>1.2869</t>
  </si>
  <si>
    <t>1.2902</t>
  </si>
  <si>
    <t>1.2894</t>
  </si>
  <si>
    <t>1.2812</t>
  </si>
  <si>
    <t>1.2776</t>
  </si>
  <si>
    <t>1.2618</t>
  </si>
  <si>
    <t>1.2584</t>
  </si>
  <si>
    <t>1.2596</t>
  </si>
  <si>
    <t>1.2597</t>
  </si>
  <si>
    <t>1.2579</t>
  </si>
  <si>
    <t>1.2614</t>
  </si>
  <si>
    <t>1.2633</t>
  </si>
  <si>
    <t>1.2728</t>
  </si>
  <si>
    <t>1.2833</t>
  </si>
  <si>
    <t>1.2828</t>
  </si>
  <si>
    <t>1.2862</t>
  </si>
  <si>
    <t>1.2857</t>
  </si>
  <si>
    <t>1.2836</t>
  </si>
  <si>
    <t>1.2867</t>
  </si>
  <si>
    <t>1.2861</t>
  </si>
  <si>
    <t>1.2864</t>
  </si>
  <si>
    <t>1.2963</t>
  </si>
  <si>
    <t>1.2775</t>
  </si>
  <si>
    <t>1.2779</t>
  </si>
  <si>
    <t>1.2876</t>
  </si>
  <si>
    <t>1.2801</t>
  </si>
  <si>
    <t>1.2880</t>
  </si>
  <si>
    <t>1.2786</t>
  </si>
  <si>
    <t>1.2974</t>
  </si>
  <si>
    <t>1.3001</t>
  </si>
  <si>
    <t>1.3020</t>
  </si>
  <si>
    <t>1.2897</t>
  </si>
  <si>
    <t>1.2948</t>
  </si>
  <si>
    <t>1.2964</t>
  </si>
  <si>
    <t>1.2928</t>
  </si>
  <si>
    <t>1.2993</t>
  </si>
  <si>
    <t>1.2913</t>
  </si>
  <si>
    <t>1.2972</t>
  </si>
  <si>
    <t>1.2962</t>
  </si>
  <si>
    <t>1.3004</t>
  </si>
  <si>
    <t>1.2988</t>
  </si>
  <si>
    <t>1.3052</t>
  </si>
  <si>
    <t>1.3177</t>
  </si>
  <si>
    <t>1.3208</t>
  </si>
  <si>
    <t>1.3276</t>
  </si>
  <si>
    <t>1.3301</t>
  </si>
  <si>
    <t>1.3308</t>
  </si>
  <si>
    <t>1.3306</t>
  </si>
  <si>
    <t>1.3307</t>
  </si>
  <si>
    <t>1.3168</t>
  </si>
  <si>
    <t>1.3154</t>
  </si>
  <si>
    <t>1.3143</t>
  </si>
  <si>
    <t>1.3129</t>
  </si>
  <si>
    <t>1.3105</t>
  </si>
  <si>
    <t>1.3097</t>
  </si>
  <si>
    <t>1.3125</t>
  </si>
  <si>
    <t>1.3151</t>
  </si>
  <si>
    <t>1.3166</t>
  </si>
  <si>
    <t>1.3171</t>
  </si>
  <si>
    <t>1.3137</t>
  </si>
  <si>
    <t>1.3187</t>
  </si>
  <si>
    <t>1.3204</t>
  </si>
  <si>
    <t>1.3255</t>
  </si>
  <si>
    <t>1.3142</t>
  </si>
  <si>
    <t>1.3156</t>
  </si>
  <si>
    <t>1.3065</t>
  </si>
  <si>
    <t>1.3062</t>
  </si>
  <si>
    <t>1.3021</t>
  </si>
  <si>
    <t>1.3017</t>
  </si>
  <si>
    <t>1.3002</t>
  </si>
  <si>
    <t>1.3014</t>
  </si>
  <si>
    <t>1.2983</t>
  </si>
  <si>
    <t>1.3023</t>
  </si>
  <si>
    <t>1.3040</t>
  </si>
  <si>
    <t>1.3113</t>
  </si>
  <si>
    <t>1.3136</t>
  </si>
  <si>
    <t>1.3087</t>
  </si>
  <si>
    <t>1.3138</t>
  </si>
  <si>
    <t>1.3081</t>
  </si>
  <si>
    <t>1.3036</t>
  </si>
  <si>
    <t>1.3063</t>
  </si>
  <si>
    <t>1.2986</t>
  </si>
  <si>
    <t>1.2917</t>
  </si>
  <si>
    <t>1.2931</t>
  </si>
  <si>
    <t>1.2980</t>
  </si>
  <si>
    <t>1.3182</t>
  </si>
  <si>
    <t>1.3185</t>
  </si>
  <si>
    <t>1.3164</t>
  </si>
  <si>
    <t>1.3163</t>
  </si>
  <si>
    <t>1.2997</t>
  </si>
  <si>
    <t>1.3033</t>
  </si>
  <si>
    <t>1.3019</t>
  </si>
  <si>
    <t>1.2992</t>
  </si>
  <si>
    <t>1.2905</t>
  </si>
  <si>
    <t>1.2916</t>
  </si>
  <si>
    <t>1.2935</t>
  </si>
  <si>
    <t>1.2975</t>
  </si>
  <si>
    <t>1.3045</t>
  </si>
  <si>
    <t>1.2945</t>
  </si>
  <si>
    <t>1.2803</t>
  </si>
  <si>
    <t>1.2817</t>
  </si>
  <si>
    <t>1.2832</t>
  </si>
  <si>
    <t>1.2900</t>
  </si>
  <si>
    <t>1.2936</t>
  </si>
  <si>
    <t>1.2965</t>
  </si>
  <si>
    <t>1.3038</t>
  </si>
  <si>
    <t>1.3031</t>
  </si>
  <si>
    <t>1.2938</t>
  </si>
  <si>
    <t>1.2994</t>
  </si>
  <si>
    <t>1.3104</t>
  </si>
  <si>
    <t>1.3098</t>
  </si>
  <si>
    <t>1.3029</t>
  </si>
  <si>
    <t>1.3076</t>
  </si>
  <si>
    <t>1.3108</t>
  </si>
  <si>
    <t>1.3119</t>
  </si>
  <si>
    <t>1.3133</t>
  </si>
  <si>
    <t>1.3096</t>
  </si>
  <si>
    <t>1.3130</t>
  </si>
  <si>
    <t>1.3206</t>
  </si>
  <si>
    <t>1.3235</t>
  </si>
  <si>
    <t>1.3202</t>
  </si>
  <si>
    <t>1.3259</t>
  </si>
  <si>
    <t>1.3270</t>
  </si>
  <si>
    <t>1.3205</t>
  </si>
  <si>
    <t>1.3228</t>
  </si>
  <si>
    <t>1.3230</t>
  </si>
  <si>
    <t>1.3302</t>
  </si>
  <si>
    <t>1.3191</t>
  </si>
  <si>
    <t>1.3219</t>
  </si>
  <si>
    <t>1.3353</t>
  </si>
  <si>
    <t>1.3299</t>
  </si>
  <si>
    <t>1.3379</t>
  </si>
  <si>
    <t>1.3402</t>
  </si>
  <si>
    <t>1.3346</t>
  </si>
  <si>
    <t>1.3359</t>
  </si>
  <si>
    <t>1.3399</t>
  </si>
  <si>
    <t>1.3454</t>
  </si>
  <si>
    <t>1.3450</t>
  </si>
  <si>
    <t>1.3495</t>
  </si>
  <si>
    <t>1.3566</t>
  </si>
  <si>
    <t>1.3589</t>
  </si>
  <si>
    <t>1.3638</t>
  </si>
  <si>
    <t>1.3642</t>
  </si>
  <si>
    <t>1.3600</t>
  </si>
  <si>
    <t>1.3501</t>
  </si>
  <si>
    <t>1.3410</t>
  </si>
  <si>
    <t>1.3313</t>
  </si>
  <si>
    <t>1.3293</t>
  </si>
  <si>
    <t>1.3221</t>
  </si>
  <si>
    <t>1.3234</t>
  </si>
  <si>
    <t>1.3269</t>
  </si>
  <si>
    <t>1.3266</t>
  </si>
  <si>
    <t>1.3248</t>
  </si>
  <si>
    <t>1.3294</t>
  </si>
  <si>
    <t>1.3260</t>
  </si>
  <si>
    <t>1.3297</t>
  </si>
  <si>
    <t>1.3340</t>
  </si>
  <si>
    <t>1.3348</t>
  </si>
  <si>
    <t>1.3351</t>
  </si>
  <si>
    <t>1.3256</t>
  </si>
  <si>
    <t>1.3192</t>
  </si>
  <si>
    <t>1.3144</t>
  </si>
  <si>
    <t>1.3134</t>
  </si>
  <si>
    <t>1.3190</t>
  </si>
  <si>
    <t>1.3285</t>
  </si>
  <si>
    <t>1.3298</t>
  </si>
  <si>
    <t>1.3169</t>
  </si>
  <si>
    <t>1.3196</t>
  </si>
  <si>
    <t>1.3173</t>
  </si>
  <si>
    <t>1.3195</t>
  </si>
  <si>
    <t>1.3145</t>
  </si>
  <si>
    <t>1.3345</t>
  </si>
  <si>
    <t>1.3420</t>
  </si>
  <si>
    <t>1.3438</t>
  </si>
  <si>
    <t>1.3422</t>
  </si>
  <si>
    <t>1.3414</t>
  </si>
  <si>
    <t>1.3378</t>
  </si>
  <si>
    <t>1.3326</t>
  </si>
  <si>
    <t>1.3327</t>
  </si>
  <si>
    <t>1.3342</t>
  </si>
  <si>
    <t>1.3292</t>
  </si>
  <si>
    <t>1.3366</t>
  </si>
  <si>
    <t>1.3411</t>
  </si>
  <si>
    <t>1.3386</t>
  </si>
  <si>
    <t>1.3429</t>
  </si>
  <si>
    <t>1.3363</t>
  </si>
  <si>
    <t>1.3344</t>
  </si>
  <si>
    <t>1.3324</t>
  </si>
  <si>
    <t>1.3357</t>
  </si>
  <si>
    <t>1.3325</t>
  </si>
  <si>
    <t>1.3316</t>
  </si>
  <si>
    <t>1.3329</t>
  </si>
  <si>
    <t>1.3354</t>
  </si>
  <si>
    <t>1.3361</t>
  </si>
  <si>
    <t>1.3382</t>
  </si>
  <si>
    <t>1.3421</t>
  </si>
  <si>
    <t>1.3493</t>
  </si>
  <si>
    <t>1.3423</t>
  </si>
  <si>
    <t>1.3416</t>
  </si>
  <si>
    <t>1.3462</t>
  </si>
  <si>
    <t>1.3476</t>
  </si>
  <si>
    <t>1.3466</t>
  </si>
  <si>
    <t>1.3457</t>
  </si>
  <si>
    <t>1.3451</t>
  </si>
  <si>
    <t>1.3439</t>
  </si>
  <si>
    <t>1.3468</t>
  </si>
  <si>
    <t>1.3413</t>
  </si>
  <si>
    <t>1.3478</t>
  </si>
  <si>
    <t>1.3442</t>
  </si>
  <si>
    <t>1.3477</t>
  </si>
  <si>
    <t>1.3514</t>
  </si>
  <si>
    <t>1.3527</t>
  </si>
  <si>
    <t>1.3470</t>
  </si>
  <si>
    <t>1.3401</t>
  </si>
  <si>
    <t>1.3278</t>
  </si>
  <si>
    <t>1.3385</t>
  </si>
  <si>
    <t>1.3407</t>
  </si>
  <si>
    <t>1.3394</t>
  </si>
  <si>
    <t>1.3343</t>
  </si>
  <si>
    <t>1.3212</t>
  </si>
  <si>
    <t>1.3194</t>
  </si>
  <si>
    <t>1.3111</t>
  </si>
  <si>
    <t>1.3073</t>
  </si>
  <si>
    <t>1.3059</t>
  </si>
  <si>
    <t>1.3092</t>
  </si>
  <si>
    <t>1.3071</t>
  </si>
  <si>
    <t>1.3039</t>
  </si>
  <si>
    <t>1.3053</t>
  </si>
  <si>
    <t>1.3069</t>
  </si>
  <si>
    <t>1.3146</t>
  </si>
  <si>
    <t>1.3159</t>
  </si>
  <si>
    <t>1.3217</t>
  </si>
  <si>
    <t>1.3225</t>
  </si>
  <si>
    <t>1.3253</t>
  </si>
  <si>
    <t>1.3322</t>
  </si>
  <si>
    <t>1.3257</t>
  </si>
  <si>
    <t>1.3236</t>
  </si>
  <si>
    <t>1.3311</t>
  </si>
  <si>
    <t>1.3286</t>
  </si>
  <si>
    <t>1.3323</t>
  </si>
  <si>
    <t>1.3279</t>
  </si>
  <si>
    <t>1.3296</t>
  </si>
  <si>
    <t>1.3295</t>
  </si>
  <si>
    <t>1.3263</t>
  </si>
  <si>
    <t>1.3155</t>
  </si>
  <si>
    <t>1.3153</t>
  </si>
  <si>
    <t>1.3271</t>
  </si>
  <si>
    <t>1.3243</t>
  </si>
  <si>
    <t>1.3330</t>
  </si>
  <si>
    <t>1.3198</t>
  </si>
  <si>
    <t>1.3211</t>
  </si>
  <si>
    <t>1.3201</t>
  </si>
  <si>
    <t>1.3132</t>
  </si>
  <si>
    <t>1.3094</t>
  </si>
  <si>
    <t>1.3086</t>
  </si>
  <si>
    <t>1.3075</t>
  </si>
  <si>
    <t>1.3064</t>
  </si>
  <si>
    <t>1.3056</t>
  </si>
  <si>
    <t>1.3160</t>
  </si>
  <si>
    <t>1.3179</t>
  </si>
  <si>
    <t>1.3176</t>
  </si>
  <si>
    <t>1.3223</t>
  </si>
  <si>
    <t>1.3258</t>
  </si>
  <si>
    <t>1.3231</t>
  </si>
  <si>
    <t>1.3237</t>
  </si>
  <si>
    <t>1.3287</t>
  </si>
  <si>
    <t>1.3288</t>
  </si>
  <si>
    <t>1.3233</t>
  </si>
  <si>
    <t>1.3183</t>
  </si>
  <si>
    <t>1.3122</t>
  </si>
  <si>
    <t>1.3078</t>
  </si>
  <si>
    <t>1.2970</t>
  </si>
  <si>
    <t>1.3009</t>
  </si>
  <si>
    <t>1.3026</t>
  </si>
  <si>
    <t>1.3051</t>
  </si>
  <si>
    <t>1.3048</t>
  </si>
  <si>
    <t>1.3050</t>
  </si>
  <si>
    <t>1.3067</t>
  </si>
  <si>
    <t>1.3116</t>
  </si>
  <si>
    <t>1.3140</t>
  </si>
  <si>
    <t>1.3290</t>
  </si>
  <si>
    <t>1.3305</t>
  </si>
  <si>
    <t>1.3254</t>
  </si>
  <si>
    <t>1.3224</t>
  </si>
  <si>
    <t>1.3281</t>
  </si>
  <si>
    <t>1.3392</t>
  </si>
  <si>
    <t>1.3598</t>
  </si>
  <si>
    <t>1.3731</t>
  </si>
  <si>
    <t>1.3745</t>
  </si>
  <si>
    <t>1.3820</t>
  </si>
  <si>
    <t>1.3901</t>
  </si>
  <si>
    <t>1.3964</t>
  </si>
  <si>
    <t>1.4175</t>
  </si>
  <si>
    <t>1.4496</t>
  </si>
  <si>
    <t>1.4495</t>
  </si>
  <si>
    <t>1.4332</t>
  </si>
  <si>
    <t>1.4482</t>
  </si>
  <si>
    <t>1.4491</t>
  </si>
  <si>
    <t>1.4302</t>
  </si>
  <si>
    <t>1.4077</t>
  </si>
  <si>
    <t>1.4056</t>
  </si>
  <si>
    <t>1.4156</t>
  </si>
  <si>
    <t>1.4187</t>
  </si>
  <si>
    <t>1.4217</t>
  </si>
  <si>
    <t>1.4179</t>
  </si>
  <si>
    <t>1.4142</t>
  </si>
  <si>
    <t>1.4127</t>
  </si>
  <si>
    <t>1.3986</t>
  </si>
  <si>
    <t>1.4034</t>
  </si>
  <si>
    <t>1.3985</t>
  </si>
  <si>
    <t>1.3936</t>
  </si>
  <si>
    <t>1.3904</t>
  </si>
  <si>
    <t>1.4086</t>
  </si>
  <si>
    <t>1.4122</t>
  </si>
  <si>
    <t>1.4037</t>
  </si>
  <si>
    <t>1.4203</t>
  </si>
  <si>
    <t>1.4155</t>
  </si>
  <si>
    <t>1.4063</t>
  </si>
  <si>
    <t>1.4090</t>
  </si>
  <si>
    <t>1.4053</t>
  </si>
  <si>
    <t>1.3978</t>
  </si>
  <si>
    <t>1.3922</t>
  </si>
  <si>
    <t>1.3910</t>
  </si>
  <si>
    <t>1.4066</t>
  </si>
  <si>
    <t>1.4085</t>
  </si>
  <si>
    <t>1.4032</t>
  </si>
  <si>
    <t>1.4124</t>
  </si>
  <si>
    <t>1.4015</t>
  </si>
  <si>
    <t>1.3934</t>
  </si>
  <si>
    <t>1.4012</t>
  </si>
  <si>
    <t>1.4073</t>
  </si>
  <si>
    <t>1.4094</t>
  </si>
  <si>
    <t>1.3893</t>
  </si>
  <si>
    <t>1.3892</t>
  </si>
  <si>
    <t>1.3935</t>
  </si>
  <si>
    <t>1.3984</t>
  </si>
  <si>
    <t>1.3804</t>
  </si>
  <si>
    <t>1.3780</t>
  </si>
  <si>
    <t>1.3764</t>
  </si>
  <si>
    <t>1.3787</t>
  </si>
  <si>
    <t>1.3630</t>
  </si>
  <si>
    <t>1.3515</t>
  </si>
  <si>
    <t>1.3508</t>
  </si>
  <si>
    <t>1.3383</t>
  </si>
  <si>
    <t>1.3390</t>
  </si>
  <si>
    <t>1.3553</t>
  </si>
  <si>
    <t>1.3604</t>
  </si>
  <si>
    <t>1.3558</t>
  </si>
  <si>
    <t>1.3555</t>
  </si>
  <si>
    <t>1.3587</t>
  </si>
  <si>
    <t>1.3545</t>
  </si>
  <si>
    <t>1.3516</t>
  </si>
  <si>
    <t>1.3591</t>
  </si>
  <si>
    <t>1.3645</t>
  </si>
  <si>
    <t>1.3676</t>
  </si>
  <si>
    <t>1.3682</t>
  </si>
  <si>
    <t>1.3628</t>
  </si>
  <si>
    <t>1.3586</t>
  </si>
  <si>
    <t>1.3565</t>
  </si>
  <si>
    <t>1.3543</t>
  </si>
  <si>
    <t>1.3583</t>
  </si>
  <si>
    <t>1.3538</t>
  </si>
  <si>
    <t>1.3594</t>
  </si>
  <si>
    <t>1.3567</t>
  </si>
  <si>
    <t>1.3616</t>
  </si>
  <si>
    <t>1.3534</t>
  </si>
  <si>
    <t>1.3574</t>
  </si>
  <si>
    <t>1.3432</t>
  </si>
  <si>
    <t>1.3372</t>
  </si>
  <si>
    <t>1.3262</t>
  </si>
  <si>
    <t>1.3207</t>
  </si>
  <si>
    <t>1.3170</t>
  </si>
  <si>
    <t>1.3042</t>
  </si>
  <si>
    <t>1.3089</t>
  </si>
  <si>
    <t>1.3162</t>
  </si>
  <si>
    <t>1.3186</t>
  </si>
  <si>
    <t>1.3175</t>
  </si>
  <si>
    <t>1.3200</t>
  </si>
  <si>
    <t>1.3396</t>
  </si>
  <si>
    <t>1.3391</t>
  </si>
  <si>
    <t>1.3339</t>
  </si>
  <si>
    <t>1.3272</t>
  </si>
  <si>
    <t>1.3139</t>
  </si>
  <si>
    <t>1.3165</t>
  </si>
  <si>
    <t>1.3318</t>
  </si>
  <si>
    <t>1.3147</t>
  </si>
  <si>
    <t>1.3085</t>
  </si>
  <si>
    <t>1.3083</t>
  </si>
  <si>
    <t>1.3003</t>
  </si>
  <si>
    <t>1.3013</t>
  </si>
  <si>
    <t>1.2985</t>
  </si>
  <si>
    <t>1.2952</t>
  </si>
  <si>
    <t>1.2934</t>
  </si>
  <si>
    <t>1.2808</t>
  </si>
  <si>
    <t>1.2769</t>
  </si>
  <si>
    <t>1.2722</t>
  </si>
  <si>
    <t>1.2753</t>
  </si>
  <si>
    <t>1.2718</t>
  </si>
  <si>
    <t>1.2849</t>
  </si>
  <si>
    <t>1.2835</t>
  </si>
  <si>
    <t>1.2806</t>
  </si>
  <si>
    <t>1.2732</t>
  </si>
  <si>
    <t>1.2751</t>
  </si>
  <si>
    <t>1.2707</t>
  </si>
  <si>
    <t>1.2788</t>
  </si>
  <si>
    <t>1.2710</t>
  </si>
  <si>
    <t>1.2654</t>
  </si>
  <si>
    <t>1.2727</t>
  </si>
  <si>
    <t>1.2762</t>
  </si>
  <si>
    <t>1.2656</t>
  </si>
  <si>
    <t>1.2627</t>
  </si>
  <si>
    <t>1.2716</t>
  </si>
  <si>
    <t>1.2738</t>
  </si>
  <si>
    <t>1.2702</t>
  </si>
  <si>
    <t>1.2810</t>
  </si>
  <si>
    <t>1.2780</t>
  </si>
  <si>
    <t>1.2824</t>
  </si>
  <si>
    <t>1.2818</t>
  </si>
  <si>
    <t>1.2777</t>
  </si>
  <si>
    <t>1.2719</t>
  </si>
  <si>
    <t>1.2689</t>
  </si>
  <si>
    <t>1.2684</t>
  </si>
  <si>
    <t>1.2712</t>
  </si>
  <si>
    <t>1.2696</t>
  </si>
  <si>
    <t>1.2613</t>
  </si>
  <si>
    <t>1.2661</t>
  </si>
  <si>
    <t>1.2626</t>
  </si>
  <si>
    <t>1.2631</t>
  </si>
  <si>
    <t>1.2637</t>
  </si>
  <si>
    <t>1.2660</t>
  </si>
  <si>
    <t>1.2635</t>
  </si>
  <si>
    <t>1.2561</t>
  </si>
  <si>
    <t>1.2493</t>
  </si>
  <si>
    <t>1.2455</t>
  </si>
  <si>
    <t>1.2465</t>
  </si>
  <si>
    <t>1.2506</t>
  </si>
  <si>
    <t>1.2513</t>
  </si>
  <si>
    <t>1.2606</t>
  </si>
  <si>
    <t>1.2580</t>
  </si>
  <si>
    <t>1.2594</t>
  </si>
  <si>
    <t>1.2565</t>
  </si>
  <si>
    <t>1.2525</t>
  </si>
  <si>
    <t>1.2559</t>
  </si>
  <si>
    <t>1.2617</t>
  </si>
  <si>
    <t>1.2544</t>
  </si>
  <si>
    <t>1.2553</t>
  </si>
  <si>
    <t>1.2554</t>
  </si>
  <si>
    <t>1.2503</t>
  </si>
  <si>
    <t>1.2519</t>
  </si>
  <si>
    <t>1.2572</t>
  </si>
  <si>
    <t>1.2523</t>
  </si>
  <si>
    <t>1.2489</t>
  </si>
  <si>
    <t>1.2357</t>
  </si>
  <si>
    <t>1.2292</t>
  </si>
  <si>
    <t>1.2285</t>
  </si>
  <si>
    <t>1.2279</t>
  </si>
  <si>
    <t>1.2315</t>
  </si>
  <si>
    <t>1.2272</t>
  </si>
  <si>
    <t>1.2200</t>
  </si>
  <si>
    <t>1.2156</t>
  </si>
  <si>
    <t>1.2095</t>
  </si>
  <si>
    <t>1.2096</t>
  </si>
  <si>
    <t>1.2150</t>
  </si>
  <si>
    <t>1.2109</t>
  </si>
  <si>
    <t>1.2081</t>
  </si>
  <si>
    <t>1.2051</t>
  </si>
  <si>
    <t>1.2100</t>
  </si>
  <si>
    <t>1.2070</t>
  </si>
  <si>
    <t>1.2061</t>
  </si>
  <si>
    <t>1.2057</t>
  </si>
  <si>
    <t>1.2110</t>
  </si>
  <si>
    <t>1.2073</t>
  </si>
  <si>
    <t>1.2086</t>
  </si>
  <si>
    <t>1.2072</t>
  </si>
  <si>
    <t>1.2040</t>
  </si>
  <si>
    <t>1.2052</t>
  </si>
  <si>
    <t>1.2103</t>
  </si>
  <si>
    <t>1.2084</t>
  </si>
  <si>
    <t>1.2097</t>
  </si>
  <si>
    <t>1.2094</t>
  </si>
  <si>
    <t>1.2142</t>
  </si>
  <si>
    <t>1.2188</t>
  </si>
  <si>
    <t>1.2191</t>
  </si>
  <si>
    <t>1.2377</t>
  </si>
  <si>
    <t>1.2356</t>
  </si>
  <si>
    <t>1.2287</t>
  </si>
  <si>
    <t>1.2316</t>
  </si>
  <si>
    <t>1.2294</t>
  </si>
  <si>
    <t>1.2384</t>
  </si>
  <si>
    <t>1.2394</t>
  </si>
  <si>
    <t>1.2353</t>
  </si>
  <si>
    <t>1.2343</t>
  </si>
  <si>
    <t>1.2475</t>
  </si>
  <si>
    <t>1.2476</t>
  </si>
  <si>
    <t>1.2471</t>
  </si>
  <si>
    <t>1.2497</t>
  </si>
  <si>
    <t>1.2593</t>
  </si>
  <si>
    <t>1.2730</t>
  </si>
  <si>
    <t>1.2589</t>
  </si>
  <si>
    <t>1.2567</t>
  </si>
  <si>
    <t>1.2566</t>
  </si>
  <si>
    <t>1.2462</t>
  </si>
  <si>
    <t>1.2550</t>
  </si>
  <si>
    <t>1.2569</t>
  </si>
  <si>
    <t>1.2623</t>
  </si>
  <si>
    <t>1.2630</t>
  </si>
  <si>
    <t>1.2792</t>
  </si>
  <si>
    <t>1.2682</t>
  </si>
  <si>
    <t>1.2608</t>
  </si>
  <si>
    <t>1.2619</t>
  </si>
  <si>
    <t>1.2651</t>
  </si>
  <si>
    <t>1.2607</t>
  </si>
  <si>
    <t>FX</t>
  </si>
  <si>
    <t>US Inflation</t>
  </si>
  <si>
    <t>GDP</t>
  </si>
  <si>
    <t>WILL5000PRFC</t>
  </si>
  <si>
    <t>22688.81</t>
  </si>
  <si>
    <t>.</t>
  </si>
  <si>
    <t>22753.79</t>
  </si>
  <si>
    <t>22775.96</t>
  </si>
  <si>
    <t>22726.80</t>
  </si>
  <si>
    <t>22153.04</t>
  </si>
  <si>
    <t>22464.33</t>
  </si>
  <si>
    <t>22111.99</t>
  </si>
  <si>
    <t>22099.06</t>
  </si>
  <si>
    <t>22321.06</t>
  </si>
  <si>
    <t>22242.45</t>
  </si>
  <si>
    <t>22265.81</t>
  </si>
  <si>
    <t>22258.39</t>
  </si>
  <si>
    <t>22510.57</t>
  </si>
  <si>
    <t>22681.52</t>
  </si>
  <si>
    <t>22555.37</t>
  </si>
  <si>
    <t>22366.88</t>
  </si>
  <si>
    <t>22491.14</t>
  </si>
  <si>
    <t>22618.99</t>
  </si>
  <si>
    <t>22396.58</t>
  </si>
  <si>
    <t>22578.70</t>
  </si>
  <si>
    <t>22505.15</t>
  </si>
  <si>
    <t>22391.41</t>
  </si>
  <si>
    <t>22492.53</t>
  </si>
  <si>
    <t>22478.35</t>
  </si>
  <si>
    <t>22395.24</t>
  </si>
  <si>
    <t>22516.42</t>
  </si>
  <si>
    <t>22230.16</t>
  </si>
  <si>
    <t>22251.43</t>
  </si>
  <si>
    <t>22171.92</t>
  </si>
  <si>
    <t>22167.29</t>
  </si>
  <si>
    <t>22106.24</t>
  </si>
  <si>
    <t>22243.91</t>
  </si>
  <si>
    <t>22302.88</t>
  </si>
  <si>
    <t>22264.91</t>
  </si>
  <si>
    <t>22265.67</t>
  </si>
  <si>
    <t>22382.06</t>
  </si>
  <si>
    <t>22279.12</t>
  </si>
  <si>
    <t>22216.90</t>
  </si>
  <si>
    <t>22119.39</t>
  </si>
  <si>
    <t>22058.88</t>
  </si>
  <si>
    <t>22069.35</t>
  </si>
  <si>
    <t>21907.32</t>
  </si>
  <si>
    <t>21734.46</t>
  </si>
  <si>
    <t>21633.54</t>
  </si>
  <si>
    <t>21614.14</t>
  </si>
  <si>
    <t>22084.22</t>
  </si>
  <si>
    <t>22165.78</t>
  </si>
  <si>
    <t>22466.72</t>
  </si>
  <si>
    <t>22525.95</t>
  </si>
  <si>
    <t>22558.52</t>
  </si>
  <si>
    <t>22616.67</t>
  </si>
  <si>
    <t>22781.57</t>
  </si>
  <si>
    <t>22745.18</t>
  </si>
  <si>
    <t>22860.23</t>
  </si>
  <si>
    <t>22824.84</t>
  </si>
  <si>
    <t>22993.06</t>
  </si>
  <si>
    <t>23069.58</t>
  </si>
  <si>
    <t>23099.71</t>
  </si>
  <si>
    <t>23188.75</t>
  </si>
  <si>
    <t>23038.61</t>
  </si>
  <si>
    <t>23064.60</t>
  </si>
  <si>
    <t>23009.36</t>
  </si>
  <si>
    <t>22911.62</t>
  </si>
  <si>
    <t>22921.26</t>
  </si>
  <si>
    <t>23090.38</t>
  </si>
  <si>
    <t>23195.66</t>
  </si>
  <si>
    <t>23485.54</t>
  </si>
  <si>
    <t>23571.62</t>
  </si>
  <si>
    <t>23674.37</t>
  </si>
  <si>
    <t>23611.32</t>
  </si>
  <si>
    <t>23741.95</t>
  </si>
  <si>
    <t>23532.87</t>
  </si>
  <si>
    <t>23629.99</t>
  </si>
  <si>
    <t>23593.81</t>
  </si>
  <si>
    <t>23649.52</t>
  </si>
  <si>
    <t>23751.87</t>
  </si>
  <si>
    <t>23694.61</t>
  </si>
  <si>
    <t>23626.51</t>
  </si>
  <si>
    <t>23672.08</t>
  </si>
  <si>
    <t>23732.56</t>
  </si>
  <si>
    <t>23523.59</t>
  </si>
  <si>
    <t>23521.71</t>
  </si>
  <si>
    <t>23416.82</t>
  </si>
  <si>
    <t>23611.47</t>
  </si>
  <si>
    <t>23800.87</t>
  </si>
  <si>
    <t>23753.94</t>
  </si>
  <si>
    <t>23816.06</t>
  </si>
  <si>
    <t>23721.14</t>
  </si>
  <si>
    <t>23743.38</t>
  </si>
  <si>
    <t>23810.81</t>
  </si>
  <si>
    <t>23744.06</t>
  </si>
  <si>
    <t>23809.37</t>
  </si>
  <si>
    <t>23710.64</t>
  </si>
  <si>
    <t>23762.72</t>
  </si>
  <si>
    <t>23665.35</t>
  </si>
  <si>
    <t>23744.73</t>
  </si>
  <si>
    <t>23688.33</t>
  </si>
  <si>
    <t>23880.82</t>
  </si>
  <si>
    <t>24072.30</t>
  </si>
  <si>
    <t>24051.48</t>
  </si>
  <si>
    <t>24011.19</t>
  </si>
  <si>
    <t>23843.45</t>
  </si>
  <si>
    <t>23847.34</t>
  </si>
  <si>
    <t>23850.71</t>
  </si>
  <si>
    <t>23856.32</t>
  </si>
  <si>
    <t>24048.31</t>
  </si>
  <si>
    <t>23983.08</t>
  </si>
  <si>
    <t>23973.73</t>
  </si>
  <si>
    <t>23993.61</t>
  </si>
  <si>
    <t>24156.69</t>
  </si>
  <si>
    <t>24248.38</t>
  </si>
  <si>
    <t>24359.50</t>
  </si>
  <si>
    <t>24454.80</t>
  </si>
  <si>
    <t>24572.18</t>
  </si>
  <si>
    <t>24533.51</t>
  </si>
  <si>
    <t>24578.14</t>
  </si>
  <si>
    <t>24727.96</t>
  </si>
  <si>
    <t>24684.10</t>
  </si>
  <si>
    <t>24659.13</t>
  </si>
  <si>
    <t>24688.41</t>
  </si>
  <si>
    <t>24738.27</t>
  </si>
  <si>
    <t>24636.83</t>
  </si>
  <si>
    <t>24974.22</t>
  </si>
  <si>
    <t>24803.97</t>
  </si>
  <si>
    <t>24816.60</t>
  </si>
  <si>
    <t>24723.78</t>
  </si>
  <si>
    <t>24634.98</t>
  </si>
  <si>
    <t>24560.39</t>
  </si>
  <si>
    <t>24556.46</t>
  </si>
  <si>
    <t>24636.26</t>
  </si>
  <si>
    <t>24660.99</t>
  </si>
  <si>
    <t>24570.65</t>
  </si>
  <si>
    <t>24795.54</t>
  </si>
  <si>
    <t>24779.65</t>
  </si>
  <si>
    <t>24760.97</t>
  </si>
  <si>
    <t>24699.95</t>
  </si>
  <si>
    <t>24346.43</t>
  </si>
  <si>
    <t>24381.94</t>
  </si>
  <si>
    <t>24382.56</t>
  </si>
  <si>
    <t>24373.31</t>
  </si>
  <si>
    <t>24354.59</t>
  </si>
  <si>
    <t>24528.39</t>
  </si>
  <si>
    <t>24573.75</t>
  </si>
  <si>
    <t>24656.92</t>
  </si>
  <si>
    <t>24628.92</t>
  </si>
  <si>
    <t>24561.85</t>
  </si>
  <si>
    <t>24571.47</t>
  </si>
  <si>
    <t>24467.43</t>
  </si>
  <si>
    <t>24543.39</t>
  </si>
  <si>
    <t>24524.02</t>
  </si>
  <si>
    <t>24551.32</t>
  </si>
  <si>
    <t>24542.60</t>
  </si>
  <si>
    <t>24426.92</t>
  </si>
  <si>
    <t>24250.19</t>
  </si>
  <si>
    <t>24465.03</t>
  </si>
  <si>
    <t>24412.26</t>
  </si>
  <si>
    <t>24388.61</t>
  </si>
  <si>
    <t>24580.25</t>
  </si>
  <si>
    <t>24508.35</t>
  </si>
  <si>
    <t>24772.80</t>
  </si>
  <si>
    <t>24934.63</t>
  </si>
  <si>
    <t>24937.09</t>
  </si>
  <si>
    <t>24943.65</t>
  </si>
  <si>
    <t>24870.56</t>
  </si>
  <si>
    <t>24927.24</t>
  </si>
  <si>
    <t>24931.55</t>
  </si>
  <si>
    <t>24864.74</t>
  </si>
  <si>
    <t>24853.73</t>
  </si>
  <si>
    <t>24977.58</t>
  </si>
  <si>
    <t>24956.20</t>
  </si>
  <si>
    <t>24931.77</t>
  </si>
  <si>
    <t>24978.83</t>
  </si>
  <si>
    <t>24903.70</t>
  </si>
  <si>
    <t>24857.65</t>
  </si>
  <si>
    <t>24986.48</t>
  </si>
  <si>
    <t>24966.88</t>
  </si>
  <si>
    <t>24492.72</t>
  </si>
  <si>
    <t>24591.02</t>
  </si>
  <si>
    <t>24765.34</t>
  </si>
  <si>
    <t>24901.61</t>
  </si>
  <si>
    <t>24947.05</t>
  </si>
  <si>
    <t>25011.35</t>
  </si>
  <si>
    <t>25103.58</t>
  </si>
  <si>
    <t>25108.97</t>
  </si>
  <si>
    <t>25052.30</t>
  </si>
  <si>
    <t>25043.96</t>
  </si>
  <si>
    <t>25276.07</t>
  </si>
  <si>
    <t>25364.69</t>
  </si>
  <si>
    <t>25318.28</t>
  </si>
  <si>
    <t>25247.62</t>
  </si>
  <si>
    <t>25275.60</t>
  </si>
  <si>
    <t>25315.82</t>
  </si>
  <si>
    <t>25294.14</t>
  </si>
  <si>
    <t>25271.98</t>
  </si>
  <si>
    <t>25401.50</t>
  </si>
  <si>
    <t>25354.62</t>
  </si>
  <si>
    <t>25280.61</t>
  </si>
  <si>
    <t>25275.82</t>
  </si>
  <si>
    <t>25481.74</t>
  </si>
  <si>
    <t>25292.44</t>
  </si>
  <si>
    <t>25268.65</t>
  </si>
  <si>
    <t>25279.37</t>
  </si>
  <si>
    <t>25351.56</t>
  </si>
  <si>
    <t>25372.87</t>
  </si>
  <si>
    <t>25160.90</t>
  </si>
  <si>
    <t>25403.54</t>
  </si>
  <si>
    <t>25192.80</t>
  </si>
  <si>
    <t>25229.96</t>
  </si>
  <si>
    <t>25298.97</t>
  </si>
  <si>
    <t>25303.06</t>
  </si>
  <si>
    <t>25049.21</t>
  </si>
  <si>
    <t>25221.74</t>
  </si>
  <si>
    <t>25225.16</t>
  </si>
  <si>
    <t>25225.19</t>
  </si>
  <si>
    <t>25411.37</t>
  </si>
  <si>
    <t>25455.31</t>
  </si>
  <si>
    <t>25572.31</t>
  </si>
  <si>
    <t>25578.57</t>
  </si>
  <si>
    <t>25587.34</t>
  </si>
  <si>
    <t>25738.64</t>
  </si>
  <si>
    <t>25730.82</t>
  </si>
  <si>
    <t>25713.53</t>
  </si>
  <si>
    <t>25708.26</t>
  </si>
  <si>
    <t>25803.20</t>
  </si>
  <si>
    <t>25792.96</t>
  </si>
  <si>
    <t>25751.19</t>
  </si>
  <si>
    <t>25708.70</t>
  </si>
  <si>
    <t>25683.30</t>
  </si>
  <si>
    <t>25747.76</t>
  </si>
  <si>
    <t>25714.79</t>
  </si>
  <si>
    <t>25651.50</t>
  </si>
  <si>
    <t>25710.59</t>
  </si>
  <si>
    <t>25746.37</t>
  </si>
  <si>
    <t>25671.12</t>
  </si>
  <si>
    <t>25634.87</t>
  </si>
  <si>
    <t>25251.67</t>
  </si>
  <si>
    <t>25289.37</t>
  </si>
  <si>
    <t>25552.31</t>
  </si>
  <si>
    <t>25510.18</t>
  </si>
  <si>
    <t>25548.24</t>
  </si>
  <si>
    <t>25152.87</t>
  </si>
  <si>
    <t>25111.29</t>
  </si>
  <si>
    <t>25131.69</t>
  </si>
  <si>
    <t>25387.44</t>
  </si>
  <si>
    <t>25320.50</t>
  </si>
  <si>
    <t>25285.29</t>
  </si>
  <si>
    <t>25332.31</t>
  </si>
  <si>
    <t>25345.13</t>
  </si>
  <si>
    <t>25364.99</t>
  </si>
  <si>
    <t>25495.94</t>
  </si>
  <si>
    <t>25658.97</t>
  </si>
  <si>
    <t>25725.01</t>
  </si>
  <si>
    <t>25520.75</t>
  </si>
  <si>
    <t>25593.16</t>
  </si>
  <si>
    <t>25575.47</t>
  </si>
  <si>
    <t>25534.53</t>
  </si>
  <si>
    <t>25808.46</t>
  </si>
  <si>
    <t>25905.04</t>
  </si>
  <si>
    <t>25929.62</t>
  </si>
  <si>
    <t>25899.27</t>
  </si>
  <si>
    <t>25942.39</t>
  </si>
  <si>
    <t>25995.13</t>
  </si>
  <si>
    <t>26021.63</t>
  </si>
  <si>
    <t>26054.31</t>
  </si>
  <si>
    <t>25979.85</t>
  </si>
  <si>
    <t>26006.70</t>
  </si>
  <si>
    <t>25956.71</t>
  </si>
  <si>
    <t>25969.32</t>
  </si>
  <si>
    <t>26113.45</t>
  </si>
  <si>
    <t>26146.12</t>
  </si>
  <si>
    <t>26238.52</t>
  </si>
  <si>
    <t>26361.53</t>
  </si>
  <si>
    <t>26425.53</t>
  </si>
  <si>
    <t>26443.31</t>
  </si>
  <si>
    <t>26584.86</t>
  </si>
  <si>
    <t>26555.04</t>
  </si>
  <si>
    <t>26497.66</t>
  </si>
  <si>
    <t>26560.73</t>
  </si>
  <si>
    <t>26605.63</t>
  </si>
  <si>
    <t>26562.87</t>
  </si>
  <si>
    <t>26575.76</t>
  </si>
  <si>
    <t>26612.16</t>
  </si>
  <si>
    <t>26613.23</t>
  </si>
  <si>
    <t>26635.71</t>
  </si>
  <si>
    <t>26636.16</t>
  </si>
  <si>
    <t>26771.93</t>
  </si>
  <si>
    <t>26646.65</t>
  </si>
  <si>
    <t>26690.29</t>
  </si>
  <si>
    <t>26553.53</t>
  </si>
  <si>
    <t>26599.48</t>
  </si>
  <si>
    <t>26820.40</t>
  </si>
  <si>
    <t>26703.72</t>
  </si>
  <si>
    <t>26761.79</t>
  </si>
  <si>
    <t>26783.35</t>
  </si>
  <si>
    <t>26788.78</t>
  </si>
  <si>
    <t>26860.46</t>
  </si>
  <si>
    <t>26897.36</t>
  </si>
  <si>
    <t>26856.42</t>
  </si>
  <si>
    <t>26892.20</t>
  </si>
  <si>
    <t>26780.48</t>
  </si>
  <si>
    <t>26770.55</t>
  </si>
  <si>
    <t>26789.50</t>
  </si>
  <si>
    <t>26721.26</t>
  </si>
  <si>
    <t>26579.50</t>
  </si>
  <si>
    <t>26829.79</t>
  </si>
  <si>
    <t>26791.77</t>
  </si>
  <si>
    <t>26843.69</t>
  </si>
  <si>
    <t>27019.44</t>
  </si>
  <si>
    <t>27007.53</t>
  </si>
  <si>
    <t>27059.09</t>
  </si>
  <si>
    <t>27032.48</t>
  </si>
  <si>
    <t>27298.94</t>
  </si>
  <si>
    <t>27290.93</t>
  </si>
  <si>
    <t>27498.09</t>
  </si>
  <si>
    <t>27450.47</t>
  </si>
  <si>
    <t>27413.20</t>
  </si>
  <si>
    <t>27292.83</t>
  </si>
  <si>
    <t>27266.28</t>
  </si>
  <si>
    <t>27380.40</t>
  </si>
  <si>
    <t>27517.48</t>
  </si>
  <si>
    <t>27594.29</t>
  </si>
  <si>
    <t>27617.80</t>
  </si>
  <si>
    <t>27622.06</t>
  </si>
  <si>
    <t>27497.15</t>
  </si>
  <si>
    <t>27740.99</t>
  </si>
  <si>
    <t>27924.35</t>
  </si>
  <si>
    <t>27821.24</t>
  </si>
  <si>
    <t>27806.71</t>
  </si>
  <si>
    <t>27873.96</t>
  </si>
  <si>
    <t>27861.94</t>
  </si>
  <si>
    <t>27850.23</t>
  </si>
  <si>
    <t>27867.11</t>
  </si>
  <si>
    <t>27927.01</t>
  </si>
  <si>
    <t>27775.57</t>
  </si>
  <si>
    <t>28007.54</t>
  </si>
  <si>
    <t>28176.68</t>
  </si>
  <si>
    <t>28273.76</t>
  </si>
  <si>
    <t>28448.75</t>
  </si>
  <si>
    <t>28508.48</t>
  </si>
  <si>
    <t>28535.37</t>
  </si>
  <si>
    <t>28507.32</t>
  </si>
  <si>
    <t>28747.95</t>
  </si>
  <si>
    <t>28919.31</t>
  </si>
  <si>
    <t>28783.54</t>
  </si>
  <si>
    <t>29046.57</t>
  </si>
  <si>
    <t>28983.27</t>
  </si>
  <si>
    <t>29152.11</t>
  </si>
  <si>
    <t>29392.15</t>
  </si>
  <si>
    <t>29472.24</t>
  </si>
  <si>
    <t>29431.74</t>
  </si>
  <si>
    <t>29448.55</t>
  </si>
  <si>
    <t>29761.82</t>
  </si>
  <si>
    <t>29555.34</t>
  </si>
  <si>
    <t>29243.52</t>
  </si>
  <si>
    <t>29234.87</t>
  </si>
  <si>
    <t>29230.80</t>
  </si>
  <si>
    <t>28619.12</t>
  </si>
  <si>
    <t>27486.71</t>
  </si>
  <si>
    <t>27926.19</t>
  </si>
  <si>
    <t>27818.18</t>
  </si>
  <si>
    <t>26804.70</t>
  </si>
  <si>
    <t>27160.17</t>
  </si>
  <si>
    <t>27526.13</t>
  </si>
  <si>
    <t>27612.12</t>
  </si>
  <si>
    <t>28004.35</t>
  </si>
  <si>
    <t>28328.07</t>
  </si>
  <si>
    <t>28338.15</t>
  </si>
  <si>
    <t>28108.68</t>
  </si>
  <si>
    <t>27972.28</t>
  </si>
  <si>
    <t>27979.90</t>
  </si>
  <si>
    <t>28407.51</t>
  </si>
  <si>
    <t>28709.53</t>
  </si>
  <si>
    <t>28338.69</t>
  </si>
  <si>
    <t>28030.13</t>
  </si>
  <si>
    <t>27704.52</t>
  </si>
  <si>
    <t>27879.41</t>
  </si>
  <si>
    <t>28182.42</t>
  </si>
  <si>
    <t>28284.10</t>
  </si>
  <si>
    <t>28304.27</t>
  </si>
  <si>
    <t>28404.50</t>
  </si>
  <si>
    <t>28875.99</t>
  </si>
  <si>
    <t>28864.09</t>
  </si>
  <si>
    <t>28680.08</t>
  </si>
  <si>
    <t>28528.50</t>
  </si>
  <si>
    <t>28465.70</t>
  </si>
  <si>
    <t>28546.02</t>
  </si>
  <si>
    <t>28152.04</t>
  </si>
  <si>
    <t>28187.45</t>
  </si>
  <si>
    <t>28165.84</t>
  </si>
  <si>
    <t>27476.63</t>
  </si>
  <si>
    <t>26912.33</t>
  </si>
  <si>
    <t>27605.24</t>
  </si>
  <si>
    <t>27113.04</t>
  </si>
  <si>
    <t>27036.99</t>
  </si>
  <si>
    <t>27403.72</t>
  </si>
  <si>
    <t>26792.22</t>
  </si>
  <si>
    <t>27116.92</t>
  </si>
  <si>
    <t>27427.07</t>
  </si>
  <si>
    <t>27625.19</t>
  </si>
  <si>
    <t>27041.96</t>
  </si>
  <si>
    <t>27108.93</t>
  </si>
  <si>
    <t>27570.28</t>
  </si>
  <si>
    <t>27453.18</t>
  </si>
  <si>
    <t>27658.32</t>
  </si>
  <si>
    <t>27561.33</t>
  </si>
  <si>
    <t>27796.94</t>
  </si>
  <si>
    <t>28104.32</t>
  </si>
  <si>
    <t>28141.46</t>
  </si>
  <si>
    <t>27995.35</t>
  </si>
  <si>
    <t>27775.10</t>
  </si>
  <si>
    <t>27771.25</t>
  </si>
  <si>
    <t>27421.73</t>
  </si>
  <si>
    <t>27453.30</t>
  </si>
  <si>
    <t>27721.92</t>
  </si>
  <si>
    <t>27734.28</t>
  </si>
  <si>
    <t>27520.59</t>
  </si>
  <si>
    <t>27590.65</t>
  </si>
  <si>
    <t>27422.86</t>
  </si>
  <si>
    <t>27351.92</t>
  </si>
  <si>
    <t>27698.89</t>
  </si>
  <si>
    <t>27812.77</t>
  </si>
  <si>
    <t>27825.46</t>
  </si>
  <si>
    <t>28075.66</t>
  </si>
  <si>
    <t>28309.52</t>
  </si>
  <si>
    <t>28350.51</t>
  </si>
  <si>
    <t>28359.47</t>
  </si>
  <si>
    <t>28197.43</t>
  </si>
  <si>
    <t>28330.11</t>
  </si>
  <si>
    <t>28328.17</t>
  </si>
  <si>
    <t>28265.92</t>
  </si>
  <si>
    <t>28469.99</t>
  </si>
  <si>
    <t>28358.36</t>
  </si>
  <si>
    <t>28443.57</t>
  </si>
  <si>
    <t>28390.32</t>
  </si>
  <si>
    <t>28329.52</t>
  </si>
  <si>
    <t>28056.14</t>
  </si>
  <si>
    <t>28422.48</t>
  </si>
  <si>
    <t>28225.64</t>
  </si>
  <si>
    <t>28515.19</t>
  </si>
  <si>
    <t>28655.46</t>
  </si>
  <si>
    <t>28699.25</t>
  </si>
  <si>
    <t>28935.72</t>
  </si>
  <si>
    <t>28898.29</t>
  </si>
  <si>
    <t>28988.97</t>
  </si>
  <si>
    <t>29028.70</t>
  </si>
  <si>
    <t>29097.99</t>
  </si>
  <si>
    <t>29065.72</t>
  </si>
  <si>
    <t>29036.07</t>
  </si>
  <si>
    <t>29021.71</t>
  </si>
  <si>
    <t>28912.65</t>
  </si>
  <si>
    <t>28990.88</t>
  </si>
  <si>
    <t>28785.25</t>
  </si>
  <si>
    <t>28827.24</t>
  </si>
  <si>
    <t>28407.85</t>
  </si>
  <si>
    <t>28489.75</t>
  </si>
  <si>
    <t>28208.59</t>
  </si>
  <si>
    <t>28370.02</t>
  </si>
  <si>
    <t>28393.75</t>
  </si>
  <si>
    <t>28486.25</t>
  </si>
  <si>
    <t>28376.55</t>
  </si>
  <si>
    <t>28621.63</t>
  </si>
  <si>
    <t>28869.41</t>
  </si>
  <si>
    <t>29116.13</t>
  </si>
  <si>
    <t>29179.24</t>
  </si>
  <si>
    <t>28979.43</t>
  </si>
  <si>
    <t>29234.56</t>
  </si>
  <si>
    <t>29261.12</t>
  </si>
  <si>
    <t>29210.47</t>
  </si>
  <si>
    <t>29332.51</t>
  </si>
  <si>
    <t>29408.86</t>
  </si>
  <si>
    <t>29331.31</t>
  </si>
  <si>
    <t>29289.45</t>
  </si>
  <si>
    <t>29333.72</t>
  </si>
  <si>
    <t>29389.11</t>
  </si>
  <si>
    <t>29634.56</t>
  </si>
  <si>
    <t>29570.54</t>
  </si>
  <si>
    <t>29323.59</t>
  </si>
  <si>
    <t>29130.51</t>
  </si>
  <si>
    <t>29294.76</t>
  </si>
  <si>
    <t>29265.46</t>
  </si>
  <si>
    <t>29457.81</t>
  </si>
  <si>
    <t>29553.22</t>
  </si>
  <si>
    <t>29688.36</t>
  </si>
  <si>
    <t>29767.69</t>
  </si>
  <si>
    <t>29758.97</t>
  </si>
  <si>
    <t>29747.33</t>
  </si>
  <si>
    <t>29563.17</t>
  </si>
  <si>
    <t>29428.50</t>
  </si>
  <si>
    <t>29627.96</t>
  </si>
  <si>
    <t>29369.07</t>
  </si>
  <si>
    <t>29608.92</t>
  </si>
  <si>
    <t>29709.30</t>
  </si>
  <si>
    <t>29792.03</t>
  </si>
  <si>
    <t>29876.19</t>
  </si>
  <si>
    <t>29889.79</t>
  </si>
  <si>
    <t>29830.20</t>
  </si>
  <si>
    <t>30013.99</t>
  </si>
  <si>
    <t>30222.01</t>
  </si>
  <si>
    <t>30225.45</t>
  </si>
  <si>
    <t>30384.61</t>
  </si>
  <si>
    <t>30257.05</t>
  </si>
  <si>
    <t>30274.61</t>
  </si>
  <si>
    <t>30228.21</t>
  </si>
  <si>
    <t>30118.97</t>
  </si>
  <si>
    <t>29989.96</t>
  </si>
  <si>
    <t>29919.15</t>
  </si>
  <si>
    <t>29992.49</t>
  </si>
  <si>
    <t>30102.10</t>
  </si>
  <si>
    <t>30116.99</t>
  </si>
  <si>
    <t>30244.98</t>
  </si>
  <si>
    <t>30272.32</t>
  </si>
  <si>
    <t>30068.64</t>
  </si>
  <si>
    <t>30225.86</t>
  </si>
  <si>
    <t>30232.58</t>
  </si>
  <si>
    <t>30465.30</t>
  </si>
  <si>
    <t>30425.48</t>
  </si>
  <si>
    <t>30314.52</t>
  </si>
  <si>
    <t>30301.03</t>
  </si>
  <si>
    <t>30171.51</t>
  </si>
  <si>
    <t>30250.73</t>
  </si>
  <si>
    <t>30258.64</t>
  </si>
  <si>
    <t>30300.98</t>
  </si>
  <si>
    <t>30234.56</t>
  </si>
  <si>
    <t>30291.36</t>
  </si>
  <si>
    <t>30005.89</t>
  </si>
  <si>
    <t>29823.78</t>
  </si>
  <si>
    <t>29787.48</t>
  </si>
  <si>
    <t>29734.35</t>
  </si>
  <si>
    <t>28763.93</t>
  </si>
  <si>
    <t>28198.47</t>
  </si>
  <si>
    <t>28569.15</t>
  </si>
  <si>
    <t>28445.37</t>
  </si>
  <si>
    <t>29082.37</t>
  </si>
  <si>
    <t>29056.25</t>
  </si>
  <si>
    <t>28622.01</t>
  </si>
  <si>
    <t>28563.65</t>
  </si>
  <si>
    <t>28447.38</t>
  </si>
  <si>
    <t>28279.55</t>
  </si>
  <si>
    <t>27378.47</t>
  </si>
  <si>
    <t>27897.59</t>
  </si>
  <si>
    <t>27427.35</t>
  </si>
  <si>
    <t>27231.05</t>
  </si>
  <si>
    <t>27669.68</t>
  </si>
  <si>
    <t>27980.94</t>
  </si>
  <si>
    <t>28333.88</t>
  </si>
  <si>
    <t>28178.27</t>
  </si>
  <si>
    <t>28303.72</t>
  </si>
  <si>
    <t>28466.74</t>
  </si>
  <si>
    <t>29051.53</t>
  </si>
  <si>
    <t>28962.68</t>
  </si>
  <si>
    <t>28668.11</t>
  </si>
  <si>
    <t>28104.06</t>
  </si>
  <si>
    <t>28066.89</t>
  </si>
  <si>
    <t>27853.68</t>
  </si>
  <si>
    <t>28158.35</t>
  </si>
  <si>
    <t>28207.39</t>
  </si>
  <si>
    <t>27702.26</t>
  </si>
  <si>
    <t>27202.93</t>
  </si>
  <si>
    <t>27345.48</t>
  </si>
  <si>
    <t>27196.58</t>
  </si>
  <si>
    <t>27618.76</t>
  </si>
  <si>
    <t>27644.92</t>
  </si>
  <si>
    <t>28293.09</t>
  </si>
  <si>
    <t>28234.29</t>
  </si>
  <si>
    <t>28448.87</t>
  </si>
  <si>
    <t>28769.66</t>
  </si>
  <si>
    <t>27796.92</t>
  </si>
  <si>
    <t>27775.79</t>
  </si>
  <si>
    <t>27143.87</t>
  </si>
  <si>
    <t>27160.11</t>
  </si>
  <si>
    <t>27140.36</t>
  </si>
  <si>
    <t>27302.52</t>
  </si>
  <si>
    <t>27239.89</t>
  </si>
  <si>
    <t>26749.35</t>
  </si>
  <si>
    <t>26160.15</t>
  </si>
  <si>
    <t>26158.24</t>
  </si>
  <si>
    <t>25752.59</t>
  </si>
  <si>
    <t>25333.39</t>
  </si>
  <si>
    <t>24791.02</t>
  </si>
  <si>
    <t>24151.41</t>
  </si>
  <si>
    <t>25366.86</t>
  </si>
  <si>
    <t>25551.63</t>
  </si>
  <si>
    <t>25541.99</t>
  </si>
  <si>
    <t>25749.73</t>
  </si>
  <si>
    <t>25795.31</t>
  </si>
  <si>
    <t>25200.47</t>
  </si>
  <si>
    <t>26080.79</t>
  </si>
  <si>
    <t>26331.32</t>
  </si>
  <si>
    <t>26613.79</t>
  </si>
  <si>
    <t>26741.39</t>
  </si>
  <si>
    <t>26853.72</t>
  </si>
  <si>
    <t>26855.23</t>
  </si>
  <si>
    <t>26697.70</t>
  </si>
  <si>
    <t>26979.60</t>
  </si>
  <si>
    <t>27059.58</t>
  </si>
  <si>
    <t>27266.47</t>
  </si>
  <si>
    <t>27616.51</t>
  </si>
  <si>
    <t>27214.47</t>
  </si>
  <si>
    <t>27256.95</t>
  </si>
  <si>
    <t>27323.83</t>
  </si>
  <si>
    <t>27580.23</t>
  </si>
  <si>
    <t>27384.12</t>
  </si>
  <si>
    <t>27336.81</t>
  </si>
  <si>
    <t>27741.54</t>
  </si>
  <si>
    <t>27992.41</t>
  </si>
  <si>
    <t>28026.70</t>
  </si>
  <si>
    <t>28232.75</t>
  </si>
  <si>
    <t>28362.60</t>
  </si>
  <si>
    <t>28292.56</t>
  </si>
  <si>
    <t>28038.62</t>
  </si>
  <si>
    <t>28058.96</t>
  </si>
  <si>
    <t>28103.93</t>
  </si>
  <si>
    <t>28462.50</t>
  </si>
  <si>
    <t>28548.53</t>
  </si>
  <si>
    <t>28493.25</t>
  </si>
  <si>
    <t>28804.29</t>
  </si>
  <si>
    <t>28862.44</t>
  </si>
  <si>
    <t>28905.49</t>
  </si>
  <si>
    <t>28799.43</t>
  </si>
  <si>
    <t>28986.31</t>
  </si>
  <si>
    <t>29021.31</t>
  </si>
  <si>
    <t>28973.77</t>
  </si>
  <si>
    <t>28990.72</t>
  </si>
  <si>
    <t>28902.93</t>
  </si>
  <si>
    <t>29102.63</t>
  </si>
  <si>
    <t>28964.72</t>
  </si>
  <si>
    <t>28923.11</t>
  </si>
  <si>
    <t>28686.55</t>
  </si>
  <si>
    <t>28463.00</t>
  </si>
  <si>
    <t>28402.19</t>
  </si>
  <si>
    <t>28828.74</t>
  </si>
  <si>
    <t>28905.08</t>
  </si>
  <si>
    <t>29095.61</t>
  </si>
  <si>
    <t>29064.46</t>
  </si>
  <si>
    <t>29193.75</t>
  </si>
  <si>
    <t>29322.47</t>
  </si>
  <si>
    <t>29300.45</t>
  </si>
  <si>
    <t>29200.55</t>
  </si>
  <si>
    <t>29530.24</t>
  </si>
  <si>
    <t>28909.55</t>
  </si>
  <si>
    <t>28891.56</t>
  </si>
  <si>
    <t>29110.70</t>
  </si>
  <si>
    <t>28967.79</t>
  </si>
  <si>
    <t>29083.83</t>
  </si>
  <si>
    <t>29267.10</t>
  </si>
  <si>
    <t>29607.44</t>
  </si>
  <si>
    <t>29605.13</t>
  </si>
  <si>
    <t>29680.52</t>
  </si>
  <si>
    <t>29725.31</t>
  </si>
  <si>
    <t>29886.68</t>
  </si>
  <si>
    <t>29908.90</t>
  </si>
  <si>
    <t>29710.98</t>
  </si>
  <si>
    <t>29860.77</t>
  </si>
  <si>
    <t>29866.01</t>
  </si>
  <si>
    <t>30059.95</t>
  </si>
  <si>
    <t>30030.63</t>
  </si>
  <si>
    <t>30047.66</t>
  </si>
  <si>
    <t>29943.64</t>
  </si>
  <si>
    <t>29981.12</t>
  </si>
  <si>
    <t>30009.02</t>
  </si>
  <si>
    <t>30300.72</t>
  </si>
  <si>
    <t>30247.30</t>
  </si>
  <si>
    <t>30208.63</t>
  </si>
  <si>
    <t>30371.13</t>
  </si>
  <si>
    <t>30415.55</t>
  </si>
  <si>
    <t>30410.01</t>
  </si>
  <si>
    <t>30181.00</t>
  </si>
  <si>
    <t>30127.61</t>
  </si>
  <si>
    <t>30460.59</t>
  </si>
  <si>
    <t>30343.70</t>
  </si>
  <si>
    <t>29837.12</t>
  </si>
  <si>
    <t>29779.39</t>
  </si>
  <si>
    <t>29694.36</t>
  </si>
  <si>
    <t>29801.63</t>
  </si>
  <si>
    <t>29041.40</t>
  </si>
  <si>
    <t>29299.99</t>
  </si>
  <si>
    <t>29471.34</t>
  </si>
  <si>
    <t>29729.87</t>
  </si>
  <si>
    <t>29521.61</t>
  </si>
  <si>
    <t>29318.03</t>
  </si>
  <si>
    <t>29586.85</t>
  </si>
  <si>
    <t>29476.82</t>
  </si>
  <si>
    <t>29083.49</t>
  </si>
  <si>
    <t>29147.61</t>
  </si>
  <si>
    <t>28918.92</t>
  </si>
  <si>
    <t>28710.15</t>
  </si>
  <si>
    <t>28748.31</t>
  </si>
  <si>
    <t>28369.39</t>
  </si>
  <si>
    <t>28276.51</t>
  </si>
  <si>
    <t>28904.93</t>
  </si>
  <si>
    <t>29101.19</t>
  </si>
  <si>
    <t>29249.82</t>
  </si>
  <si>
    <t>29545.54</t>
  </si>
  <si>
    <t>29698.70</t>
  </si>
  <si>
    <t>29674.57</t>
  </si>
  <si>
    <t>29622.09</t>
  </si>
  <si>
    <t>29763.58</t>
  </si>
  <si>
    <t>29684.74</t>
  </si>
  <si>
    <t>29735.47</t>
  </si>
  <si>
    <t>30028.67</t>
  </si>
  <si>
    <t>30128.96</t>
  </si>
  <si>
    <t>30394.61</t>
  </si>
  <si>
    <t>30321.87</t>
  </si>
  <si>
    <t>30216.28</t>
  </si>
  <si>
    <t>29927.08</t>
  </si>
  <si>
    <t>29892.22</t>
  </si>
  <si>
    <t>30069.41</t>
  </si>
  <si>
    <t>30272.80</t>
  </si>
  <si>
    <t>30486.92</t>
  </si>
  <si>
    <t>30551.83</t>
  </si>
  <si>
    <t>30794.65</t>
  </si>
  <si>
    <t>30763.72</t>
  </si>
  <si>
    <t>30598.14</t>
  </si>
  <si>
    <t>30654.93</t>
  </si>
  <si>
    <t>30785.65</t>
  </si>
  <si>
    <t>30829.57</t>
  </si>
  <si>
    <t>30984.94</t>
  </si>
  <si>
    <t>30978.34</t>
  </si>
  <si>
    <t>30884.21</t>
  </si>
  <si>
    <t>30691.70</t>
  </si>
  <si>
    <t>30788.51</t>
  </si>
  <si>
    <t>30607.58</t>
  </si>
  <si>
    <t>30687.70</t>
  </si>
  <si>
    <t>30888.55</t>
  </si>
  <si>
    <t>31086.14</t>
  </si>
  <si>
    <t>30895.40</t>
  </si>
  <si>
    <t>31146.51</t>
  </si>
  <si>
    <t>31046.64</t>
  </si>
  <si>
    <t>31005.36</t>
  </si>
  <si>
    <t>30684.82</t>
  </si>
  <si>
    <t>30376.90</t>
  </si>
  <si>
    <t>30120.89</t>
  </si>
  <si>
    <t>29213.55</t>
  </si>
  <si>
    <t>29578.64</t>
  </si>
  <si>
    <t>29605.82</t>
  </si>
  <si>
    <t>30177.58</t>
  </si>
  <si>
    <t>29945.58</t>
  </si>
  <si>
    <t>29565.22</t>
  </si>
  <si>
    <t>29979.52</t>
  </si>
  <si>
    <t>29107.05</t>
  </si>
  <si>
    <t>29156.66</t>
  </si>
  <si>
    <t>29597.94</t>
  </si>
  <si>
    <t>29938.94</t>
  </si>
  <si>
    <t>29715.75</t>
  </si>
  <si>
    <t>29961.01</t>
  </si>
  <si>
    <t>29936.82</t>
  </si>
  <si>
    <t>29154.11</t>
  </si>
  <si>
    <t>29461.44</t>
  </si>
  <si>
    <t>29326.10</t>
  </si>
  <si>
    <t>29523.63</t>
  </si>
  <si>
    <t>29911.07</t>
  </si>
  <si>
    <t>29925.35</t>
  </si>
  <si>
    <t>29692.78</t>
  </si>
  <si>
    <t>30014.29</t>
  </si>
  <si>
    <t>30407.21</t>
  </si>
  <si>
    <t>30398.68</t>
  </si>
  <si>
    <t>30426.15</t>
  </si>
  <si>
    <t>30467.95</t>
  </si>
  <si>
    <t>30723.52</t>
  </si>
  <si>
    <t>30785.57</t>
  </si>
  <si>
    <t>30764.61</t>
  </si>
  <si>
    <t>30718.03</t>
  </si>
  <si>
    <t>30780.63</t>
  </si>
  <si>
    <t>30762.57</t>
  </si>
  <si>
    <t>30750.10</t>
  </si>
  <si>
    <t>30609.52</t>
  </si>
  <si>
    <t>30606.51</t>
  </si>
  <si>
    <t>30302.31</t>
  </si>
  <si>
    <t>30506.47</t>
  </si>
  <si>
    <t>30394.45</t>
  </si>
  <si>
    <t>30204.40</t>
  </si>
  <si>
    <t>30351.93</t>
  </si>
  <si>
    <t>29961.89</t>
  </si>
  <si>
    <t>29461.78</t>
  </si>
  <si>
    <t>29698.59</t>
  </si>
  <si>
    <t>30092.90</t>
  </si>
  <si>
    <t>29976.50</t>
  </si>
  <si>
    <t>29504.89</t>
  </si>
  <si>
    <t>29755.06</t>
  </si>
  <si>
    <t>29924.42</t>
  </si>
  <si>
    <t>30278.03</t>
  </si>
  <si>
    <t>30225.70</t>
  </si>
  <si>
    <t>30524.24</t>
  </si>
  <si>
    <t>30450.93</t>
  </si>
  <si>
    <t>30561.75</t>
  </si>
  <si>
    <t>30432.73</t>
  </si>
  <si>
    <t>30650.92</t>
  </si>
  <si>
    <t>30544.81</t>
  </si>
  <si>
    <t>30622.65</t>
  </si>
  <si>
    <t>30699.54</t>
  </si>
  <si>
    <t>30836.22</t>
  </si>
  <si>
    <t>31009.28</t>
  </si>
  <si>
    <t>30978.75</t>
  </si>
  <si>
    <t>31062.98</t>
  </si>
  <si>
    <t>30945.65</t>
  </si>
  <si>
    <t>31267.23</t>
  </si>
  <si>
    <t>31384.20</t>
  </si>
  <si>
    <t>31351.90</t>
  </si>
  <si>
    <t>31332.40</t>
  </si>
  <si>
    <t>31417.25</t>
  </si>
  <si>
    <t>31505.00</t>
  </si>
  <si>
    <t>31447.57</t>
  </si>
  <si>
    <t>31488.12</t>
  </si>
  <si>
    <t>31497.25</t>
  </si>
  <si>
    <t>31520.81</t>
  </si>
  <si>
    <t>31751.94</t>
  </si>
  <si>
    <t>31760.59</t>
  </si>
  <si>
    <t>31769.16</t>
  </si>
  <si>
    <t>31665.86</t>
  </si>
  <si>
    <t>31606.80</t>
  </si>
  <si>
    <t>31679.25</t>
  </si>
  <si>
    <t>31960.22</t>
  </si>
  <si>
    <t>32028.63</t>
  </si>
  <si>
    <t>32167.16</t>
  </si>
  <si>
    <t>32025.86</t>
  </si>
  <si>
    <t>31735.41</t>
  </si>
  <si>
    <t>31540.70</t>
  </si>
  <si>
    <t>31727.96</t>
  </si>
  <si>
    <t>31757.91</t>
  </si>
  <si>
    <t>32038.99</t>
  </si>
  <si>
    <t>31948.37</t>
  </si>
  <si>
    <t>31921.95</t>
  </si>
  <si>
    <t>32001.44</t>
  </si>
  <si>
    <t>32258.96</t>
  </si>
  <si>
    <t>32241.17</t>
  </si>
  <si>
    <t>32479.29</t>
  </si>
  <si>
    <t>32503.67</t>
  </si>
  <si>
    <t>32508.33</t>
  </si>
  <si>
    <t>32654.30</t>
  </si>
  <si>
    <t>32811.23</t>
  </si>
  <si>
    <t>32840.80</t>
  </si>
  <si>
    <t>32844.52</t>
  </si>
  <si>
    <t>33006.66</t>
  </si>
  <si>
    <t>32976.82</t>
  </si>
  <si>
    <t>32788.76</t>
  </si>
  <si>
    <t>32886.74</t>
  </si>
  <si>
    <t>33142.20</t>
  </si>
  <si>
    <t>32943.34</t>
  </si>
  <si>
    <t>33064.53</t>
  </si>
  <si>
    <t>32987.67</t>
  </si>
  <si>
    <t>33134.99</t>
  </si>
  <si>
    <t>33333.21</t>
  </si>
  <si>
    <t>33236.50</t>
  </si>
  <si>
    <t>33487.14</t>
  </si>
  <si>
    <t>33469.83</t>
  </si>
  <si>
    <t>33534.19</t>
  </si>
  <si>
    <t>33827.74</t>
  </si>
  <si>
    <t>33917.32</t>
  </si>
  <si>
    <t>33817.59</t>
  </si>
  <si>
    <t>33828.63</t>
  </si>
  <si>
    <t>33862.47</t>
  </si>
  <si>
    <t>33539.56</t>
  </si>
  <si>
    <t>33029.12</t>
  </si>
  <si>
    <t>33357.52</t>
  </si>
  <si>
    <t>33322.06</t>
  </si>
  <si>
    <t>33418.14</t>
  </si>
  <si>
    <t>32838.17</t>
  </si>
  <si>
    <t>33098.64</t>
  </si>
  <si>
    <t>33609.70</t>
  </si>
  <si>
    <t>33923.75</t>
  </si>
  <si>
    <t>34012.13</t>
  </si>
  <si>
    <t>33827.92</t>
  </si>
  <si>
    <t>34070.18</t>
  </si>
  <si>
    <t>34170.95</t>
  </si>
  <si>
    <t>34403.24</t>
  </si>
  <si>
    <t>34369.85</t>
  </si>
  <si>
    <t>34428.39</t>
  </si>
  <si>
    <t>34363.17</t>
  </si>
  <si>
    <t>34533.95</t>
  </si>
  <si>
    <t>34434.66</t>
  </si>
  <si>
    <t>34066.28</t>
  </si>
  <si>
    <t>32937.51</t>
  </si>
  <si>
    <t>31921.35</t>
  </si>
  <si>
    <t>31741.79</t>
  </si>
  <si>
    <t>30385.63</t>
  </si>
  <si>
    <t>30125.07</t>
  </si>
  <si>
    <t>31416.62</t>
  </si>
  <si>
    <t>30571.01</t>
  </si>
  <si>
    <t>31783.77</t>
  </si>
  <si>
    <t>30719.90</t>
  </si>
  <si>
    <t>30157.86</t>
  </si>
  <si>
    <t>27774.99</t>
  </si>
  <si>
    <t>29088.18</t>
  </si>
  <si>
    <t>27598.91</t>
  </si>
  <si>
    <t>24909.13</t>
  </si>
  <si>
    <t>27142.53</t>
  </si>
  <si>
    <t>23819.34</t>
  </si>
  <si>
    <t>25183.59</t>
  </si>
  <si>
    <t>23732.34</t>
  </si>
  <si>
    <t>24064.36</t>
  </si>
  <si>
    <t>23082.46</t>
  </si>
  <si>
    <t>22463.62</t>
  </si>
  <si>
    <t>24542.52</t>
  </si>
  <si>
    <t>24878.59</t>
  </si>
  <si>
    <t>26385.40</t>
  </si>
  <si>
    <t>25500.56</t>
  </si>
  <si>
    <t>26275.33</t>
  </si>
  <si>
    <t>25899.94</t>
  </si>
  <si>
    <t>24711.84</t>
  </si>
  <si>
    <t>25201.30</t>
  </si>
  <si>
    <t>24782.75</t>
  </si>
  <si>
    <t>26532.87</t>
  </si>
  <si>
    <t>26522.20</t>
  </si>
  <si>
    <t>27457.03</t>
  </si>
  <si>
    <t>27938.93</t>
  </si>
  <si>
    <t>27647.77</t>
  </si>
  <si>
    <t>28477.39</t>
  </si>
  <si>
    <t>27837.90</t>
  </si>
  <si>
    <t>27984.95</t>
  </si>
  <si>
    <t>28760.23</t>
  </si>
  <si>
    <t>28286.09</t>
  </si>
  <si>
    <t>27433.75</t>
  </si>
  <si>
    <t>28061.36</t>
  </si>
  <si>
    <t>28096.60</t>
  </si>
  <si>
    <t>28483.89</t>
  </si>
  <si>
    <t>28990.17</t>
  </si>
  <si>
    <t>28876.23</t>
  </si>
  <si>
    <t>29719.03</t>
  </si>
  <si>
    <t>29365.49</t>
  </si>
  <si>
    <t>28500.79</t>
  </si>
  <si>
    <t>28643.72</t>
  </si>
  <si>
    <t>28909.96</t>
  </si>
  <si>
    <t>28736.54</t>
  </si>
  <si>
    <t>29113.78</t>
  </si>
  <si>
    <t>29670.68</t>
  </si>
  <si>
    <t>29666.66</t>
  </si>
  <si>
    <t>29027.88</t>
  </si>
  <si>
    <t>28467.41</t>
  </si>
  <si>
    <t>28779.69</t>
  </si>
  <si>
    <t>28934.93</t>
  </si>
  <si>
    <t>29900.14</t>
  </si>
  <si>
    <t>29599.66</t>
  </si>
  <si>
    <t>30125.39</t>
  </si>
  <si>
    <t>29925.88</t>
  </si>
  <si>
    <t>30016.31</t>
  </si>
  <si>
    <t>30417.48</t>
  </si>
  <si>
    <t>30887.28</t>
  </si>
  <si>
    <t>30764.05</t>
  </si>
  <si>
    <t>30927.15</t>
  </si>
  <si>
    <t>31108.06</t>
  </si>
  <si>
    <t>31365.96</t>
  </si>
  <si>
    <t>31830.17</t>
  </si>
  <si>
    <t>31714.66</t>
  </si>
  <si>
    <t>32524.96</t>
  </si>
  <si>
    <t>32991.64</t>
  </si>
  <si>
    <t>32685.53</t>
  </si>
  <si>
    <t>32465.99</t>
  </si>
  <si>
    <t>30532.36</t>
  </si>
  <si>
    <t>30947.18</t>
  </si>
  <si>
    <t>31288.86</t>
  </si>
  <si>
    <t>31871.97</t>
  </si>
  <si>
    <t>31728.74</t>
  </si>
  <si>
    <t>31772.42</t>
  </si>
  <si>
    <t>31612.06</t>
  </si>
  <si>
    <t>31821.33</t>
  </si>
  <si>
    <t>31946.20</t>
  </si>
  <si>
    <t>31105.61</t>
  </si>
  <si>
    <t>31454.32</t>
  </si>
  <si>
    <t>30683.80</t>
  </si>
  <si>
    <t>31144.86</t>
  </si>
  <si>
    <t>31630.51</t>
  </si>
  <si>
    <t>31783.10</t>
  </si>
  <si>
    <t>31921.15</t>
  </si>
  <si>
    <t>32424.14</t>
  </si>
  <si>
    <t>32083.85</t>
  </si>
  <si>
    <t>32360.41</t>
  </si>
  <si>
    <t>32170.29</t>
  </si>
  <si>
    <t>32525.96</t>
  </si>
  <si>
    <t>32131.82</t>
  </si>
  <si>
    <t>32556.60</t>
  </si>
  <si>
    <t>32935.43</t>
  </si>
  <si>
    <t>32805.88</t>
  </si>
  <si>
    <t>32906.94</t>
  </si>
  <si>
    <t>33218.69</t>
  </si>
  <si>
    <t>33272.84</t>
  </si>
  <si>
    <t>33444.91</t>
  </si>
  <si>
    <t>33049.31</t>
  </si>
  <si>
    <t>32803.27</t>
  </si>
  <si>
    <t>33086.33</t>
  </si>
  <si>
    <t>32849.71</t>
  </si>
  <si>
    <t>33304.51</t>
  </si>
  <si>
    <t>33194.40</t>
  </si>
  <si>
    <t>33393.39</t>
  </si>
  <si>
    <t>33690.66</t>
  </si>
  <si>
    <t>33823.65</t>
  </si>
  <si>
    <t>34076.88</t>
  </si>
  <si>
    <t>34255.54</t>
  </si>
  <si>
    <t>34267.33</t>
  </si>
  <si>
    <t>34354.04</t>
  </si>
  <si>
    <t>34063.95</t>
  </si>
  <si>
    <t>34525.90</t>
  </si>
  <si>
    <t>34492.51</t>
  </si>
  <si>
    <t>34478.00</t>
  </si>
  <si>
    <t>34632.26</t>
  </si>
  <si>
    <t>34694.09</t>
  </si>
  <si>
    <t>34543.87</t>
  </si>
  <si>
    <t>34658.73</t>
  </si>
  <si>
    <t>34741.23</t>
  </si>
  <si>
    <t>35061.54</t>
  </si>
  <si>
    <t>35178.41</t>
  </si>
  <si>
    <t>35512.95</t>
  </si>
  <si>
    <t>35585.46</t>
  </si>
  <si>
    <t>35841.57</t>
  </si>
  <si>
    <t>35807.67</t>
  </si>
  <si>
    <t>36134.06</t>
  </si>
  <si>
    <t>36598.05</t>
  </si>
  <si>
    <t>35275.68</t>
  </si>
  <si>
    <t>34970.25</t>
  </si>
  <si>
    <t>33969.17</t>
  </si>
  <si>
    <t>34659.04</t>
  </si>
  <si>
    <t>34096.06</t>
  </si>
  <si>
    <t>34072.72</t>
  </si>
  <si>
    <t>34609.36</t>
  </si>
  <si>
    <t>34806.42</t>
  </si>
  <si>
    <t>34682.46</t>
  </si>
  <si>
    <t>34375.55</t>
  </si>
  <si>
    <t>34055.18</t>
  </si>
  <si>
    <t>33659.67</t>
  </si>
  <si>
    <t>34009.81</t>
  </si>
  <si>
    <t>33167.13</t>
  </si>
  <si>
    <t>33245.14</t>
  </si>
  <si>
    <t>33816.19</t>
  </si>
  <si>
    <t>34379.82</t>
  </si>
  <si>
    <t>34224.95</t>
  </si>
  <si>
    <t>34480.23</t>
  </si>
  <si>
    <t>34767.66</t>
  </si>
  <si>
    <t>34470.87</t>
  </si>
  <si>
    <t>35117.41</t>
  </si>
  <si>
    <t>34673.37</t>
  </si>
  <si>
    <t>35280.04</t>
  </si>
  <si>
    <t>35575.23</t>
  </si>
  <si>
    <t>35886.11</t>
  </si>
  <si>
    <t>36426.20</t>
  </si>
  <si>
    <t>36259.04</t>
  </si>
  <si>
    <t>36014.90</t>
  </si>
  <si>
    <t>35993.58</t>
  </si>
  <si>
    <t>35960.34</t>
  </si>
  <si>
    <t>35412.17</t>
  </si>
  <si>
    <t>35539.06</t>
  </si>
  <si>
    <t>35423.81</t>
  </si>
  <si>
    <t>35660.57</t>
  </si>
  <si>
    <t>35793.37</t>
  </si>
  <si>
    <t>35123.59</t>
  </si>
  <si>
    <t>35033.05</t>
  </si>
  <si>
    <t>33838.79</t>
  </si>
  <si>
    <t>34216.50</t>
  </si>
  <si>
    <t>33724.82</t>
  </si>
  <si>
    <t>34128.91</t>
  </si>
  <si>
    <t>34788.76</t>
  </si>
  <si>
    <t>35544.17</t>
  </si>
  <si>
    <t>36268.86</t>
  </si>
  <si>
    <t>36256.93</t>
  </si>
  <si>
    <t>36594.00</t>
  </si>
  <si>
    <t>36554.56</t>
  </si>
  <si>
    <t>36865.98</t>
  </si>
  <si>
    <t>36509.26</t>
  </si>
  <si>
    <t>36994.93</t>
  </si>
  <si>
    <t>37456.91</t>
  </si>
  <si>
    <t>37371.92</t>
  </si>
  <si>
    <t>37004.91</t>
  </si>
  <si>
    <t>37218.97</t>
  </si>
  <si>
    <t>37023.14</t>
  </si>
  <si>
    <t>37320.45</t>
  </si>
  <si>
    <t>37899.78</t>
  </si>
  <si>
    <t>37910.78</t>
  </si>
  <si>
    <t>38057.37</t>
  </si>
  <si>
    <t>37839.65</t>
  </si>
  <si>
    <t>38194.11</t>
  </si>
  <si>
    <t>38223.20</t>
  </si>
  <si>
    <t>38304.23</t>
  </si>
  <si>
    <t>38702.98</t>
  </si>
  <si>
    <t>38692.94</t>
  </si>
  <si>
    <t>38864.26</t>
  </si>
  <si>
    <t>38473.76</t>
  </si>
  <si>
    <t>38552.33</t>
  </si>
  <si>
    <t>38481.00</t>
  </si>
  <si>
    <t>38364.64</t>
  </si>
  <si>
    <t>38868.81</t>
  </si>
  <si>
    <t>38918.12</t>
  </si>
  <si>
    <t>39220.60</t>
  </si>
  <si>
    <t>39130.67</t>
  </si>
  <si>
    <t>39034.17</t>
  </si>
  <si>
    <t>39053.01</t>
  </si>
  <si>
    <t>39091.02</t>
  </si>
  <si>
    <t>39175.62</t>
  </si>
  <si>
    <t>39358.03</t>
  </si>
  <si>
    <t>39200.60</t>
  </si>
  <si>
    <t>39301.23</t>
  </si>
  <si>
    <t>39456.66</t>
  </si>
  <si>
    <t>38892.06</t>
  </si>
  <si>
    <t>39218.03</t>
  </si>
  <si>
    <t>39522.08</t>
  </si>
  <si>
    <t>40190.13</t>
  </si>
  <si>
    <t>40386.09</t>
  </si>
  <si>
    <t>40161.08</t>
  </si>
  <si>
    <t>40305.01</t>
  </si>
  <si>
    <t>40338.23</t>
  </si>
  <si>
    <t>40297.32</t>
  </si>
  <si>
    <t>39981.96</t>
  </si>
  <si>
    <t>40326.52</t>
  </si>
  <si>
    <t>40829.14</t>
  </si>
  <si>
    <t>40809.52</t>
  </si>
  <si>
    <t>40783.64</t>
  </si>
  <si>
    <t>40912.81</t>
  </si>
  <si>
    <t>40802.11</t>
  </si>
  <si>
    <t>39790.20</t>
  </si>
  <si>
    <t>40129.52</t>
  </si>
  <si>
    <t>39398.57</t>
  </si>
  <si>
    <t>40076.90</t>
  </si>
  <si>
    <t>40657.30</t>
  </si>
  <si>
    <t>40728.53</t>
  </si>
  <si>
    <t>41214.95</t>
  </si>
  <si>
    <t>41448.86</t>
  </si>
  <si>
    <t>41828.22</t>
  </si>
  <si>
    <t>41847.05</t>
  </si>
  <si>
    <t>41833.27</t>
  </si>
  <si>
    <t>41899.28</t>
  </si>
  <si>
    <t>42099.86</t>
  </si>
  <si>
    <t>42030.00</t>
  </si>
  <si>
    <t>41932.28</t>
  </si>
  <si>
    <t>41674.30</t>
  </si>
  <si>
    <t>41747.25</t>
  </si>
  <si>
    <t>41316.56</t>
  </si>
  <si>
    <t>41284.10</t>
  </si>
  <si>
    <t>41763.02</t>
  </si>
  <si>
    <t>40629.54</t>
  </si>
  <si>
    <t>40508.68</t>
  </si>
  <si>
    <t>41538.33</t>
  </si>
  <si>
    <t>41140.90</t>
  </si>
  <si>
    <t>40496.93</t>
  </si>
  <si>
    <t>39842.43</t>
  </si>
  <si>
    <t>40564.86</t>
  </si>
  <si>
    <t>40314.00</t>
  </si>
  <si>
    <t>40996.25</t>
  </si>
  <si>
    <t>41275.40</t>
  </si>
  <si>
    <t>41844.99</t>
  </si>
  <si>
    <t>41900.34</t>
  </si>
  <si>
    <t>42198.02</t>
  </si>
  <si>
    <t>42013.83</t>
  </si>
  <si>
    <t>42154.70</t>
  </si>
  <si>
    <t>41373.33</t>
  </si>
  <si>
    <t>41443.13</t>
  </si>
  <si>
    <t>41670.69</t>
  </si>
  <si>
    <t>41192.85</t>
  </si>
  <si>
    <t>40794.17</t>
  </si>
  <si>
    <t>41067.20</t>
  </si>
  <si>
    <t>41720.14</t>
  </si>
  <si>
    <t>41521.44</t>
  </si>
  <si>
    <t>41500.55</t>
  </si>
  <si>
    <t>41741.87</t>
  </si>
  <si>
    <t>42280.97</t>
  </si>
  <si>
    <t>42805.80</t>
  </si>
  <si>
    <t>42815.63</t>
  </si>
  <si>
    <t>42778.86</t>
  </si>
  <si>
    <t>43019.71</t>
  </si>
  <si>
    <t>43288.25</t>
  </si>
  <si>
    <t>43273.25</t>
  </si>
  <si>
    <t>43448.30</t>
  </si>
  <si>
    <t>43297.55</t>
  </si>
  <si>
    <t>43769.23</t>
  </si>
  <si>
    <t>43887.91</t>
  </si>
  <si>
    <t>43588.46</t>
  </si>
  <si>
    <t>43208.26</t>
  </si>
  <si>
    <t>43673.61</t>
  </si>
  <si>
    <t>43342.23</t>
  </si>
  <si>
    <t>43875.28</t>
  </si>
  <si>
    <t>44050.03</t>
  </si>
  <si>
    <t>44049.38</t>
  </si>
  <si>
    <t>44027.53</t>
  </si>
  <si>
    <t>44220.95</t>
  </si>
  <si>
    <t>43870.07</t>
  </si>
  <si>
    <t>43933.86</t>
  </si>
  <si>
    <t>43559.60</t>
  </si>
  <si>
    <t>43513.76</t>
  </si>
  <si>
    <t>43723.92</t>
  </si>
  <si>
    <t>44085.08</t>
  </si>
  <si>
    <t>43515.15</t>
  </si>
  <si>
    <t>43219.04</t>
  </si>
  <si>
    <t>42208.55</t>
  </si>
  <si>
    <t>42656.27</t>
  </si>
  <si>
    <t>43415.80</t>
  </si>
  <si>
    <t>43318.57</t>
  </si>
  <si>
    <t>43016.02</t>
  </si>
  <si>
    <t>42865.53</t>
  </si>
  <si>
    <t>43344.18</t>
  </si>
  <si>
    <t>43322.75</t>
  </si>
  <si>
    <t>43751.28</t>
  </si>
  <si>
    <t>43626.13</t>
  </si>
  <si>
    <t>43828.55</t>
  </si>
  <si>
    <t>43943.26</t>
  </si>
  <si>
    <t>43966.36</t>
  </si>
  <si>
    <t>44015.47</t>
  </si>
  <si>
    <t>44088.50</t>
  </si>
  <si>
    <t>43854.09</t>
  </si>
  <si>
    <t>44239.76</t>
  </si>
  <si>
    <t>44316.87</t>
  </si>
  <si>
    <t>44410.17</t>
  </si>
  <si>
    <t>44283.76</t>
  </si>
  <si>
    <t>44468.53</t>
  </si>
  <si>
    <t>44618.15</t>
  </si>
  <si>
    <t>44675.17</t>
  </si>
  <si>
    <t>44535.80</t>
  </si>
  <si>
    <t>44328.96</t>
  </si>
  <si>
    <t>44313.06</t>
  </si>
  <si>
    <t>43762.77</t>
  </si>
  <si>
    <t>44359.21</t>
  </si>
  <si>
    <t>44595.44</t>
  </si>
  <si>
    <t>44592.42</t>
  </si>
  <si>
    <t>44886.58</t>
  </si>
  <si>
    <t>45037.95</t>
  </si>
  <si>
    <t>45109.94</t>
  </si>
  <si>
    <t>45094.91</t>
  </si>
  <si>
    <t>45113.84</t>
  </si>
  <si>
    <t>45317.28</t>
  </si>
  <si>
    <t>45563.39</t>
  </si>
  <si>
    <t>45453.09</t>
  </si>
  <si>
    <t>45502.78</t>
  </si>
  <si>
    <t>45112.81</t>
  </si>
  <si>
    <t>45684.89</t>
  </si>
  <si>
    <t>45789.39</t>
  </si>
  <si>
    <t>45513.60</t>
  </si>
  <si>
    <t>45410.74</t>
  </si>
  <si>
    <t>45247.49</t>
  </si>
  <si>
    <t>44920.28</t>
  </si>
  <si>
    <t>44271.93</t>
  </si>
  <si>
    <t>45047.27</t>
  </si>
  <si>
    <t>45463.68</t>
  </si>
  <si>
    <t>45491.53</t>
  </si>
  <si>
    <t>45940.79</t>
  </si>
  <si>
    <t>46039.64</t>
  </si>
  <si>
    <t>45744.26</t>
  </si>
  <si>
    <t>45830.73</t>
  </si>
  <si>
    <t>46003.00</t>
  </si>
  <si>
    <t>45707.99</t>
  </si>
  <si>
    <t>45647.99</t>
  </si>
  <si>
    <t>45958.06</t>
  </si>
  <si>
    <t>45762.51</t>
  </si>
  <si>
    <t>46105.68</t>
  </si>
  <si>
    <t>46143.35</t>
  </si>
  <si>
    <t>46125.26</t>
  </si>
  <si>
    <t>46145.02</t>
  </si>
  <si>
    <t>46248.91</t>
  </si>
  <si>
    <t>46366.22</t>
  </si>
  <si>
    <t>46378.58</t>
  </si>
  <si>
    <t>46360.02</t>
  </si>
  <si>
    <t>45999.98</t>
  </si>
  <si>
    <t>45556.49</t>
  </si>
  <si>
    <t>45498.26</t>
  </si>
  <si>
    <t>45908.66</t>
  </si>
  <si>
    <t>46381.83</t>
  </si>
  <si>
    <t>46563.46</t>
  </si>
  <si>
    <t>46685.30</t>
  </si>
  <si>
    <t>46380.71</t>
  </si>
  <si>
    <t>46877.91</t>
  </si>
  <si>
    <t>47046.57</t>
  </si>
  <si>
    <t>46979.63</t>
  </si>
  <si>
    <t>47044.69</t>
  </si>
  <si>
    <t>47208.42</t>
  </si>
  <si>
    <t>US GDP</t>
  </si>
  <si>
    <t>Wilshire 5000</t>
  </si>
  <si>
    <t>Buffett Indicator</t>
  </si>
  <si>
    <t>1.2573</t>
  </si>
  <si>
    <t>CPI</t>
  </si>
  <si>
    <t>DateVal</t>
  </si>
  <si>
    <t>47198.27</t>
  </si>
  <si>
    <t>47011.31</t>
  </si>
  <si>
    <t>830.27</t>
  </si>
  <si>
    <t>873.31</t>
  </si>
  <si>
    <t>885.37</t>
  </si>
  <si>
    <t>923.13</t>
  </si>
  <si>
    <t>955.25</t>
  </si>
  <si>
    <t>919.83</t>
  </si>
  <si>
    <t>921.91</t>
  </si>
  <si>
    <t>887.90</t>
  </si>
  <si>
    <t>919.19</t>
  </si>
  <si>
    <t>914.22</t>
  </si>
  <si>
    <t>877.33</t>
  </si>
  <si>
    <t>871.15</t>
  </si>
  <si>
    <t>949.26</t>
  </si>
  <si>
    <t>976.73</t>
  </si>
  <si>
    <t>1005.79</t>
  </si>
  <si>
    <t>1013.10</t>
  </si>
  <si>
    <t>1019.47</t>
  </si>
  <si>
    <t>1033.38</t>
  </si>
  <si>
    <t>1010.34</t>
  </si>
  <si>
    <t>1006.50</t>
  </si>
  <si>
    <t>1037.90</t>
  </si>
  <si>
    <t>1028.17</t>
  </si>
  <si>
    <t>1036.01</t>
  </si>
  <si>
    <t>1080.29</t>
  </si>
  <si>
    <t>1090.31</t>
  </si>
  <si>
    <t>1059.76</t>
  </si>
  <si>
    <t>1010.11</t>
  </si>
  <si>
    <t>1001.61</t>
  </si>
  <si>
    <t>950.87</t>
  </si>
  <si>
    <t>923.96</t>
  </si>
  <si>
    <t>914.85</t>
  </si>
  <si>
    <t>965.02</t>
  </si>
  <si>
    <t>931.52</t>
  </si>
  <si>
    <t>979.04</t>
  </si>
  <si>
    <t>978.75</t>
  </si>
  <si>
    <t>854.60</t>
  </si>
  <si>
    <t>861.73</t>
  </si>
  <si>
    <t>863.57</t>
  </si>
  <si>
    <t>862.06</t>
  </si>
  <si>
    <t>838.94</t>
  </si>
  <si>
    <t>799.58</t>
  </si>
  <si>
    <t>760.04</t>
  </si>
  <si>
    <t>739.50</t>
  </si>
  <si>
    <t>686.32</t>
  </si>
  <si>
    <t>620.04</t>
  </si>
  <si>
    <t>550.04</t>
  </si>
  <si>
    <t>639.41</t>
  </si>
  <si>
    <t>607.86</t>
  </si>
  <si>
    <t>590.34</t>
  </si>
  <si>
    <t>675.54</t>
  </si>
  <si>
    <t>712.86</t>
  </si>
  <si>
    <t>730.29</t>
  </si>
  <si>
    <t>763.99</t>
  </si>
  <si>
    <t>802.30</t>
  </si>
  <si>
    <t>840.17</t>
  </si>
  <si>
    <t>787.06</t>
  </si>
  <si>
    <t>766.26</t>
  </si>
  <si>
    <t>734.62</t>
  </si>
  <si>
    <t>773.79</t>
  </si>
  <si>
    <t>794.05</t>
  </si>
  <si>
    <t>784.15</t>
  </si>
  <si>
    <t>880.47</t>
  </si>
  <si>
    <t>881.88</t>
  </si>
  <si>
    <t>903.47</t>
  </si>
  <si>
    <t>893.64</t>
  </si>
  <si>
    <t>879.52</t>
  </si>
  <si>
    <t>914.80</t>
  </si>
  <si>
    <t>907.82</t>
  </si>
  <si>
    <t>900.91</t>
  </si>
  <si>
    <t>920.72</t>
  </si>
  <si>
    <t>899.90</t>
  </si>
  <si>
    <t>899.25</t>
  </si>
  <si>
    <t>954.18</t>
  </si>
  <si>
    <t>918.86</t>
  </si>
  <si>
    <t>899.97</t>
  </si>
  <si>
    <t>888.81</t>
  </si>
  <si>
    <t>893.43</t>
  </si>
  <si>
    <t>882.18</t>
  </si>
  <si>
    <t>905.66</t>
  </si>
  <si>
    <t>887.63</t>
  </si>
  <si>
    <t>887.45</t>
  </si>
  <si>
    <t>851.60</t>
  </si>
  <si>
    <t>882.39</t>
  </si>
  <si>
    <t>887.59</t>
  </si>
  <si>
    <t>836.79</t>
  </si>
  <si>
    <t>822.27</t>
  </si>
  <si>
    <t>847.81</t>
  </si>
  <si>
    <t>916.42</t>
  </si>
  <si>
    <t>930.65</t>
  </si>
  <si>
    <t>917.97</t>
  </si>
  <si>
    <t>969.18</t>
  </si>
  <si>
    <t>1004.15</t>
  </si>
  <si>
    <t>996.10</t>
  </si>
  <si>
    <t>886.92</t>
  </si>
  <si>
    <t>908.34</t>
  </si>
  <si>
    <t>922.77</t>
  </si>
  <si>
    <t>964.88</t>
  </si>
  <si>
    <t>935.84</t>
  </si>
  <si>
    <t>997.62</t>
  </si>
  <si>
    <t>1004.70</t>
  </si>
  <si>
    <t>981.15</t>
  </si>
  <si>
    <t>1028.23</t>
  </si>
  <si>
    <t>1038.16</t>
  </si>
  <si>
    <t>1097.81</t>
  </si>
  <si>
    <t>1101.82</t>
  </si>
  <si>
    <t>1020.04</t>
  </si>
  <si>
    <t>1075.40</t>
  </si>
  <si>
    <t>1072.65</t>
  </si>
  <si>
    <t>1081.81</t>
  </si>
  <si>
    <t>1087.42</t>
  </si>
  <si>
    <t>1095.40</t>
  </si>
  <si>
    <t>1091.05</t>
  </si>
  <si>
    <t>1093.11</t>
  </si>
  <si>
    <t>1091.29</t>
  </si>
  <si>
    <t>1092.99</t>
  </si>
  <si>
    <t>1095.11</t>
  </si>
  <si>
    <t>1106.54</t>
  </si>
  <si>
    <t>1112.27</t>
  </si>
  <si>
    <t>1102.72</t>
  </si>
  <si>
    <t>1101.74</t>
  </si>
  <si>
    <t>1103.28</t>
  </si>
  <si>
    <t>1097.02</t>
  </si>
  <si>
    <t>1097.46</t>
  </si>
  <si>
    <t>1098.80</t>
  </si>
  <si>
    <t>1100.22</t>
  </si>
  <si>
    <t>1100.71</t>
  </si>
  <si>
    <t>1078.29</t>
  </si>
  <si>
    <t>1092.66</t>
  </si>
  <si>
    <t>1097.18</t>
  </si>
  <si>
    <t>1118.44</t>
  </si>
  <si>
    <t>1120.14</t>
  </si>
  <si>
    <t>1129.91</t>
  </si>
  <si>
    <t>1132.03</t>
  </si>
  <si>
    <t>1136.07</t>
  </si>
  <si>
    <t>1142.79</t>
  </si>
  <si>
    <t>1143.25</t>
  </si>
  <si>
    <t>1141.33</t>
  </si>
  <si>
    <t>1143.95</t>
  </si>
  <si>
    <t>1154.56</t>
  </si>
  <si>
    <t>1146.47</t>
  </si>
  <si>
    <t>1164.06</t>
  </si>
  <si>
    <t>1167.90</t>
  </si>
  <si>
    <t>1167.52</t>
  </si>
  <si>
    <t>1179.15</t>
  </si>
  <si>
    <t>1172.47</t>
  </si>
  <si>
    <t>1185.41</t>
  </si>
  <si>
    <t>1176.99</t>
  </si>
  <si>
    <t>1185.35</t>
  </si>
  <si>
    <t>1178.32</t>
  </si>
  <si>
    <t>1180.87</t>
  </si>
  <si>
    <t>1191.38</t>
  </si>
  <si>
    <t>1196.99</t>
  </si>
  <si>
    <t>1212.90</t>
  </si>
  <si>
    <t>1204.53</t>
  </si>
  <si>
    <t>1212.17</t>
  </si>
  <si>
    <t>1215.10</t>
  </si>
  <si>
    <t>1196.89</t>
  </si>
  <si>
    <t>1186.77</t>
  </si>
  <si>
    <t>1179.28</t>
  </si>
  <si>
    <t>1197.88</t>
  </si>
  <si>
    <t>1188.52</t>
  </si>
  <si>
    <t>1184.07</t>
  </si>
  <si>
    <t>1166.22</t>
  </si>
  <si>
    <t>1173.42</t>
  </si>
  <si>
    <t>1159.86</t>
  </si>
  <si>
    <t>1160.17</t>
  </si>
  <si>
    <t>1171.65</t>
  </si>
  <si>
    <t>1161.17</t>
  </si>
  <si>
    <t>1160.64</t>
  </si>
  <si>
    <t>1143.49</t>
  </si>
  <si>
    <t>1115.82</t>
  </si>
  <si>
    <t>1095.79</t>
  </si>
  <si>
    <t>1086.45</t>
  </si>
  <si>
    <t>1099.89</t>
  </si>
  <si>
    <t>1092.45</t>
  </si>
  <si>
    <t>1080.73</t>
  </si>
  <si>
    <t>1076.76</t>
  </si>
  <si>
    <t>1041.79</t>
  </si>
  <si>
    <t>1057.20</t>
  </si>
  <si>
    <t>1062.38</t>
  </si>
  <si>
    <t>1051.10</t>
  </si>
  <si>
    <t>1043.30</t>
  </si>
  <si>
    <t>1010.32</t>
  </si>
  <si>
    <t>1005.53</t>
  </si>
  <si>
    <t>999.75</t>
  </si>
  <si>
    <t>982.40</t>
  </si>
  <si>
    <t>1010.75</t>
  </si>
  <si>
    <t>1026.03</t>
  </si>
  <si>
    <t>1029.58</t>
  </si>
  <si>
    <t>1038.22</t>
  </si>
  <si>
    <t>1034.12</t>
  </si>
  <si>
    <t>1013.21</t>
  </si>
  <si>
    <t>1024.38</t>
  </si>
  <si>
    <t>1044.97</t>
  </si>
  <si>
    <t>1054.61</t>
  </si>
  <si>
    <t>1053.20</t>
  </si>
  <si>
    <t>1042.84</t>
  </si>
  <si>
    <t>1040.43</t>
  </si>
  <si>
    <t>1028.83</t>
  </si>
  <si>
    <t>1023.47</t>
  </si>
  <si>
    <t>1019.88</t>
  </si>
  <si>
    <t>1011.23</t>
  </si>
  <si>
    <t>1046.46</t>
  </si>
  <si>
    <t>1050.58</t>
  </si>
  <si>
    <t>1058.68</t>
  </si>
  <si>
    <t>1064.64</t>
  </si>
  <si>
    <t>1068.84</t>
  </si>
  <si>
    <t>1072.36</t>
  </si>
  <si>
    <t>1075.93</t>
  </si>
  <si>
    <t>1065.78</t>
  </si>
  <si>
    <t>1067.11</t>
  </si>
  <si>
    <t>1074.11</t>
  </si>
  <si>
    <t>1074.71</t>
  </si>
  <si>
    <t>1082.63</t>
  </si>
  <si>
    <t>1074.31</t>
  </si>
  <si>
    <t>1061.02</t>
  </si>
  <si>
    <t>1060.65</t>
  </si>
  <si>
    <t>1074.32</t>
  </si>
  <si>
    <t>1081.93</t>
  </si>
  <si>
    <t>1083.66</t>
  </si>
  <si>
    <t>1088.32</t>
  </si>
  <si>
    <t>1090.93</t>
  </si>
  <si>
    <t>1090.11</t>
  </si>
  <si>
    <t>1091.54</t>
  </si>
  <si>
    <t>1105.14</t>
  </si>
  <si>
    <t>1120.74</t>
  </si>
  <si>
    <t>1129.02</t>
  </si>
  <si>
    <t>1136.35</t>
  </si>
  <si>
    <t>1119.18</t>
  </si>
  <si>
    <t>1127.14</t>
  </si>
  <si>
    <t>1124.17</t>
  </si>
  <si>
    <t>1122.21</t>
  </si>
  <si>
    <t>1141.81</t>
  </si>
  <si>
    <t>1144.42</t>
  </si>
  <si>
    <t>1149.85</t>
  </si>
  <si>
    <t>1154.40</t>
  </si>
  <si>
    <t>1163.15</t>
  </si>
  <si>
    <t>1176.37</t>
  </si>
  <si>
    <t>1173.02</t>
  </si>
  <si>
    <t>1176.31</t>
  </si>
  <si>
    <t>1178.09</t>
  </si>
  <si>
    <t>1179.91</t>
  </si>
  <si>
    <t>1164.82</t>
  </si>
  <si>
    <t>1160.16</t>
  </si>
  <si>
    <t>1164.84</t>
  </si>
  <si>
    <t>1172.11</t>
  </si>
  <si>
    <t>1186.95</t>
  </si>
  <si>
    <t>1182.98</t>
  </si>
  <si>
    <t>1182.06</t>
  </si>
  <si>
    <t>1165.14</t>
  </si>
  <si>
    <t>1172.14</t>
  </si>
  <si>
    <t>1180.28</t>
  </si>
  <si>
    <t>1196.34</t>
  </si>
  <si>
    <t>1206.15</t>
  </si>
  <si>
    <t>1203.04</t>
  </si>
  <si>
    <t>1204.32</t>
  </si>
  <si>
    <t>1194.64</t>
  </si>
  <si>
    <t>1203.73</t>
  </si>
  <si>
    <t>1224.01</t>
  </si>
  <si>
    <t>1218.07</t>
  </si>
  <si>
    <t>1221.21</t>
  </si>
  <si>
    <t>1238.78</t>
  </si>
  <si>
    <t>1242.89</t>
  </si>
  <si>
    <t>1247.53</t>
  </si>
  <si>
    <t>1244.67</t>
  </si>
  <si>
    <t>1243.40</t>
  </si>
  <si>
    <t>1242.70</t>
  </si>
  <si>
    <t>1233.09</t>
  </si>
  <si>
    <t>1237.99</t>
  </si>
  <si>
    <t>1247.65</t>
  </si>
  <si>
    <t>1247.91</t>
  </si>
  <si>
    <t>1242.57</t>
  </si>
  <si>
    <t>1240.32</t>
  </si>
  <si>
    <t>1235.54</t>
  </si>
  <si>
    <t>1240.18</t>
  </si>
  <si>
    <t>1248.37</t>
  </si>
  <si>
    <t>1265.71</t>
  </si>
  <si>
    <t>1269.60</t>
  </si>
  <si>
    <t>1281.35</t>
  </si>
  <si>
    <t>1271.45</t>
  </si>
  <si>
    <t>1268.13</t>
  </si>
  <si>
    <t>1287.56</t>
  </si>
  <si>
    <t>1292.22</t>
  </si>
  <si>
    <t>1268.63</t>
  </si>
  <si>
    <t>1261.11</t>
  </si>
  <si>
    <t>1274.35</t>
  </si>
  <si>
    <t>1293.37</t>
  </si>
  <si>
    <t>1300.65</t>
  </si>
  <si>
    <t>1293.03</t>
  </si>
  <si>
    <t>1291.26</t>
  </si>
  <si>
    <t>1279.18</t>
  </si>
  <si>
    <t>1264.38</t>
  </si>
  <si>
    <t>1267.49</t>
  </si>
  <si>
    <t>1280.50</t>
  </si>
  <si>
    <t>1305.01</t>
  </si>
  <si>
    <t>1300.11</t>
  </si>
  <si>
    <t>1296.35</t>
  </si>
  <si>
    <t>1281.46</t>
  </si>
  <si>
    <t>1288.49</t>
  </si>
  <si>
    <t>1297.77</t>
  </si>
  <si>
    <t>1307.61</t>
  </si>
  <si>
    <t>1308.86</t>
  </si>
  <si>
    <t>1309.52</t>
  </si>
  <si>
    <t>1321.13</t>
  </si>
  <si>
    <t>1340.33</t>
  </si>
  <si>
    <t>1335.79</t>
  </si>
  <si>
    <t>1343.02</t>
  </si>
  <si>
    <t>1354.23</t>
  </si>
  <si>
    <t>1346.34</t>
  </si>
  <si>
    <t>1354.95</t>
  </si>
  <si>
    <t>1339.15</t>
  </si>
  <si>
    <t>1312.35</t>
  </si>
  <si>
    <t>1280.93</t>
  </si>
  <si>
    <t>1300.90</t>
  </si>
  <si>
    <t>1319.49</t>
  </si>
  <si>
    <t>1338.44</t>
  </si>
  <si>
    <t>1352.56</t>
  </si>
  <si>
    <t>1375.25</t>
  </si>
  <si>
    <t>1368.91</t>
  </si>
  <si>
    <t>1375.56</t>
  </si>
  <si>
    <t>1370.76</t>
  </si>
  <si>
    <t>1364.99</t>
  </si>
  <si>
    <t>1381.62</t>
  </si>
  <si>
    <t>1381.94</t>
  </si>
  <si>
    <t>1400.07</t>
  </si>
  <si>
    <t>1384.22</t>
  </si>
  <si>
    <t>1378.06</t>
  </si>
  <si>
    <t>1388.24</t>
  </si>
  <si>
    <t>1380.21</t>
  </si>
  <si>
    <t>1382.23</t>
  </si>
  <si>
    <t>1357.23</t>
  </si>
  <si>
    <t>1360.44</t>
  </si>
  <si>
    <t>1340.96</t>
  </si>
  <si>
    <t>1342.10</t>
  </si>
  <si>
    <t>1338.95</t>
  </si>
  <si>
    <t>1318.26</t>
  </si>
  <si>
    <t>1330.26</t>
  </si>
  <si>
    <t>1344.89</t>
  </si>
  <si>
    <t>1366.84</t>
  </si>
  <si>
    <t>1342.44</t>
  </si>
  <si>
    <t>1343.70</t>
  </si>
  <si>
    <t>1347.49</t>
  </si>
  <si>
    <t>1364.32</t>
  </si>
  <si>
    <t>1396.76</t>
  </si>
  <si>
    <t>1417.35</t>
  </si>
  <si>
    <t>1424.75</t>
  </si>
  <si>
    <t>1430.25</t>
  </si>
  <si>
    <t>1449.84</t>
  </si>
  <si>
    <t>1445.11</t>
  </si>
  <si>
    <t>1458.36</t>
  </si>
  <si>
    <t>1444.88</t>
  </si>
  <si>
    <t>1436.55</t>
  </si>
  <si>
    <t>1450.40</t>
  </si>
  <si>
    <t>1460.92</t>
  </si>
  <si>
    <t>1466.64</t>
  </si>
  <si>
    <t>1436.01</t>
  </si>
  <si>
    <t>1430.44</t>
  </si>
  <si>
    <t>1429.97</t>
  </si>
  <si>
    <t>1428.18</t>
  </si>
  <si>
    <t>1400.49</t>
  </si>
  <si>
    <t>1361.55</t>
  </si>
  <si>
    <t>1358.23</t>
  </si>
  <si>
    <t>1337.45</t>
  </si>
  <si>
    <t>1321.19</t>
  </si>
  <si>
    <t>1340.70</t>
  </si>
  <si>
    <t>1339.12</t>
  </si>
  <si>
    <t>1348.06</t>
  </si>
  <si>
    <t>1371.06</t>
  </si>
  <si>
    <t>1375.79</t>
  </si>
  <si>
    <t>1385.36</t>
  </si>
  <si>
    <t>1404.39</t>
  </si>
  <si>
    <t>1400.11</t>
  </si>
  <si>
    <t>1405.20</t>
  </si>
  <si>
    <t>1411.71</t>
  </si>
  <si>
    <t>1397.44</t>
  </si>
  <si>
    <t>1400.64</t>
  </si>
  <si>
    <t>1404.60</t>
  </si>
  <si>
    <t>1411.99</t>
  </si>
  <si>
    <t>1427.01</t>
  </si>
  <si>
    <t>1425.88</t>
  </si>
  <si>
    <t>1389.43</t>
  </si>
  <si>
    <t>1371.46</t>
  </si>
  <si>
    <t>1376.57</t>
  </si>
  <si>
    <t>1378.48</t>
  </si>
  <si>
    <t>1373.78</t>
  </si>
  <si>
    <t>1377.73</t>
  </si>
  <si>
    <t>1386.00</t>
  </si>
  <si>
    <t>1394.55</t>
  </si>
  <si>
    <t>1391.55</t>
  </si>
  <si>
    <t>1363.91</t>
  </si>
  <si>
    <t>1359.73</t>
  </si>
  <si>
    <t>1348.99</t>
  </si>
  <si>
    <t>1351.34</t>
  </si>
  <si>
    <t>1345.54</t>
  </si>
  <si>
    <t>1356.14</t>
  </si>
  <si>
    <t>1350.25</t>
  </si>
  <si>
    <t>1350.03</t>
  </si>
  <si>
    <t>1342.17</t>
  </si>
  <si>
    <t>1312.25</t>
  </si>
  <si>
    <t>1325.51</t>
  </si>
  <si>
    <t>1329.07</t>
  </si>
  <si>
    <t>1341.31</t>
  </si>
  <si>
    <t>1354.57</t>
  </si>
  <si>
    <t>1341.69</t>
  </si>
  <si>
    <t>1340.63</t>
  </si>
  <si>
    <t>1331.47</t>
  </si>
  <si>
    <t>1323.85</t>
  </si>
  <si>
    <t>1319.27</t>
  </si>
  <si>
    <t>1324.99</t>
  </si>
  <si>
    <t>1330.99</t>
  </si>
  <si>
    <t>1312.58</t>
  </si>
  <si>
    <t>1310.82</t>
  </si>
  <si>
    <t>1317.62</t>
  </si>
  <si>
    <t>1319.71</t>
  </si>
  <si>
    <t>1328.01</t>
  </si>
  <si>
    <t>1344.13</t>
  </si>
  <si>
    <t>1351.44</t>
  </si>
  <si>
    <t>1359.10</t>
  </si>
  <si>
    <t>1346.84</t>
  </si>
  <si>
    <t>1349.45</t>
  </si>
  <si>
    <t>1342.19</t>
  </si>
  <si>
    <t>1348.54</t>
  </si>
  <si>
    <t>1359.18</t>
  </si>
  <si>
    <t>1351.89</t>
  </si>
  <si>
    <t>1348.00</t>
  </si>
  <si>
    <t>1377.88</t>
  </si>
  <si>
    <t>1379.84</t>
  </si>
  <si>
    <t>1394.78</t>
  </si>
  <si>
    <t>1388.33</t>
  </si>
  <si>
    <t>1391.77</t>
  </si>
  <si>
    <t>1386.64</t>
  </si>
  <si>
    <t>1397.05</t>
  </si>
  <si>
    <t>1412.62</t>
  </si>
  <si>
    <t>1405.35</t>
  </si>
  <si>
    <t>1437.62</t>
  </si>
  <si>
    <t>1431.49</t>
  </si>
  <si>
    <t>1407.19</t>
  </si>
  <si>
    <t>1403.44</t>
  </si>
  <si>
    <t>1415.04</t>
  </si>
  <si>
    <t>1426.99</t>
  </si>
  <si>
    <t>1426.87</t>
  </si>
  <si>
    <t>1421.00</t>
  </si>
  <si>
    <t>1405.93</t>
  </si>
  <si>
    <t>1406.25</t>
  </si>
  <si>
    <t>1411.08</t>
  </si>
  <si>
    <t>1416.17</t>
  </si>
  <si>
    <t>1417.56</t>
  </si>
  <si>
    <t>1402.85</t>
  </si>
  <si>
    <t>1395.76</t>
  </si>
  <si>
    <t>1410.93</t>
  </si>
  <si>
    <t>1418.00</t>
  </si>
  <si>
    <t>1425.02</t>
  </si>
  <si>
    <t>1412.54</t>
  </si>
  <si>
    <t>1412.04</t>
  </si>
  <si>
    <t>1411.88</t>
  </si>
  <si>
    <t>1423.08</t>
  </si>
  <si>
    <t>1426.12</t>
  </si>
  <si>
    <t>1413.32</t>
  </si>
  <si>
    <t>1400.85</t>
  </si>
  <si>
    <t>1401.08</t>
  </si>
  <si>
    <t>1401.05</t>
  </si>
  <si>
    <t>1378.49</t>
  </si>
  <si>
    <t>1374.04</t>
  </si>
  <si>
    <t>1379.64</t>
  </si>
  <si>
    <t>1389.52</t>
  </si>
  <si>
    <t>1391.50</t>
  </si>
  <si>
    <t>1372.48</t>
  </si>
  <si>
    <t>1381.38</t>
  </si>
  <si>
    <t>1382.19</t>
  </si>
  <si>
    <t>1391.46</t>
  </si>
  <si>
    <t>1400.71</t>
  </si>
  <si>
    <t>1403.52</t>
  </si>
  <si>
    <t>1398.52</t>
  </si>
  <si>
    <t>1400.87</t>
  </si>
  <si>
    <t>1400.26</t>
  </si>
  <si>
    <t>1398.59</t>
  </si>
  <si>
    <t>1411.91</t>
  </si>
  <si>
    <t>1422.24</t>
  </si>
  <si>
    <t>1420.39</t>
  </si>
  <si>
    <t>1410.97</t>
  </si>
  <si>
    <t>1408.29</t>
  </si>
  <si>
    <t>1388.87</t>
  </si>
  <si>
    <t>1389.22</t>
  </si>
  <si>
    <t>1392.14</t>
  </si>
  <si>
    <t>1403.28</t>
  </si>
  <si>
    <t>1398.85</t>
  </si>
  <si>
    <t>1402.83</t>
  </si>
  <si>
    <t>1417.83</t>
  </si>
  <si>
    <t>1416.11</t>
  </si>
  <si>
    <t>1417.01</t>
  </si>
  <si>
    <t>1401.48</t>
  </si>
  <si>
    <t>1410.70</t>
  </si>
  <si>
    <t>1394.98</t>
  </si>
  <si>
    <t>1404.10</t>
  </si>
  <si>
    <t>1401.25</t>
  </si>
  <si>
    <t>1414.91</t>
  </si>
  <si>
    <t>1407.92</t>
  </si>
  <si>
    <t>1410.33</t>
  </si>
  <si>
    <t>1406.45</t>
  </si>
  <si>
    <t>1398.43</t>
  </si>
  <si>
    <t>1391.40</t>
  </si>
  <si>
    <t>1378.08</t>
  </si>
  <si>
    <t>1366.40</t>
  </si>
  <si>
    <t>1357.34</t>
  </si>
  <si>
    <t>1359.29</t>
  </si>
  <si>
    <t>1367.44</t>
  </si>
  <si>
    <t>1369.17</t>
  </si>
  <si>
    <t>1371.42</t>
  </si>
  <si>
    <t>1367.18</t>
  </si>
  <si>
    <t>1377.22</t>
  </si>
  <si>
    <t>1379.86</t>
  </si>
  <si>
    <t>1385.26</t>
  </si>
  <si>
    <t>1364.98</t>
  </si>
  <si>
    <t>1359.79</t>
  </si>
  <si>
    <t>1346.82</t>
  </si>
  <si>
    <t>1350.97</t>
  </si>
  <si>
    <t>1361.33</t>
  </si>
  <si>
    <t>1374.32</t>
  </si>
  <si>
    <t>1365.92</t>
  </si>
  <si>
    <t>1365.33</t>
  </si>
  <si>
    <t>1373.23</t>
  </si>
  <si>
    <t>1382.29</t>
  </si>
  <si>
    <t>1377.08</t>
  </si>
  <si>
    <t>1382.89</t>
  </si>
  <si>
    <t>1398.92</t>
  </si>
  <si>
    <t>1401.31</t>
  </si>
  <si>
    <t>1394.30</t>
  </si>
  <si>
    <t>1399.28</t>
  </si>
  <si>
    <t>1412.71</t>
  </si>
  <si>
    <t>1409.72</t>
  </si>
  <si>
    <t>1412.60</t>
  </si>
  <si>
    <t>1403.55</t>
  </si>
  <si>
    <t>1390.09</t>
  </si>
  <si>
    <t>1373.00</t>
  </si>
  <si>
    <t>1376.59</t>
  </si>
  <si>
    <t>1379.39</t>
  </si>
  <si>
    <t>1367.47</t>
  </si>
  <si>
    <t>1327.46</t>
  </si>
  <si>
    <t>1320.32</t>
  </si>
  <si>
    <t>1318.52</t>
  </si>
  <si>
    <t>1304.92</t>
  </si>
  <si>
    <t>1311.27</t>
  </si>
  <si>
    <t>1297.20</t>
  </si>
  <si>
    <t>1297.86</t>
  </si>
  <si>
    <t>1302.75</t>
  </si>
  <si>
    <t>1276.54</t>
  </si>
  <si>
    <t>1264.44</t>
  </si>
  <si>
    <t>1238.47</t>
  </si>
  <si>
    <t>1242.08</t>
  </si>
  <si>
    <t>1259.28</t>
  </si>
  <si>
    <t>1275.70</t>
  </si>
  <si>
    <t>1266.38</t>
  </si>
  <si>
    <t>1257.29</t>
  </si>
  <si>
    <t>1246.86</t>
  </si>
  <si>
    <t>1228.60</t>
  </si>
  <si>
    <t>1217.59</t>
  </si>
  <si>
    <t>1224.78</t>
  </si>
  <si>
    <t>1219.46</t>
  </si>
  <si>
    <t>1205.42</t>
  </si>
  <si>
    <t>1199.49</t>
  </si>
  <si>
    <t>1171.09</t>
  </si>
  <si>
    <t>1195.62</t>
  </si>
  <si>
    <t>1204.67</t>
  </si>
  <si>
    <t>1208.44</t>
  </si>
  <si>
    <t>1218.32</t>
  </si>
  <si>
    <t>1243.01</t>
  </si>
  <si>
    <t>1246.22</t>
  </si>
  <si>
    <t>1246.84</t>
  </si>
  <si>
    <t>1266.50</t>
  </si>
  <si>
    <t>1278.66</t>
  </si>
  <si>
    <t>1271.84</t>
  </si>
  <si>
    <t>1269.96</t>
  </si>
  <si>
    <t>1267.77</t>
  </si>
  <si>
    <t>1247.73</t>
  </si>
  <si>
    <t>1255.10</t>
  </si>
  <si>
    <t>1251.09</t>
  </si>
  <si>
    <t>1249.37</t>
  </si>
  <si>
    <t>1261.99</t>
  </si>
  <si>
    <t>1260.00</t>
  </si>
  <si>
    <t>1256.72</t>
  </si>
  <si>
    <t>1246.81</t>
  </si>
  <si>
    <t>1242.12</t>
  </si>
  <si>
    <t>1253.40</t>
  </si>
  <si>
    <t>1255.93</t>
  </si>
  <si>
    <t>1250.96</t>
  </si>
  <si>
    <t>1277.45</t>
  </si>
  <si>
    <t>1301.98</t>
  </si>
  <si>
    <t>1309.03</t>
  </si>
  <si>
    <t>1309.59</t>
  </si>
  <si>
    <t>1300.93</t>
  </si>
  <si>
    <t>1293.24</t>
  </si>
  <si>
    <t>1299.31</t>
  </si>
  <si>
    <t>1293.88</t>
  </si>
  <si>
    <t>1296.30</t>
  </si>
  <si>
    <t>1300.28</t>
  </si>
  <si>
    <t>1284.73</t>
  </si>
  <si>
    <t>1267.71</t>
  </si>
  <si>
    <t>1273.88</t>
  </si>
  <si>
    <t>1268.69</t>
  </si>
  <si>
    <t>1273.53</t>
  </si>
  <si>
    <t>1285.57</t>
  </si>
  <si>
    <t>1284.21</t>
  </si>
  <si>
    <t>1299.87</t>
  </si>
  <si>
    <t>1305.66</t>
  </si>
  <si>
    <t>1314.21</t>
  </si>
  <si>
    <t>1326.22</t>
  </si>
  <si>
    <t>1324.17</t>
  </si>
  <si>
    <t>1310.81</t>
  </si>
  <si>
    <t>1314.75</t>
  </si>
  <si>
    <t>1325.85</t>
  </si>
  <si>
    <t>1314.19</t>
  </si>
  <si>
    <t>1308.37</t>
  </si>
  <si>
    <t>1313.87</t>
  </si>
  <si>
    <t>1316.93</t>
  </si>
  <si>
    <t>1309.60</t>
  </si>
  <si>
    <t>1287.98</t>
  </si>
  <si>
    <t>1289.80</t>
  </si>
  <si>
    <t>1284.52</t>
  </si>
  <si>
    <t>1290.24</t>
  </si>
  <si>
    <t>1299.48</t>
  </si>
  <si>
    <t>1293.01</t>
  </si>
  <si>
    <t>1288.57</t>
  </si>
  <si>
    <t>1283.74</t>
  </si>
  <si>
    <t>1286.71</t>
  </si>
  <si>
    <t>1283.25</t>
  </si>
  <si>
    <t>1276.36</t>
  </si>
  <si>
    <t>1282.06</t>
  </si>
  <si>
    <t>1286.24</t>
  </si>
  <si>
    <t>1287.58</t>
  </si>
  <si>
    <t>1261.27</t>
  </si>
  <si>
    <t>1251.46</t>
  </si>
  <si>
    <t>1248.48</t>
  </si>
  <si>
    <t>1254.07</t>
  </si>
  <si>
    <t>1225.22</t>
  </si>
  <si>
    <t>1220.75</t>
  </si>
  <si>
    <t>1209.67</t>
  </si>
  <si>
    <t>1218.40</t>
  </si>
  <si>
    <t>1224.39</t>
  </si>
  <si>
    <t>1213.79</t>
  </si>
  <si>
    <t>1205.40</t>
  </si>
  <si>
    <t>1208.76</t>
  </si>
  <si>
    <t>1204.94</t>
  </si>
  <si>
    <t>1200.39</t>
  </si>
  <si>
    <t>1196.95</t>
  </si>
  <si>
    <t>1201.91</t>
  </si>
  <si>
    <t>1234.19</t>
  </si>
  <si>
    <t>1247.35</t>
  </si>
  <si>
    <t>1219.27</t>
  </si>
  <si>
    <t>1221.91</t>
  </si>
  <si>
    <t>1210.29</t>
  </si>
  <si>
    <t>1208.29</t>
  </si>
  <si>
    <t>1216.69</t>
  </si>
  <si>
    <t>1190.32</t>
  </si>
  <si>
    <t>1178.96</t>
  </si>
  <si>
    <t>1187.01</t>
  </si>
  <si>
    <t>1185.12</t>
  </si>
  <si>
    <t>1184.76</t>
  </si>
  <si>
    <t>1179.74</t>
  </si>
  <si>
    <t>1177.44</t>
  </si>
  <si>
    <t>1178.59</t>
  </si>
  <si>
    <t>1172.55</t>
  </si>
  <si>
    <t>1158.30</t>
  </si>
  <si>
    <t>1154.93</t>
  </si>
  <si>
    <t>1171.71</t>
  </si>
  <si>
    <t>1171.91</t>
  </si>
  <si>
    <t>1170.37</t>
  </si>
  <si>
    <t>1172.60</t>
  </si>
  <si>
    <t>1167.60</t>
  </si>
  <si>
    <t>1149.06</t>
  </si>
  <si>
    <t>1137.79</t>
  </si>
  <si>
    <t>1129.60</t>
  </si>
  <si>
    <t>1109.79</t>
  </si>
  <si>
    <t>1120.94</t>
  </si>
  <si>
    <t>1125.99</t>
  </si>
  <si>
    <t>1124.37</t>
  </si>
  <si>
    <t>1115.53</t>
  </si>
  <si>
    <t>1120.69</t>
  </si>
  <si>
    <t>1120.47</t>
  </si>
  <si>
    <t>1118.90</t>
  </si>
  <si>
    <t>1132.15</t>
  </si>
  <si>
    <t>1136.09</t>
  </si>
  <si>
    <t>1157.91</t>
  </si>
  <si>
    <t>1165.72</t>
  </si>
  <si>
    <t>1160.55</t>
  </si>
  <si>
    <t>1163.89</t>
  </si>
  <si>
    <t>1153.76</t>
  </si>
  <si>
    <t>1155.89</t>
  </si>
  <si>
    <t>1155.67</t>
  </si>
  <si>
    <t>1153.70</t>
  </si>
  <si>
    <t>1170.43</t>
  </si>
  <si>
    <t>1182.81</t>
  </si>
  <si>
    <t>1179.81</t>
  </si>
  <si>
    <t>1185.95</t>
  </si>
  <si>
    <t>1188.23</t>
  </si>
  <si>
    <t>1196.00</t>
  </si>
  <si>
    <t>1194.37</t>
  </si>
  <si>
    <t>1194.68</t>
  </si>
  <si>
    <t>1193.04</t>
  </si>
  <si>
    <t>1197.90</t>
  </si>
  <si>
    <t>1203.10</t>
  </si>
  <si>
    <t>1202.79</t>
  </si>
  <si>
    <t>1191.15</t>
  </si>
  <si>
    <t>1194.00</t>
  </si>
  <si>
    <t>1207.68</t>
  </si>
  <si>
    <t>1220.69</t>
  </si>
  <si>
    <t>1226.68</t>
  </si>
  <si>
    <t>1216.25</t>
  </si>
  <si>
    <t>1209.61</t>
  </si>
  <si>
    <t>1199.34</t>
  </si>
  <si>
    <t>1201.46</t>
  </si>
  <si>
    <t>1204.61</t>
  </si>
  <si>
    <t>1211.00</t>
  </si>
  <si>
    <t>1212.80</t>
  </si>
  <si>
    <t>1222.79</t>
  </si>
  <si>
    <t>1230.79</t>
  </si>
  <si>
    <t>1222.30</t>
  </si>
  <si>
    <t>1232.59</t>
  </si>
  <si>
    <t>1230.81</t>
  </si>
  <si>
    <t>1222.05</t>
  </si>
  <si>
    <t>1221.33</t>
  </si>
  <si>
    <t>1208.63</t>
  </si>
  <si>
    <t>1199.61</t>
  </si>
  <si>
    <t>1189.76</t>
  </si>
  <si>
    <t>1185.01</t>
  </si>
  <si>
    <t>1188.05</t>
  </si>
  <si>
    <t>1185.97</t>
  </si>
  <si>
    <t>1182.04</t>
  </si>
  <si>
    <t>1168.44</t>
  </si>
  <si>
    <t>1157.85</t>
  </si>
  <si>
    <t>1154.25</t>
  </si>
  <si>
    <t>1157.45</t>
  </si>
  <si>
    <t>1154.74</t>
  </si>
  <si>
    <t>1137.26</t>
  </si>
  <si>
    <t>1135.77</t>
  </si>
  <si>
    <t>1130.60</t>
  </si>
  <si>
    <t>1122.61</t>
  </si>
  <si>
    <t>1127.30</t>
  </si>
  <si>
    <t>1144.64</t>
  </si>
  <si>
    <t>1132.62</t>
  </si>
  <si>
    <t>1128.30</t>
  </si>
  <si>
    <t>1121.83</t>
  </si>
  <si>
    <t>1109.15</t>
  </si>
  <si>
    <t>1104.97</t>
  </si>
  <si>
    <t>1103.90</t>
  </si>
  <si>
    <t>1113.67</t>
  </si>
  <si>
    <t>1130.63</t>
  </si>
  <si>
    <t>1128.75</t>
  </si>
  <si>
    <t>1122.03</t>
  </si>
  <si>
    <t>1131.72</t>
  </si>
  <si>
    <t>1126.02</t>
  </si>
  <si>
    <t>1125.13</t>
  </si>
  <si>
    <t>1117.48</t>
  </si>
  <si>
    <t>1109.04</t>
  </si>
  <si>
    <t>1105.01</t>
  </si>
  <si>
    <t>1102.97</t>
  </si>
  <si>
    <t>1104.08</t>
  </si>
  <si>
    <t>1116.73</t>
  </si>
  <si>
    <t>1123.87</t>
  </si>
  <si>
    <t>1122.95</t>
  </si>
  <si>
    <t>1130.19</t>
  </si>
  <si>
    <t>1131.21</t>
  </si>
  <si>
    <t>1136.55</t>
  </si>
  <si>
    <t>1134.96</t>
  </si>
  <si>
    <t>1141.77</t>
  </si>
  <si>
    <t>1140.51</t>
  </si>
  <si>
    <t>1141.97</t>
  </si>
  <si>
    <t>1140.68</t>
  </si>
  <si>
    <t>1132.71</t>
  </si>
  <si>
    <t>1124.25</t>
  </si>
  <si>
    <t>1106.93</t>
  </si>
  <si>
    <t>1105.24</t>
  </si>
  <si>
    <t>1099.70</t>
  </si>
  <si>
    <t>1116.23</t>
  </si>
  <si>
    <t>1106.73</t>
  </si>
  <si>
    <t>1090.50</t>
  </si>
  <si>
    <t>1081.65</t>
  </si>
  <si>
    <t>1068.46</t>
  </si>
  <si>
    <t>1059.65</t>
  </si>
  <si>
    <t>1057.50</t>
  </si>
  <si>
    <t>1054.08</t>
  </si>
  <si>
    <t>1051.12</t>
  </si>
  <si>
    <t>1062.41</t>
  </si>
  <si>
    <t>1066.15</t>
  </si>
  <si>
    <t>1110.30</t>
  </si>
  <si>
    <t>1110.48</t>
  </si>
  <si>
    <t>1114.89</t>
  </si>
  <si>
    <t>1149.58</t>
  </si>
  <si>
    <t>1178.90</t>
  </si>
  <si>
    <t>1176.46</t>
  </si>
  <si>
    <t>1199.60</t>
  </si>
  <si>
    <t>1212.53</t>
  </si>
  <si>
    <t>1199.36</t>
  </si>
  <si>
    <t>1204.66</t>
  </si>
  <si>
    <t>1219.94</t>
  </si>
  <si>
    <t>1210.70</t>
  </si>
  <si>
    <t>1227.52</t>
  </si>
  <si>
    <t>1249.86</t>
  </si>
  <si>
    <t>1239.62</t>
  </si>
  <si>
    <t>1247.68</t>
  </si>
  <si>
    <t>1247.42</t>
  </si>
  <si>
    <t>1237.58</t>
  </si>
  <si>
    <t>1247.88</t>
  </si>
  <si>
    <t>1257.62</t>
  </si>
  <si>
    <t>1268.73</t>
  </si>
  <si>
    <t>1265.85</t>
  </si>
  <si>
    <t>1254.52</t>
  </si>
  <si>
    <t>1251.82</t>
  </si>
  <si>
    <t>1273.69</t>
  </si>
  <si>
    <t>1265.66</t>
  </si>
  <si>
    <t>1262.15</t>
  </si>
  <si>
    <t>1263.64</t>
  </si>
  <si>
    <t>1261.03</t>
  </si>
  <si>
    <t>1245.89</t>
  </si>
  <si>
    <t>1235.79</t>
  </si>
  <si>
    <t>1249.23</t>
  </si>
  <si>
    <t>1244.77</t>
  </si>
  <si>
    <t>1250.35</t>
  </si>
  <si>
    <t>1286.74</t>
  </si>
  <si>
    <t>1314.58</t>
  </si>
  <si>
    <t>1336.70</t>
  </si>
  <si>
    <t>1370.60</t>
  </si>
  <si>
    <t>1369.73</t>
  </si>
  <si>
    <t>1396.67</t>
  </si>
  <si>
    <t>1377.65</t>
  </si>
  <si>
    <t>1368.96</t>
  </si>
  <si>
    <t>1396.81</t>
  </si>
  <si>
    <t>1396.08</t>
  </si>
  <si>
    <t>1421.62</t>
  </si>
  <si>
    <t>1422.59</t>
  </si>
  <si>
    <t>1422.80</t>
  </si>
  <si>
    <t>1369.45</t>
  </si>
  <si>
    <t>1377.58</t>
  </si>
  <si>
    <t>1388.86</t>
  </si>
  <si>
    <t>1375.82</t>
  </si>
  <si>
    <t>1377.33</t>
  </si>
  <si>
    <t>1393.29</t>
  </si>
  <si>
    <t>1414.35</t>
  </si>
  <si>
    <t>1464.85</t>
  </si>
  <si>
    <t>1458.98</t>
  </si>
  <si>
    <t>1463.86</t>
  </si>
  <si>
    <t>1449.77</t>
  </si>
  <si>
    <t>1474.98</t>
  </si>
  <si>
    <t>1459.80</t>
  </si>
  <si>
    <t>1465.75</t>
  </si>
  <si>
    <t>1448.99</t>
  </si>
  <si>
    <t>1425.79</t>
  </si>
  <si>
    <t>1405.30</t>
  </si>
  <si>
    <t>1429.31</t>
  </si>
  <si>
    <t>1435.00</t>
  </si>
  <si>
    <t>1424.67</t>
  </si>
  <si>
    <t>1399.61</t>
  </si>
  <si>
    <t>1386.54</t>
  </si>
  <si>
    <t>1395.30</t>
  </si>
  <si>
    <t>1404.68</t>
  </si>
  <si>
    <t>1397.35</t>
  </si>
  <si>
    <t>1435.37</t>
  </si>
  <si>
    <t>1440.74</t>
  </si>
  <si>
    <t>1440.22</t>
  </si>
  <si>
    <t>1439.30</t>
  </si>
  <si>
    <t>1465.18</t>
  </si>
  <si>
    <t>1474.57</t>
  </si>
  <si>
    <t>1468.55</t>
  </si>
  <si>
    <t>1451.22</t>
  </si>
  <si>
    <t>1445.28</t>
  </si>
  <si>
    <t>1446.43</t>
  </si>
  <si>
    <t>1423.39</t>
  </si>
  <si>
    <t>1400.19</t>
  </si>
  <si>
    <t>1399.37</t>
  </si>
  <si>
    <t>1419.78</t>
  </si>
  <si>
    <t>1408.22</t>
  </si>
  <si>
    <t>1427.85</t>
  </si>
  <si>
    <t>1440.77</t>
  </si>
  <si>
    <t>1461.05</t>
  </si>
  <si>
    <t>1449.58</t>
  </si>
  <si>
    <t>1454.32</t>
  </si>
  <si>
    <t>1447.29</t>
  </si>
  <si>
    <t>1451.59</t>
  </si>
  <si>
    <t>1431.20</t>
  </si>
  <si>
    <t>1455.59</t>
  </si>
  <si>
    <t>1465.07</t>
  </si>
  <si>
    <t>1499.37</t>
  </si>
  <si>
    <t>1501.62</t>
  </si>
  <si>
    <t>1519.59</t>
  </si>
  <si>
    <t>1511.09</t>
  </si>
  <si>
    <t>1520.55</t>
  </si>
  <si>
    <t>1512.40</t>
  </si>
  <si>
    <t>1521.86</t>
  </si>
  <si>
    <t>1525.10</t>
  </si>
  <si>
    <t>1522.54</t>
  </si>
  <si>
    <t>1511.82</t>
  </si>
  <si>
    <t>1521.20</t>
  </si>
  <si>
    <t>1497.55</t>
  </si>
  <si>
    <t>1455.74</t>
  </si>
  <si>
    <t>1470.88</t>
  </si>
  <si>
    <t>1471.03</t>
  </si>
  <si>
    <t>1496.75</t>
  </si>
  <si>
    <t>1501.35</t>
  </si>
  <si>
    <t>1508.98</t>
  </si>
  <si>
    <t>1490.63</t>
  </si>
  <si>
    <t>1491.69</t>
  </si>
  <si>
    <t>1501.82</t>
  </si>
  <si>
    <t>1519.98</t>
  </si>
  <si>
    <t>1528.48</t>
  </si>
  <si>
    <t>1518.18</t>
  </si>
  <si>
    <t>1513.25</t>
  </si>
  <si>
    <t>1536.36</t>
  </si>
  <si>
    <t>1539.25</t>
  </si>
  <si>
    <t>1551.90</t>
  </si>
  <si>
    <t>1550.19</t>
  </si>
  <si>
    <t>1542.32</t>
  </si>
  <si>
    <t>1541.82</t>
  </si>
  <si>
    <t>1547.96</t>
  </si>
  <si>
    <t>1523.47</t>
  </si>
  <si>
    <t>1535.48</t>
  </si>
  <si>
    <t>1560.89</t>
  </si>
  <si>
    <t>1562.48</t>
  </si>
  <si>
    <t>1548.13</t>
  </si>
  <si>
    <t>1571.69</t>
  </si>
  <si>
    <t>1586.34</t>
  </si>
  <si>
    <t>1598.28</t>
  </si>
  <si>
    <t>1602.08</t>
  </si>
  <si>
    <t>1604.26</t>
  </si>
  <si>
    <t>1582.45</t>
  </si>
  <si>
    <t>1597.56</t>
  </si>
  <si>
    <t>1588.92</t>
  </si>
  <si>
    <t>1583.93</t>
  </si>
  <si>
    <t>1578.43</t>
  </si>
  <si>
    <t>1581.53</t>
  </si>
  <si>
    <t>1568.38</t>
  </si>
  <si>
    <t>1565.10</t>
  </si>
  <si>
    <t>1568.59</t>
  </si>
  <si>
    <t>1578.78</t>
  </si>
  <si>
    <t>1575.83</t>
  </si>
  <si>
    <t>1595.52</t>
  </si>
  <si>
    <t>1601.68</t>
  </si>
  <si>
    <t>1596.34</t>
  </si>
  <si>
    <t>1587.76</t>
  </si>
  <si>
    <t>1586.55</t>
  </si>
  <si>
    <t>1602.22</t>
  </si>
  <si>
    <t>1600.06</t>
  </si>
  <si>
    <t>1599.66</t>
  </si>
  <si>
    <t>1590.40</t>
  </si>
  <si>
    <t>1581.18</t>
  </si>
  <si>
    <t>1586.56</t>
  </si>
  <si>
    <t>1596.29</t>
  </si>
  <si>
    <t>1617.19</t>
  </si>
  <si>
    <t>1624.66</t>
  </si>
  <si>
    <t>1636.01</t>
  </si>
  <si>
    <t>1651.58</t>
  </si>
  <si>
    <t>1658.42</t>
  </si>
  <si>
    <t>1668.24</t>
  </si>
  <si>
    <t>1659.83</t>
  </si>
  <si>
    <t>1679.45</t>
  </si>
  <si>
    <t>1674.43</t>
  </si>
  <si>
    <t>1679.94</t>
  </si>
  <si>
    <t>1664.61</t>
  </si>
  <si>
    <t>1690.08</t>
  </si>
  <si>
    <t>1688.17</t>
  </si>
  <si>
    <t>1702.90</t>
  </si>
  <si>
    <t>1716.89</t>
  </si>
  <si>
    <t>1695.03</t>
  </si>
  <si>
    <t>1696.38</t>
  </si>
  <si>
    <t>1708.50</t>
  </si>
  <si>
    <t>1723.25</t>
  </si>
  <si>
    <t>1743.42</t>
  </si>
  <si>
    <t>1743.25</t>
  </si>
  <si>
    <t>1747.29</t>
  </si>
  <si>
    <t>1738.94</t>
  </si>
  <si>
    <t>1733.05</t>
  </si>
  <si>
    <t>1741.28</t>
  </si>
  <si>
    <t>1724.20</t>
  </si>
  <si>
    <t>1729.92</t>
  </si>
  <si>
    <t>1730.25</t>
  </si>
  <si>
    <t>1717.97</t>
  </si>
  <si>
    <t>1719.45</t>
  </si>
  <si>
    <t>1729.64</t>
  </si>
  <si>
    <t>1752.00</t>
  </si>
  <si>
    <t>1760.56</t>
  </si>
  <si>
    <t>1757.37</t>
  </si>
  <si>
    <t>1750.88</t>
  </si>
  <si>
    <t>1729.91</t>
  </si>
  <si>
    <t>1730.16</t>
  </si>
  <si>
    <t>1743.81</t>
  </si>
  <si>
    <t>1751.86</t>
  </si>
  <si>
    <t>1757.72</t>
  </si>
  <si>
    <t>1740.12</t>
  </si>
  <si>
    <t>1729.21</t>
  </si>
  <si>
    <t>1730.66</t>
  </si>
  <si>
    <t>1741.92</t>
  </si>
  <si>
    <t>1763.15</t>
  </si>
  <si>
    <t>1769.79</t>
  </si>
  <si>
    <t>1784.84</t>
  </si>
  <si>
    <t>1805.98</t>
  </si>
  <si>
    <t>1807.40</t>
  </si>
  <si>
    <t>1804.85</t>
  </si>
  <si>
    <t>1818.15</t>
  </si>
  <si>
    <t>1824.85</t>
  </si>
  <si>
    <t>1820.60</t>
  </si>
  <si>
    <t>1822.25</t>
  </si>
  <si>
    <t>1800.54</t>
  </si>
  <si>
    <t>1768.64</t>
  </si>
  <si>
    <t>1776.07</t>
  </si>
  <si>
    <t>1791.70</t>
  </si>
  <si>
    <t>1802.96</t>
  </si>
  <si>
    <t>1778.69</t>
  </si>
  <si>
    <t>1799.88</t>
  </si>
  <si>
    <t>1790.91</t>
  </si>
  <si>
    <t>1785.70</t>
  </si>
  <si>
    <t>1795.48</t>
  </si>
  <si>
    <t>1770.48</t>
  </si>
  <si>
    <t>1766.96</t>
  </si>
  <si>
    <t>1773.18</t>
  </si>
  <si>
    <t>1755.69</t>
  </si>
  <si>
    <t>1747.84</t>
  </si>
  <si>
    <t>1798.73</t>
  </si>
  <si>
    <t>1801.19</t>
  </si>
  <si>
    <t>1806.47</t>
  </si>
  <si>
    <t>1815.43</t>
  </si>
  <si>
    <t>1787.05</t>
  </si>
  <si>
    <t>1759.82</t>
  </si>
  <si>
    <t>1733.45</t>
  </si>
  <si>
    <t>1725.84</t>
  </si>
  <si>
    <t>1723.48</t>
  </si>
  <si>
    <t>1734.04</t>
  </si>
  <si>
    <t>1706.59</t>
  </si>
  <si>
    <t>1719.17</t>
  </si>
  <si>
    <t>1690.61</t>
  </si>
  <si>
    <t>1695.74</t>
  </si>
  <si>
    <t>1709.83</t>
  </si>
  <si>
    <t>1712.38</t>
  </si>
  <si>
    <t>1720.48</t>
  </si>
  <si>
    <t>1736.25</t>
  </si>
  <si>
    <t>1730.58</t>
  </si>
  <si>
    <t>1748.30</t>
  </si>
  <si>
    <t>1734.03</t>
  </si>
  <si>
    <t>1736.84</t>
  </si>
  <si>
    <t>1740.29</t>
  </si>
  <si>
    <t>1724.03</t>
  </si>
  <si>
    <t>1708.81</t>
  </si>
  <si>
    <t>1703.40</t>
  </si>
  <si>
    <t>1713.96</t>
  </si>
  <si>
    <t>1713.79</t>
  </si>
  <si>
    <t>1717.29</t>
  </si>
  <si>
    <t>1734.15</t>
  </si>
  <si>
    <t>1735.28</t>
  </si>
  <si>
    <t>1745.43</t>
  </si>
  <si>
    <t>1773.93</t>
  </si>
  <si>
    <t>1775.14</t>
  </si>
  <si>
    <t>1775.08</t>
  </si>
  <si>
    <t>1768.36</t>
  </si>
  <si>
    <t>1760.01</t>
  </si>
  <si>
    <t>1748.47</t>
  </si>
  <si>
    <t>1751.81</t>
  </si>
  <si>
    <t>1743.37</t>
  </si>
  <si>
    <t>1759.66</t>
  </si>
  <si>
    <t>1776.70</t>
  </si>
  <si>
    <t>1791.15</t>
  </si>
  <si>
    <t>1784.78</t>
  </si>
  <si>
    <t>1797.65</t>
  </si>
  <si>
    <t>1794.56</t>
  </si>
  <si>
    <t>1800.36</t>
  </si>
  <si>
    <t>1783.30</t>
  </si>
  <si>
    <t>1777.04</t>
  </si>
  <si>
    <t>1769.78</t>
  </si>
  <si>
    <t>1757.86</t>
  </si>
  <si>
    <t>1752.01</t>
  </si>
  <si>
    <t>1756.26</t>
  </si>
  <si>
    <t>1791.64</t>
  </si>
  <si>
    <t>1797.35</t>
  </si>
  <si>
    <t>1811.83</t>
  </si>
  <si>
    <t>1790.55</t>
  </si>
  <si>
    <t>1781.11</t>
  </si>
  <si>
    <t>1781.13</t>
  </si>
  <si>
    <t>1780.40</t>
  </si>
  <si>
    <t>1784.40</t>
  </si>
  <si>
    <t>1756.32</t>
  </si>
  <si>
    <t>1742.91</t>
  </si>
  <si>
    <t>1746.11</t>
  </si>
  <si>
    <t>1735.48</t>
  </si>
  <si>
    <t>1736.42</t>
  </si>
  <si>
    <t>1737.62</t>
  </si>
  <si>
    <t>1727.56</t>
  </si>
  <si>
    <t>1721.30</t>
  </si>
  <si>
    <t>1708.16</t>
  </si>
  <si>
    <t>1707.46</t>
  </si>
  <si>
    <t>1705.69</t>
  </si>
  <si>
    <t>1719.96</t>
  </si>
  <si>
    <t>1708.56</t>
  </si>
  <si>
    <t>1698.68</t>
  </si>
  <si>
    <t>1692.15</t>
  </si>
  <si>
    <t>1688.70</t>
  </si>
  <si>
    <t>1707.86</t>
  </si>
  <si>
    <t>1714.24</t>
  </si>
  <si>
    <t>1733.60</t>
  </si>
  <si>
    <t>1739.23</t>
  </si>
  <si>
    <t>1730.03</t>
  </si>
  <si>
    <t>1736.89</t>
  </si>
  <si>
    <t>1738.54</t>
  </si>
  <si>
    <t>1730.93</t>
  </si>
  <si>
    <t>1739.40</t>
  </si>
  <si>
    <t>1746.99</t>
  </si>
  <si>
    <t>1748.21</t>
  </si>
  <si>
    <t>1751.10</t>
  </si>
  <si>
    <t>1744.92</t>
  </si>
  <si>
    <t>1759.31</t>
  </si>
  <si>
    <t>1747.26</t>
  </si>
  <si>
    <t>1747.63</t>
  </si>
  <si>
    <t>1737.67</t>
  </si>
  <si>
    <t>1737.37</t>
  </si>
  <si>
    <t>1733.08</t>
  </si>
  <si>
    <t>1736.98</t>
  </si>
  <si>
    <t>1729.37</t>
  </si>
  <si>
    <t>1728.47</t>
  </si>
  <si>
    <t>1732.36</t>
  </si>
  <si>
    <t>1725.86</t>
  </si>
  <si>
    <t>1710.12</t>
  </si>
  <si>
    <t>1694.09</t>
  </si>
  <si>
    <t>1700.12</t>
  </si>
  <si>
    <t>1698.32</t>
  </si>
  <si>
    <t>1695.05</t>
  </si>
  <si>
    <t>1708.62</t>
  </si>
  <si>
    <t>1706.49</t>
  </si>
  <si>
    <t>1704.97</t>
  </si>
  <si>
    <t>1718.15</t>
  </si>
  <si>
    <t>1722.53</t>
  </si>
  <si>
    <t>1719.82</t>
  </si>
  <si>
    <t>1723.62</t>
  </si>
  <si>
    <t>1714.76</t>
  </si>
  <si>
    <t>1741.14</t>
  </si>
  <si>
    <t>1761.30</t>
  </si>
  <si>
    <t>1770.07</t>
  </si>
  <si>
    <t>1766.13</t>
  </si>
  <si>
    <t>1758.21</t>
  </si>
  <si>
    <t>1757.49</t>
  </si>
  <si>
    <t>1757.84</t>
  </si>
  <si>
    <t>1750.83</t>
  </si>
  <si>
    <t>1750.95</t>
  </si>
  <si>
    <t>1753.73</t>
  </si>
  <si>
    <t>1751.93</t>
  </si>
  <si>
    <t>1746.69</t>
  </si>
  <si>
    <t>1738.30</t>
  </si>
  <si>
    <t>1721.50</t>
  </si>
  <si>
    <t>1728.92</t>
  </si>
  <si>
    <t>1716.96</t>
  </si>
  <si>
    <t>1710.25</t>
  </si>
  <si>
    <t>1706.01</t>
  </si>
  <si>
    <t>1691.67</t>
  </si>
  <si>
    <t>1692.65</t>
  </si>
  <si>
    <t>1684.10</t>
  </si>
  <si>
    <t>1689.49</t>
  </si>
  <si>
    <t>1667.43</t>
  </si>
  <si>
    <t>1637.05</t>
  </si>
  <si>
    <t>1639.89</t>
  </si>
  <si>
    <t>1612.61</t>
  </si>
  <si>
    <t>1604.57</t>
  </si>
  <si>
    <t>1611.71</t>
  </si>
  <si>
    <t>1597.14</t>
  </si>
  <si>
    <t>1611.63</t>
  </si>
  <si>
    <t>1609.33</t>
  </si>
  <si>
    <t>1606.79</t>
  </si>
  <si>
    <t>1602.60</t>
  </si>
  <si>
    <t>1591.72</t>
  </si>
  <si>
    <t>1588.18</t>
  </si>
  <si>
    <t>1585.30</t>
  </si>
  <si>
    <t>1616.83</t>
  </si>
  <si>
    <t>1635.35</t>
  </si>
  <si>
    <t>1612.78</t>
  </si>
  <si>
    <t>1616.94</t>
  </si>
  <si>
    <t>1627.31</t>
  </si>
  <si>
    <t>1638.06</t>
  </si>
  <si>
    <t>1626.40</t>
  </si>
  <si>
    <t>1610.59</t>
  </si>
  <si>
    <t>1592.65</t>
  </si>
  <si>
    <t>1597.92</t>
  </si>
  <si>
    <t>1590.27</t>
  </si>
  <si>
    <t>1606.22</t>
  </si>
  <si>
    <t>1612.99</t>
  </si>
  <si>
    <t>1612.97</t>
  </si>
  <si>
    <t>1619.27</t>
  </si>
  <si>
    <t>1638.15</t>
  </si>
  <si>
    <t>1622.84</t>
  </si>
  <si>
    <t>1631.62</t>
  </si>
  <si>
    <t>1630.04</t>
  </si>
  <si>
    <t>1613.05</t>
  </si>
  <si>
    <t>1613.30</t>
  </si>
  <si>
    <t>1609.96</t>
  </si>
  <si>
    <t>1614.38</t>
  </si>
  <si>
    <t>1636.24</t>
  </si>
  <si>
    <t>1635.49</t>
  </si>
  <si>
    <t>1633.98</t>
  </si>
  <si>
    <t>1623.60</t>
  </si>
  <si>
    <t>1618.63</t>
  </si>
  <si>
    <t>1616.43</t>
  </si>
  <si>
    <t>1593.12</t>
  </si>
  <si>
    <t>1593.47</t>
  </si>
  <si>
    <t>1591.62</t>
  </si>
  <si>
    <t>1595.70</t>
  </si>
  <si>
    <t>1587.28</t>
  </si>
  <si>
    <t>1609.44</t>
  </si>
  <si>
    <t>1608.58</t>
  </si>
  <si>
    <t>1616.14</t>
  </si>
  <si>
    <t>1624.34</t>
  </si>
  <si>
    <t>1615.58</t>
  </si>
  <si>
    <t>1616.45</t>
  </si>
  <si>
    <t>1604.79</t>
  </si>
  <si>
    <t>1615.22</t>
  </si>
  <si>
    <t>1619.91</t>
  </si>
  <si>
    <t>1635.44</t>
  </si>
  <si>
    <t>1634.35</t>
  </si>
  <si>
    <t>1651.20</t>
  </si>
  <si>
    <t>1657.02</t>
  </si>
  <si>
    <t>1653.71</t>
  </si>
  <si>
    <t>1634.95</t>
  </si>
  <si>
    <t>1637.18</t>
  </si>
  <si>
    <t>1646.74</t>
  </si>
  <si>
    <t>1642.30</t>
  </si>
  <si>
    <t>1641.34</t>
  </si>
  <si>
    <t>1627.08</t>
  </si>
  <si>
    <t>1617.10</t>
  </si>
  <si>
    <t>1620.07</t>
  </si>
  <si>
    <t>1620.84</t>
  </si>
  <si>
    <t>1604.89</t>
  </si>
  <si>
    <t>1593.49</t>
  </si>
  <si>
    <t>1584.89</t>
  </si>
  <si>
    <t>1574.71</t>
  </si>
  <si>
    <t>1567.67</t>
  </si>
  <si>
    <t>1545.76</t>
  </si>
  <si>
    <t>1548.25</t>
  </si>
  <si>
    <t>1535.78</t>
  </si>
  <si>
    <t>1535.04</t>
  </si>
  <si>
    <t>1540.08</t>
  </si>
  <si>
    <t>1565.01</t>
  </si>
  <si>
    <t>1578.66</t>
  </si>
  <si>
    <t>1573.39</t>
  </si>
  <si>
    <t>1584.54</t>
  </si>
  <si>
    <t>1584.77</t>
  </si>
  <si>
    <t>1587.33</t>
  </si>
  <si>
    <t>1568.24</t>
  </si>
  <si>
    <t>1560.81</t>
  </si>
  <si>
    <t>1560.14</t>
  </si>
  <si>
    <t>1545.02</t>
  </si>
  <si>
    <t>1533.53</t>
  </si>
  <si>
    <t>1557.23</t>
  </si>
  <si>
    <t>1565.37</t>
  </si>
  <si>
    <t>1582.82</t>
  </si>
  <si>
    <t>1582.17</t>
  </si>
  <si>
    <t>1583.37</t>
  </si>
  <si>
    <t>1579.79</t>
  </si>
  <si>
    <t>1567.97</t>
  </si>
  <si>
    <t>1557.24</t>
  </si>
  <si>
    <t>1567.19</t>
  </si>
  <si>
    <t>1571.33</t>
  </si>
  <si>
    <t>1569.69</t>
  </si>
  <si>
    <t>1573.68</t>
  </si>
  <si>
    <t>1566.70</t>
  </si>
  <si>
    <t>1561.37</t>
  </si>
  <si>
    <t>1569.10</t>
  </si>
  <si>
    <t>1565.90</t>
  </si>
  <si>
    <t>1545.74</t>
  </si>
  <si>
    <t>1540.04</t>
  </si>
  <si>
    <t>1547.11</t>
  </si>
  <si>
    <t>1550.33</t>
  </si>
  <si>
    <t>1556.80</t>
  </si>
  <si>
    <t>1547.79</t>
  </si>
  <si>
    <t>1537.74</t>
  </si>
  <si>
    <t>1528.84</t>
  </si>
  <si>
    <t>1519.30</t>
  </si>
  <si>
    <t>1508.83</t>
  </si>
  <si>
    <t>1516.45</t>
  </si>
  <si>
    <t>1528.12</t>
  </si>
  <si>
    <t>1540.31</t>
  </si>
  <si>
    <t>1532.25</t>
  </si>
  <si>
    <t>1536.91</t>
  </si>
  <si>
    <t>1568.73</t>
  </si>
  <si>
    <t>1607.46</t>
  </si>
  <si>
    <t>1652.08</t>
  </si>
  <si>
    <t>1660.71</t>
  </si>
  <si>
    <t>1659.73</t>
  </si>
  <si>
    <t>1652.17</t>
  </si>
  <si>
    <t>1685.98</t>
  </si>
  <si>
    <t>1688.07</t>
  </si>
  <si>
    <t>1686.73</t>
  </si>
  <si>
    <t>1678.61</t>
  </si>
  <si>
    <t>1664.45</t>
  </si>
  <si>
    <t>1673.62</t>
  </si>
  <si>
    <t>1676.85</t>
  </si>
  <si>
    <t>1681.03</t>
  </si>
  <si>
    <t>1707.27</t>
  </si>
  <si>
    <t>1702.82</t>
  </si>
  <si>
    <t>1704.02</t>
  </si>
  <si>
    <t>1708.59</t>
  </si>
  <si>
    <t>1698.53</t>
  </si>
  <si>
    <t>1706.60</t>
  </si>
  <si>
    <t>1705.40</t>
  </si>
  <si>
    <t>1701.56</t>
  </si>
  <si>
    <t>1702.10</t>
  </si>
  <si>
    <t>1686.05</t>
  </si>
  <si>
    <t>1680.77</t>
  </si>
  <si>
    <t>1693.19</t>
  </si>
  <si>
    <t>1683.19</t>
  </si>
  <si>
    <t>1680.94</t>
  </si>
  <si>
    <t>1684.21</t>
  </si>
  <si>
    <t>1684.65</t>
  </si>
  <si>
    <t>1711.92</t>
  </si>
  <si>
    <t>1722.89</t>
  </si>
  <si>
    <t>1723.78</t>
  </si>
  <si>
    <t>1713.87</t>
  </si>
  <si>
    <t>1708.15</t>
  </si>
  <si>
    <t>1712.23</t>
  </si>
  <si>
    <t>1698.98</t>
  </si>
  <si>
    <t>1693.52</t>
  </si>
  <si>
    <t>1693.62</t>
  </si>
  <si>
    <t>1699.20</t>
  </si>
  <si>
    <t>1704.85</t>
  </si>
  <si>
    <t>1698.07</t>
  </si>
  <si>
    <t>1683.38</t>
  </si>
  <si>
    <t>1673.15</t>
  </si>
  <si>
    <t>1661.84</t>
  </si>
  <si>
    <t>1665.55</t>
  </si>
  <si>
    <t>1664.64</t>
  </si>
  <si>
    <t>1658.66</t>
  </si>
  <si>
    <t>1654.76</t>
  </si>
  <si>
    <t>1657.46</t>
  </si>
  <si>
    <t>1665.01</t>
  </si>
  <si>
    <t>1678.09</t>
  </si>
  <si>
    <t>1692.35</t>
  </si>
  <si>
    <t>1684.28</t>
  </si>
  <si>
    <t>1679.33</t>
  </si>
  <si>
    <t>1712.03</t>
  </si>
  <si>
    <t>1713.65</t>
  </si>
  <si>
    <t>1708.86</t>
  </si>
  <si>
    <t>1707.09</t>
  </si>
  <si>
    <t>1698.43</t>
  </si>
  <si>
    <t>1687.68</t>
  </si>
  <si>
    <t>1682.12</t>
  </si>
  <si>
    <t>1698.84</t>
  </si>
  <si>
    <t>1692.87</t>
  </si>
  <si>
    <t>1705.00</t>
  </si>
  <si>
    <t>1705.24</t>
  </si>
  <si>
    <t>1715.98</t>
  </si>
  <si>
    <t>1733.28</t>
  </si>
  <si>
    <t>1722.37</t>
  </si>
  <si>
    <t>1717.93</t>
  </si>
  <si>
    <t>1710.87</t>
  </si>
  <si>
    <t>1707.11</t>
  </si>
  <si>
    <t>1695.47</t>
  </si>
  <si>
    <t>1694.13</t>
  </si>
  <si>
    <t>1692.39</t>
  </si>
  <si>
    <t>1675.88</t>
  </si>
  <si>
    <t>1665.22</t>
  </si>
  <si>
    <t>1672.33</t>
  </si>
  <si>
    <t>1675.25</t>
  </si>
  <si>
    <t>1698.33</t>
  </si>
  <si>
    <t>1686.69</t>
  </si>
  <si>
    <t>1692.82</t>
  </si>
  <si>
    <t>1682.68</t>
  </si>
  <si>
    <t>1671.63</t>
  </si>
  <si>
    <t>1666.92</t>
  </si>
  <si>
    <t>1659.43</t>
  </si>
  <si>
    <t>1662.40</t>
  </si>
  <si>
    <t>1649.81</t>
  </si>
  <si>
    <t>1654.51</t>
  </si>
  <si>
    <t>1650.71</t>
  </si>
  <si>
    <t>1655.50</t>
  </si>
  <si>
    <t>1657.94</t>
  </si>
  <si>
    <t>1654.21</t>
  </si>
  <si>
    <t>1648.13</t>
  </si>
  <si>
    <t>1656.61</t>
  </si>
  <si>
    <t>1663.85</t>
  </si>
  <si>
    <t>1704.33</t>
  </si>
  <si>
    <t>1699.29</t>
  </si>
  <si>
    <t>1693.29</t>
  </si>
  <si>
    <t>1686.61</t>
  </si>
  <si>
    <t>1697.51</t>
  </si>
  <si>
    <t>1695.75</t>
  </si>
  <si>
    <t>1689.20</t>
  </si>
  <si>
    <t>1693.35</t>
  </si>
  <si>
    <t>1702.01</t>
  </si>
  <si>
    <t>1685.73</t>
  </si>
  <si>
    <t>1680.13</t>
  </si>
  <si>
    <t>1672.59</t>
  </si>
  <si>
    <t>1677.11</t>
  </si>
  <si>
    <t>1675.92</t>
  </si>
  <si>
    <t>1687.05</t>
  </si>
  <si>
    <t>1716.24</t>
  </si>
  <si>
    <t>1715.75</t>
  </si>
  <si>
    <t>1740.40</t>
  </si>
  <si>
    <t>1745.38</t>
  </si>
  <si>
    <t>1752.35</t>
  </si>
  <si>
    <t>1751.47</t>
  </si>
  <si>
    <t>1757.18</t>
  </si>
  <si>
    <t>1792.17</t>
  </si>
  <si>
    <t>1796.61</t>
  </si>
  <si>
    <t>1813.76</t>
  </si>
  <si>
    <t>1812.03</t>
  </si>
  <si>
    <t>1819.62</t>
  </si>
  <si>
    <t>1822.83</t>
  </si>
  <si>
    <t>1838.33</t>
  </si>
  <si>
    <t>1843.56</t>
  </si>
  <si>
    <t>1845.24</t>
  </si>
  <si>
    <t>1836.56</t>
  </si>
  <si>
    <t>1853.05</t>
  </si>
  <si>
    <t>1858.99</t>
  </si>
  <si>
    <t>1860.65</t>
  </si>
  <si>
    <t>1875.25</t>
  </si>
  <si>
    <t>1879.52</t>
  </si>
  <si>
    <t>1865.08</t>
  </si>
  <si>
    <t>1865.62</t>
  </si>
  <si>
    <t>1890.37</t>
  </si>
  <si>
    <t>1884.80</t>
  </si>
  <si>
    <t>1877.82</t>
  </si>
  <si>
    <t>1873.73</t>
  </si>
  <si>
    <t>1874.78</t>
  </si>
  <si>
    <t>1864.74</t>
  </si>
  <si>
    <t>1856.00</t>
  </si>
  <si>
    <t>1851.98</t>
  </si>
  <si>
    <t>1866.97</t>
  </si>
  <si>
    <t>1863.30</t>
  </si>
  <si>
    <t>1868.27</t>
  </si>
  <si>
    <t>1886.95</t>
  </si>
  <si>
    <t>1877.45</t>
  </si>
  <si>
    <t>1878.27</t>
  </si>
  <si>
    <t>1864.08</t>
  </si>
  <si>
    <t>1853.49</t>
  </si>
  <si>
    <t>1848.60</t>
  </si>
  <si>
    <t>1844.36</t>
  </si>
  <si>
    <t>1850.76</t>
  </si>
  <si>
    <t>1835.17</t>
  </si>
  <si>
    <t>1832.18</t>
  </si>
  <si>
    <t>1822.68</t>
  </si>
  <si>
    <t>1822.75</t>
  </si>
  <si>
    <t>1847.18</t>
  </si>
  <si>
    <t>1843.96</t>
  </si>
  <si>
    <t>1847.24</t>
  </si>
  <si>
    <t>1844.28</t>
  </si>
  <si>
    <t>1832.71</t>
  </si>
  <si>
    <t>1835.95</t>
  </si>
  <si>
    <t>1847.31</t>
  </si>
  <si>
    <t>1848.50</t>
  </si>
  <si>
    <t>1859.77</t>
  </si>
  <si>
    <t>1864.73</t>
  </si>
  <si>
    <t>1858.39</t>
  </si>
  <si>
    <t>1844.99</t>
  </si>
  <si>
    <t>1843.39</t>
  </si>
  <si>
    <t>1836.60</t>
  </si>
  <si>
    <t>1837.33</t>
  </si>
  <si>
    <t>1849.82</t>
  </si>
  <si>
    <t>1857.65</t>
  </si>
  <si>
    <t>1861.38</t>
  </si>
  <si>
    <t>1865.19</t>
  </si>
  <si>
    <t>1868.33</t>
  </si>
  <si>
    <t>1873.87</t>
  </si>
  <si>
    <t>1866.72</t>
  </si>
  <si>
    <t>1867.92</t>
  </si>
  <si>
    <t>1864.27</t>
  </si>
  <si>
    <t>1874.30</t>
  </si>
  <si>
    <t>1877.13</t>
  </si>
  <si>
    <t>1886.61</t>
  </si>
  <si>
    <t>1876.83</t>
  </si>
  <si>
    <t>1861.54</t>
  </si>
  <si>
    <t>1852.76</t>
  </si>
  <si>
    <t>1839.12</t>
  </si>
  <si>
    <t>1843.29</t>
  </si>
  <si>
    <t>1852.92</t>
  </si>
  <si>
    <t>1854.20</t>
  </si>
  <si>
    <t>1861.39</t>
  </si>
  <si>
    <t>1862.20</t>
  </si>
  <si>
    <t>1876.31</t>
  </si>
  <si>
    <t>1899.72</t>
  </si>
  <si>
    <t>1904.03</t>
  </si>
  <si>
    <t>1897.54</t>
  </si>
  <si>
    <t>1903.66</t>
  </si>
  <si>
    <t>1914.45</t>
  </si>
  <si>
    <t>1931.08</t>
  </si>
  <si>
    <t>1953.07</t>
  </si>
  <si>
    <t>1951.78</t>
  </si>
  <si>
    <t>1940.33</t>
  </si>
  <si>
    <t>1931.42</t>
  </si>
  <si>
    <t>1937.74</t>
  </si>
  <si>
    <t>1934.40</t>
  </si>
  <si>
    <t>1933.79</t>
  </si>
  <si>
    <t>1934.02</t>
  </si>
  <si>
    <t>1948.25</t>
  </si>
  <si>
    <t>1947.33</t>
  </si>
  <si>
    <t>1955.26</t>
  </si>
  <si>
    <t>1958.78</t>
  </si>
  <si>
    <t>1965.65</t>
  </si>
  <si>
    <t>1954.14</t>
  </si>
  <si>
    <t>1951.92</t>
  </si>
  <si>
    <t>1947.96</t>
  </si>
  <si>
    <t>1935.76</t>
  </si>
  <si>
    <t>1915.85</t>
  </si>
  <si>
    <t>1930.13</t>
  </si>
  <si>
    <t>1925.30</t>
  </si>
  <si>
    <t>1932.63</t>
  </si>
  <si>
    <t>1927.97</t>
  </si>
  <si>
    <t>1928.08</t>
  </si>
  <si>
    <t>1950.84</t>
  </si>
  <si>
    <t>1947.42</t>
  </si>
  <si>
    <t>1955.72</t>
  </si>
  <si>
    <t>1959.20</t>
  </si>
  <si>
    <t>1970.04</t>
  </si>
  <si>
    <t>1977.84</t>
  </si>
  <si>
    <t>1983.05</t>
  </si>
  <si>
    <t>1980.62</t>
  </si>
  <si>
    <t>1977.25</t>
  </si>
  <si>
    <t>1988.29</t>
  </si>
  <si>
    <t>1981.56</t>
  </si>
  <si>
    <t>1975.10</t>
  </si>
  <si>
    <t>1987.33</t>
  </si>
  <si>
    <t>1994.11</t>
  </si>
  <si>
    <t>1998.11</t>
  </si>
  <si>
    <t>1996.18</t>
  </si>
  <si>
    <t>2015.69</t>
  </si>
  <si>
    <t>2024.96</t>
  </si>
  <si>
    <t>2012.93</t>
  </si>
  <si>
    <t>2020.92</t>
  </si>
  <si>
    <t>2011.13</t>
  </si>
  <si>
    <t>1995.41</t>
  </si>
  <si>
    <t>1985.20</t>
  </si>
  <si>
    <t>1987.19</t>
  </si>
  <si>
    <t>1988.80</t>
  </si>
  <si>
    <t>1962.57</t>
  </si>
  <si>
    <t>1962.95</t>
  </si>
  <si>
    <t>1972.98</t>
  </si>
  <si>
    <t>1985.49</t>
  </si>
  <si>
    <t>1981.50</t>
  </si>
  <si>
    <t>1970.46</t>
  </si>
  <si>
    <t>1945.52</t>
  </si>
  <si>
    <t>1941.28</t>
  </si>
  <si>
    <t>1954.29</t>
  </si>
  <si>
    <t>1948.86</t>
  </si>
  <si>
    <t>1942.41</t>
  </si>
  <si>
    <t>1939.84</t>
  </si>
  <si>
    <t>1941.33</t>
  </si>
  <si>
    <t>1940.81</t>
  </si>
  <si>
    <t>1928.86</t>
  </si>
  <si>
    <t>1932.11</t>
  </si>
  <si>
    <t>1944.69</t>
  </si>
  <si>
    <t>1954.47</t>
  </si>
  <si>
    <t>1939.07</t>
  </si>
  <si>
    <t>1938.31</t>
  </si>
  <si>
    <t>1939.05</t>
  </si>
  <si>
    <t>1946.50</t>
  </si>
  <si>
    <t>1952.97</t>
  </si>
  <si>
    <t>1953.10</t>
  </si>
  <si>
    <t>1944.11</t>
  </si>
  <si>
    <t>1938.75</t>
  </si>
  <si>
    <t>1937.21</t>
  </si>
  <si>
    <t>1946.02</t>
  </si>
  <si>
    <t>1947.07</t>
  </si>
  <si>
    <t>1933.24</t>
  </si>
  <si>
    <t>1913.10</t>
  </si>
  <si>
    <t>1898.60</t>
  </si>
  <si>
    <t>1888.34</t>
  </si>
  <si>
    <t>1885.23</t>
  </si>
  <si>
    <t>1868.07</t>
  </si>
  <si>
    <t>1869.84</t>
  </si>
  <si>
    <t>1887.62</t>
  </si>
  <si>
    <t>1878.51</t>
  </si>
  <si>
    <t>1898.00</t>
  </si>
  <si>
    <t>1881.79</t>
  </si>
  <si>
    <t>1863.40</t>
  </si>
  <si>
    <t>1865.94</t>
  </si>
  <si>
    <t>1871.23</t>
  </si>
  <si>
    <t>1896.06</t>
  </si>
  <si>
    <t>1889.42</t>
  </si>
  <si>
    <t>1891.90</t>
  </si>
  <si>
    <t>1882.14</t>
  </si>
  <si>
    <t>1868.89</t>
  </si>
  <si>
    <t>1867.04</t>
  </si>
  <si>
    <t>1873.45</t>
  </si>
  <si>
    <t>1877.89</t>
  </si>
  <si>
    <t>1892.61</t>
  </si>
  <si>
    <t>1911.72</t>
  </si>
  <si>
    <t>1910.12</t>
  </si>
  <si>
    <t>1926.82</t>
  </si>
  <si>
    <t>1926.32</t>
  </si>
  <si>
    <t>1922.77</t>
  </si>
  <si>
    <t>1920.69</t>
  </si>
  <si>
    <t>1931.20</t>
  </si>
  <si>
    <t>1940.26</t>
  </si>
  <si>
    <t>1936.38</t>
  </si>
  <si>
    <t>1927.54</t>
  </si>
  <si>
    <t>1927.59</t>
  </si>
  <si>
    <t>1941.24</t>
  </si>
  <si>
    <t>1949.89</t>
  </si>
  <si>
    <t>1949.96</t>
  </si>
  <si>
    <t>1964.79</t>
  </si>
  <si>
    <t>1963.03</t>
  </si>
  <si>
    <t>1973.74</t>
  </si>
  <si>
    <t>1979.24</t>
  </si>
  <si>
    <t>1979.78</t>
  </si>
  <si>
    <t>1992.02</t>
  </si>
  <si>
    <t>2024.18</t>
  </si>
  <si>
    <t>2033.05</t>
  </si>
  <si>
    <t>2024.89</t>
  </si>
  <si>
    <t>2042.12</t>
  </si>
  <si>
    <t>2036.01</t>
  </si>
  <si>
    <t>2039.10</t>
  </si>
  <si>
    <t>2041.15</t>
  </si>
  <si>
    <t>2043.84</t>
  </si>
  <si>
    <t>2065.69</t>
  </si>
  <si>
    <t>2068.75</t>
  </si>
  <si>
    <t>2058.24</t>
  </si>
  <si>
    <t>2060.44</t>
  </si>
  <si>
    <t>2076.27</t>
  </si>
  <si>
    <t>2076.72</t>
  </si>
  <si>
    <t>2062.88</t>
  </si>
  <si>
    <t>2065.56</t>
  </si>
  <si>
    <t>2096.91</t>
  </si>
  <si>
    <t>2096.90</t>
  </si>
  <si>
    <t>2086.54</t>
  </si>
  <si>
    <t>2095.93</t>
  </si>
  <si>
    <t>2098.64</t>
  </si>
  <si>
    <t>2116.68</t>
  </si>
  <si>
    <t>2123.39</t>
  </si>
  <si>
    <t>2153.08</t>
  </si>
  <si>
    <t>2170.39</t>
  </si>
  <si>
    <t>2156.64</t>
  </si>
  <si>
    <t>2148.80</t>
  </si>
  <si>
    <t>2150.05</t>
  </si>
  <si>
    <t>2159.21</t>
  </si>
  <si>
    <t>2137.40</t>
  </si>
  <si>
    <t>2125.40</t>
  </si>
  <si>
    <t>2129.58</t>
  </si>
  <si>
    <t>2148.43</t>
  </si>
  <si>
    <t>2157.15</t>
  </si>
  <si>
    <t>2164.69</t>
  </si>
  <si>
    <t>2151.75</t>
  </si>
  <si>
    <t>2163.79</t>
  </si>
  <si>
    <t>2162.10</t>
  </si>
  <si>
    <t>2192.95</t>
  </si>
  <si>
    <t>2145.50</t>
  </si>
  <si>
    <t>2121.67</t>
  </si>
  <si>
    <t>2122.24</t>
  </si>
  <si>
    <t>2128.29</t>
  </si>
  <si>
    <t>2128.94</t>
  </si>
  <si>
    <t>2145.90</t>
  </si>
  <si>
    <t>2155.63</t>
  </si>
  <si>
    <t>2152.49</t>
  </si>
  <si>
    <t>2143.68</t>
  </si>
  <si>
    <t>2129.25</t>
  </si>
  <si>
    <t>2109.61</t>
  </si>
  <si>
    <t>2115.50</t>
  </si>
  <si>
    <t>2135.55</t>
  </si>
  <si>
    <t>2144.89</t>
  </si>
  <si>
    <t>2165.47</t>
  </si>
  <si>
    <t>2169.92</t>
  </si>
  <si>
    <t>2163.86</t>
  </si>
  <si>
    <t>2184.11</t>
  </si>
  <si>
    <t>2203.01</t>
  </si>
  <si>
    <t>2193.63</t>
  </si>
  <si>
    <t>2196.41</t>
  </si>
  <si>
    <t>2204.26</t>
  </si>
  <si>
    <t>2214.03</t>
  </si>
  <si>
    <t>2228.11</t>
  </si>
  <si>
    <t>2228.43</t>
  </si>
  <si>
    <t>2231.88</t>
  </si>
  <si>
    <t>2244.76</t>
  </si>
  <si>
    <t>2265.00</t>
  </si>
  <si>
    <t>2287.66</t>
  </si>
  <si>
    <t>2267.30</t>
  </si>
  <si>
    <t>2288.56</t>
  </si>
  <si>
    <t>2311.21</t>
  </si>
  <si>
    <t>2307.49</t>
  </si>
  <si>
    <t>2303.77</t>
  </si>
  <si>
    <t>2306.28</t>
  </si>
  <si>
    <t>2330.98</t>
  </si>
  <si>
    <t>2335.94</t>
  </si>
  <si>
    <t>2326.06</t>
  </si>
  <si>
    <t>2323.10</t>
  </si>
  <si>
    <t>2319.00</t>
  </si>
  <si>
    <t>2328.04</t>
  </si>
  <si>
    <t>2332.35</t>
  </si>
  <si>
    <t>2340.59</t>
  </si>
  <si>
    <t>2385.96</t>
  </si>
  <si>
    <t>2396.52</t>
  </si>
  <si>
    <t>2401.57</t>
  </si>
  <si>
    <t>2428.98</t>
  </si>
  <si>
    <t>2408.04</t>
  </si>
  <si>
    <t>2420.87</t>
  </si>
  <si>
    <t>2418.99</t>
  </si>
  <si>
    <t>2427.75</t>
  </si>
  <si>
    <t>2409.42</t>
  </si>
  <si>
    <t>2418.94</t>
  </si>
  <si>
    <t>2411.41</t>
  </si>
  <si>
    <t>2435.43</t>
  </si>
  <si>
    <t>2453.20</t>
  </si>
  <si>
    <t>2455.24</t>
  </si>
  <si>
    <t>2426.12</t>
  </si>
  <si>
    <t>2430.43</t>
  </si>
  <si>
    <t>2403.52</t>
  </si>
  <si>
    <t>2370.61</t>
  </si>
  <si>
    <t>2364.01</t>
  </si>
  <si>
    <t>2408.00</t>
  </si>
  <si>
    <t>2413.60</t>
  </si>
  <si>
    <t>2437.19</t>
  </si>
  <si>
    <t>2448.12</t>
  </si>
  <si>
    <t>2453.54</t>
  </si>
  <si>
    <t>2495.80</t>
  </si>
  <si>
    <t>2506.46</t>
  </si>
  <si>
    <t>2502.53</t>
  </si>
  <si>
    <t>2522.79</t>
  </si>
  <si>
    <t>2503.00</t>
  </si>
  <si>
    <t>2493.81</t>
  </si>
  <si>
    <t>2497.88</t>
  </si>
  <si>
    <t>2500.30</t>
  </si>
  <si>
    <t>2503.69</t>
  </si>
  <si>
    <t>2480.36</t>
  </si>
  <si>
    <t>2434.17</t>
  </si>
  <si>
    <t>2428.91</t>
  </si>
  <si>
    <t>2428.81</t>
  </si>
  <si>
    <t>2453.80</t>
  </si>
  <si>
    <t>2451.94</t>
  </si>
  <si>
    <t>2440.45</t>
  </si>
  <si>
    <t>2452.67</t>
  </si>
  <si>
    <t>2459.84</t>
  </si>
  <si>
    <t>2456.19</t>
  </si>
  <si>
    <t>2445.81</t>
  </si>
  <si>
    <t>2455.30</t>
  </si>
  <si>
    <t>2429.52</t>
  </si>
  <si>
    <t>2415.82</t>
  </si>
  <si>
    <t>2418.15</t>
  </si>
  <si>
    <t>2441.83</t>
  </si>
  <si>
    <t>2438.20</t>
  </si>
  <si>
    <t>2478.95</t>
  </si>
  <si>
    <t>2491.75</t>
  </si>
  <si>
    <t>2522.07</t>
  </si>
  <si>
    <t>2540.12</t>
  </si>
  <si>
    <t>2551.24</t>
  </si>
  <si>
    <t>2548.89</t>
  </si>
  <si>
    <t>2529.60</t>
  </si>
  <si>
    <t>2532.24</t>
  </si>
  <si>
    <t>2518.91</t>
  </si>
  <si>
    <t>2532.23</t>
  </si>
  <si>
    <t>2532.81</t>
  </si>
  <si>
    <t>2482.08</t>
  </si>
  <si>
    <t>2476.74</t>
  </si>
  <si>
    <t>2489.37</t>
  </si>
  <si>
    <t>2493.55</t>
  </si>
  <si>
    <t>2528.53</t>
  </si>
  <si>
    <t>2529.51</t>
  </si>
  <si>
    <t>2515.21</t>
  </si>
  <si>
    <t>2518.73</t>
  </si>
  <si>
    <t>2511.87</t>
  </si>
  <si>
    <t>2536.09</t>
  </si>
  <si>
    <t>2519.76</t>
  </si>
  <si>
    <t>2539.27</t>
  </si>
  <si>
    <t>2558.19</t>
  </si>
  <si>
    <t>2556.83</t>
  </si>
  <si>
    <t>2564.24</t>
  </si>
  <si>
    <t>2577.65</t>
  </si>
  <si>
    <t>2589.99</t>
  </si>
  <si>
    <t>2598.04</t>
  </si>
  <si>
    <t>2592.42</t>
  </si>
  <si>
    <t>2518.28</t>
  </si>
  <si>
    <t>2481.44</t>
  </si>
  <si>
    <t>2496.29</t>
  </si>
  <si>
    <t>2498.51</t>
  </si>
  <si>
    <t>2495.48</t>
  </si>
  <si>
    <t>2454.87</t>
  </si>
  <si>
    <t>2412.94</t>
  </si>
  <si>
    <t>2425.60</t>
  </si>
  <si>
    <t>2434.43</t>
  </si>
  <si>
    <t>2436.98</t>
  </si>
  <si>
    <t>2433.25</t>
  </si>
  <si>
    <t>2450.24</t>
  </si>
  <si>
    <t>2454.70</t>
  </si>
  <si>
    <t>2446.34</t>
  </si>
  <si>
    <t>2465.73</t>
  </si>
  <si>
    <t>2426.35</t>
  </si>
  <si>
    <t>2409.32</t>
  </si>
  <si>
    <t>2422.85</t>
  </si>
  <si>
    <t>2419.31</t>
  </si>
  <si>
    <t>2409.33</t>
  </si>
  <si>
    <t>2411.39</t>
  </si>
  <si>
    <t>2422.29</t>
  </si>
  <si>
    <t>2416.45</t>
  </si>
  <si>
    <t>2420.37</t>
  </si>
  <si>
    <t>2421.84</t>
  </si>
  <si>
    <t>2455.91</t>
  </si>
  <si>
    <t>2483.70</t>
  </si>
  <si>
    <t>2505.48</t>
  </si>
  <si>
    <t>2515.98</t>
  </si>
  <si>
    <t>2523.04</t>
  </si>
  <si>
    <t>2522.78</t>
  </si>
  <si>
    <t>2516.09</t>
  </si>
  <si>
    <t>2544.85</t>
  </si>
  <si>
    <t>2544.32</t>
  </si>
  <si>
    <t>2547.75</t>
  </si>
  <si>
    <t>2526.76</t>
  </si>
  <si>
    <t>2566.84</t>
  </si>
  <si>
    <t>2571.29</t>
  </si>
  <si>
    <t>2568.60</t>
  </si>
  <si>
    <t>2570.85</t>
  </si>
  <si>
    <t>2534.59</t>
  </si>
  <si>
    <t>2543.60</t>
  </si>
  <si>
    <t>2575.65</t>
  </si>
  <si>
    <t>2544.30</t>
  </si>
  <si>
    <t>2516.85</t>
  </si>
  <si>
    <t>2509.13</t>
  </si>
  <si>
    <t>2499.45</t>
  </si>
  <si>
    <t>2388.63</t>
  </si>
  <si>
    <t>2346.49</t>
  </si>
  <si>
    <t>2354.40</t>
  </si>
  <si>
    <t>2348.47</t>
  </si>
  <si>
    <t>2355.18</t>
  </si>
  <si>
    <t>2359.93</t>
  </si>
  <si>
    <t>2358.62</t>
  </si>
  <si>
    <t>2394.04</t>
  </si>
  <si>
    <t>2403.73</t>
  </si>
  <si>
    <t>2365.36</t>
  </si>
  <si>
    <t>2369.78</t>
  </si>
  <si>
    <t>2344.89</t>
  </si>
  <si>
    <t>2360.48</t>
  </si>
  <si>
    <t>2381.10</t>
  </si>
  <si>
    <t>2383.50</t>
  </si>
  <si>
    <t>2383.04</t>
  </si>
  <si>
    <t>2390.46</t>
  </si>
  <si>
    <t>2386.90</t>
  </si>
  <si>
    <t>2404.40</t>
  </si>
  <si>
    <t>2398.73</t>
  </si>
  <si>
    <t>2396.07</t>
  </si>
  <si>
    <t>2400.19</t>
  </si>
  <si>
    <t>2393.93</t>
  </si>
  <si>
    <t>2423.54</t>
  </si>
  <si>
    <t>2430.91</t>
  </si>
  <si>
    <t>2424.94</t>
  </si>
  <si>
    <t>2400.21</t>
  </si>
  <si>
    <t>2399.44</t>
  </si>
  <si>
    <t>2403.58</t>
  </si>
  <si>
    <t>2429.82</t>
  </si>
  <si>
    <t>2422.79</t>
  </si>
  <si>
    <t>2428.03</t>
  </si>
  <si>
    <t>2433.24</t>
  </si>
  <si>
    <t>2448.16</t>
  </si>
  <si>
    <t>2472.08</t>
  </si>
  <si>
    <t>2475.41</t>
  </si>
  <si>
    <t>2489.34</t>
  </si>
  <si>
    <t>2493.42</t>
  </si>
  <si>
    <t>2498.69</t>
  </si>
  <si>
    <t>2492.36</t>
  </si>
  <si>
    <t>2491.71</t>
  </si>
  <si>
    <t>2493.82</t>
  </si>
  <si>
    <t>2501.04</t>
  </si>
  <si>
    <t>2497.72</t>
  </si>
  <si>
    <t>2465.62</t>
  </si>
  <si>
    <t>2476.66</t>
  </si>
  <si>
    <t>2462.23</t>
  </si>
  <si>
    <t>2405.56</t>
  </si>
  <si>
    <t>2406.14</t>
  </si>
  <si>
    <t>2443.92</t>
  </si>
  <si>
    <t>2474.28</t>
  </si>
  <si>
    <t>2486.35</t>
  </si>
  <si>
    <t>2492.61</t>
  </si>
  <si>
    <t>2499.31</t>
  </si>
  <si>
    <t>2503.60</t>
  </si>
  <si>
    <t>2499.86</t>
  </si>
  <si>
    <t>2543.41</t>
  </si>
  <si>
    <t>2543.59</t>
  </si>
  <si>
    <t>2540.88</t>
  </si>
  <si>
    <t>2525.42</t>
  </si>
  <si>
    <t>2521.42</t>
  </si>
  <si>
    <t>2504.35</t>
  </si>
  <si>
    <t>2518.44</t>
  </si>
  <si>
    <t>2494.64</t>
  </si>
  <si>
    <t>2485.55</t>
  </si>
  <si>
    <t>2487.28</t>
  </si>
  <si>
    <t>2502.35</t>
  </si>
  <si>
    <t>2480.31</t>
  </si>
  <si>
    <t>2474.23</t>
  </si>
  <si>
    <t>2498.18</t>
  </si>
  <si>
    <t>2487.20</t>
  </si>
  <si>
    <t>2463.98</t>
  </si>
  <si>
    <t>2468.97</t>
  </si>
  <si>
    <t>2471.98</t>
  </si>
  <si>
    <t>2454.10</t>
  </si>
  <si>
    <t>2441.32</t>
  </si>
  <si>
    <t>2434.95</t>
  </si>
  <si>
    <t>2474.80</t>
  </si>
  <si>
    <t>2534.11</t>
  </si>
  <si>
    <t>2546.40</t>
  </si>
  <si>
    <t>2578.63</t>
  </si>
  <si>
    <t>2598.49</t>
  </si>
  <si>
    <t>2614.03</t>
  </si>
  <si>
    <t>2632.18</t>
  </si>
  <si>
    <t>2631.49</t>
  </si>
  <si>
    <t>2656.49</t>
  </si>
  <si>
    <t>2681.85</t>
  </si>
  <si>
    <t>2679.18</t>
  </si>
  <si>
    <t>2704.72</t>
  </si>
  <si>
    <t>2703.87</t>
  </si>
  <si>
    <t>2689.87</t>
  </si>
  <si>
    <t>2741.38</t>
  </si>
  <si>
    <t>2710.79</t>
  </si>
  <si>
    <t>2701.79</t>
  </si>
  <si>
    <t>2737.97</t>
  </si>
  <si>
    <t>2751.40</t>
  </si>
  <si>
    <t>2743.62</t>
  </si>
  <si>
    <t>2743.00</t>
  </si>
  <si>
    <t>2768.21</t>
  </si>
  <si>
    <t>2769.69</t>
  </si>
  <si>
    <t>2804.98</t>
  </si>
  <si>
    <t>2823.13</t>
  </si>
  <si>
    <t>2818.49</t>
  </si>
  <si>
    <t>2800.78</t>
  </si>
  <si>
    <t>2772.97</t>
  </si>
  <si>
    <t>2796.58</t>
  </si>
  <si>
    <t>2783.58</t>
  </si>
  <si>
    <t>2817.72</t>
  </si>
  <si>
    <t>2868.51</t>
  </si>
  <si>
    <t>2867.37</t>
  </si>
  <si>
    <t>2870.02</t>
  </si>
  <si>
    <t>2871.33</t>
  </si>
  <si>
    <t>2842.15</t>
  </si>
  <si>
    <t>2849.89</t>
  </si>
  <si>
    <t>2861.94</t>
  </si>
  <si>
    <t>2856.15</t>
  </si>
  <si>
    <t>2867.81</t>
  </si>
  <si>
    <t>2860.20</t>
  </si>
  <si>
    <t>2869.16</t>
  </si>
  <si>
    <t>2904.91</t>
  </si>
  <si>
    <t>2921.87</t>
  </si>
  <si>
    <t>2923.90</t>
  </si>
  <si>
    <t>2902.97</t>
  </si>
  <si>
    <t>2925.73</t>
  </si>
  <si>
    <t>2924.39</t>
  </si>
  <si>
    <t>2934.77</t>
  </si>
  <si>
    <t>2924.35</t>
  </si>
  <si>
    <t>2908.37</t>
  </si>
  <si>
    <t>2942.82</t>
  </si>
  <si>
    <t>2947.35</t>
  </si>
  <si>
    <t>2957.78</t>
  </si>
  <si>
    <t>2992.75</t>
  </si>
  <si>
    <t>3012.12</t>
  </si>
  <si>
    <t>3014.74</t>
  </si>
  <si>
    <t>3005.72</t>
  </si>
  <si>
    <t>3010.88</t>
  </si>
  <si>
    <t>2973.88</t>
  </si>
  <si>
    <t>2907.15</t>
  </si>
  <si>
    <t>2929.67</t>
  </si>
  <si>
    <t>2927.30</t>
  </si>
  <si>
    <t>2945.23</t>
  </si>
  <si>
    <t>3001.20</t>
  </si>
  <si>
    <t>3013.71</t>
  </si>
  <si>
    <t>2971.75</t>
  </si>
  <si>
    <t>2977.52</t>
  </si>
  <si>
    <t>2936.13</t>
  </si>
  <si>
    <t>2929.59</t>
  </si>
  <si>
    <t>2868.54</t>
  </si>
  <si>
    <t>2800.57</t>
  </si>
  <si>
    <t>2843.31</t>
  </si>
  <si>
    <t>2870.33</t>
  </si>
  <si>
    <t>2863.87</t>
  </si>
  <si>
    <t>2912.92</t>
  </si>
  <si>
    <t>2866.61</t>
  </si>
  <si>
    <t>2861.50</t>
  </si>
  <si>
    <t>2815.15</t>
  </si>
  <si>
    <t>2811.59</t>
  </si>
  <si>
    <t>2821.07</t>
  </si>
  <si>
    <t>2842.00</t>
  </si>
  <si>
    <t>2873.94</t>
  </si>
  <si>
    <t>2871.07</t>
  </si>
  <si>
    <t>2879.28</t>
  </si>
  <si>
    <t>2929.97</t>
  </si>
  <si>
    <t>2935.91</t>
  </si>
  <si>
    <t>2931.48</t>
  </si>
  <si>
    <t>2920.50</t>
  </si>
  <si>
    <t>2907.36</t>
  </si>
  <si>
    <t>2915.99</t>
  </si>
  <si>
    <t>2922.31</t>
  </si>
  <si>
    <t>2923.48</t>
  </si>
  <si>
    <t>2864.95</t>
  </si>
  <si>
    <t>2849.37</t>
  </si>
  <si>
    <t>2789.30</t>
  </si>
  <si>
    <t>2774.35</t>
  </si>
  <si>
    <t>2791.79</t>
  </si>
  <si>
    <t>2806.48</t>
  </si>
  <si>
    <t>2863.10</t>
  </si>
  <si>
    <t>2865.06</t>
  </si>
  <si>
    <t>2881.97</t>
  </si>
  <si>
    <t>2883.10</t>
  </si>
  <si>
    <t>2881.62</t>
  </si>
  <si>
    <t>2869.11</t>
  </si>
  <si>
    <t>2908.97</t>
  </si>
  <si>
    <t>2923.02</t>
  </si>
  <si>
    <t>2913.38</t>
  </si>
  <si>
    <t>2940.70</t>
  </si>
  <si>
    <t>2946.07</t>
  </si>
  <si>
    <t>2949.27</t>
  </si>
  <si>
    <t>2961.70</t>
  </si>
  <si>
    <t>2987.43</t>
  </si>
  <si>
    <t>2998.44</t>
  </si>
  <si>
    <t>3011.80</t>
  </si>
  <si>
    <t>3015.54</t>
  </si>
  <si>
    <t>3034.69</t>
  </si>
  <si>
    <t>3033.66</t>
  </si>
  <si>
    <t>3050.03</t>
  </si>
  <si>
    <t>3041.20</t>
  </si>
  <si>
    <t>3028.35</t>
  </si>
  <si>
    <t>3045.07</t>
  </si>
  <si>
    <t>3031.42</t>
  </si>
  <si>
    <t>3037.25</t>
  </si>
  <si>
    <t>3004.91</t>
  </si>
  <si>
    <t>2996.24</t>
  </si>
  <si>
    <t>3019.11</t>
  </si>
  <si>
    <t>3013.67</t>
  </si>
  <si>
    <t>3033.81</t>
  </si>
  <si>
    <t>3042.49</t>
  </si>
  <si>
    <t>3038.72</t>
  </si>
  <si>
    <t>3044.90</t>
  </si>
  <si>
    <t>3039.47</t>
  </si>
  <si>
    <t>3067.44</t>
  </si>
  <si>
    <t>3067.58</t>
  </si>
  <si>
    <t>3086.59</t>
  </si>
  <si>
    <t>3101.44</t>
  </si>
  <si>
    <t>3074.25</t>
  </si>
  <si>
    <t>3050.74</t>
  </si>
  <si>
    <t>3048.32</t>
  </si>
  <si>
    <t>3040.12</t>
  </si>
  <si>
    <t>3051.37</t>
  </si>
  <si>
    <t>3062.63</t>
  </si>
  <si>
    <t>3076.08</t>
  </si>
  <si>
    <t>3106.03</t>
  </si>
  <si>
    <t>3127.72</t>
  </si>
  <si>
    <t>3134.55</t>
  </si>
  <si>
    <t>3126.01</t>
  </si>
  <si>
    <t>3114.77</t>
  </si>
  <si>
    <t>3135.60</t>
  </si>
  <si>
    <t>3168.13</t>
  </si>
  <si>
    <t>3178.83</t>
  </si>
  <si>
    <t>3221.41</t>
  </si>
  <si>
    <t>3263.72</t>
  </si>
  <si>
    <t>3257.70</t>
  </si>
  <si>
    <t>3278.98</t>
  </si>
  <si>
    <t>3273.95</t>
  </si>
  <si>
    <t>3275.13</t>
  </si>
  <si>
    <t>3231.41</t>
  </si>
  <si>
    <t>3236.24</t>
  </si>
  <si>
    <t>3280.07</t>
  </si>
  <si>
    <t>3291.11</t>
  </si>
  <si>
    <t>3271.70</t>
  </si>
  <si>
    <t>3299.44</t>
  </si>
  <si>
    <t>3283.53</t>
  </si>
  <si>
    <t>3257.15</t>
  </si>
  <si>
    <t>3221.79</t>
  </si>
  <si>
    <t>3245.83</t>
  </si>
  <si>
    <t>3194.06</t>
  </si>
  <si>
    <t>3174.65</t>
  </si>
  <si>
    <t>3161.05</t>
  </si>
  <si>
    <t>3131.59</t>
  </si>
  <si>
    <t>3093.01</t>
  </si>
  <si>
    <t>3096.56</t>
  </si>
  <si>
    <t>3127.50</t>
  </si>
  <si>
    <t>3169.07</t>
  </si>
  <si>
    <t>3177.16</t>
  </si>
  <si>
    <t>3134.43</t>
  </si>
  <si>
    <t>3112.86</t>
  </si>
  <si>
    <t>3112.32</t>
  </si>
  <si>
    <t>3111.24</t>
  </si>
  <si>
    <t>3074.03</t>
  </si>
  <si>
    <t>3137.43</t>
  </si>
  <si>
    <t>3156.52</t>
  </si>
  <si>
    <t>3147.04</t>
  </si>
  <si>
    <t>3152.47</t>
  </si>
  <si>
    <t>3177.39</t>
  </si>
  <si>
    <t>3164.87</t>
  </si>
  <si>
    <t>3170.98</t>
  </si>
  <si>
    <t>3216.79</t>
  </si>
  <si>
    <t>3226.64</t>
  </si>
  <si>
    <t>3228.77</t>
  </si>
  <si>
    <t>3155.71</t>
  </si>
  <si>
    <t>3147.95</t>
  </si>
  <si>
    <t>3108.82</t>
  </si>
  <si>
    <t>3079.41</t>
  </si>
  <si>
    <t>3056.39</t>
  </si>
  <si>
    <t>3093.08</t>
  </si>
  <si>
    <t>3018.42</t>
  </si>
  <si>
    <t>2958.46</t>
  </si>
  <si>
    <t>2813.48</t>
  </si>
  <si>
    <t>2310.30</t>
  </si>
  <si>
    <t>2370.41</t>
  </si>
  <si>
    <t>2553.13</t>
  </si>
  <si>
    <t>2445.33</t>
  </si>
  <si>
    <t>2428.53</t>
  </si>
  <si>
    <t>2225.10</t>
  </si>
  <si>
    <t>2262.48</t>
  </si>
  <si>
    <t>2250.60</t>
  </si>
  <si>
    <t>2357.17</t>
  </si>
  <si>
    <t>2443.29</t>
  </si>
  <si>
    <t>2480.76</t>
  </si>
  <si>
    <t>2433.01</t>
  </si>
  <si>
    <t>2415.21</t>
  </si>
  <si>
    <t>2461.82</t>
  </si>
  <si>
    <t>2437.72</t>
  </si>
  <si>
    <t>2374.79</t>
  </si>
  <si>
    <t>2335.66</t>
  </si>
  <si>
    <t>2357.97</t>
  </si>
  <si>
    <t>2415.94</t>
  </si>
  <si>
    <t>2395.03</t>
  </si>
  <si>
    <t>2404.68</t>
  </si>
  <si>
    <t>2367.82</t>
  </si>
  <si>
    <t>2387.59</t>
  </si>
  <si>
    <t>2340.07</t>
  </si>
  <si>
    <t>2351.94</t>
  </si>
  <si>
    <t>2361.54</t>
  </si>
  <si>
    <t>2391.82</t>
  </si>
  <si>
    <t>2378.26</t>
  </si>
  <si>
    <t>2352.48</t>
  </si>
  <si>
    <t>2259.44</t>
  </si>
  <si>
    <t>2271.56</t>
  </si>
  <si>
    <t>2280.85</t>
  </si>
  <si>
    <t>2210.19</t>
  </si>
  <si>
    <t>2188.11</t>
  </si>
  <si>
    <t>2223.36</t>
  </si>
  <si>
    <t>2274.69</t>
  </si>
  <si>
    <t>2311.45</t>
  </si>
  <si>
    <t>2273.02</t>
  </si>
  <si>
    <t>2287.33</t>
  </si>
  <si>
    <t>2346.98</t>
  </si>
  <si>
    <t>2357.50</t>
  </si>
  <si>
    <t>2406.27</t>
  </si>
  <si>
    <t>2370.92</t>
  </si>
  <si>
    <t>2425.69</t>
  </si>
  <si>
    <t>2432.75</t>
  </si>
  <si>
    <t>2434.10</t>
  </si>
  <si>
    <t>2465.19</t>
  </si>
  <si>
    <t>2457.07</t>
  </si>
  <si>
    <t>2389.61</t>
  </si>
  <si>
    <t>2420.17</t>
  </si>
  <si>
    <t>2417.12</t>
  </si>
  <si>
    <t>2494.94</t>
  </si>
  <si>
    <t>2527.00</t>
  </si>
  <si>
    <t>2534.49</t>
  </si>
  <si>
    <t>2553.40</t>
  </si>
  <si>
    <t>2408.73</t>
  </si>
  <si>
    <t>2434.38</t>
  </si>
  <si>
    <t>2410.64</t>
  </si>
  <si>
    <t>2414.38</t>
  </si>
  <si>
    <t>2415.47</t>
  </si>
  <si>
    <t>2469.72</t>
  </si>
  <si>
    <t>2473.18</t>
  </si>
  <si>
    <t>2455.28</t>
  </si>
  <si>
    <t>2398.01</t>
  </si>
  <si>
    <t>2401.56</t>
  </si>
  <si>
    <t>2429.87</t>
  </si>
  <si>
    <t>2474.51</t>
  </si>
  <si>
    <t>2454.71</t>
  </si>
  <si>
    <t>2455.83</t>
  </si>
  <si>
    <t>2487.65</t>
  </si>
  <si>
    <t>2517.81</t>
  </si>
  <si>
    <t>2506.52</t>
  </si>
  <si>
    <t>2513.59</t>
  </si>
  <si>
    <t>2485.91</t>
  </si>
  <si>
    <t>2485.72</t>
  </si>
  <si>
    <t>2478.57</t>
  </si>
  <si>
    <t>2463.04</t>
  </si>
  <si>
    <t>2483.19</t>
  </si>
  <si>
    <t>2526.94</t>
  </si>
  <si>
    <t>2524.85</t>
  </si>
  <si>
    <t>2540.60</t>
  </si>
  <si>
    <t>2557.50</t>
  </si>
  <si>
    <t>2555.92</t>
  </si>
  <si>
    <t>2545.61</t>
  </si>
  <si>
    <t>2571.43</t>
  </si>
  <si>
    <t>2604.49</t>
  </si>
  <si>
    <t>2601.66</t>
  </si>
  <si>
    <t>2601.57</t>
  </si>
  <si>
    <t>2583.90</t>
  </si>
  <si>
    <t>2590.78</t>
  </si>
  <si>
    <t>2635.73</t>
  </si>
  <si>
    <t>2632.04</t>
  </si>
  <si>
    <t>2642.32</t>
  </si>
  <si>
    <t>2644.79</t>
  </si>
  <si>
    <t>2642.68</t>
  </si>
  <si>
    <t>2645.16</t>
  </si>
  <si>
    <t>2664.29</t>
  </si>
  <si>
    <t>2664.98</t>
  </si>
  <si>
    <t>2625.02</t>
  </si>
  <si>
    <t>2630.95</t>
  </si>
  <si>
    <t>2639.21</t>
  </si>
  <si>
    <t>2638.38</t>
  </si>
  <si>
    <t>2658.62</t>
  </si>
  <si>
    <t>2681.47</t>
  </si>
  <si>
    <t>2681.75</t>
  </si>
  <si>
    <t>2661.50</t>
  </si>
  <si>
    <t>2663.54</t>
  </si>
  <si>
    <t>2669.05</t>
  </si>
  <si>
    <t>2622.40</t>
  </si>
  <si>
    <t>2582.59</t>
  </si>
  <si>
    <t>2572.57</t>
  </si>
  <si>
    <t>2591.09</t>
  </si>
  <si>
    <t>2574.75</t>
  </si>
  <si>
    <t>2583.95</t>
  </si>
  <si>
    <t>2558.79</t>
  </si>
  <si>
    <t>2578.46</t>
  </si>
  <si>
    <t>2634.11</t>
  </si>
  <si>
    <t>2643.11</t>
  </si>
  <si>
    <t>2670.46</t>
  </si>
  <si>
    <t>2678.87</t>
  </si>
  <si>
    <t>2691.34</t>
  </si>
  <si>
    <t>2691.27</t>
  </si>
  <si>
    <t>2591.58</t>
  </si>
  <si>
    <t>2590.52</t>
  </si>
  <si>
    <t>2587.04</t>
  </si>
  <si>
    <t>2579.23</t>
  </si>
  <si>
    <t>2561.27</t>
  </si>
  <si>
    <t>2563.01</t>
  </si>
  <si>
    <t>2589.55</t>
  </si>
  <si>
    <t>2608.54</t>
  </si>
  <si>
    <t>2622.24</t>
  </si>
  <si>
    <t>2624.27</t>
  </si>
  <si>
    <t>2615.08</t>
  </si>
  <si>
    <t>2608.52</t>
  </si>
  <si>
    <t>2608.20</t>
  </si>
  <si>
    <t>2622.12</t>
  </si>
  <si>
    <t>2602.51</t>
  </si>
  <si>
    <t>2588.67</t>
  </si>
  <si>
    <t>2578.31</t>
  </si>
  <si>
    <t>2566.41</t>
  </si>
  <si>
    <t>2572.73</t>
  </si>
  <si>
    <t>2531.99</t>
  </si>
  <si>
    <t>2537.64</t>
  </si>
  <si>
    <t>2563.37</t>
  </si>
  <si>
    <t>2576.49</t>
  </si>
  <si>
    <t>2551.90</t>
  </si>
  <si>
    <t>2516.05</t>
  </si>
  <si>
    <t>2522.52</t>
  </si>
  <si>
    <t>2526.15</t>
  </si>
  <si>
    <t>2506.94</t>
  </si>
  <si>
    <t>2528.15</t>
  </si>
  <si>
    <t>2531.98</t>
  </si>
  <si>
    <t>2541.35</t>
  </si>
  <si>
    <t>2532.94</t>
  </si>
  <si>
    <t>2602.61</t>
  </si>
  <si>
    <t>2640.46</t>
  </si>
  <si>
    <t>2634.07</t>
  </si>
  <si>
    <t>2646.67</t>
  </si>
  <si>
    <t>2652.52</t>
  </si>
  <si>
    <t>2641.57</t>
  </si>
  <si>
    <t>2693.95</t>
  </si>
  <si>
    <t>2686.73</t>
  </si>
  <si>
    <t>2697.98</t>
  </si>
  <si>
    <t>2698.72</t>
  </si>
  <si>
    <t>2722.92</t>
  </si>
  <si>
    <t>2725.22</t>
  </si>
  <si>
    <t>2689.38</t>
  </si>
  <si>
    <t>2696.24</t>
  </si>
  <si>
    <t>2681.18</t>
  </si>
  <si>
    <t>2704.05</t>
  </si>
  <si>
    <t>2737.51</t>
  </si>
  <si>
    <t>2733.07</t>
  </si>
  <si>
    <t>2727.67</t>
  </si>
  <si>
    <t>2689.45</t>
  </si>
  <si>
    <t>2716.83</t>
  </si>
  <si>
    <t>2705.97</t>
  </si>
  <si>
    <t>2729.65</t>
  </si>
  <si>
    <t>2717.92</t>
  </si>
  <si>
    <t>2749.00</t>
  </si>
  <si>
    <t>2720.33</t>
  </si>
  <si>
    <t>2717.97</t>
  </si>
  <si>
    <t>2705.56</t>
  </si>
  <si>
    <t>2708.06</t>
  </si>
  <si>
    <t>2685.91</t>
  </si>
  <si>
    <t>2696.87</t>
  </si>
  <si>
    <t>2704.50</t>
  </si>
  <si>
    <t>2715.76</t>
  </si>
  <si>
    <t>2701.71</t>
  </si>
  <si>
    <t>2684.53</t>
  </si>
  <si>
    <t>2695.91</t>
  </si>
  <si>
    <t>2668.48</t>
  </si>
  <si>
    <t>2641.95</t>
  </si>
  <si>
    <t>2648.57</t>
  </si>
  <si>
    <t>2651.60</t>
  </si>
  <si>
    <t>2629.23</t>
  </si>
  <si>
    <t>2654.53</t>
  </si>
  <si>
    <t>2702.23</t>
  </si>
  <si>
    <t>2705.48</t>
  </si>
  <si>
    <t>2713.79</t>
  </si>
  <si>
    <t>2706.30</t>
  </si>
  <si>
    <t>2698.44</t>
  </si>
  <si>
    <t>2689.49</t>
  </si>
  <si>
    <t>2657.73</t>
  </si>
  <si>
    <t>2615.61</t>
  </si>
  <si>
    <t>2621.00</t>
  </si>
  <si>
    <t>2619.97</t>
  </si>
  <si>
    <t>2585.70</t>
  </si>
  <si>
    <t>2599.67</t>
  </si>
  <si>
    <t>2602.16</t>
  </si>
  <si>
    <t>2606.26</t>
  </si>
  <si>
    <t>2602.99</t>
  </si>
  <si>
    <t>2576.09</t>
  </si>
  <si>
    <t>2573.85</t>
  </si>
  <si>
    <t>2606.23</t>
  </si>
  <si>
    <t>2589.70</t>
  </si>
  <si>
    <t>2594.87</t>
  </si>
  <si>
    <t>2615.46</t>
  </si>
  <si>
    <t>2617.37</t>
  </si>
  <si>
    <t>2613.45</t>
  </si>
  <si>
    <t>2586.41</t>
  </si>
  <si>
    <t>2634.01</t>
  </si>
  <si>
    <t>2642.59</t>
  </si>
  <si>
    <t>2646.09</t>
  </si>
  <si>
    <t>2649.29</t>
  </si>
  <si>
    <t>2657.12</t>
  </si>
  <si>
    <t>2655.13</t>
  </si>
  <si>
    <t>2663.60</t>
  </si>
  <si>
    <t>2679.02</t>
  </si>
  <si>
    <t>2669.75</t>
  </si>
  <si>
    <t>2688.75</t>
  </si>
  <si>
    <t>2674.60</t>
  </si>
  <si>
    <t>2683.59</t>
  </si>
  <si>
    <t>2688.29</t>
  </si>
  <si>
    <t>2680.29</t>
  </si>
  <si>
    <t>2685.16</t>
  </si>
  <si>
    <t>2678.04</t>
  </si>
  <si>
    <t>2672.56</t>
  </si>
  <si>
    <t>2708.17</t>
  </si>
  <si>
    <t>2706.67</t>
  </si>
  <si>
    <t>2699.20</t>
  </si>
  <si>
    <t>2694.03</t>
  </si>
  <si>
    <t>2704.82</t>
  </si>
  <si>
    <t>2710.30</t>
  </si>
  <si>
    <t>2754.55</t>
  </si>
  <si>
    <t>2755.57</t>
  </si>
  <si>
    <t>2752.94</t>
  </si>
  <si>
    <t>2720.47</t>
  </si>
  <si>
    <t>2729.66</t>
  </si>
  <si>
    <t>2731.83</t>
  </si>
  <si>
    <t>2738.96</t>
  </si>
  <si>
    <t>2761.20</t>
  </si>
  <si>
    <t>2743.27</t>
  </si>
  <si>
    <t>2788.54</t>
  </si>
  <si>
    <t>2794.45</t>
  </si>
  <si>
    <t>2784.31</t>
  </si>
  <si>
    <t>2784.29</t>
  </si>
  <si>
    <t>2775.63</t>
  </si>
  <si>
    <t>2738.48</t>
  </si>
  <si>
    <t>2749.32</t>
  </si>
  <si>
    <t>2750.80</t>
  </si>
  <si>
    <t>2750.39</t>
  </si>
  <si>
    <t>2747.31</t>
  </si>
  <si>
    <t>2748.74</t>
  </si>
  <si>
    <t>2726.25</t>
  </si>
  <si>
    <t>2700.16</t>
  </si>
  <si>
    <t>2710.34</t>
  </si>
  <si>
    <t>2695.24</t>
  </si>
  <si>
    <t>2699.60</t>
  </si>
  <si>
    <t>2652.35</t>
  </si>
  <si>
    <t>2647.53</t>
  </si>
  <si>
    <t>2650.80</t>
  </si>
  <si>
    <t>2610.87</t>
  </si>
  <si>
    <t>2614.47</t>
  </si>
  <si>
    <t>2628.24</t>
  </si>
  <si>
    <t>2625.43</t>
  </si>
  <si>
    <t>2632.56</t>
  </si>
  <si>
    <t>2648.21</t>
  </si>
  <si>
    <t>2636.86</t>
  </si>
  <si>
    <t>2644.52</t>
  </si>
  <si>
    <t>2664.34</t>
  </si>
  <si>
    <t>2690.03</t>
  </si>
  <si>
    <t>2684.12</t>
  </si>
  <si>
    <t>2680.42</t>
  </si>
  <si>
    <t>2703.59</t>
  </si>
  <si>
    <t>2723.76</t>
  </si>
  <si>
    <t>2729.97</t>
  </si>
  <si>
    <t>2716.52</t>
  </si>
  <si>
    <t>2720.34</t>
  </si>
  <si>
    <t>2715.43</t>
  </si>
  <si>
    <t>2713.14</t>
  </si>
  <si>
    <t>2704.37</t>
  </si>
  <si>
    <t>2695.82</t>
  </si>
  <si>
    <t>2714.07</t>
  </si>
  <si>
    <t>2731.69</t>
  </si>
  <si>
    <t>2722.72</t>
  </si>
  <si>
    <t>2723.00</t>
  </si>
  <si>
    <t>2721.07</t>
  </si>
  <si>
    <t>2731.65</t>
  </si>
  <si>
    <t>2723.29</t>
  </si>
  <si>
    <t>2727.28</t>
  </si>
  <si>
    <t>2745.57</t>
  </si>
  <si>
    <t>2738.42</t>
  </si>
  <si>
    <t>2718.59</t>
  </si>
  <si>
    <t>2752.98</t>
  </si>
  <si>
    <t>2760.92</t>
  </si>
  <si>
    <t>2769.39</t>
  </si>
  <si>
    <t>2773.32</t>
  </si>
  <si>
    <t>2768.12</t>
  </si>
  <si>
    <t>2780.39</t>
  </si>
  <si>
    <t>2790.59</t>
  </si>
  <si>
    <t>2795.82</t>
  </si>
  <si>
    <t>2798.06</t>
  </si>
  <si>
    <t>2792.76</t>
  </si>
  <si>
    <t>2819.10</t>
  </si>
  <si>
    <t>2824.94</t>
  </si>
  <si>
    <t>2824.80</t>
  </si>
  <si>
    <t>2807.98</t>
  </si>
  <si>
    <t>2837.91</t>
  </si>
  <si>
    <t>2843.98</t>
  </si>
  <si>
    <t>2866.18</t>
  </si>
  <si>
    <t>2886.69</t>
  </si>
  <si>
    <t>2896.29</t>
  </si>
  <si>
    <t>2917.26</t>
  </si>
  <si>
    <t>2916.89</t>
  </si>
  <si>
    <t>2918.36</t>
  </si>
  <si>
    <t>2921.61</t>
  </si>
  <si>
    <t>2917.15</t>
  </si>
  <si>
    <t>2947.24</t>
  </si>
  <si>
    <t>2941.47</t>
  </si>
  <si>
    <t>2916.76</t>
  </si>
  <si>
    <t>2884.82</t>
  </si>
  <si>
    <t>2884.33</t>
  </si>
  <si>
    <t>2881.34</t>
  </si>
  <si>
    <t>2902.27</t>
  </si>
  <si>
    <t>2908.56</t>
  </si>
  <si>
    <t>2924.85</t>
  </si>
  <si>
    <t>2917.70</t>
  </si>
  <si>
    <t>2877.16</t>
  </si>
  <si>
    <t>2885.86</t>
  </si>
  <si>
    <t>2846.70</t>
  </si>
  <si>
    <t>2849.44</t>
  </si>
  <si>
    <t>2857.86</t>
  </si>
  <si>
    <t>2846.64</t>
  </si>
  <si>
    <t>2872.28</t>
  </si>
  <si>
    <t>2884.12</t>
  </si>
  <si>
    <t>2912.44</t>
  </si>
  <si>
    <t>2907.41</t>
  </si>
  <si>
    <t>2910.31</t>
  </si>
  <si>
    <t>2909.19</t>
  </si>
  <si>
    <t>2900.40</t>
  </si>
  <si>
    <t>2919.18</t>
  </si>
  <si>
    <t>2917.12</t>
  </si>
  <si>
    <t>2929.48</t>
  </si>
  <si>
    <t>2953.14</t>
  </si>
  <si>
    <t>2894.86</t>
  </si>
  <si>
    <t>2867.99</t>
  </si>
  <si>
    <t>2879.45</t>
  </si>
  <si>
    <t>2873.26</t>
  </si>
  <si>
    <t>2860.95</t>
  </si>
  <si>
    <t>2872.21</t>
  </si>
  <si>
    <t>2881.73</t>
  </si>
  <si>
    <t>2889.13</t>
  </si>
  <si>
    <t>2892.62</t>
  </si>
  <si>
    <t>2915.07</t>
  </si>
  <si>
    <t>2926.75</t>
  </si>
  <si>
    <t>2920.27</t>
  </si>
  <si>
    <t>2928.94</t>
  </si>
  <si>
    <t>2921.97</t>
  </si>
  <si>
    <t>2937.64</t>
  </si>
  <si>
    <t>2938.83</t>
  </si>
  <si>
    <t>2952.47</t>
  </si>
  <si>
    <t>2957.92</t>
  </si>
  <si>
    <t>2976.67</t>
  </si>
  <si>
    <t>2979.27</t>
  </si>
  <si>
    <t>3014.28</t>
  </si>
  <si>
    <t>3023.98</t>
  </si>
  <si>
    <t>3018.91</t>
  </si>
  <si>
    <t>3045.77</t>
  </si>
  <si>
    <t>3038.60</t>
  </si>
  <si>
    <t>3024.52</t>
  </si>
  <si>
    <t>3028.16</t>
  </si>
  <si>
    <t>3051.00</t>
  </si>
  <si>
    <t>3053.13</t>
  </si>
  <si>
    <t>3049.72</t>
  </si>
  <si>
    <t>3043.73</t>
  </si>
  <si>
    <t>3044.68</t>
  </si>
  <si>
    <t>3043.38</t>
  </si>
  <si>
    <t>3043.70</t>
  </si>
  <si>
    <t>3029.45</t>
  </si>
  <si>
    <t>3021.80</t>
  </si>
  <si>
    <t>3027.61</t>
  </si>
  <si>
    <t>3092.57</t>
  </si>
  <si>
    <t>3109.92</t>
  </si>
  <si>
    <t>3106.21</t>
  </si>
  <si>
    <t>3125.88</t>
  </si>
  <si>
    <t>3132.55</t>
  </si>
  <si>
    <t>3159.43</t>
  </si>
  <si>
    <t>3163.71</t>
  </si>
  <si>
    <t>3137.12</t>
  </si>
  <si>
    <t>3143.82</t>
  </si>
  <si>
    <t>3146.26</t>
  </si>
  <si>
    <t>3168.46</t>
  </si>
  <si>
    <t>3149.51</t>
  </si>
  <si>
    <t>3162.61</t>
  </si>
  <si>
    <t>3176.51</t>
  </si>
  <si>
    <t>3208.64</t>
  </si>
  <si>
    <t>3181.28</t>
  </si>
  <si>
    <t>3197.95</t>
  </si>
  <si>
    <t>3221.44</t>
  </si>
  <si>
    <t>3227.26</t>
  </si>
  <si>
    <t>3225.92</t>
  </si>
  <si>
    <t>3221.93</t>
  </si>
  <si>
    <t>3200.74</t>
  </si>
  <si>
    <t>3199.04</t>
  </si>
  <si>
    <t>3166.26</t>
  </si>
  <si>
    <t>3174.56</t>
  </si>
  <si>
    <t>3175.81</t>
  </si>
  <si>
    <t>3170.64</t>
  </si>
  <si>
    <t>3165.50</t>
  </si>
  <si>
    <t>3179.90</t>
  </si>
  <si>
    <t>3224.85</t>
  </si>
  <si>
    <t>3213.88</t>
  </si>
  <si>
    <t>3231.02</t>
  </si>
  <si>
    <t>3208.92</t>
  </si>
  <si>
    <t>3155.33</t>
  </si>
  <si>
    <t>3137.01</t>
  </si>
  <si>
    <t>3146.49</t>
  </si>
  <si>
    <t>3157.73</t>
  </si>
  <si>
    <t>3168.53</t>
  </si>
  <si>
    <t>3198.96</t>
  </si>
  <si>
    <t>3216.42</t>
  </si>
  <si>
    <t>3231.74</t>
  </si>
  <si>
    <t>3242.74</t>
  </si>
  <si>
    <t>3247.05</t>
  </si>
  <si>
    <t>3259.22</t>
  </si>
  <si>
    <t>3265.63</t>
  </si>
  <si>
    <t>3258.51</t>
  </si>
  <si>
    <t>3294.56</t>
  </si>
  <si>
    <t>3277.13</t>
  </si>
  <si>
    <t>3292.24</t>
  </si>
  <si>
    <t>3270.72</t>
  </si>
  <si>
    <t>3273.24</t>
  </si>
  <si>
    <t>3307.18</t>
  </si>
  <si>
    <t>3341.84</t>
  </si>
  <si>
    <t>3343.97</t>
  </si>
  <si>
    <t>3377.40</t>
  </si>
  <si>
    <t>3360.24</t>
  </si>
  <si>
    <t>3367.22</t>
  </si>
  <si>
    <t>3375.74</t>
  </si>
  <si>
    <t>3369.69</t>
  </si>
  <si>
    <t>3412.01</t>
  </si>
  <si>
    <t>3415.22</t>
  </si>
  <si>
    <t>3399.77</t>
  </si>
  <si>
    <t>3413.25</t>
  </si>
  <si>
    <t>3386.26</t>
  </si>
  <si>
    <t>3370.54</t>
  </si>
  <si>
    <t>3381.59</t>
  </si>
  <si>
    <t>3390.63</t>
  </si>
  <si>
    <t>3378.85</t>
  </si>
  <si>
    <t>3390.88</t>
  </si>
  <si>
    <t>3347.25</t>
  </si>
  <si>
    <t>3349.68</t>
  </si>
  <si>
    <t>3377.88</t>
  </si>
  <si>
    <t>3435.06</t>
  </si>
  <si>
    <t>3428.71</t>
  </si>
  <si>
    <t>3440.22</t>
  </si>
  <si>
    <t>3424.91</t>
  </si>
  <si>
    <t>3433.24</t>
  </si>
  <si>
    <t>3440.84</t>
  </si>
  <si>
    <t>3458.15</t>
  </si>
  <si>
    <t>3451.36</t>
  </si>
  <si>
    <t>3424.72</t>
  </si>
  <si>
    <t>3418.66</t>
  </si>
  <si>
    <t>3422.71</t>
  </si>
  <si>
    <t>3411.32</t>
  </si>
  <si>
    <t>3422.64</t>
  </si>
  <si>
    <t>3399.55</t>
  </si>
  <si>
    <t>3375.78</t>
  </si>
  <si>
    <t>3382.99</t>
  </si>
  <si>
    <t>3393.61</t>
  </si>
  <si>
    <t>3393.64</t>
  </si>
  <si>
    <t>3393.33</t>
  </si>
  <si>
    <t>3390.29</t>
  </si>
  <si>
    <t>3400.34</t>
  </si>
  <si>
    <t>3378.00</t>
  </si>
  <si>
    <t>3381.41</t>
  </si>
  <si>
    <t>3387.51</t>
  </si>
  <si>
    <t>3417.12</t>
  </si>
  <si>
    <t>3426.66</t>
  </si>
  <si>
    <t>3443.07</t>
  </si>
  <si>
    <t>3475.84</t>
  </si>
  <si>
    <t>3494.95</t>
  </si>
  <si>
    <t>3497.36</t>
  </si>
  <si>
    <t>3514.32</t>
  </si>
  <si>
    <t>3523.47</t>
  </si>
  <si>
    <t>3517.18</t>
  </si>
  <si>
    <t>3497.75</t>
  </si>
  <si>
    <t>3485.24</t>
  </si>
  <si>
    <t>3295.67</t>
  </si>
  <si>
    <t>3354.31</t>
  </si>
  <si>
    <t>3339.12</t>
  </si>
  <si>
    <t>3346.76</t>
  </si>
  <si>
    <t>3397.04</t>
  </si>
  <si>
    <t>3396.10</t>
  </si>
  <si>
    <t>3374.45</t>
  </si>
  <si>
    <t>3355.77</t>
  </si>
  <si>
    <t>3349.49</t>
  </si>
  <si>
    <t>3309.03</t>
  </si>
  <si>
    <t>3280.30</t>
  </si>
  <si>
    <t>3276.55</t>
  </si>
  <si>
    <t>3320.35</t>
  </si>
  <si>
    <t>3330.04</t>
  </si>
  <si>
    <t>3309.75</t>
  </si>
  <si>
    <t>3303.62</t>
  </si>
  <si>
    <t>3260.75</t>
  </si>
  <si>
    <t>3275.17</t>
  </si>
  <si>
    <t>3305.55</t>
  </si>
  <si>
    <t>3296.15</t>
  </si>
  <si>
    <t>3315.84</t>
  </si>
  <si>
    <t>3320.62</t>
  </si>
  <si>
    <t>3308.81</t>
  </si>
  <si>
    <t>3327.74</t>
  </si>
  <si>
    <t>3326.80</t>
  </si>
  <si>
    <t>3336.57</t>
  </si>
  <si>
    <t>3317.96</t>
  </si>
  <si>
    <t>3317.05</t>
  </si>
  <si>
    <t>3334.98</t>
  </si>
  <si>
    <t>3352.51</t>
  </si>
  <si>
    <t>3365.51</t>
  </si>
  <si>
    <t>3369.14</t>
  </si>
  <si>
    <t>3351.27</t>
  </si>
  <si>
    <t>3367.64</t>
  </si>
  <si>
    <t>3403.69</t>
  </si>
  <si>
    <t>3409.72</t>
  </si>
  <si>
    <t>3396.58</t>
  </si>
  <si>
    <t>3392.41</t>
  </si>
  <si>
    <t>3384.82</t>
  </si>
  <si>
    <t>3391.92</t>
  </si>
  <si>
    <t>3385.70</t>
  </si>
  <si>
    <t>3408.19</t>
  </si>
  <si>
    <t>3414.74</t>
  </si>
  <si>
    <t>3396.59</t>
  </si>
  <si>
    <t>3386.43</t>
  </si>
  <si>
    <t>3328.68</t>
  </si>
  <si>
    <t>3314.70</t>
  </si>
  <si>
    <t>3318.26</t>
  </si>
  <si>
    <t>3336.44</t>
  </si>
  <si>
    <t>3361.82</t>
  </si>
  <si>
    <t>3359.03</t>
  </si>
  <si>
    <t>3376.82</t>
  </si>
  <si>
    <t>3391.69</t>
  </si>
  <si>
    <t>3419.88</t>
  </si>
  <si>
    <t>3469.28</t>
  </si>
  <si>
    <t>3467.69</t>
  </si>
  <si>
    <t>3444.69</t>
  </si>
  <si>
    <t>3418.30</t>
  </si>
  <si>
    <t>3427.01</t>
  </si>
  <si>
    <t>3394.91</t>
  </si>
  <si>
    <t>3369.43</t>
  </si>
  <si>
    <t>3377.74</t>
  </si>
  <si>
    <t>3300.59</t>
  </si>
  <si>
    <t>3271.91</t>
  </si>
  <si>
    <t>3297.26</t>
  </si>
  <si>
    <t>3274.87</t>
  </si>
  <si>
    <t>3276.64</t>
  </si>
  <si>
    <t>3286.25</t>
  </si>
  <si>
    <t>3212.18</t>
  </si>
  <si>
    <t>3215.56</t>
  </si>
  <si>
    <t>3190.20</t>
  </si>
  <si>
    <t>3163.07</t>
  </si>
  <si>
    <t>3152.35</t>
  </si>
  <si>
    <t>3140.17</t>
  </si>
  <si>
    <t>3112.99</t>
  </si>
  <si>
    <t>3163.30</t>
  </si>
  <si>
    <t>3166.40</t>
  </si>
  <si>
    <t>3189.76</t>
  </si>
  <si>
    <t>3201.87</t>
  </si>
  <si>
    <t>3186.69</t>
  </si>
  <si>
    <t>3218.33</t>
  </si>
  <si>
    <t>3216.98</t>
  </si>
  <si>
    <t>3224.00</t>
  </si>
  <si>
    <t>3193.87</t>
  </si>
  <si>
    <t>3198.14</t>
  </si>
  <si>
    <t>3204.38</t>
  </si>
  <si>
    <t>3230.36</t>
  </si>
  <si>
    <t>3215.68</t>
  </si>
  <si>
    <t>3174.67</t>
  </si>
  <si>
    <t>3167.27</t>
  </si>
  <si>
    <t>3156.66</t>
  </si>
  <si>
    <t>3138.68</t>
  </si>
  <si>
    <t>3167.33</t>
  </si>
  <si>
    <t>3182.93</t>
  </si>
  <si>
    <t>3201.21</t>
  </si>
  <si>
    <t>3210.98</t>
  </si>
  <si>
    <t>3237.64</t>
  </si>
  <si>
    <t>3225.15</t>
  </si>
  <si>
    <t>3258.50</t>
  </si>
  <si>
    <t>3253.10</t>
  </si>
  <si>
    <t>3281.11</t>
  </si>
  <si>
    <t>3264.77</t>
  </si>
  <si>
    <t>3270.18</t>
  </si>
  <si>
    <t>3249.66</t>
  </si>
  <si>
    <t>3257.00</t>
  </si>
  <si>
    <t>3267.16</t>
  </si>
  <si>
    <t>3296.34</t>
  </si>
  <si>
    <t>3308.01</t>
  </si>
  <si>
    <t>3292.46</t>
  </si>
  <si>
    <t>3277.94</t>
  </si>
  <si>
    <t>3241.75</t>
  </si>
  <si>
    <t>3253.47</t>
  </si>
  <si>
    <t>3257.76</t>
  </si>
  <si>
    <t>3286.05</t>
  </si>
  <si>
    <t>3287.18</t>
  </si>
  <si>
    <t>3277.81</t>
  </si>
  <si>
    <t>3273.46</t>
  </si>
  <si>
    <t>3258.45</t>
  </si>
  <si>
    <t>3300.43</t>
  </si>
  <si>
    <t>3280.25</t>
  </si>
  <si>
    <t>3275.87</t>
  </si>
  <si>
    <t>3268.04</t>
  </si>
  <si>
    <t>3275.41</t>
  </si>
  <si>
    <t>3280.32</t>
  </si>
  <si>
    <t>3280.36</t>
  </si>
  <si>
    <t>3301.51</t>
  </si>
  <si>
    <t>3304.43</t>
  </si>
  <si>
    <t>3303.74</t>
  </si>
  <si>
    <t>3270.68</t>
  </si>
  <si>
    <t>3246.94</t>
  </si>
  <si>
    <t>3218.52</t>
  </si>
  <si>
    <t>3179.17</t>
  </si>
  <si>
    <t>3172.38</t>
  </si>
  <si>
    <t>3186.18</t>
  </si>
  <si>
    <t>3192.37</t>
  </si>
  <si>
    <t>3161.33</t>
  </si>
  <si>
    <t>3172.33</t>
  </si>
  <si>
    <t>3185.44</t>
  </si>
  <si>
    <t>3204.89</t>
  </si>
  <si>
    <t>3215.27</t>
  </si>
  <si>
    <t>3238.64</t>
  </si>
  <si>
    <t>3256.97</t>
  </si>
  <si>
    <t>3268.16</t>
  </si>
  <si>
    <t>3275.20</t>
  </si>
  <si>
    <t>3285.07</t>
  </si>
  <si>
    <t>3353.97</t>
  </si>
  <si>
    <t>3377.39</t>
  </si>
  <si>
    <t>3373.68</t>
  </si>
  <si>
    <t>3373.34</t>
  </si>
  <si>
    <t>3379.58</t>
  </si>
  <si>
    <t>3383.70</t>
  </si>
  <si>
    <t>3415.27</t>
  </si>
  <si>
    <t>3422.31</t>
  </si>
  <si>
    <t>3428.77</t>
  </si>
  <si>
    <t>3425.05</t>
  </si>
  <si>
    <t>3396.80</t>
  </si>
  <si>
    <t>3441.98</t>
  </si>
  <si>
    <t>3445.16</t>
  </si>
  <si>
    <t>3448.48</t>
  </si>
  <si>
    <t>3467.97</t>
  </si>
  <si>
    <t>3503.46</t>
  </si>
  <si>
    <t>3498.43</t>
  </si>
  <si>
    <t>3487.89</t>
  </si>
  <si>
    <t>3473.65</t>
  </si>
  <si>
    <t>3437.34</t>
  </si>
  <si>
    <t>3459.48</t>
  </si>
  <si>
    <t>3496.55</t>
  </si>
  <si>
    <t>3489.21</t>
  </si>
  <si>
    <t>3472.55</t>
  </si>
  <si>
    <t>3470.34</t>
  </si>
  <si>
    <t>3419.02</t>
  </si>
  <si>
    <t>3428.96</t>
  </si>
  <si>
    <t>3432.78</t>
  </si>
  <si>
    <t>3442.19</t>
  </si>
  <si>
    <t>3405.39</t>
  </si>
  <si>
    <t>3394.64</t>
  </si>
  <si>
    <t>3417.43</t>
  </si>
  <si>
    <t>3424.37</t>
  </si>
  <si>
    <t>3435.59</t>
  </si>
  <si>
    <t>3441.27</t>
  </si>
  <si>
    <t>3405.04</t>
  </si>
  <si>
    <t>3426.50</t>
  </si>
  <si>
    <t>3434.51</t>
  </si>
  <si>
    <t>3413.55</t>
  </si>
  <si>
    <t>3453.32</t>
  </si>
  <si>
    <t>3488.21</t>
  </si>
  <si>
    <t>3505.65</t>
  </si>
  <si>
    <t>3518.32</t>
  </si>
  <si>
    <t>3504.63</t>
  </si>
  <si>
    <t>3475.69</t>
  </si>
  <si>
    <t>3479.33</t>
  </si>
  <si>
    <t>3449.80</t>
  </si>
  <si>
    <t>3388.43</t>
  </si>
  <si>
    <t>3389.24</t>
  </si>
  <si>
    <t>3400.62</t>
  </si>
  <si>
    <t>3391.85</t>
  </si>
  <si>
    <t>3371.91</t>
  </si>
  <si>
    <t>3380.21</t>
  </si>
  <si>
    <t>3384.37</t>
  </si>
  <si>
    <t>3377.80</t>
  </si>
  <si>
    <t>3341.27</t>
  </si>
  <si>
    <t>3274.73</t>
  </si>
  <si>
    <t>3179.26</t>
  </si>
  <si>
    <t>3181.86</t>
  </si>
  <si>
    <t>3209.54</t>
  </si>
  <si>
    <t>3227.97</t>
  </si>
  <si>
    <t>3193.75</t>
  </si>
  <si>
    <t>3214.63</t>
  </si>
  <si>
    <t>3223.69</t>
  </si>
  <si>
    <t>3230.34</t>
  </si>
  <si>
    <t>3165.32</t>
  </si>
  <si>
    <t>3117.09</t>
  </si>
  <si>
    <t>3115.14</t>
  </si>
  <si>
    <t>3052.54</t>
  </si>
  <si>
    <t>3006.80</t>
  </si>
  <si>
    <t>2911.71</t>
  </si>
  <si>
    <t>2948.27</t>
  </si>
  <si>
    <t>3040.73</t>
  </si>
  <si>
    <t>3044.54</t>
  </si>
  <si>
    <t>3063.80</t>
  </si>
  <si>
    <t>3025.37</t>
  </si>
  <si>
    <t>3053.60</t>
  </si>
  <si>
    <t>3055.66</t>
  </si>
  <si>
    <t>3068.87</t>
  </si>
  <si>
    <t>3038.04</t>
  </si>
  <si>
    <t>3060.42</t>
  </si>
  <si>
    <t>3049.87</t>
  </si>
  <si>
    <t>3042.88</t>
  </si>
  <si>
    <t>3054.86</t>
  </si>
  <si>
    <t>3021.65</t>
  </si>
  <si>
    <t>3004.60</t>
  </si>
  <si>
    <t>3010.86</t>
  </si>
  <si>
    <t>3012.29</t>
  </si>
  <si>
    <t>2998.32</t>
  </si>
  <si>
    <t>2951.37</t>
  </si>
  <si>
    <t>2946.52</t>
  </si>
  <si>
    <t>2884.17</t>
  </si>
  <si>
    <t>2910.38</t>
  </si>
  <si>
    <t>2881.42</t>
  </si>
  <si>
    <t>2840.36</t>
  </si>
  <si>
    <t>2879.34</t>
  </si>
  <si>
    <t>2954.75</t>
  </si>
  <si>
    <t>2963.70</t>
  </si>
  <si>
    <t>2933.40</t>
  </si>
  <si>
    <t>2937.16</t>
  </si>
  <si>
    <t>2924.15</t>
  </si>
  <si>
    <t>2937.72</t>
  </si>
  <si>
    <t>2867.04</t>
  </si>
  <si>
    <t>2823.72</t>
  </si>
  <si>
    <t>2772.31</t>
  </si>
  <si>
    <t>2806.72</t>
  </si>
  <si>
    <t>2829.07</t>
  </si>
  <si>
    <t>2793.13</t>
  </si>
  <si>
    <t>2791.37</t>
  </si>
  <si>
    <t>2850.75</t>
  </si>
  <si>
    <t>2904.90</t>
  </si>
  <si>
    <t>2922.72</t>
  </si>
  <si>
    <t>2911.73</t>
  </si>
  <si>
    <t>2913.43</t>
  </si>
  <si>
    <t>2896.07</t>
  </si>
  <si>
    <t>2848.91</t>
  </si>
  <si>
    <t>2822.07</t>
  </si>
  <si>
    <t>2832.46</t>
  </si>
  <si>
    <t>2833.99</t>
  </si>
  <si>
    <t>2856.92</t>
  </si>
  <si>
    <t>2899.35</t>
  </si>
  <si>
    <t>2926.07</t>
  </si>
  <si>
    <t>2907.21</t>
  </si>
  <si>
    <t>2861.66</t>
  </si>
  <si>
    <t>2870.49</t>
  </si>
  <si>
    <t>2922.18</t>
  </si>
  <si>
    <t>2974.81</t>
  </si>
  <si>
    <t>2968.18</t>
  </si>
  <si>
    <t>2993.78</t>
  </si>
  <si>
    <t>2967.78</t>
  </si>
  <si>
    <t>2967.82</t>
  </si>
  <si>
    <t>2982.34</t>
  </si>
  <si>
    <t>2951.20</t>
  </si>
  <si>
    <t>2955.15</t>
  </si>
  <si>
    <t>2949.96</t>
  </si>
  <si>
    <t>2955.89</t>
  </si>
  <si>
    <t>2974.46</t>
  </si>
  <si>
    <t>2977.60</t>
  </si>
  <si>
    <t>2968.36</t>
  </si>
  <si>
    <t>3015.02</t>
  </si>
  <si>
    <t>3032.85</t>
  </si>
  <si>
    <t>3053.56</t>
  </si>
  <si>
    <t>3091.21</t>
  </si>
  <si>
    <t>3087.83</t>
  </si>
  <si>
    <t>3077.44</t>
  </si>
  <si>
    <t>3084.71</t>
  </si>
  <si>
    <t>3063.74</t>
  </si>
  <si>
    <t>3095.09</t>
  </si>
  <si>
    <t>3092.10</t>
  </si>
  <si>
    <t>3069.25</t>
  </si>
  <si>
    <t>3057.88</t>
  </si>
  <si>
    <t>3089.85</t>
  </si>
  <si>
    <t>3096.20</t>
  </si>
  <si>
    <t>3095.44</t>
  </si>
  <si>
    <t>3106.32</t>
  </si>
  <si>
    <t>3093.11</t>
  </si>
  <si>
    <t>3102.42</t>
  </si>
  <si>
    <t>3083.60</t>
  </si>
  <si>
    <t>3086.67</t>
  </si>
  <si>
    <t>3101.36</t>
  </si>
  <si>
    <t>3069.58</t>
  </si>
  <si>
    <t>3032.73</t>
  </si>
  <si>
    <t>3024.82</t>
  </si>
  <si>
    <t>2973.98</t>
  </si>
  <si>
    <t>2965.10</t>
  </si>
  <si>
    <t>2938.58</t>
  </si>
  <si>
    <t>2963.69</t>
  </si>
  <si>
    <t>2969.54</t>
  </si>
  <si>
    <t>2939.11</t>
  </si>
  <si>
    <t>2947.86</t>
  </si>
  <si>
    <t>2975.00</t>
  </si>
  <si>
    <t>3077.08</t>
  </si>
  <si>
    <t>3107.56</t>
  </si>
  <si>
    <t>3100.50</t>
  </si>
  <si>
    <t>3085.42</t>
  </si>
  <si>
    <t>3103.30</t>
  </si>
  <si>
    <t>3146.95</t>
  </si>
  <si>
    <t>3161.93</t>
  </si>
  <si>
    <t>3165.10</t>
  </si>
  <si>
    <t>3167.31</t>
  </si>
  <si>
    <t>3215.50</t>
  </si>
  <si>
    <t>3245.35</t>
  </si>
  <si>
    <t>3248.26</t>
  </si>
  <si>
    <t>3298.44</t>
  </si>
  <si>
    <t>3328.99</t>
  </si>
  <si>
    <t>3390.97</t>
  </si>
  <si>
    <t>3379.50</t>
  </si>
  <si>
    <t>3401.44</t>
  </si>
  <si>
    <t>3479.39</t>
  </si>
  <si>
    <t>3458.28</t>
  </si>
  <si>
    <t>3489.34</t>
  </si>
  <si>
    <t>3452.87</t>
  </si>
  <si>
    <t>3490.23</t>
  </si>
  <si>
    <t>3493.93</t>
  </si>
  <si>
    <t>3459.80</t>
  </si>
  <si>
    <t>3459.97</t>
  </si>
  <si>
    <t>3466.32</t>
  </si>
  <si>
    <t>3480.52</t>
  </si>
  <si>
    <t>3442.67</t>
  </si>
  <si>
    <t>3483.72</t>
  </si>
  <si>
    <t>3484.85</t>
  </si>
  <si>
    <t>3513.94</t>
  </si>
  <si>
    <t>3513.82</t>
  </si>
  <si>
    <t>3582.30</t>
  </si>
  <si>
    <t>3580.59</t>
  </si>
  <si>
    <t>3579.18</t>
  </si>
  <si>
    <t>3573.76</t>
  </si>
  <si>
    <t>3552.26</t>
  </si>
  <si>
    <t>3521.81</t>
  </si>
  <si>
    <t>3557.52</t>
  </si>
  <si>
    <t>3554.05</t>
  </si>
  <si>
    <t>3548.18</t>
  </si>
  <si>
    <t>3534.93</t>
  </si>
  <si>
    <t>3494.05</t>
  </si>
  <si>
    <t>3505.64</t>
  </si>
  <si>
    <t>3497.00</t>
  </si>
  <si>
    <t>3502.45</t>
  </si>
  <si>
    <t>3524.57</t>
  </si>
  <si>
    <t>3581.55</t>
  </si>
  <si>
    <t>3581.47</t>
  </si>
  <si>
    <t>3583.67</t>
  </si>
  <si>
    <t>3552.18</t>
  </si>
  <si>
    <t>3621.71</t>
  </si>
  <si>
    <t>3625.91</t>
  </si>
  <si>
    <t>3634.61</t>
  </si>
  <si>
    <t>3604.52</t>
  </si>
  <si>
    <t>3627.77</t>
  </si>
  <si>
    <t>3586.64</t>
  </si>
  <si>
    <t>3580.87</t>
  </si>
  <si>
    <t>3622.56</t>
  </si>
  <si>
    <t>3647.10</t>
  </si>
  <si>
    <t>3652.30</t>
  </si>
  <si>
    <t>3703.54</t>
  </si>
  <si>
    <t>3731.48</t>
  </si>
  <si>
    <t>3715.80</t>
  </si>
  <si>
    <t>3679.55</t>
  </si>
  <si>
    <t>3645.13</t>
  </si>
  <si>
    <t>3650.09</t>
  </si>
  <si>
    <t>3658.28</t>
  </si>
  <si>
    <t>3632.34</t>
  </si>
  <si>
    <t>3626.78</t>
  </si>
  <si>
    <t>3580.39</t>
  </si>
  <si>
    <t>3587.92</t>
  </si>
  <si>
    <t>3628.83</t>
  </si>
  <si>
    <t>3636.42</t>
  </si>
  <si>
    <t>3639.83</t>
  </si>
  <si>
    <t>3632.71</t>
  </si>
  <si>
    <t>3611.16</t>
  </si>
  <si>
    <t>3619.57</t>
  </si>
  <si>
    <t>3659.59</t>
  </si>
  <si>
    <t>3601.70</t>
  </si>
  <si>
    <t>3607.97</t>
  </si>
  <si>
    <t>3562.98</t>
  </si>
  <si>
    <t>3529.97</t>
  </si>
  <si>
    <t>3559.04</t>
  </si>
  <si>
    <t>3560.73</t>
  </si>
  <si>
    <t>3556.27</t>
  </si>
  <si>
    <t>3582.90</t>
  </si>
  <si>
    <t>3592.15</t>
  </si>
  <si>
    <t>3586.90</t>
  </si>
  <si>
    <t>3609.19</t>
  </si>
  <si>
    <t>3647.16</t>
  </si>
  <si>
    <t>3657.32</t>
  </si>
  <si>
    <t>3693.31</t>
  </si>
  <si>
    <t>3719.30</t>
  </si>
  <si>
    <t>3709.26</t>
  </si>
  <si>
    <t>3708.16</t>
  </si>
  <si>
    <t>3689.04</t>
  </si>
  <si>
    <t>3676.73</t>
  </si>
  <si>
    <t>3640.90</t>
  </si>
  <si>
    <t>3632.37</t>
  </si>
  <si>
    <t>3648.99</t>
  </si>
  <si>
    <t>3609.76</t>
  </si>
  <si>
    <t>3615.96</t>
  </si>
  <si>
    <t>3653.85</t>
  </si>
  <si>
    <t>3639.65</t>
  </si>
  <si>
    <t>3627.12</t>
  </si>
  <si>
    <t>3593.31</t>
  </si>
  <si>
    <t>3593.79</t>
  </si>
  <si>
    <t>3608.38</t>
  </si>
  <si>
    <t>3547.77</t>
  </si>
  <si>
    <t>3538.88</t>
  </si>
  <si>
    <t>3543.28</t>
  </si>
  <si>
    <t>3567.32</t>
  </si>
  <si>
    <t>3545.47</t>
  </si>
  <si>
    <t>3598.68</t>
  </si>
  <si>
    <t>3595.96</t>
  </si>
  <si>
    <t>3563.19</t>
  </si>
  <si>
    <t>3569.46</t>
  </si>
  <si>
    <t>3600.06</t>
  </si>
  <si>
    <t>3590.58</t>
  </si>
  <si>
    <t>3593.81</t>
  </si>
  <si>
    <t>3605.36</t>
  </si>
  <si>
    <t>3635.61</t>
  </si>
  <si>
    <t>3656.96</t>
  </si>
  <si>
    <t>3651.32</t>
  </si>
  <si>
    <t>3650.37</t>
  </si>
  <si>
    <t>3683.66</t>
  </si>
  <si>
    <t>3676.83</t>
  </si>
  <si>
    <t>3663.35</t>
  </si>
  <si>
    <t>3631.56</t>
  </si>
  <si>
    <t>3620.05</t>
  </si>
  <si>
    <t>3638.98</t>
  </si>
  <si>
    <t>3640.69</t>
  </si>
  <si>
    <t>3659.30</t>
  </si>
  <si>
    <t>3691.45</t>
  </si>
  <si>
    <t>3705.89</t>
  </si>
  <si>
    <t>3703.00</t>
  </si>
  <si>
    <t>3705.76</t>
  </si>
  <si>
    <t>3687.56</t>
  </si>
  <si>
    <t>3729.33</t>
  </si>
  <si>
    <t>3732.20</t>
  </si>
  <si>
    <t>3726.33</t>
  </si>
  <si>
    <t>3710.08</t>
  </si>
  <si>
    <t>3717.85</t>
  </si>
  <si>
    <t>3734.30</t>
  </si>
  <si>
    <t>3741.74</t>
  </si>
  <si>
    <t>3737.63</t>
  </si>
  <si>
    <t>3708.73</t>
  </si>
  <si>
    <t>3621.37</t>
  </si>
  <si>
    <t>3646.43</t>
  </si>
  <si>
    <t>3745.25</t>
  </si>
  <si>
    <t>3753.11</t>
  </si>
  <si>
    <t>3777.76</t>
  </si>
  <si>
    <t>3776.02</t>
  </si>
  <si>
    <t>3770.42</t>
  </si>
  <si>
    <t>3803.35</t>
  </si>
  <si>
    <t>3802.54</t>
  </si>
  <si>
    <t>3795.04</t>
  </si>
  <si>
    <t>3767.74</t>
  </si>
  <si>
    <t>3746.22</t>
  </si>
  <si>
    <t>3737.89</t>
  </si>
  <si>
    <t>3738.02</t>
  </si>
  <si>
    <t>3731.58</t>
  </si>
  <si>
    <t>3690.60</t>
  </si>
  <si>
    <t>3694.75</t>
  </si>
  <si>
    <t>3720.51</t>
  </si>
  <si>
    <t>3690.57</t>
  </si>
  <si>
    <t>3703.78</t>
  </si>
  <si>
    <t>3701.82</t>
  </si>
  <si>
    <t>3715.85</t>
  </si>
  <si>
    <t>3727.08</t>
  </si>
  <si>
    <t>3736.41</t>
  </si>
  <si>
    <t>3721.10</t>
  </si>
  <si>
    <t>3736.60</t>
  </si>
  <si>
    <t>3733.62</t>
  </si>
  <si>
    <t>3730.26</t>
  </si>
  <si>
    <t>3725.84</t>
  </si>
  <si>
    <t>3743.98</t>
  </si>
  <si>
    <t>3755.69</t>
  </si>
  <si>
    <t>3747.28</t>
  </si>
  <si>
    <t>3712.15</t>
  </si>
  <si>
    <t>3688.16</t>
  </si>
  <si>
    <t>3667.88</t>
  </si>
  <si>
    <t>3677.11</t>
  </si>
  <si>
    <t>3645.58</t>
  </si>
  <si>
    <t>3670.82</t>
  </si>
  <si>
    <t>3682.26</t>
  </si>
  <si>
    <t>3725.88</t>
  </si>
  <si>
    <t>3769.66</t>
  </si>
  <si>
    <t>3797.12</t>
  </si>
  <si>
    <t>3791.17</t>
  </si>
  <si>
    <t>3797.57</t>
  </si>
  <si>
    <t>3775.25</t>
  </si>
  <si>
    <t>3758.87</t>
  </si>
  <si>
    <t>3756.73</t>
  </si>
  <si>
    <t>3728.72</t>
  </si>
  <si>
    <t>3717.37</t>
  </si>
  <si>
    <t>3760.99</t>
  </si>
  <si>
    <t>3782.37</t>
  </si>
  <si>
    <t>3803.04</t>
  </si>
  <si>
    <t>3807.08</t>
  </si>
  <si>
    <t>3799.26</t>
  </si>
  <si>
    <t>3785.48</t>
  </si>
  <si>
    <t>3773.53</t>
  </si>
  <si>
    <t>3783.77</t>
  </si>
  <si>
    <t>3816.41</t>
  </si>
  <si>
    <t>3816.26</t>
  </si>
  <si>
    <t>3823.22</t>
  </si>
  <si>
    <t>3856.04</t>
  </si>
  <si>
    <t>3862.46</t>
  </si>
  <si>
    <t>3858.23</t>
  </si>
  <si>
    <t>3725.64</t>
  </si>
  <si>
    <t>3742.97</t>
  </si>
  <si>
    <t>3684.74</t>
  </si>
  <si>
    <t>3678.80</t>
  </si>
  <si>
    <t>3693.82</t>
  </si>
  <si>
    <t>3659.16</t>
  </si>
  <si>
    <t>3645.57</t>
  </si>
  <si>
    <t>3663.05</t>
  </si>
  <si>
    <t>3655.74</t>
  </si>
  <si>
    <t>3649.99</t>
  </si>
  <si>
    <t>3699.12</t>
  </si>
  <si>
    <t>3700.24</t>
  </si>
  <si>
    <t>3697.24</t>
  </si>
  <si>
    <t>3677.84</t>
  </si>
  <si>
    <t>3691.18</t>
  </si>
  <si>
    <t>3682.02</t>
  </si>
  <si>
    <t>3675.80</t>
  </si>
  <si>
    <t>3669.87</t>
  </si>
  <si>
    <t>3701.97</t>
  </si>
  <si>
    <t>3729.80</t>
  </si>
  <si>
    <t>3734.88</t>
  </si>
  <si>
    <t>3718.74</t>
  </si>
  <si>
    <t>3719.98</t>
  </si>
  <si>
    <t>3708.02</t>
  </si>
  <si>
    <t>3740.31</t>
  </si>
  <si>
    <t>3824.97</t>
  </si>
  <si>
    <t>3855.23</t>
  </si>
  <si>
    <t>3909.70</t>
  </si>
  <si>
    <t>3934.37</t>
  </si>
  <si>
    <t>4014.87</t>
  </si>
  <si>
    <t>4041.10</t>
  </si>
  <si>
    <t>4037.13</t>
  </si>
  <si>
    <t>4060.97</t>
  </si>
  <si>
    <t>4055.92</t>
  </si>
  <si>
    <t>4059.40</t>
  </si>
  <si>
    <t>4074.93</t>
  </si>
  <si>
    <t>4085.08</t>
  </si>
  <si>
    <t>4062.29</t>
  </si>
  <si>
    <t>4057.69</t>
  </si>
  <si>
    <t>4112.71</t>
  </si>
  <si>
    <t>4121.28</t>
  </si>
  <si>
    <t>4099.92</t>
  </si>
  <si>
    <t>4107.89</t>
  </si>
  <si>
    <t>4080.95</t>
  </si>
  <si>
    <t>4031.35</t>
  </si>
  <si>
    <t>4085.41</t>
  </si>
  <si>
    <t>4071.08</t>
  </si>
  <si>
    <t>4077.34</t>
  </si>
  <si>
    <t>4070.75</t>
  </si>
  <si>
    <t>4070.94</t>
  </si>
  <si>
    <t>4030.22</t>
  </si>
  <si>
    <t>4044.37</t>
  </si>
  <si>
    <t>4027.77</t>
  </si>
  <si>
    <t>4034.83</t>
  </si>
  <si>
    <t>4075.49</t>
  </si>
  <si>
    <t>4081.13</t>
  </si>
  <si>
    <t>4086.07</t>
  </si>
  <si>
    <t>4062.80</t>
  </si>
  <si>
    <t>4080.77</t>
  </si>
  <si>
    <t>4079.53</t>
  </si>
  <si>
    <t>4115.20</t>
  </si>
  <si>
    <t>4082.67</t>
  </si>
  <si>
    <t>4072.50</t>
  </si>
  <si>
    <t>4026.40</t>
  </si>
  <si>
    <t>4025.08</t>
  </si>
  <si>
    <t>4076.79</t>
  </si>
  <si>
    <t>4057.30</t>
  </si>
  <si>
    <t>4054.72</t>
  </si>
  <si>
    <t>4036.14</t>
  </si>
  <si>
    <t>4084.72</t>
  </si>
  <si>
    <t>4078.58</t>
  </si>
  <si>
    <t>4071.25</t>
  </si>
  <si>
    <t>4072.00</t>
  </si>
  <si>
    <t>4075.26</t>
  </si>
  <si>
    <t>4043.86</t>
  </si>
  <si>
    <t>4010.70</t>
  </si>
  <si>
    <t>3987.44</t>
  </si>
  <si>
    <t>3991.87</t>
  </si>
  <si>
    <t>4011.13</t>
  </si>
  <si>
    <t>3984.55</t>
  </si>
  <si>
    <t>3977.86</t>
  </si>
  <si>
    <t>3995.63</t>
  </si>
  <si>
    <t>3996.66</t>
  </si>
  <si>
    <t>4025.24</t>
  </si>
  <si>
    <t>4024.95</t>
  </si>
  <si>
    <t>4031.07</t>
  </si>
  <si>
    <t>4042.28</t>
  </si>
  <si>
    <t>4029.43</t>
  </si>
  <si>
    <t>4017.52</t>
  </si>
  <si>
    <t>4010.93</t>
  </si>
  <si>
    <t>4008.62</t>
  </si>
  <si>
    <t>3963.95</t>
  </si>
  <si>
    <t>3956.85</t>
  </si>
  <si>
    <t>3961.55</t>
  </si>
  <si>
    <t>3962.66</t>
  </si>
  <si>
    <t>3926.54</t>
  </si>
  <si>
    <t>3926.26</t>
  </si>
  <si>
    <t>3960.12</t>
  </si>
  <si>
    <t>3889.17</t>
  </si>
  <si>
    <t>3849.10</t>
  </si>
  <si>
    <t>3907.32</t>
  </si>
  <si>
    <t>3941.42</t>
  </si>
  <si>
    <t>3957.18</t>
  </si>
  <si>
    <t>4010.58</t>
  </si>
  <si>
    <t>4044.24</t>
  </si>
  <si>
    <t>4033.34</t>
  </si>
  <si>
    <t>3972.07</t>
  </si>
  <si>
    <t>3969.65</t>
  </si>
  <si>
    <t>3965.78</t>
  </si>
  <si>
    <t>3976.66</t>
  </si>
  <si>
    <t>3957.42</t>
  </si>
  <si>
    <t>3949.00</t>
  </si>
  <si>
    <t>3943.97</t>
  </si>
  <si>
    <t>3974.23</t>
  </si>
  <si>
    <t>4008.71</t>
  </si>
  <si>
    <t>3992.76</t>
  </si>
  <si>
    <t>4036.92</t>
  </si>
  <si>
    <t>4032.88</t>
  </si>
  <si>
    <t>4032.74</t>
  </si>
  <si>
    <t>4052.17</t>
  </si>
  <si>
    <t>4033.05</t>
  </si>
  <si>
    <t>4031.75</t>
  </si>
  <si>
    <t>4000.16</t>
  </si>
  <si>
    <t>3976.41</t>
  </si>
  <si>
    <t>3998.06</t>
  </si>
  <si>
    <t>4025.84</t>
  </si>
  <si>
    <t>4022.67</t>
  </si>
  <si>
    <t>4000.89</t>
  </si>
  <si>
    <t>4011.58</t>
  </si>
  <si>
    <t>3986.46</t>
  </si>
  <si>
    <t>3991.66</t>
  </si>
  <si>
    <t>4022.71</t>
  </si>
  <si>
    <t>4021.51</t>
  </si>
  <si>
    <t>4041.59</t>
  </si>
  <si>
    <t>4015.66</t>
  </si>
  <si>
    <t>4024.35</t>
  </si>
  <si>
    <t>4011.20</t>
  </si>
  <si>
    <t>4008.02</t>
  </si>
  <si>
    <t>4001.79</t>
  </si>
  <si>
    <t>3967.57</t>
  </si>
  <si>
    <t>3939.29</t>
  </si>
  <si>
    <t>3947.11</t>
  </si>
  <si>
    <t>3955.01</t>
  </si>
  <si>
    <t>3937.99</t>
  </si>
  <si>
    <t>3877.86</t>
  </si>
  <si>
    <t>3860.55</t>
  </si>
  <si>
    <t>3885.00</t>
  </si>
  <si>
    <t>3874.93</t>
  </si>
  <si>
    <t>3885.32</t>
  </si>
  <si>
    <t>3881.87</t>
  </si>
  <si>
    <t>3873.33</t>
  </si>
  <si>
    <t>3875.61</t>
  </si>
  <si>
    <t>3926.61</t>
  </si>
  <si>
    <t>3930.33</t>
  </si>
  <si>
    <t>3972.45</t>
  </si>
  <si>
    <t>3964.69</t>
  </si>
  <si>
    <t>3979.34</t>
  </si>
  <si>
    <t>3938.92</t>
  </si>
  <si>
    <t>3942.79</t>
  </si>
  <si>
    <t>3980.87</t>
  </si>
  <si>
    <t>3989.33</t>
  </si>
  <si>
    <t>3994.22</t>
  </si>
  <si>
    <t>4023.03</t>
  </si>
  <si>
    <t>4017.65</t>
  </si>
  <si>
    <t>4022.97</t>
  </si>
  <si>
    <t>4001.87</t>
  </si>
  <si>
    <t>3980.35</t>
  </si>
  <si>
    <t>3984.48</t>
  </si>
  <si>
    <t>3960.87</t>
  </si>
  <si>
    <t>3969.78</t>
  </si>
  <si>
    <t>3967.63</t>
  </si>
  <si>
    <t>3967.81</t>
  </si>
  <si>
    <t>4020.93</t>
  </si>
  <si>
    <t>4062.13</t>
  </si>
  <si>
    <t>4078.16</t>
  </si>
  <si>
    <t>4083.85</t>
  </si>
  <si>
    <t>4094.44</t>
  </si>
  <si>
    <t>4089.35</t>
  </si>
  <si>
    <t>4067.94</t>
  </si>
  <si>
    <t>4053.33</t>
  </si>
  <si>
    <t>4041.64</t>
  </si>
  <si>
    <t>4041.97</t>
  </si>
  <si>
    <t>4035.53</t>
  </si>
  <si>
    <t>4025.31</t>
  </si>
  <si>
    <t>4024.89</t>
  </si>
  <si>
    <t>4042.21</t>
  </si>
  <si>
    <t>4050.55</t>
  </si>
  <si>
    <t>4053.95</t>
  </si>
  <si>
    <t>4028.03</t>
  </si>
  <si>
    <t>4027.37</t>
  </si>
  <si>
    <t>3996.45</t>
  </si>
  <si>
    <t>3954.69</t>
  </si>
  <si>
    <t>3952.59</t>
  </si>
  <si>
    <t>3972.73</t>
  </si>
  <si>
    <t>3980.09</t>
  </si>
  <si>
    <t>3991.84</t>
  </si>
  <si>
    <t>3985.00</t>
  </si>
  <si>
    <t>4002.08</t>
  </si>
  <si>
    <t>4021.46</t>
  </si>
  <si>
    <t>4027.49</t>
  </si>
  <si>
    <t>4020.99</t>
  </si>
  <si>
    <t>3996.95</t>
  </si>
  <si>
    <t>4010.38</t>
  </si>
  <si>
    <t>4042.23</t>
  </si>
  <si>
    <t>4046.70</t>
  </si>
  <si>
    <t>4099.93</t>
  </si>
  <si>
    <t>4055.53</t>
  </si>
  <si>
    <t>4055.94</t>
  </si>
  <si>
    <t>4054.08</t>
  </si>
  <si>
    <t>4077.56</t>
  </si>
  <si>
    <t>4068.86</t>
  </si>
  <si>
    <t>4028.72</t>
  </si>
  <si>
    <t>4026.97</t>
  </si>
  <si>
    <t>4038.02</t>
  </si>
  <si>
    <t>3997.38</t>
  </si>
  <si>
    <t>4009.50</t>
  </si>
  <si>
    <t>4013.05</t>
  </si>
  <si>
    <t>4024.36</t>
  </si>
  <si>
    <t>4010.55</t>
  </si>
  <si>
    <t>3959.42</t>
  </si>
  <si>
    <t>3925.83</t>
  </si>
  <si>
    <t>3928.03</t>
  </si>
  <si>
    <t>3910.14</t>
  </si>
  <si>
    <t>3940.77</t>
  </si>
  <si>
    <t>3899.31</t>
  </si>
  <si>
    <t>3935.25</t>
  </si>
  <si>
    <t>3953.23</t>
  </si>
  <si>
    <t>3954.61</t>
  </si>
  <si>
    <t>3959.09</t>
  </si>
  <si>
    <t>3975.46</t>
  </si>
  <si>
    <t>4010.24</t>
  </si>
  <si>
    <t>4020.04</t>
  </si>
  <si>
    <t>4024.72</t>
  </si>
  <si>
    <t>4019.60</t>
  </si>
  <si>
    <t>4016.29</t>
  </si>
  <si>
    <t>4046.55</t>
  </si>
  <si>
    <t>4049.36</t>
  </si>
  <si>
    <t>4066.80</t>
  </si>
  <si>
    <t>4067.78</t>
  </si>
  <si>
    <t>4099.21</t>
  </si>
  <si>
    <t>4078.97</t>
  </si>
  <si>
    <t>4057.92</t>
  </si>
  <si>
    <t>4075.17</t>
  </si>
  <si>
    <t>4074.03</t>
  </si>
  <si>
    <t>4087.78</t>
  </si>
  <si>
    <t>4093.61</t>
  </si>
  <si>
    <t>4130.66</t>
  </si>
  <si>
    <t>4133.84</t>
  </si>
  <si>
    <t>4133.38</t>
  </si>
  <si>
    <t>4116.67</t>
  </si>
  <si>
    <t>4101.16</t>
  </si>
  <si>
    <t>4134.35</t>
  </si>
  <si>
    <t>4142.96</t>
  </si>
  <si>
    <t>4170.10</t>
  </si>
  <si>
    <t>4158.07</t>
  </si>
  <si>
    <t>4183.76</t>
  </si>
  <si>
    <t>4199.02</t>
  </si>
  <si>
    <t>4209.49</t>
  </si>
  <si>
    <t>4223.41</t>
  </si>
  <si>
    <t>4220.79</t>
  </si>
  <si>
    <t>4212.66</t>
  </si>
  <si>
    <t>4216.72</t>
  </si>
  <si>
    <t>4236.70</t>
  </si>
  <si>
    <t>4266.30</t>
  </si>
  <si>
    <t>4278.27</t>
  </si>
  <si>
    <t>4263.35</t>
  </si>
  <si>
    <t>4253.73</t>
  </si>
  <si>
    <t>4244.68</t>
  </si>
  <si>
    <t>4237.19</t>
  </si>
  <si>
    <t>4232.63</t>
  </si>
  <si>
    <t>4219.27</t>
  </si>
  <si>
    <t>4252.45</t>
  </si>
  <si>
    <t>4301.52</t>
  </si>
  <si>
    <t>4295.22</t>
  </si>
  <si>
    <t>4294.50</t>
  </si>
  <si>
    <t>4285.78</t>
  </si>
  <si>
    <t>4294.67</t>
  </si>
  <si>
    <t>4291.64</t>
  </si>
  <si>
    <t>4288.73</t>
  </si>
  <si>
    <t>4300.45</t>
  </si>
  <si>
    <t>4289.74</t>
  </si>
  <si>
    <t>4282.84</t>
  </si>
  <si>
    <t>4271.72</t>
  </si>
  <si>
    <t>4275.16</t>
  </si>
  <si>
    <t>4244.03</t>
  </si>
  <si>
    <t>4226.69</t>
  </si>
  <si>
    <t>4245.80</t>
  </si>
  <si>
    <t>4244.08</t>
  </si>
  <si>
    <t>4266.34</t>
  </si>
  <si>
    <t>4297.95</t>
  </si>
  <si>
    <t>4313.57</t>
  </si>
  <si>
    <t>4312.75</t>
  </si>
  <si>
    <t>4303.26</t>
  </si>
  <si>
    <t>4292.89</t>
  </si>
  <si>
    <t>4309.66</t>
  </si>
  <si>
    <t>4320.22</t>
  </si>
  <si>
    <t>4357.15</t>
  </si>
  <si>
    <t>4358.33</t>
  </si>
  <si>
    <t>4330.84</t>
  </si>
  <si>
    <t>4332.74</t>
  </si>
  <si>
    <t>4336.92</t>
  </si>
  <si>
    <t>4370.30</t>
  </si>
  <si>
    <t>4378.68</t>
  </si>
  <si>
    <t>4419.76</t>
  </si>
  <si>
    <t>4443.73</t>
  </si>
  <si>
    <t>4430.84</t>
  </si>
  <si>
    <t>4419.27</t>
  </si>
  <si>
    <t>4390.77</t>
  </si>
  <si>
    <t>4398.34</t>
  </si>
  <si>
    <t>4411.77</t>
  </si>
  <si>
    <t>4385.53</t>
  </si>
  <si>
    <t>4273.35</t>
  </si>
  <si>
    <t>4249.58</t>
  </si>
  <si>
    <t>4242.36</t>
  </si>
  <si>
    <t>4261.07</t>
  </si>
  <si>
    <t>4253.36</t>
  </si>
  <si>
    <t>4250.69</t>
  </si>
  <si>
    <t>4307.99</t>
  </si>
  <si>
    <t>4328.95</t>
  </si>
  <si>
    <t>4342.87</t>
  </si>
  <si>
    <t>4337.18</t>
  </si>
  <si>
    <t>4386.73</t>
  </si>
  <si>
    <t>4406.80</t>
  </si>
  <si>
    <t>4391.07</t>
  </si>
  <si>
    <t>4382.51</t>
  </si>
  <si>
    <t>4450.46</t>
  </si>
  <si>
    <t>4453.10</t>
  </si>
  <si>
    <t>4475.25</t>
  </si>
  <si>
    <t>4460.44</t>
  </si>
  <si>
    <t>4427.79</t>
  </si>
  <si>
    <t>4442.65</t>
  </si>
  <si>
    <t>4440.21</t>
  </si>
  <si>
    <t>4410.98</t>
  </si>
  <si>
    <t>4436.83</t>
  </si>
  <si>
    <t>4419.88</t>
  </si>
  <si>
    <t>4398.63</t>
  </si>
  <si>
    <t>4396.65</t>
  </si>
  <si>
    <t>4390.40</t>
  </si>
  <si>
    <t>4416.32</t>
  </si>
  <si>
    <t>4398.59</t>
  </si>
  <si>
    <t>4421.22</t>
  </si>
  <si>
    <t>4435.25</t>
  </si>
  <si>
    <t>4444.30</t>
  </si>
  <si>
    <t>4430.24</t>
  </si>
  <si>
    <t>4343.59</t>
  </si>
  <si>
    <t>4347.57</t>
  </si>
  <si>
    <t>4325.95</t>
  </si>
  <si>
    <t>4340.35</t>
  </si>
  <si>
    <t>4330.10</t>
  </si>
  <si>
    <t>4382.69</t>
  </si>
  <si>
    <t>4399.20</t>
  </si>
  <si>
    <t>4398.47</t>
  </si>
  <si>
    <t>4389.98</t>
  </si>
  <si>
    <t>4393.69</t>
  </si>
  <si>
    <t>4377.90</t>
  </si>
  <si>
    <t>4355.34</t>
  </si>
  <si>
    <t>4345.83</t>
  </si>
  <si>
    <t>4316.41</t>
  </si>
  <si>
    <t>4291.95</t>
  </si>
  <si>
    <t>4249.46</t>
  </si>
  <si>
    <t>4285.54</t>
  </si>
  <si>
    <t>4288.18</t>
  </si>
  <si>
    <t>4298.33</t>
  </si>
  <si>
    <t>4316.12</t>
  </si>
  <si>
    <t>4336.62</t>
  </si>
  <si>
    <t>4360.09</t>
  </si>
  <si>
    <t>4375.52</t>
  </si>
  <si>
    <t>4366.65</t>
  </si>
  <si>
    <t>4357.21</t>
  </si>
  <si>
    <t>4363.49</t>
  </si>
  <si>
    <t>4376.21</t>
  </si>
  <si>
    <t>4379.27</t>
  </si>
  <si>
    <t>4331.18</t>
  </si>
  <si>
    <t>4330.43</t>
  </si>
  <si>
    <t>4334.86</t>
  </si>
  <si>
    <t>4335.06</t>
  </si>
  <si>
    <t>4394.82</t>
  </si>
  <si>
    <t>4428.82</t>
  </si>
  <si>
    <t>4394.21</t>
  </si>
  <si>
    <t>4406.02</t>
  </si>
  <si>
    <t>4415.92</t>
  </si>
  <si>
    <t>4458.49</t>
  </si>
  <si>
    <t>4454.66</t>
  </si>
  <si>
    <t>4438.55</t>
  </si>
  <si>
    <t>4465.86</t>
  </si>
  <si>
    <t>4471.10</t>
  </si>
  <si>
    <t>4461.16</t>
  </si>
  <si>
    <t>4408.58</t>
  </si>
  <si>
    <t>4374.33</t>
  </si>
  <si>
    <t>4383.88</t>
  </si>
  <si>
    <t>4378.78</t>
  </si>
  <si>
    <t>4393.42</t>
  </si>
  <si>
    <t>4401.01</t>
  </si>
  <si>
    <t>4394.28</t>
  </si>
  <si>
    <t>4403.23</t>
  </si>
  <si>
    <t>4410.27</t>
  </si>
  <si>
    <t>4370.46</t>
  </si>
  <si>
    <t>4388.80</t>
  </si>
  <si>
    <t>4383.80</t>
  </si>
  <si>
    <t>4364.27</t>
  </si>
  <si>
    <t>4393.02</t>
  </si>
  <si>
    <t>4407.92</t>
  </si>
  <si>
    <t>4451.65</t>
  </si>
  <si>
    <t>4443.29</t>
  </si>
  <si>
    <t>4449.57</t>
  </si>
  <si>
    <t>4445.95</t>
  </si>
  <si>
    <t>4421.44</t>
  </si>
  <si>
    <t>4388.06</t>
  </si>
  <si>
    <t>4392.49</t>
  </si>
  <si>
    <t>4436.87</t>
  </si>
  <si>
    <t>4438.84</t>
  </si>
  <si>
    <t>4450.38</t>
  </si>
  <si>
    <t>4445.82</t>
  </si>
  <si>
    <t>4465.38</t>
  </si>
  <si>
    <t>4456.76</t>
  </si>
  <si>
    <t>4426.63</t>
  </si>
  <si>
    <t>4420.39</t>
  </si>
  <si>
    <t>4431.73</t>
  </si>
  <si>
    <t>4428.17</t>
  </si>
  <si>
    <t>4403.19</t>
  </si>
  <si>
    <t>4425.23</t>
  </si>
  <si>
    <t>4447.05</t>
  </si>
  <si>
    <t>4439.15</t>
  </si>
  <si>
    <t>4433.41</t>
  </si>
  <si>
    <t>4458.22</t>
  </si>
  <si>
    <t>4443.28</t>
  </si>
  <si>
    <t>4461.70</t>
  </si>
  <si>
    <t>4456.90</t>
  </si>
  <si>
    <t>4455.97</t>
  </si>
  <si>
    <t>4451.83</t>
  </si>
  <si>
    <t>4461.01</t>
  </si>
  <si>
    <t>4477.53</t>
  </si>
  <si>
    <t>4469.27</t>
  </si>
  <si>
    <t>4477.44</t>
  </si>
  <si>
    <t>4463.03</t>
  </si>
  <si>
    <t>4472.52</t>
  </si>
  <si>
    <t>4492.47</t>
  </si>
  <si>
    <t>4509.28</t>
  </si>
  <si>
    <t>4537.23</t>
  </si>
  <si>
    <t>4536.28</t>
  </si>
  <si>
    <t>4536.79</t>
  </si>
  <si>
    <t>4530.77</t>
  </si>
  <si>
    <t>4566.72</t>
  </si>
  <si>
    <t>4570.23</t>
  </si>
  <si>
    <t>4575.36</t>
  </si>
  <si>
    <t>4569.72</t>
  </si>
  <si>
    <t>4583.27</t>
  </si>
  <si>
    <t>4601.55</t>
  </si>
  <si>
    <t>4606.97</t>
  </si>
  <si>
    <t>4596.12</t>
  </si>
  <si>
    <t>4598.75</t>
  </si>
  <si>
    <t>4563.40</t>
  </si>
  <si>
    <t>4533.57</t>
  </si>
  <si>
    <t>4549.72</t>
  </si>
  <si>
    <t>4589.16</t>
  </si>
  <si>
    <t>4587.68</t>
  </si>
  <si>
    <t>4566.32</t>
  </si>
  <si>
    <t>4582.04</t>
  </si>
  <si>
    <t>4570.92</t>
  </si>
  <si>
    <t>4565.93</t>
  </si>
  <si>
    <t>4537.78</t>
  </si>
  <si>
    <t>4515.06</t>
  </si>
  <si>
    <t>4549.98</t>
  </si>
  <si>
    <t>4570.57</t>
  </si>
  <si>
    <t>4576.47</t>
  </si>
  <si>
    <t>4610.51</t>
  </si>
  <si>
    <t>4614.08</t>
  </si>
  <si>
    <t>4606.04</t>
  </si>
  <si>
    <t>4601.84</t>
  </si>
  <si>
    <t>4619.87</t>
  </si>
  <si>
    <t>4621.10</t>
  </si>
  <si>
    <t>4618.12</t>
  </si>
  <si>
    <t>4617.77</t>
  </si>
  <si>
    <t>4603.12</t>
  </si>
  <si>
    <t>4609.82</t>
  </si>
  <si>
    <t>4618.92</t>
  </si>
  <si>
    <t>4627.93</t>
  </si>
  <si>
    <t>4636.60</t>
  </si>
  <si>
    <t>4679.37</t>
  </si>
  <si>
    <t>4701.68</t>
  </si>
  <si>
    <t>4689.36</t>
  </si>
  <si>
    <t>4650.98</t>
  </si>
  <si>
    <t>4646.01</t>
  </si>
  <si>
    <t>4642.70</t>
  </si>
  <si>
    <t>4630.86</t>
  </si>
  <si>
    <t>4631.16</t>
  </si>
  <si>
    <t>4626.85</t>
  </si>
  <si>
    <t>4633.36</t>
  </si>
  <si>
    <t>4660.54</t>
  </si>
  <si>
    <t>4672.77</t>
  </si>
  <si>
    <t>4685.12</t>
  </si>
  <si>
    <t>4679.92</t>
  </si>
  <si>
    <t>4623.84</t>
  </si>
  <si>
    <t>4561.48</t>
  </si>
  <si>
    <t>4575.27</t>
  </si>
  <si>
    <t>4589.11</t>
  </si>
  <si>
    <t>4596.77</t>
  </si>
  <si>
    <t>4628.16</t>
  </si>
  <si>
    <t>4623.47</t>
  </si>
  <si>
    <t>4647.59</t>
  </si>
  <si>
    <t>4624.93</t>
  </si>
  <si>
    <t>4642.64</t>
  </si>
  <si>
    <t>4619.17</t>
  </si>
  <si>
    <t>4601.27</t>
  </si>
  <si>
    <t>4587.65</t>
  </si>
  <si>
    <t>4539.02</t>
  </si>
  <si>
    <t>4560.47</t>
  </si>
  <si>
    <t>4581.74</t>
  </si>
  <si>
    <t>4591.76</t>
  </si>
  <si>
    <t>4581.62</t>
  </si>
  <si>
    <t>4583.82</t>
  </si>
  <si>
    <t>4598.29</t>
  </si>
  <si>
    <t>4608.63</t>
  </si>
  <si>
    <t>4625.34</t>
  </si>
  <si>
    <t>4637.94</t>
  </si>
  <si>
    <t>4642.00</t>
  </si>
  <si>
    <t>4638.72</t>
  </si>
  <si>
    <t>4616.19</t>
  </si>
  <si>
    <t>4614.34</t>
  </si>
  <si>
    <t>4622.61</t>
  </si>
  <si>
    <t>4593.41</t>
  </si>
  <si>
    <t>4584.19</t>
  </si>
  <si>
    <t>4598.55</t>
  </si>
  <si>
    <t>4624.17</t>
  </si>
  <si>
    <t>4623.21</t>
  </si>
  <si>
    <t>4610.31</t>
  </si>
  <si>
    <t>4627.07</t>
  </si>
  <si>
    <t>4633.18</t>
  </si>
  <si>
    <t>4657.84</t>
  </si>
  <si>
    <t>4666.20</t>
  </si>
  <si>
    <t>4674.03</t>
  </si>
  <si>
    <t>4662.00</t>
  </si>
  <si>
    <t>4657.83</t>
  </si>
  <si>
    <t>4641.23</t>
  </si>
  <si>
    <t>4652.23</t>
  </si>
  <si>
    <t>4660.44</t>
  </si>
  <si>
    <t>4655.78</t>
  </si>
  <si>
    <t>4677.28</t>
  </si>
  <si>
    <t>4717.19</t>
  </si>
  <si>
    <t>4710.02</t>
  </si>
  <si>
    <t>4715.21</t>
  </si>
  <si>
    <t>4705.93</t>
  </si>
  <si>
    <t>4728.49</t>
  </si>
  <si>
    <t>4719.67</t>
  </si>
  <si>
    <t>4725.10</t>
  </si>
  <si>
    <t>4722.51</t>
  </si>
  <si>
    <t>4727.78</t>
  </si>
  <si>
    <t>4728.90</t>
  </si>
  <si>
    <t>4704.39</t>
  </si>
  <si>
    <t>4691.46</t>
  </si>
  <si>
    <t>4711.58</t>
  </si>
  <si>
    <t>4747.47</t>
  </si>
  <si>
    <t>4767.91</t>
  </si>
  <si>
    <t>4798.07</t>
  </si>
  <si>
    <t>4783.66</t>
  </si>
  <si>
    <t>4804.31</t>
  </si>
  <si>
    <t>4794.47</t>
  </si>
  <si>
    <t>4685.14</t>
  </si>
  <si>
    <t>4697.28</t>
  </si>
  <si>
    <t>4701.42</t>
  </si>
  <si>
    <t>4719.06</t>
  </si>
  <si>
    <t>4690.00</t>
  </si>
  <si>
    <t>4692.06</t>
  </si>
  <si>
    <t>4694.19</t>
  </si>
  <si>
    <t>4717.40</t>
  </si>
  <si>
    <t>4723.81</t>
  </si>
  <si>
    <t>4702.89</t>
  </si>
  <si>
    <t>4677.01</t>
  </si>
  <si>
    <t>4705.39</t>
  </si>
  <si>
    <t>4698.92</t>
  </si>
  <si>
    <t>4640.85</t>
  </si>
  <si>
    <t>4659.41</t>
  </si>
  <si>
    <t>4678.39</t>
  </si>
  <si>
    <t>4653.01</t>
  </si>
  <si>
    <t>4643.31</t>
  </si>
  <si>
    <t>4633.47</t>
  </si>
  <si>
    <t>4654.83</t>
  </si>
  <si>
    <t>4679.60</t>
  </si>
  <si>
    <t>4668.65</t>
  </si>
  <si>
    <t>4673.94</t>
  </si>
  <si>
    <t>4649.34</t>
  </si>
  <si>
    <t>4668.10</t>
  </si>
  <si>
    <t>4683.15</t>
  </si>
  <si>
    <t>4686.35</t>
  </si>
  <si>
    <t>4712.97</t>
  </si>
  <si>
    <t>4730.58</t>
  </si>
  <si>
    <t>4733.66</t>
  </si>
  <si>
    <t>4705.03</t>
  </si>
  <si>
    <t>4710.63</t>
  </si>
  <si>
    <t>4713.73</t>
  </si>
  <si>
    <t>4668.55</t>
  </si>
  <si>
    <t>4640.53</t>
  </si>
  <si>
    <t>4614.94</t>
  </si>
  <si>
    <t>4535.62</t>
  </si>
  <si>
    <t>4464.18</t>
  </si>
  <si>
    <t>4457.69</t>
  </si>
  <si>
    <t>4383.10</t>
  </si>
  <si>
    <t>4490.05</t>
  </si>
  <si>
    <t>4494.08</t>
  </si>
  <si>
    <t>4520.80</t>
  </si>
  <si>
    <t>4485.00</t>
  </si>
  <si>
    <t>4500.74</t>
  </si>
  <si>
    <t>4473.62</t>
  </si>
  <si>
    <t>4450.42</t>
  </si>
  <si>
    <t>4450.18</t>
  </si>
  <si>
    <t>4452.60</t>
  </si>
  <si>
    <t>4416.03</t>
  </si>
  <si>
    <t>4404.21</t>
  </si>
  <si>
    <t>4387.81</t>
  </si>
  <si>
    <t>4454.13</t>
  </si>
  <si>
    <t>4453.77</t>
  </si>
  <si>
    <t>4499.09</t>
  </si>
  <si>
    <t>4499.32</t>
  </si>
  <si>
    <t>4477.33</t>
  </si>
  <si>
    <t>4494.72</t>
  </si>
  <si>
    <t>4518.01</t>
  </si>
  <si>
    <t>4517.29</t>
  </si>
  <si>
    <t>4511.65</t>
  </si>
  <si>
    <t>4508.97</t>
  </si>
  <si>
    <t>4470.45</t>
  </si>
  <si>
    <t>4411.05</t>
  </si>
  <si>
    <t>4435.99</t>
  </si>
  <si>
    <t>4392.31</t>
  </si>
  <si>
    <t>4408.29</t>
  </si>
  <si>
    <t>4407.45</t>
  </si>
  <si>
    <t>4404.46</t>
  </si>
  <si>
    <t>4436.31</t>
  </si>
  <si>
    <t>4486.48</t>
  </si>
  <si>
    <t>4514.91</t>
  </si>
  <si>
    <t>4506.88</t>
  </si>
  <si>
    <t>4492.59</t>
  </si>
  <si>
    <t>4506.41</t>
  </si>
  <si>
    <t>4518.15</t>
  </si>
  <si>
    <t>4527.88</t>
  </si>
  <si>
    <t>4532.49</t>
  </si>
  <si>
    <t>4525.52</t>
  </si>
  <si>
    <t>4533.77</t>
  </si>
  <si>
    <t>4544.22</t>
  </si>
  <si>
    <t>4566.23</t>
  </si>
  <si>
    <t>4564.87</t>
  </si>
  <si>
    <t>4554.26</t>
  </si>
  <si>
    <t>4535.74</t>
  </si>
  <si>
    <t>4534.44</t>
  </si>
  <si>
    <t>4547.51</t>
  </si>
  <si>
    <t>4546.75</t>
  </si>
  <si>
    <t>4573.11</t>
  </si>
  <si>
    <t>4562.28</t>
  </si>
  <si>
    <t>4575.23</t>
  </si>
  <si>
    <t>4543.05</t>
  </si>
  <si>
    <t>4504.09</t>
  </si>
  <si>
    <t>4456.77</t>
  </si>
  <si>
    <t>4476.79</t>
  </si>
  <si>
    <t>4438.93</t>
  </si>
  <si>
    <t>4373.58</t>
  </si>
  <si>
    <t>4409.84</t>
  </si>
  <si>
    <t>4400.52</t>
  </si>
  <si>
    <t>4416.09</t>
  </si>
  <si>
    <t>4395.22</t>
  </si>
  <si>
    <t>4413.39</t>
  </si>
  <si>
    <t>4412.17</t>
  </si>
  <si>
    <t>4408.63</t>
  </si>
  <si>
    <t>4430.56</t>
  </si>
  <si>
    <t>4440.18</t>
  </si>
  <si>
    <t>4431.03</t>
  </si>
  <si>
    <t>4430.73</t>
  </si>
  <si>
    <t>4447.51</t>
  </si>
  <si>
    <t>4494.85</t>
  </si>
  <si>
    <t>4499.38</t>
  </si>
  <si>
    <t>4506.43</t>
  </si>
  <si>
    <t>4494.22</t>
  </si>
  <si>
    <t>4469.03</t>
  </si>
  <si>
    <t>4476.99</t>
  </si>
  <si>
    <t>4481.77</t>
  </si>
  <si>
    <t>4487.95</t>
  </si>
  <si>
    <t>4479.39</t>
  </si>
  <si>
    <t>4470.55</t>
  </si>
  <si>
    <t>4480.32</t>
  </si>
  <si>
    <t>4519.80</t>
  </si>
  <si>
    <t>4545.32</t>
  </si>
  <si>
    <t>4547.10</t>
  </si>
  <si>
    <t>4555.76</t>
  </si>
  <si>
    <t>4532.65</t>
  </si>
  <si>
    <t>4519.04</t>
  </si>
  <si>
    <t>4528.27</t>
  </si>
  <si>
    <t>4527.73</t>
  </si>
  <si>
    <t>4549.44</t>
  </si>
  <si>
    <t>4537.07</t>
  </si>
  <si>
    <t>4563.04</t>
  </si>
  <si>
    <t>4561.51</t>
  </si>
  <si>
    <t>4591.01</t>
  </si>
  <si>
    <t>4599.40</t>
  </si>
  <si>
    <t>4583.42</t>
  </si>
  <si>
    <t>4587.60</t>
  </si>
  <si>
    <t>4580.48</t>
  </si>
  <si>
    <t>4602.40</t>
  </si>
  <si>
    <t>4640.58</t>
  </si>
  <si>
    <t>4634.22</t>
  </si>
  <si>
    <t>4681.90</t>
  </si>
  <si>
    <t>4690.54</t>
  </si>
  <si>
    <t>4706.53</t>
  </si>
  <si>
    <t>4705.97</t>
  </si>
  <si>
    <t>4683.08</t>
  </si>
  <si>
    <t>4666.42</t>
  </si>
  <si>
    <t>4669.20</t>
  </si>
  <si>
    <t>4667.29</t>
  </si>
  <si>
    <t>4688.48</t>
  </si>
  <si>
    <t>4648.91</t>
  </si>
  <si>
    <t>4629.70</t>
  </si>
  <si>
    <t>4640.51</t>
  </si>
  <si>
    <t>4653.46</t>
  </si>
  <si>
    <t>4707.51</t>
  </si>
  <si>
    <t>4681.73</t>
  </si>
  <si>
    <t>4680.53</t>
  </si>
  <si>
    <t>4613.53</t>
  </si>
  <si>
    <t>4587.23</t>
  </si>
  <si>
    <t>4583.85</t>
  </si>
  <si>
    <t>4568.98</t>
  </si>
  <si>
    <t>4575.24</t>
  </si>
  <si>
    <t>4582.40</t>
  </si>
  <si>
    <t>4610.46</t>
  </si>
  <si>
    <t>4593.03</t>
  </si>
  <si>
    <t>4605.82</t>
  </si>
  <si>
    <t>4594.09</t>
  </si>
  <si>
    <t>4527.44</t>
  </si>
  <si>
    <t>4507.93</t>
  </si>
  <si>
    <t>4501.69</t>
  </si>
  <si>
    <t>4526.47</t>
  </si>
  <si>
    <t>4560.20</t>
  </si>
  <si>
    <t>4618.05</t>
  </si>
  <si>
    <t>4620.89</t>
  </si>
  <si>
    <t>4637.31</t>
  </si>
  <si>
    <t>4644.73</t>
  </si>
  <si>
    <t>4643.68</t>
  </si>
  <si>
    <t>4655.23</t>
  </si>
  <si>
    <t>4627.48</t>
  </si>
  <si>
    <t>4610.39</t>
  </si>
  <si>
    <t>4572.81</t>
  </si>
  <si>
    <t>4569.88</t>
  </si>
  <si>
    <t>4612.32</t>
  </si>
  <si>
    <t>4679.38</t>
  </si>
  <si>
    <t>4674.18</t>
  </si>
  <si>
    <t>4640.55</t>
  </si>
  <si>
    <t>4626.89</t>
  </si>
  <si>
    <t>4637.20</t>
  </si>
  <si>
    <t>4596.01</t>
  </si>
  <si>
    <t>4591.82</t>
  </si>
  <si>
    <t>4612.19</t>
  </si>
  <si>
    <t>4610.18</t>
  </si>
  <si>
    <t>4597.71</t>
  </si>
  <si>
    <t>4580.68</t>
  </si>
  <si>
    <t>4611.07</t>
  </si>
  <si>
    <t>4607.27</t>
  </si>
  <si>
    <t>4610.23</t>
  </si>
  <si>
    <t>4587.21</t>
  </si>
  <si>
    <t>4568.23</t>
  </si>
  <si>
    <t>4534.34</t>
  </si>
  <si>
    <t>4453.35</t>
  </si>
  <si>
    <t>4444.68</t>
  </si>
  <si>
    <t>4472.29</t>
  </si>
  <si>
    <t>4486.03</t>
  </si>
  <si>
    <t>4499.35</t>
  </si>
  <si>
    <t>4490.58</t>
  </si>
  <si>
    <t>4445.10</t>
  </si>
  <si>
    <t>4476.94</t>
  </si>
  <si>
    <t>4477.23</t>
  </si>
  <si>
    <t>4470.91</t>
  </si>
  <si>
    <t>4449.97</t>
  </si>
  <si>
    <t>4387.51</t>
  </si>
  <si>
    <t>4391.62</t>
  </si>
  <si>
    <t>4408.93</t>
  </si>
  <si>
    <t>4416.93</t>
  </si>
  <si>
    <t>4463.77</t>
  </si>
  <si>
    <t>4480.90</t>
  </si>
  <si>
    <t>4504.18</t>
  </si>
  <si>
    <t>4495.32</t>
  </si>
  <si>
    <t>4491.92</t>
  </si>
  <si>
    <t>4518.58</t>
  </si>
  <si>
    <t>4519.97</t>
  </si>
  <si>
    <t>4527.30</t>
  </si>
  <si>
    <t>4535.40</t>
  </si>
  <si>
    <t>4541.58</t>
  </si>
  <si>
    <t>4540.62</t>
  </si>
  <si>
    <t>4529.05</t>
  </si>
  <si>
    <t>4540.33</t>
  </si>
  <si>
    <t>4540.65</t>
  </si>
  <si>
    <t>4546.99</t>
  </si>
  <si>
    <t>4551.40</t>
  </si>
  <si>
    <t>4559.12</t>
  </si>
  <si>
    <t>4560.67</t>
  </si>
  <si>
    <t>4560.72</t>
  </si>
  <si>
    <t>4599.47</t>
  </si>
  <si>
    <t>4633.87</t>
  </si>
  <si>
    <t>4648.40</t>
  </si>
  <si>
    <t>4644.83</t>
  </si>
  <si>
    <t>4616.18</t>
  </si>
  <si>
    <t>4595.99</t>
  </si>
  <si>
    <t>4593.97</t>
  </si>
  <si>
    <t>4602.44</t>
  </si>
  <si>
    <t>4611.43</t>
  </si>
  <si>
    <t>4616.05</t>
  </si>
  <si>
    <t>4629.64</t>
  </si>
  <si>
    <t>4610.80</t>
  </si>
  <si>
    <t>4631.40</t>
  </si>
  <si>
    <t>4634.38</t>
  </si>
  <si>
    <t>4659.24</t>
  </si>
  <si>
    <t>4715.22</t>
  </si>
  <si>
    <t>4740.98</t>
  </si>
  <si>
    <t>4741.02</t>
  </si>
  <si>
    <t>4746.01</t>
  </si>
  <si>
    <t>4742.19</t>
  </si>
  <si>
    <t>4756.80</t>
  </si>
  <si>
    <t>4753.94</t>
  </si>
  <si>
    <t>4760.97</t>
  </si>
  <si>
    <t>4781.14</t>
  </si>
  <si>
    <t>4782.47</t>
  </si>
  <si>
    <t>4754.60</t>
  </si>
  <si>
    <t>4755.69</t>
  </si>
  <si>
    <t>4773.67</t>
  </si>
  <si>
    <t>4795.38</t>
  </si>
  <si>
    <t>4804.47</t>
  </si>
  <si>
    <t>4764.78</t>
  </si>
  <si>
    <t>4803.91</t>
  </si>
  <si>
    <t>4789.30</t>
  </si>
  <si>
    <t>4785.48</t>
  </si>
  <si>
    <t>4787.87</t>
  </si>
  <si>
    <t>4784.43</t>
  </si>
  <si>
    <t>4749.53</t>
  </si>
  <si>
    <t>4758.42</t>
  </si>
  <si>
    <t>4760.53</t>
  </si>
  <si>
    <t>4814.99</t>
  </si>
  <si>
    <t>4819.70</t>
  </si>
  <si>
    <t>4845.01</t>
  </si>
  <si>
    <t>4839.57</t>
  </si>
  <si>
    <t>4866.94</t>
  </si>
  <si>
    <t>4864.06</t>
  </si>
  <si>
    <t>4868.95</t>
  </si>
  <si>
    <t>4860.90</t>
  </si>
  <si>
    <t>4860.58</t>
  </si>
  <si>
    <t>4865.05</t>
  </si>
  <si>
    <t>4911.27</t>
  </si>
  <si>
    <t>4933.15</t>
  </si>
  <si>
    <t>4940.44</t>
  </si>
  <si>
    <t>4934.29</t>
  </si>
  <si>
    <t>4933.12</t>
  </si>
  <si>
    <t>4920.42</t>
  </si>
  <si>
    <t>4927.20</t>
  </si>
  <si>
    <t>4948.85</t>
  </si>
  <si>
    <t>4954.22</t>
  </si>
  <si>
    <t>4955.76</t>
  </si>
  <si>
    <t>4957.79</t>
  </si>
  <si>
    <t>4966.68</t>
  </si>
  <si>
    <t>4962.18</t>
  </si>
  <si>
    <t>4976.58</t>
  </si>
  <si>
    <t>4997.18</t>
  </si>
  <si>
    <t>4973.56</t>
  </si>
  <si>
    <t>4958.88</t>
  </si>
  <si>
    <t>4942.34</t>
  </si>
  <si>
    <t>4950.59</t>
  </si>
  <si>
    <t>4980.51</t>
  </si>
  <si>
    <t>5013.97</t>
  </si>
  <si>
    <t>5008.39</t>
  </si>
  <si>
    <t>5015.27</t>
  </si>
  <si>
    <t>5025.70</t>
  </si>
  <si>
    <t>5035.89</t>
  </si>
  <si>
    <t>5030.90</t>
  </si>
  <si>
    <t>5034.35</t>
  </si>
  <si>
    <t>5080.09</t>
  </si>
  <si>
    <t>5077.84</t>
  </si>
  <si>
    <t>5073.91</t>
  </si>
  <si>
    <t>5105.26</t>
  </si>
  <si>
    <t>5106.06</t>
  </si>
  <si>
    <t>5117.83</t>
  </si>
  <si>
    <t>5123.66</t>
  </si>
  <si>
    <t>5140.06</t>
  </si>
  <si>
    <t>5161.40</t>
  </si>
  <si>
    <t>5171.54</t>
  </si>
  <si>
    <t>5162.16</t>
  </si>
  <si>
    <t>5096.42</t>
  </si>
  <si>
    <t>5090.83</t>
  </si>
  <si>
    <t>5128.83</t>
  </si>
  <si>
    <t>5172.35</t>
  </si>
  <si>
    <t>5174.43</t>
  </si>
  <si>
    <t>5170.69</t>
  </si>
  <si>
    <t>5129.36</t>
  </si>
  <si>
    <t>5120.20</t>
  </si>
  <si>
    <t>5192.80</t>
  </si>
  <si>
    <t>5202.40</t>
  </si>
  <si>
    <t>5202.90</t>
  </si>
  <si>
    <t>5235.17</t>
  </si>
  <si>
    <t>5234.85</t>
  </si>
  <si>
    <t>5217.81</t>
  </si>
  <si>
    <t>5215.01</t>
  </si>
  <si>
    <t>5176.86</t>
  </si>
  <si>
    <t>5204.07</t>
  </si>
  <si>
    <t>5249.88</t>
  </si>
  <si>
    <t>5256.04</t>
  </si>
  <si>
    <t>5268.69</t>
  </si>
  <si>
    <t>5292.77</t>
  </si>
  <si>
    <t>5338.58</t>
  </si>
  <si>
    <t>5341.17</t>
  </si>
  <si>
    <t>5338.33</t>
  </si>
  <si>
    <t>5400.86</t>
  </si>
  <si>
    <t>5389.65</t>
  </si>
  <si>
    <t>5336.04</t>
  </si>
  <si>
    <t>5318.65</t>
  </si>
  <si>
    <t>5333.06</t>
  </si>
  <si>
    <t>5333.11</t>
  </si>
  <si>
    <t>5348.77</t>
  </si>
  <si>
    <t>5367.03</t>
  </si>
  <si>
    <t>5376.49</t>
  </si>
  <si>
    <t>5435.98</t>
  </si>
  <si>
    <t>5471.73</t>
  </si>
  <si>
    <t>5480.35</t>
  </si>
  <si>
    <t>5461.10</t>
  </si>
  <si>
    <t>5521.58</t>
  </si>
  <si>
    <t>5525.56</t>
  </si>
  <si>
    <t>5518.19</t>
  </si>
  <si>
    <t>5542.52</t>
  </si>
  <si>
    <t>5500.36</t>
  </si>
  <si>
    <t>5410.58</t>
  </si>
  <si>
    <t>5438.81</t>
  </si>
  <si>
    <t>5448.78</t>
  </si>
  <si>
    <t>5483.40</t>
  </si>
  <si>
    <t>5529.53</t>
  </si>
  <si>
    <t>5539.57</t>
  </si>
  <si>
    <t>5579.87</t>
  </si>
  <si>
    <t>5564.26</t>
  </si>
  <si>
    <t>5561.86</t>
  </si>
  <si>
    <t>5536.37</t>
  </si>
  <si>
    <t>5526.46</t>
  </si>
  <si>
    <t>5520.73</t>
  </si>
  <si>
    <t>5526.71</t>
  </si>
  <si>
    <t>5540.56</t>
  </si>
  <si>
    <t>5543.32</t>
  </si>
  <si>
    <t>5543.45</t>
  </si>
  <si>
    <t>5527.83</t>
  </si>
  <si>
    <t>5510.74</t>
  </si>
  <si>
    <t>5548.81</t>
  </si>
  <si>
    <t>5543.94</t>
  </si>
  <si>
    <t>5568.55</t>
  </si>
  <si>
    <t>5570.48</t>
  </si>
  <si>
    <t>5575.97</t>
  </si>
  <si>
    <t>5566.13</t>
  </si>
  <si>
    <t>5574.66</t>
  </si>
  <si>
    <t>5561.42</t>
  </si>
  <si>
    <t>5559.13</t>
  </si>
  <si>
    <t>5580.27</t>
  </si>
  <si>
    <t>5567.21</t>
  </si>
  <si>
    <t>5565.23</t>
  </si>
  <si>
    <t>5584.83</t>
  </si>
  <si>
    <t>5602.28</t>
  </si>
  <si>
    <t>5622.31</t>
  </si>
  <si>
    <t>5674.12</t>
  </si>
  <si>
    <t>5694.38</t>
  </si>
  <si>
    <t>5699.98</t>
  </si>
  <si>
    <t>5726.79</t>
  </si>
  <si>
    <t>5744.48</t>
  </si>
  <si>
    <t>5764.93</t>
  </si>
  <si>
    <t>5778.44</t>
  </si>
  <si>
    <t>5817.43</t>
  </si>
  <si>
    <t>5805.20</t>
  </si>
  <si>
    <t>5799.97</t>
  </si>
  <si>
    <t>5819.13</t>
  </si>
  <si>
    <t>5843.27</t>
  </si>
  <si>
    <t>5815.15</t>
  </si>
  <si>
    <t>5793.04</t>
  </si>
  <si>
    <t>5783.31</t>
  </si>
  <si>
    <t>5774.95</t>
  </si>
  <si>
    <t>5757.45</t>
  </si>
  <si>
    <t>5807.69</t>
  </si>
  <si>
    <t>5806.63</t>
  </si>
  <si>
    <t>5772.05</t>
  </si>
  <si>
    <t>5763.86</t>
  </si>
  <si>
    <t>5739.25</t>
  </si>
  <si>
    <t>5753.61</t>
  </si>
  <si>
    <t>5757.26</t>
  </si>
  <si>
    <t>5696.61</t>
  </si>
  <si>
    <t>5679.73</t>
  </si>
  <si>
    <t>5716.91</t>
  </si>
  <si>
    <t>5759.43</t>
  </si>
  <si>
    <t>5785.10</t>
  </si>
  <si>
    <t>5773.14</t>
  </si>
  <si>
    <t>5806.97</t>
  </si>
  <si>
    <t>5820.29</t>
  </si>
  <si>
    <t>5839.66</t>
  </si>
  <si>
    <t>5808.47</t>
  </si>
  <si>
    <t>5780.93</t>
  </si>
  <si>
    <t>5793.48</t>
  </si>
  <si>
    <t>5748.30</t>
  </si>
  <si>
    <t>5688.71</t>
  </si>
  <si>
    <t>5715.52</t>
  </si>
  <si>
    <t>5752.04</t>
  </si>
  <si>
    <t>5740.87</t>
  </si>
  <si>
    <t>5762.25</t>
  </si>
  <si>
    <t>5823.13</t>
  </si>
  <si>
    <t>5841.89</t>
  </si>
  <si>
    <t>5830.16</t>
  </si>
  <si>
    <t>5800.11</t>
  </si>
  <si>
    <t>5843.20</t>
  </si>
  <si>
    <t>5866.10</t>
  </si>
  <si>
    <t>5863.68</t>
  </si>
  <si>
    <t>5854.56</t>
  </si>
  <si>
    <t>5818.36</t>
  </si>
  <si>
    <t>5847.40</t>
  </si>
  <si>
    <t>5881.14</t>
  </si>
  <si>
    <t>5907.74</t>
  </si>
  <si>
    <t>5873.11</t>
  </si>
  <si>
    <t>5887.19</t>
  </si>
  <si>
    <t>5874.36</t>
  </si>
  <si>
    <t>5892.61</t>
  </si>
  <si>
    <t>5904.26</t>
  </si>
  <si>
    <t>5951.47</t>
  </si>
  <si>
    <t>5973.93</t>
  </si>
  <si>
    <t>5969.99</t>
  </si>
  <si>
    <t>5980.60</t>
  </si>
  <si>
    <t>6043.57</t>
  </si>
  <si>
    <t>6073.10</t>
  </si>
  <si>
    <t>6083.10</t>
  </si>
  <si>
    <t>6044.73</t>
  </si>
  <si>
    <t>6057.15</t>
  </si>
  <si>
    <t>6073.58</t>
  </si>
  <si>
    <t>6058.41</t>
  </si>
  <si>
    <t>6084.51</t>
  </si>
  <si>
    <t>6034.56</t>
  </si>
  <si>
    <t>6021.21</t>
  </si>
  <si>
    <t>5915.97</t>
  </si>
  <si>
    <t>5971.00</t>
  </si>
  <si>
    <t>5943.05</t>
  </si>
  <si>
    <t>5988.45</t>
  </si>
  <si>
    <t>6002.99</t>
  </si>
  <si>
    <t>6027.34</t>
  </si>
  <si>
    <t>6030.76</t>
  </si>
  <si>
    <t>6029.25</t>
  </si>
  <si>
    <t>6057.21</t>
  </si>
  <si>
    <t>6096.11</t>
  </si>
  <si>
    <t>6095.89</t>
  </si>
  <si>
    <t>6044.01</t>
  </si>
  <si>
    <t>6036.41</t>
  </si>
  <si>
    <t>6049.15</t>
  </si>
  <si>
    <t>5956.99</t>
  </si>
  <si>
    <t>5850.20</t>
  </si>
  <si>
    <t>5903.82</t>
  </si>
  <si>
    <t>5897.51</t>
  </si>
  <si>
    <t>5869.43</t>
  </si>
  <si>
    <t>5925.80</t>
  </si>
  <si>
    <t>5921.82</t>
  </si>
  <si>
    <t>5944.01</t>
  </si>
  <si>
    <t>5982.38</t>
  </si>
  <si>
    <t>6003.80</t>
  </si>
  <si>
    <t>6002.32</t>
  </si>
  <si>
    <t>6068.19</t>
  </si>
  <si>
    <t>6043.66</t>
  </si>
  <si>
    <t>6085.13</t>
  </si>
  <si>
    <t>6105.96</t>
  </si>
  <si>
    <t>6161.64</t>
  </si>
  <si>
    <t>6211.82</t>
  </si>
  <si>
    <t>6240.26</t>
  </si>
  <si>
    <t>6225.33</t>
  </si>
  <si>
    <t>6266.31</t>
  </si>
  <si>
    <t>6310.44</t>
  </si>
  <si>
    <t>6333.09</t>
  </si>
  <si>
    <t>6384.75</t>
  </si>
  <si>
    <t>6390.63</t>
  </si>
  <si>
    <t>6425.88</t>
  </si>
  <si>
    <t>6412.28</t>
  </si>
  <si>
    <t>6385.30</t>
  </si>
  <si>
    <t>6363.88</t>
  </si>
  <si>
    <t>6343.28</t>
  </si>
  <si>
    <t>6275.69</t>
  </si>
  <si>
    <t>6342.48</t>
  </si>
  <si>
    <t>6449.34</t>
  </si>
  <si>
    <t>6443.26</t>
  </si>
  <si>
    <t>6381.89</t>
  </si>
  <si>
    <t>6354.26</t>
  </si>
  <si>
    <t>6342.10</t>
  </si>
  <si>
    <t>6307.25</t>
  </si>
  <si>
    <t>6328.31</t>
  </si>
  <si>
    <t>6376.76</t>
  </si>
  <si>
    <t>6420.90</t>
  </si>
  <si>
    <t>6401.56</t>
  </si>
  <si>
    <t>6412.44</t>
  </si>
  <si>
    <t>6226.23</t>
  </si>
  <si>
    <t>6290.23</t>
  </si>
  <si>
    <t>6258.18</t>
  </si>
  <si>
    <t>6278.59</t>
  </si>
  <si>
    <t>6306.66</t>
  </si>
  <si>
    <t>6315.53</t>
  </si>
  <si>
    <t>6414.34</t>
  </si>
  <si>
    <t>6406.73</t>
  </si>
  <si>
    <t>6389.24</t>
  </si>
  <si>
    <t>6383.31</t>
  </si>
  <si>
    <t>6395.09</t>
  </si>
  <si>
    <t>6381.22</t>
  </si>
  <si>
    <t>6398.30</t>
  </si>
  <si>
    <t>6374.15</t>
  </si>
  <si>
    <t>6379.28</t>
  </si>
  <si>
    <t>6365.89</t>
  </si>
  <si>
    <t>6433.02</t>
  </si>
  <si>
    <t>6449.07</t>
  </si>
  <si>
    <t>6455.49</t>
  </si>
  <si>
    <t>6461.61</t>
  </si>
  <si>
    <t>6352.96</t>
  </si>
  <si>
    <t>6347.67</t>
  </si>
  <si>
    <t>6277.75</t>
  </si>
  <si>
    <t>6240.14</t>
  </si>
  <si>
    <t>6287.21</t>
  </si>
  <si>
    <t>6341.23</t>
  </si>
  <si>
    <t>6373.02</t>
  </si>
  <si>
    <t>6345.69</t>
  </si>
  <si>
    <t>6372.74</t>
  </si>
  <si>
    <t>6392.60</t>
  </si>
  <si>
    <t>6425.80</t>
  </si>
  <si>
    <t>6467.74</t>
  </si>
  <si>
    <t>6466.51</t>
  </si>
  <si>
    <t>6494.66</t>
  </si>
  <si>
    <t>6507.73</t>
  </si>
  <si>
    <t>6514.36</t>
  </si>
  <si>
    <t>6514.79</t>
  </si>
  <si>
    <t>6529.40</t>
  </si>
  <si>
    <t>6429.25</t>
  </si>
  <si>
    <t>6421.25</t>
  </si>
  <si>
    <t>6412.62</t>
  </si>
  <si>
    <t>6386.52</t>
  </si>
  <si>
    <t>6425.56</t>
  </si>
  <si>
    <t>6437.97</t>
  </si>
  <si>
    <t>6506.58</t>
  </si>
  <si>
    <t>6594.28</t>
  </si>
  <si>
    <t>6640.69</t>
  </si>
  <si>
    <t>6641.44</t>
  </si>
  <si>
    <t>6641.77</t>
  </si>
  <si>
    <t>6681.26</t>
  </si>
  <si>
    <t>6719.13</t>
  </si>
  <si>
    <t>6712.84</t>
  </si>
  <si>
    <t>6757.13</t>
  </si>
  <si>
    <t>6737.82</t>
  </si>
  <si>
    <t>6758.69</t>
  </si>
  <si>
    <t>6696.72</t>
  </si>
  <si>
    <t>6655.86</t>
  </si>
  <si>
    <t>6688.39</t>
  </si>
  <si>
    <t>6677.35</t>
  </si>
  <si>
    <t>6663.77</t>
  </si>
  <si>
    <t>6703.26</t>
  </si>
  <si>
    <t>6750.87</t>
  </si>
  <si>
    <t>6704.56</t>
  </si>
  <si>
    <t>6694.13</t>
  </si>
  <si>
    <t>6686.03</t>
  </si>
  <si>
    <t>6677.07</t>
  </si>
  <si>
    <t>6671.31</t>
  </si>
  <si>
    <t>6653.78</t>
  </si>
  <si>
    <t>6628.95</t>
  </si>
  <si>
    <t>6616.42</t>
  </si>
  <si>
    <t>6568.85</t>
  </si>
  <si>
    <t>6555.61</t>
  </si>
  <si>
    <t>6538.64</t>
  </si>
  <si>
    <t>6575.20</t>
  </si>
  <si>
    <t>6597.02</t>
  </si>
  <si>
    <t>6587.11</t>
  </si>
  <si>
    <t>6530.06</t>
  </si>
  <si>
    <t>6566.27</t>
  </si>
  <si>
    <t>6612.77</t>
  </si>
  <si>
    <t>6666.81</t>
  </si>
  <si>
    <t>6649.90</t>
  </si>
  <si>
    <t>6629.11</t>
  </si>
  <si>
    <t>6498.19</t>
  </si>
  <si>
    <t>6439.38</t>
  </si>
  <si>
    <t>6460.42</t>
  </si>
  <si>
    <t>6448.77</t>
  </si>
  <si>
    <t>6334.72</t>
  </si>
  <si>
    <t>6329.17</t>
  </si>
  <si>
    <t>6160.63</t>
  </si>
  <si>
    <t>6126.47</t>
  </si>
  <si>
    <t>6216.95</t>
  </si>
  <si>
    <t>6315.66</t>
  </si>
  <si>
    <t>6270.09</t>
  </si>
  <si>
    <t>6209.40</t>
  </si>
  <si>
    <t>6131.22</t>
  </si>
  <si>
    <t>6099.34</t>
  </si>
  <si>
    <t>6164.01</t>
  </si>
  <si>
    <t>6220.28</t>
  </si>
  <si>
    <t>6174.67</t>
  </si>
  <si>
    <t>6203.72</t>
  </si>
  <si>
    <t>6247.03</t>
  </si>
  <si>
    <t>6341.68</t>
  </si>
  <si>
    <t>6462.23</t>
  </si>
  <si>
    <t>6442.65</t>
  </si>
  <si>
    <t>6465.47</t>
  </si>
  <si>
    <t>6490.23</t>
  </si>
  <si>
    <t>6480.11</t>
  </si>
  <si>
    <t>6473.95</t>
  </si>
  <si>
    <t>6489.45</t>
  </si>
  <si>
    <t>6469.93</t>
  </si>
  <si>
    <t>6482.40</t>
  </si>
  <si>
    <t>6503.14</t>
  </si>
  <si>
    <t>6512.52</t>
  </si>
  <si>
    <t>6504.57</t>
  </si>
  <si>
    <t>6496.60</t>
  </si>
  <si>
    <t>6551.82</t>
  </si>
  <si>
    <t>6529.18</t>
  </si>
  <si>
    <t>6505.48</t>
  </si>
  <si>
    <t>6535.57</t>
  </si>
  <si>
    <t>6534.14</t>
  </si>
  <si>
    <t>6474.27</t>
  </si>
  <si>
    <t>6434.03</t>
  </si>
  <si>
    <t>6444.68</t>
  </si>
  <si>
    <t>6454.80</t>
  </si>
  <si>
    <t>6394.66</t>
  </si>
  <si>
    <t>6449.75</t>
  </si>
  <si>
    <t>6515.51</t>
  </si>
  <si>
    <t>6522.11</t>
  </si>
  <si>
    <t>6548.13</t>
  </si>
  <si>
    <t>6586.36</t>
  </si>
  <si>
    <t>6671.11</t>
  </si>
  <si>
    <t>6702.63</t>
  </si>
  <si>
    <t>6701.87</t>
  </si>
  <si>
    <t>6687.16</t>
  </si>
  <si>
    <t>6701.74</t>
  </si>
  <si>
    <t>6736.20</t>
  </si>
  <si>
    <t>6723.86</t>
  </si>
  <si>
    <t>6723.49</t>
  </si>
  <si>
    <t>6734.86</t>
  </si>
  <si>
    <t>6749.13</t>
  </si>
  <si>
    <t>6754.33</t>
  </si>
  <si>
    <t>6765.65</t>
  </si>
  <si>
    <t>6773.18</t>
  </si>
  <si>
    <t>6820.50</t>
  </si>
  <si>
    <t>6811.49</t>
  </si>
  <si>
    <t>6885.59</t>
  </si>
  <si>
    <t>6897.39</t>
  </si>
  <si>
    <t>6868.92</t>
  </si>
  <si>
    <t>6832.64</t>
  </si>
  <si>
    <t>6816.56</t>
  </si>
  <si>
    <t>6866.28</t>
  </si>
  <si>
    <t>6896.57</t>
  </si>
  <si>
    <t>6891.42</t>
  </si>
  <si>
    <t>6896.03</t>
  </si>
  <si>
    <t>6915.53</t>
  </si>
  <si>
    <t>6943.80</t>
  </si>
  <si>
    <t>6927.42</t>
  </si>
  <si>
    <t>6880.26</t>
  </si>
  <si>
    <t>6880.60</t>
  </si>
  <si>
    <t>6844.03</t>
  </si>
  <si>
    <t>6834.31</t>
  </si>
  <si>
    <t>6792.59</t>
  </si>
  <si>
    <t>6813.12</t>
  </si>
  <si>
    <t>6808.52</t>
  </si>
  <si>
    <t>6851.33</t>
  </si>
  <si>
    <t>6841.79</t>
  </si>
  <si>
    <t>6861.14</t>
  </si>
  <si>
    <t>6920.28</t>
  </si>
  <si>
    <t>7013.90</t>
  </si>
  <si>
    <t>7045.82</t>
  </si>
  <si>
    <t>7069.89</t>
  </si>
  <si>
    <t>7082.63</t>
  </si>
  <si>
    <t>7067.63</t>
  </si>
  <si>
    <t>7083.10</t>
  </si>
  <si>
    <t>7121.19</t>
  </si>
  <si>
    <t>7128.18</t>
  </si>
  <si>
    <t>7118.49</t>
  </si>
  <si>
    <t>7153.89</t>
  </si>
  <si>
    <t>7174.85</t>
  </si>
  <si>
    <t>7156.65</t>
  </si>
  <si>
    <t>7210.60</t>
  </si>
  <si>
    <t>7279.40</t>
  </si>
  <si>
    <t>7273.06</t>
  </si>
  <si>
    <t>7269.52</t>
  </si>
  <si>
    <t>7292.16</t>
  </si>
  <si>
    <t>7295.57</t>
  </si>
  <si>
    <t>7250.46</t>
  </si>
  <si>
    <t>7219.72</t>
  </si>
  <si>
    <t>7219.20</t>
  </si>
  <si>
    <t>7168.44</t>
  </si>
  <si>
    <t>7263.79</t>
  </si>
  <si>
    <t>7250.32</t>
  </si>
  <si>
    <t>7177.89</t>
  </si>
  <si>
    <t>7091.58</t>
  </si>
  <si>
    <t>7072.70</t>
  </si>
  <si>
    <t>6998.62</t>
  </si>
  <si>
    <t>7028.13</t>
  </si>
  <si>
    <t>7083.25</t>
  </si>
  <si>
    <t>7202.49</t>
  </si>
  <si>
    <t>7222.65</t>
  </si>
  <si>
    <t>7201.56</t>
  </si>
  <si>
    <t>7231.99</t>
  </si>
  <si>
    <t>7270.92</t>
  </si>
  <si>
    <t>7288.86</t>
  </si>
  <si>
    <t>7274.20</t>
  </si>
  <si>
    <t>7198.29</t>
  </si>
  <si>
    <t>7147.80</t>
  </si>
  <si>
    <t>7243.28</t>
  </si>
  <si>
    <t>7253.44</t>
  </si>
  <si>
    <t>7299.15</t>
  </si>
  <si>
    <t>7269.64</t>
  </si>
  <si>
    <t>7325.94</t>
  </si>
  <si>
    <t>7362.73</t>
  </si>
  <si>
    <t>7360.05</t>
  </si>
  <si>
    <t>7438.12</t>
  </si>
  <si>
    <t>7426.47</t>
  </si>
  <si>
    <t>7447.65</t>
  </si>
  <si>
    <t>7501.83</t>
  </si>
  <si>
    <t>7514.91</t>
  </si>
  <si>
    <t>7567.63</t>
  </si>
  <si>
    <t>7594.85</t>
  </si>
  <si>
    <t>7535.50</t>
  </si>
  <si>
    <t>7467.21</t>
  </si>
  <si>
    <t>7413.32</t>
  </si>
  <si>
    <t>7414.93</t>
  </si>
  <si>
    <t>7464.07</t>
  </si>
  <si>
    <t>7556.79</t>
  </si>
  <si>
    <t>7575.79</t>
  </si>
  <si>
    <t>7586.76</t>
  </si>
  <si>
    <t>7592.64</t>
  </si>
  <si>
    <t>7498.36</t>
  </si>
  <si>
    <t>7511.88</t>
  </si>
  <si>
    <t>7582.92</t>
  </si>
  <si>
    <t>7542.75</t>
  </si>
  <si>
    <t>7561.24</t>
  </si>
  <si>
    <t>7678.65</t>
  </si>
  <si>
    <t>7757.39</t>
  </si>
  <si>
    <t>7737.86</t>
  </si>
  <si>
    <t>7792.57</t>
  </si>
  <si>
    <t>7773.11</t>
  </si>
  <si>
    <t>7687.25</t>
  </si>
  <si>
    <t>7668.96</t>
  </si>
  <si>
    <t>7727.40</t>
  </si>
  <si>
    <t>7747.56</t>
  </si>
  <si>
    <t>7692.26</t>
  </si>
  <si>
    <t>7602.59</t>
  </si>
  <si>
    <t>7559.42</t>
  </si>
  <si>
    <t>7591.52</t>
  </si>
  <si>
    <t>7573.41</t>
  </si>
  <si>
    <t>7658.89</t>
  </si>
  <si>
    <t>7639.68</t>
  </si>
  <si>
    <t>7687.12</t>
  </si>
  <si>
    <t>7757.04</t>
  </si>
  <si>
    <t>7741.15</t>
  </si>
  <si>
    <t>7675.29</t>
  </si>
  <si>
    <t>7553.13</t>
  </si>
  <si>
    <t>7580.93</t>
  </si>
  <si>
    <t>7576.67</t>
  </si>
  <si>
    <t>7517.90</t>
  </si>
  <si>
    <t>7468.57</t>
  </si>
  <si>
    <t>7453.85</t>
  </si>
  <si>
    <t>7468.07</t>
  </si>
  <si>
    <t>7501.44</t>
  </si>
  <si>
    <t>7497.33</t>
  </si>
  <si>
    <t>7517.39</t>
  </si>
  <si>
    <t>7376.84</t>
  </si>
  <si>
    <t>7213.53</t>
  </si>
  <si>
    <t>7222.42</t>
  </si>
  <si>
    <t>7140.67</t>
  </si>
  <si>
    <t>7137.61</t>
  </si>
  <si>
    <t>7213.96</t>
  </si>
  <si>
    <t>7272.99</t>
  </si>
  <si>
    <t>7305.75</t>
  </si>
  <si>
    <t>7268.61</t>
  </si>
  <si>
    <t>7238.13</t>
  </si>
  <si>
    <t>7059.97</t>
  </si>
  <si>
    <t>7097.53</t>
  </si>
  <si>
    <t>7185.50</t>
  </si>
  <si>
    <t>7242.99</t>
  </si>
  <si>
    <t>7233.56</t>
  </si>
  <si>
    <t>7269.47</t>
  </si>
  <si>
    <t>7198.92</t>
  </si>
  <si>
    <t>7300.29</t>
  </si>
  <si>
    <t>7296.89</t>
  </si>
  <si>
    <t>7284.90</t>
  </si>
  <si>
    <t>7216.51</t>
  </si>
  <si>
    <t>7274.23</t>
  </si>
  <si>
    <t>7449.46</t>
  </si>
  <si>
    <t>7519.29</t>
  </si>
  <si>
    <t>7512.41</t>
  </si>
  <si>
    <t>7655.70</t>
  </si>
  <si>
    <t>7817.30</t>
  </si>
  <si>
    <t>7800.26</t>
  </si>
  <si>
    <t>7706.98</t>
  </si>
  <si>
    <t>7745.41</t>
  </si>
  <si>
    <t>7781.11</t>
  </si>
  <si>
    <t>7885.88</t>
  </si>
  <si>
    <t>7849.22</t>
  </si>
  <si>
    <t>7874.56</t>
  </si>
  <si>
    <t>7924.24</t>
  </si>
  <si>
    <t>7832.41</t>
  </si>
  <si>
    <t>7861.07</t>
  </si>
  <si>
    <t>7927.23</t>
  </si>
  <si>
    <t>7926.27</t>
  </si>
  <si>
    <t>7898.29</t>
  </si>
  <si>
    <t>8000.32</t>
  </si>
  <si>
    <t>8026.60</t>
  </si>
  <si>
    <t>8013.05</t>
  </si>
  <si>
    <t>8000.97</t>
  </si>
  <si>
    <t>8038.50</t>
  </si>
  <si>
    <t>8044.46</t>
  </si>
  <si>
    <t>8033.58</t>
  </si>
  <si>
    <t>7993.99</t>
  </si>
  <si>
    <t>8026.56</t>
  </si>
  <si>
    <t>8140.16</t>
  </si>
  <si>
    <t>8180.24</t>
  </si>
  <si>
    <t>8194.77</t>
  </si>
  <si>
    <t>8227.15</t>
  </si>
  <si>
    <t>8334.22</t>
  </si>
  <si>
    <t>8409.93</t>
  </si>
  <si>
    <t>8419.85</t>
  </si>
  <si>
    <t>8434.43</t>
  </si>
  <si>
    <t>8399.17</t>
  </si>
  <si>
    <t>8484.16</t>
  </si>
  <si>
    <t>8484.51</t>
  </si>
  <si>
    <t>8329.99</t>
  </si>
  <si>
    <t>8460.86</t>
  </si>
  <si>
    <t>8407.21</t>
  </si>
  <si>
    <t>8364.37</t>
  </si>
  <si>
    <t>8399.76</t>
  </si>
  <si>
    <t>8396.87</t>
  </si>
  <si>
    <t>8441.43</t>
  </si>
  <si>
    <t>8541.51</t>
  </si>
  <si>
    <t>8639.34</t>
  </si>
  <si>
    <t>8610.86</t>
  </si>
  <si>
    <t>8670.44</t>
  </si>
  <si>
    <t>8591.40</t>
  </si>
  <si>
    <t>8642.28</t>
  </si>
  <si>
    <t>8682.70</t>
  </si>
  <si>
    <t>8701.10</t>
  </si>
  <si>
    <t>8763.66</t>
  </si>
  <si>
    <t>8870.57</t>
  </si>
  <si>
    <t>8822.87</t>
  </si>
  <si>
    <t>8697.78</t>
  </si>
  <si>
    <t>8667.27</t>
  </si>
  <si>
    <t>8834.07</t>
  </si>
  <si>
    <t>8863.62</t>
  </si>
  <si>
    <t>8894.45</t>
  </si>
  <si>
    <t>8885.71</t>
  </si>
  <si>
    <t>8867.93</t>
  </si>
  <si>
    <t>8913.60</t>
  </si>
  <si>
    <t>9007.36</t>
  </si>
  <si>
    <t>9031.43</t>
  </si>
  <si>
    <t>8977.58</t>
  </si>
  <si>
    <t>9005.06</t>
  </si>
  <si>
    <t>9040.55</t>
  </si>
  <si>
    <t>9110.42</t>
  </si>
  <si>
    <t>9037.10</t>
  </si>
  <si>
    <t>8881.84</t>
  </si>
  <si>
    <t>8890.10</t>
  </si>
  <si>
    <t>8815.90</t>
  </si>
  <si>
    <t>8784.77</t>
  </si>
  <si>
    <t>8807.29</t>
  </si>
  <si>
    <t>8631.37</t>
  </si>
  <si>
    <t>8708.58</t>
  </si>
  <si>
    <t>8826.76</t>
  </si>
  <si>
    <t>8946.54</t>
  </si>
  <si>
    <t>8835.17</t>
  </si>
  <si>
    <t>8815.84</t>
  </si>
  <si>
    <t>8802.69</t>
  </si>
  <si>
    <t>8754.44</t>
  </si>
  <si>
    <t>8769.18</t>
  </si>
  <si>
    <t>8701.79</t>
  </si>
  <si>
    <t>8679.98</t>
  </si>
  <si>
    <t>8901.72</t>
  </si>
  <si>
    <t>8915.05</t>
  </si>
  <si>
    <t>8940.93</t>
  </si>
  <si>
    <t>8943.92</t>
  </si>
  <si>
    <t>8968.81</t>
  </si>
  <si>
    <t>8996.08</t>
  </si>
  <si>
    <t>8891.01</t>
  </si>
  <si>
    <t>8839.31</t>
  </si>
  <si>
    <t>8940.11</t>
  </si>
  <si>
    <t>8918.32</t>
  </si>
  <si>
    <t>9116.86</t>
  </si>
  <si>
    <t>9107.84</t>
  </si>
  <si>
    <t>9148.29</t>
  </si>
  <si>
    <t>9172.69</t>
  </si>
  <si>
    <t>9222.33</t>
  </si>
  <si>
    <t>9195.63</t>
  </si>
  <si>
    <t>9148.23</t>
  </si>
  <si>
    <t>9097.46</t>
  </si>
  <si>
    <t>9147.19</t>
  </si>
  <si>
    <t>9215.39</t>
  </si>
  <si>
    <t>9180.21</t>
  </si>
  <si>
    <t>9242.81</t>
  </si>
  <si>
    <t>9286.82</t>
  </si>
  <si>
    <t>9340.08</t>
  </si>
  <si>
    <t>9405.84</t>
  </si>
  <si>
    <t>9486.69</t>
  </si>
  <si>
    <t>9422.42</t>
  </si>
  <si>
    <t>9410.17</t>
  </si>
  <si>
    <t>9384.40</t>
  </si>
  <si>
    <t>9396.86</t>
  </si>
  <si>
    <t>9403.22</t>
  </si>
  <si>
    <t>9365.47</t>
  </si>
  <si>
    <t>9277.90</t>
  </si>
  <si>
    <t>9154.76</t>
  </si>
  <si>
    <t>9259.56</t>
  </si>
  <si>
    <t>9404.62</t>
  </si>
  <si>
    <t>9386.91</t>
  </si>
  <si>
    <t>9208.60</t>
  </si>
  <si>
    <t>9137.09</t>
  </si>
  <si>
    <t>8537.05</t>
  </si>
  <si>
    <t>8899.85</t>
  </si>
  <si>
    <t>8900.80</t>
  </si>
  <si>
    <t>8763.71</t>
  </si>
  <si>
    <t>8865.25</t>
  </si>
  <si>
    <t>9073.72</t>
  </si>
  <si>
    <t>9096.59</t>
  </si>
  <si>
    <t>9125.63</t>
  </si>
  <si>
    <t>9081.73</t>
  </si>
  <si>
    <t>8962.17</t>
  </si>
  <si>
    <t>8917.32</t>
  </si>
  <si>
    <t>8925.59</t>
  </si>
  <si>
    <t>8749.82</t>
  </si>
  <si>
    <t>8823.61</t>
  </si>
  <si>
    <t>8932.58</t>
  </si>
  <si>
    <t>9095.19</t>
  </si>
  <si>
    <t>9027.09</t>
  </si>
  <si>
    <t>9067.28</t>
  </si>
  <si>
    <t>9191.74</t>
  </si>
  <si>
    <t>9220.06</t>
  </si>
  <si>
    <t>9066.93</t>
  </si>
  <si>
    <t>9094.20</t>
  </si>
  <si>
    <t>9108.12</t>
  </si>
  <si>
    <t>9142.43</t>
  </si>
  <si>
    <t>9307.19</t>
  </si>
  <si>
    <t>9283.76</t>
  </si>
  <si>
    <t>9329.74</t>
  </si>
  <si>
    <t>9317.77</t>
  </si>
  <si>
    <t>9407.88</t>
  </si>
  <si>
    <t>9411.33</t>
  </si>
  <si>
    <t>9341.99</t>
  </si>
  <si>
    <t>9272.23</t>
  </si>
  <si>
    <t>9125.19</t>
  </si>
  <si>
    <t>9097.85</t>
  </si>
  <si>
    <t>9162.76</t>
  </si>
  <si>
    <t>9219.51</t>
  </si>
  <si>
    <t>9211.27</t>
  </si>
  <si>
    <t>9107.99</t>
  </si>
  <si>
    <t>9043.11</t>
  </si>
  <si>
    <t>9098.85</t>
  </si>
  <si>
    <t>8993.70</t>
  </si>
  <si>
    <t>8946.64</t>
  </si>
  <si>
    <t>8976.00</t>
  </si>
  <si>
    <t>9119.24</t>
  </si>
  <si>
    <t>9278.38</t>
  </si>
  <si>
    <t>9298.19</t>
  </si>
  <si>
    <t>9327.70</t>
  </si>
  <si>
    <t>9345.25</t>
  </si>
  <si>
    <t>9248.53</t>
  </si>
  <si>
    <t>9213.10</t>
  </si>
  <si>
    <t>9141.11</t>
  </si>
  <si>
    <t>8875.47</t>
  </si>
  <si>
    <t>8938.57</t>
  </si>
  <si>
    <t>9066.06</t>
  </si>
  <si>
    <t>9131.34</t>
  </si>
  <si>
    <t>9079.75</t>
  </si>
  <si>
    <t>9182.38</t>
  </si>
  <si>
    <t>9331.61</t>
  </si>
  <si>
    <t>9266.15</t>
  </si>
  <si>
    <t>9196.76</t>
  </si>
  <si>
    <t>9146.39</t>
  </si>
  <si>
    <t>9123.34</t>
  </si>
  <si>
    <t>9215.96</t>
  </si>
  <si>
    <t>9305.62</t>
  </si>
  <si>
    <t>9372.49</t>
  </si>
  <si>
    <t>9340.80</t>
  </si>
  <si>
    <t>9524.34</t>
  </si>
  <si>
    <t>9565.62</t>
  </si>
  <si>
    <t>9592.82</t>
  </si>
  <si>
    <t>9581.86</t>
  </si>
  <si>
    <t>9646.73</t>
  </si>
  <si>
    <t>9641.79</t>
  </si>
  <si>
    <t>9721.35</t>
  </si>
  <si>
    <t>9731.98</t>
  </si>
  <si>
    <t>9765.80</t>
  </si>
  <si>
    <t>9747.14</t>
  </si>
  <si>
    <t>9764.23</t>
  </si>
  <si>
    <t>9842.06</t>
  </si>
  <si>
    <t>9819.73</t>
  </si>
  <si>
    <t>9858.56</t>
  </si>
  <si>
    <t>9895.56</t>
  </si>
  <si>
    <t>9834.35</t>
  </si>
  <si>
    <t>9941.85</t>
  </si>
  <si>
    <t>9999.61</t>
  </si>
  <si>
    <t>10006.44</t>
  </si>
  <si>
    <t>10000.64</t>
  </si>
  <si>
    <t>10025.15</t>
  </si>
  <si>
    <t>9995.45</t>
  </si>
  <si>
    <t>9875.03</t>
  </si>
  <si>
    <t>10065.95</t>
  </si>
  <si>
    <t>10032.41</t>
  </si>
  <si>
    <t>10140.43</t>
  </si>
  <si>
    <t>10182.11</t>
  </si>
  <si>
    <t>10202.60</t>
  </si>
  <si>
    <t>10197.16</t>
  </si>
  <si>
    <t>10283.95</t>
  </si>
  <si>
    <t>10292.77</t>
  </si>
  <si>
    <t>10342.89</t>
  </si>
  <si>
    <t>10385.08</t>
  </si>
  <si>
    <t>10455.88</t>
  </si>
  <si>
    <t>10424.39</t>
  </si>
  <si>
    <t>10507.21</t>
  </si>
  <si>
    <t>10487.78</t>
  </si>
  <si>
    <t>10482.20</t>
  </si>
  <si>
    <t>10443.07</t>
  </si>
  <si>
    <t>10423.24</t>
  </si>
  <si>
    <t>10494.72</t>
  </si>
  <si>
    <t>10562.79</t>
  </si>
  <si>
    <t>10652.80</t>
  </si>
  <si>
    <t>10671.59</t>
  </si>
  <si>
    <t>10653.88</t>
  </si>
  <si>
    <t>10536.73</t>
  </si>
  <si>
    <t>10486.72</t>
  </si>
  <si>
    <t>10571.23</t>
  </si>
  <si>
    <t>10567.53</t>
  </si>
  <si>
    <t>10641.23</t>
  </si>
  <si>
    <t>10683.76</t>
  </si>
  <si>
    <t>10590.48</t>
  </si>
  <si>
    <t>10707.64</t>
  </si>
  <si>
    <t>10728.17</t>
  </si>
  <si>
    <t>10756.64</t>
  </si>
  <si>
    <t>10782.75</t>
  </si>
  <si>
    <t>10673.88</t>
  </si>
  <si>
    <t>10564.96</t>
  </si>
  <si>
    <t>10345.55</t>
  </si>
  <si>
    <t>10364.45</t>
  </si>
  <si>
    <t>10455.70</t>
  </si>
  <si>
    <t>10609.61</t>
  </si>
  <si>
    <t>10682.49</t>
  </si>
  <si>
    <t>10692.74</t>
  </si>
  <si>
    <t>10634.27</t>
  </si>
  <si>
    <t>10548.39</t>
  </si>
  <si>
    <t>10459.44</t>
  </si>
  <si>
    <t>10572.92</t>
  </si>
  <si>
    <t>10548.61</t>
  </si>
  <si>
    <t>10602.71</t>
  </si>
  <si>
    <t>10622.47</t>
  </si>
  <si>
    <t>10617.25</t>
  </si>
  <si>
    <t>10536.98</t>
  </si>
  <si>
    <t>10485.71</t>
  </si>
  <si>
    <t>10533.97</t>
  </si>
  <si>
    <t>10588.05</t>
  </si>
  <si>
    <t>10544.66</t>
  </si>
  <si>
    <t>10497.71</t>
  </si>
  <si>
    <t>10341.47</t>
  </si>
  <si>
    <t>10304.06</t>
  </si>
  <si>
    <t>10362.05</t>
  </si>
  <si>
    <t>10314.18</t>
  </si>
  <si>
    <t>10279.90</t>
  </si>
  <si>
    <t>10300.77</t>
  </si>
  <si>
    <t>10225.57</t>
  </si>
  <si>
    <t>10325.22</t>
  </si>
  <si>
    <t>10472.95</t>
  </si>
  <si>
    <t>10501.06</t>
  </si>
  <si>
    <t>10527.40</t>
  </si>
  <si>
    <t>10454.89</t>
  </si>
  <si>
    <t>10300.65</t>
  </si>
  <si>
    <t>10316.19</t>
  </si>
  <si>
    <t>10105.44</t>
  </si>
  <si>
    <t>10214.09</t>
  </si>
  <si>
    <t>10386.99</t>
  </si>
  <si>
    <t>10363.46</t>
  </si>
  <si>
    <t>10325.85</t>
  </si>
  <si>
    <t>10365.39</t>
  </si>
  <si>
    <t>10502.79</t>
  </si>
  <si>
    <t>10620.96</t>
  </si>
  <si>
    <t>10591.96</t>
  </si>
  <si>
    <t>10617.67</t>
  </si>
  <si>
    <t>10681.55</t>
  </si>
  <si>
    <t>10663.61</t>
  </si>
  <si>
    <t>10786.81</t>
  </si>
  <si>
    <t>10764.72</t>
  </si>
  <si>
    <t>10855.85</t>
  </si>
  <si>
    <t>10839.08</t>
  </si>
  <si>
    <t>10936.85</t>
  </si>
  <si>
    <t>10879.93</t>
  </si>
  <si>
    <t>10916.22</t>
  </si>
  <si>
    <t>10929.28</t>
  </si>
  <si>
    <t>11024.40</t>
  </si>
  <si>
    <t>11014.60</t>
  </si>
  <si>
    <t>11086.69</t>
  </si>
  <si>
    <t>11106.10</t>
  </si>
  <si>
    <t>11091.27</t>
  </si>
  <si>
    <t>10929.79</t>
  </si>
  <si>
    <t>10883.24</t>
  </si>
  <si>
    <t>10672.30</t>
  </si>
  <si>
    <t>10659.86</t>
  </si>
  <si>
    <t>10670.28</t>
  </si>
  <si>
    <t>10515.09</t>
  </si>
  <si>
    <t>10469.44</t>
  </si>
  <si>
    <t>10622.17</t>
  </si>
  <si>
    <t>10420.26</t>
  </si>
  <si>
    <t>10334.18</t>
  </si>
  <si>
    <t>9971.55</t>
  </si>
  <si>
    <t>10008.21</t>
  </si>
  <si>
    <t>10112.69</t>
  </si>
  <si>
    <t>10165.91</t>
  </si>
  <si>
    <t>10102.60</t>
  </si>
  <si>
    <t>9942.61</t>
  </si>
  <si>
    <t>10088.31</t>
  </si>
  <si>
    <t>10003.82</t>
  </si>
  <si>
    <t>9913.77</t>
  </si>
  <si>
    <t>10064.79</t>
  </si>
  <si>
    <t>10220.49</t>
  </si>
  <si>
    <t>10182.52</t>
  </si>
  <si>
    <t>10113.02</t>
  </si>
  <si>
    <t>9996.82</t>
  </si>
  <si>
    <t>10035.48</t>
  </si>
  <si>
    <t>10064.42</t>
  </si>
  <si>
    <t>9948.06</t>
  </si>
  <si>
    <t>9557.07</t>
  </si>
  <si>
    <t>9418.02</t>
  </si>
  <si>
    <t>8785.71</t>
  </si>
  <si>
    <t>9090.01</t>
  </si>
  <si>
    <t>9090.03</t>
  </si>
  <si>
    <t>8993.53</t>
  </si>
  <si>
    <t>8931.15</t>
  </si>
  <si>
    <t>9354.26</t>
  </si>
  <si>
    <t>9198.69</t>
  </si>
  <si>
    <t>8963.74</t>
  </si>
  <si>
    <t>9206.78</t>
  </si>
  <si>
    <t>9378.57</t>
  </si>
  <si>
    <t>9453.67</t>
  </si>
  <si>
    <t>9529.36</t>
  </si>
  <si>
    <t>9323.13</t>
  </si>
  <si>
    <t>9361.48</t>
  </si>
  <si>
    <t>9381.66</t>
  </si>
  <si>
    <t>9452.79</t>
  </si>
  <si>
    <t>9767.23</t>
  </si>
  <si>
    <t>9566.24</t>
  </si>
  <si>
    <t>9575.98</t>
  </si>
  <si>
    <t>9603.94</t>
  </si>
  <si>
    <t>9600.39</t>
  </si>
  <si>
    <t>9346.81</t>
  </si>
  <si>
    <t>9053.16</t>
  </si>
  <si>
    <t>9167.94</t>
  </si>
  <si>
    <t>9001.34</t>
  </si>
  <si>
    <t>8951.50</t>
  </si>
  <si>
    <t>8792.20</t>
  </si>
  <si>
    <t>8620.80</t>
  </si>
  <si>
    <t>8850.91</t>
  </si>
  <si>
    <t>9013.34</t>
  </si>
  <si>
    <t>8960.40</t>
  </si>
  <si>
    <t>9060.47</t>
  </si>
  <si>
    <t>9434.87</t>
  </si>
  <si>
    <t>9536.53</t>
  </si>
  <si>
    <t>9622.85</t>
  </si>
  <si>
    <t>9663.73</t>
  </si>
  <si>
    <t>9720.19</t>
  </si>
  <si>
    <t>9802.40</t>
  </si>
  <si>
    <t>9750.47</t>
  </si>
  <si>
    <t>9784.16</t>
  </si>
  <si>
    <t>9747.27</t>
  </si>
  <si>
    <t>9751.02</t>
  </si>
  <si>
    <t>9906.87</t>
  </si>
  <si>
    <t>10032.19</t>
  </si>
  <si>
    <t>10185.27</t>
  </si>
  <si>
    <t>10173.34</t>
  </si>
  <si>
    <t>10255.12</t>
  </si>
  <si>
    <t>10377.74</t>
  </si>
  <si>
    <t>10455.22</t>
  </si>
  <si>
    <t>10375.98</t>
  </si>
  <si>
    <t>10352.17</t>
  </si>
  <si>
    <t>10291.45</t>
  </si>
  <si>
    <t>10262.81</t>
  </si>
  <si>
    <t>10307.34</t>
  </si>
  <si>
    <t>10383.89</t>
  </si>
  <si>
    <t>10415.39</t>
  </si>
  <si>
    <t>10478.85</t>
  </si>
  <si>
    <t>10547.19</t>
  </si>
  <si>
    <t>10632.35</t>
  </si>
  <si>
    <t>10831.27</t>
  </si>
  <si>
    <t>10783.53</t>
  </si>
  <si>
    <t>10836.96</t>
  </si>
  <si>
    <t>10900.39</t>
  </si>
  <si>
    <t>10650.20</t>
  </si>
  <si>
    <t>10731.48</t>
  </si>
  <si>
    <t>10702.35</t>
  </si>
  <si>
    <t>10543.34</t>
  </si>
  <si>
    <t>10743.65</t>
  </si>
  <si>
    <t>10849.09</t>
  </si>
  <si>
    <t>10808.66</t>
  </si>
  <si>
    <t>10817.54</t>
  </si>
  <si>
    <t>10647.06</t>
  </si>
  <si>
    <t>10643.58</t>
  </si>
  <si>
    <t>10423.37</t>
  </si>
  <si>
    <t>10591.28</t>
  </si>
  <si>
    <t>10592.83</t>
  </si>
  <si>
    <t>10731.68</t>
  </si>
  <si>
    <t>10818.56</t>
  </si>
  <si>
    <t>10956.28</t>
  </si>
  <si>
    <t>10963.13</t>
  </si>
  <si>
    <t>11172.69</t>
  </si>
  <si>
    <t>11168.97</t>
  </si>
  <si>
    <t>11191.09</t>
  </si>
  <si>
    <t>11315.05</t>
  </si>
  <si>
    <t>11261.99</t>
  </si>
  <si>
    <t>11317.59</t>
  </si>
  <si>
    <t>11307.20</t>
  </si>
  <si>
    <t>11430.87</t>
  </si>
  <si>
    <t>11661.19</t>
  </si>
  <si>
    <t>11639.36</t>
  </si>
  <si>
    <t>11702.09</t>
  </si>
  <si>
    <t>11643.54</t>
  </si>
  <si>
    <t>11440.47</t>
  </si>
  <si>
    <t>11374.88</t>
  </si>
  <si>
    <t>11187.84</t>
  </si>
  <si>
    <t>11450.66</t>
  </si>
  <si>
    <t>11527.47</t>
  </si>
  <si>
    <t>11564.26</t>
  </si>
  <si>
    <t>11368.84</t>
  </si>
  <si>
    <t>11290.33</t>
  </si>
  <si>
    <t>11355.47</t>
  </si>
  <si>
    <t>11514.68</t>
  </si>
  <si>
    <t>11445.57</t>
  </si>
  <si>
    <t>11620.80</t>
  </si>
  <si>
    <t>11724.83</t>
  </si>
  <si>
    <t>11689.86</t>
  </si>
  <si>
    <t>11588.71</t>
  </si>
  <si>
    <t>11689.01</t>
  </si>
  <si>
    <t>11495.97</t>
  </si>
  <si>
    <t>11381.13</t>
  </si>
  <si>
    <t>11397.09</t>
  </si>
  <si>
    <t>11151.38</t>
  </si>
  <si>
    <t>11178.72</t>
  </si>
  <si>
    <t>11447.44</t>
  </si>
  <si>
    <t>11242.81</t>
  </si>
  <si>
    <t>11308.52</t>
  </si>
  <si>
    <t>11146.59</t>
  </si>
  <si>
    <t>11255.36</t>
  </si>
  <si>
    <t>11280.82</t>
  </si>
  <si>
    <t>11551.62</t>
  </si>
  <si>
    <t>11557.41</t>
  </si>
  <si>
    <t>11428.00</t>
  </si>
  <si>
    <t>11348.83</t>
  </si>
  <si>
    <t>11286.08</t>
  </si>
  <si>
    <t>11277.58</t>
  </si>
  <si>
    <t>11212.49</t>
  </si>
  <si>
    <t>11217.95</t>
  </si>
  <si>
    <t>11368.78</t>
  </si>
  <si>
    <t>11601.44</t>
  </si>
  <si>
    <t>11677.25</t>
  </si>
  <si>
    <t>11654.69</t>
  </si>
  <si>
    <t>11717.07</t>
  </si>
  <si>
    <t>11798.01</t>
  </si>
  <si>
    <t>11760.39</t>
  </si>
  <si>
    <t>11865.41</t>
  </si>
  <si>
    <t>11858.14</t>
  </si>
  <si>
    <t>11792.65</t>
  </si>
  <si>
    <t>11932.09</t>
  </si>
  <si>
    <t>11795.14</t>
  </si>
  <si>
    <t>11761.64</t>
  </si>
  <si>
    <t>11449.19</t>
  </si>
  <si>
    <t>11506.31</t>
  </si>
  <si>
    <t>11702.00</t>
  </si>
  <si>
    <t>11658.83</t>
  </si>
  <si>
    <t>11893.39</t>
  </si>
  <si>
    <t>11803.03</t>
  </si>
  <si>
    <t>11707.67</t>
  </si>
  <si>
    <t>11768.85</t>
  </si>
  <si>
    <t>11989.85</t>
  </si>
  <si>
    <t>11963.73</t>
  </si>
  <si>
    <t>12005.29</t>
  </si>
  <si>
    <t>12161.71</t>
  </si>
  <si>
    <t>12218.92</t>
  </si>
  <si>
    <t>12323.87</t>
  </si>
  <si>
    <t>12286.86</t>
  </si>
  <si>
    <t>12110.77</t>
  </si>
  <si>
    <t>12082.90</t>
  </si>
  <si>
    <t>12065.52</t>
  </si>
  <si>
    <t>11773.41</t>
  </si>
  <si>
    <t>11914.22</t>
  </si>
  <si>
    <t>12207.95</t>
  </si>
  <si>
    <t>12407.89</t>
  </si>
  <si>
    <t>12394.46</t>
  </si>
  <si>
    <t>12455.30</t>
  </si>
  <si>
    <t>12464.11</t>
  </si>
  <si>
    <t>12360.23</t>
  </si>
  <si>
    <t>12300.83</t>
  </si>
  <si>
    <t>12259.36</t>
  </si>
  <si>
    <t>12386.63</t>
  </si>
  <si>
    <t>12207.81</t>
  </si>
  <si>
    <t>12321.08</t>
  </si>
  <si>
    <t>12199.83</t>
  </si>
  <si>
    <t>12295.06</t>
  </si>
  <si>
    <t>12290.69</t>
  </si>
  <si>
    <t>12434.97</t>
  </si>
  <si>
    <t>12510.39</t>
  </si>
  <si>
    <t>12549.05</t>
  </si>
  <si>
    <t>12295.34</t>
  </si>
  <si>
    <t>12293.78</t>
  </si>
  <si>
    <t>12256.11</t>
  </si>
  <si>
    <t>12353.58</t>
  </si>
  <si>
    <t>12317.68</t>
  </si>
  <si>
    <t>12253.43</t>
  </si>
  <si>
    <t>12016.45</t>
  </si>
  <si>
    <t>11812.57</t>
  </si>
  <si>
    <t>11969.09</t>
  </si>
  <si>
    <t>11799.70</t>
  </si>
  <si>
    <t>11976.75</t>
  </si>
  <si>
    <t>11902.55</t>
  </si>
  <si>
    <t>11894.64</t>
  </si>
  <si>
    <t>11927.33</t>
  </si>
  <si>
    <t>12152.34</t>
  </si>
  <si>
    <t>12239.53</t>
  </si>
  <si>
    <t>12100.70</t>
  </si>
  <si>
    <t>12120.98</t>
  </si>
  <si>
    <t>11982.01</t>
  </si>
  <si>
    <t>11885.27</t>
  </si>
  <si>
    <t>11829.38</t>
  </si>
  <si>
    <t>11882.77</t>
  </si>
  <si>
    <t>12144.88</t>
  </si>
  <si>
    <t>12240.71</t>
  </si>
  <si>
    <t>12268.57</t>
  </si>
  <si>
    <t>12344.54</t>
  </si>
  <si>
    <t>12238.98</t>
  </si>
  <si>
    <t>12217.38</t>
  </si>
  <si>
    <t>12072.98</t>
  </si>
  <si>
    <t>12060.84</t>
  </si>
  <si>
    <t>12192.43</t>
  </si>
  <si>
    <t>12377.95</t>
  </si>
  <si>
    <t>12583.60</t>
  </si>
  <si>
    <t>12643.51</t>
  </si>
  <si>
    <t>12735.90</t>
  </si>
  <si>
    <t>12725.15</t>
  </si>
  <si>
    <t>12758.17</t>
  </si>
  <si>
    <t>12749.98</t>
  </si>
  <si>
    <t>12838.46</t>
  </si>
  <si>
    <t>12802.07</t>
  </si>
  <si>
    <t>12758.95</t>
  </si>
  <si>
    <t>12813.19</t>
  </si>
  <si>
    <t>12920.96</t>
  </si>
  <si>
    <t>12976.99</t>
  </si>
  <si>
    <t>12877.18</t>
  </si>
  <si>
    <t>12606.48</t>
  </si>
  <si>
    <t>12631.35</t>
  </si>
  <si>
    <t>12470.36</t>
  </si>
  <si>
    <t>12436.63</t>
  </si>
  <si>
    <t>12314.31</t>
  </si>
  <si>
    <t>12450.19</t>
  </si>
  <si>
    <t>12477.57</t>
  </si>
  <si>
    <t>12265.15</t>
  </si>
  <si>
    <t>12189.84</t>
  </si>
  <si>
    <t>12143.26</t>
  </si>
  <si>
    <t>12061.36</t>
  </si>
  <si>
    <t>11882.61</t>
  </si>
  <si>
    <t>11950.91</t>
  </si>
  <si>
    <t>11842.77</t>
  </si>
  <si>
    <t>11800.42</t>
  </si>
  <si>
    <t>11663.98</t>
  </si>
  <si>
    <t>11840.45</t>
  </si>
  <si>
    <t>11832.78</t>
  </si>
  <si>
    <t>12075.22</t>
  </si>
  <si>
    <t>12109.08</t>
  </si>
  <si>
    <t>12227.77</t>
  </si>
  <si>
    <t>12145.05</t>
  </si>
  <si>
    <t>12060.50</t>
  </si>
  <si>
    <t>12170.16</t>
  </si>
  <si>
    <t>12367.22</t>
  </si>
  <si>
    <t>12393.62</t>
  </si>
  <si>
    <t>12540.82</t>
  </si>
  <si>
    <t>12394.93</t>
  </si>
  <si>
    <t>12277.08</t>
  </si>
  <si>
    <t>12069.59</t>
  </si>
  <si>
    <t>12042.23</t>
  </si>
  <si>
    <t>12129.03</t>
  </si>
  <si>
    <t>12019.23</t>
  </si>
  <si>
    <t>12350.56</t>
  </si>
  <si>
    <t>12322.69</t>
  </si>
  <si>
    <t>12265.11</t>
  </si>
  <si>
    <t>12303.57</t>
  </si>
  <si>
    <t>12347.26</t>
  </si>
  <si>
    <t>12278.76</t>
  </si>
  <si>
    <t>12211.95</t>
  </si>
  <si>
    <t>12055.85</t>
  </si>
  <si>
    <t>12032.54</t>
  </si>
  <si>
    <t>12182.60</t>
  </si>
  <si>
    <t>12176.70</t>
  </si>
  <si>
    <t>11942.80</t>
  </si>
  <si>
    <t>11993.55</t>
  </si>
  <si>
    <t>11704.10</t>
  </si>
  <si>
    <t>11675.90</t>
  </si>
  <si>
    <t>11722.00</t>
  </si>
  <si>
    <t>11697.48</t>
  </si>
  <si>
    <t>11607.90</t>
  </si>
  <si>
    <t>11713.80</t>
  </si>
  <si>
    <t>11703.30</t>
  </si>
  <si>
    <t>11892.90</t>
  </si>
  <si>
    <t>11879.10</t>
  </si>
  <si>
    <t>12092.50</t>
  </si>
  <si>
    <t>12035.80</t>
  </si>
  <si>
    <t>12170.40</t>
  </si>
  <si>
    <t>12197.10</t>
  </si>
  <si>
    <t>12017.59</t>
  </si>
  <si>
    <t>11754.70</t>
  </si>
  <si>
    <t>11751.20</t>
  </si>
  <si>
    <t>11446.60</t>
  </si>
  <si>
    <t>11456.00</t>
  </si>
  <si>
    <t>11534.40</t>
  </si>
  <si>
    <t>11765.80</t>
  </si>
  <si>
    <t>11719.60</t>
  </si>
  <si>
    <t>11875.20</t>
  </si>
  <si>
    <t>11825.20</t>
  </si>
  <si>
    <t>11736.80</t>
  </si>
  <si>
    <t>11852.43</t>
  </si>
  <si>
    <t>12229.20</t>
  </si>
  <si>
    <t>12449.40</t>
  </si>
  <si>
    <t>12403.20</t>
  </si>
  <si>
    <t>12369.40</t>
  </si>
  <si>
    <t>12451.70</t>
  </si>
  <si>
    <t>12534.80</t>
  </si>
  <si>
    <t>12619.10</t>
  </si>
  <si>
    <t>12688.90</t>
  </si>
  <si>
    <t>12583.70</t>
  </si>
  <si>
    <t>12653.60</t>
  </si>
  <si>
    <t>12697.87</t>
  </si>
  <si>
    <t>12842.39</t>
  </si>
  <si>
    <t>12844.55</t>
  </si>
  <si>
    <t>13077.98</t>
  </si>
  <si>
    <t>13002.76</t>
  </si>
  <si>
    <t>13148.30</t>
  </si>
  <si>
    <t>13126.15</t>
  </si>
  <si>
    <t>13127.90</t>
  </si>
  <si>
    <t>12961.55</t>
  </si>
  <si>
    <t>13078.83</t>
  </si>
  <si>
    <t>13101.67</t>
  </si>
  <si>
    <t>13018.26</t>
  </si>
  <si>
    <t>12851.93</t>
  </si>
  <si>
    <t>12923.45</t>
  </si>
  <si>
    <t>13067.22</t>
  </si>
  <si>
    <t>13281.06</t>
  </si>
  <si>
    <t>13219.87</t>
  </si>
  <si>
    <t>13162.19</t>
  </si>
  <si>
    <t>13142.87</t>
  </si>
  <si>
    <t>13183.78</t>
  </si>
  <si>
    <t>13254.89</t>
  </si>
  <si>
    <t>13247.09</t>
  </si>
  <si>
    <t>13088.72</t>
  </si>
  <si>
    <t>13153.23</t>
  </si>
  <si>
    <t>13224.40</t>
  </si>
  <si>
    <t>13251.04</t>
  </si>
  <si>
    <t>13248.61</t>
  </si>
  <si>
    <t>13413.20</t>
  </si>
  <si>
    <t>13473.33</t>
  </si>
  <si>
    <t>13652.84</t>
  </si>
  <si>
    <t>13626.58</t>
  </si>
  <si>
    <t>13652.17</t>
  </si>
  <si>
    <t>13734.15</t>
  </si>
  <si>
    <t>13737.66</t>
  </si>
  <si>
    <t>13812.67</t>
  </si>
  <si>
    <t>13710.46</t>
  </si>
  <si>
    <t>13168.48</t>
  </si>
  <si>
    <t>13178.53</t>
  </si>
  <si>
    <t>13134.23</t>
  </si>
  <si>
    <t>13497.01</t>
  </si>
  <si>
    <t>13722.70</t>
  </si>
  <si>
    <t>13511.93</t>
  </si>
  <si>
    <t>13426.58</t>
  </si>
  <si>
    <t>13633.22</t>
  </si>
  <si>
    <t>13795.30</t>
  </si>
  <si>
    <t>13759.37</t>
  </si>
  <si>
    <t>13807.57</t>
  </si>
  <si>
    <t>13773.95</t>
  </si>
  <si>
    <t>13793.39</t>
  </si>
  <si>
    <t>13433.41</t>
  </si>
  <si>
    <t>13507.25</t>
  </si>
  <si>
    <t>13451.84</t>
  </si>
  <si>
    <t>13395.69</t>
  </si>
  <si>
    <t>13017.60</t>
  </si>
  <si>
    <t>13230.62</t>
  </si>
  <si>
    <t>13392.78</t>
  </si>
  <si>
    <t>13416.32</t>
  </si>
  <si>
    <t>13605.99</t>
  </si>
  <si>
    <t>13603.84</t>
  </si>
  <si>
    <t>13642.94</t>
  </si>
  <si>
    <t>13813.67</t>
  </si>
  <si>
    <t>13554.59</t>
  </si>
  <si>
    <t>13631.82</t>
  </si>
  <si>
    <t>13385.61</t>
  </si>
  <si>
    <t>13418.34</t>
  </si>
  <si>
    <t>13502.73</t>
  </si>
  <si>
    <t>13422.20</t>
  </si>
  <si>
    <t>13482.79</t>
  </si>
  <si>
    <t>13124.38</t>
  </si>
  <si>
    <t>13150.03</t>
  </si>
  <si>
    <t>13294.57</t>
  </si>
  <si>
    <t>13284.96</t>
  </si>
  <si>
    <t>13142.74</t>
  </si>
  <si>
    <t>13258.81</t>
  </si>
  <si>
    <t>13511.00</t>
  </si>
  <si>
    <t>13693.30</t>
  </si>
  <si>
    <t>13692.24</t>
  </si>
  <si>
    <t>13999.54</t>
  </si>
  <si>
    <t>13877.53</t>
  </si>
  <si>
    <t>13583.94</t>
  </si>
  <si>
    <t>13667.92</t>
  </si>
  <si>
    <t>14006.37</t>
  </si>
  <si>
    <t>13952.02</t>
  </si>
  <si>
    <t>13762.69</t>
  </si>
  <si>
    <t>13460.99</t>
  </si>
  <si>
    <t>13608.75</t>
  </si>
  <si>
    <t>14202.07</t>
  </si>
  <si>
    <t>14273.54</t>
  </si>
  <si>
    <t>14053.24</t>
  </si>
  <si>
    <t>14346.22</t>
  </si>
  <si>
    <t>14521.21</t>
  </si>
  <si>
    <t>14734.25</t>
  </si>
  <si>
    <t>14751.64</t>
  </si>
  <si>
    <t>14703.89</t>
  </si>
  <si>
    <t>14508.52</t>
  </si>
  <si>
    <t>14384.65</t>
  </si>
  <si>
    <t>14133.93</t>
  </si>
  <si>
    <t>14296.18</t>
  </si>
  <si>
    <t>14121.64</t>
  </si>
  <si>
    <t>13955.77</t>
  </si>
  <si>
    <t>13948.54</t>
  </si>
  <si>
    <t>14146.66</t>
  </si>
  <si>
    <t>14341.12</t>
  </si>
  <si>
    <t>14083.14</t>
  </si>
  <si>
    <t>13972.61</t>
  </si>
  <si>
    <t>13586.29</t>
  </si>
  <si>
    <t>13335.44</t>
  </si>
  <si>
    <t>12474.65</t>
  </si>
  <si>
    <t>12849.46</t>
  </si>
  <si>
    <t>13328.96</t>
  </si>
  <si>
    <t>13221.42</t>
  </si>
  <si>
    <t>13249.44</t>
  </si>
  <si>
    <t>13126.54</t>
  </si>
  <si>
    <t>13608.03</t>
  </si>
  <si>
    <t>13449.27</t>
  </si>
  <si>
    <t>13545.33</t>
  </si>
  <si>
    <t>13541.70</t>
  </si>
  <si>
    <t>13726.82</t>
  </si>
  <si>
    <t>13457.90</t>
  </si>
  <si>
    <t>13179.24</t>
  </si>
  <si>
    <t>13181.76</t>
  </si>
  <si>
    <t>13385.83</t>
  </si>
  <si>
    <t>13264.23</t>
  </si>
  <si>
    <t>13119.28</t>
  </si>
  <si>
    <t>12789.00</t>
  </si>
  <si>
    <t>13041.39</t>
  </si>
  <si>
    <t>13151.12</t>
  </si>
  <si>
    <t>13437.65</t>
  </si>
  <si>
    <t>13601.38</t>
  </si>
  <si>
    <t>13417.61</t>
  </si>
  <si>
    <t>13280.60</t>
  </si>
  <si>
    <t>12980.74</t>
  </si>
  <si>
    <t>12893.34</t>
  </si>
  <si>
    <t>12610.68</t>
  </si>
  <si>
    <t>12804.24</t>
  </si>
  <si>
    <t>12646.64</t>
  </si>
  <si>
    <t>12617.04</t>
  </si>
  <si>
    <t>13080.62</t>
  </si>
  <si>
    <t>13052.96</t>
  </si>
  <si>
    <t>13368.11</t>
  </si>
  <si>
    <t>13734.37</t>
  </si>
  <si>
    <t>13678.80</t>
  </si>
  <si>
    <t>13645.54</t>
  </si>
  <si>
    <t>13725.34</t>
  </si>
  <si>
    <t>13644.90</t>
  </si>
  <si>
    <t>13491.25</t>
  </si>
  <si>
    <t>13687.85</t>
  </si>
  <si>
    <t>13670.22</t>
  </si>
  <si>
    <t>13737.48</t>
  </si>
  <si>
    <t>13634.58</t>
  </si>
  <si>
    <t>13856.79</t>
  </si>
  <si>
    <t>13818.11</t>
  </si>
  <si>
    <t>13862.21</t>
  </si>
  <si>
    <t>13605.05</t>
  </si>
  <si>
    <t>13477.69</t>
  </si>
  <si>
    <t>13603.16</t>
  </si>
  <si>
    <t>13536.80</t>
  </si>
  <si>
    <t>13629.86</t>
  </si>
  <si>
    <t>13535.45</t>
  </si>
  <si>
    <t>13618.50</t>
  </si>
  <si>
    <t>13750.29</t>
  </si>
  <si>
    <t>13530.23</t>
  </si>
  <si>
    <t>13647.22</t>
  </si>
  <si>
    <t>13849.18</t>
  </si>
  <si>
    <t>13826.39</t>
  </si>
  <si>
    <t>13850.10</t>
  </si>
  <si>
    <t>14018.57</t>
  </si>
  <si>
    <t>14085.84</t>
  </si>
  <si>
    <t>14218.45</t>
  </si>
  <si>
    <t>14236.67</t>
  </si>
  <si>
    <t>14049.25</t>
  </si>
  <si>
    <t>13895.71</t>
  </si>
  <si>
    <t>14076.45</t>
  </si>
  <si>
    <t>13892.61</t>
  </si>
  <si>
    <t>13701.48</t>
  </si>
  <si>
    <t>13774.21</t>
  </si>
  <si>
    <t>13600.82</t>
  </si>
  <si>
    <t>13495.35</t>
  </si>
  <si>
    <t>13196.57</t>
  </si>
  <si>
    <t>13330.31</t>
  </si>
  <si>
    <t>13363.03</t>
  </si>
  <si>
    <t>13366.78</t>
  </si>
  <si>
    <t>13503.15</t>
  </si>
  <si>
    <t>13619.73</t>
  </si>
  <si>
    <t>13775.71</t>
  </si>
  <si>
    <t>13793.74</t>
  </si>
  <si>
    <t>13710.32</t>
  </si>
  <si>
    <t>13584.37</t>
  </si>
  <si>
    <t>13703.86</t>
  </si>
  <si>
    <t>13875.09</t>
  </si>
  <si>
    <t>13809.66</t>
  </si>
  <si>
    <t>13784.68</t>
  </si>
  <si>
    <t>13940.99</t>
  </si>
  <si>
    <t>13907.18</t>
  </si>
  <si>
    <t>13969.57</t>
  </si>
  <si>
    <t>13969.52</t>
  </si>
  <si>
    <t>14049.03</t>
  </si>
  <si>
    <t>14096.83</t>
  </si>
  <si>
    <t>14091.29</t>
  </si>
  <si>
    <t>14158.36</t>
  </si>
  <si>
    <t>14147.13</t>
  </si>
  <si>
    <t>14125.58</t>
  </si>
  <si>
    <t>14280.04</t>
  </si>
  <si>
    <t>14329.94</t>
  </si>
  <si>
    <t>14201.73</t>
  </si>
  <si>
    <t>14044.53</t>
  </si>
  <si>
    <t>14155.20</t>
  </si>
  <si>
    <t>14050.20</t>
  </si>
  <si>
    <t>13995.84</t>
  </si>
  <si>
    <t>13937.71</t>
  </si>
  <si>
    <t>13970.18</t>
  </si>
  <si>
    <t>13974.27</t>
  </si>
  <si>
    <t>13813.58</t>
  </si>
  <si>
    <t>13578.05</t>
  </si>
  <si>
    <t>13746.02</t>
  </si>
  <si>
    <t>13693.42</t>
  </si>
  <si>
    <t>13637.81</t>
  </si>
  <si>
    <t>13678.15</t>
  </si>
  <si>
    <t>13604.60</t>
  </si>
  <si>
    <t>13484.57</t>
  </si>
  <si>
    <t>13465.27</t>
  </si>
  <si>
    <t>13786.28</t>
  </si>
  <si>
    <t>13613.33</t>
  </si>
  <si>
    <t>13522.25</t>
  </si>
  <si>
    <t>13364.06</t>
  </si>
  <si>
    <t>13451.99</t>
  </si>
  <si>
    <t>13422.02</t>
  </si>
  <si>
    <t>13142.16</t>
  </si>
  <si>
    <t>13099.79</t>
  </si>
  <si>
    <t>12914.18</t>
  </si>
  <si>
    <t>12699.66</t>
  </si>
  <si>
    <t>12354.82</t>
  </si>
  <si>
    <t>12803.25</t>
  </si>
  <si>
    <t>12831.42</t>
  </si>
  <si>
    <t>12588.60</t>
  </si>
  <si>
    <t>12494.14</t>
  </si>
  <si>
    <t>12942.80</t>
  </si>
  <si>
    <t>13057.40</t>
  </si>
  <si>
    <t>13058.91</t>
  </si>
  <si>
    <t>13046.78</t>
  </si>
  <si>
    <t>12733.72</t>
  </si>
  <si>
    <t>12738.84</t>
  </si>
  <si>
    <t>12860.65</t>
  </si>
  <si>
    <t>12965.70</t>
  </si>
  <si>
    <t>13314.68</t>
  </si>
  <si>
    <t>13252.60</t>
  </si>
  <si>
    <t>13388.31</t>
  </si>
  <si>
    <t>13382.96</t>
  </si>
  <si>
    <t>13404.68</t>
  </si>
  <si>
    <t>13402.75</t>
  </si>
  <si>
    <t>13152.56</t>
  </si>
  <si>
    <t>13029.26</t>
  </si>
  <si>
    <t>12688.89</t>
  </si>
  <si>
    <t>12522.54</t>
  </si>
  <si>
    <t>12846.72</t>
  </si>
  <si>
    <t>12926.01</t>
  </si>
  <si>
    <t>12720.57</t>
  </si>
  <si>
    <t>12659.90</t>
  </si>
  <si>
    <t>12361.32</t>
  </si>
  <si>
    <t>12361.42</t>
  </si>
  <si>
    <t>12110.06</t>
  </si>
  <si>
    <t>12353.39</t>
  </si>
  <si>
    <t>12393.69</t>
  </si>
  <si>
    <t>12197.42</t>
  </si>
  <si>
    <t>12220.59</t>
  </si>
  <si>
    <t>11976.24</t>
  </si>
  <si>
    <t>12037.44</t>
  </si>
  <si>
    <t>12084.23</t>
  </si>
  <si>
    <t>12616.93</t>
  </si>
  <si>
    <t>12398.24</t>
  </si>
  <si>
    <t>12329.40</t>
  </si>
  <si>
    <t>12666.46</t>
  </si>
  <si>
    <t>12811.63</t>
  </si>
  <si>
    <t>12685.59</t>
  </si>
  <si>
    <t>12545.64</t>
  </si>
  <si>
    <t>12328.82</t>
  </si>
  <si>
    <t>12093.96</t>
  </si>
  <si>
    <t>12177.99</t>
  </si>
  <si>
    <t>11988.13</t>
  </si>
  <si>
    <t>11570.29</t>
  </si>
  <si>
    <t>11635.55</t>
  </si>
  <si>
    <t>11981.58</t>
  </si>
  <si>
    <t>12053.79</t>
  </si>
  <si>
    <t>12215.56</t>
  </si>
  <si>
    <t>12325.67</t>
  </si>
  <si>
    <t>12175.88</t>
  </si>
  <si>
    <t>11763.92</t>
  </si>
  <si>
    <t>12380.26</t>
  </si>
  <si>
    <t>12224.42</t>
  </si>
  <si>
    <t>11872.66</t>
  </si>
  <si>
    <t>11836.45</t>
  </si>
  <si>
    <t>11896.98</t>
  </si>
  <si>
    <t>12064.50</t>
  </si>
  <si>
    <t>12227.44</t>
  </si>
  <si>
    <t>12181.33</t>
  </si>
  <si>
    <t>12268.09</t>
  </si>
  <si>
    <t>12310.07</t>
  </si>
  <si>
    <t>12448.12</t>
  </si>
  <si>
    <t>12383.96</t>
  </si>
  <si>
    <t>12389.91</t>
  </si>
  <si>
    <t>12584.00</t>
  </si>
  <si>
    <t>12631.23</t>
  </si>
  <si>
    <t>12538.71</t>
  </si>
  <si>
    <t>12527.35</t>
  </si>
  <si>
    <t>12640.65</t>
  </si>
  <si>
    <t>12719.22</t>
  </si>
  <si>
    <t>12631.36</t>
  </si>
  <si>
    <t>12691.15</t>
  </si>
  <si>
    <t>12435.44</t>
  </si>
  <si>
    <t>12472.17</t>
  </si>
  <si>
    <t>12479.85</t>
  </si>
  <si>
    <t>12377.86</t>
  </si>
  <si>
    <t>12293.96</t>
  </si>
  <si>
    <t>12124.31</t>
  </si>
  <si>
    <t>12253.57</t>
  </si>
  <si>
    <t>12147.90</t>
  </si>
  <si>
    <t>12144.30</t>
  </si>
  <si>
    <t>12253.82</t>
  </si>
  <si>
    <t>12029.62</t>
  </si>
  <si>
    <t>11807.43</t>
  </si>
  <si>
    <t>11596.76</t>
  </si>
  <si>
    <t>11544.33</t>
  </si>
  <si>
    <t>11500.71</t>
  </si>
  <si>
    <t>11722.40</t>
  </si>
  <si>
    <t>11592.11</t>
  </si>
  <si>
    <t>11425.29</t>
  </si>
  <si>
    <t>11429.45</t>
  </si>
  <si>
    <t>11374.41</t>
  </si>
  <si>
    <t>11434.54</t>
  </si>
  <si>
    <t>11553.94</t>
  </si>
  <si>
    <t>11623.61</t>
  </si>
  <si>
    <t>11613.91</t>
  </si>
  <si>
    <t>11331.73</t>
  </si>
  <si>
    <t>10849.59</t>
  </si>
  <si>
    <t>11014.53</t>
  </si>
  <si>
    <t>10744.53</t>
  </si>
  <si>
    <t>10782.68</t>
  </si>
  <si>
    <t>10559.37</t>
  </si>
  <si>
    <t>10754.33</t>
  </si>
  <si>
    <t>10504.39</t>
  </si>
  <si>
    <t>10308.33</t>
  </si>
  <si>
    <t>10261.91</t>
  </si>
  <si>
    <t>10475.38</t>
  </si>
  <si>
    <t>10592.75</t>
  </si>
  <si>
    <t>10842.88</t>
  </si>
  <si>
    <t>10570.14</t>
  </si>
  <si>
    <t>10518.08</t>
  </si>
  <si>
    <t>10645.85</t>
  </si>
  <si>
    <t>10482.06</t>
  </si>
  <si>
    <t>10103.29</t>
  </si>
  <si>
    <t>10068.63</t>
  </si>
  <si>
    <t>10532.13</t>
  </si>
  <si>
    <t>10318.49</t>
  </si>
  <si>
    <t>10410.75</t>
  </si>
  <si>
    <t>10701.66</t>
  </si>
  <si>
    <t>10688.32</t>
  </si>
  <si>
    <t>10852.65</t>
  </si>
  <si>
    <t>10805.21</t>
  </si>
  <si>
    <t>10923.76</t>
  </si>
  <si>
    <t>11343.78</t>
  </si>
  <si>
    <t>11505.44</t>
  </si>
  <si>
    <t>11409.75</t>
  </si>
  <si>
    <t>11224.92</t>
  </si>
  <si>
    <t>11099.40</t>
  </si>
  <si>
    <t>11284.05</t>
  </si>
  <si>
    <t>11340.76</t>
  </si>
  <si>
    <t>11508.88</t>
  </si>
  <si>
    <t>11512.46</t>
  </si>
  <si>
    <t>11667.49</t>
  </si>
  <si>
    <t>11700.18</t>
  </si>
  <si>
    <t>11520.76</t>
  </si>
  <si>
    <t>11687.27</t>
  </si>
  <si>
    <t>11649.01</t>
  </si>
  <si>
    <t>11637.70</t>
  </si>
  <si>
    <t>11582.70</t>
  </si>
  <si>
    <t>11575.48</t>
  </si>
  <si>
    <t>11491.34</t>
  </si>
  <si>
    <t>11506.65</t>
  </si>
  <si>
    <t>11518.32</t>
  </si>
  <si>
    <t>11832.70</t>
  </si>
  <si>
    <t>11895.72</t>
  </si>
  <si>
    <t>11923.50</t>
  </si>
  <si>
    <t>12142.14</t>
  </si>
  <si>
    <t>12125.59</t>
  </si>
  <si>
    <t>11922.65</t>
  </si>
  <si>
    <t>11970.38</t>
  </si>
  <si>
    <t>11849.90</t>
  </si>
  <si>
    <t>11729.34</t>
  </si>
  <si>
    <t>11527.05</t>
  </si>
  <si>
    <t>11610.22</t>
  </si>
  <si>
    <t>11671.48</t>
  </si>
  <si>
    <t>11731.51</t>
  </si>
  <si>
    <t>11902.89</t>
  </si>
  <si>
    <t>11787.79</t>
  </si>
  <si>
    <t>11851.23</t>
  </si>
  <si>
    <t>11736.72</t>
  </si>
  <si>
    <t>11625.50</t>
  </si>
  <si>
    <t>11631.79</t>
  </si>
  <si>
    <t>11509.47</t>
  </si>
  <si>
    <t>11287.97</t>
  </si>
  <si>
    <t>11238.01</t>
  </si>
  <si>
    <t>11171.31</t>
  </si>
  <si>
    <t>11194.83</t>
  </si>
  <si>
    <t>11312.77</t>
  </si>
  <si>
    <t>11423.91</t>
  </si>
  <si>
    <t>11312.46</t>
  </si>
  <si>
    <t>11253.18</t>
  </si>
  <si>
    <t>11254.28</t>
  </si>
  <si>
    <t>11229.02</t>
  </si>
  <si>
    <t>11374.63</t>
  </si>
  <si>
    <t>11407.15</t>
  </si>
  <si>
    <t>11477.37</t>
  </si>
  <si>
    <t>11454.17</t>
  </si>
  <si>
    <t>11316.54</t>
  </si>
  <si>
    <t>11059.59</t>
  </si>
  <si>
    <t>11124.33</t>
  </si>
  <si>
    <t>10962.56</t>
  </si>
  <si>
    <t>10944.55</t>
  </si>
  <si>
    <t>11208.21</t>
  </si>
  <si>
    <t>11271.92</t>
  </si>
  <si>
    <t>11144.47</t>
  </si>
  <si>
    <t>11260.71</t>
  </si>
  <si>
    <t>11184.52</t>
  </si>
  <si>
    <t>11245.52</t>
  </si>
  <si>
    <t>11212.37</t>
  </si>
  <si>
    <t>11042.81</t>
  </si>
  <si>
    <t>10859.27</t>
  </si>
  <si>
    <t>11009.32</t>
  </si>
  <si>
    <t>11137.46</t>
  </si>
  <si>
    <t>11165.20</t>
  </si>
  <si>
    <t>11153.39</t>
  </si>
  <si>
    <t>11208.51</t>
  </si>
  <si>
    <t>11259.73</t>
  </si>
  <si>
    <t>11296.64</t>
  </si>
  <si>
    <t>11242.94</t>
  </si>
  <si>
    <t>11115.21</t>
  </si>
  <si>
    <t>11139.11</t>
  </si>
  <si>
    <t>10949.01</t>
  </si>
  <si>
    <t>10943.59</t>
  </si>
  <si>
    <t>10994.45</t>
  </si>
  <si>
    <t>11017.55</t>
  </si>
  <si>
    <t>10987.36</t>
  </si>
  <si>
    <t>10910.50</t>
  </si>
  <si>
    <t>10934.61</t>
  </si>
  <si>
    <t>10760.09</t>
  </si>
  <si>
    <t>10837.59</t>
  </si>
  <si>
    <t>10711.05</t>
  </si>
  <si>
    <t>10784.90</t>
  </si>
  <si>
    <t>10752.08</t>
  </si>
  <si>
    <t>10948.41</t>
  </si>
  <si>
    <t>10904.28</t>
  </si>
  <si>
    <t>10749.09</t>
  </si>
  <si>
    <t>10644.17</t>
  </si>
  <si>
    <t>10471.99</t>
  </si>
  <si>
    <t>10506.00</t>
  </si>
  <si>
    <t>10472.58</t>
  </si>
  <si>
    <t>10252.14</t>
  </si>
  <si>
    <t>10066.49</t>
  </si>
  <si>
    <t>10104.45</t>
  </si>
  <si>
    <t>9590.69</t>
  </si>
  <si>
    <t>9516.31</t>
  </si>
  <si>
    <t>9357.76</t>
  </si>
  <si>
    <t>9073.24</t>
  </si>
  <si>
    <t>8900.45</t>
  </si>
  <si>
    <t>9238.54</t>
  </si>
  <si>
    <t>9307.82</t>
  </si>
  <si>
    <t>9246.54</t>
  </si>
  <si>
    <t>9350.02</t>
  </si>
  <si>
    <t>9562.95</t>
  </si>
  <si>
    <t>9518.42</t>
  </si>
  <si>
    <t>9518.44</t>
  </si>
  <si>
    <t>9842.45</t>
  </si>
  <si>
    <t>9834.23</t>
  </si>
  <si>
    <t>9837.11</t>
  </si>
  <si>
    <t>9759.33</t>
  </si>
  <si>
    <t>9710.47</t>
  </si>
  <si>
    <t>9937.70</t>
  </si>
  <si>
    <t>10109.04</t>
  </si>
  <si>
    <t>10049.12</t>
  </si>
  <si>
    <t>10040.30</t>
  </si>
  <si>
    <t>10117.88</t>
  </si>
  <si>
    <t>9916.34</t>
  </si>
  <si>
    <t>9841.65</t>
  </si>
  <si>
    <t>9894.89</t>
  </si>
  <si>
    <t>10042.19</t>
  </si>
  <si>
    <t>9995.23</t>
  </si>
  <si>
    <t>10001.08</t>
  </si>
  <si>
    <t>10143.12</t>
  </si>
  <si>
    <t>10185.53</t>
  </si>
  <si>
    <t>9950.25</t>
  </si>
  <si>
    <t>9778.47</t>
  </si>
  <si>
    <t>9796.86</t>
  </si>
  <si>
    <t>10000.60</t>
  </si>
  <si>
    <t>10016.81</t>
  </si>
  <si>
    <t>10157.12</t>
  </si>
  <si>
    <t>10304.39</t>
  </si>
  <si>
    <t>10279.22</t>
  </si>
  <si>
    <t>10290.33</t>
  </si>
  <si>
    <t>10297.23</t>
  </si>
  <si>
    <t>10289.91</t>
  </si>
  <si>
    <t>10478.70</t>
  </si>
  <si>
    <t>10510.88</t>
  </si>
  <si>
    <t>10511.51</t>
  </si>
  <si>
    <t>10486.67</t>
  </si>
  <si>
    <t>10606.84</t>
  </si>
  <si>
    <t>10523.12</t>
  </si>
  <si>
    <t>10474.54</t>
  </si>
  <si>
    <t>10596.40</t>
  </si>
  <si>
    <t>10670.75</t>
  </si>
  <si>
    <t>10613.97</t>
  </si>
  <si>
    <t>10427.06</t>
  </si>
  <si>
    <t>10544.79</t>
  </si>
  <si>
    <t>10531.45</t>
  </si>
  <si>
    <t>10443.79</t>
  </si>
  <si>
    <t>10594.77</t>
  </si>
  <si>
    <t>10834.46</t>
  </si>
  <si>
    <t>10822.07</t>
  </si>
  <si>
    <t>10745.37</t>
  </si>
  <si>
    <t>10583.43</t>
  </si>
  <si>
    <t>10564.56</t>
  </si>
  <si>
    <t>10566.06</t>
  </si>
  <si>
    <t>10408.93</t>
  </si>
  <si>
    <t>10443.56</t>
  </si>
  <si>
    <t>10549.82</t>
  </si>
  <si>
    <t>10636.82</t>
  </si>
  <si>
    <t>10682.15</t>
  </si>
  <si>
    <t>10582.95</t>
  </si>
  <si>
    <t>10644.81</t>
  </si>
  <si>
    <t>10648.86</t>
  </si>
  <si>
    <t>10703.40</t>
  </si>
  <si>
    <t>10774.64</t>
  </si>
  <si>
    <t>10818.57</t>
  </si>
  <si>
    <t>10707.68</t>
  </si>
  <si>
    <t>10750.87</t>
  </si>
  <si>
    <t>10856.68</t>
  </si>
  <si>
    <t>10932.32</t>
  </si>
  <si>
    <t>10858.14</t>
  </si>
  <si>
    <t>10831.30</t>
  </si>
  <si>
    <t>10782.44</t>
  </si>
  <si>
    <t>10790.86</t>
  </si>
  <si>
    <t>10698.22</t>
  </si>
  <si>
    <t>10611.60</t>
  </si>
  <si>
    <t>10683.37</t>
  </si>
  <si>
    <t>10514.12</t>
  </si>
  <si>
    <t>10621.66</t>
  </si>
  <si>
    <t>10509.36</t>
  </si>
  <si>
    <t>10425.14</t>
  </si>
  <si>
    <t>10522.08</t>
  </si>
  <si>
    <t>10566.01</t>
  </si>
  <si>
    <t>10576.52</t>
  </si>
  <si>
    <t>10582.02</t>
  </si>
  <si>
    <t>10317.70</t>
  </si>
  <si>
    <t>10425.43</t>
  </si>
  <si>
    <t>10564.69</t>
  </si>
  <si>
    <t>10490.17</t>
  </si>
  <si>
    <t>10245.23</t>
  </si>
  <si>
    <t>10210.26</t>
  </si>
  <si>
    <t>10132.38</t>
  </si>
  <si>
    <t>10090.36</t>
  </si>
  <si>
    <t>10249.32</t>
  </si>
  <si>
    <t>10385.99</t>
  </si>
  <si>
    <t>10354.75</t>
  </si>
  <si>
    <t>10454.44</t>
  </si>
  <si>
    <t>10429.31</t>
  </si>
  <si>
    <t>10315.47</t>
  </si>
  <si>
    <t>10119.10</t>
  </si>
  <si>
    <t>10252.25</t>
  </si>
  <si>
    <t>10099.26</t>
  </si>
  <si>
    <t>10179.29</t>
  </si>
  <si>
    <t>10346.69</t>
  </si>
  <si>
    <t>10358.69</t>
  </si>
  <si>
    <t>10363.06</t>
  </si>
  <si>
    <t>10332.89</t>
  </si>
  <si>
    <t>10560.01</t>
  </si>
  <si>
    <t>10767.92</t>
  </si>
  <si>
    <t>10712.29</t>
  </si>
  <si>
    <t>10859.26</t>
  </si>
  <si>
    <t>10814.77</t>
  </si>
  <si>
    <t>10890.67</t>
  </si>
  <si>
    <t>10922.16</t>
  </si>
  <si>
    <t>10892.98</t>
  </si>
  <si>
    <t>10793.11</t>
  </si>
  <si>
    <t>10789.58</t>
  </si>
  <si>
    <t>10904.69</t>
  </si>
  <si>
    <t>10916.03</t>
  </si>
  <si>
    <t>10953.64</t>
  </si>
  <si>
    <t>10790.94</t>
  </si>
  <si>
    <t>10823.52</t>
  </si>
  <si>
    <t>10776.86</t>
  </si>
  <si>
    <t>10623.31</t>
  </si>
  <si>
    <t>10686.02</t>
  </si>
  <si>
    <t>10746.58</t>
  </si>
  <si>
    <t>10775.74</t>
  </si>
  <si>
    <t>10765.18</t>
  </si>
  <si>
    <t>10669.29</t>
  </si>
  <si>
    <t>10564.02</t>
  </si>
  <si>
    <t>10576.88</t>
  </si>
  <si>
    <t>10551.43</t>
  </si>
  <si>
    <t>10588.65</t>
  </si>
  <si>
    <t>10529.10</t>
  </si>
  <si>
    <t>10650.92</t>
  </si>
  <si>
    <t>10419.74</t>
  </si>
  <si>
    <t>10505.97</t>
  </si>
  <si>
    <t>10437.84</t>
  </si>
  <si>
    <t>10669.41</t>
  </si>
  <si>
    <t>10642.51</t>
  </si>
  <si>
    <t>10628.54</t>
  </si>
  <si>
    <t>10635.05</t>
  </si>
  <si>
    <t>10478.66</t>
  </si>
  <si>
    <t>10425.01</t>
  </si>
  <si>
    <t>10359.97</t>
  </si>
  <si>
    <t>10351.54</t>
  </si>
  <si>
    <t>10208.26</t>
  </si>
  <si>
    <t>10119.99</t>
  </si>
  <si>
    <t>10241.18</t>
  </si>
  <si>
    <t>10318.45</t>
  </si>
  <si>
    <t>10298.28</t>
  </si>
  <si>
    <t>10202.04</t>
  </si>
  <si>
    <t>10016.35</t>
  </si>
  <si>
    <t>9979.98</t>
  </si>
  <si>
    <t>10328.87</t>
  </si>
  <si>
    <t>10180.84</t>
  </si>
  <si>
    <t>10017.47</t>
  </si>
  <si>
    <t>10190.48</t>
  </si>
  <si>
    <t>10410.30</t>
  </si>
  <si>
    <t>10367.65</t>
  </si>
  <si>
    <t>10403.18</t>
  </si>
  <si>
    <t>10474.18</t>
  </si>
  <si>
    <t>10341.59</t>
  </si>
  <si>
    <t>10223.48</t>
  </si>
  <si>
    <t>10261.27</t>
  </si>
  <si>
    <t>10369.38</t>
  </si>
  <si>
    <t>10250.64</t>
  </si>
  <si>
    <t>10177.06</t>
  </si>
  <si>
    <t>10110.64</t>
  </si>
  <si>
    <t>10086.98</t>
  </si>
  <si>
    <t>10106.49</t>
  </si>
  <si>
    <t>9865.09</t>
  </si>
  <si>
    <t>9854.56</t>
  </si>
  <si>
    <t>9930.79</t>
  </si>
  <si>
    <t>9744.40</t>
  </si>
  <si>
    <t>9752.69</t>
  </si>
  <si>
    <t>9771.69</t>
  </si>
  <si>
    <t>9609.42</t>
  </si>
  <si>
    <t>9660.32</t>
  </si>
  <si>
    <t>9557.16</t>
  </si>
  <si>
    <t>9549.72</t>
  </si>
  <si>
    <t>9810.97</t>
  </si>
  <si>
    <t>9814.86</t>
  </si>
  <si>
    <t>9658.20</t>
  </si>
  <si>
    <t>9531.45</t>
  </si>
  <si>
    <t>9389.98</t>
  </si>
  <si>
    <t>9406.86</t>
  </si>
  <si>
    <t>9251.65</t>
  </si>
  <si>
    <t>9222.31</t>
  </si>
  <si>
    <t>9373.21</t>
  </si>
  <si>
    <t>9384.03</t>
  </si>
  <si>
    <t>9168.49</t>
  </si>
  <si>
    <t>8961.57</t>
  </si>
  <si>
    <t>8998.20</t>
  </si>
  <si>
    <t>9313.40</t>
  </si>
  <si>
    <t>9198.56</t>
  </si>
  <si>
    <t>8986.74</t>
  </si>
  <si>
    <t>8716.38</t>
  </si>
  <si>
    <t>8760.01</t>
  </si>
  <si>
    <t>8711.60</t>
  </si>
  <si>
    <t>8671.29</t>
  </si>
  <si>
    <t>8545.04</t>
  </si>
  <si>
    <t>8595.48</t>
  </si>
  <si>
    <t>8365.26</t>
  </si>
  <si>
    <t>8082.99</t>
  </si>
  <si>
    <t>7825.50</t>
  </si>
  <si>
    <t>7601.84</t>
  </si>
  <si>
    <t>8009.06</t>
  </si>
  <si>
    <t>7971.59</t>
  </si>
  <si>
    <t>8091.63</t>
  </si>
  <si>
    <t>8526.13</t>
  </si>
  <si>
    <t>8563.08</t>
  </si>
  <si>
    <t>8616.94</t>
  </si>
  <si>
    <t>8386.19</t>
  </si>
  <si>
    <t>8186.56</t>
  </si>
  <si>
    <t>7916.32</t>
  </si>
  <si>
    <t>8153.38</t>
  </si>
  <si>
    <t>8297.96</t>
  </si>
  <si>
    <t>8547.30</t>
  </si>
  <si>
    <t>8571.87</t>
  </si>
  <si>
    <t>8537.21</t>
  </si>
  <si>
    <t>8355.51</t>
  </si>
  <si>
    <t>8662.96</t>
  </si>
  <si>
    <t>8764.54</t>
  </si>
  <si>
    <t>8770.28</t>
  </si>
  <si>
    <t>8956.53</t>
  </si>
  <si>
    <t>8840.21</t>
  </si>
  <si>
    <t>8958.39</t>
  </si>
  <si>
    <t>9075.57</t>
  </si>
  <si>
    <t>8876.89</t>
  </si>
  <si>
    <t>8951.63</t>
  </si>
  <si>
    <t>8816.26</t>
  </si>
  <si>
    <t>8660.45</t>
  </si>
  <si>
    <t>8676.63</t>
  </si>
  <si>
    <t>8654.04</t>
  </si>
  <si>
    <t>8317.32</t>
  </si>
  <si>
    <t>8464.89</t>
  </si>
  <si>
    <t>8330.70</t>
  </si>
  <si>
    <t>8481.20</t>
  </si>
  <si>
    <t>8557.21</t>
  </si>
  <si>
    <t>8614.45</t>
  </si>
  <si>
    <t>8610.82</t>
  </si>
  <si>
    <t>8407.89</t>
  </si>
  <si>
    <t>8440.93</t>
  </si>
  <si>
    <t>8442.02</t>
  </si>
  <si>
    <t>8283.00</t>
  </si>
  <si>
    <t>8244.91</t>
  </si>
  <si>
    <t>8005.07</t>
  </si>
  <si>
    <t>8023.17</t>
  </si>
  <si>
    <t>7908.23</t>
  </si>
  <si>
    <t>7786.14</t>
  </si>
  <si>
    <t>7971.70</t>
  </si>
  <si>
    <t>8110.37</t>
  </si>
  <si>
    <t>7872.54</t>
  </si>
  <si>
    <t>7773.63</t>
  </si>
  <si>
    <t>8044.62</t>
  </si>
  <si>
    <t>7859.67</t>
  </si>
  <si>
    <t>7773.47</t>
  </si>
  <si>
    <t>7598.62</t>
  </si>
  <si>
    <t>7444.62</t>
  </si>
  <si>
    <t>7552.69</t>
  </si>
  <si>
    <t>7342.84</t>
  </si>
  <si>
    <t>7591.18</t>
  </si>
  <si>
    <t>7873.03</t>
  </si>
  <si>
    <t>7930.44</t>
  </si>
  <si>
    <t>8290.48</t>
  </si>
  <si>
    <t>8091.03</t>
  </si>
  <si>
    <t>8282.51</t>
  </si>
  <si>
    <t>8323.78</t>
  </si>
  <si>
    <t>8459.30</t>
  </si>
  <si>
    <t>8365.08</t>
  </si>
  <si>
    <t>8430.53</t>
  </si>
  <si>
    <t>8312.17</t>
  </si>
  <si>
    <t>8450.64</t>
  </si>
  <si>
    <t>8381.02</t>
  </si>
  <si>
    <t>8307.68</t>
  </si>
  <si>
    <t>8391.58</t>
  </si>
  <si>
    <t>8357.32</t>
  </si>
  <si>
    <t>8502.20</t>
  </si>
  <si>
    <t>8570.04</t>
  </si>
  <si>
    <t>8624.12</t>
  </si>
  <si>
    <t>8708.87</t>
  </si>
  <si>
    <t>8516.21</t>
  </si>
  <si>
    <t>8438.80</t>
  </si>
  <si>
    <t>8264.65</t>
  </si>
  <si>
    <t>8333.44</t>
  </si>
  <si>
    <t>8330.78</t>
  </si>
  <si>
    <t>8532.12</t>
  </si>
  <si>
    <t>8584.05</t>
  </si>
  <si>
    <t>8499.01</t>
  </si>
  <si>
    <t>8458.21</t>
  </si>
  <si>
    <t>8619.42</t>
  </si>
  <si>
    <t>8802.07</t>
  </si>
  <si>
    <t>8783.13</t>
  </si>
  <si>
    <t>8813.76</t>
  </si>
  <si>
    <t>8635.64</t>
  </si>
  <si>
    <t>8872.79</t>
  </si>
  <si>
    <t>8846.71</t>
  </si>
  <si>
    <t>8841.23</t>
  </si>
  <si>
    <t>8706.12</t>
  </si>
  <si>
    <t>8578.02</t>
  </si>
  <si>
    <t>8629.16</t>
  </si>
  <si>
    <t>8438.21</t>
  </si>
  <si>
    <t>8557.00</t>
  </si>
  <si>
    <t>8562.71</t>
  </si>
  <si>
    <t>8541.75</t>
  </si>
  <si>
    <t>8426.09</t>
  </si>
  <si>
    <t>8611.40</t>
  </si>
  <si>
    <t>8544.51</t>
  </si>
  <si>
    <t>8431.30</t>
  </si>
  <si>
    <t>8372.32</t>
  </si>
  <si>
    <t>8475.26</t>
  </si>
  <si>
    <t>8495.01</t>
  </si>
  <si>
    <t>8451.97</t>
  </si>
  <si>
    <t>8435.74</t>
  </si>
  <si>
    <t>8305.45</t>
  </si>
  <si>
    <t>8333.51</t>
  </si>
  <si>
    <t>8343.19</t>
  </si>
  <si>
    <t>8601.24</t>
  </si>
  <si>
    <t>8593.22</t>
  </si>
  <si>
    <t>8772.22</t>
  </si>
  <si>
    <t>8713.70</t>
  </si>
  <si>
    <t>8596.03</t>
  </si>
  <si>
    <t>8755.98</t>
  </si>
  <si>
    <t>8758.43</t>
  </si>
  <si>
    <t>8745.65</t>
  </si>
  <si>
    <t>8793.17</t>
  </si>
  <si>
    <t>8679.99</t>
  </si>
  <si>
    <t>8650.97</t>
  </si>
  <si>
    <t>8530.32</t>
  </si>
  <si>
    <t>8400.48</t>
  </si>
  <si>
    <t>8321.92</t>
  </si>
  <si>
    <t>8405.68</t>
  </si>
  <si>
    <t>8175.75</t>
  </si>
  <si>
    <t>8041.99</t>
  </si>
  <si>
    <t>8142.57</t>
  </si>
  <si>
    <t>8194.17</t>
  </si>
  <si>
    <t>8021.21</t>
  </si>
  <si>
    <t>8125.07</t>
  </si>
  <si>
    <t>8154.81</t>
  </si>
  <si>
    <t>8049.55</t>
  </si>
  <si>
    <t>8010.06</t>
  </si>
  <si>
    <t>7958.19</t>
  </si>
  <si>
    <t>7873.42</t>
  </si>
  <si>
    <t>7929.13</t>
  </si>
  <si>
    <t>7873.27</t>
  </si>
  <si>
    <t>7772.39</t>
  </si>
  <si>
    <t>7752.06</t>
  </si>
  <si>
    <t>7896.94</t>
  </si>
  <si>
    <t>8051.71</t>
  </si>
  <si>
    <t>7995.72</t>
  </si>
  <si>
    <t>7931.61</t>
  </si>
  <si>
    <t>8035.97</t>
  </si>
  <si>
    <t>7895.06</t>
  </si>
  <si>
    <t>7949.39</t>
  </si>
  <si>
    <t>7852.44</t>
  </si>
  <si>
    <t>7939.73</t>
  </si>
  <si>
    <t>7972.60</t>
  </si>
  <si>
    <t>7920.37</t>
  </si>
  <si>
    <t>7807.01</t>
  </si>
  <si>
    <t>7865.25</t>
  </si>
  <si>
    <t>7799.65</t>
  </si>
  <si>
    <t>7857.32</t>
  </si>
  <si>
    <t>7672.24</t>
  </si>
  <si>
    <t>7610.47</t>
  </si>
  <si>
    <t>7631.08</t>
  </si>
  <si>
    <t>7886.48</t>
  </si>
  <si>
    <t>7896.37</t>
  </si>
  <si>
    <t>8163.16</t>
  </si>
  <si>
    <t>8200.30</t>
  </si>
  <si>
    <t>8258.42</t>
  </si>
  <si>
    <t>8284.59</t>
  </si>
  <si>
    <t>8463.32</t>
  </si>
  <si>
    <t>8180.45</t>
  </si>
  <si>
    <t>8279.27</t>
  </si>
  <si>
    <t>8232.83</t>
  </si>
  <si>
    <t>8224.04</t>
  </si>
  <si>
    <t>8185.58</t>
  </si>
  <si>
    <t>8051.86</t>
  </si>
  <si>
    <t>8142.38</t>
  </si>
  <si>
    <t>8348.76</t>
  </si>
  <si>
    <t>8308.56</t>
  </si>
  <si>
    <t>8320.00</t>
  </si>
  <si>
    <t>8336.54</t>
  </si>
  <si>
    <t>8313.74</t>
  </si>
  <si>
    <t>8210.06</t>
  </si>
  <si>
    <t>8254.36</t>
  </si>
  <si>
    <t>8227.54</t>
  </si>
  <si>
    <t>8381.28</t>
  </si>
  <si>
    <t>8432.13</t>
  </si>
  <si>
    <t>8340.20</t>
  </si>
  <si>
    <t>8466.83</t>
  </si>
  <si>
    <t>8459.72</t>
  </si>
  <si>
    <t>8633.17</t>
  </si>
  <si>
    <t>8706.43</t>
  </si>
  <si>
    <t>8636.64</t>
  </si>
  <si>
    <t>8525.89</t>
  </si>
  <si>
    <t>8671.80</t>
  </si>
  <si>
    <t>8700.51</t>
  </si>
  <si>
    <t>8701.97</t>
  </si>
  <si>
    <t>8698.40</t>
  </si>
  <si>
    <t>8834.06</t>
  </si>
  <si>
    <t>8817.48</t>
  </si>
  <si>
    <t>8888.97</t>
  </si>
  <si>
    <t>8848.56</t>
  </si>
  <si>
    <t>8763.63</t>
  </si>
  <si>
    <t>8883.34</t>
  </si>
  <si>
    <t>8994.03</t>
  </si>
  <si>
    <t>8973.54</t>
  </si>
  <si>
    <t>8951.29</t>
  </si>
  <si>
    <t>9016.32</t>
  </si>
  <si>
    <t>8989.87</t>
  </si>
  <si>
    <t>8782.86</t>
  </si>
  <si>
    <t>8772.96</t>
  </si>
  <si>
    <t>8809.96</t>
  </si>
  <si>
    <t>8892.83</t>
  </si>
  <si>
    <t>8916.23</t>
  </si>
  <si>
    <t>9087.00</t>
  </si>
  <si>
    <t>9103.85</t>
  </si>
  <si>
    <t>9078.11</t>
  </si>
  <si>
    <t>9218.89</t>
  </si>
  <si>
    <t>9254.97</t>
  </si>
  <si>
    <t>9290.04</t>
  </si>
  <si>
    <t>9431.46</t>
  </si>
  <si>
    <t>9480.80</t>
  </si>
  <si>
    <t>9452.54</t>
  </si>
  <si>
    <t>9329.90</t>
  </si>
  <si>
    <t>9418.53</t>
  </si>
  <si>
    <t>9537.94</t>
  </si>
  <si>
    <t>9552.55</t>
  </si>
  <si>
    <t>9454.26</t>
  </si>
  <si>
    <t>9653.86</t>
  </si>
  <si>
    <t>9662.50</t>
  </si>
  <si>
    <t>9646.42</t>
  </si>
  <si>
    <t>9505.73</t>
  </si>
  <si>
    <t>9511.99</t>
  </si>
  <si>
    <t>9370.05</t>
  </si>
  <si>
    <t>9387.95</t>
  </si>
  <si>
    <t>9333.19</t>
  </si>
  <si>
    <t>9434.92</t>
  </si>
  <si>
    <t>9358.47</t>
  </si>
  <si>
    <t>9342.42</t>
  </si>
  <si>
    <t>9409.81</t>
  </si>
  <si>
    <t>9530.33</t>
  </si>
  <si>
    <t>9462.51</t>
  </si>
  <si>
    <t>9640.08</t>
  </si>
  <si>
    <t>9687.19</t>
  </si>
  <si>
    <t>9652.78</t>
  </si>
  <si>
    <t>9523.06</t>
  </si>
  <si>
    <t>9610.93</t>
  </si>
  <si>
    <t>9676.55</t>
  </si>
  <si>
    <t>9641.07</t>
  </si>
  <si>
    <t>9579.32</t>
  </si>
  <si>
    <t>9443.32</t>
  </si>
  <si>
    <t>9546.66</t>
  </si>
  <si>
    <t>9413.55</t>
  </si>
  <si>
    <t>9503.48</t>
  </si>
  <si>
    <t>9515.48</t>
  </si>
  <si>
    <t>9457.62</t>
  </si>
  <si>
    <t>9599.36</t>
  </si>
  <si>
    <t>9596.41</t>
  </si>
  <si>
    <t>9542.12</t>
  </si>
  <si>
    <t>9527.83</t>
  </si>
  <si>
    <t>9555.19</t>
  </si>
  <si>
    <t>9454.16</t>
  </si>
  <si>
    <t>9464.20</t>
  </si>
  <si>
    <t>9306.27</t>
  </si>
  <si>
    <t>9307.53</t>
  </si>
  <si>
    <t>9362.38</t>
  </si>
  <si>
    <t>9392.73</t>
  </si>
  <si>
    <t>9431.38</t>
  </si>
  <si>
    <t>9530.43</t>
  </si>
  <si>
    <t>9481.27</t>
  </si>
  <si>
    <t>9540.81</t>
  </si>
  <si>
    <t>9547.51</t>
  </si>
  <si>
    <t>9643.25</t>
  </si>
  <si>
    <t>9683.31</t>
  </si>
  <si>
    <t>9671.31</t>
  </si>
  <si>
    <t>9715.26</t>
  </si>
  <si>
    <t>9612.47</t>
  </si>
  <si>
    <t>9588.68</t>
  </si>
  <si>
    <t>9637.01</t>
  </si>
  <si>
    <t>9651.69</t>
  </si>
  <si>
    <t>9719.88</t>
  </si>
  <si>
    <t>9770.56</t>
  </si>
  <si>
    <t>9905.44</t>
  </si>
  <si>
    <t>9947.15</t>
  </si>
  <si>
    <t>9967.22</t>
  </si>
  <si>
    <t>9906.69</t>
  </si>
  <si>
    <t>10010.54</t>
  </si>
  <si>
    <t>9932.85</t>
  </si>
  <si>
    <t>9794.44</t>
  </si>
  <si>
    <t>9853.11</t>
  </si>
  <si>
    <t>9877.31</t>
  </si>
  <si>
    <t>9842.92</t>
  </si>
  <si>
    <t>9979.05</t>
  </si>
  <si>
    <t>9951.79</t>
  </si>
  <si>
    <t>10076.17</t>
  </si>
  <si>
    <t>10054.07</t>
  </si>
  <si>
    <t>9927.81</t>
  </si>
  <si>
    <t>9993.48</t>
  </si>
  <si>
    <t>9807.62</t>
  </si>
  <si>
    <t>9726.41</t>
  </si>
  <si>
    <t>9646.46</t>
  </si>
  <si>
    <t>9742.98</t>
  </si>
  <si>
    <t>9649.68</t>
  </si>
  <si>
    <t>9859.56</t>
  </si>
  <si>
    <t>9887.36</t>
  </si>
  <si>
    <t>9990.30</t>
  </si>
  <si>
    <t>10040.28</t>
  </si>
  <si>
    <t>10090.78</t>
  </si>
  <si>
    <t>10038.58</t>
  </si>
  <si>
    <t>10092.92</t>
  </si>
  <si>
    <t>10085.32</t>
  </si>
  <si>
    <t>10167.76</t>
  </si>
  <si>
    <t>10211.14</t>
  </si>
  <si>
    <t>10174.82</t>
  </si>
  <si>
    <t>10210.84</t>
  </si>
  <si>
    <t>10098.38</t>
  </si>
  <si>
    <t>10140.24</t>
  </si>
  <si>
    <t>10164.76</t>
  </si>
  <si>
    <t>10007.32</t>
  </si>
  <si>
    <t>10029.20</t>
  </si>
  <si>
    <t>9983.50</t>
  </si>
  <si>
    <t>10027.22</t>
  </si>
  <si>
    <t>10181.20</t>
  </si>
  <si>
    <t>10207.31</t>
  </si>
  <si>
    <t>10195.52</t>
  </si>
  <si>
    <t>10224.52</t>
  </si>
  <si>
    <t>10317.20</t>
  </si>
  <si>
    <t>10271.46</t>
  </si>
  <si>
    <t>10263.10</t>
  </si>
  <si>
    <t>10324.30</t>
  </si>
  <si>
    <t>10289.76</t>
  </si>
  <si>
    <t>10214.94</t>
  </si>
  <si>
    <t>10194.57</t>
  </si>
  <si>
    <t>10326.98</t>
  </si>
  <si>
    <t>10329.90</t>
  </si>
  <si>
    <t>10244.66</t>
  </si>
  <si>
    <t>10172.42</t>
  </si>
  <si>
    <t>10082.84</t>
  </si>
  <si>
    <t>10155.98</t>
  </si>
  <si>
    <t>10077.82</t>
  </si>
  <si>
    <t>10098.88</t>
  </si>
  <si>
    <t>10271.72</t>
  </si>
  <si>
    <t>10300.96</t>
  </si>
  <si>
    <t>10344.62</t>
  </si>
  <si>
    <t>10352.22</t>
  </si>
  <si>
    <t>10471.06</t>
  </si>
  <si>
    <t>10441.68</t>
  </si>
  <si>
    <t>10402.34</t>
  </si>
  <si>
    <t>10431.96</t>
  </si>
  <si>
    <t>10352.60</t>
  </si>
  <si>
    <t>10425.16</t>
  </si>
  <si>
    <t>10326.70</t>
  </si>
  <si>
    <t>10295.70</t>
  </si>
  <si>
    <t>10430.54</t>
  </si>
  <si>
    <t>10464.48</t>
  </si>
  <si>
    <t>10385.18</t>
  </si>
  <si>
    <t>10441.40</t>
  </si>
  <si>
    <t>10455.40</t>
  </si>
  <si>
    <t>10582.82</t>
  </si>
  <si>
    <t>10579.42</t>
  </si>
  <si>
    <t>10619.57</t>
  </si>
  <si>
    <t>10657.14</t>
  </si>
  <si>
    <t>10638.81</t>
  </si>
  <si>
    <t>10659.44</t>
  </si>
  <si>
    <t>10792.60</t>
  </si>
  <si>
    <t>10799.44</t>
  </si>
  <si>
    <t>10799.63</t>
  </si>
  <si>
    <t>10777.86</t>
  </si>
  <si>
    <t>10906.34</t>
  </si>
  <si>
    <t>10925.16</t>
  </si>
  <si>
    <t>10957.10</t>
  </si>
  <si>
    <t>11009.62</t>
  </si>
  <si>
    <t>10929.00</t>
  </si>
  <si>
    <t>10989.24</t>
  </si>
  <si>
    <t>10935.88</t>
  </si>
  <si>
    <t>11022.98</t>
  </si>
  <si>
    <t>11036.78</t>
  </si>
  <si>
    <t>11116.04</t>
  </si>
  <si>
    <t>11131.32</t>
  </si>
  <si>
    <t>11202.60</t>
  </si>
  <si>
    <t>11164.78</t>
  </si>
  <si>
    <t>11156.79</t>
  </si>
  <si>
    <t>11281.80</t>
  </si>
  <si>
    <t>11177.42</t>
  </si>
  <si>
    <t>11016.96</t>
  </si>
  <si>
    <t>11045.72</t>
  </si>
  <si>
    <t>11029.20</t>
  </si>
  <si>
    <t>11060.94</t>
  </si>
  <si>
    <t>11060.38</t>
  </si>
  <si>
    <t>10949.56</t>
  </si>
  <si>
    <t>10974.04</t>
  </si>
  <si>
    <t>11129.41</t>
  </si>
  <si>
    <t>11116.74</t>
  </si>
  <si>
    <t>11181.46</t>
  </si>
  <si>
    <t>11293.42</t>
  </si>
  <si>
    <t>11239.00</t>
  </si>
  <si>
    <t>11174.00</t>
  </si>
  <si>
    <t>11284.06</t>
  </si>
  <si>
    <t>11237.28</t>
  </si>
  <si>
    <t>11176.92</t>
  </si>
  <si>
    <t>11143.58</t>
  </si>
  <si>
    <t>11090.04</t>
  </si>
  <si>
    <t>11075.48</t>
  </si>
  <si>
    <t>11133.62</t>
  </si>
  <si>
    <t>11162.14</t>
  </si>
  <si>
    <t>11172.89</t>
  </si>
  <si>
    <t>11289.48</t>
  </si>
  <si>
    <t>11225.44</t>
  </si>
  <si>
    <t>11238.32</t>
  </si>
  <si>
    <t>11288.37</t>
  </si>
  <si>
    <t>11314.42</t>
  </si>
  <si>
    <t>11220.62</t>
  </si>
  <si>
    <t>11147.30</t>
  </si>
  <si>
    <t>10979.40</t>
  </si>
  <si>
    <t>10821.48</t>
  </si>
  <si>
    <t>10968.18</t>
  </si>
  <si>
    <t>10798.60</t>
  </si>
  <si>
    <t>10844.34</t>
  </si>
  <si>
    <t>10980.88</t>
  </si>
  <si>
    <t>10960.56</t>
  </si>
  <si>
    <t>10852.97</t>
  </si>
  <si>
    <t>10703.78</t>
  </si>
  <si>
    <t>10693.36</t>
  </si>
  <si>
    <t>10662.52</t>
  </si>
  <si>
    <t>10842.86</t>
  </si>
  <si>
    <t>10840.18</t>
  </si>
  <si>
    <t>10982.52</t>
  </si>
  <si>
    <t>11037.06</t>
  </si>
  <si>
    <t>11039.42</t>
  </si>
  <si>
    <t>11107.42</t>
  </si>
  <si>
    <t>11202.42</t>
  </si>
  <si>
    <t>11279.89</t>
  </si>
  <si>
    <t>11239.80</t>
  </si>
  <si>
    <t>11185.18</t>
  </si>
  <si>
    <t>11166.06</t>
  </si>
  <si>
    <t>11212.84</t>
  </si>
  <si>
    <t>11046.01</t>
  </si>
  <si>
    <t>11022.92</t>
  </si>
  <si>
    <t>11024.00</t>
  </si>
  <si>
    <t>11078.10</t>
  </si>
  <si>
    <t>11101.98</t>
  </si>
  <si>
    <t>10931.09</t>
  </si>
  <si>
    <t>10994.36</t>
  </si>
  <si>
    <t>11154.54</t>
  </si>
  <si>
    <t>11150.42</t>
  </si>
  <si>
    <t>11109.70</t>
  </si>
  <si>
    <t>11129.34</t>
  </si>
  <si>
    <t>10967.44</t>
  </si>
  <si>
    <t>10867.10</t>
  </si>
  <si>
    <t>10793.66</t>
  </si>
  <si>
    <t>10890.19</t>
  </si>
  <si>
    <t>10913.84</t>
  </si>
  <si>
    <t>10937.95</t>
  </si>
  <si>
    <t>10851.70</t>
  </si>
  <si>
    <t>10686.04</t>
  </si>
  <si>
    <t>10548.89</t>
  </si>
  <si>
    <t>10648.22</t>
  </si>
  <si>
    <t>10657.85</t>
  </si>
  <si>
    <t>10650.61</t>
  </si>
  <si>
    <t>10634.72</t>
  </si>
  <si>
    <t>10517.84</t>
  </si>
  <si>
    <t>10598.26</t>
  </si>
  <si>
    <t>10573.25</t>
  </si>
  <si>
    <t>10578.93</t>
  </si>
  <si>
    <t>10625.10</t>
  </si>
  <si>
    <t>10659.79</t>
  </si>
  <si>
    <t>10839.17</t>
  </si>
  <si>
    <t>10869.09</t>
  </si>
  <si>
    <t>10922.77</t>
  </si>
  <si>
    <t>10926.36</t>
  </si>
  <si>
    <t>10940.08</t>
  </si>
  <si>
    <t>10972.64</t>
  </si>
  <si>
    <t>10874.86</t>
  </si>
  <si>
    <t>10936.32</t>
  </si>
  <si>
    <t>11109.96</t>
  </si>
  <si>
    <t>11119.09</t>
  </si>
  <si>
    <t>11006.29</t>
  </si>
  <si>
    <t>11045.95</t>
  </si>
  <si>
    <t>10926.10</t>
  </si>
  <si>
    <t>11006.14</t>
  </si>
  <si>
    <t>11024.57</t>
  </si>
  <si>
    <t>11012.32</t>
  </si>
  <si>
    <t>11034.14</t>
  </si>
  <si>
    <t>10990.87</t>
  </si>
  <si>
    <t>11032.13</t>
  </si>
  <si>
    <t>11132.33</t>
  </si>
  <si>
    <t>11104.21</t>
  </si>
  <si>
    <t>11073.60</t>
  </si>
  <si>
    <t>11055.65</t>
  </si>
  <si>
    <t>11084.47</t>
  </si>
  <si>
    <t>11138.91</t>
  </si>
  <si>
    <t>11024.15</t>
  </si>
  <si>
    <t>10997.55</t>
  </si>
  <si>
    <t>10896.09</t>
  </si>
  <si>
    <t>10913.97</t>
  </si>
  <si>
    <t>10808.15</t>
  </si>
  <si>
    <t>10842.68</t>
  </si>
  <si>
    <t>10849.02</t>
  </si>
  <si>
    <t>10854.69</t>
  </si>
  <si>
    <t>10821.52</t>
  </si>
  <si>
    <t>10792.50</t>
  </si>
  <si>
    <t>10733.17</t>
  </si>
  <si>
    <t>10724.98</t>
  </si>
  <si>
    <t>10813.07</t>
  </si>
  <si>
    <t>10651.00</t>
  </si>
  <si>
    <t>10663.45</t>
  </si>
  <si>
    <t>10553.82</t>
  </si>
  <si>
    <t>10511.52</t>
  </si>
  <si>
    <t>10627.06</t>
  </si>
  <si>
    <t>10619.15</t>
  </si>
  <si>
    <t>10685.72</t>
  </si>
  <si>
    <t>10701.65</t>
  </si>
  <si>
    <t>10744.41</t>
  </si>
  <si>
    <t>10667.48</t>
  </si>
  <si>
    <t>10645.79</t>
  </si>
  <si>
    <t>10472.27</t>
  </si>
  <si>
    <t>10307.84</t>
  </si>
  <si>
    <t>10311.80</t>
  </si>
  <si>
    <t>10452.74</t>
  </si>
  <si>
    <t>10417.08</t>
  </si>
  <si>
    <t>10293.52</t>
  </si>
  <si>
    <t>10304.66</t>
  </si>
  <si>
    <t>10450.10</t>
  </si>
  <si>
    <t>10481.14</t>
  </si>
  <si>
    <t>10619.67</t>
  </si>
  <si>
    <t>10577.34</t>
  </si>
  <si>
    <t>10665.33</t>
  </si>
  <si>
    <t>10631.83</t>
  </si>
  <si>
    <t>10638.37</t>
  </si>
  <si>
    <t>10723.69</t>
  </si>
  <si>
    <t>10721.63</t>
  </si>
  <si>
    <t>10755.02</t>
  </si>
  <si>
    <t>10665.92</t>
  </si>
  <si>
    <t>10719.15</t>
  </si>
  <si>
    <t>10748.87</t>
  </si>
  <si>
    <t>10865.46</t>
  </si>
  <si>
    <t>10820.88</t>
  </si>
  <si>
    <t>10900.16</t>
  </si>
  <si>
    <t>10847.15</t>
  </si>
  <si>
    <t>10880.00</t>
  </si>
  <si>
    <t>10936.93</t>
  </si>
  <si>
    <t>10965.53</t>
  </si>
  <si>
    <t>10982.38</t>
  </si>
  <si>
    <t>10912.85</t>
  </si>
  <si>
    <t>10956.52</t>
  </si>
  <si>
    <t>10993.60</t>
  </si>
  <si>
    <t>10937.02</t>
  </si>
  <si>
    <t>11010.22</t>
  </si>
  <si>
    <t>10861.63</t>
  </si>
  <si>
    <t>10820.90</t>
  </si>
  <si>
    <t>10838.30</t>
  </si>
  <si>
    <t>10764.80</t>
  </si>
  <si>
    <t>10833.42</t>
  </si>
  <si>
    <t>10885.89</t>
  </si>
  <si>
    <t>10895.48</t>
  </si>
  <si>
    <t>11058.70</t>
  </si>
  <si>
    <t>11099.85</t>
  </si>
  <si>
    <t>11089.80</t>
  </si>
  <si>
    <t>11164.28</t>
  </si>
  <si>
    <t>11047.92</t>
  </si>
  <si>
    <t>10964.52</t>
  </si>
  <si>
    <t>10985.95</t>
  </si>
  <si>
    <t>10962.96</t>
  </si>
  <si>
    <t>10881.01</t>
  </si>
  <si>
    <t>10788.48</t>
  </si>
  <si>
    <t>10838.67</t>
  </si>
  <si>
    <t>10894.87</t>
  </si>
  <si>
    <t>10796.80</t>
  </si>
  <si>
    <t>10807.63</t>
  </si>
  <si>
    <t>10851.86</t>
  </si>
  <si>
    <t>10748.04</t>
  </si>
  <si>
    <t>10748.01</t>
  </si>
  <si>
    <t>10893.78</t>
  </si>
  <si>
    <t>11035.85</t>
  </si>
  <si>
    <t>11049.24</t>
  </si>
  <si>
    <t>11068.95</t>
  </si>
  <si>
    <t>11079.11</t>
  </si>
  <si>
    <t>11075.22</t>
  </si>
  <si>
    <t>11204.79</t>
  </si>
  <si>
    <t>11371.20</t>
  </si>
  <si>
    <t>11409.59</t>
  </si>
  <si>
    <t>11395.28</t>
  </si>
  <si>
    <t>11397.48</t>
  </si>
  <si>
    <t>11399.04</t>
  </si>
  <si>
    <t>11504.42</t>
  </si>
  <si>
    <t>11609.67</t>
  </si>
  <si>
    <t>11614.83</t>
  </si>
  <si>
    <t>11535.35</t>
  </si>
  <si>
    <t>11600.88</t>
  </si>
  <si>
    <t>11608.55</t>
  </si>
  <si>
    <t>11480.63</t>
  </si>
  <si>
    <t>11551.32</t>
  </si>
  <si>
    <t>11562.93</t>
  </si>
  <si>
    <t>11621.22</t>
  </si>
  <si>
    <t>11635.64</t>
  </si>
  <si>
    <t>11609.80</t>
  </si>
  <si>
    <t>11568.54</t>
  </si>
  <si>
    <t>11735.57</t>
  </si>
  <si>
    <t>11724.35</t>
  </si>
  <si>
    <t>11735.27</t>
  </si>
  <si>
    <t>11721.95</t>
  </si>
  <si>
    <t>11582.10</t>
  </si>
  <si>
    <t>11637.01</t>
  </si>
  <si>
    <t>11691.39</t>
  </si>
  <si>
    <t>11691.98</t>
  </si>
  <si>
    <t>11790.29</t>
  </si>
  <si>
    <t>11845.23</t>
  </si>
  <si>
    <t>11883.09</t>
  </si>
  <si>
    <t>11847.04</t>
  </si>
  <si>
    <t>11783.23</t>
  </si>
  <si>
    <t>11772.61</t>
  </si>
  <si>
    <t>11881.20</t>
  </si>
  <si>
    <t>11924.89</t>
  </si>
  <si>
    <t>11933.81</t>
  </si>
  <si>
    <t>11881.37</t>
  </si>
  <si>
    <t>11981.40</t>
  </si>
  <si>
    <t>11981.98</t>
  </si>
  <si>
    <t>11987.82</t>
  </si>
  <si>
    <t>11971.14</t>
  </si>
  <si>
    <t>11855.19</t>
  </si>
  <si>
    <t>11700.57</t>
  </si>
  <si>
    <t>11632.58</t>
  </si>
  <si>
    <t>11673.02</t>
  </si>
  <si>
    <t>11648.89</t>
  </si>
  <si>
    <t>11696.83</t>
  </si>
  <si>
    <t>11617.69</t>
  </si>
  <si>
    <t>11657.67</t>
  </si>
  <si>
    <t>11575.15</t>
  </si>
  <si>
    <t>11652.74</t>
  </si>
  <si>
    <t>11766.88</t>
  </si>
  <si>
    <t>11657.80</t>
  </si>
  <si>
    <t>11569.07</t>
  </si>
  <si>
    <t>11507.29</t>
  </si>
  <si>
    <t>11449.27</t>
  </si>
  <si>
    <t>11483.88</t>
  </si>
  <si>
    <t>11556.83</t>
  </si>
  <si>
    <t>11563.33</t>
  </si>
  <si>
    <t>11531.25</t>
  </si>
  <si>
    <t>11642.57</t>
  </si>
  <si>
    <t>11721.58</t>
  </si>
  <si>
    <t>11768.10</t>
  </si>
  <si>
    <t>11735.28</t>
  </si>
  <si>
    <t>11865.91</t>
  </si>
  <si>
    <t>11850.86</t>
  </si>
  <si>
    <t>11859.16</t>
  </si>
  <si>
    <t>11744.24</t>
  </si>
  <si>
    <t>11787.24</t>
  </si>
  <si>
    <t>11875.48</t>
  </si>
  <si>
    <t>11886.22</t>
  </si>
  <si>
    <t>11921.28</t>
  </si>
  <si>
    <t>11933.86</t>
  </si>
  <si>
    <t>11841.36</t>
  </si>
  <si>
    <t>11841.71</t>
  </si>
  <si>
    <t>11664.77</t>
  </si>
  <si>
    <t>11725.35</t>
  </si>
  <si>
    <t>11818.04</t>
  </si>
  <si>
    <t>11934.05</t>
  </si>
  <si>
    <t>11863.48</t>
  </si>
  <si>
    <t>11931.75</t>
  </si>
  <si>
    <t>11928.24</t>
  </si>
  <si>
    <t>11931.05</t>
  </si>
  <si>
    <t>12040.30</t>
  </si>
  <si>
    <t>12073.63</t>
  </si>
  <si>
    <t>12008.37</t>
  </si>
  <si>
    <t>11886.34</t>
  </si>
  <si>
    <t>11891.12</t>
  </si>
  <si>
    <t>11821.54</t>
  </si>
  <si>
    <t>11894.89</t>
  </si>
  <si>
    <t>11816.99</t>
  </si>
  <si>
    <t>11719.16</t>
  </si>
  <si>
    <t>11745.27</t>
  </si>
  <si>
    <t>11729.76</t>
  </si>
  <si>
    <t>11683.62</t>
  </si>
  <si>
    <t>11577.67</t>
  </si>
  <si>
    <t>11559.55</t>
  </si>
  <si>
    <t>11561.69</t>
  </si>
  <si>
    <t>11579.34</t>
  </si>
  <si>
    <t>11479.82</t>
  </si>
  <si>
    <t>11634.53</t>
  </si>
  <si>
    <t>11638.27</t>
  </si>
  <si>
    <t>11568.74</t>
  </si>
  <si>
    <t>11598.96</t>
  </si>
  <si>
    <t>11646.24</t>
  </si>
  <si>
    <t>11737.21</t>
  </si>
  <si>
    <t>11634.59</t>
  </si>
  <si>
    <t>11627.10</t>
  </si>
  <si>
    <t>11693.03</t>
  </si>
  <si>
    <t>11551.83</t>
  </si>
  <si>
    <t>11426.90</t>
  </si>
  <si>
    <t>11246.78</t>
  </si>
  <si>
    <t>11282.16</t>
  </si>
  <si>
    <t>11367.98</t>
  </si>
  <si>
    <t>11217.81</t>
  </si>
  <si>
    <t>11430.48</t>
  </si>
  <si>
    <t>11337.31</t>
  </si>
  <si>
    <t>11447.27</t>
  </si>
  <si>
    <t>11347.50</t>
  </si>
  <si>
    <t>11379.57</t>
  </si>
  <si>
    <t>11245.39</t>
  </si>
  <si>
    <t>11363.52</t>
  </si>
  <si>
    <t>11422.44</t>
  </si>
  <si>
    <t>11416.31</t>
  </si>
  <si>
    <t>11562.34</t>
  </si>
  <si>
    <t>11542.28</t>
  </si>
  <si>
    <t>11538.65</t>
  </si>
  <si>
    <t>11612.48</t>
  </si>
  <si>
    <t>11495.89</t>
  </si>
  <si>
    <t>11537.61</t>
  </si>
  <si>
    <t>11417.78</t>
  </si>
  <si>
    <t>11360.43</t>
  </si>
  <si>
    <t>11477.85</t>
  </si>
  <si>
    <t>11554.42</t>
  </si>
  <si>
    <t>11685.98</t>
  </si>
  <si>
    <t>11742.64</t>
  </si>
  <si>
    <t>11729.61</t>
  </si>
  <si>
    <t>11781.97</t>
  </si>
  <si>
    <t>11786.10</t>
  </si>
  <si>
    <t>11734.47</t>
  </si>
  <si>
    <t>11817.82</t>
  </si>
  <si>
    <t>11840.35</t>
  </si>
  <si>
    <t>11787.81</t>
  </si>
  <si>
    <t>11894.39</t>
  </si>
  <si>
    <t>11922.29</t>
  </si>
  <si>
    <t>11843.94</t>
  </si>
  <si>
    <t>11864.91</t>
  </si>
  <si>
    <t>11863.75</t>
  </si>
  <si>
    <t>11831.05</t>
  </si>
  <si>
    <t>11899.93</t>
  </si>
  <si>
    <t>11875.98</t>
  </si>
  <si>
    <t>11907.48</t>
  </si>
  <si>
    <t>11946.60</t>
  </si>
  <si>
    <t>11973.36</t>
  </si>
  <si>
    <t>12029.98</t>
  </si>
  <si>
    <t>12076.10</t>
  </si>
  <si>
    <t>12068.68</t>
  </si>
  <si>
    <t>12044.92</t>
  </si>
  <si>
    <t>12053.02</t>
  </si>
  <si>
    <t>11927.42</t>
  </si>
  <si>
    <t>11843.88</t>
  </si>
  <si>
    <t>11837.30</t>
  </si>
  <si>
    <t>11956.37</t>
  </si>
  <si>
    <t>11947.34</t>
  </si>
  <si>
    <t>11876.74</t>
  </si>
  <si>
    <t>11916.22</t>
  </si>
  <si>
    <t>12028.22</t>
  </si>
  <si>
    <t>11939.40</t>
  </si>
  <si>
    <t>11971.35</t>
  </si>
  <si>
    <t>12115.55</t>
  </si>
  <si>
    <t>12200.93</t>
  </si>
  <si>
    <t>12226.71</t>
  </si>
  <si>
    <t>12227.01</t>
  </si>
  <si>
    <t>12238.43</t>
  </si>
  <si>
    <t>12254.70</t>
  </si>
  <si>
    <t>12191.59</t>
  </si>
  <si>
    <t>12287.10</t>
  </si>
  <si>
    <t>12354.18</t>
  </si>
  <si>
    <t>12262.98</t>
  </si>
  <si>
    <t>12337.25</t>
  </si>
  <si>
    <t>12283.33</t>
  </si>
  <si>
    <t>12311.45</t>
  </si>
  <si>
    <t>12442.37</t>
  </si>
  <si>
    <t>12360.81</t>
  </si>
  <si>
    <t>12380.71</t>
  </si>
  <si>
    <t>12469.86</t>
  </si>
  <si>
    <t>12465.83</t>
  </si>
  <si>
    <t>12364.04</t>
  </si>
  <si>
    <t>12258.37</t>
  </si>
  <si>
    <t>12213.10</t>
  </si>
  <si>
    <t>12281.00</t>
  </si>
  <si>
    <t>12264.51</t>
  </si>
  <si>
    <t>12351.49</t>
  </si>
  <si>
    <t>12283.79</t>
  </si>
  <si>
    <t>12319.64</t>
  </si>
  <si>
    <t>12174.90</t>
  </si>
  <si>
    <t>12176.55</t>
  </si>
  <si>
    <t>12158.34</t>
  </si>
  <si>
    <t>12167.91</t>
  </si>
  <si>
    <t>12193.17</t>
  </si>
  <si>
    <t>12159.31</t>
  </si>
  <si>
    <t>12096.37</t>
  </si>
  <si>
    <t>12123.35</t>
  </si>
  <si>
    <t>12042.41</t>
  </si>
  <si>
    <t>12118.17</t>
  </si>
  <si>
    <t>12082.59</t>
  </si>
  <si>
    <t>12217.13</t>
  </si>
  <si>
    <t>12233.81</t>
  </si>
  <si>
    <t>12189.58</t>
  </si>
  <si>
    <t>12340.45</t>
  </si>
  <si>
    <t>12375.01</t>
  </si>
  <si>
    <t>12326.97</t>
  </si>
  <si>
    <t>12418.05</t>
  </si>
  <si>
    <t>12417.78</t>
  </si>
  <si>
    <t>12322.31</t>
  </si>
  <si>
    <t>12270.72</t>
  </si>
  <si>
    <t>12271.40</t>
  </si>
  <si>
    <t>12356.01</t>
  </si>
  <si>
    <t>12292.28</t>
  </si>
  <si>
    <t>12197.54</t>
  </si>
  <si>
    <t>12071.90</t>
  </si>
  <si>
    <t>12106.89</t>
  </si>
  <si>
    <t>12126.92</t>
  </si>
  <si>
    <t>12145.62</t>
  </si>
  <si>
    <t>12142.88</t>
  </si>
  <si>
    <t>12146.84</t>
  </si>
  <si>
    <t>12259.53</t>
  </si>
  <si>
    <t>12289.26</t>
  </si>
  <si>
    <t>12289.25</t>
  </si>
  <si>
    <t>12168.10</t>
  </si>
  <si>
    <t>11968.15</t>
  </si>
  <si>
    <t>11904.11</t>
  </si>
  <si>
    <t>11953.84</t>
  </si>
  <si>
    <t>11867.40</t>
  </si>
  <si>
    <t>11830.21</t>
  </si>
  <si>
    <t>11734.20</t>
  </si>
  <si>
    <t>11722.81</t>
  </si>
  <si>
    <t>11835.61</t>
  </si>
  <si>
    <t>11872.51</t>
  </si>
  <si>
    <t>11749.26</t>
  </si>
  <si>
    <t>11919.47</t>
  </si>
  <si>
    <t>11748.94</t>
  </si>
  <si>
    <t>11792.57</t>
  </si>
  <si>
    <t>11995.14</t>
  </si>
  <si>
    <t>11963.09</t>
  </si>
  <si>
    <t>11908.78</t>
  </si>
  <si>
    <t>11759.89</t>
  </si>
  <si>
    <t>11947.36</t>
  </si>
  <si>
    <t>12063.24</t>
  </si>
  <si>
    <t>12030.72</t>
  </si>
  <si>
    <t>12168.14</t>
  </si>
  <si>
    <t>12218.27</t>
  </si>
  <si>
    <t>12219.60</t>
  </si>
  <si>
    <t>12252.09</t>
  </si>
  <si>
    <t>12204.36</t>
  </si>
  <si>
    <t>12324.98</t>
  </si>
  <si>
    <t>12362.86</t>
  </si>
  <si>
    <t>12353.81</t>
  </si>
  <si>
    <t>12293.60</t>
  </si>
  <si>
    <t>12308.30</t>
  </si>
  <si>
    <t>12442.36</t>
  </si>
  <si>
    <t>12495.11</t>
  </si>
  <si>
    <t>12570.44</t>
  </si>
  <si>
    <t>12636.74</t>
  </si>
  <si>
    <t>12678.87</t>
  </si>
  <si>
    <t>12702.41</t>
  </si>
  <si>
    <t>12573.66</t>
  </si>
  <si>
    <t>12575.60</t>
  </si>
  <si>
    <t>12521.92</t>
  </si>
  <si>
    <t>12685.10</t>
  </si>
  <si>
    <t>12692.76</t>
  </si>
  <si>
    <t>12652.57</t>
  </si>
  <si>
    <t>12667.57</t>
  </si>
  <si>
    <t>12606.18</t>
  </si>
  <si>
    <t>12605.72</t>
  </si>
  <si>
    <t>12640.82</t>
  </si>
  <si>
    <t>12655.30</t>
  </si>
  <si>
    <t>12709.58</t>
  </si>
  <si>
    <t>12755.58</t>
  </si>
  <si>
    <t>12724.48</t>
  </si>
  <si>
    <t>12688.71</t>
  </si>
  <si>
    <t>12595.49</t>
  </si>
  <si>
    <t>12598.37</t>
  </si>
  <si>
    <t>12642.33</t>
  </si>
  <si>
    <t>12700.27</t>
  </si>
  <si>
    <t>12711.69</t>
  </si>
  <si>
    <t>12586.30</t>
  </si>
  <si>
    <t>12610.84</t>
  </si>
  <si>
    <t>12576.71</t>
  </si>
  <si>
    <t>12517.69</t>
  </si>
  <si>
    <t>12713.88</t>
  </si>
  <si>
    <t>12773.49</t>
  </si>
  <si>
    <t>12779.82</t>
  </si>
  <si>
    <t>12901.69</t>
  </si>
  <si>
    <t>12963.00</t>
  </si>
  <si>
    <t>12974.77</t>
  </si>
  <si>
    <t>13011.23</t>
  </si>
  <si>
    <t>12928.55</t>
  </si>
  <si>
    <t>12944.57</t>
  </si>
  <si>
    <t>12896.94</t>
  </si>
  <si>
    <t>12851.29</t>
  </si>
  <si>
    <t>12939.24</t>
  </si>
  <si>
    <t>12715.03</t>
  </si>
  <si>
    <t>12744.33</t>
  </si>
  <si>
    <t>12801.92</t>
  </si>
  <si>
    <t>12772.31</t>
  </si>
  <si>
    <t>12874.23</t>
  </si>
  <si>
    <t>12963.41</t>
  </si>
  <si>
    <t>12979.43</t>
  </si>
  <si>
    <t>12953.63</t>
  </si>
  <si>
    <t>12965.80</t>
  </si>
  <si>
    <t>12852.00</t>
  </si>
  <si>
    <t>12787.31</t>
  </si>
  <si>
    <t>12807.10</t>
  </si>
  <si>
    <t>12685.82</t>
  </si>
  <si>
    <t>12776.94</t>
  </si>
  <si>
    <t>12752.74</t>
  </si>
  <si>
    <t>12774.53</t>
  </si>
  <si>
    <t>12714.89</t>
  </si>
  <si>
    <t>12836.79</t>
  </si>
  <si>
    <t>12887.76</t>
  </si>
  <si>
    <t>12987.59</t>
  </si>
  <si>
    <t>12971.56</t>
  </si>
  <si>
    <t>12928.85</t>
  </si>
  <si>
    <t>13023.00</t>
  </si>
  <si>
    <t>12986.09</t>
  </si>
  <si>
    <t>13010.58</t>
  </si>
  <si>
    <t>13059.91</t>
  </si>
  <si>
    <t>12922.27</t>
  </si>
  <si>
    <t>13037.69</t>
  </si>
  <si>
    <t>13022.96</t>
  </si>
  <si>
    <t>13004.51</t>
  </si>
  <si>
    <t>12912.35</t>
  </si>
  <si>
    <t>12857.69</t>
  </si>
  <si>
    <t>12873.84</t>
  </si>
  <si>
    <t>12816.13</t>
  </si>
  <si>
    <t>12907.02</t>
  </si>
  <si>
    <t>12933.22</t>
  </si>
  <si>
    <t>13066.98</t>
  </si>
  <si>
    <t>13130.68</t>
  </si>
  <si>
    <t>13150.36</t>
  </si>
  <si>
    <t>13177.06</t>
  </si>
  <si>
    <t>13163.13</t>
  </si>
  <si>
    <t>13073.99</t>
  </si>
  <si>
    <t>13155.58</t>
  </si>
  <si>
    <t>13136.00</t>
  </si>
  <si>
    <t>13166.77</t>
  </si>
  <si>
    <t>13158.03</t>
  </si>
  <si>
    <t>13088.44</t>
  </si>
  <si>
    <t>13204.93</t>
  </si>
  <si>
    <t>13183.50</t>
  </si>
  <si>
    <t>13155.44</t>
  </si>
  <si>
    <t>13161.77</t>
  </si>
  <si>
    <t>13233.30</t>
  </si>
  <si>
    <t>13292.31</t>
  </si>
  <si>
    <t>13272.70</t>
  </si>
  <si>
    <t>13139.18</t>
  </si>
  <si>
    <t>13136.85</t>
  </si>
  <si>
    <t>13026.41</t>
  </si>
  <si>
    <t>13049.89</t>
  </si>
  <si>
    <t>13065.26</t>
  </si>
  <si>
    <t>13034.13</t>
  </si>
  <si>
    <t>13261.91</t>
  </si>
  <si>
    <t>13312.87</t>
  </si>
  <si>
    <t>13315.83</t>
  </si>
  <si>
    <t>13310.59</t>
  </si>
  <si>
    <t>13271.95</t>
  </si>
  <si>
    <t>13215.06</t>
  </si>
  <si>
    <t>13240.71</t>
  </si>
  <si>
    <t>13268.97</t>
  </si>
  <si>
    <t>13280.93</t>
  </si>
  <si>
    <t>13231.42</t>
  </si>
  <si>
    <t>13303.96</t>
  </si>
  <si>
    <t>13263.69</t>
  </si>
  <si>
    <t>13318.34</t>
  </si>
  <si>
    <t>13457.28</t>
  </si>
  <si>
    <t>13455.19</t>
  </si>
  <si>
    <t>13456.79</t>
  </si>
  <si>
    <t>13430.37</t>
  </si>
  <si>
    <t>13246.78</t>
  </si>
  <si>
    <t>13078.72</t>
  </si>
  <si>
    <t>13083.86</t>
  </si>
  <si>
    <t>13066.10</t>
  </si>
  <si>
    <t>12850.29</t>
  </si>
  <si>
    <t>12760.07</t>
  </si>
  <si>
    <t>12811.80</t>
  </si>
  <si>
    <t>12743.01</t>
  </si>
  <si>
    <t>12689.57</t>
  </si>
  <si>
    <t>12695.54</t>
  </si>
  <si>
    <t>12855.02</t>
  </si>
  <si>
    <t>12933.29</t>
  </si>
  <si>
    <t>12724.22</t>
  </si>
  <si>
    <t>12841.69</t>
  </si>
  <si>
    <t>13008.66</t>
  </si>
  <si>
    <t>13035.78</t>
  </si>
  <si>
    <t>12791.60</t>
  </si>
  <si>
    <t>12755.47</t>
  </si>
  <si>
    <t>12678.57</t>
  </si>
  <si>
    <t>12679.31</t>
  </si>
  <si>
    <t>12629.22</t>
  </si>
  <si>
    <t>12440.96</t>
  </si>
  <si>
    <t>12296.92</t>
  </si>
  <si>
    <t>12354.88</t>
  </si>
  <si>
    <t>12645.70</t>
  </si>
  <si>
    <t>12594.94</t>
  </si>
  <si>
    <t>12470.70</t>
  </si>
  <si>
    <t>12459.42</t>
  </si>
  <si>
    <t>12602.32</t>
  </si>
  <si>
    <t>12540.21</t>
  </si>
  <si>
    <t>12549.96</t>
  </si>
  <si>
    <t>12616.99</t>
  </si>
  <si>
    <t>12495.19</t>
  </si>
  <si>
    <t>12553.70</t>
  </si>
  <si>
    <t>12845.77</t>
  </si>
  <si>
    <t>12849.29</t>
  </si>
  <si>
    <t>12945.10</t>
  </si>
  <si>
    <t>12835.89</t>
  </si>
  <si>
    <t>12861.98</t>
  </si>
  <si>
    <t>12760.34</t>
  </si>
  <si>
    <t>12770.84</t>
  </si>
  <si>
    <t>12822.77</t>
  </si>
  <si>
    <t>12677.95</t>
  </si>
  <si>
    <t>12497.96</t>
  </si>
  <si>
    <t>12424.71</t>
  </si>
  <si>
    <t>12395.95</t>
  </si>
  <si>
    <t>12418.43</t>
  </si>
  <si>
    <t>12663.34</t>
  </si>
  <si>
    <t>12520.43</t>
  </si>
  <si>
    <t>12407.16</t>
  </si>
  <si>
    <t>12627.88</t>
  </si>
  <si>
    <t>12719.87</t>
  </si>
  <si>
    <t>12706.63</t>
  </si>
  <si>
    <t>12634.11</t>
  </si>
  <si>
    <t>12798.61</t>
  </si>
  <si>
    <t>12789.67</t>
  </si>
  <si>
    <t>12715.25</t>
  </si>
  <si>
    <t>12793.46</t>
  </si>
  <si>
    <t>12826.14</t>
  </si>
  <si>
    <t>12811.60</t>
  </si>
  <si>
    <t>12767.12</t>
  </si>
  <si>
    <t>12710.26</t>
  </si>
  <si>
    <t>12642.95</t>
  </si>
  <si>
    <t>12702.92</t>
  </si>
  <si>
    <t>12641.21</t>
  </si>
  <si>
    <t>12657.52</t>
  </si>
  <si>
    <t>12842.07</t>
  </si>
  <si>
    <t>12959.02</t>
  </si>
  <si>
    <t>12979.88</t>
  </si>
  <si>
    <t>13021.35</t>
  </si>
  <si>
    <t>12966.22</t>
  </si>
  <si>
    <t>12979.45</t>
  </si>
  <si>
    <t>12906.27</t>
  </si>
  <si>
    <t>12928.51</t>
  </si>
  <si>
    <t>12921.56</t>
  </si>
  <si>
    <t>12996.43</t>
  </si>
  <si>
    <t>13037.77</t>
  </si>
  <si>
    <t>13053.81</t>
  </si>
  <si>
    <t>13062.54</t>
  </si>
  <si>
    <t>13128.38</t>
  </si>
  <si>
    <t>13162.35</t>
  </si>
  <si>
    <t>13012.79</t>
  </si>
  <si>
    <t>12948.96</t>
  </si>
  <si>
    <t>12992.30</t>
  </si>
  <si>
    <t>12987.75</t>
  </si>
  <si>
    <t>13142.95</t>
  </si>
  <si>
    <t>13204.04</t>
  </si>
  <si>
    <t>13180.40</t>
  </si>
  <si>
    <t>13213.39</t>
  </si>
  <si>
    <t>13222.59</t>
  </si>
  <si>
    <t>13187.30</t>
  </si>
  <si>
    <t>13259.63</t>
  </si>
  <si>
    <t>13186.04</t>
  </si>
  <si>
    <t>13137.63</t>
  </si>
  <si>
    <t>13250.34</t>
  </si>
  <si>
    <t>13346.31</t>
  </si>
  <si>
    <t>13362.03</t>
  </si>
  <si>
    <t>13384.27</t>
  </si>
  <si>
    <t>13345.97</t>
  </si>
  <si>
    <t>13289.42</t>
  </si>
  <si>
    <t>13305.78</t>
  </si>
  <si>
    <t>13474.56</t>
  </si>
  <si>
    <t>13535.05</t>
  </si>
  <si>
    <t>13494.83</t>
  </si>
  <si>
    <t>13523.42</t>
  </si>
  <si>
    <t>13556.55</t>
  </si>
  <si>
    <t>13513.91</t>
  </si>
  <si>
    <t>13657.60</t>
  </si>
  <si>
    <t>13696.31</t>
  </si>
  <si>
    <t>13747.62</t>
  </si>
  <si>
    <t>13690.61</t>
  </si>
  <si>
    <t>13701.75</t>
  </si>
  <si>
    <t>13721.80</t>
  </si>
  <si>
    <t>13717.71</t>
  </si>
  <si>
    <t>13797.13</t>
  </si>
  <si>
    <t>13801.65</t>
  </si>
  <si>
    <t>13854.18</t>
  </si>
  <si>
    <t>13943.82</t>
  </si>
  <si>
    <t>13820.42</t>
  </si>
  <si>
    <t>13834.28</t>
  </si>
  <si>
    <t>13829.07</t>
  </si>
  <si>
    <t>13709.21</t>
  </si>
  <si>
    <t>13698.29</t>
  </si>
  <si>
    <t>13683.52</t>
  </si>
  <si>
    <t>13843.39</t>
  </si>
  <si>
    <t>13871.53</t>
  </si>
  <si>
    <t>13914.28</t>
  </si>
  <si>
    <t>13837.86</t>
  </si>
  <si>
    <t>13876.47</t>
  </si>
  <si>
    <t>13913.90</t>
  </si>
  <si>
    <t>14017.69</t>
  </si>
  <si>
    <t>14067.79</t>
  </si>
  <si>
    <t>14090.95</t>
  </si>
  <si>
    <t>14098.12</t>
  </si>
  <si>
    <t>14103.85</t>
  </si>
  <si>
    <t>14136.22</t>
  </si>
  <si>
    <t>14174.47</t>
  </si>
  <si>
    <t>14136.25</t>
  </si>
  <si>
    <t>13918.86</t>
  </si>
  <si>
    <t>13961.22</t>
  </si>
  <si>
    <t>14094.77</t>
  </si>
  <si>
    <t>14116.71</t>
  </si>
  <si>
    <t>14077.72</t>
  </si>
  <si>
    <t>14217.70</t>
  </si>
  <si>
    <t>14272.06</t>
  </si>
  <si>
    <t>14257.78</t>
  </si>
  <si>
    <t>14199.99</t>
  </si>
  <si>
    <t>14221.88</t>
  </si>
  <si>
    <t>14247.70</t>
  </si>
  <si>
    <t>14222.02</t>
  </si>
  <si>
    <t>14234.87</t>
  </si>
  <si>
    <t>14347.53</t>
  </si>
  <si>
    <t>14356.88</t>
  </si>
  <si>
    <t>14289.29</t>
  </si>
  <si>
    <t>14311.75</t>
  </si>
  <si>
    <t>14300.45</t>
  </si>
  <si>
    <t>14244.89</t>
  </si>
  <si>
    <t>14177.66</t>
  </si>
  <si>
    <t>14240.98</t>
  </si>
  <si>
    <t>14346.85</t>
  </si>
  <si>
    <t>14324.84</t>
  </si>
  <si>
    <t>14257.55</t>
  </si>
  <si>
    <t>14246.71</t>
  </si>
  <si>
    <t>14269.90</t>
  </si>
  <si>
    <t>14164.80</t>
  </si>
  <si>
    <t>14197.15</t>
  </si>
  <si>
    <t>14204.71</t>
  </si>
  <si>
    <t>14242.55</t>
  </si>
  <si>
    <t>14350.24</t>
  </si>
  <si>
    <t>14426.00</t>
  </si>
  <si>
    <t>14432.49</t>
  </si>
  <si>
    <t>14417.26</t>
  </si>
  <si>
    <t>14350.88</t>
  </si>
  <si>
    <t>14405.79</t>
  </si>
  <si>
    <t>14329.75</t>
  </si>
  <si>
    <t>14391.57</t>
  </si>
  <si>
    <t>14517.85</t>
  </si>
  <si>
    <t>14358.67</t>
  </si>
  <si>
    <t>14354.90</t>
  </si>
  <si>
    <t>14359.45</t>
  </si>
  <si>
    <t>14438.68</t>
  </si>
  <si>
    <t>14531.92</t>
  </si>
  <si>
    <t>14615.38</t>
  </si>
  <si>
    <t>14642.45</t>
  </si>
  <si>
    <t>14626.09</t>
  </si>
  <si>
    <t>14646.91</t>
  </si>
  <si>
    <t>14681.86</t>
  </si>
  <si>
    <t>14667.55</t>
  </si>
  <si>
    <t>14556.05</t>
  </si>
  <si>
    <t>14502.87</t>
  </si>
  <si>
    <t>14611.92</t>
  </si>
  <si>
    <t>14712.55</t>
  </si>
  <si>
    <t>14731.90</t>
  </si>
  <si>
    <t>14733.65</t>
  </si>
  <si>
    <t>14796.54</t>
  </si>
  <si>
    <t>14786.12</t>
  </si>
  <si>
    <t>14778.71</t>
  </si>
  <si>
    <t>14729.83</t>
  </si>
  <si>
    <t>14703.66</t>
  </si>
  <si>
    <t>14203.20</t>
  </si>
  <si>
    <t>14271.61</t>
  </si>
  <si>
    <t>14236.03</t>
  </si>
  <si>
    <t>14060.13</t>
  </si>
  <si>
    <t>13896.55</t>
  </si>
  <si>
    <t>14125.36</t>
  </si>
  <si>
    <t>14093.24</t>
  </si>
  <si>
    <t>14194.19</t>
  </si>
  <si>
    <t>14213.27</t>
  </si>
  <si>
    <t>14257.14</t>
  </si>
  <si>
    <t>13966.01</t>
  </si>
  <si>
    <t>14046.11</t>
  </si>
  <si>
    <t>14111.75</t>
  </si>
  <si>
    <t>14054.38</t>
  </si>
  <si>
    <t>14209.13</t>
  </si>
  <si>
    <t>14302.24</t>
  </si>
  <si>
    <t>14536.94</t>
  </si>
  <si>
    <t>14540.44</t>
  </si>
  <si>
    <t>14556.46</t>
  </si>
  <si>
    <t>14563.65</t>
  </si>
  <si>
    <t>14474.79</t>
  </si>
  <si>
    <t>14369.35</t>
  </si>
  <si>
    <t>14413.23</t>
  </si>
  <si>
    <t>14409.27</t>
  </si>
  <si>
    <t>14448.18</t>
  </si>
  <si>
    <t>14581.15</t>
  </si>
  <si>
    <t>14595.10</t>
  </si>
  <si>
    <t>14640.38</t>
  </si>
  <si>
    <t>14648.08</t>
  </si>
  <si>
    <t>14685.52</t>
  </si>
  <si>
    <t>14593.06</t>
  </si>
  <si>
    <t>14682.38</t>
  </si>
  <si>
    <t>14736.44</t>
  </si>
  <si>
    <t>14891.70</t>
  </si>
  <si>
    <t>14910.93</t>
  </si>
  <si>
    <t>14909.05</t>
  </si>
  <si>
    <t>14875.89</t>
  </si>
  <si>
    <t>15009.91</t>
  </si>
  <si>
    <t>14983.87</t>
  </si>
  <si>
    <t>14972.49</t>
  </si>
  <si>
    <t>15110.41</t>
  </si>
  <si>
    <t>15108.03</t>
  </si>
  <si>
    <t>15092.75</t>
  </si>
  <si>
    <t>14952.35</t>
  </si>
  <si>
    <t>14983.85</t>
  </si>
  <si>
    <t>15102.16</t>
  </si>
  <si>
    <t>15158.85</t>
  </si>
  <si>
    <t>15194.08</t>
  </si>
  <si>
    <t>15222.62</t>
  </si>
  <si>
    <t>15203.03</t>
  </si>
  <si>
    <t>15259.58</t>
  </si>
  <si>
    <t>15046.36</t>
  </si>
  <si>
    <t>15194.52</t>
  </si>
  <si>
    <t>15150.93</t>
  </si>
  <si>
    <t>15108.31</t>
  </si>
  <si>
    <t>15223.89</t>
  </si>
  <si>
    <t>15206.93</t>
  </si>
  <si>
    <t>15304.99</t>
  </si>
  <si>
    <t>15355.90</t>
  </si>
  <si>
    <t>15372.80</t>
  </si>
  <si>
    <t>15348.10</t>
  </si>
  <si>
    <t>15181.68</t>
  </si>
  <si>
    <t>15269.21</t>
  </si>
  <si>
    <t>15315.69</t>
  </si>
  <si>
    <t>15441.26</t>
  </si>
  <si>
    <t>15462.16</t>
  </si>
  <si>
    <t>15532.67</t>
  </si>
  <si>
    <t>15569.19</t>
  </si>
  <si>
    <t>15484.29</t>
  </si>
  <si>
    <t>15343.15</t>
  </si>
  <si>
    <t>15070.12</t>
  </si>
  <si>
    <t>15233.07</t>
  </si>
  <si>
    <t>15246.02</t>
  </si>
  <si>
    <t>15085.67</t>
  </si>
  <si>
    <t>15297.52</t>
  </si>
  <si>
    <t>15373.07</t>
  </si>
  <si>
    <t>15481.89</t>
  </si>
  <si>
    <t>15464.40</t>
  </si>
  <si>
    <t>15490.24</t>
  </si>
  <si>
    <t>15291.15</t>
  </si>
  <si>
    <t>15376.04</t>
  </si>
  <si>
    <t>15203.32</t>
  </si>
  <si>
    <t>15139.53</t>
  </si>
  <si>
    <t>15089.30</t>
  </si>
  <si>
    <t>15232.80</t>
  </si>
  <si>
    <t>15235.32</t>
  </si>
  <si>
    <t>15210.65</t>
  </si>
  <si>
    <t>15378.66</t>
  </si>
  <si>
    <t>15430.48</t>
  </si>
  <si>
    <t>15449.03</t>
  </si>
  <si>
    <t>15507.34</t>
  </si>
  <si>
    <t>15523.85</t>
  </si>
  <si>
    <t>15303.67</t>
  </si>
  <si>
    <t>15382.73</t>
  </si>
  <si>
    <t>15652.94</t>
  </si>
  <si>
    <t>15700.95</t>
  </si>
  <si>
    <t>15655.13</t>
  </si>
  <si>
    <t>15655.54</t>
  </si>
  <si>
    <t>15621.04</t>
  </si>
  <si>
    <t>15695.74</t>
  </si>
  <si>
    <t>15506.48</t>
  </si>
  <si>
    <t>15558.28</t>
  </si>
  <si>
    <t>15244.07</t>
  </si>
  <si>
    <t>15291.75</t>
  </si>
  <si>
    <t>14938.47</t>
  </si>
  <si>
    <t>14710.78</t>
  </si>
  <si>
    <t>14852.75</t>
  </si>
  <si>
    <t>14682.66</t>
  </si>
  <si>
    <t>14755.40</t>
  </si>
  <si>
    <t>14829.82</t>
  </si>
  <si>
    <t>14432.34</t>
  </si>
  <si>
    <t>14723.12</t>
  </si>
  <si>
    <t>14823.49</t>
  </si>
  <si>
    <t>15046.23</t>
  </si>
  <si>
    <t>14640.32</t>
  </si>
  <si>
    <t>14641.03</t>
  </si>
  <si>
    <t>14633.36</t>
  </si>
  <si>
    <t>14360.33</t>
  </si>
  <si>
    <t>14146.41</t>
  </si>
  <si>
    <t>14190.36</t>
  </si>
  <si>
    <t>14531.52</t>
  </si>
  <si>
    <t>14544.56</t>
  </si>
  <si>
    <t>14570.97</t>
  </si>
  <si>
    <t>14750.78</t>
  </si>
  <si>
    <t>14720.75</t>
  </si>
  <si>
    <t>14896.21</t>
  </si>
  <si>
    <t>14769.33</t>
  </si>
  <si>
    <t>14425.63</t>
  </si>
  <si>
    <t>14734.31</t>
  </si>
  <si>
    <t>14677.24</t>
  </si>
  <si>
    <t>14847.70</t>
  </si>
  <si>
    <t>15007.28</t>
  </si>
  <si>
    <t>14846.39</t>
  </si>
  <si>
    <t>14905.01</t>
  </si>
  <si>
    <t>14655.52</t>
  </si>
  <si>
    <t>14613.53</t>
  </si>
  <si>
    <t>14809.35</t>
  </si>
  <si>
    <t>14802.86</t>
  </si>
  <si>
    <t>14909.06</t>
  </si>
  <si>
    <t>14927.60</t>
  </si>
  <si>
    <t>14839.44</t>
  </si>
  <si>
    <t>15271.80</t>
  </si>
  <si>
    <t>15371.29</t>
  </si>
  <si>
    <t>15271.69</t>
  </si>
  <si>
    <t>15338.93</t>
  </si>
  <si>
    <t>15262.88</t>
  </si>
  <si>
    <t>15254.08</t>
  </si>
  <si>
    <t>15338.03</t>
  </si>
  <si>
    <t>15411.42</t>
  </si>
  <si>
    <t>15362.02</t>
  </si>
  <si>
    <t>15575.76</t>
  </si>
  <si>
    <t>15595.11</t>
  </si>
  <si>
    <t>15517.40</t>
  </si>
  <si>
    <t>15551.90</t>
  </si>
  <si>
    <t>15723.69</t>
  </si>
  <si>
    <t>15680.29</t>
  </si>
  <si>
    <t>15806.69</t>
  </si>
  <si>
    <t>15798.23</t>
  </si>
  <si>
    <t>15706.85</t>
  </si>
  <si>
    <t>15789.30</t>
  </si>
  <si>
    <t>15648.21</t>
  </si>
  <si>
    <t>15544.94</t>
  </si>
  <si>
    <t>15577.43</t>
  </si>
  <si>
    <t>15567.27</t>
  </si>
  <si>
    <t>15174.49</t>
  </si>
  <si>
    <t>15247.75</t>
  </si>
  <si>
    <t>15386.29</t>
  </si>
  <si>
    <t>15337.70</t>
  </si>
  <si>
    <t>15310.88</t>
  </si>
  <si>
    <t>15518.12</t>
  </si>
  <si>
    <t>15581.48</t>
  </si>
  <si>
    <t>15482.01</t>
  </si>
  <si>
    <t>15673.36</t>
  </si>
  <si>
    <t>15261.09</t>
  </si>
  <si>
    <t>15268.82</t>
  </si>
  <si>
    <t>15173.92</t>
  </si>
  <si>
    <t>15354.81</t>
  </si>
  <si>
    <t>14926.22</t>
  </si>
  <si>
    <t>14921.71</t>
  </si>
  <si>
    <t>14709.29</t>
  </si>
  <si>
    <t>14542.69</t>
  </si>
  <si>
    <t>14950.65</t>
  </si>
  <si>
    <t>14851.29</t>
  </si>
  <si>
    <t>14663.91</t>
  </si>
  <si>
    <t>14727.28</t>
  </si>
  <si>
    <t>14462.65</t>
  </si>
  <si>
    <t>14505.38</t>
  </si>
  <si>
    <t>14288.29</t>
  </si>
  <si>
    <t>14518.19</t>
  </si>
  <si>
    <t>14208.95</t>
  </si>
  <si>
    <t>14399.52</t>
  </si>
  <si>
    <t>14816.83</t>
  </si>
  <si>
    <t>14823.01</t>
  </si>
  <si>
    <t>14932.67</t>
  </si>
  <si>
    <t>14848.71</t>
  </si>
  <si>
    <t>14752.19</t>
  </si>
  <si>
    <t>14963.52</t>
  </si>
  <si>
    <t>15203.36</t>
  </si>
  <si>
    <t>15195.10</t>
  </si>
  <si>
    <t>15311.35</t>
  </si>
  <si>
    <t>14923.55</t>
  </si>
  <si>
    <t>14993.96</t>
  </si>
  <si>
    <t>15000.47</t>
  </si>
  <si>
    <t>14792.75</t>
  </si>
  <si>
    <t>14555.08</t>
  </si>
  <si>
    <t>14651.16</t>
  </si>
  <si>
    <t>14644.64</t>
  </si>
  <si>
    <t>14735.57</t>
  </si>
  <si>
    <t>14979.27</t>
  </si>
  <si>
    <t>15110.89</t>
  </si>
  <si>
    <t>15125.93</t>
  </si>
  <si>
    <t>14895.77</t>
  </si>
  <si>
    <t>14911.63</t>
  </si>
  <si>
    <t>14819.58</t>
  </si>
  <si>
    <t>14613.57</t>
  </si>
  <si>
    <t>14587.92</t>
  </si>
  <si>
    <t>14210.85</t>
  </si>
  <si>
    <t>14229.80</t>
  </si>
  <si>
    <t>13963.20</t>
  </si>
  <si>
    <t>14120.81</t>
  </si>
  <si>
    <t>14245.18</t>
  </si>
  <si>
    <t>14042.54</t>
  </si>
  <si>
    <t>14186.39</t>
  </si>
  <si>
    <t>13841.83</t>
  </si>
  <si>
    <t>13772.97</t>
  </si>
  <si>
    <t>13389.66</t>
  </si>
  <si>
    <t>13308.45</t>
  </si>
  <si>
    <t>13189.66</t>
  </si>
  <si>
    <t>13473.13</t>
  </si>
  <si>
    <t>13608.44</t>
  </si>
  <si>
    <t>13423.62</t>
  </si>
  <si>
    <t>13660.71</t>
  </si>
  <si>
    <t>13739.78</t>
  </si>
  <si>
    <t>13656.60</t>
  </si>
  <si>
    <t>13896.65</t>
  </si>
  <si>
    <t>14091.09</t>
  </si>
  <si>
    <t>13954.61</t>
  </si>
  <si>
    <t>13536.19</t>
  </si>
  <si>
    <t>13418.18</t>
  </si>
  <si>
    <t>13528.01</t>
  </si>
  <si>
    <t>13484.95</t>
  </si>
  <si>
    <t>13561.82</t>
  </si>
  <si>
    <t>13647.52</t>
  </si>
  <si>
    <t>13843.43</t>
  </si>
  <si>
    <t>13655.93</t>
  </si>
  <si>
    <t>13652.73</t>
  </si>
  <si>
    <t>13645.71</t>
  </si>
  <si>
    <t>13758.35</t>
  </si>
  <si>
    <t>13576.58</t>
  </si>
  <si>
    <t>13663.03</t>
  </si>
  <si>
    <t>13866.04</t>
  </si>
  <si>
    <t>13965.48</t>
  </si>
  <si>
    <t>13945.13</t>
  </si>
  <si>
    <t>13816.71</t>
  </si>
  <si>
    <t>13455.96</t>
  </si>
  <si>
    <t>13450.66</t>
  </si>
  <si>
    <t>13397.37</t>
  </si>
  <si>
    <t>13473.25</t>
  </si>
  <si>
    <t>13164.99</t>
  </si>
  <si>
    <t>13052.41</t>
  </si>
  <si>
    <t>12822.54</t>
  </si>
  <si>
    <t>13286.61</t>
  </si>
  <si>
    <t>13179.46</t>
  </si>
  <si>
    <t>13266.85</t>
  </si>
  <si>
    <t>12992.93</t>
  </si>
  <si>
    <t>12827.72</t>
  </si>
  <si>
    <t>13354.94</t>
  </si>
  <si>
    <t>13037.30</t>
  </si>
  <si>
    <t>13336.42</t>
  </si>
  <si>
    <t>13570.78</t>
  </si>
  <si>
    <t>13623.61</t>
  </si>
  <si>
    <t>13518.29</t>
  </si>
  <si>
    <t>13363.84</t>
  </si>
  <si>
    <t>13255.14</t>
  </si>
  <si>
    <t>13332.01</t>
  </si>
  <si>
    <t>13786.19</t>
  </si>
  <si>
    <t>13775.22</t>
  </si>
  <si>
    <t>13801.78</t>
  </si>
  <si>
    <t>13823.80</t>
  </si>
  <si>
    <t>13845.36</t>
  </si>
  <si>
    <t>13789.88</t>
  </si>
  <si>
    <t>13656.32</t>
  </si>
  <si>
    <t>13731.74</t>
  </si>
  <si>
    <t>13455.24</t>
  </si>
  <si>
    <t>13410.39</t>
  </si>
  <si>
    <t>13473.48</t>
  </si>
  <si>
    <t>13786.84</t>
  </si>
  <si>
    <t>13777.05</t>
  </si>
  <si>
    <t>14017.30</t>
  </si>
  <si>
    <t>13995.43</t>
  </si>
  <si>
    <t>13863.43</t>
  </si>
  <si>
    <t>13899.84</t>
  </si>
  <si>
    <t>13990.52</t>
  </si>
  <si>
    <t>14089.21</t>
  </si>
  <si>
    <t>14087.93</t>
  </si>
  <si>
    <t>14032.54</t>
  </si>
  <si>
    <t>13991.12</t>
  </si>
  <si>
    <t>14220.24</t>
  </si>
  <si>
    <t>14251.06</t>
  </si>
  <si>
    <t>14199.06</t>
  </si>
  <si>
    <t>14308.52</t>
  </si>
  <si>
    <t>14066.66</t>
  </si>
  <si>
    <t>14121.06</t>
  </si>
  <si>
    <t>14040.05</t>
  </si>
  <si>
    <t>14191.95</t>
  </si>
  <si>
    <t>14206.54</t>
  </si>
  <si>
    <t>14256.16</t>
  </si>
  <si>
    <t>14404.22</t>
  </si>
  <si>
    <t>14423.75</t>
  </si>
  <si>
    <t>14423.10</t>
  </si>
  <si>
    <t>14309.88</t>
  </si>
  <si>
    <t>14084.22</t>
  </si>
  <si>
    <t>14127.12</t>
  </si>
  <si>
    <t>13954.47</t>
  </si>
  <si>
    <t>14059.08</t>
  </si>
  <si>
    <t>14131.11</t>
  </si>
  <si>
    <t>14217.05</t>
  </si>
  <si>
    <t>14260.76</t>
  </si>
  <si>
    <t>14124.89</t>
  </si>
  <si>
    <t>14061.91</t>
  </si>
  <si>
    <t>14061.85</t>
  </si>
  <si>
    <t>14339.94</t>
  </si>
  <si>
    <t>13924.63</t>
  </si>
  <si>
    <t>13916.99</t>
  </si>
  <si>
    <t>13870.46</t>
  </si>
  <si>
    <t>13639.02</t>
  </si>
  <si>
    <t>13678.01</t>
  </si>
  <si>
    <t>13889.66</t>
  </si>
  <si>
    <t>13917.69</t>
  </si>
  <si>
    <t>13840.85</t>
  </si>
  <si>
    <t>13709.07</t>
  </si>
  <si>
    <t>13758.81</t>
  </si>
  <si>
    <t>13514.89</t>
  </si>
  <si>
    <t>13495.71</t>
  </si>
  <si>
    <t>13421.41</t>
  </si>
  <si>
    <t>13507.12</t>
  </si>
  <si>
    <t>13125.12</t>
  </si>
  <si>
    <t>13081.02</t>
  </si>
  <si>
    <t>13073.54</t>
  </si>
  <si>
    <t>13107.99</t>
  </si>
  <si>
    <t>12842.33</t>
  </si>
  <si>
    <t>12815.47</t>
  </si>
  <si>
    <t>12703.67</t>
  </si>
  <si>
    <t>12935.74</t>
  </si>
  <si>
    <t>12658.15</t>
  </si>
  <si>
    <t>12746.27</t>
  </si>
  <si>
    <t>12635.43</t>
  </si>
  <si>
    <t>12517.28</t>
  </si>
  <si>
    <t>12390.07</t>
  </si>
  <si>
    <t>12703.56</t>
  </si>
  <si>
    <t>12850.50</t>
  </si>
  <si>
    <t>12843.51</t>
  </si>
  <si>
    <t>12871.15</t>
  </si>
  <si>
    <t>13048.41</t>
  </si>
  <si>
    <t>13086.51</t>
  </si>
  <si>
    <t>12770.96</t>
  </si>
  <si>
    <t>12837.10</t>
  </si>
  <si>
    <t>12613.17</t>
  </si>
  <si>
    <t>12900.30</t>
  </si>
  <si>
    <t>13102.54</t>
  </si>
  <si>
    <t>12946.89</t>
  </si>
  <si>
    <t>12888.21</t>
  </si>
  <si>
    <t>12738.41</t>
  </si>
  <si>
    <t>13073.27</t>
  </si>
  <si>
    <t>13134.34</t>
  </si>
  <si>
    <t>12905.73</t>
  </si>
  <si>
    <t>13197.13</t>
  </si>
  <si>
    <t>13307.96</t>
  </si>
  <si>
    <t>13163.60</t>
  </si>
  <si>
    <t>13145.53</t>
  </si>
  <si>
    <t>13228.23</t>
  </si>
  <si>
    <t>13271.88</t>
  </si>
  <si>
    <t>13078.17</t>
  </si>
  <si>
    <t>12950.26</t>
  </si>
  <si>
    <t>13021.04</t>
  </si>
  <si>
    <t>13037.90</t>
  </si>
  <si>
    <t>13185.26</t>
  </si>
  <si>
    <t>12931.28</t>
  </si>
  <si>
    <t>12977.67</t>
  </si>
  <si>
    <t>13091.58</t>
  </si>
  <si>
    <t>13288.52</t>
  </si>
  <si>
    <t>13124.49</t>
  </si>
  <si>
    <t>13064.45</t>
  </si>
  <si>
    <t>13027.26</t>
  </si>
  <si>
    <t>12653.88</t>
  </si>
  <si>
    <t>12702.58</t>
  </si>
  <si>
    <t>12923.12</t>
  </si>
  <si>
    <t>12476.62</t>
  </si>
  <si>
    <t>12570.27</t>
  </si>
  <si>
    <t>12715.68</t>
  </si>
  <si>
    <t>12764.88</t>
  </si>
  <si>
    <t>12184.43</t>
  </si>
  <si>
    <t>12397.93</t>
  </si>
  <si>
    <t>11824.04</t>
  </si>
  <si>
    <t>12350.28</t>
  </si>
  <si>
    <t>12882.14</t>
  </si>
  <si>
    <t>12362.36</t>
  </si>
  <si>
    <t>12173.10</t>
  </si>
  <si>
    <t>12133.03</t>
  </si>
  <si>
    <t>12338.57</t>
  </si>
  <si>
    <t>12347.03</t>
  </si>
  <si>
    <t>11322.76</t>
  </si>
  <si>
    <t>11875.41</t>
  </si>
  <si>
    <t>11808.80</t>
  </si>
  <si>
    <t>11294.13</t>
  </si>
  <si>
    <t>11122.98</t>
  </si>
  <si>
    <t>10668.70</t>
  </si>
  <si>
    <t>10056.97</t>
  </si>
  <si>
    <t>9926.42</t>
  </si>
  <si>
    <t>9187.94</t>
  </si>
  <si>
    <t>9120.78</t>
  </si>
  <si>
    <t>10160.65</t>
  </si>
  <si>
    <t>10065.43</t>
  </si>
  <si>
    <t>9160.41</t>
  </si>
  <si>
    <t>9549.42</t>
  </si>
  <si>
    <t>9514.37</t>
  </si>
  <si>
    <t>9943.89</t>
  </si>
  <si>
    <t>9650.98</t>
  </si>
  <si>
    <t>9080.88</t>
  </si>
  <si>
    <t>9111.35</t>
  </si>
  <si>
    <t>8806.20</t>
  </si>
  <si>
    <t>8502.40</t>
  </si>
  <si>
    <t>9340.94</t>
  </si>
  <si>
    <t>9313.92</t>
  </si>
  <si>
    <t>9584.95</t>
  </si>
  <si>
    <t>9768.64</t>
  </si>
  <si>
    <t>9750.14</t>
  </si>
  <si>
    <t>10105.20</t>
  </si>
  <si>
    <t>9582.98</t>
  </si>
  <si>
    <t>9114.08</t>
  </si>
  <si>
    <t>9358.30</t>
  </si>
  <si>
    <t>9220.17</t>
  </si>
  <si>
    <t>9009.46</t>
  </si>
  <si>
    <t>8536.48</t>
  </si>
  <si>
    <t>9120.05</t>
  </si>
  <si>
    <t>8721.88</t>
  </si>
  <si>
    <t>8508.73</t>
  </si>
  <si>
    <t>8565.04</t>
  </si>
  <si>
    <t>8014.25</t>
  </si>
  <si>
    <t>7471.44</t>
  </si>
  <si>
    <t>7926.06</t>
  </si>
  <si>
    <t>8438.52</t>
  </si>
  <si>
    <t>8518.03</t>
  </si>
  <si>
    <t>8853.89</t>
  </si>
  <si>
    <t>8945.22</t>
  </si>
  <si>
    <t>8127.15</t>
  </si>
  <si>
    <t>8455.25</t>
  </si>
  <si>
    <t>8673.68</t>
  </si>
  <si>
    <t>8417.94</t>
  </si>
  <si>
    <t>8737.14</t>
  </si>
  <si>
    <t>9077.49</t>
  </si>
  <si>
    <t>8870.34</t>
  </si>
  <si>
    <t>8990.00</t>
  </si>
  <si>
    <t>8705.21</t>
  </si>
  <si>
    <t>8800.18</t>
  </si>
  <si>
    <t>8664.33</t>
  </si>
  <si>
    <t>9118.69</t>
  </si>
  <si>
    <t>9066.32</t>
  </si>
  <si>
    <t>8885.53</t>
  </si>
  <si>
    <t>8923.97</t>
  </si>
  <si>
    <t>8751.58</t>
  </si>
  <si>
    <t>8673.88</t>
  </si>
  <si>
    <t>8711.69</t>
  </si>
  <si>
    <t>8769.35</t>
  </si>
  <si>
    <t>8711.35</t>
  </si>
  <si>
    <t>8929.49</t>
  </si>
  <si>
    <t>9087.17</t>
  </si>
  <si>
    <t>9364.55</t>
  </si>
  <si>
    <t>9343.13</t>
  </si>
  <si>
    <t>9437.30</t>
  </si>
  <si>
    <t>9151.62</t>
  </si>
  <si>
    <t>9194.48</t>
  </si>
  <si>
    <t>8985.80</t>
  </si>
  <si>
    <t>8772.11</t>
  </si>
  <si>
    <t>8804.04</t>
  </si>
  <si>
    <t>8500.91</t>
  </si>
  <si>
    <t>8536.47</t>
  </si>
  <si>
    <t>8603.17</t>
  </si>
  <si>
    <t>8133.25</t>
  </si>
  <si>
    <t>8484.37</t>
  </si>
  <si>
    <t>8338.01</t>
  </si>
  <si>
    <t>8385.13</t>
  </si>
  <si>
    <t>8431.68</t>
  </si>
  <si>
    <t>8524.25</t>
  </si>
  <si>
    <t>8813.84</t>
  </si>
  <si>
    <t>8519.06</t>
  </si>
  <si>
    <t>8335.64</t>
  </si>
  <si>
    <t>8343.78</t>
  </si>
  <si>
    <t>8463.13</t>
  </si>
  <si>
    <t>8409.29</t>
  </si>
  <si>
    <t>8544.90</t>
  </si>
  <si>
    <t>8785.10</t>
  </si>
  <si>
    <t>8789.50</t>
  </si>
  <si>
    <t>8379.29</t>
  </si>
  <si>
    <t>8440.18</t>
  </si>
  <si>
    <t>8462.42</t>
  </si>
  <si>
    <t>8385.74</t>
  </si>
  <si>
    <t>8014.12</t>
  </si>
  <si>
    <t>7988.85</t>
  </si>
  <si>
    <t>7889.23</t>
  </si>
  <si>
    <t>7802.20</t>
  </si>
  <si>
    <t>7525.62</t>
  </si>
  <si>
    <t>7833.85</t>
  </si>
  <si>
    <t>7741.80</t>
  </si>
  <si>
    <t>7619.39</t>
  </si>
  <si>
    <t>7473.97</t>
  </si>
  <si>
    <t>7113.85</t>
  </si>
  <si>
    <t>7063.69</t>
  </si>
  <si>
    <t>7235.62</t>
  </si>
  <si>
    <t>6926.38</t>
  </si>
  <si>
    <t>6935.38</t>
  </si>
  <si>
    <t>6858.43</t>
  </si>
  <si>
    <t>7302.68</t>
  </si>
  <si>
    <t>7318.75</t>
  </si>
  <si>
    <t>7626.27</t>
  </si>
  <si>
    <t>7675.94</t>
  </si>
  <si>
    <t>7630.34</t>
  </si>
  <si>
    <t>7877.83</t>
  </si>
  <si>
    <t>8050.52</t>
  </si>
  <si>
    <t>7964.84</t>
  </si>
  <si>
    <t>7801.35</t>
  </si>
  <si>
    <t>8347.83</t>
  </si>
  <si>
    <t>8168.79</t>
  </si>
  <si>
    <t>8255.20</t>
  </si>
  <si>
    <t>8477.01</t>
  </si>
  <si>
    <t>8286.83</t>
  </si>
  <si>
    <t>8001.86</t>
  </si>
  <si>
    <t>8113.14</t>
  </si>
  <si>
    <t>8242.59</t>
  </si>
  <si>
    <t>8500.86</t>
  </si>
  <si>
    <t>8599.43</t>
  </si>
  <si>
    <t>8518.23</t>
  </si>
  <si>
    <t>8299.98</t>
  </si>
  <si>
    <t>8409.56</t>
  </si>
  <si>
    <t>8744.94</t>
  </si>
  <si>
    <t>8769.66</t>
  </si>
  <si>
    <t>8585.63</t>
  </si>
  <si>
    <t>8691.99</t>
  </si>
  <si>
    <t>8840.92</t>
  </si>
  <si>
    <t>8890.41</t>
  </si>
  <si>
    <t>8496.91</t>
  </si>
  <si>
    <t>8695.52</t>
  </si>
  <si>
    <t>8640.61</t>
  </si>
  <si>
    <t>8699.87</t>
  </si>
  <si>
    <t>8863.08</t>
  </si>
  <si>
    <t>8768.35</t>
  </si>
  <si>
    <t>8753.38</t>
  </si>
  <si>
    <t>8966.93</t>
  </si>
  <si>
    <t>8962.96</t>
  </si>
  <si>
    <t>8998.63</t>
  </si>
  <si>
    <t>9313.03</t>
  </si>
  <si>
    <t>9279.67</t>
  </si>
  <si>
    <t>9413.21</t>
  </si>
  <si>
    <t>9269.78</t>
  </si>
  <si>
    <t>9509.56</t>
  </si>
  <si>
    <t>9309.51</t>
  </si>
  <si>
    <t>9279.96</t>
  </si>
  <si>
    <t>8999.37</t>
  </si>
  <si>
    <t>9103.28</t>
  </si>
  <si>
    <t>9004.17</t>
  </si>
  <si>
    <t>9294.87</t>
  </si>
  <si>
    <t>9282.74</t>
  </si>
  <si>
    <t>9241.19</t>
  </si>
  <si>
    <t>9085.08</t>
  </si>
  <si>
    <t>9068.60</t>
  </si>
  <si>
    <t>9323.29</t>
  </si>
  <si>
    <t>9154.64</t>
  </si>
  <si>
    <t>9279.07</t>
  </si>
  <si>
    <t>9408.46</t>
  </si>
  <si>
    <t>9666.37</t>
  </si>
  <si>
    <t>9693.28</t>
  </si>
  <si>
    <t>9558.95</t>
  </si>
  <si>
    <t>9675.21</t>
  </si>
  <si>
    <t>9655.24</t>
  </si>
  <si>
    <t>9632.96</t>
  </si>
  <si>
    <t>9677.57</t>
  </si>
  <si>
    <t>9640.91</t>
  </si>
  <si>
    <t>9700.49</t>
  </si>
  <si>
    <t>9701.43</t>
  </si>
  <si>
    <t>9467.40</t>
  </si>
  <si>
    <t>9339.25</t>
  </si>
  <si>
    <t>9324.84</t>
  </si>
  <si>
    <t>9394.55</t>
  </si>
  <si>
    <t>9428.97</t>
  </si>
  <si>
    <t>9128.84</t>
  </si>
  <si>
    <t>9139.29</t>
  </si>
  <si>
    <t>9213.15</t>
  </si>
  <si>
    <t>9412.19</t>
  </si>
  <si>
    <t>9420.08</t>
  </si>
  <si>
    <t>9493.98</t>
  </si>
  <si>
    <t>9428.19</t>
  </si>
  <si>
    <t>9481.59</t>
  </si>
  <si>
    <t>9206.29</t>
  </si>
  <si>
    <t>9207.13</t>
  </si>
  <si>
    <t>9024.30</t>
  </si>
  <si>
    <t>9005.58</t>
  </si>
  <si>
    <t>9035.16</t>
  </si>
  <si>
    <t>9010.72</t>
  </si>
  <si>
    <t>9226.37</t>
  </si>
  <si>
    <t>9284.14</t>
  </si>
  <si>
    <t>9561.08</t>
  </si>
  <si>
    <t>9656.11</t>
  </si>
  <si>
    <t>9643.96</t>
  </si>
  <si>
    <t>9767.84</t>
  </si>
  <si>
    <t>9791.90</t>
  </si>
  <si>
    <t>9802.46</t>
  </si>
  <si>
    <t>10033.09</t>
  </si>
  <si>
    <t>10075.40</t>
  </si>
  <si>
    <t>10102.64</t>
  </si>
  <si>
    <t>10083.22</t>
  </si>
  <si>
    <t>10025.99</t>
  </si>
  <si>
    <t>10156.74</t>
  </si>
  <si>
    <t>10158.61</t>
  </si>
  <si>
    <t>10332.40</t>
  </si>
  <si>
    <t>10367.00</t>
  </si>
  <si>
    <t>10343.50</t>
  </si>
  <si>
    <t>10268.49</t>
  </si>
  <si>
    <t>10429.08</t>
  </si>
  <si>
    <t>10386.74</t>
  </si>
  <si>
    <t>10261.09</t>
  </si>
  <si>
    <t>10377.40</t>
  </si>
  <si>
    <t>10454.78</t>
  </si>
  <si>
    <t>10348.49</t>
  </si>
  <si>
    <t>10091.75</t>
  </si>
  <si>
    <t>10200.89</t>
  </si>
  <si>
    <t>10273.69</t>
  </si>
  <si>
    <t>10380.50</t>
  </si>
  <si>
    <t>10575.72</t>
  </si>
  <si>
    <t>10563.19</t>
  </si>
  <si>
    <t>10594.95</t>
  </si>
  <si>
    <t>10592.25</t>
  </si>
  <si>
    <t>10623.22</t>
  </si>
  <si>
    <t>10603.03</t>
  </si>
  <si>
    <t>10512.49</t>
  </si>
  <si>
    <t>10275.33</t>
  </si>
  <si>
    <t>10245.90</t>
  </si>
  <si>
    <t>10338.42</t>
  </si>
  <si>
    <t>10477.70</t>
  </si>
  <si>
    <t>10579.17</t>
  </si>
  <si>
    <t>10673.99</t>
  </si>
  <si>
    <t>10790.74</t>
  </si>
  <si>
    <t>10781.82</t>
  </si>
  <si>
    <t>10853.66</t>
  </si>
  <si>
    <t>10899.86</t>
  </si>
  <si>
    <t>11073.94</t>
  </si>
  <si>
    <t>11040.13</t>
  </si>
  <si>
    <t>11062.95</t>
  </si>
  <si>
    <t>11033.44</t>
  </si>
  <si>
    <t>11113.95</t>
  </si>
  <si>
    <t>10996.50</t>
  </si>
  <si>
    <t>10871.90</t>
  </si>
  <si>
    <t>10804.60</t>
  </si>
  <si>
    <t>11003.18</t>
  </si>
  <si>
    <t>10987.00</t>
  </si>
  <si>
    <t>10945.17</t>
  </si>
  <si>
    <t>10653.05</t>
  </si>
  <si>
    <t>10599.75</t>
  </si>
  <si>
    <t>10765.75</t>
  </si>
  <si>
    <t>10916.09</t>
  </si>
  <si>
    <t>10948.68</t>
  </si>
  <si>
    <t>11038.08</t>
  </si>
  <si>
    <t>11108.14</t>
  </si>
  <si>
    <t>11145.39</t>
  </si>
  <si>
    <t>11121.90</t>
  </si>
  <si>
    <t>11312.02</t>
  </si>
  <si>
    <t>11355.49</t>
  </si>
  <si>
    <t>11256.69</t>
  </si>
  <si>
    <t>11368.00</t>
  </si>
  <si>
    <t>11282.09</t>
  </si>
  <si>
    <t>11184.63</t>
  </si>
  <si>
    <t>11297.81</t>
  </si>
  <si>
    <t>11160.87</t>
  </si>
  <si>
    <t>11021.82</t>
  </si>
  <si>
    <t>10969.90</t>
  </si>
  <si>
    <t>10720.04</t>
  </si>
  <si>
    <t>10965.56</t>
  </si>
  <si>
    <t>10655.73</t>
  </si>
  <si>
    <t>10715.87</t>
  </si>
  <si>
    <t>10765.77</t>
  </si>
  <si>
    <t>10769.19</t>
  </si>
  <si>
    <t>10984.41</t>
  </si>
  <si>
    <t>11010.87</t>
  </si>
  <si>
    <t>11247.69</t>
  </si>
  <si>
    <t>11245.23</t>
  </si>
  <si>
    <t>11299.66</t>
  </si>
  <si>
    <t>11179.45</t>
  </si>
  <si>
    <t>11241.92</t>
  </si>
  <si>
    <t>11427.15</t>
  </si>
  <si>
    <t>11429.19</t>
  </si>
  <si>
    <t>11428.15</t>
  </si>
  <si>
    <t>11254.92</t>
  </si>
  <si>
    <t>11228.87</t>
  </si>
  <si>
    <t>11373.64</t>
  </si>
  <si>
    <t>11361.63</t>
  </si>
  <si>
    <t>11413.91</t>
  </si>
  <si>
    <t>11209.53</t>
  </si>
  <si>
    <t>11249.13</t>
  </si>
  <si>
    <t>11391.05</t>
  </si>
  <si>
    <t>11412.32</t>
  </si>
  <si>
    <t>11313.49</t>
  </si>
  <si>
    <t>11396.71</t>
  </si>
  <si>
    <t>11375.56</t>
  </si>
  <si>
    <t>11264.23</t>
  </si>
  <si>
    <t>11298.08</t>
  </si>
  <si>
    <t>11354.76</t>
  </si>
  <si>
    <t>11403.89</t>
  </si>
  <si>
    <t>11499.85</t>
  </si>
  <si>
    <t>11444.36</t>
  </si>
  <si>
    <t>11470.91</t>
  </si>
  <si>
    <t>11338.83</t>
  </si>
  <si>
    <t>11411.92</t>
  </si>
  <si>
    <t>11531.74</t>
  </si>
  <si>
    <t>11582.11</t>
  </si>
  <si>
    <t>11625.34</t>
  </si>
  <si>
    <t>11686.61</t>
  </si>
  <si>
    <t>11695.04</t>
  </si>
  <si>
    <t>11678.42</t>
  </si>
  <si>
    <t>11664.85</t>
  </si>
  <si>
    <t>11561.72</t>
  </si>
  <si>
    <t>11756.71</t>
  </si>
  <si>
    <t>11793.30</t>
  </si>
  <si>
    <t>11803.97</t>
  </si>
  <si>
    <t>11850.73</t>
  </si>
  <si>
    <t>11889.31</t>
  </si>
  <si>
    <t>11906.34</t>
  </si>
  <si>
    <t>11777.29</t>
  </si>
  <si>
    <t>11879.84</t>
  </si>
  <si>
    <t>11908.27</t>
  </si>
  <si>
    <t>11777.17</t>
  </si>
  <si>
    <t>11928.81</t>
  </si>
  <si>
    <t>11807.52</t>
  </si>
  <si>
    <t>11599.32</t>
  </si>
  <si>
    <t>11348.59</t>
  </si>
  <si>
    <t>11393.23</t>
  </si>
  <si>
    <t>11343.63</t>
  </si>
  <si>
    <t>11399.45</t>
  </si>
  <si>
    <t>11264.29</t>
  </si>
  <si>
    <t>11151.23</t>
  </si>
  <si>
    <t>11310.52</t>
  </si>
  <si>
    <t>11448.49</t>
  </si>
  <si>
    <t>11386.33</t>
  </si>
  <si>
    <t>11025.13</t>
  </si>
  <si>
    <t>11057.36</t>
  </si>
  <si>
    <t>10966.74</t>
  </si>
  <si>
    <t>11107.88</t>
  </si>
  <si>
    <t>11084.29</t>
  </si>
  <si>
    <t>11208.79</t>
  </si>
  <si>
    <t>11201.57</t>
  </si>
  <si>
    <t>11401.54</t>
  </si>
  <si>
    <t>11456.37</t>
  </si>
  <si>
    <t>11527.63</t>
  </si>
  <si>
    <t>11556.11</t>
  </si>
  <si>
    <t>11549.14</t>
  </si>
  <si>
    <t>11407.94</t>
  </si>
  <si>
    <t>11511.89</t>
  </si>
  <si>
    <t>11496.91</t>
  </si>
  <si>
    <t>11512.41</t>
  </si>
  <si>
    <t>11649.00</t>
  </si>
  <si>
    <t>11687.61</t>
  </si>
  <si>
    <t>11694.70</t>
  </si>
  <si>
    <t>11735.93</t>
  </si>
  <si>
    <t>11906.56</t>
  </si>
  <si>
    <t>11912.57</t>
  </si>
  <si>
    <t>11936.34</t>
  </si>
  <si>
    <t>11998.46</t>
  </si>
  <si>
    <t>12046.42</t>
  </si>
  <si>
    <t>12047.87</t>
  </si>
  <si>
    <t>12042.89</t>
  </si>
  <si>
    <t>12139.22</t>
  </si>
  <si>
    <t>12210.45</t>
  </si>
  <si>
    <t>12195.09</t>
  </si>
  <si>
    <t>12116.66</t>
  </si>
  <si>
    <t>12196.22</t>
  </si>
  <si>
    <t>12287.44</t>
  </si>
  <si>
    <t>12217.45</t>
  </si>
  <si>
    <t>12185.25</t>
  </si>
  <si>
    <t>12191.07</t>
  </si>
  <si>
    <t>12262.38</t>
  </si>
  <si>
    <t>12265.72</t>
  </si>
  <si>
    <t>12222.29</t>
  </si>
  <si>
    <t>12314.16</t>
  </si>
  <si>
    <t>12435.37</t>
  </si>
  <si>
    <t>12464.59</t>
  </si>
  <si>
    <t>12394.90</t>
  </si>
  <si>
    <t>12431.43</t>
  </si>
  <si>
    <t>12515.66</t>
  </si>
  <si>
    <t>12541.88</t>
  </si>
  <si>
    <t>12554.24</t>
  </si>
  <si>
    <t>12708.08</t>
  </si>
  <si>
    <t>12715.81</t>
  </si>
  <si>
    <t>12517.59</t>
  </si>
  <si>
    <t>12551.71</t>
  </si>
  <si>
    <t>12667.99</t>
  </si>
  <si>
    <t>12666.82</t>
  </si>
  <si>
    <t>12717.12</t>
  </si>
  <si>
    <t>12813.79</t>
  </si>
  <si>
    <t>12763.40</t>
  </si>
  <si>
    <t>12461.27</t>
  </si>
  <si>
    <t>12526.85</t>
  </si>
  <si>
    <t>12700.37</t>
  </si>
  <si>
    <t>12477.32</t>
  </si>
  <si>
    <t>12650.02</t>
  </si>
  <si>
    <t>12333.43</t>
  </si>
  <si>
    <t>12230.16</t>
  </si>
  <si>
    <t>11824.01</t>
  </si>
  <si>
    <t>11620.68</t>
  </si>
  <si>
    <t>12148.67</t>
  </si>
  <si>
    <t>12125.24</t>
  </si>
  <si>
    <t>12318.41</t>
  </si>
  <si>
    <t>12180.28</t>
  </si>
  <si>
    <t>11941.02</t>
  </si>
  <si>
    <t>11950.03</t>
  </si>
  <si>
    <t>11775.60</t>
  </si>
  <si>
    <t>11698.44</t>
  </si>
  <si>
    <t>11225.70</t>
  </si>
  <si>
    <t>11396.40</t>
  </si>
  <si>
    <t>11257.14</t>
  </si>
  <si>
    <t>11255.71</t>
  </si>
  <si>
    <t>11219.71</t>
  </si>
  <si>
    <t>11606.26</t>
  </si>
  <si>
    <t>11466.30</t>
  </si>
  <si>
    <t>11245.80</t>
  </si>
  <si>
    <t>11540.54</t>
  </si>
  <si>
    <t>11603.19</t>
  </si>
  <si>
    <t>11185.97</t>
  </si>
  <si>
    <t>11113.24</t>
  </si>
  <si>
    <t>11066.80</t>
  </si>
  <si>
    <t>11397.78</t>
  </si>
  <si>
    <t>11465.92</t>
  </si>
  <si>
    <t>11461.49</t>
  </si>
  <si>
    <t>11733.09</t>
  </si>
  <si>
    <t>11717.04</t>
  </si>
  <si>
    <t>11725.47</t>
  </si>
  <si>
    <t>11737.50</t>
  </si>
  <si>
    <t>11682.74</t>
  </si>
  <si>
    <t>11486.54</t>
  </si>
  <si>
    <t>11455.40</t>
  </si>
  <si>
    <t>11264.12</t>
  </si>
  <si>
    <t>11324.40</t>
  </si>
  <si>
    <t>11296.03</t>
  </si>
  <si>
    <t>10929.58</t>
  </si>
  <si>
    <t>10823.31</t>
  </si>
  <si>
    <t>10783.00</t>
  </si>
  <si>
    <t>10721.87</t>
  </si>
  <si>
    <t>10751.72</t>
  </si>
  <si>
    <t>11095.30</t>
  </si>
  <si>
    <t>11203.46</t>
  </si>
  <si>
    <t>11296.38</t>
  </si>
  <si>
    <t>11284.13</t>
  </si>
  <si>
    <t>11483.96</t>
  </si>
  <si>
    <t>11477.73</t>
  </si>
  <si>
    <t>11479.11</t>
  </si>
  <si>
    <t>11140.70</t>
  </si>
  <si>
    <t>11205.67</t>
  </si>
  <si>
    <t>11347.41</t>
  </si>
  <si>
    <t>11197.20</t>
  </si>
  <si>
    <t>11466.18</t>
  </si>
  <si>
    <t>11583.83</t>
  </si>
  <si>
    <t>11727.34</t>
  </si>
  <si>
    <t>11697.61</t>
  </si>
  <si>
    <t>11602.84</t>
  </si>
  <si>
    <t>11558.55</t>
  </si>
  <si>
    <t>11568.57</t>
  </si>
  <si>
    <t>11809.33</t>
  </si>
  <si>
    <t>11743.25</t>
  </si>
  <si>
    <t>11827.51</t>
  </si>
  <si>
    <t>11797.93</t>
  </si>
  <si>
    <t>11754.68</t>
  </si>
  <si>
    <t>11827.03</t>
  </si>
  <si>
    <t>11730.91</t>
  </si>
  <si>
    <t>11384.29</t>
  </si>
  <si>
    <t>11326.06</t>
  </si>
  <si>
    <t>11275.53</t>
  </si>
  <si>
    <t>11288.20</t>
  </si>
  <si>
    <t>11435.54</t>
  </si>
  <si>
    <t>11456.24</t>
  </si>
  <si>
    <t>11255.87</t>
  </si>
  <si>
    <t>11224.40</t>
  </si>
  <si>
    <t>11167.37</t>
  </si>
  <si>
    <t>11006.10</t>
  </si>
  <si>
    <t>11056.58</t>
  </si>
  <si>
    <t>10973.00</t>
  </si>
  <si>
    <t>11170.03</t>
  </si>
  <si>
    <t>10996.55</t>
  </si>
  <si>
    <t>11001.12</t>
  </si>
  <si>
    <t>11332.15</t>
  </si>
  <si>
    <t>11443.72</t>
  </si>
  <si>
    <t>11596.50</t>
  </si>
  <si>
    <t>11453.93</t>
  </si>
  <si>
    <t>11525.39</t>
  </si>
  <si>
    <t>11572.61</t>
  </si>
  <si>
    <t>11625.08</t>
  </si>
  <si>
    <t>11771.59</t>
  </si>
  <si>
    <t>11762.80</t>
  </si>
  <si>
    <t>11804.46</t>
  </si>
  <si>
    <t>11792.59</t>
  </si>
  <si>
    <t>11811.39</t>
  </si>
  <si>
    <t>12002.65</t>
  </si>
  <si>
    <t>11962.43</t>
  </si>
  <si>
    <t>11897.85</t>
  </si>
  <si>
    <t>11800.22</t>
  </si>
  <si>
    <t>12062.79</t>
  </si>
  <si>
    <t>12004.67</t>
  </si>
  <si>
    <t>12071.62</t>
  </si>
  <si>
    <t>12051.81</t>
  </si>
  <si>
    <t>12020.91</t>
  </si>
  <si>
    <t>12072.57</t>
  </si>
  <si>
    <t>11970.81</t>
  </si>
  <si>
    <t>12223.03</t>
  </si>
  <si>
    <t>12200.14</t>
  </si>
  <si>
    <t>12183.04</t>
  </si>
  <si>
    <t>12271.15</t>
  </si>
  <si>
    <t>12275.55</t>
  </si>
  <si>
    <t>12323.47</t>
  </si>
  <si>
    <t>12422.38</t>
  </si>
  <si>
    <t>12376.08</t>
  </si>
  <si>
    <t>12399.98</t>
  </si>
  <si>
    <t>12486.95</t>
  </si>
  <si>
    <t>12279.64</t>
  </si>
  <si>
    <t>12412.21</t>
  </si>
  <si>
    <t>12423.93</t>
  </si>
  <si>
    <t>12465.44</t>
  </si>
  <si>
    <t>12502.41</t>
  </si>
  <si>
    <t>12505.97</t>
  </si>
  <si>
    <t>12473.52</t>
  </si>
  <si>
    <t>12478.95</t>
  </si>
  <si>
    <t>12489.09</t>
  </si>
  <si>
    <t>12492.85</t>
  </si>
  <si>
    <t>12606.54</t>
  </si>
  <si>
    <t>12649.37</t>
  </si>
  <si>
    <t>12893.70</t>
  </si>
  <si>
    <t>12947.71</t>
  </si>
  <si>
    <t>12928.27</t>
  </si>
  <si>
    <t>12818.16</t>
  </si>
  <si>
    <t>12886.32</t>
  </si>
  <si>
    <t>12839.79</t>
  </si>
  <si>
    <t>12674.65</t>
  </si>
  <si>
    <t>12662.12</t>
  </si>
  <si>
    <t>12450.59</t>
  </si>
  <si>
    <t>12463.27</t>
  </si>
  <si>
    <t>12655.55</t>
  </si>
  <si>
    <t>12697.80</t>
  </si>
  <si>
    <t>12695.10</t>
  </si>
  <si>
    <t>12521.67</t>
  </si>
  <si>
    <t>12721.42</t>
  </si>
  <si>
    <t>12635.99</t>
  </si>
  <si>
    <t>12615.82</t>
  </si>
  <si>
    <t>12541.05</t>
  </si>
  <si>
    <t>12801.64</t>
  </si>
  <si>
    <t>12956.26</t>
  </si>
  <si>
    <t>13002.11</t>
  </si>
  <si>
    <t>12998.41</t>
  </si>
  <si>
    <t>13009.05</t>
  </si>
  <si>
    <t>13039.23</t>
  </si>
  <si>
    <t>13088.69</t>
  </si>
  <si>
    <t>13175.94</t>
  </si>
  <si>
    <t>13165.91</t>
  </si>
  <si>
    <t>13169.84</t>
  </si>
  <si>
    <t>13098.50</t>
  </si>
  <si>
    <t>13183.81</t>
  </si>
  <si>
    <t>13203.03</t>
  </si>
  <si>
    <t>13239.73</t>
  </si>
  <si>
    <t>13331.86</t>
  </si>
  <si>
    <t>13371.96</t>
  </si>
  <si>
    <t>13348.74</t>
  </si>
  <si>
    <t>13363.67</t>
  </si>
  <si>
    <t>13365.27</t>
  </si>
  <si>
    <t>13387.36</t>
  </si>
  <si>
    <t>13373.86</t>
  </si>
  <si>
    <t>13360.13</t>
  </si>
  <si>
    <t>13519.24</t>
  </si>
  <si>
    <t>13474.58</t>
  </si>
  <si>
    <t>13554.28</t>
  </si>
  <si>
    <t>13526.14</t>
  </si>
  <si>
    <t>13501.17</t>
  </si>
  <si>
    <t>13496.26</t>
  </si>
  <si>
    <t>13549.89</t>
  </si>
  <si>
    <t>13665.80</t>
  </si>
  <si>
    <t>13644.44</t>
  </si>
  <si>
    <t>13741.39</t>
  </si>
  <si>
    <t>13766.75</t>
  </si>
  <si>
    <t>13592.45</t>
  </si>
  <si>
    <t>13550.42</t>
  </si>
  <si>
    <t>13563.96</t>
  </si>
  <si>
    <t>13650.16</t>
  </si>
  <si>
    <t>13652.88</t>
  </si>
  <si>
    <t>13737.29</t>
  </si>
  <si>
    <t>13772.83</t>
  </si>
  <si>
    <t>13516.60</t>
  </si>
  <si>
    <t>13617.53</t>
  </si>
  <si>
    <t>13848.16</t>
  </si>
  <si>
    <t>13812.39</t>
  </si>
  <si>
    <t>13846.98</t>
  </si>
  <si>
    <t>13882.70</t>
  </si>
  <si>
    <t>13979.17</t>
  </si>
  <si>
    <t>14039.37</t>
  </si>
  <si>
    <t>13995.83</t>
  </si>
  <si>
    <t>14015.60</t>
  </si>
  <si>
    <t>14105.78</t>
  </si>
  <si>
    <t>14148.34</t>
  </si>
  <si>
    <t>14095.18</t>
  </si>
  <si>
    <t>14188.89</t>
  </si>
  <si>
    <t>14238.15</t>
  </si>
  <si>
    <t>14257.34</t>
  </si>
  <si>
    <t>13946.73</t>
  </si>
  <si>
    <t>13838.11</t>
  </si>
  <si>
    <t>13836.94</t>
  </si>
  <si>
    <t>14008.26</t>
  </si>
  <si>
    <t>14072.16</t>
  </si>
  <si>
    <t>13845.30</t>
  </si>
  <si>
    <t>13877.56</t>
  </si>
  <si>
    <t>14118.61</t>
  </si>
  <si>
    <t>14020.99</t>
  </si>
  <si>
    <t>13886.07</t>
  </si>
  <si>
    <t>14014.86</t>
  </si>
  <si>
    <t>13987.38</t>
  </si>
  <si>
    <t>13715.73</t>
  </si>
  <si>
    <t>13807.62</t>
  </si>
  <si>
    <t>13724.69</t>
  </si>
  <si>
    <t>13580.58</t>
  </si>
  <si>
    <t>13344.87</t>
  </si>
  <si>
    <t>13497.95</t>
  </si>
  <si>
    <t>13560.82</t>
  </si>
  <si>
    <t>13779.34</t>
  </si>
  <si>
    <t>13728.48</t>
  </si>
  <si>
    <t>13764.85</t>
  </si>
  <si>
    <t>13894.75</t>
  </si>
  <si>
    <t>13949.38</t>
  </si>
  <si>
    <t>13904.55</t>
  </si>
  <si>
    <t>14003.19</t>
  </si>
  <si>
    <t>14114.06</t>
  </si>
  <si>
    <t>14101.29</t>
  </si>
  <si>
    <t>14174.51</t>
  </si>
  <si>
    <t>14183.72</t>
  </si>
  <si>
    <t>14193.07</t>
  </si>
  <si>
    <t>14216.49</t>
  </si>
  <si>
    <t>14185.96</t>
  </si>
  <si>
    <t>14117.71</t>
  </si>
  <si>
    <t>14063.96</t>
  </si>
  <si>
    <t>13945.41</t>
  </si>
  <si>
    <t>13958.91</t>
  </si>
  <si>
    <t>13962.17</t>
  </si>
  <si>
    <t>14025.37</t>
  </si>
  <si>
    <t>13862.56</t>
  </si>
  <si>
    <t>13932.09</t>
  </si>
  <si>
    <t>14134.47</t>
  </si>
  <si>
    <t>14215.36</t>
  </si>
  <si>
    <t>14195.92</t>
  </si>
  <si>
    <t>14321.38</t>
  </si>
  <si>
    <t>14410.25</t>
  </si>
  <si>
    <t>14458.04</t>
  </si>
  <si>
    <t>14495.43</t>
  </si>
  <si>
    <t>14450.10</t>
  </si>
  <si>
    <t>14374.38</t>
  </si>
  <si>
    <t>14264.17</t>
  </si>
  <si>
    <t>14148.08</t>
  </si>
  <si>
    <t>14206.93</t>
  </si>
  <si>
    <t>14284.33</t>
  </si>
  <si>
    <t>14408.54</t>
  </si>
  <si>
    <t>14242.04</t>
  </si>
  <si>
    <t>14312.07</t>
  </si>
  <si>
    <t>14186.94</t>
  </si>
  <si>
    <t>14079.73</t>
  </si>
  <si>
    <t>14060.67</t>
  </si>
  <si>
    <t>14205.13</t>
  </si>
  <si>
    <t>14236.93</t>
  </si>
  <si>
    <t>14135.09</t>
  </si>
  <si>
    <t>13953.52</t>
  </si>
  <si>
    <t>13936.69</t>
  </si>
  <si>
    <t>13998.91</t>
  </si>
  <si>
    <t>14073.89</t>
  </si>
  <si>
    <t>14140.42</t>
  </si>
  <si>
    <t>14287.49</t>
  </si>
  <si>
    <t>13952.11</t>
  </si>
  <si>
    <t>13937.99</t>
  </si>
  <si>
    <t>13792.84</t>
  </si>
  <si>
    <t>13626.39</t>
  </si>
  <si>
    <t>13624.65</t>
  </si>
  <si>
    <t>13548.70</t>
  </si>
  <si>
    <t>13647.44</t>
  </si>
  <si>
    <t>13457.62</t>
  </si>
  <si>
    <t>13453.11</t>
  </si>
  <si>
    <t>13635.27</t>
  </si>
  <si>
    <t>13403.26</t>
  </si>
  <si>
    <t>13416.66</t>
  </si>
  <si>
    <t>13448.38</t>
  </si>
  <si>
    <t>13526.94</t>
  </si>
  <si>
    <t>13731.91</t>
  </si>
  <si>
    <t>13649.24</t>
  </si>
  <si>
    <t>13625.70</t>
  </si>
  <si>
    <t>13480.56</t>
  </si>
  <si>
    <t>13597.70</t>
  </si>
  <si>
    <t>13779.07</t>
  </si>
  <si>
    <t>13890.66</t>
  </si>
  <si>
    <t>14023.07</t>
  </si>
  <si>
    <t>14226.49</t>
  </si>
  <si>
    <t>14218.33</t>
  </si>
  <si>
    <t>14242.40</t>
  </si>
  <si>
    <t>14399.28</t>
  </si>
  <si>
    <t>14306.54</t>
  </si>
  <si>
    <t>14033.86</t>
  </si>
  <si>
    <t>13972.98</t>
  </si>
  <si>
    <t>14028.34</t>
  </si>
  <si>
    <t>13912.96</t>
  </si>
  <si>
    <t>14000.73</t>
  </si>
  <si>
    <t>13868.34</t>
  </si>
  <si>
    <t>14105.88</t>
  </si>
  <si>
    <t>14091.64</t>
  </si>
  <si>
    <t>14269.80</t>
  </si>
  <si>
    <t>14290.90</t>
  </si>
  <si>
    <t>14194.24</t>
  </si>
  <si>
    <t>14128.34</t>
  </si>
  <si>
    <t>13820.03</t>
  </si>
  <si>
    <t>13778.36</t>
  </si>
  <si>
    <t>13701.74</t>
  </si>
  <si>
    <t>13647.33</t>
  </si>
  <si>
    <t>13283.24</t>
  </si>
  <si>
    <t>13352.27</t>
  </si>
  <si>
    <t>12677.98</t>
  </si>
  <si>
    <t>12622.80</t>
  </si>
  <si>
    <t>11730.87</t>
  </si>
  <si>
    <t>12336.97</t>
  </si>
  <si>
    <t>11817.22</t>
  </si>
  <si>
    <t>12371.96</t>
  </si>
  <si>
    <t>12431.56</t>
  </si>
  <si>
    <t>12715.20</t>
  </si>
  <si>
    <t>12576.30</t>
  </si>
  <si>
    <t>12573.69</t>
  </si>
  <si>
    <t>11988.67</t>
  </si>
  <si>
    <t>11802.12</t>
  </si>
  <si>
    <t>11794.53</t>
  </si>
  <si>
    <t>12216.43</t>
  </si>
  <si>
    <t>12377.41</t>
  </si>
  <si>
    <t>12165.60</t>
  </si>
  <si>
    <t>12375.81</t>
  </si>
  <si>
    <t>12760.99</t>
  </si>
  <si>
    <t>12799.82</t>
  </si>
  <si>
    <t>12856.31</t>
  </si>
  <si>
    <t>12684.51</t>
  </si>
  <si>
    <t>12350.44</t>
  </si>
  <si>
    <t>12262.58</t>
  </si>
  <si>
    <t>12636.42</t>
  </si>
  <si>
    <t>12489.91</t>
  </si>
  <si>
    <t>12159.43</t>
  </si>
  <si>
    <t>12240.72</t>
  </si>
  <si>
    <t>12369.23</t>
  </si>
  <si>
    <t>12543.89</t>
  </si>
  <si>
    <t>12747.32</t>
  </si>
  <si>
    <t>12802.12</t>
  </si>
  <si>
    <t>12674.23</t>
  </si>
  <si>
    <t>12619.90</t>
  </si>
  <si>
    <t>12243.97</t>
  </si>
  <si>
    <t>11842.10</t>
  </si>
  <si>
    <t>11927.01</t>
  </si>
  <si>
    <t>12191.89</t>
  </si>
  <si>
    <t>12341.00</t>
  </si>
  <si>
    <t>12049.51</t>
  </si>
  <si>
    <t>12145.07</t>
  </si>
  <si>
    <t>11842.12</t>
  </si>
  <si>
    <t>11459.36</t>
  </si>
  <si>
    <t>11765.43</t>
  </si>
  <si>
    <t>11977.96</t>
  </si>
  <si>
    <t>12213.94</t>
  </si>
  <si>
    <t>12085.12</t>
  </si>
  <si>
    <t>12504.38</t>
  </si>
  <si>
    <t>12519.54</t>
  </si>
  <si>
    <t>12654.59</t>
  </si>
  <si>
    <t>12627.82</t>
  </si>
  <si>
    <t>12850.36</t>
  </si>
  <si>
    <t>12582.70</t>
  </si>
  <si>
    <t>12854.19</t>
  </si>
  <si>
    <t>12676.51</t>
  </si>
  <si>
    <t>12732.72</t>
  </si>
  <si>
    <t>12976.47</t>
  </si>
  <si>
    <t>13188.31</t>
  </si>
  <si>
    <t>12911.02</t>
  </si>
  <si>
    <t>13057.68</t>
  </si>
  <si>
    <t>13520.56</t>
  </si>
  <si>
    <t>13518.98</t>
  </si>
  <si>
    <t>13191.07</t>
  </si>
  <si>
    <t>12811.13</t>
  </si>
  <si>
    <t>13029.39</t>
  </si>
  <si>
    <t>13280.13</t>
  </si>
  <si>
    <t>13210.81</t>
  </si>
  <si>
    <t>13270.15</t>
  </si>
  <si>
    <t>13421.86</t>
  </si>
  <si>
    <t>12914.16</t>
  </si>
  <si>
    <t>13017.08</t>
  </si>
  <si>
    <t>13276.22</t>
  </si>
  <si>
    <t>13151.95</t>
  </si>
  <si>
    <t>13222.80</t>
  </si>
  <si>
    <t>13006.28</t>
  </si>
  <si>
    <t>12791.32</t>
  </si>
  <si>
    <t>12785.45</t>
  </si>
  <si>
    <t>12546.40</t>
  </si>
  <si>
    <t>12488.63</t>
  </si>
  <si>
    <t>12200.48</t>
  </si>
  <si>
    <t>12158.94</t>
  </si>
  <si>
    <t>12533.42</t>
  </si>
  <si>
    <t>12551.31</t>
  </si>
  <si>
    <t>13101.21</t>
  </si>
  <si>
    <t>13071.87</t>
  </si>
  <si>
    <t>13080.04</t>
  </si>
  <si>
    <t>13221.87</t>
  </si>
  <si>
    <t>13227.15</t>
  </si>
  <si>
    <t>13246.42</t>
  </si>
  <si>
    <t>12950.07</t>
  </si>
  <si>
    <t>13186.30</t>
  </si>
  <si>
    <t>12990.30</t>
  </si>
  <si>
    <t>12852.12</t>
  </si>
  <si>
    <t>12698.39</t>
  </si>
  <si>
    <t>12750.64</t>
  </si>
  <si>
    <t>12811.41</t>
  </si>
  <si>
    <t>12646.54</t>
  </si>
  <si>
    <t>13032.30</t>
  </si>
  <si>
    <t>13056.77</t>
  </si>
  <si>
    <t>13163.52</t>
  </si>
  <si>
    <t>13274.05</t>
  </si>
  <si>
    <t>13280.86</t>
  </si>
  <si>
    <t>13100.96</t>
  </si>
  <si>
    <t>13242.43</t>
  </si>
  <si>
    <t>13189.93</t>
  </si>
  <si>
    <t>13386.45</t>
  </si>
  <si>
    <t>13377.23</t>
  </si>
  <si>
    <t>13429.23</t>
  </si>
  <si>
    <t>13398.89</t>
  </si>
  <si>
    <t>13431.75</t>
  </si>
  <si>
    <t>13561.67</t>
  </si>
  <si>
    <t>13578.54</t>
  </si>
  <si>
    <t>13616.14</t>
  </si>
  <si>
    <t>13546.91</t>
  </si>
  <si>
    <t>13593.70</t>
  </si>
  <si>
    <t>13756.32</t>
  </si>
  <si>
    <t>13828.75</t>
  </si>
  <si>
    <t>13834.14</t>
  </si>
  <si>
    <t>13837.40</t>
  </si>
  <si>
    <t>13843.12</t>
  </si>
  <si>
    <t>13968.07</t>
  </si>
  <si>
    <t>13891.43</t>
  </si>
  <si>
    <t>13891.16</t>
  </si>
  <si>
    <t>13844.69</t>
  </si>
  <si>
    <t>13839.11</t>
  </si>
  <si>
    <t>13990.02</t>
  </si>
  <si>
    <t>14015.25</t>
  </si>
  <si>
    <t>14231.81</t>
  </si>
  <si>
    <t>14225.56</t>
  </si>
  <si>
    <t>14246.75</t>
  </si>
  <si>
    <t>14275.23</t>
  </si>
  <si>
    <t>14294.59</t>
  </si>
  <si>
    <t>14186.29</t>
  </si>
  <si>
    <t>14290.97</t>
  </si>
  <si>
    <t>14273.87</t>
  </si>
  <si>
    <t>14201.59</t>
  </si>
  <si>
    <t>14377.37</t>
  </si>
  <si>
    <t>14400.48</t>
  </si>
  <si>
    <t>14388.28</t>
  </si>
  <si>
    <t>14331.99</t>
  </si>
  <si>
    <t>14413.08</t>
  </si>
  <si>
    <t>14434.07</t>
  </si>
  <si>
    <t>14450.40</t>
  </si>
  <si>
    <t>14481.42</t>
  </si>
  <si>
    <t>14400.51</t>
  </si>
  <si>
    <t>14493.52</t>
  </si>
  <si>
    <t>14426.32</t>
  </si>
  <si>
    <t>14372.52</t>
  </si>
  <si>
    <t>14139.13</t>
  </si>
  <si>
    <t>14248.80</t>
  </si>
  <si>
    <t>14389.69</t>
  </si>
  <si>
    <t>14459.45</t>
  </si>
  <si>
    <t>14448.85</t>
  </si>
  <si>
    <t>14709.25</t>
  </si>
  <si>
    <t>14669.57</t>
  </si>
  <si>
    <t>14763.36</t>
  </si>
  <si>
    <t>14774.45</t>
  </si>
  <si>
    <t>14839.23</t>
  </si>
  <si>
    <t>14779.69</t>
  </si>
  <si>
    <t>14762.87</t>
  </si>
  <si>
    <t>14650.06</t>
  </si>
  <si>
    <t>14707.74</t>
  </si>
  <si>
    <t>14913.43</t>
  </si>
  <si>
    <t>14864.57</t>
  </si>
  <si>
    <t>14786.43</t>
  </si>
  <si>
    <t>14760.52</t>
  </si>
  <si>
    <t>14805.55</t>
  </si>
  <si>
    <t>14916.89</t>
  </si>
  <si>
    <t>14865.02</t>
  </si>
  <si>
    <t>14698.35</t>
  </si>
  <si>
    <t>14690.14</t>
  </si>
  <si>
    <t>14514.38</t>
  </si>
  <si>
    <t>14245.78</t>
  </si>
  <si>
    <t>14366.92</t>
  </si>
  <si>
    <t>14574.41</t>
  </si>
  <si>
    <t>14398.38</t>
  </si>
  <si>
    <t>14386.90</t>
  </si>
  <si>
    <t>14603.73</t>
  </si>
  <si>
    <t>14542.42</t>
  </si>
  <si>
    <t>14467.65</t>
  </si>
  <si>
    <t>14488.16</t>
  </si>
  <si>
    <t>14350.91</t>
  </si>
  <si>
    <t>14397.15</t>
  </si>
  <si>
    <t>14599.64</t>
  </si>
  <si>
    <t>14704.86</t>
  </si>
  <si>
    <t>14755.96</t>
  </si>
  <si>
    <t>14689.85</t>
  </si>
  <si>
    <t>14760.15</t>
  </si>
  <si>
    <t>14737.03</t>
  </si>
  <si>
    <t>14599.52</t>
  </si>
  <si>
    <t>14366.49</t>
  </si>
  <si>
    <t>14374.13</t>
  </si>
  <si>
    <t>14312.27</t>
  </si>
  <si>
    <t>14221.33</t>
  </si>
  <si>
    <t>14258.40</t>
  </si>
  <si>
    <t>14217.93</t>
  </si>
  <si>
    <t>14052.53</t>
  </si>
  <si>
    <t>13979.50</t>
  </si>
  <si>
    <t>13912.61</t>
  </si>
  <si>
    <t>13677.67</t>
  </si>
  <si>
    <t>13558.78</t>
  </si>
  <si>
    <t>13798.25</t>
  </si>
  <si>
    <t>13800.71</t>
  </si>
  <si>
    <t>13835.62</t>
  </si>
  <si>
    <t>13852.43</t>
  </si>
  <si>
    <t>13829.99</t>
  </si>
  <si>
    <t>13988.62</t>
  </si>
  <si>
    <t>13772.30</t>
  </si>
  <si>
    <t>13740.37</t>
  </si>
  <si>
    <t>13383.24</t>
  </si>
  <si>
    <t>13371.87</t>
  </si>
  <si>
    <t>13470.29</t>
  </si>
  <si>
    <t>13781.13</t>
  </si>
  <si>
    <t>13762.32</t>
  </si>
  <si>
    <t>13878.13</t>
  </si>
  <si>
    <t>13682.38</t>
  </si>
  <si>
    <t>13837.41</t>
  </si>
  <si>
    <t>13726.91</t>
  </si>
  <si>
    <t>13867.48</t>
  </si>
  <si>
    <t>14010.58</t>
  </si>
  <si>
    <t>14043.10</t>
  </si>
  <si>
    <t>14196.45</t>
  </si>
  <si>
    <t>14175.65</t>
  </si>
  <si>
    <t>13855.96</t>
  </si>
  <si>
    <t>13962.19</t>
  </si>
  <si>
    <t>13736.01</t>
  </si>
  <si>
    <t>13808.90</t>
  </si>
  <si>
    <t>13934.67</t>
  </si>
  <si>
    <t>13907.03</t>
  </si>
  <si>
    <t>14258.42</t>
  </si>
  <si>
    <t>14310.77</t>
  </si>
  <si>
    <t>14417.90</t>
  </si>
  <si>
    <t>14365.13</t>
  </si>
  <si>
    <t>14226.77</t>
  </si>
  <si>
    <t>14196.00</t>
  </si>
  <si>
    <t>14074.79</t>
  </si>
  <si>
    <t>14064.18</t>
  </si>
  <si>
    <t>13999.21</t>
  </si>
  <si>
    <t>14221.60</t>
  </si>
  <si>
    <t>14180.84</t>
  </si>
  <si>
    <t>14278.26</t>
  </si>
  <si>
    <t>14371.84</t>
  </si>
  <si>
    <t>14403.99</t>
  </si>
  <si>
    <t>14257.71</t>
  </si>
  <si>
    <t>14118.91</t>
  </si>
  <si>
    <t>13982.39</t>
  </si>
  <si>
    <t>13980.87</t>
  </si>
  <si>
    <t>14190.58</t>
  </si>
  <si>
    <t>14457.19</t>
  </si>
  <si>
    <t>14439.97</t>
  </si>
  <si>
    <t>14370.33</t>
  </si>
  <si>
    <t>14298.94</t>
  </si>
  <si>
    <t>14200.18</t>
  </si>
  <si>
    <t>14473.15</t>
  </si>
  <si>
    <t>14519.92</t>
  </si>
  <si>
    <t>14602.28</t>
  </si>
  <si>
    <t>14604.26</t>
  </si>
  <si>
    <t>14617.92</t>
  </si>
  <si>
    <t>14643.27</t>
  </si>
  <si>
    <t>14622.36</t>
  </si>
  <si>
    <t>14614.86</t>
  </si>
  <si>
    <t>14651.10</t>
  </si>
  <si>
    <t>14756.26</t>
  </si>
  <si>
    <t>14793.92</t>
  </si>
  <si>
    <t>14784.42</t>
  </si>
  <si>
    <t>14738.37</t>
  </si>
  <si>
    <t>14736.82</t>
  </si>
  <si>
    <t>14624.04</t>
  </si>
  <si>
    <t>14708.32</t>
  </si>
  <si>
    <t>14701.34</t>
  </si>
  <si>
    <t>14705.68</t>
  </si>
  <si>
    <t>14722.84</t>
  </si>
  <si>
    <t>14606.98</t>
  </si>
  <si>
    <t>14680.90</t>
  </si>
  <si>
    <t>14693.03</t>
  </si>
  <si>
    <t>14682.65</t>
  </si>
  <si>
    <t>14975.51</t>
  </si>
  <si>
    <t>15040.10</t>
  </si>
  <si>
    <t>14953.78</t>
  </si>
  <si>
    <t>14997.77</t>
  </si>
  <si>
    <t>15038.58</t>
  </si>
  <si>
    <t>15267.15</t>
  </si>
  <si>
    <t>15354.15</t>
  </si>
  <si>
    <t>15288.15</t>
  </si>
  <si>
    <t>15261.51</t>
  </si>
  <si>
    <t>15284.54</t>
  </si>
  <si>
    <t>15256.94</t>
  </si>
  <si>
    <t>15263.91</t>
  </si>
  <si>
    <t>15219.48</t>
  </si>
  <si>
    <t>15048.80</t>
  </si>
  <si>
    <t>14962.82</t>
  </si>
  <si>
    <t>15108.21</t>
  </si>
  <si>
    <t>15044.22</t>
  </si>
  <si>
    <t>15078.94</t>
  </si>
  <si>
    <t>15095.36</t>
  </si>
  <si>
    <t>15146.06</t>
  </si>
  <si>
    <t>15254.56</t>
  </si>
  <si>
    <t>15248.45</t>
  </si>
  <si>
    <t>15193.80</t>
  </si>
  <si>
    <t>15037.69</t>
  </si>
  <si>
    <t>14953.56</t>
  </si>
  <si>
    <t>14970.66</t>
  </si>
  <si>
    <t>14917.94</t>
  </si>
  <si>
    <t>15033.34</t>
  </si>
  <si>
    <t>15181.21</t>
  </si>
  <si>
    <t>15251.80</t>
  </si>
  <si>
    <t>15208.58</t>
  </si>
  <si>
    <t>14959.87</t>
  </si>
  <si>
    <t>14958.26</t>
  </si>
  <si>
    <t>14769.22</t>
  </si>
  <si>
    <t>14734.48</t>
  </si>
  <si>
    <t>14774.50</t>
  </si>
  <si>
    <t>14754.32</t>
  </si>
  <si>
    <t>14773.10</t>
  </si>
  <si>
    <t>14943.56</t>
  </si>
  <si>
    <t>14794.52</t>
  </si>
  <si>
    <t>14829.46</t>
  </si>
  <si>
    <t>14943.92</t>
  </si>
  <si>
    <t>14599.38</t>
  </si>
  <si>
    <t>14419.15</t>
  </si>
  <si>
    <t>14436.65</t>
  </si>
  <si>
    <t>14432.36</t>
  </si>
  <si>
    <t>14370.70</t>
  </si>
  <si>
    <t>14162.10</t>
  </si>
  <si>
    <t>14126.32</t>
  </si>
  <si>
    <t>14213.83</t>
  </si>
  <si>
    <t>14492.93</t>
  </si>
  <si>
    <t>14507.72</t>
  </si>
  <si>
    <t>14551.77</t>
  </si>
  <si>
    <t>14733.03</t>
  </si>
  <si>
    <t>14711.96</t>
  </si>
  <si>
    <t>14649.39</t>
  </si>
  <si>
    <t>14762.70</t>
  </si>
  <si>
    <t>14839.99</t>
  </si>
  <si>
    <t>14848.06</t>
  </si>
  <si>
    <t>14781.65</t>
  </si>
  <si>
    <t>14757.59</t>
  </si>
  <si>
    <t>14773.20</t>
  </si>
  <si>
    <t>14816.22</t>
  </si>
  <si>
    <t>14857.44</t>
  </si>
  <si>
    <t>14872.66</t>
  </si>
  <si>
    <t>14969.77</t>
  </si>
  <si>
    <t>14960.44</t>
  </si>
  <si>
    <t>14871.99</t>
  </si>
  <si>
    <t>14816.69</t>
  </si>
  <si>
    <t>14985.05</t>
  </si>
  <si>
    <t>15164.49</t>
  </si>
  <si>
    <t>15079.30</t>
  </si>
  <si>
    <t>15161.30</t>
  </si>
  <si>
    <t>15026.61</t>
  </si>
  <si>
    <t>14989.71</t>
  </si>
  <si>
    <t>14906.13</t>
  </si>
  <si>
    <t>14888.46</t>
  </si>
  <si>
    <t>14741.91</t>
  </si>
  <si>
    <t>14995.11</t>
  </si>
  <si>
    <t>15380.41</t>
  </si>
  <si>
    <t>15362.59</t>
  </si>
  <si>
    <t>15450.18</t>
  </si>
  <si>
    <t>15407.00</t>
  </si>
  <si>
    <t>15364.43</t>
  </si>
  <si>
    <t>15419.66</t>
  </si>
  <si>
    <t>15520.17</t>
  </si>
  <si>
    <t>15522.88</t>
  </si>
  <si>
    <t>15513.37</t>
  </si>
  <si>
    <t>15543.80</t>
  </si>
  <si>
    <t>15533.79</t>
  </si>
  <si>
    <t>15626.49</t>
  </si>
  <si>
    <t>15674.57</t>
  </si>
  <si>
    <t>15754.42</t>
  </si>
  <si>
    <t>15770.21</t>
  </si>
  <si>
    <t>15785.33</t>
  </si>
  <si>
    <t>15878.72</t>
  </si>
  <si>
    <t>15858.06</t>
  </si>
  <si>
    <t>15909.10</t>
  </si>
  <si>
    <t>15837.92</t>
  </si>
  <si>
    <t>15824.32</t>
  </si>
  <si>
    <t>15979.16</t>
  </si>
  <si>
    <t>15794.41</t>
  </si>
  <si>
    <t>15953.65</t>
  </si>
  <si>
    <t>15974.34</t>
  </si>
  <si>
    <t>15941.08</t>
  </si>
  <si>
    <t>16035.04</t>
  </si>
  <si>
    <t>16024.30</t>
  </si>
  <si>
    <t>16053.69</t>
  </si>
  <si>
    <t>16070.02</t>
  </si>
  <si>
    <t>16089.30</t>
  </si>
  <si>
    <t>16069.37</t>
  </si>
  <si>
    <t>16182.95</t>
  </si>
  <si>
    <t>15966.15</t>
  </si>
  <si>
    <t>15854.42</t>
  </si>
  <si>
    <t>15997.33</t>
  </si>
  <si>
    <t>15709.72</t>
  </si>
  <si>
    <t>15801.66</t>
  </si>
  <si>
    <t>16000.82</t>
  </si>
  <si>
    <t>15993.71</t>
  </si>
  <si>
    <t>16028.27</t>
  </si>
  <si>
    <t>16103.47</t>
  </si>
  <si>
    <t>16258.46</t>
  </si>
  <si>
    <t>16276.08</t>
  </si>
  <si>
    <t>16316.49</t>
  </si>
  <si>
    <t>16397.98</t>
  </si>
  <si>
    <t>16443.60</t>
  </si>
  <si>
    <t>16404.86</t>
  </si>
  <si>
    <t>16432.65</t>
  </si>
  <si>
    <t>16527.82</t>
  </si>
  <si>
    <t>16498.68</t>
  </si>
  <si>
    <t>16410.40</t>
  </si>
  <si>
    <t>16365.70</t>
  </si>
  <si>
    <t>16488.83</t>
  </si>
  <si>
    <t>16357.54</t>
  </si>
  <si>
    <t>16461.52</t>
  </si>
  <si>
    <t>16414.60</t>
  </si>
  <si>
    <t>16533.04</t>
  </si>
  <si>
    <t>16531.00</t>
  </si>
  <si>
    <t>16598.26</t>
  </si>
  <si>
    <t>16507.07</t>
  </si>
  <si>
    <t>16560.12</t>
  </si>
  <si>
    <t>16366.06</t>
  </si>
  <si>
    <t>16436.98</t>
  </si>
  <si>
    <t>16376.39</t>
  </si>
  <si>
    <t>16491.87</t>
  </si>
  <si>
    <t>16540.58</t>
  </si>
  <si>
    <t>16745.03</t>
  </si>
  <si>
    <t>16803.65</t>
  </si>
  <si>
    <t>16756.24</t>
  </si>
  <si>
    <t>16340.81</t>
  </si>
  <si>
    <t>16585.17</t>
  </si>
  <si>
    <t>16345.14</t>
  </si>
  <si>
    <t>16234.26</t>
  </si>
  <si>
    <t>16393.64</t>
  </si>
  <si>
    <t>16464.29</t>
  </si>
  <si>
    <t>16644.09</t>
  </si>
  <si>
    <t>16656.30</t>
  </si>
  <si>
    <t>16733.23</t>
  </si>
  <si>
    <t>16695.79</t>
  </si>
  <si>
    <t>16809.37</t>
  </si>
  <si>
    <t>16864.43</t>
  </si>
  <si>
    <t>16681.12</t>
  </si>
  <si>
    <t>16847.23</t>
  </si>
  <si>
    <t>17029.93</t>
  </si>
  <si>
    <t>17072.33</t>
  </si>
  <si>
    <t>17161.23</t>
  </si>
  <si>
    <t>17232.38</t>
  </si>
  <si>
    <t>17170.36</t>
  </si>
  <si>
    <t>17259.65</t>
  </si>
  <si>
    <t>17255.20</t>
  </si>
  <si>
    <t>17430.73</t>
  </si>
  <si>
    <t>17514.74</t>
  </si>
  <si>
    <t>17423.25</t>
  </si>
  <si>
    <t>17599.95</t>
  </si>
  <si>
    <t>17592.84</t>
  </si>
  <si>
    <t>17624.41</t>
  </si>
  <si>
    <t>17451.11</t>
  </si>
  <si>
    <t>17405.62</t>
  </si>
  <si>
    <t>17392.84</t>
  </si>
  <si>
    <t>17514.87</t>
  </si>
  <si>
    <t>17375.14</t>
  </si>
  <si>
    <t>17443.42</t>
  </si>
  <si>
    <t>17212.40</t>
  </si>
  <si>
    <t>17292.83</t>
  </si>
  <si>
    <t>17192.26</t>
  </si>
  <si>
    <t>16953.90</t>
  </si>
  <si>
    <t>17111.23</t>
  </si>
  <si>
    <t>17325.38</t>
  </si>
  <si>
    <t>17330.91</t>
  </si>
  <si>
    <t>17148.04</t>
  </si>
  <si>
    <t>17003.61</t>
  </si>
  <si>
    <t>17254.44</t>
  </si>
  <si>
    <t>17161.49</t>
  </si>
  <si>
    <t>17284.91</t>
  </si>
  <si>
    <t>17421.23</t>
  </si>
  <si>
    <t>17191.43</t>
  </si>
  <si>
    <t>16758.07</t>
  </si>
  <si>
    <t>16788.83</t>
  </si>
  <si>
    <t>16587.78</t>
  </si>
  <si>
    <t>16755.12</t>
  </si>
  <si>
    <t>16910.40</t>
  </si>
  <si>
    <t>17047.84</t>
  </si>
  <si>
    <t>16992.14</t>
  </si>
  <si>
    <t>17108.42</t>
  </si>
  <si>
    <t>17091.20</t>
  </si>
  <si>
    <t>17102.78</t>
  </si>
  <si>
    <t>17280.03</t>
  </si>
  <si>
    <t>17365.64</t>
  </si>
  <si>
    <t>17497.45</t>
  </si>
  <si>
    <t>17506.38</t>
  </si>
  <si>
    <t>17743.52</t>
  </si>
  <si>
    <t>17797.04</t>
  </si>
  <si>
    <t>17834.91</t>
  </si>
  <si>
    <t>17758.86</t>
  </si>
  <si>
    <t>17813.61</t>
  </si>
  <si>
    <t>17908.24</t>
  </si>
  <si>
    <t>17925.62</t>
  </si>
  <si>
    <t>17968.46</t>
  </si>
  <si>
    <t>17940.00</t>
  </si>
  <si>
    <t>17862.42</t>
  </si>
  <si>
    <t>17938.58</t>
  </si>
  <si>
    <t>17942.75</t>
  </si>
  <si>
    <t>17871.47</t>
  </si>
  <si>
    <t>17888.88</t>
  </si>
  <si>
    <t>17890.61</t>
  </si>
  <si>
    <t>18128.87</t>
  </si>
  <si>
    <t>18154.68</t>
  </si>
  <si>
    <t>18141.10</t>
  </si>
  <si>
    <t>18023.93</t>
  </si>
  <si>
    <t>17940.12</t>
  </si>
  <si>
    <t>18015.34</t>
  </si>
  <si>
    <t>17969.78</t>
  </si>
  <si>
    <t>17959.69</t>
  </si>
  <si>
    <t>17982.47</t>
  </si>
  <si>
    <t>17890.84</t>
  </si>
  <si>
    <t>17628.75</t>
  </si>
  <si>
    <t>17571.67</t>
  </si>
  <si>
    <t>17456.80</t>
  </si>
  <si>
    <t>17557.21</t>
  </si>
  <si>
    <t>17460.19</t>
  </si>
  <si>
    <t>17619.99</t>
  </si>
  <si>
    <t>17688.42</t>
  </si>
  <si>
    <t>17633.57</t>
  </si>
  <si>
    <t>17336.24</t>
  </si>
  <si>
    <t>17382.85</t>
  </si>
  <si>
    <t>17438.59</t>
  </si>
  <si>
    <t>17352.13</t>
  </si>
  <si>
    <t>17424.03</t>
  </si>
  <si>
    <t>17560.27</t>
  </si>
  <si>
    <t>17589.22</t>
  </si>
  <si>
    <t>17598.89</t>
  </si>
  <si>
    <t>17794.62</t>
  </si>
  <si>
    <t>17931.71</t>
  </si>
  <si>
    <t>17981.00</t>
  </si>
  <si>
    <t>17916.22</t>
  </si>
  <si>
    <t>17964.99</t>
  </si>
  <si>
    <t>18051.21</t>
  </si>
  <si>
    <t>18143.13</t>
  </si>
  <si>
    <t>18358.21</t>
  </si>
  <si>
    <t>18337.93</t>
  </si>
  <si>
    <t>18216.53</t>
  </si>
  <si>
    <t>18132.42</t>
  </si>
  <si>
    <t>18104.78</t>
  </si>
  <si>
    <t>18068.19</t>
  </si>
  <si>
    <t>18142.66</t>
  </si>
  <si>
    <t>18072.74</t>
  </si>
  <si>
    <t>17982.43</t>
  </si>
  <si>
    <t>18146.59</t>
  </si>
  <si>
    <t>18127.60</t>
  </si>
  <si>
    <t>17961.36</t>
  </si>
  <si>
    <t>18089.47</t>
  </si>
  <si>
    <t>17924.34</t>
  </si>
  <si>
    <t>17679.16</t>
  </si>
  <si>
    <t>17668.15</t>
  </si>
  <si>
    <t>18057.20</t>
  </si>
  <si>
    <t>18187.97</t>
  </si>
  <si>
    <t>18264.48</t>
  </si>
  <si>
    <t>18132.77</t>
  </si>
  <si>
    <t>18378.98</t>
  </si>
  <si>
    <t>18513.51</t>
  </si>
  <si>
    <t>18650.97</t>
  </si>
  <si>
    <t>18649.12</t>
  </si>
  <si>
    <t>18747.21</t>
  </si>
  <si>
    <t>18654.76</t>
  </si>
  <si>
    <t>18732.35</t>
  </si>
  <si>
    <t>18794.46</t>
  </si>
  <si>
    <t>18802.92</t>
  </si>
  <si>
    <t>18895.57</t>
  </si>
  <si>
    <t>18781.67</t>
  </si>
  <si>
    <t>18711.92</t>
  </si>
  <si>
    <t>18751.36</t>
  </si>
  <si>
    <t>18836.05</t>
  </si>
  <si>
    <t>18781.18</t>
  </si>
  <si>
    <t>18824.90</t>
  </si>
  <si>
    <t>18548.79</t>
  </si>
  <si>
    <t>18798.63</t>
  </si>
  <si>
    <t>18817.49</t>
  </si>
  <si>
    <t>18781.17</t>
  </si>
  <si>
    <t>18943.60</t>
  </si>
  <si>
    <t>19024.48</t>
  </si>
  <si>
    <t>19106.57</t>
  </si>
  <si>
    <t>19005.34</t>
  </si>
  <si>
    <t>18940.87</t>
  </si>
  <si>
    <t>18878.38</t>
  </si>
  <si>
    <t>19059.16</t>
  </si>
  <si>
    <t>19151.32</t>
  </si>
  <si>
    <t>19126.02</t>
  </si>
  <si>
    <t>19154.85</t>
  </si>
  <si>
    <t>19210.45</t>
  </si>
  <si>
    <t>19201.96</t>
  </si>
  <si>
    <t>19137.39</t>
  </si>
  <si>
    <t>19072.09</t>
  </si>
  <si>
    <t>19053.87</t>
  </si>
  <si>
    <t>18989.45</t>
  </si>
  <si>
    <t>19179.84</t>
  </si>
  <si>
    <t>19212.07</t>
  </si>
  <si>
    <t>19147.07</t>
  </si>
  <si>
    <t>18918.65</t>
  </si>
  <si>
    <t>18871.87</t>
  </si>
  <si>
    <t>18893.21</t>
  </si>
  <si>
    <t>19014.84</t>
  </si>
  <si>
    <t>18971.62</t>
  </si>
  <si>
    <t>19261.44</t>
  </si>
  <si>
    <t>19236.11</t>
  </si>
  <si>
    <t>19370.19</t>
  </si>
  <si>
    <t>19491.03</t>
  </si>
  <si>
    <t>19555.11</t>
  </si>
  <si>
    <t>19636.57</t>
  </si>
  <si>
    <t>19623.62</t>
  </si>
  <si>
    <t>19623.46</t>
  </si>
  <si>
    <t>19706.03</t>
  </si>
  <si>
    <t>19533.84</t>
  </si>
  <si>
    <t>19541.73</t>
  </si>
  <si>
    <t>19481.35</t>
  </si>
  <si>
    <t>19609.77</t>
  </si>
  <si>
    <t>19608.32</t>
  </si>
  <si>
    <t>19613.62</t>
  </si>
  <si>
    <t>19674.01</t>
  </si>
  <si>
    <t>19424.36</t>
  </si>
  <si>
    <t>19643.79</t>
  </si>
  <si>
    <t>19743.78</t>
  </si>
  <si>
    <t>19731.11</t>
  </si>
  <si>
    <t>19658.71</t>
  </si>
  <si>
    <t>19724.65</t>
  </si>
  <si>
    <t>19756.40</t>
  </si>
  <si>
    <t>19590.32</t>
  </si>
  <si>
    <t>19168.63</t>
  </si>
  <si>
    <t>19041.30</t>
  </si>
  <si>
    <t>19185.70</t>
  </si>
  <si>
    <t>18981.64</t>
  </si>
  <si>
    <t>19218.22</t>
  </si>
  <si>
    <t>19105.24</t>
  </si>
  <si>
    <t>18643.10</t>
  </si>
  <si>
    <t>18785.20</t>
  </si>
  <si>
    <t>18738.25</t>
  </si>
  <si>
    <t>18957.08</t>
  </si>
  <si>
    <t>19203.91</t>
  </si>
  <si>
    <t>19235.41</t>
  </si>
  <si>
    <t>19441.10</t>
  </si>
  <si>
    <t>19451.71</t>
  </si>
  <si>
    <t>19585.69</t>
  </si>
  <si>
    <t>19665.77</t>
  </si>
  <si>
    <t>19719.80</t>
  </si>
  <si>
    <t>19583.17</t>
  </si>
  <si>
    <t>19710.12</t>
  </si>
  <si>
    <t>19689.26</t>
  </si>
  <si>
    <t>19812.58</t>
  </si>
  <si>
    <t>19795.79</t>
  </si>
  <si>
    <t>19818.98</t>
  </si>
  <si>
    <t>19917.22</t>
  </si>
  <si>
    <t>19946.84</t>
  </si>
  <si>
    <t>19810.73</t>
  </si>
  <si>
    <t>20133.02</t>
  </si>
  <si>
    <t>20131.39</t>
  </si>
  <si>
    <t>20156.69</t>
  </si>
  <si>
    <t>20154.89</t>
  </si>
  <si>
    <t>20133.07</t>
  </si>
  <si>
    <t>20015.91</t>
  </si>
  <si>
    <t>20034.81</t>
  </si>
  <si>
    <t>19797.02</t>
  </si>
  <si>
    <t>19770.78</t>
  </si>
  <si>
    <t>19941.88</t>
  </si>
  <si>
    <t>20101.38</t>
  </si>
  <si>
    <t>19971.01</t>
  </si>
  <si>
    <t>20070.46</t>
  </si>
  <si>
    <t>20007.07</t>
  </si>
  <si>
    <t>19878.32</t>
  </si>
  <si>
    <t>19938.22</t>
  </si>
  <si>
    <t>19758.98</t>
  </si>
  <si>
    <t>19726.03</t>
  </si>
  <si>
    <t>19809.28</t>
  </si>
  <si>
    <t>19996.01</t>
  </si>
  <si>
    <t>20170.24</t>
  </si>
  <si>
    <t>20222.37</t>
  </si>
  <si>
    <t>20162.15</t>
  </si>
  <si>
    <t>19877.60</t>
  </si>
  <si>
    <t>19637.27</t>
  </si>
  <si>
    <t>19733.34</t>
  </si>
  <si>
    <t>19962.05</t>
  </si>
  <si>
    <t>19524.45</t>
  </si>
  <si>
    <t>19321.15</t>
  </si>
  <si>
    <t>19454.42</t>
  </si>
  <si>
    <t>19572.13</t>
  </si>
  <si>
    <t>19792.30</t>
  </si>
  <si>
    <t>19832.16</t>
  </si>
  <si>
    <t>19908.49</t>
  </si>
  <si>
    <t>20020.55</t>
  </si>
  <si>
    <t>19955.15</t>
  </si>
  <si>
    <t>19970.12</t>
  </si>
  <si>
    <t>19763.25</t>
  </si>
  <si>
    <t>19784.70</t>
  </si>
  <si>
    <t>19892.14</t>
  </si>
  <si>
    <t>19959.84</t>
  </si>
  <si>
    <t>19976.54</t>
  </si>
  <si>
    <t>19965.98</t>
  </si>
  <si>
    <t>19996.66</t>
  </si>
  <si>
    <t>19796.97</t>
  </si>
  <si>
    <t>19884.23</t>
  </si>
  <si>
    <t>19823.81</t>
  </si>
  <si>
    <t>19867.21</t>
  </si>
  <si>
    <t>20097.80</t>
  </si>
  <si>
    <t>20079.53</t>
  </si>
  <si>
    <t>19966.91</t>
  </si>
  <si>
    <t>19789.38</t>
  </si>
  <si>
    <t>19863.96</t>
  </si>
  <si>
    <t>19954.38</t>
  </si>
  <si>
    <t>19805.74</t>
  </si>
  <si>
    <t>19957.35</t>
  </si>
  <si>
    <t>20024.77</t>
  </si>
  <si>
    <t>20123.50</t>
  </si>
  <si>
    <t>20258.82</t>
  </si>
  <si>
    <t>20229.91</t>
  </si>
  <si>
    <t>20332.99</t>
  </si>
  <si>
    <t>20348.35</t>
  </si>
  <si>
    <t>20361.03</t>
  </si>
  <si>
    <t>20347.55</t>
  </si>
  <si>
    <t>20399.69</t>
  </si>
  <si>
    <t>20557.52</t>
  </si>
  <si>
    <t>20661.86</t>
  </si>
  <si>
    <t>20697.60</t>
  </si>
  <si>
    <t>20686.14</t>
  </si>
  <si>
    <t>20612.23</t>
  </si>
  <si>
    <t>20469.86</t>
  </si>
  <si>
    <t>20532.98</t>
  </si>
  <si>
    <t>20555.81</t>
  </si>
  <si>
    <t>20621.47</t>
  </si>
  <si>
    <t>20767.84</t>
  </si>
  <si>
    <t>20796.49</t>
  </si>
  <si>
    <t>20834.76</t>
  </si>
  <si>
    <t>20837.52</t>
  </si>
  <si>
    <t>20694.94</t>
  </si>
  <si>
    <t>20810.02</t>
  </si>
  <si>
    <t>20789.38</t>
  </si>
  <si>
    <t>20846.00</t>
  </si>
  <si>
    <t>20862.74</t>
  </si>
  <si>
    <t>21008.86</t>
  </si>
  <si>
    <t>20997.11</t>
  </si>
  <si>
    <t>21107.54</t>
  </si>
  <si>
    <t>20979.36</t>
  </si>
  <si>
    <t>20808.69</t>
  </si>
  <si>
    <t>20903.70</t>
  </si>
  <si>
    <t>20805.67</t>
  </si>
  <si>
    <t>20828.86</t>
  </si>
  <si>
    <t>20927.26</t>
  </si>
  <si>
    <t>20865.85</t>
  </si>
  <si>
    <t>20934.20</t>
  </si>
  <si>
    <t>20687.69</t>
  </si>
  <si>
    <t>20912.56</t>
  </si>
  <si>
    <t>20861.57</t>
  </si>
  <si>
    <t>20972.80</t>
  </si>
  <si>
    <t>21010.60</t>
  </si>
  <si>
    <t>21021.06</t>
  </si>
  <si>
    <t>20907.17</t>
  </si>
  <si>
    <t>20895.05</t>
  </si>
  <si>
    <t>20816.36</t>
  </si>
  <si>
    <t>20830.54</t>
  </si>
  <si>
    <t>20410.81</t>
  </si>
  <si>
    <t>20346.01</t>
  </si>
  <si>
    <t>20501.20</t>
  </si>
  <si>
    <t>20320.47</t>
  </si>
  <si>
    <t>20319.41</t>
  </si>
  <si>
    <t>20216.38</t>
  </si>
  <si>
    <t>20436.16</t>
  </si>
  <si>
    <t>20527.13</t>
  </si>
  <si>
    <t>20476.17</t>
  </si>
  <si>
    <t>20617.51</t>
  </si>
  <si>
    <t>20704.33</t>
  </si>
  <si>
    <t>20704.88</t>
  </si>
  <si>
    <t>20892.62</t>
  </si>
  <si>
    <t>20989.23</t>
  </si>
  <si>
    <t>21031.55</t>
  </si>
  <si>
    <t>21084.51</t>
  </si>
  <si>
    <t>21054.86</t>
  </si>
  <si>
    <t>21153.17</t>
  </si>
  <si>
    <t>21193.54</t>
  </si>
  <si>
    <t>21192.48</t>
  </si>
  <si>
    <t>21150.55</t>
  </si>
  <si>
    <t>21233.89</t>
  </si>
  <si>
    <t>21244.43</t>
  </si>
  <si>
    <t>21213.18</t>
  </si>
  <si>
    <t>21169.98</t>
  </si>
  <si>
    <t>21270.32</t>
  </si>
  <si>
    <t>21221.96</t>
  </si>
  <si>
    <t>21075.32</t>
  </si>
  <si>
    <t>21151.84</t>
  </si>
  <si>
    <t>21182.54</t>
  </si>
  <si>
    <t>21041.43</t>
  </si>
  <si>
    <t>20978.92</t>
  </si>
  <si>
    <t>21128.77</t>
  </si>
  <si>
    <t>21160.72</t>
  </si>
  <si>
    <t>21254.01</t>
  </si>
  <si>
    <t>21219.88</t>
  </si>
  <si>
    <t>21008.37</t>
  </si>
  <si>
    <t>20877.00</t>
  </si>
  <si>
    <t>21038.17</t>
  </si>
  <si>
    <t>20707.32</t>
  </si>
  <si>
    <t>20885.67</t>
  </si>
  <si>
    <t>20842.01</t>
  </si>
  <si>
    <t>20760.46</t>
  </si>
  <si>
    <t>20476.54</t>
  </si>
  <si>
    <t>20500.46</t>
  </si>
  <si>
    <t>20715.53</t>
  </si>
  <si>
    <t>20665.04</t>
  </si>
  <si>
    <t>20350.96</t>
  </si>
  <si>
    <t>20677.58</t>
  </si>
  <si>
    <t>20234.90</t>
  </si>
  <si>
    <t>19975.65</t>
  </si>
  <si>
    <t>19652.02</t>
  </si>
  <si>
    <t>19707.63</t>
  </si>
  <si>
    <t>19617.56</t>
  </si>
  <si>
    <t>19682.83</t>
  </si>
  <si>
    <t>19900.42</t>
  </si>
  <si>
    <t>20089.39</t>
  </si>
  <si>
    <t>20483.44</t>
  </si>
  <si>
    <t>20307.95</t>
  </si>
  <si>
    <t>20563.99</t>
  </si>
  <si>
    <t>20690.13</t>
  </si>
  <si>
    <t>20654.16</t>
  </si>
  <si>
    <t>20928.81</t>
  </si>
  <si>
    <t>20885.02</t>
  </si>
  <si>
    <t>21005.50</t>
  </si>
  <si>
    <t>21256.74</t>
  </si>
  <si>
    <t>21260.26</t>
  </si>
  <si>
    <t>21176.35</t>
  </si>
  <si>
    <t>21269.72</t>
  </si>
  <si>
    <t>21359.81</t>
  </si>
  <si>
    <t>21381.83</t>
  </si>
  <si>
    <t>21447.21</t>
  </si>
  <si>
    <t>21462.67</t>
  </si>
  <si>
    <t>21468.12</t>
  </si>
  <si>
    <t>21456.02</t>
  </si>
  <si>
    <t>21467.77</t>
  </si>
  <si>
    <t>21461.91</t>
  </si>
  <si>
    <t>21572.59</t>
  </si>
  <si>
    <t>21526.38</t>
  </si>
  <si>
    <t>21592.83</t>
  </si>
  <si>
    <t>21696.14</t>
  </si>
  <si>
    <t>21778.99</t>
  </si>
  <si>
    <t>21761.12</t>
  </si>
  <si>
    <t>21826.24</t>
  </si>
  <si>
    <t>21731.18</t>
  </si>
  <si>
    <t>21522.97</t>
  </si>
  <si>
    <t>21665.19</t>
  </si>
  <si>
    <t>21765.08</t>
  </si>
  <si>
    <t>21733.20</t>
  </si>
  <si>
    <t>21775.24</t>
  </si>
  <si>
    <t>21581.91</t>
  </si>
  <si>
    <t>21616.03</t>
  </si>
  <si>
    <t>21244.73</t>
  </si>
  <si>
    <t>21338.89</t>
  </si>
  <si>
    <t>21009.83</t>
  </si>
  <si>
    <t>20858.44</t>
  </si>
  <si>
    <t>20703.09</t>
  </si>
  <si>
    <t>21158.58</t>
  </si>
  <si>
    <t>21633.30</t>
  </si>
  <si>
    <t>21727.50</t>
  </si>
  <si>
    <t>21811.19</t>
  </si>
  <si>
    <t>21857.50</t>
  </si>
  <si>
    <t>21867.83</t>
  </si>
  <si>
    <t>21949.03</t>
  </si>
  <si>
    <t>21977.52</t>
  </si>
  <si>
    <t>21876.17</t>
  </si>
  <si>
    <t>21669.86</t>
  </si>
  <si>
    <t>21665.32</t>
  </si>
  <si>
    <t>21269.06</t>
  </si>
  <si>
    <t>21060.25</t>
  </si>
  <si>
    <t>21301.67</t>
  </si>
  <si>
    <t>21672.39</t>
  </si>
  <si>
    <t>21497.12</t>
  </si>
  <si>
    <t>21330.63</t>
  </si>
  <si>
    <t>21280.56</t>
  </si>
  <si>
    <t>21164.95</t>
  </si>
  <si>
    <t>20953.34</t>
  </si>
  <si>
    <t>21244.68</t>
  </si>
  <si>
    <t>21258.14</t>
  </si>
  <si>
    <t>21352.67</t>
  </si>
  <si>
    <t>21685.03</t>
  </si>
  <si>
    <t>21588.01</t>
  </si>
  <si>
    <t>21685.83</t>
  </si>
  <si>
    <t>21435.56</t>
  </si>
  <si>
    <t>21135.57</t>
  </si>
  <si>
    <t>21329.59</t>
  </si>
  <si>
    <t>21060.44</t>
  </si>
  <si>
    <t>21310.47</t>
  </si>
  <si>
    <t>21624.77</t>
  </si>
  <si>
    <t>21536.44</t>
  </si>
  <si>
    <t>21774.50</t>
  </si>
  <si>
    <t>21705.75</t>
  </si>
  <si>
    <t>21602.52</t>
  </si>
  <si>
    <t>21813.97</t>
  </si>
  <si>
    <t>21807.21</t>
  </si>
  <si>
    <t>22022.23</t>
  </si>
  <si>
    <t>22120.81</t>
  </si>
  <si>
    <t>22152.31</t>
  </si>
  <si>
    <t>22161.03</t>
  </si>
  <si>
    <t>22141.18</t>
  </si>
  <si>
    <t>22278.55</t>
  </si>
  <si>
    <t>22260.00</t>
  </si>
  <si>
    <t>22308.64</t>
  </si>
  <si>
    <t>22314.56</t>
  </si>
  <si>
    <t>22278.23</t>
  </si>
  <si>
    <t>22212.34</t>
  </si>
  <si>
    <t>22346.25</t>
  </si>
  <si>
    <t>22255.79</t>
  </si>
  <si>
    <t>22158.52</t>
  </si>
  <si>
    <t>22192.84</t>
  </si>
  <si>
    <t>21886.43</t>
  </si>
  <si>
    <t>21960.70</t>
  </si>
  <si>
    <t>21616.91</t>
  </si>
  <si>
    <t>21600.88</t>
  </si>
  <si>
    <t>21869.63</t>
  </si>
  <si>
    <t>21746.76</t>
  </si>
  <si>
    <t>22006.56</t>
  </si>
  <si>
    <t>21963.93</t>
  </si>
  <si>
    <t>22216.60</t>
  </si>
  <si>
    <t>22135.81</t>
  </si>
  <si>
    <t>22330.89</t>
  </si>
  <si>
    <t>22293.02</t>
  </si>
  <si>
    <t>22172.20</t>
  </si>
  <si>
    <t>21832.16</t>
  </si>
  <si>
    <t>21782.91</t>
  </si>
  <si>
    <t>21846.79</t>
  </si>
  <si>
    <t>22114.56</t>
  </si>
  <si>
    <t>21947.91</t>
  </si>
  <si>
    <t>21869.06</t>
  </si>
  <si>
    <t>21946.62</t>
  </si>
  <si>
    <t>22083.16</t>
  </si>
  <si>
    <t>22026.57</t>
  </si>
  <si>
    <t>22100.57</t>
  </si>
  <si>
    <t>22171.29</t>
  </si>
  <si>
    <t>22274.80</t>
  </si>
  <si>
    <t>22187.13</t>
  </si>
  <si>
    <t>22218.84</t>
  </si>
  <si>
    <t>22339.09</t>
  </si>
  <si>
    <t>22324.91</t>
  </si>
  <si>
    <t>22060.79</t>
  </si>
  <si>
    <t>22255.62</t>
  </si>
  <si>
    <t>22232.14</t>
  </si>
  <si>
    <t>22333.70</t>
  </si>
  <si>
    <t>22396.19</t>
  </si>
  <si>
    <t>22431.18</t>
  </si>
  <si>
    <t>22316.00</t>
  </si>
  <si>
    <t>22367.19</t>
  </si>
  <si>
    <t>22277.02</t>
  </si>
  <si>
    <t>22034.30</t>
  </si>
  <si>
    <t>22247.99</t>
  </si>
  <si>
    <t>22313.90</t>
  </si>
  <si>
    <t>22045.89</t>
  </si>
  <si>
    <t>21967.10</t>
  </si>
  <si>
    <t>22048.11</t>
  </si>
  <si>
    <t>22319.28</t>
  </si>
  <si>
    <t>22224.81</t>
  </si>
  <si>
    <t>22169.36</t>
  </si>
  <si>
    <t>22159.93</t>
  </si>
  <si>
    <t>22387.05</t>
  </si>
  <si>
    <t>22402.17</t>
  </si>
  <si>
    <t>22492.02</t>
  </si>
  <si>
    <t>22466.96</t>
  </si>
  <si>
    <t>22451.19</t>
  </si>
  <si>
    <t>22495.55</t>
  </si>
  <si>
    <t>22449.83</t>
  </si>
  <si>
    <t>22224.40</t>
  </si>
  <si>
    <t>22422.94</t>
  </si>
  <si>
    <t>22391.29</t>
  </si>
  <si>
    <t>22259.70</t>
  </si>
  <si>
    <t>22300.34</t>
  </si>
  <si>
    <t>22292.72</t>
  </si>
  <si>
    <t>22357.42</t>
  </si>
  <si>
    <t>22161.75</t>
  </si>
  <si>
    <t>22167.66</t>
  </si>
  <si>
    <t>22018.08</t>
  </si>
  <si>
    <t>22014.60</t>
  </si>
  <si>
    <t>22267.24</t>
  </si>
  <si>
    <t>22310.03</t>
  </si>
  <si>
    <t>22173.67</t>
  </si>
  <si>
    <t>22079.35</t>
  </si>
  <si>
    <t>22200.18</t>
  </si>
  <si>
    <t>22238.88</t>
  </si>
  <si>
    <t>22453.40</t>
  </si>
  <si>
    <t>22347.65</t>
  </si>
  <si>
    <t>22473.25</t>
  </si>
  <si>
    <t>22498.58</t>
  </si>
  <si>
    <t>22324.82</t>
  </si>
  <si>
    <t>22258.18</t>
  </si>
  <si>
    <t>22245.42</t>
  </si>
  <si>
    <t>21774.32</t>
  </si>
  <si>
    <t>21841.75</t>
  </si>
  <si>
    <t>21968.09</t>
  </si>
  <si>
    <t>21950.59</t>
  </si>
  <si>
    <t>21869.98</t>
  </si>
  <si>
    <t>21994.40</t>
  </si>
  <si>
    <t>21628.94</t>
  </si>
  <si>
    <t>21686.66</t>
  </si>
  <si>
    <t>21954.36</t>
  </si>
  <si>
    <t>22194.62</t>
  </si>
  <si>
    <t>22300.63</t>
  </si>
  <si>
    <t>22252.57</t>
  </si>
  <si>
    <t>22416.65</t>
  </si>
  <si>
    <t>22420.66</t>
  </si>
  <si>
    <t>22413.11</t>
  </si>
  <si>
    <t>22310.37</t>
  </si>
  <si>
    <t>22265.72</t>
  </si>
  <si>
    <t>22131.98</t>
  </si>
  <si>
    <t>21906.75</t>
  </si>
  <si>
    <t>21761.68</t>
  </si>
  <si>
    <t>22027.65</t>
  </si>
  <si>
    <t>22192.40</t>
  </si>
  <si>
    <t>22205.86</t>
  </si>
  <si>
    <t>22180.07</t>
  </si>
  <si>
    <t>22106.88</t>
  </si>
  <si>
    <t>22066.93</t>
  </si>
  <si>
    <t>22116.82</t>
  </si>
  <si>
    <t>21923.30</t>
  </si>
  <si>
    <t>21852.59</t>
  </si>
  <si>
    <t>22132.24</t>
  </si>
  <si>
    <t>21928.50</t>
  </si>
  <si>
    <t>21946.15</t>
  </si>
  <si>
    <t>21914.07</t>
  </si>
  <si>
    <t>22009.76</t>
  </si>
  <si>
    <t>22141.65</t>
  </si>
  <si>
    <t>22063.71</t>
  </si>
  <si>
    <t>21874.91</t>
  </si>
  <si>
    <t>21395.24</t>
  </si>
  <si>
    <t>20770.28</t>
  </si>
  <si>
    <t>19956.48</t>
  </si>
  <si>
    <t>19722.01</t>
  </si>
  <si>
    <t>20427.87</t>
  </si>
  <si>
    <t>20921.50</t>
  </si>
  <si>
    <t>20968.31</t>
  </si>
  <si>
    <t>20802.97</t>
  </si>
  <si>
    <t>20206.07</t>
  </si>
  <si>
    <t>20558.41</t>
  </si>
  <si>
    <t>20590.63</t>
  </si>
  <si>
    <t>20304.16</t>
  </si>
  <si>
    <t>20795.29</t>
  </si>
  <si>
    <t>20516.79</t>
  </si>
  <si>
    <t>20610.16</t>
  </si>
  <si>
    <t>20691.66</t>
  </si>
  <si>
    <t>20606.20</t>
  </si>
  <si>
    <t>20851.73</t>
  </si>
  <si>
    <t>21033.25</t>
  </si>
  <si>
    <t>21007.72</t>
  </si>
  <si>
    <t>20678.74</t>
  </si>
  <si>
    <t>20757.98</t>
  </si>
  <si>
    <t>20487.30</t>
  </si>
  <si>
    <t>20430.39</t>
  </si>
  <si>
    <t>20355.11</t>
  </si>
  <si>
    <t>20313.52</t>
  </si>
  <si>
    <t>19760.18</t>
  </si>
  <si>
    <t>19737.25</t>
  </si>
  <si>
    <t>20119.28</t>
  </si>
  <si>
    <t>20157.36</t>
  </si>
  <si>
    <t>20453.86</t>
  </si>
  <si>
    <t>20847.21</t>
  </si>
  <si>
    <t>20763.14</t>
  </si>
  <si>
    <t>20954.72</t>
  </si>
  <si>
    <t>21133.34</t>
  </si>
  <si>
    <t>21157.55</t>
  </si>
  <si>
    <t>21165.16</t>
  </si>
  <si>
    <t>21001.57</t>
  </si>
  <si>
    <t>20880.10</t>
  </si>
  <si>
    <t>21201.41</t>
  </si>
  <si>
    <t>21280.38</t>
  </si>
  <si>
    <t>21285.83</t>
  </si>
  <si>
    <t>21256.21</t>
  </si>
  <si>
    <t>21093.24</t>
  </si>
  <si>
    <t>21394.53</t>
  </si>
  <si>
    <t>21614.06</t>
  </si>
  <si>
    <t>21566.96</t>
  </si>
  <si>
    <t>21475.37</t>
  </si>
  <si>
    <t>21771.95</t>
  </si>
  <si>
    <t>21735.26</t>
  </si>
  <si>
    <t>21648.51</t>
  </si>
  <si>
    <t>21897.79</t>
  </si>
  <si>
    <t>21961.26</t>
  </si>
  <si>
    <t>21885.96</t>
  </si>
  <si>
    <t>21866.46</t>
  </si>
  <si>
    <t>21865.24</t>
  </si>
  <si>
    <t>21645.04</t>
  </si>
  <si>
    <t>21678.63</t>
  </si>
  <si>
    <t>21586.68</t>
  </si>
  <si>
    <t>21268.38</t>
  </si>
  <si>
    <t>21043.66</t>
  </si>
  <si>
    <t>21334.84</t>
  </si>
  <si>
    <t>21300.74</t>
  </si>
  <si>
    <t>21638.00</t>
  </si>
  <si>
    <t>21606.41</t>
  </si>
  <si>
    <t>21681.31</t>
  </si>
  <si>
    <t>21673.95</t>
  </si>
  <si>
    <t>21719.70</t>
  </si>
  <si>
    <t>21741.87</t>
  </si>
  <si>
    <t>21761.34</t>
  </si>
  <si>
    <t>21658.55</t>
  </si>
  <si>
    <t>21866.66</t>
  </si>
  <si>
    <t>21627.38</t>
  </si>
  <si>
    <t>21298.13</t>
  </si>
  <si>
    <t>21678.17</t>
  </si>
  <si>
    <t>21489.20</t>
  </si>
  <si>
    <t>21365.02</t>
  </si>
  <si>
    <t>21208.78</t>
  </si>
  <si>
    <t>21254.93</t>
  </si>
  <si>
    <t>20823.36</t>
  </si>
  <si>
    <t>20871.03</t>
  </si>
  <si>
    <t>21099.58</t>
  </si>
  <si>
    <t>21412.89</t>
  </si>
  <si>
    <t>21100.34</t>
  </si>
  <si>
    <t>20754.91</t>
  </si>
  <si>
    <t>20911.75</t>
  </si>
  <si>
    <t>21100.22</t>
  </si>
  <si>
    <t>21379.40</t>
  </si>
  <si>
    <t>21354.56</t>
  </si>
  <si>
    <t>21296.18</t>
  </si>
  <si>
    <t>21509.86</t>
  </si>
  <si>
    <t>21350.22</t>
  </si>
  <si>
    <t>21167.86</t>
  </si>
  <si>
    <t>20841.36</t>
  </si>
  <si>
    <t>20879.93</t>
  </si>
  <si>
    <t>20593.40</t>
  </si>
  <si>
    <t>20089.53</t>
  </si>
  <si>
    <t>19867.10</t>
  </si>
  <si>
    <t>19848.27</t>
  </si>
  <si>
    <t>19972.18</t>
  </si>
  <si>
    <t>19440.93</t>
  </si>
  <si>
    <t>19755.74</t>
  </si>
  <si>
    <t>19335.23</t>
  </si>
  <si>
    <t>19286.30</t>
  </si>
  <si>
    <t>19077.69</t>
  </si>
  <si>
    <t>19172.59</t>
  </si>
  <si>
    <t>19592.34</t>
  </si>
  <si>
    <t>19261.48</t>
  </si>
  <si>
    <t>19563.10</t>
  </si>
  <si>
    <t>19335.66</t>
  </si>
  <si>
    <t>19434.32</t>
  </si>
  <si>
    <t>19926.10</t>
  </si>
  <si>
    <t>19917.84</t>
  </si>
  <si>
    <t>19524.15</t>
  </si>
  <si>
    <t>19606.93</t>
  </si>
  <si>
    <t>19655.41</t>
  </si>
  <si>
    <t>19244.94</t>
  </si>
  <si>
    <t>18921.93</t>
  </si>
  <si>
    <t>18883.75</t>
  </si>
  <si>
    <t>18890.67</t>
  </si>
  <si>
    <t>18656.05</t>
  </si>
  <si>
    <t>19026.84</t>
  </si>
  <si>
    <t>19370.55</t>
  </si>
  <si>
    <t>19707.69</t>
  </si>
  <si>
    <t>19618.25</t>
  </si>
  <si>
    <t>19624.18</t>
  </si>
  <si>
    <t>19913.16</t>
  </si>
  <si>
    <t>19676.83</t>
  </si>
  <si>
    <t>19779.40</t>
  </si>
  <si>
    <t>19998.52</t>
  </si>
  <si>
    <t>19996.52</t>
  </si>
  <si>
    <t>19864.02</t>
  </si>
  <si>
    <t>20325.20</t>
  </si>
  <si>
    <t>20435.94</t>
  </si>
  <si>
    <t>20538.84</t>
  </si>
  <si>
    <t>20609.47</t>
  </si>
  <si>
    <t>20659.09</t>
  </si>
  <si>
    <t>20379.58</t>
  </si>
  <si>
    <t>20479.58</t>
  </si>
  <si>
    <t>20452.40</t>
  </si>
  <si>
    <t>20772.48</t>
  </si>
  <si>
    <t>20694.42</t>
  </si>
  <si>
    <t>20836.22</t>
  </si>
  <si>
    <t>20998.03</t>
  </si>
  <si>
    <t>21096.80</t>
  </si>
  <si>
    <t>21109.92</t>
  </si>
  <si>
    <t>21100.11</t>
  </si>
  <si>
    <t>20914.94</t>
  </si>
  <si>
    <t>20914.77</t>
  </si>
  <si>
    <t>20927.32</t>
  </si>
  <si>
    <t>21152.07</t>
  </si>
  <si>
    <t>21238.05</t>
  </si>
  <si>
    <t>21224.32</t>
  </si>
  <si>
    <t>21340.79</t>
  </si>
  <si>
    <t>21249.76</t>
  </si>
  <si>
    <t>21036.71</t>
  </si>
  <si>
    <t>21265.59</t>
  </si>
  <si>
    <t>21012.51</t>
  </si>
  <si>
    <t>21079.48</t>
  </si>
  <si>
    <t>21019.42</t>
  </si>
  <si>
    <t>21228.66</t>
  </si>
  <si>
    <t>21472.34</t>
  </si>
  <si>
    <t>21466.02</t>
  </si>
  <si>
    <t>21456.31</t>
  </si>
  <si>
    <t>21599.18</t>
  </si>
  <si>
    <t>21671.71</t>
  </si>
  <si>
    <t>21698.07</t>
  </si>
  <si>
    <t>21584.86</t>
  </si>
  <si>
    <t>21619.76</t>
  </si>
  <si>
    <t>21573.03</t>
  </si>
  <si>
    <t>21635.52</t>
  </si>
  <si>
    <t>21682.49</t>
  </si>
  <si>
    <t>21482.81</t>
  </si>
  <si>
    <t>21377.07</t>
  </si>
  <si>
    <t>21542.26</t>
  </si>
  <si>
    <t>21317.80</t>
  </si>
  <si>
    <t>21194.89</t>
  </si>
  <si>
    <t>21177.95</t>
  </si>
  <si>
    <t>21255.43</t>
  </si>
  <si>
    <t>21271.80</t>
  </si>
  <si>
    <t>21529.48</t>
  </si>
  <si>
    <t>21320.83</t>
  </si>
  <si>
    <t>21304.57</t>
  </si>
  <si>
    <t>21129.62</t>
  </si>
  <si>
    <t>21337.93</t>
  </si>
  <si>
    <t>21132.52</t>
  </si>
  <si>
    <t>21127.95</t>
  </si>
  <si>
    <t>21057.16</t>
  </si>
  <si>
    <t>21217.70</t>
  </si>
  <si>
    <t>21174.86</t>
  </si>
  <si>
    <t>21469.20</t>
  </si>
  <si>
    <t>21613.48</t>
  </si>
  <si>
    <t>21601.00</t>
  </si>
  <si>
    <t>21703.09</t>
  </si>
  <si>
    <t>21695.66</t>
  </si>
  <si>
    <t>21743.47</t>
  </si>
  <si>
    <t>21819.20</t>
  </si>
  <si>
    <t>21742.74</t>
  </si>
  <si>
    <t>21866.47</t>
  </si>
  <si>
    <t>21898.99</t>
  </si>
  <si>
    <t>21976.29</t>
  </si>
  <si>
    <t>21919.40</t>
  </si>
  <si>
    <t>21687.33</t>
  </si>
  <si>
    <t>21505.48</t>
  </si>
  <si>
    <t>21456.40</t>
  </si>
  <si>
    <t>21441.57</t>
  </si>
  <si>
    <t>21488.93</t>
  </si>
  <si>
    <t>21430.69</t>
  </si>
  <si>
    <t>21576.65</t>
  </si>
  <si>
    <t>21627.45</t>
  </si>
  <si>
    <t>21583.88</t>
  </si>
  <si>
    <t>21890.49</t>
  </si>
  <si>
    <t>21103.02</t>
  </si>
  <si>
    <t>20675.10</t>
  </si>
  <si>
    <t>21045.53</t>
  </si>
  <si>
    <t>21419.50</t>
  </si>
  <si>
    <t>21711.72</t>
  </si>
  <si>
    <t>21760.52</t>
  </si>
  <si>
    <t>21589.23</t>
  </si>
  <si>
    <t>21706.28</t>
  </si>
  <si>
    <t>21700.02</t>
  </si>
  <si>
    <t>22044.53</t>
  </si>
  <si>
    <t>22137.77</t>
  </si>
  <si>
    <t>22308.83</t>
  </si>
  <si>
    <t>22295.20</t>
  </si>
  <si>
    <t>22396.45</t>
  </si>
  <si>
    <t>22384.12</t>
  </si>
  <si>
    <t>22440.92</t>
  </si>
  <si>
    <t>22400.38</t>
  </si>
  <si>
    <t>22506.32</t>
  </si>
  <si>
    <t>22424.38</t>
  </si>
  <si>
    <t>22537.87</t>
  </si>
  <si>
    <t>22474.63</t>
  </si>
  <si>
    <t>22497.08</t>
  </si>
  <si>
    <t>22459.17</t>
  </si>
  <si>
    <t>22500.88</t>
  </si>
  <si>
    <t>22548.74</t>
  </si>
  <si>
    <t>22506.93</t>
  </si>
  <si>
    <t>22337.86</t>
  </si>
  <si>
    <t>22435.21</t>
  </si>
  <si>
    <t>22440.81</t>
  </si>
  <si>
    <t>22638.20</t>
  </si>
  <si>
    <t>22628.11</t>
  </si>
  <si>
    <t>22637.85</t>
  </si>
  <si>
    <t>22565.91</t>
  </si>
  <si>
    <t>22670.03</t>
  </si>
  <si>
    <t>22661.88</t>
  </si>
  <si>
    <t>22745.61</t>
  </si>
  <si>
    <t>22609.62</t>
  </si>
  <si>
    <t>22632.06</t>
  </si>
  <si>
    <t>22701.87</t>
  </si>
  <si>
    <t>22667.38</t>
  </si>
  <si>
    <t>22663.92</t>
  </si>
  <si>
    <t>22722.21</t>
  </si>
  <si>
    <t>22591.66</t>
  </si>
  <si>
    <t>22575.59</t>
  </si>
  <si>
    <t>22535.66</t>
  </si>
  <si>
    <t>22655.42</t>
  </si>
  <si>
    <t>22619.62</t>
  </si>
  <si>
    <t>22562.78</t>
  </si>
  <si>
    <t>22569.74</t>
  </si>
  <si>
    <t>Wilshire 5000 TEMP</t>
  </si>
  <si>
    <t>CPI Indicator</t>
  </si>
  <si>
    <t>MEPAINUSA672N</t>
  </si>
  <si>
    <t>Year</t>
  </si>
  <si>
    <t>US Median Income</t>
  </si>
  <si>
    <t>PE</t>
  </si>
  <si>
    <t>Shiller PE</t>
  </si>
  <si>
    <t>Data Point</t>
  </si>
  <si>
    <t>Source</t>
  </si>
  <si>
    <t>VIX</t>
  </si>
  <si>
    <t>VOO</t>
  </si>
  <si>
    <t>ETH</t>
  </si>
  <si>
    <t>BTC</t>
  </si>
  <si>
    <t>https://etherscan.io/chart/etherprice</t>
  </si>
  <si>
    <t>https://www.cboe.com/tradable_products/vix/vix_historical_data/</t>
  </si>
  <si>
    <t>https://alternative.me/crypto/fear-and-greed-index/</t>
  </si>
  <si>
    <t>https://finance.yahoo.com/quote/BTC-USD/history?p=BTC-USD</t>
  </si>
  <si>
    <t>https://finance.yahoo.com/quote/VOO/history/</t>
  </si>
  <si>
    <t>https://www.multpl.com/s-p-500-pe-ratio/table/by-month</t>
  </si>
  <si>
    <t>Exchange rate</t>
  </si>
  <si>
    <t>https://www.bankofcanada.ca/rates/exchange/daily-exchange-rates-lookup/?series%5B%5D=FXUSDCAD&amp;lookupPage=lookup_daily_exchange_rates_2017.php&amp;startRange=2011-09-05&amp;rangeType=range&amp;rangeValue=&amp;dFrom=2017-01-02&amp;dTo=2021-09-02&amp;submit_button=Submit</t>
  </si>
  <si>
    <t>https://inflationdata.com/Inflation/Consumer_Price_Index/HistoricalCPI.aspx?reloaded=true</t>
  </si>
  <si>
    <t>https://inflationdata.com/Inflation/Inflation_Rate/HistoricalInflation.aspx</t>
  </si>
  <si>
    <t>https://fred.stlouisfed.org/series/WILL5000PRFC</t>
  </si>
  <si>
    <t>https://fred.stlouisfed.org/series/GDP</t>
  </si>
  <si>
    <t>BTC Price</t>
  </si>
  <si>
    <t>Metric</t>
  </si>
  <si>
    <t>Current</t>
  </si>
  <si>
    <t>ATH</t>
  </si>
  <si>
    <t>ETH Price</t>
  </si>
  <si>
    <t>VOO Price</t>
  </si>
  <si>
    <t>VIX Price</t>
  </si>
  <si>
    <t>Fear &amp; Greed Index</t>
  </si>
  <si>
    <t>Sort order</t>
  </si>
  <si>
    <t>46859.15</t>
  </si>
  <si>
    <t>46705.43</t>
  </si>
  <si>
    <t>UNRATE</t>
  </si>
  <si>
    <t>Unemployment</t>
  </si>
  <si>
    <t>https://fred.stlouisfed.org/series/UNRATE/</t>
  </si>
  <si>
    <t>Household Debt to GDP</t>
  </si>
  <si>
    <t>https://fred.stlouisfed.org/series/HDTGPDUSQ163N</t>
  </si>
  <si>
    <t>HDTGPDUSQ163N</t>
  </si>
  <si>
    <t>Debt to GDP</t>
  </si>
  <si>
    <t>To ATH</t>
  </si>
  <si>
    <t>Aggregate</t>
  </si>
  <si>
    <t>46344.48</t>
  </si>
  <si>
    <t>46420.75</t>
  </si>
  <si>
    <t>46108.27</t>
  </si>
  <si>
    <t>46504.55</t>
  </si>
  <si>
    <t>46491.27</t>
  </si>
  <si>
    <t>46143.72</t>
  </si>
  <si>
    <t>45304.04</t>
  </si>
  <si>
    <t>45326.45</t>
  </si>
  <si>
    <t>45769.74</t>
  </si>
  <si>
    <t>46339.34</t>
  </si>
  <si>
    <t>46361.23</t>
  </si>
  <si>
    <t>46299.74</t>
  </si>
  <si>
    <t>45313.81</t>
  </si>
  <si>
    <t>45332.09</t>
  </si>
  <si>
    <t>44850.03</t>
  </si>
  <si>
    <t>45363.80</t>
  </si>
  <si>
    <t>44737.20</t>
  </si>
  <si>
    <t>45178.50</t>
  </si>
  <si>
    <t>45346.25</t>
  </si>
  <si>
    <t>45785.42</t>
  </si>
  <si>
    <t>45654.57</t>
  </si>
  <si>
    <t>45339.18</t>
  </si>
  <si>
    <t>45332.56</t>
  </si>
  <si>
    <t>45531.00</t>
  </si>
  <si>
    <t>46270.79</t>
  </si>
  <si>
    <t>46547.79</t>
  </si>
  <si>
    <t>46736.86</t>
  </si>
  <si>
    <t>47059.96</t>
  </si>
  <si>
    <t>47235.52</t>
  </si>
  <si>
    <t>47398.16</t>
  </si>
  <si>
    <t>47281.85</t>
  </si>
  <si>
    <t>47548.06</t>
  </si>
  <si>
    <t>47560.62</t>
  </si>
  <si>
    <t>47186.42</t>
  </si>
  <si>
    <t>47717.64</t>
  </si>
  <si>
    <t>47795.09</t>
  </si>
  <si>
    <t>48040.15</t>
  </si>
  <si>
    <t>48150.80</t>
  </si>
  <si>
    <t>48521.87</t>
  </si>
  <si>
    <t>48676.08</t>
  </si>
  <si>
    <t>48868.78</t>
  </si>
  <si>
    <t>48952.51</t>
  </si>
  <si>
    <t>48787.73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</si>
</sst>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6" formatCode="&quot;$&quot;#,##0_);[Red]\(&quot;$&quot;#,##0\)"/>
    <numFmt numFmtId="8" formatCode="&quot;$&quot;#,##0.00_);[Red]\(&quot;$&quot;#,##0.00\)"/>
    <numFmt numFmtId="164" formatCode="[$-409]dd/mmm/yy;@"/>
    <numFmt numFmtId="165" formatCode="[$-409]ddd\ dd/mmm/yy;@"/>
    <numFmt numFmtId="166" formatCode="[$-409]mmm/yy;@"/>
    <numFmt numFmtId="167" formatCode="&quot;$&quot;#,##0"/>
    <numFmt numFmtId="168" formatCode="yyyy"/>
    <numFmt numFmtId="169" formatCode="ddd\,\ dd/mmm/yy"/>
    <numFmt numFmtId="170" formatCode="0.0%"/>
    <numFmt numFmtId="171" formatCode="0.0"/>
  </numFmts>
  <fonts count="8" x14ac:knownFonts="1">
    <font>
      <sz val="10"/>
      <color theme="1"/>
      <name val="Segoe UI Light"/>
      <family val="2"/>
    </font>
    <font>
      <sz val="13"/>
      <name val="Segoe UI Light"/>
      <family val="2"/>
    </font>
    <font>
      <b/>
      <sz val="15"/>
      <name val="Segoe UI Light"/>
      <family val="2"/>
    </font>
    <font>
      <sz val="10"/>
      <color theme="1"/>
      <name val="Segoe UI Light"/>
      <family val="2"/>
    </font>
    <font>
      <sz val="8"/>
      <name val="Segoe UI Light"/>
      <family val="2"/>
    </font>
    <font>
      <sz val="11"/>
      <color theme="1"/>
      <name val="Calibri"/>
      <family val="2"/>
      <scheme val="minor"/>
    </font>
    <font>
      <u/>
      <sz val="10"/>
      <color theme="10"/>
      <name val="Segoe UI Light"/>
      <family val="2"/>
    </font>
    <font>
      <b/>
      <sz val="10"/>
      <color theme="1"/>
      <name val="Segoe U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auto="1"/>
      </top>
      <bottom/>
      <diagonal/>
    </border>
  </borders>
  <cellStyleXfs count="6">
    <xf numFmtId="0" fontId="0" fillId="0" borderId="0">
      <alignment vertical="center"/>
    </xf>
    <xf numFmtId="0" fontId="2" fillId="0" borderId="1" applyNumberFormat="0" applyFill="0" applyBorder="0" applyAlignment="0" applyProtection="0"/>
    <xf numFmtId="0" fontId="1" fillId="0" borderId="2" applyNumberFormat="0" applyFill="0" applyBorder="0" applyAlignment="0" applyProtection="0"/>
    <xf numFmtId="9" fontId="3" fillId="0" borderId="0" applyFont="0" applyFill="0" applyBorder="0" applyAlignment="0" applyProtection="0"/>
    <xf numFmtId="0" fontId="5" fillId="0" borderId="0"/>
    <xf numFmtId="0" fontId="6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16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6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8" fontId="0" fillId="0" borderId="0" xfId="0" applyNumberFormat="1" applyAlignment="1">
      <alignment horizontal="center" vertical="center"/>
    </xf>
    <xf numFmtId="165" fontId="0" fillId="0" borderId="0" xfId="0" applyNumberFormat="1">
      <alignment vertical="center"/>
    </xf>
    <xf numFmtId="165" fontId="0" fillId="0" borderId="0" xfId="0" applyNumberFormat="1" applyAlignment="1">
      <alignment vertical="center"/>
    </xf>
    <xf numFmtId="165" fontId="0" fillId="0" borderId="0" xfId="0" applyNumberFormat="1" applyBorder="1" applyAlignment="1">
      <alignment vertical="center"/>
    </xf>
    <xf numFmtId="166" fontId="0" fillId="0" borderId="0" xfId="0" applyNumberFormat="1" applyAlignment="1">
      <alignment horizontal="center" vertical="center"/>
    </xf>
    <xf numFmtId="1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6" fontId="0" fillId="0" borderId="0" xfId="0" applyNumberFormat="1" applyAlignment="1">
      <alignment horizontal="center" vertical="center" wrapText="1"/>
    </xf>
    <xf numFmtId="10" fontId="0" fillId="0" borderId="0" xfId="3" applyNumberFormat="1" applyFont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6" fontId="0" fillId="0" borderId="0" xfId="0" applyNumberFormat="1">
      <alignment vertical="center"/>
    </xf>
    <xf numFmtId="10" fontId="0" fillId="0" borderId="0" xfId="3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9" fontId="0" fillId="0" borderId="0" xfId="3" applyFont="1" applyAlignment="1">
      <alignment horizontal="center" vertical="center"/>
    </xf>
    <xf numFmtId="168" fontId="0" fillId="0" borderId="0" xfId="0" applyNumberFormat="1">
      <alignment vertical="center"/>
    </xf>
    <xf numFmtId="0" fontId="5" fillId="0" borderId="0" xfId="4"/>
    <xf numFmtId="15" fontId="5" fillId="0" borderId="0" xfId="4" applyNumberFormat="1"/>
    <xf numFmtId="9" fontId="0" fillId="0" borderId="0" xfId="3" applyNumberFormat="1" applyFont="1" applyAlignment="1">
      <alignment horizontal="center" vertical="center"/>
    </xf>
    <xf numFmtId="0" fontId="6" fillId="0" borderId="0" xfId="5" applyAlignment="1">
      <alignment vertical="center"/>
    </xf>
    <xf numFmtId="1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left" vertical="center"/>
    </xf>
    <xf numFmtId="17" fontId="0" fillId="0" borderId="0" xfId="0" applyNumberFormat="1" applyAlignment="1">
      <alignment horizontal="left" vertical="center"/>
    </xf>
    <xf numFmtId="167" fontId="0" fillId="2" borderId="0" xfId="0" applyNumberFormat="1" applyFill="1" applyAlignment="1">
      <alignment horizontal="center" vertical="center"/>
    </xf>
    <xf numFmtId="10" fontId="0" fillId="2" borderId="0" xfId="0" applyNumberFormat="1" applyFill="1">
      <alignment vertical="center"/>
    </xf>
    <xf numFmtId="9" fontId="0" fillId="2" borderId="0" xfId="3" applyFont="1" applyFill="1" applyAlignment="1">
      <alignment horizontal="center" vertical="center"/>
    </xf>
    <xf numFmtId="167" fontId="0" fillId="2" borderId="0" xfId="0" applyNumberFormat="1" applyFill="1">
      <alignment vertical="center"/>
    </xf>
    <xf numFmtId="9" fontId="0" fillId="2" borderId="0" xfId="0" applyNumberFormat="1" applyFill="1" applyAlignment="1">
      <alignment horizontal="center" vertical="center"/>
    </xf>
    <xf numFmtId="9" fontId="0" fillId="2" borderId="0" xfId="3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vertical="center" wrapText="1"/>
    </xf>
    <xf numFmtId="166" fontId="0" fillId="0" borderId="0" xfId="0" applyNumberFormat="1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7" fontId="0" fillId="0" borderId="0" xfId="0" applyNumberFormat="1">
      <alignment vertical="center"/>
    </xf>
    <xf numFmtId="170" fontId="0" fillId="2" borderId="0" xfId="3" applyNumberFormat="1" applyFont="1" applyFill="1" applyAlignment="1">
      <alignment horizontal="center" vertical="center"/>
    </xf>
    <xf numFmtId="171" fontId="0" fillId="2" borderId="0" xfId="3" applyNumberFormat="1" applyFont="1" applyFill="1" applyAlignment="1">
      <alignment horizontal="center" vertical="center"/>
    </xf>
    <xf numFmtId="171" fontId="0" fillId="0" borderId="0" xfId="3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0" fillId="0" borderId="3" xfId="0" applyBorder="1" applyAlignment="1">
      <alignment vertical="center"/>
    </xf>
    <xf numFmtId="167" fontId="0" fillId="0" borderId="3" xfId="0" applyNumberFormat="1" applyBorder="1" applyAlignment="1">
      <alignment horizontal="center" vertical="center"/>
    </xf>
    <xf numFmtId="9" fontId="0" fillId="0" borderId="3" xfId="3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</cellXfs>
  <cellStyles count="6">
    <cellStyle name="Heading 1" xfId="1" builtinId="16" customBuiltin="1"/>
    <cellStyle name="Heading 2" xfId="2" builtinId="17" customBuiltin="1"/>
    <cellStyle name="Hyperlink" xfId="5" builtinId="8"/>
    <cellStyle name="Normal" xfId="0" builtinId="0" customBuiltin="1"/>
    <cellStyle name="Normal 2" xfId="4" xr:uid="{3A1969EE-A1CA-4645-A64B-65B09FE82BCA}"/>
    <cellStyle name="Percent" xfId="3" builtinId="5"/>
  </cellStyles>
  <dxfs count="57">
    <dxf>
      <numFmt numFmtId="22" formatCode="mmm/yy"/>
    </dxf>
    <dxf>
      <numFmt numFmtId="166" formatCode="[$-409]mmm/yy;@"/>
    </dxf>
    <dxf>
      <numFmt numFmtId="0" formatCode="General"/>
    </dxf>
    <dxf>
      <numFmt numFmtId="19" formatCode="dd/mm/yy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164" formatCode="[$-409]dd/mmm/yy;@"/>
    </dxf>
    <dxf>
      <numFmt numFmtId="19" formatCode="dd/mm/yy"/>
    </dxf>
    <dxf>
      <numFmt numFmtId="19" formatCode="dd/mm/yy"/>
    </dxf>
    <dxf>
      <numFmt numFmtId="168" formatCode="yyyy"/>
    </dxf>
    <dxf>
      <numFmt numFmtId="22" formatCode="mmm/yy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0" formatCode="dd/mmm/yy"/>
    </dxf>
    <dxf>
      <numFmt numFmtId="170" formatCode="0.0%"/>
    </dxf>
    <dxf>
      <numFmt numFmtId="170" formatCode="0.0%"/>
    </dxf>
    <dxf>
      <numFmt numFmtId="13" formatCode="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3" formatCode="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67" formatCode="&quot;$&quot;#,##0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solid">
          <fgColor indexed="64"/>
          <bgColor theme="0" tint="-4.9989318521683403E-2"/>
        </patternFill>
      </fill>
    </dxf>
    <dxf>
      <numFmt numFmtId="14" formatCode="0.00%"/>
      <fill>
        <patternFill patternType="solid">
          <fgColor indexed="64"/>
          <bgColor theme="0" tint="-4.9989318521683403E-2"/>
        </patternFill>
      </fill>
    </dxf>
    <dxf>
      <numFmt numFmtId="167" formatCode="&quot;$&quot;#,##0"/>
      <fill>
        <patternFill patternType="solid">
          <fgColor indexed="64"/>
          <bgColor theme="0" tint="-4.9989318521683403E-2"/>
        </patternFill>
      </fill>
      <alignment horizontal="center" vertical="center" textRotation="0" indent="0" justifyLastLine="0" shrinkToFit="0" readingOrder="0"/>
    </dxf>
    <dxf>
      <numFmt numFmtId="14" formatCode="0.00%"/>
    </dxf>
    <dxf>
      <numFmt numFmtId="166" formatCode="[$-409]mmm/yy;@"/>
    </dxf>
    <dxf>
      <numFmt numFmtId="0" formatCode="General"/>
    </dxf>
    <dxf>
      <numFmt numFmtId="30" formatCode="@"/>
    </dxf>
    <dxf>
      <numFmt numFmtId="171" formatCode="0.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2" formatCode="&quot;$&quot;#,##0.00_);[Red]\(&quot;$&quot;#,##0.0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5" formatCode="[$-409]ddd\ dd/mmm/yy;@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0" formatCode="&quot;$&quot;#,##0_);[Red]\(&quot;$&quot;#,##0\)"/>
      <alignment horizontal="center" vertical="center" textRotation="0" wrapText="1" indent="0" justifyLastLine="0" shrinkToFit="0" readingOrder="0"/>
    </dxf>
    <dxf>
      <font>
        <b/>
        <i val="0"/>
      </font>
      <border>
        <top style="thin">
          <color auto="1"/>
        </top>
      </border>
    </dxf>
    <dxf>
      <font>
        <b/>
        <i val="0"/>
      </font>
      <border>
        <bottom style="thin">
          <color auto="1"/>
        </bottom>
      </border>
    </dxf>
    <dxf>
      <border>
        <horizontal style="hair">
          <color auto="1"/>
        </horizontal>
      </border>
    </dxf>
    <dxf>
      <font>
        <b/>
        <i val="0"/>
      </font>
      <border>
        <top style="thin">
          <color auto="1"/>
        </top>
      </border>
    </dxf>
    <dxf>
      <font>
        <b/>
        <i val="0"/>
      </font>
      <border>
        <bottom style="thin">
          <color auto="1"/>
        </bottom>
      </border>
    </dxf>
    <dxf>
      <font>
        <b/>
        <i val="0"/>
      </font>
      <border>
        <top style="thin">
          <color auto="1"/>
        </top>
      </border>
    </dxf>
    <dxf>
      <font>
        <b/>
        <i val="0"/>
      </font>
      <border>
        <left/>
        <right/>
        <top/>
        <bottom style="thin">
          <color auto="1"/>
        </bottom>
        <vertical/>
        <horizontal/>
      </border>
    </dxf>
    <dxf>
      <border>
        <horizontal style="hair">
          <color auto="1"/>
        </horizontal>
      </border>
    </dxf>
  </dxfs>
  <tableStyles count="3" defaultTableStyle="Simple" defaultPivotStyle="PivotStyleLight16">
    <tableStyle name="Fancy" pivot="0" count="3" xr9:uid="{389BCD91-27B1-4D1A-B4B4-8A3009CC451C}">
      <tableStyleElement type="wholeTable" dxfId="56"/>
      <tableStyleElement type="headerRow" dxfId="55"/>
      <tableStyleElement type="totalRow" dxfId="54"/>
    </tableStyle>
    <tableStyle name="Simple" pivot="0" count="2" xr9:uid="{F937F37D-06A2-454F-88B5-E99A6BF77BAB}">
      <tableStyleElement type="headerRow" dxfId="53"/>
      <tableStyleElement type="totalRow" dxfId="52"/>
    </tableStyle>
    <tableStyle name="Simple 2" pivot="0" count="3" xr9:uid="{32586ACC-2139-4AAC-B788-D799FFA2E072}">
      <tableStyleElement type="wholeTable" dxfId="51"/>
      <tableStyleElement type="headerRow" dxfId="50"/>
      <tableStyleElement type="totalRow" dxfId="4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Monthlies!$D$1</c:f>
              <c:strCache>
                <c:ptCount val="1"/>
                <c:pt idx="0">
                  <c:v>US Inflation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Monthlies!$C$2:$C$178</c:f>
              <c:numCache>
                <c:formatCode>[$-409]mmm/yy;@</c:formatCode>
                <c:ptCount val="177"/>
                <c:pt idx="0">
                  <c:v>44440</c:v>
                </c:pt>
                <c:pt idx="1">
                  <c:v>44409</c:v>
                </c:pt>
                <c:pt idx="2">
                  <c:v>44378</c:v>
                </c:pt>
                <c:pt idx="3">
                  <c:v>44348</c:v>
                </c:pt>
                <c:pt idx="4">
                  <c:v>44317</c:v>
                </c:pt>
                <c:pt idx="5">
                  <c:v>44287</c:v>
                </c:pt>
                <c:pt idx="6">
                  <c:v>44256</c:v>
                </c:pt>
                <c:pt idx="7">
                  <c:v>44228</c:v>
                </c:pt>
                <c:pt idx="8">
                  <c:v>44197</c:v>
                </c:pt>
                <c:pt idx="9">
                  <c:v>44166</c:v>
                </c:pt>
                <c:pt idx="10">
                  <c:v>44136</c:v>
                </c:pt>
                <c:pt idx="11">
                  <c:v>44105</c:v>
                </c:pt>
                <c:pt idx="12">
                  <c:v>44075</c:v>
                </c:pt>
                <c:pt idx="13">
                  <c:v>44044</c:v>
                </c:pt>
                <c:pt idx="14">
                  <c:v>44013</c:v>
                </c:pt>
                <c:pt idx="15">
                  <c:v>43983</c:v>
                </c:pt>
                <c:pt idx="16">
                  <c:v>43952</c:v>
                </c:pt>
                <c:pt idx="17">
                  <c:v>43922</c:v>
                </c:pt>
                <c:pt idx="18">
                  <c:v>43891</c:v>
                </c:pt>
                <c:pt idx="19">
                  <c:v>43862</c:v>
                </c:pt>
                <c:pt idx="20">
                  <c:v>43831</c:v>
                </c:pt>
                <c:pt idx="21">
                  <c:v>43800</c:v>
                </c:pt>
                <c:pt idx="22">
                  <c:v>43770</c:v>
                </c:pt>
                <c:pt idx="23">
                  <c:v>43739</c:v>
                </c:pt>
                <c:pt idx="24">
                  <c:v>43709</c:v>
                </c:pt>
                <c:pt idx="25">
                  <c:v>43678</c:v>
                </c:pt>
                <c:pt idx="26">
                  <c:v>43647</c:v>
                </c:pt>
                <c:pt idx="27">
                  <c:v>43617</c:v>
                </c:pt>
                <c:pt idx="28">
                  <c:v>43586</c:v>
                </c:pt>
                <c:pt idx="29">
                  <c:v>43556</c:v>
                </c:pt>
                <c:pt idx="30">
                  <c:v>43525</c:v>
                </c:pt>
                <c:pt idx="31">
                  <c:v>43497</c:v>
                </c:pt>
                <c:pt idx="32">
                  <c:v>43466</c:v>
                </c:pt>
                <c:pt idx="33">
                  <c:v>43435</c:v>
                </c:pt>
                <c:pt idx="34">
                  <c:v>43405</c:v>
                </c:pt>
                <c:pt idx="35">
                  <c:v>43374</c:v>
                </c:pt>
                <c:pt idx="36">
                  <c:v>43344</c:v>
                </c:pt>
                <c:pt idx="37">
                  <c:v>43313</c:v>
                </c:pt>
                <c:pt idx="38">
                  <c:v>43282</c:v>
                </c:pt>
                <c:pt idx="39">
                  <c:v>43252</c:v>
                </c:pt>
                <c:pt idx="40">
                  <c:v>43221</c:v>
                </c:pt>
                <c:pt idx="41">
                  <c:v>43191</c:v>
                </c:pt>
                <c:pt idx="42">
                  <c:v>43160</c:v>
                </c:pt>
                <c:pt idx="43">
                  <c:v>43132</c:v>
                </c:pt>
                <c:pt idx="44">
                  <c:v>43101</c:v>
                </c:pt>
                <c:pt idx="45">
                  <c:v>43070</c:v>
                </c:pt>
                <c:pt idx="46">
                  <c:v>43040</c:v>
                </c:pt>
                <c:pt idx="47">
                  <c:v>43009</c:v>
                </c:pt>
                <c:pt idx="48">
                  <c:v>42979</c:v>
                </c:pt>
                <c:pt idx="49">
                  <c:v>42948</c:v>
                </c:pt>
                <c:pt idx="50">
                  <c:v>42917</c:v>
                </c:pt>
                <c:pt idx="51">
                  <c:v>42887</c:v>
                </c:pt>
                <c:pt idx="52">
                  <c:v>42856</c:v>
                </c:pt>
                <c:pt idx="53">
                  <c:v>42826</c:v>
                </c:pt>
                <c:pt idx="54">
                  <c:v>42795</c:v>
                </c:pt>
                <c:pt idx="55">
                  <c:v>42767</c:v>
                </c:pt>
                <c:pt idx="56">
                  <c:v>42736</c:v>
                </c:pt>
                <c:pt idx="57">
                  <c:v>42705</c:v>
                </c:pt>
                <c:pt idx="58">
                  <c:v>42675</c:v>
                </c:pt>
                <c:pt idx="59">
                  <c:v>42644</c:v>
                </c:pt>
                <c:pt idx="60">
                  <c:v>42614</c:v>
                </c:pt>
                <c:pt idx="61">
                  <c:v>42583</c:v>
                </c:pt>
                <c:pt idx="62">
                  <c:v>42552</c:v>
                </c:pt>
                <c:pt idx="63">
                  <c:v>42522</c:v>
                </c:pt>
                <c:pt idx="64">
                  <c:v>42491</c:v>
                </c:pt>
                <c:pt idx="65">
                  <c:v>42461</c:v>
                </c:pt>
                <c:pt idx="66">
                  <c:v>42430</c:v>
                </c:pt>
                <c:pt idx="67">
                  <c:v>42401</c:v>
                </c:pt>
                <c:pt idx="68">
                  <c:v>42370</c:v>
                </c:pt>
                <c:pt idx="69">
                  <c:v>42339</c:v>
                </c:pt>
                <c:pt idx="70">
                  <c:v>42309</c:v>
                </c:pt>
                <c:pt idx="71">
                  <c:v>42278</c:v>
                </c:pt>
                <c:pt idx="72">
                  <c:v>42248</c:v>
                </c:pt>
                <c:pt idx="73">
                  <c:v>42217</c:v>
                </c:pt>
                <c:pt idx="74">
                  <c:v>42186</c:v>
                </c:pt>
                <c:pt idx="75">
                  <c:v>42156</c:v>
                </c:pt>
                <c:pt idx="76">
                  <c:v>42125</c:v>
                </c:pt>
                <c:pt idx="77">
                  <c:v>42095</c:v>
                </c:pt>
                <c:pt idx="78">
                  <c:v>42064</c:v>
                </c:pt>
                <c:pt idx="79">
                  <c:v>42036</c:v>
                </c:pt>
                <c:pt idx="80">
                  <c:v>42005</c:v>
                </c:pt>
                <c:pt idx="81">
                  <c:v>41974</c:v>
                </c:pt>
                <c:pt idx="82">
                  <c:v>41944</c:v>
                </c:pt>
                <c:pt idx="83">
                  <c:v>41913</c:v>
                </c:pt>
                <c:pt idx="84">
                  <c:v>41883</c:v>
                </c:pt>
                <c:pt idx="85">
                  <c:v>41852</c:v>
                </c:pt>
                <c:pt idx="86">
                  <c:v>41821</c:v>
                </c:pt>
                <c:pt idx="87">
                  <c:v>41791</c:v>
                </c:pt>
                <c:pt idx="88">
                  <c:v>41760</c:v>
                </c:pt>
                <c:pt idx="89">
                  <c:v>41730</c:v>
                </c:pt>
                <c:pt idx="90">
                  <c:v>41699</c:v>
                </c:pt>
                <c:pt idx="91">
                  <c:v>41671</c:v>
                </c:pt>
                <c:pt idx="92">
                  <c:v>41640</c:v>
                </c:pt>
                <c:pt idx="93">
                  <c:v>41609</c:v>
                </c:pt>
                <c:pt idx="94">
                  <c:v>41579</c:v>
                </c:pt>
                <c:pt idx="95">
                  <c:v>41548</c:v>
                </c:pt>
                <c:pt idx="96">
                  <c:v>41518</c:v>
                </c:pt>
                <c:pt idx="97">
                  <c:v>41487</c:v>
                </c:pt>
                <c:pt idx="98">
                  <c:v>41456</c:v>
                </c:pt>
                <c:pt idx="99">
                  <c:v>41426</c:v>
                </c:pt>
                <c:pt idx="100">
                  <c:v>41395</c:v>
                </c:pt>
                <c:pt idx="101">
                  <c:v>41365</c:v>
                </c:pt>
                <c:pt idx="102">
                  <c:v>41334</c:v>
                </c:pt>
                <c:pt idx="103">
                  <c:v>41306</c:v>
                </c:pt>
                <c:pt idx="104">
                  <c:v>41275</c:v>
                </c:pt>
                <c:pt idx="105">
                  <c:v>41244</c:v>
                </c:pt>
                <c:pt idx="106">
                  <c:v>41214</c:v>
                </c:pt>
                <c:pt idx="107">
                  <c:v>41183</c:v>
                </c:pt>
                <c:pt idx="108">
                  <c:v>41153</c:v>
                </c:pt>
                <c:pt idx="109">
                  <c:v>41122</c:v>
                </c:pt>
                <c:pt idx="110">
                  <c:v>41091</c:v>
                </c:pt>
                <c:pt idx="111">
                  <c:v>41061</c:v>
                </c:pt>
                <c:pt idx="112">
                  <c:v>41030</c:v>
                </c:pt>
                <c:pt idx="113">
                  <c:v>41000</c:v>
                </c:pt>
                <c:pt idx="114">
                  <c:v>40969</c:v>
                </c:pt>
                <c:pt idx="115">
                  <c:v>40940</c:v>
                </c:pt>
                <c:pt idx="116">
                  <c:v>40909</c:v>
                </c:pt>
                <c:pt idx="117">
                  <c:v>40878</c:v>
                </c:pt>
                <c:pt idx="118">
                  <c:v>40848</c:v>
                </c:pt>
                <c:pt idx="119">
                  <c:v>40817</c:v>
                </c:pt>
                <c:pt idx="120">
                  <c:v>40787</c:v>
                </c:pt>
                <c:pt idx="121">
                  <c:v>40756</c:v>
                </c:pt>
                <c:pt idx="122">
                  <c:v>40725</c:v>
                </c:pt>
                <c:pt idx="123">
                  <c:v>40695</c:v>
                </c:pt>
                <c:pt idx="124">
                  <c:v>40664</c:v>
                </c:pt>
                <c:pt idx="125">
                  <c:v>40634</c:v>
                </c:pt>
                <c:pt idx="126">
                  <c:v>40603</c:v>
                </c:pt>
                <c:pt idx="127">
                  <c:v>40575</c:v>
                </c:pt>
                <c:pt idx="128">
                  <c:v>40544</c:v>
                </c:pt>
                <c:pt idx="129">
                  <c:v>40513</c:v>
                </c:pt>
                <c:pt idx="130">
                  <c:v>40483</c:v>
                </c:pt>
                <c:pt idx="131">
                  <c:v>40452</c:v>
                </c:pt>
                <c:pt idx="132">
                  <c:v>40422</c:v>
                </c:pt>
                <c:pt idx="133">
                  <c:v>40391</c:v>
                </c:pt>
                <c:pt idx="134">
                  <c:v>40360</c:v>
                </c:pt>
                <c:pt idx="135">
                  <c:v>40330</c:v>
                </c:pt>
                <c:pt idx="136">
                  <c:v>40299</c:v>
                </c:pt>
                <c:pt idx="137">
                  <c:v>40269</c:v>
                </c:pt>
                <c:pt idx="138">
                  <c:v>40238</c:v>
                </c:pt>
                <c:pt idx="139">
                  <c:v>40210</c:v>
                </c:pt>
                <c:pt idx="140">
                  <c:v>40179</c:v>
                </c:pt>
                <c:pt idx="141">
                  <c:v>40148</c:v>
                </c:pt>
                <c:pt idx="142">
                  <c:v>40118</c:v>
                </c:pt>
                <c:pt idx="143">
                  <c:v>40087</c:v>
                </c:pt>
                <c:pt idx="144">
                  <c:v>40057</c:v>
                </c:pt>
                <c:pt idx="145">
                  <c:v>40026</c:v>
                </c:pt>
                <c:pt idx="146">
                  <c:v>39995</c:v>
                </c:pt>
                <c:pt idx="147">
                  <c:v>39965</c:v>
                </c:pt>
                <c:pt idx="148">
                  <c:v>39934</c:v>
                </c:pt>
                <c:pt idx="149">
                  <c:v>39904</c:v>
                </c:pt>
                <c:pt idx="150">
                  <c:v>39873</c:v>
                </c:pt>
                <c:pt idx="151">
                  <c:v>39845</c:v>
                </c:pt>
                <c:pt idx="152">
                  <c:v>39814</c:v>
                </c:pt>
                <c:pt idx="153">
                  <c:v>39783</c:v>
                </c:pt>
                <c:pt idx="154">
                  <c:v>39753</c:v>
                </c:pt>
                <c:pt idx="155">
                  <c:v>39722</c:v>
                </c:pt>
                <c:pt idx="156">
                  <c:v>39692</c:v>
                </c:pt>
                <c:pt idx="157">
                  <c:v>39661</c:v>
                </c:pt>
                <c:pt idx="158">
                  <c:v>39630</c:v>
                </c:pt>
                <c:pt idx="159">
                  <c:v>39600</c:v>
                </c:pt>
                <c:pt idx="160">
                  <c:v>39569</c:v>
                </c:pt>
                <c:pt idx="161">
                  <c:v>39539</c:v>
                </c:pt>
                <c:pt idx="162">
                  <c:v>39508</c:v>
                </c:pt>
                <c:pt idx="163">
                  <c:v>39479</c:v>
                </c:pt>
                <c:pt idx="164">
                  <c:v>39448</c:v>
                </c:pt>
                <c:pt idx="165">
                  <c:v>39417</c:v>
                </c:pt>
                <c:pt idx="166">
                  <c:v>39387</c:v>
                </c:pt>
                <c:pt idx="167">
                  <c:v>39356</c:v>
                </c:pt>
                <c:pt idx="168">
                  <c:v>39326</c:v>
                </c:pt>
                <c:pt idx="169">
                  <c:v>39295</c:v>
                </c:pt>
                <c:pt idx="170">
                  <c:v>39264</c:v>
                </c:pt>
                <c:pt idx="171">
                  <c:v>39234</c:v>
                </c:pt>
                <c:pt idx="172">
                  <c:v>39203</c:v>
                </c:pt>
                <c:pt idx="173">
                  <c:v>39173</c:v>
                </c:pt>
                <c:pt idx="174">
                  <c:v>39142</c:v>
                </c:pt>
                <c:pt idx="175">
                  <c:v>39114</c:v>
                </c:pt>
                <c:pt idx="176">
                  <c:v>39083</c:v>
                </c:pt>
              </c:numCache>
            </c:numRef>
          </c:cat>
          <c:val>
            <c:numRef>
              <c:f>Monthlies!$D$2:$D$178</c:f>
              <c:numCache>
                <c:formatCode>0.00%</c:formatCode>
                <c:ptCount val="177"/>
                <c:pt idx="0">
                  <c:v>5.3900000000000003E-2</c:v>
                </c:pt>
                <c:pt idx="1">
                  <c:v>5.2499999999999998E-2</c:v>
                </c:pt>
                <c:pt idx="2">
                  <c:v>5.3699999999999998E-2</c:v>
                </c:pt>
                <c:pt idx="3">
                  <c:v>5.3900000000000003E-2</c:v>
                </c:pt>
                <c:pt idx="4">
                  <c:v>4.99E-2</c:v>
                </c:pt>
                <c:pt idx="5">
                  <c:v>4.1599999999999998E-2</c:v>
                </c:pt>
                <c:pt idx="6">
                  <c:v>2.6200000000000001E-2</c:v>
                </c:pt>
                <c:pt idx="7">
                  <c:v>1.6799999999999999E-2</c:v>
                </c:pt>
                <c:pt idx="8">
                  <c:v>1.4E-2</c:v>
                </c:pt>
                <c:pt idx="9">
                  <c:v>1.3599999999999999E-2</c:v>
                </c:pt>
                <c:pt idx="10">
                  <c:v>1.17E-2</c:v>
                </c:pt>
                <c:pt idx="11">
                  <c:v>1.18E-2</c:v>
                </c:pt>
                <c:pt idx="12">
                  <c:v>1.37E-2</c:v>
                </c:pt>
                <c:pt idx="13">
                  <c:v>1.3100000000000001E-2</c:v>
                </c:pt>
                <c:pt idx="14">
                  <c:v>9.9000000000000008E-3</c:v>
                </c:pt>
                <c:pt idx="15">
                  <c:v>6.4999999999999997E-3</c:v>
                </c:pt>
                <c:pt idx="16">
                  <c:v>1.1999999999999999E-3</c:v>
                </c:pt>
                <c:pt idx="17">
                  <c:v>3.3E-3</c:v>
                </c:pt>
                <c:pt idx="18">
                  <c:v>1.54E-2</c:v>
                </c:pt>
                <c:pt idx="19">
                  <c:v>2.3300000000000001E-2</c:v>
                </c:pt>
                <c:pt idx="20">
                  <c:v>2.4899999999999999E-2</c:v>
                </c:pt>
                <c:pt idx="21">
                  <c:v>2.29E-2</c:v>
                </c:pt>
                <c:pt idx="22">
                  <c:v>2.0500000000000001E-2</c:v>
                </c:pt>
                <c:pt idx="23">
                  <c:v>1.7600000000000001E-2</c:v>
                </c:pt>
                <c:pt idx="24">
                  <c:v>1.7100000000000001E-2</c:v>
                </c:pt>
                <c:pt idx="25">
                  <c:v>1.7500000000000002E-2</c:v>
                </c:pt>
                <c:pt idx="26">
                  <c:v>1.8100000000000002E-2</c:v>
                </c:pt>
                <c:pt idx="27">
                  <c:v>1.6500000000000001E-2</c:v>
                </c:pt>
                <c:pt idx="28">
                  <c:v>1.7899999999999999E-2</c:v>
                </c:pt>
                <c:pt idx="29">
                  <c:v>0.02</c:v>
                </c:pt>
                <c:pt idx="30">
                  <c:v>1.8599999999999998E-2</c:v>
                </c:pt>
                <c:pt idx="31">
                  <c:v>1.52E-2</c:v>
                </c:pt>
                <c:pt idx="32">
                  <c:v>1.55E-2</c:v>
                </c:pt>
                <c:pt idx="33">
                  <c:v>1.9099999999999999E-2</c:v>
                </c:pt>
                <c:pt idx="34">
                  <c:v>2.18E-2</c:v>
                </c:pt>
                <c:pt idx="35">
                  <c:v>2.52E-2</c:v>
                </c:pt>
                <c:pt idx="36">
                  <c:v>2.2800000000000001E-2</c:v>
                </c:pt>
                <c:pt idx="37">
                  <c:v>2.7E-2</c:v>
                </c:pt>
                <c:pt idx="38">
                  <c:v>2.9499999999999998E-2</c:v>
                </c:pt>
                <c:pt idx="39">
                  <c:v>2.87E-2</c:v>
                </c:pt>
                <c:pt idx="40">
                  <c:v>2.8000000000000001E-2</c:v>
                </c:pt>
                <c:pt idx="41">
                  <c:v>2.46E-2</c:v>
                </c:pt>
                <c:pt idx="42">
                  <c:v>2.3599999999999999E-2</c:v>
                </c:pt>
                <c:pt idx="43">
                  <c:v>2.2100000000000002E-2</c:v>
                </c:pt>
                <c:pt idx="44">
                  <c:v>2.07E-2</c:v>
                </c:pt>
                <c:pt idx="45">
                  <c:v>2.1100000000000001E-2</c:v>
                </c:pt>
                <c:pt idx="46">
                  <c:v>2.1999999999999999E-2</c:v>
                </c:pt>
                <c:pt idx="47">
                  <c:v>2.0400000000000001E-2</c:v>
                </c:pt>
                <c:pt idx="48">
                  <c:v>2.23E-2</c:v>
                </c:pt>
                <c:pt idx="49">
                  <c:v>1.9400000000000001E-2</c:v>
                </c:pt>
                <c:pt idx="50">
                  <c:v>1.7299999999999999E-2</c:v>
                </c:pt>
                <c:pt idx="51">
                  <c:v>1.6299999999999999E-2</c:v>
                </c:pt>
                <c:pt idx="52">
                  <c:v>1.8700000000000001E-2</c:v>
                </c:pt>
                <c:pt idx="53">
                  <c:v>2.1999999999999999E-2</c:v>
                </c:pt>
                <c:pt idx="54">
                  <c:v>2.3800000000000002E-2</c:v>
                </c:pt>
                <c:pt idx="55">
                  <c:v>2.7400000000000001E-2</c:v>
                </c:pt>
                <c:pt idx="56">
                  <c:v>2.5000000000000001E-2</c:v>
                </c:pt>
                <c:pt idx="57">
                  <c:v>2.07E-2</c:v>
                </c:pt>
                <c:pt idx="58">
                  <c:v>1.6899999999999998E-2</c:v>
                </c:pt>
                <c:pt idx="59">
                  <c:v>1.6400000000000001E-2</c:v>
                </c:pt>
                <c:pt idx="60">
                  <c:v>1.46E-2</c:v>
                </c:pt>
                <c:pt idx="61">
                  <c:v>1.06E-2</c:v>
                </c:pt>
                <c:pt idx="62">
                  <c:v>8.3000000000000001E-3</c:v>
                </c:pt>
                <c:pt idx="63">
                  <c:v>0.01</c:v>
                </c:pt>
                <c:pt idx="64">
                  <c:v>1.0200000000000001E-2</c:v>
                </c:pt>
                <c:pt idx="65">
                  <c:v>1.1299999999999999E-2</c:v>
                </c:pt>
                <c:pt idx="66">
                  <c:v>8.5000000000000006E-3</c:v>
                </c:pt>
                <c:pt idx="67">
                  <c:v>1.0200000000000001E-2</c:v>
                </c:pt>
                <c:pt idx="68">
                  <c:v>1.37E-2</c:v>
                </c:pt>
                <c:pt idx="69">
                  <c:v>7.3000000000000001E-3</c:v>
                </c:pt>
                <c:pt idx="70">
                  <c:v>5.0000000000000001E-3</c:v>
                </c:pt>
                <c:pt idx="71">
                  <c:v>1.6999999999999999E-3</c:v>
                </c:pt>
                <c:pt idx="72">
                  <c:v>-4.0000000000000002E-4</c:v>
                </c:pt>
                <c:pt idx="73">
                  <c:v>2E-3</c:v>
                </c:pt>
                <c:pt idx="74">
                  <c:v>1.6999999999999999E-3</c:v>
                </c:pt>
                <c:pt idx="75">
                  <c:v>1.1999999999999999E-3</c:v>
                </c:pt>
                <c:pt idx="76">
                  <c:v>-4.0000000000000002E-4</c:v>
                </c:pt>
                <c:pt idx="77">
                  <c:v>-2E-3</c:v>
                </c:pt>
                <c:pt idx="78">
                  <c:v>-6.9999999999999999E-4</c:v>
                </c:pt>
                <c:pt idx="79">
                  <c:v>-2.9999999999999997E-4</c:v>
                </c:pt>
                <c:pt idx="80">
                  <c:v>-8.9999999999999998E-4</c:v>
                </c:pt>
                <c:pt idx="81">
                  <c:v>7.6E-3</c:v>
                </c:pt>
                <c:pt idx="82">
                  <c:v>1.32E-2</c:v>
                </c:pt>
                <c:pt idx="83">
                  <c:v>1.66E-2</c:v>
                </c:pt>
                <c:pt idx="84">
                  <c:v>1.66E-2</c:v>
                </c:pt>
                <c:pt idx="85">
                  <c:v>1.7000000000000001E-2</c:v>
                </c:pt>
                <c:pt idx="86">
                  <c:v>1.9900000000000001E-2</c:v>
                </c:pt>
                <c:pt idx="87">
                  <c:v>2.07E-2</c:v>
                </c:pt>
                <c:pt idx="88">
                  <c:v>2.1299999999999999E-2</c:v>
                </c:pt>
                <c:pt idx="89">
                  <c:v>1.95E-2</c:v>
                </c:pt>
                <c:pt idx="90">
                  <c:v>1.5100000000000001E-2</c:v>
                </c:pt>
                <c:pt idx="91">
                  <c:v>1.1299999999999999E-2</c:v>
                </c:pt>
                <c:pt idx="92">
                  <c:v>1.5800000000000002E-2</c:v>
                </c:pt>
                <c:pt idx="93">
                  <c:v>1.4999999999999999E-2</c:v>
                </c:pt>
                <c:pt idx="94">
                  <c:v>1.24E-2</c:v>
                </c:pt>
                <c:pt idx="95">
                  <c:v>9.5999999999999992E-3</c:v>
                </c:pt>
                <c:pt idx="96">
                  <c:v>1.18E-2</c:v>
                </c:pt>
                <c:pt idx="97">
                  <c:v>1.52E-2</c:v>
                </c:pt>
                <c:pt idx="98">
                  <c:v>1.9599999999999999E-2</c:v>
                </c:pt>
                <c:pt idx="99">
                  <c:v>1.7500000000000002E-2</c:v>
                </c:pt>
                <c:pt idx="100">
                  <c:v>1.3599999999999999E-2</c:v>
                </c:pt>
                <c:pt idx="101">
                  <c:v>1.06E-2</c:v>
                </c:pt>
                <c:pt idx="102">
                  <c:v>1.47E-2</c:v>
                </c:pt>
                <c:pt idx="103">
                  <c:v>1.9800000000000002E-2</c:v>
                </c:pt>
                <c:pt idx="104">
                  <c:v>1.5900000000000001E-2</c:v>
                </c:pt>
                <c:pt idx="105">
                  <c:v>1.7399999999999999E-2</c:v>
                </c:pt>
                <c:pt idx="106">
                  <c:v>1.7600000000000001E-2</c:v>
                </c:pt>
                <c:pt idx="107">
                  <c:v>2.1600000000000001E-2</c:v>
                </c:pt>
                <c:pt idx="108">
                  <c:v>1.9900000000000001E-2</c:v>
                </c:pt>
                <c:pt idx="109">
                  <c:v>1.6899999999999998E-2</c:v>
                </c:pt>
                <c:pt idx="110">
                  <c:v>1.41E-2</c:v>
                </c:pt>
                <c:pt idx="111">
                  <c:v>1.66E-2</c:v>
                </c:pt>
                <c:pt idx="112">
                  <c:v>1.7000000000000001E-2</c:v>
                </c:pt>
                <c:pt idx="113">
                  <c:v>2.3E-2</c:v>
                </c:pt>
                <c:pt idx="114">
                  <c:v>2.6499999999999999E-2</c:v>
                </c:pt>
                <c:pt idx="115">
                  <c:v>2.87E-2</c:v>
                </c:pt>
                <c:pt idx="116">
                  <c:v>2.93E-2</c:v>
                </c:pt>
                <c:pt idx="117">
                  <c:v>2.9600000000000001E-2</c:v>
                </c:pt>
                <c:pt idx="118">
                  <c:v>3.39E-2</c:v>
                </c:pt>
                <c:pt idx="119">
                  <c:v>3.5299999999999998E-2</c:v>
                </c:pt>
                <c:pt idx="120">
                  <c:v>3.8699999999999998E-2</c:v>
                </c:pt>
                <c:pt idx="121">
                  <c:v>3.7699999999999997E-2</c:v>
                </c:pt>
                <c:pt idx="122">
                  <c:v>3.6299999999999999E-2</c:v>
                </c:pt>
                <c:pt idx="123">
                  <c:v>3.56E-2</c:v>
                </c:pt>
                <c:pt idx="124">
                  <c:v>3.5700000000000003E-2</c:v>
                </c:pt>
                <c:pt idx="125">
                  <c:v>3.1600000000000003E-2</c:v>
                </c:pt>
                <c:pt idx="126">
                  <c:v>2.6800000000000001E-2</c:v>
                </c:pt>
                <c:pt idx="127">
                  <c:v>2.1100000000000001E-2</c:v>
                </c:pt>
                <c:pt idx="128">
                  <c:v>1.6299999999999999E-2</c:v>
                </c:pt>
                <c:pt idx="129">
                  <c:v>1.4999999999999999E-2</c:v>
                </c:pt>
                <c:pt idx="130">
                  <c:v>1.14E-2</c:v>
                </c:pt>
                <c:pt idx="131">
                  <c:v>1.17E-2</c:v>
                </c:pt>
                <c:pt idx="132">
                  <c:v>1.14E-2</c:v>
                </c:pt>
                <c:pt idx="133">
                  <c:v>1.15E-2</c:v>
                </c:pt>
                <c:pt idx="134">
                  <c:v>1.24E-2</c:v>
                </c:pt>
                <c:pt idx="135">
                  <c:v>1.0500000000000001E-2</c:v>
                </c:pt>
                <c:pt idx="136">
                  <c:v>2.0199999999999999E-2</c:v>
                </c:pt>
                <c:pt idx="137">
                  <c:v>2.24E-2</c:v>
                </c:pt>
                <c:pt idx="138">
                  <c:v>2.3099999999999999E-2</c:v>
                </c:pt>
                <c:pt idx="139">
                  <c:v>2.1399999999999999E-2</c:v>
                </c:pt>
                <c:pt idx="140">
                  <c:v>2.63E-2</c:v>
                </c:pt>
                <c:pt idx="141">
                  <c:v>2.7199999999999998E-2</c:v>
                </c:pt>
                <c:pt idx="142">
                  <c:v>1.84E-2</c:v>
                </c:pt>
                <c:pt idx="143">
                  <c:v>-1.8E-3</c:v>
                </c:pt>
                <c:pt idx="144">
                  <c:v>-1.29E-2</c:v>
                </c:pt>
                <c:pt idx="145">
                  <c:v>-1.4800000000000001E-2</c:v>
                </c:pt>
                <c:pt idx="146">
                  <c:v>-2.1000000000000001E-2</c:v>
                </c:pt>
                <c:pt idx="147">
                  <c:v>-1.43E-2</c:v>
                </c:pt>
                <c:pt idx="148">
                  <c:v>-1.2800000000000001E-2</c:v>
                </c:pt>
                <c:pt idx="149">
                  <c:v>-7.4000000000000003E-3</c:v>
                </c:pt>
                <c:pt idx="150">
                  <c:v>-3.8E-3</c:v>
                </c:pt>
                <c:pt idx="151">
                  <c:v>2.3999999999999998E-3</c:v>
                </c:pt>
                <c:pt idx="152">
                  <c:v>2.9999999999999997E-4</c:v>
                </c:pt>
                <c:pt idx="153">
                  <c:v>8.9999999999999998E-4</c:v>
                </c:pt>
                <c:pt idx="154">
                  <c:v>1.0699999999999999E-2</c:v>
                </c:pt>
                <c:pt idx="155">
                  <c:v>3.6600000000000001E-2</c:v>
                </c:pt>
                <c:pt idx="156">
                  <c:v>4.9399999999999999E-2</c:v>
                </c:pt>
                <c:pt idx="157">
                  <c:v>5.3699999999999998E-2</c:v>
                </c:pt>
                <c:pt idx="158">
                  <c:v>5.6000000000000001E-2</c:v>
                </c:pt>
                <c:pt idx="159">
                  <c:v>5.0200000000000002E-2</c:v>
                </c:pt>
                <c:pt idx="160">
                  <c:v>4.1799999999999997E-2</c:v>
                </c:pt>
                <c:pt idx="161">
                  <c:v>3.9399999999999998E-2</c:v>
                </c:pt>
                <c:pt idx="162">
                  <c:v>3.9800000000000002E-2</c:v>
                </c:pt>
                <c:pt idx="163">
                  <c:v>4.0300000000000002E-2</c:v>
                </c:pt>
                <c:pt idx="164">
                  <c:v>2.8500000000000001E-2</c:v>
                </c:pt>
                <c:pt idx="165">
                  <c:v>4.0800000000000003E-2</c:v>
                </c:pt>
                <c:pt idx="166">
                  <c:v>4.3099999999999999E-2</c:v>
                </c:pt>
                <c:pt idx="167">
                  <c:v>3.5400000000000001E-2</c:v>
                </c:pt>
                <c:pt idx="168">
                  <c:v>2.76E-2</c:v>
                </c:pt>
                <c:pt idx="169">
                  <c:v>1.9699999999999999E-2</c:v>
                </c:pt>
                <c:pt idx="170">
                  <c:v>2.3599999999999999E-2</c:v>
                </c:pt>
                <c:pt idx="171">
                  <c:v>2.69E-2</c:v>
                </c:pt>
                <c:pt idx="172">
                  <c:v>2.69E-2</c:v>
                </c:pt>
                <c:pt idx="173">
                  <c:v>2.5700000000000001E-2</c:v>
                </c:pt>
                <c:pt idx="174">
                  <c:v>2.7799999999999998E-2</c:v>
                </c:pt>
                <c:pt idx="175">
                  <c:v>2.4199999999999999E-2</c:v>
                </c:pt>
                <c:pt idx="176">
                  <c:v>2.0799999999999999E-2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5-4780-8C31-6370B2C84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305047040"/>
        <c:axId val="130504802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Monthlies!$E$1</c15:sqref>
                        </c15:formulaRef>
                      </c:ext>
                    </c:extLst>
                    <c:strCache>
                      <c:ptCount val="1"/>
                      <c:pt idx="0">
                        <c:v>CPI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Monthlies!$E$2:$E$178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274.31</c:v>
                      </c:pt>
                      <c:pt idx="1">
                        <c:v>273.56700000000001</c:v>
                      </c:pt>
                      <c:pt idx="2">
                        <c:v>273.00299999999999</c:v>
                      </c:pt>
                      <c:pt idx="3">
                        <c:v>271.69600000000003</c:v>
                      </c:pt>
                      <c:pt idx="4">
                        <c:v>269.19499999999999</c:v>
                      </c:pt>
                      <c:pt idx="5">
                        <c:v>267.05399999999997</c:v>
                      </c:pt>
                      <c:pt idx="6">
                        <c:v>264.87700000000001</c:v>
                      </c:pt>
                      <c:pt idx="7">
                        <c:v>263.01400000000001</c:v>
                      </c:pt>
                      <c:pt idx="8">
                        <c:v>258.81099999999998</c:v>
                      </c:pt>
                      <c:pt idx="9">
                        <c:v>260.47399999999999</c:v>
                      </c:pt>
                      <c:pt idx="10">
                        <c:v>260.22899999999998</c:v>
                      </c:pt>
                      <c:pt idx="11">
                        <c:v>260.38799999999998</c:v>
                      </c:pt>
                      <c:pt idx="12">
                        <c:v>260.27999999999997</c:v>
                      </c:pt>
                      <c:pt idx="13">
                        <c:v>259.91800000000001</c:v>
                      </c:pt>
                      <c:pt idx="14">
                        <c:v>259.101</c:v>
                      </c:pt>
                      <c:pt idx="15">
                        <c:v>257.79700000000003</c:v>
                      </c:pt>
                      <c:pt idx="16">
                        <c:v>256.39400000000001</c:v>
                      </c:pt>
                      <c:pt idx="17">
                        <c:v>256.38900000000001</c:v>
                      </c:pt>
                      <c:pt idx="18">
                        <c:v>258.11500000000001</c:v>
                      </c:pt>
                      <c:pt idx="19">
                        <c:v>258.678</c:v>
                      </c:pt>
                      <c:pt idx="20">
                        <c:v>255.65700000000001</c:v>
                      </c:pt>
                      <c:pt idx="21">
                        <c:v>256.97399999999999</c:v>
                      </c:pt>
                      <c:pt idx="22">
                        <c:v>257.20800000000003</c:v>
                      </c:pt>
                      <c:pt idx="23">
                        <c:v>257.346</c:v>
                      </c:pt>
                      <c:pt idx="24">
                        <c:v>256.75900000000001</c:v>
                      </c:pt>
                      <c:pt idx="25">
                        <c:v>256.55799999999999</c:v>
                      </c:pt>
                      <c:pt idx="26">
                        <c:v>256.57100000000003</c:v>
                      </c:pt>
                      <c:pt idx="27">
                        <c:v>256.14299999999997</c:v>
                      </c:pt>
                      <c:pt idx="28">
                        <c:v>256.09199999999998</c:v>
                      </c:pt>
                      <c:pt idx="29">
                        <c:v>255.548</c:v>
                      </c:pt>
                      <c:pt idx="30">
                        <c:v>254.202</c:v>
                      </c:pt>
                      <c:pt idx="31">
                        <c:v>252.77600000000001</c:v>
                      </c:pt>
                      <c:pt idx="32">
                        <c:v>251.107</c:v>
                      </c:pt>
                      <c:pt idx="33">
                        <c:v>251.233</c:v>
                      </c:pt>
                      <c:pt idx="34">
                        <c:v>252.03800000000001</c:v>
                      </c:pt>
                      <c:pt idx="35">
                        <c:v>252.88499999999999</c:v>
                      </c:pt>
                      <c:pt idx="36">
                        <c:v>252.43899999999999</c:v>
                      </c:pt>
                      <c:pt idx="37">
                        <c:v>252.14599999999999</c:v>
                      </c:pt>
                      <c:pt idx="38">
                        <c:v>252.006</c:v>
                      </c:pt>
                      <c:pt idx="39">
                        <c:v>251.989</c:v>
                      </c:pt>
                      <c:pt idx="40">
                        <c:v>251.58799999999999</c:v>
                      </c:pt>
                      <c:pt idx="41">
                        <c:v>250.54599999999999</c:v>
                      </c:pt>
                      <c:pt idx="42">
                        <c:v>249.554</c:v>
                      </c:pt>
                      <c:pt idx="43">
                        <c:v>248.99100000000001</c:v>
                      </c:pt>
                      <c:pt idx="44">
                        <c:v>245.12</c:v>
                      </c:pt>
                      <c:pt idx="45">
                        <c:v>246.524</c:v>
                      </c:pt>
                      <c:pt idx="46">
                        <c:v>246.66900000000001</c:v>
                      </c:pt>
                      <c:pt idx="47">
                        <c:v>246.66300000000001</c:v>
                      </c:pt>
                      <c:pt idx="48">
                        <c:v>246.81899999999999</c:v>
                      </c:pt>
                      <c:pt idx="49">
                        <c:v>245.51900000000001</c:v>
                      </c:pt>
                      <c:pt idx="50">
                        <c:v>244.786</c:v>
                      </c:pt>
                      <c:pt idx="51">
                        <c:v>244.95500000000001</c:v>
                      </c:pt>
                      <c:pt idx="52">
                        <c:v>244.733</c:v>
                      </c:pt>
                      <c:pt idx="53">
                        <c:v>244.524</c:v>
                      </c:pt>
                      <c:pt idx="54">
                        <c:v>243.80099999999999</c:v>
                      </c:pt>
                      <c:pt idx="55">
                        <c:v>243.60300000000001</c:v>
                      </c:pt>
                      <c:pt idx="56">
                        <c:v>240.00800000000001</c:v>
                      </c:pt>
                      <c:pt idx="57">
                        <c:v>241.43199999999999</c:v>
                      </c:pt>
                      <c:pt idx="58">
                        <c:v>241.35300000000001</c:v>
                      </c:pt>
                      <c:pt idx="59">
                        <c:v>241.72900000000001</c:v>
                      </c:pt>
                      <c:pt idx="60">
                        <c:v>241.428</c:v>
                      </c:pt>
                      <c:pt idx="61">
                        <c:v>240.84899999999999</c:v>
                      </c:pt>
                      <c:pt idx="62">
                        <c:v>240.62799999999999</c:v>
                      </c:pt>
                      <c:pt idx="63">
                        <c:v>241.018</c:v>
                      </c:pt>
                      <c:pt idx="64">
                        <c:v>240.22900000000001</c:v>
                      </c:pt>
                      <c:pt idx="65">
                        <c:v>239.261</c:v>
                      </c:pt>
                      <c:pt idx="66">
                        <c:v>238.13200000000001</c:v>
                      </c:pt>
                      <c:pt idx="67">
                        <c:v>237.11099999999999</c:v>
                      </c:pt>
                      <c:pt idx="68">
                        <c:v>237.01</c:v>
                      </c:pt>
                      <c:pt idx="69">
                        <c:v>236.52500000000001</c:v>
                      </c:pt>
                      <c:pt idx="70">
                        <c:v>237.33600000000001</c:v>
                      </c:pt>
                      <c:pt idx="71">
                        <c:v>237.83799999999999</c:v>
                      </c:pt>
                      <c:pt idx="72">
                        <c:v>237.94499999999999</c:v>
                      </c:pt>
                      <c:pt idx="73">
                        <c:v>238.316</c:v>
                      </c:pt>
                      <c:pt idx="74">
                        <c:v>238.654</c:v>
                      </c:pt>
                      <c:pt idx="75">
                        <c:v>238.63800000000001</c:v>
                      </c:pt>
                      <c:pt idx="76">
                        <c:v>237.80500000000001</c:v>
                      </c:pt>
                      <c:pt idx="77">
                        <c:v>236.59899999999999</c:v>
                      </c:pt>
                      <c:pt idx="78">
                        <c:v>236.119</c:v>
                      </c:pt>
                      <c:pt idx="79">
                        <c:v>234.72200000000001</c:v>
                      </c:pt>
                      <c:pt idx="80">
                        <c:v>236.73599999999999</c:v>
                      </c:pt>
                      <c:pt idx="81">
                        <c:v>234.81200000000001</c:v>
                      </c:pt>
                      <c:pt idx="82">
                        <c:v>236.15100000000001</c:v>
                      </c:pt>
                      <c:pt idx="83">
                        <c:v>237.43299999999999</c:v>
                      </c:pt>
                      <c:pt idx="84">
                        <c:v>238.03100000000001</c:v>
                      </c:pt>
                      <c:pt idx="85">
                        <c:v>237.852</c:v>
                      </c:pt>
                      <c:pt idx="86">
                        <c:v>238.25</c:v>
                      </c:pt>
                      <c:pt idx="87">
                        <c:v>238.34299999999999</c:v>
                      </c:pt>
                      <c:pt idx="88">
                        <c:v>237.9</c:v>
                      </c:pt>
                      <c:pt idx="89">
                        <c:v>237.072</c:v>
                      </c:pt>
                      <c:pt idx="90">
                        <c:v>236.29300000000001</c:v>
                      </c:pt>
                      <c:pt idx="91">
                        <c:v>234.78100000000001</c:v>
                      </c:pt>
                      <c:pt idx="92">
                        <c:v>232.95699999999999</c:v>
                      </c:pt>
                      <c:pt idx="93">
                        <c:v>233.04900000000001</c:v>
                      </c:pt>
                      <c:pt idx="94">
                        <c:v>233.06899999999999</c:v>
                      </c:pt>
                      <c:pt idx="95">
                        <c:v>233.54599999999999</c:v>
                      </c:pt>
                      <c:pt idx="96">
                        <c:v>234.149</c:v>
                      </c:pt>
                      <c:pt idx="97">
                        <c:v>233.87700000000001</c:v>
                      </c:pt>
                      <c:pt idx="98">
                        <c:v>233.596</c:v>
                      </c:pt>
                      <c:pt idx="99">
                        <c:v>233.50399999999999</c:v>
                      </c:pt>
                      <c:pt idx="100">
                        <c:v>232.94499999999999</c:v>
                      </c:pt>
                      <c:pt idx="101">
                        <c:v>232.53100000000001</c:v>
                      </c:pt>
                      <c:pt idx="102">
                        <c:v>232.773</c:v>
                      </c:pt>
                      <c:pt idx="103">
                        <c:v>232.166</c:v>
                      </c:pt>
                      <c:pt idx="104">
                        <c:v>229.59399999999999</c:v>
                      </c:pt>
                      <c:pt idx="105">
                        <c:v>229.601</c:v>
                      </c:pt>
                      <c:pt idx="106">
                        <c:v>230.221</c:v>
                      </c:pt>
                      <c:pt idx="107">
                        <c:v>231.31700000000001</c:v>
                      </c:pt>
                      <c:pt idx="108">
                        <c:v>231.40700000000001</c:v>
                      </c:pt>
                      <c:pt idx="109">
                        <c:v>230.37899999999999</c:v>
                      </c:pt>
                      <c:pt idx="110">
                        <c:v>229.10400000000001</c:v>
                      </c:pt>
                      <c:pt idx="111">
                        <c:v>229.47800000000001</c:v>
                      </c:pt>
                      <c:pt idx="112">
                        <c:v>229.815</c:v>
                      </c:pt>
                      <c:pt idx="113">
                        <c:v>230.08500000000001</c:v>
                      </c:pt>
                      <c:pt idx="114">
                        <c:v>229.392</c:v>
                      </c:pt>
                      <c:pt idx="115">
                        <c:v>227.66300000000001</c:v>
                      </c:pt>
                      <c:pt idx="116">
                        <c:v>224.93899999999999</c:v>
                      </c:pt>
                      <c:pt idx="117">
                        <c:v>225.672</c:v>
                      </c:pt>
                      <c:pt idx="118">
                        <c:v>226.23</c:v>
                      </c:pt>
                      <c:pt idx="119">
                        <c:v>226.42099999999999</c:v>
                      </c:pt>
                      <c:pt idx="120">
                        <c:v>226.88900000000001</c:v>
                      </c:pt>
                      <c:pt idx="121">
                        <c:v>226.54499999999999</c:v>
                      </c:pt>
                      <c:pt idx="122">
                        <c:v>225.922</c:v>
                      </c:pt>
                      <c:pt idx="123">
                        <c:v>225.72200000000001</c:v>
                      </c:pt>
                      <c:pt idx="124">
                        <c:v>225.964</c:v>
                      </c:pt>
                      <c:pt idx="125">
                        <c:v>224.90600000000001</c:v>
                      </c:pt>
                      <c:pt idx="126">
                        <c:v>223.46700000000001</c:v>
                      </c:pt>
                      <c:pt idx="127">
                        <c:v>221.309</c:v>
                      </c:pt>
                      <c:pt idx="128">
                        <c:v>218.05600000000001</c:v>
                      </c:pt>
                      <c:pt idx="129">
                        <c:v>219.179</c:v>
                      </c:pt>
                      <c:pt idx="130">
                        <c:v>218.803</c:v>
                      </c:pt>
                      <c:pt idx="131">
                        <c:v>218.71100000000001</c:v>
                      </c:pt>
                      <c:pt idx="132">
                        <c:v>218.43899999999999</c:v>
                      </c:pt>
                      <c:pt idx="133">
                        <c:v>218.31200000000001</c:v>
                      </c:pt>
                      <c:pt idx="134">
                        <c:v>218.011</c:v>
                      </c:pt>
                      <c:pt idx="135">
                        <c:v>217.965</c:v>
                      </c:pt>
                      <c:pt idx="136">
                        <c:v>218.178</c:v>
                      </c:pt>
                      <c:pt idx="137">
                        <c:v>218.00899999999999</c:v>
                      </c:pt>
                      <c:pt idx="138">
                        <c:v>217.631</c:v>
                      </c:pt>
                      <c:pt idx="139">
                        <c:v>216.74100000000001</c:v>
                      </c:pt>
                      <c:pt idx="140">
                        <c:v>214.53700000000001</c:v>
                      </c:pt>
                      <c:pt idx="141">
                        <c:v>215.94900000000001</c:v>
                      </c:pt>
                      <c:pt idx="142">
                        <c:v>216.33</c:v>
                      </c:pt>
                      <c:pt idx="143">
                        <c:v>216.17699999999999</c:v>
                      </c:pt>
                      <c:pt idx="144">
                        <c:v>215.96899999999999</c:v>
                      </c:pt>
                      <c:pt idx="145">
                        <c:v>215.834</c:v>
                      </c:pt>
                      <c:pt idx="146">
                        <c:v>215.351</c:v>
                      </c:pt>
                      <c:pt idx="147">
                        <c:v>215.69300000000001</c:v>
                      </c:pt>
                      <c:pt idx="148">
                        <c:v>213.85599999999999</c:v>
                      </c:pt>
                      <c:pt idx="149">
                        <c:v>213.24</c:v>
                      </c:pt>
                      <c:pt idx="150">
                        <c:v>212.709</c:v>
                      </c:pt>
                      <c:pt idx="151">
                        <c:v>212.19300000000001</c:v>
                      </c:pt>
                      <c:pt idx="152">
                        <c:v>215.303</c:v>
                      </c:pt>
                      <c:pt idx="153">
                        <c:v>210.22800000000001</c:v>
                      </c:pt>
                      <c:pt idx="154">
                        <c:v>212.42500000000001</c:v>
                      </c:pt>
                      <c:pt idx="155">
                        <c:v>216.57300000000001</c:v>
                      </c:pt>
                      <c:pt idx="156">
                        <c:v>218.78299999999999</c:v>
                      </c:pt>
                      <c:pt idx="157">
                        <c:v>219.08600000000001</c:v>
                      </c:pt>
                      <c:pt idx="158">
                        <c:v>219.964</c:v>
                      </c:pt>
                      <c:pt idx="159">
                        <c:v>218.815</c:v>
                      </c:pt>
                      <c:pt idx="160">
                        <c:v>216.63200000000001</c:v>
                      </c:pt>
                      <c:pt idx="161">
                        <c:v>214.82300000000001</c:v>
                      </c:pt>
                      <c:pt idx="162">
                        <c:v>213.52799999999999</c:v>
                      </c:pt>
                      <c:pt idx="163">
                        <c:v>211.69300000000001</c:v>
                      </c:pt>
                      <c:pt idx="164">
                        <c:v>211.08</c:v>
                      </c:pt>
                      <c:pt idx="165">
                        <c:v>210.036</c:v>
                      </c:pt>
                      <c:pt idx="166">
                        <c:v>210.17699999999999</c:v>
                      </c:pt>
                      <c:pt idx="167">
                        <c:v>208.93600000000001</c:v>
                      </c:pt>
                      <c:pt idx="168">
                        <c:v>208.49</c:v>
                      </c:pt>
                      <c:pt idx="169">
                        <c:v>207.917</c:v>
                      </c:pt>
                      <c:pt idx="170">
                        <c:v>208.29900000000001</c:v>
                      </c:pt>
                      <c:pt idx="171">
                        <c:v>208.352</c:v>
                      </c:pt>
                      <c:pt idx="172">
                        <c:v>207.94900000000001</c:v>
                      </c:pt>
                      <c:pt idx="173">
                        <c:v>206.68600000000001</c:v>
                      </c:pt>
                      <c:pt idx="174">
                        <c:v>205.352</c:v>
                      </c:pt>
                      <c:pt idx="175">
                        <c:v>203.499</c:v>
                      </c:pt>
                      <c:pt idx="176">
                        <c:v>202.416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7F3-4B78-97A4-564E1F93FF77}"/>
                  </c:ext>
                </c:extLst>
              </c15:ser>
            </c15:filteredBarSeries>
          </c:ext>
        </c:extLst>
      </c:barChart>
      <c:dateAx>
        <c:axId val="1305047040"/>
        <c:scaling>
          <c:orientation val="minMax"/>
        </c:scaling>
        <c:delete val="0"/>
        <c:axPos val="b"/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[$-409]mmm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048024"/>
        <c:crosses val="autoZero"/>
        <c:auto val="1"/>
        <c:lblOffset val="100"/>
        <c:baseTimeUnit val="months"/>
      </c:dateAx>
      <c:valAx>
        <c:axId val="130504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04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ETH-USD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'ETH-USD_History'!$C$1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numRef>
              <c:f>'ETH-USD_History'!$A$2:$A$2296</c:f>
              <c:numCache>
                <c:formatCode>m/d/yyyy</c:formatCode>
                <c:ptCount val="2295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</c:numCache>
            </c:numRef>
          </c:cat>
          <c:val>
            <c:numRef>
              <c:f>'ETH-USD_History'!$C$2:$C$2296</c:f>
              <c:numCache>
                <c:formatCode>General</c:formatCode>
                <c:ptCount val="2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2.77</c:v>
                </c:pt>
                <c:pt idx="9">
                  <c:v>0.81</c:v>
                </c:pt>
                <c:pt idx="10">
                  <c:v>0.74</c:v>
                </c:pt>
                <c:pt idx="11">
                  <c:v>0.68</c:v>
                </c:pt>
                <c:pt idx="12">
                  <c:v>1.06</c:v>
                </c:pt>
                <c:pt idx="13">
                  <c:v>1.25</c:v>
                </c:pt>
                <c:pt idx="14">
                  <c:v>1.78</c:v>
                </c:pt>
                <c:pt idx="15">
                  <c:v>1.8</c:v>
                </c:pt>
                <c:pt idx="16">
                  <c:v>1.79</c:v>
                </c:pt>
                <c:pt idx="17">
                  <c:v>1.37</c:v>
                </c:pt>
                <c:pt idx="18">
                  <c:v>1.2</c:v>
                </c:pt>
                <c:pt idx="19">
                  <c:v>1.27</c:v>
                </c:pt>
                <c:pt idx="20">
                  <c:v>1.26</c:v>
                </c:pt>
                <c:pt idx="21">
                  <c:v>1.48</c:v>
                </c:pt>
                <c:pt idx="22">
                  <c:v>1.44</c:v>
                </c:pt>
                <c:pt idx="23">
                  <c:v>1.39</c:v>
                </c:pt>
                <c:pt idx="24">
                  <c:v>1.35</c:v>
                </c:pt>
                <c:pt idx="25">
                  <c:v>1.24</c:v>
                </c:pt>
                <c:pt idx="26">
                  <c:v>1.17</c:v>
                </c:pt>
                <c:pt idx="27">
                  <c:v>1.1599999999999999</c:v>
                </c:pt>
                <c:pt idx="28">
                  <c:v>1.1299999999999999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1.35</c:v>
                </c:pt>
                <c:pt idx="33">
                  <c:v>1.35</c:v>
                </c:pt>
                <c:pt idx="34">
                  <c:v>1.29</c:v>
                </c:pt>
                <c:pt idx="35">
                  <c:v>1.26</c:v>
                </c:pt>
                <c:pt idx="36">
                  <c:v>1.27</c:v>
                </c:pt>
                <c:pt idx="37">
                  <c:v>1.37</c:v>
                </c:pt>
                <c:pt idx="38">
                  <c:v>1.3</c:v>
                </c:pt>
                <c:pt idx="39">
                  <c:v>1.24</c:v>
                </c:pt>
                <c:pt idx="40">
                  <c:v>1.23</c:v>
                </c:pt>
                <c:pt idx="41">
                  <c:v>1.21</c:v>
                </c:pt>
                <c:pt idx="42">
                  <c:v>1.1599999999999999</c:v>
                </c:pt>
                <c:pt idx="43">
                  <c:v>0.98</c:v>
                </c:pt>
                <c:pt idx="44">
                  <c:v>1.04</c:v>
                </c:pt>
                <c:pt idx="45">
                  <c:v>0.94</c:v>
                </c:pt>
                <c:pt idx="46">
                  <c:v>0.87</c:v>
                </c:pt>
                <c:pt idx="47">
                  <c:v>0.94</c:v>
                </c:pt>
                <c:pt idx="48">
                  <c:v>0.9</c:v>
                </c:pt>
                <c:pt idx="49">
                  <c:v>0.89</c:v>
                </c:pt>
                <c:pt idx="50">
                  <c:v>0.85</c:v>
                </c:pt>
                <c:pt idx="51">
                  <c:v>0.89</c:v>
                </c:pt>
                <c:pt idx="52">
                  <c:v>0.94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0.81</c:v>
                </c:pt>
                <c:pt idx="57">
                  <c:v>0.74</c:v>
                </c:pt>
                <c:pt idx="58">
                  <c:v>0.78</c:v>
                </c:pt>
                <c:pt idx="59">
                  <c:v>0.72</c:v>
                </c:pt>
                <c:pt idx="60">
                  <c:v>0.59</c:v>
                </c:pt>
                <c:pt idx="61">
                  <c:v>0.68</c:v>
                </c:pt>
                <c:pt idx="62">
                  <c:v>0.72</c:v>
                </c:pt>
                <c:pt idx="63">
                  <c:v>0.68</c:v>
                </c:pt>
                <c:pt idx="64">
                  <c:v>0.68</c:v>
                </c:pt>
                <c:pt idx="65">
                  <c:v>0.69</c:v>
                </c:pt>
                <c:pt idx="66">
                  <c:v>0.67</c:v>
                </c:pt>
                <c:pt idx="67">
                  <c:v>0.63</c:v>
                </c:pt>
                <c:pt idx="68">
                  <c:v>0.66</c:v>
                </c:pt>
                <c:pt idx="69">
                  <c:v>0.61</c:v>
                </c:pt>
                <c:pt idx="70">
                  <c:v>0.62</c:v>
                </c:pt>
                <c:pt idx="71">
                  <c:v>0.65</c:v>
                </c:pt>
                <c:pt idx="72">
                  <c:v>0.63</c:v>
                </c:pt>
                <c:pt idx="73">
                  <c:v>0.63</c:v>
                </c:pt>
                <c:pt idx="74">
                  <c:v>0.63</c:v>
                </c:pt>
                <c:pt idx="75">
                  <c:v>0.6</c:v>
                </c:pt>
                <c:pt idx="76">
                  <c:v>0.51</c:v>
                </c:pt>
                <c:pt idx="77">
                  <c:v>0.56000000000000005</c:v>
                </c:pt>
                <c:pt idx="78">
                  <c:v>0.53</c:v>
                </c:pt>
                <c:pt idx="79">
                  <c:v>0.55000000000000004</c:v>
                </c:pt>
                <c:pt idx="80">
                  <c:v>0.52</c:v>
                </c:pt>
                <c:pt idx="81">
                  <c:v>0.49</c:v>
                </c:pt>
                <c:pt idx="82">
                  <c:v>0.44</c:v>
                </c:pt>
                <c:pt idx="83">
                  <c:v>0.44</c:v>
                </c:pt>
                <c:pt idx="84">
                  <c:v>0.59</c:v>
                </c:pt>
                <c:pt idx="85">
                  <c:v>0.52</c:v>
                </c:pt>
                <c:pt idx="86">
                  <c:v>0.56999999999999995</c:v>
                </c:pt>
                <c:pt idx="87">
                  <c:v>0.65</c:v>
                </c:pt>
                <c:pt idx="88">
                  <c:v>0.74</c:v>
                </c:pt>
                <c:pt idx="89">
                  <c:v>0.87</c:v>
                </c:pt>
                <c:pt idx="90">
                  <c:v>1.01</c:v>
                </c:pt>
                <c:pt idx="91">
                  <c:v>1.1599999999999999</c:v>
                </c:pt>
                <c:pt idx="92">
                  <c:v>1.04</c:v>
                </c:pt>
                <c:pt idx="93">
                  <c:v>0.89</c:v>
                </c:pt>
                <c:pt idx="94">
                  <c:v>1.05</c:v>
                </c:pt>
                <c:pt idx="95">
                  <c:v>0.96</c:v>
                </c:pt>
                <c:pt idx="96">
                  <c:v>1</c:v>
                </c:pt>
                <c:pt idx="97">
                  <c:v>0.87</c:v>
                </c:pt>
                <c:pt idx="98">
                  <c:v>0.89</c:v>
                </c:pt>
                <c:pt idx="99">
                  <c:v>0.92</c:v>
                </c:pt>
                <c:pt idx="100">
                  <c:v>0.92</c:v>
                </c:pt>
                <c:pt idx="101">
                  <c:v>1.02</c:v>
                </c:pt>
                <c:pt idx="102">
                  <c:v>1</c:v>
                </c:pt>
                <c:pt idx="103">
                  <c:v>0.92</c:v>
                </c:pt>
                <c:pt idx="104">
                  <c:v>0.78</c:v>
                </c:pt>
                <c:pt idx="105">
                  <c:v>0.89</c:v>
                </c:pt>
                <c:pt idx="106">
                  <c:v>0.89</c:v>
                </c:pt>
                <c:pt idx="107">
                  <c:v>0.89</c:v>
                </c:pt>
                <c:pt idx="108">
                  <c:v>0.9</c:v>
                </c:pt>
                <c:pt idx="109">
                  <c:v>0.94</c:v>
                </c:pt>
                <c:pt idx="110">
                  <c:v>1</c:v>
                </c:pt>
                <c:pt idx="111">
                  <c:v>0.99</c:v>
                </c:pt>
                <c:pt idx="112">
                  <c:v>0.95</c:v>
                </c:pt>
                <c:pt idx="113">
                  <c:v>0.93</c:v>
                </c:pt>
                <c:pt idx="114">
                  <c:v>0.97</c:v>
                </c:pt>
                <c:pt idx="115">
                  <c:v>0.96</c:v>
                </c:pt>
                <c:pt idx="116">
                  <c:v>0.94</c:v>
                </c:pt>
                <c:pt idx="117">
                  <c:v>0.91</c:v>
                </c:pt>
                <c:pt idx="118">
                  <c:v>0.86</c:v>
                </c:pt>
                <c:pt idx="119">
                  <c:v>0.88</c:v>
                </c:pt>
                <c:pt idx="120">
                  <c:v>0.87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0.83</c:v>
                </c:pt>
                <c:pt idx="126">
                  <c:v>0.82</c:v>
                </c:pt>
                <c:pt idx="127">
                  <c:v>0.84</c:v>
                </c:pt>
                <c:pt idx="128">
                  <c:v>0.85</c:v>
                </c:pt>
                <c:pt idx="129">
                  <c:v>0.84</c:v>
                </c:pt>
                <c:pt idx="130">
                  <c:v>0.8</c:v>
                </c:pt>
                <c:pt idx="131">
                  <c:v>0.83</c:v>
                </c:pt>
                <c:pt idx="132">
                  <c:v>0.79</c:v>
                </c:pt>
                <c:pt idx="133">
                  <c:v>0.84</c:v>
                </c:pt>
                <c:pt idx="134">
                  <c:v>0.91</c:v>
                </c:pt>
                <c:pt idx="135">
                  <c:v>0.97</c:v>
                </c:pt>
                <c:pt idx="136">
                  <c:v>0.96</c:v>
                </c:pt>
                <c:pt idx="137">
                  <c:v>0.99</c:v>
                </c:pt>
                <c:pt idx="138">
                  <c:v>1.01</c:v>
                </c:pt>
                <c:pt idx="139">
                  <c:v>0.99</c:v>
                </c:pt>
                <c:pt idx="140">
                  <c:v>0.94</c:v>
                </c:pt>
                <c:pt idx="141">
                  <c:v>0.91</c:v>
                </c:pt>
                <c:pt idx="142">
                  <c:v>0.9</c:v>
                </c:pt>
                <c:pt idx="143">
                  <c:v>0.9</c:v>
                </c:pt>
                <c:pt idx="144">
                  <c:v>0.89</c:v>
                </c:pt>
                <c:pt idx="145">
                  <c:v>0.87</c:v>
                </c:pt>
                <c:pt idx="146">
                  <c:v>0.85</c:v>
                </c:pt>
                <c:pt idx="147">
                  <c:v>0.85</c:v>
                </c:pt>
                <c:pt idx="148">
                  <c:v>0.87</c:v>
                </c:pt>
                <c:pt idx="149">
                  <c:v>0.85</c:v>
                </c:pt>
                <c:pt idx="150">
                  <c:v>0.85</c:v>
                </c:pt>
                <c:pt idx="151">
                  <c:v>0.84</c:v>
                </c:pt>
                <c:pt idx="152">
                  <c:v>0.87</c:v>
                </c:pt>
                <c:pt idx="153">
                  <c:v>0.9</c:v>
                </c:pt>
                <c:pt idx="154">
                  <c:v>0.93</c:v>
                </c:pt>
                <c:pt idx="155">
                  <c:v>0.93</c:v>
                </c:pt>
                <c:pt idx="156">
                  <c:v>0.93</c:v>
                </c:pt>
                <c:pt idx="157">
                  <c:v>0.97</c:v>
                </c:pt>
                <c:pt idx="158">
                  <c:v>0.95</c:v>
                </c:pt>
                <c:pt idx="159">
                  <c:v>0.95</c:v>
                </c:pt>
                <c:pt idx="160">
                  <c:v>0.96</c:v>
                </c:pt>
                <c:pt idx="161">
                  <c:v>0.95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1.05</c:v>
                </c:pt>
                <c:pt idx="166">
                  <c:v>1.23</c:v>
                </c:pt>
                <c:pt idx="167">
                  <c:v>1.1299999999999999</c:v>
                </c:pt>
                <c:pt idx="168">
                  <c:v>1.1599999999999999</c:v>
                </c:pt>
                <c:pt idx="169">
                  <c:v>1.22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1.37</c:v>
                </c:pt>
                <c:pt idx="174">
                  <c:v>1.53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2.4300000000000002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2.57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7.54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8.16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7.52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8.67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8.34</c:v>
                </c:pt>
                <c:pt idx="523">
                  <c:v>9.6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9.7899999999999991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135.94</c:v>
                </c:pt>
                <c:pt idx="1309">
                  <c:v>136.29</c:v>
                </c:pt>
                <c:pt idx="1310">
                  <c:v>136.15</c:v>
                </c:pt>
                <c:pt idx="1311">
                  <c:v>133.81</c:v>
                </c:pt>
                <c:pt idx="1312">
                  <c:v>131.21</c:v>
                </c:pt>
                <c:pt idx="1313">
                  <c:v>126.43</c:v>
                </c:pt>
                <c:pt idx="1314">
                  <c:v>137.93</c:v>
                </c:pt>
                <c:pt idx="1315">
                  <c:v>138.49</c:v>
                </c:pt>
                <c:pt idx="1316">
                  <c:v>137.65</c:v>
                </c:pt>
                <c:pt idx="1317">
                  <c:v>134.41999999999999</c:v>
                </c:pt>
                <c:pt idx="1318">
                  <c:v>138.24</c:v>
                </c:pt>
                <c:pt idx="1319">
                  <c:v>136.36000000000001</c:v>
                </c:pt>
                <c:pt idx="1320">
                  <c:v>133.54</c:v>
                </c:pt>
                <c:pt idx="1321">
                  <c:v>134.37</c:v>
                </c:pt>
                <c:pt idx="1322">
                  <c:v>132.93</c:v>
                </c:pt>
                <c:pt idx="1323">
                  <c:v>132.88999999999999</c:v>
                </c:pt>
                <c:pt idx="1324">
                  <c:v>137.63</c:v>
                </c:pt>
                <c:pt idx="1325">
                  <c:v>141.68</c:v>
                </c:pt>
                <c:pt idx="1326">
                  <c:v>139.74</c:v>
                </c:pt>
                <c:pt idx="1327">
                  <c:v>138.5</c:v>
                </c:pt>
                <c:pt idx="1328">
                  <c:v>139.46</c:v>
                </c:pt>
                <c:pt idx="1329">
                  <c:v>140.22</c:v>
                </c:pt>
                <c:pt idx="1330">
                  <c:v>135.61000000000001</c:v>
                </c:pt>
                <c:pt idx="1331">
                  <c:v>136.76</c:v>
                </c:pt>
                <c:pt idx="1332">
                  <c:v>137.74</c:v>
                </c:pt>
                <c:pt idx="1333">
                  <c:v>136.21</c:v>
                </c:pt>
                <c:pt idx="1334">
                  <c:v>133.96</c:v>
                </c:pt>
                <c:pt idx="1335">
                  <c:v>134.29</c:v>
                </c:pt>
                <c:pt idx="1336">
                  <c:v>140.22999999999999</c:v>
                </c:pt>
                <c:pt idx="1337">
                  <c:v>138.38999999999999</c:v>
                </c:pt>
                <c:pt idx="1338">
                  <c:v>144.41</c:v>
                </c:pt>
                <c:pt idx="1339">
                  <c:v>143.29</c:v>
                </c:pt>
                <c:pt idx="1340">
                  <c:v>142.4</c:v>
                </c:pt>
                <c:pt idx="1341">
                  <c:v>141.85</c:v>
                </c:pt>
                <c:pt idx="1342">
                  <c:v>164.93</c:v>
                </c:pt>
                <c:pt idx="1343">
                  <c:v>161.18</c:v>
                </c:pt>
                <c:pt idx="1344">
                  <c:v>158.07</c:v>
                </c:pt>
                <c:pt idx="1345">
                  <c:v>166.39</c:v>
                </c:pt>
                <c:pt idx="1346">
                  <c:v>166.28</c:v>
                </c:pt>
                <c:pt idx="1347">
                  <c:v>175.57</c:v>
                </c:pt>
                <c:pt idx="1348">
                  <c:v>181.06</c:v>
                </c:pt>
                <c:pt idx="1349">
                  <c:v>176.3</c:v>
                </c:pt>
                <c:pt idx="1350">
                  <c:v>177.39</c:v>
                </c:pt>
                <c:pt idx="1351">
                  <c:v>165.24</c:v>
                </c:pt>
                <c:pt idx="1352">
                  <c:v>164.56</c:v>
                </c:pt>
                <c:pt idx="1353">
                  <c:v>164.53</c:v>
                </c:pt>
                <c:pt idx="1354">
                  <c:v>168.68</c:v>
                </c:pt>
                <c:pt idx="1355">
                  <c:v>160.30000000000001</c:v>
                </c:pt>
                <c:pt idx="1356">
                  <c:v>166.9</c:v>
                </c:pt>
                <c:pt idx="1357">
                  <c:v>167.02</c:v>
                </c:pt>
                <c:pt idx="1358">
                  <c:v>174.6</c:v>
                </c:pt>
                <c:pt idx="1359">
                  <c:v>174.13</c:v>
                </c:pt>
                <c:pt idx="1360">
                  <c:v>173.96</c:v>
                </c:pt>
                <c:pt idx="1361">
                  <c:v>170.3</c:v>
                </c:pt>
                <c:pt idx="1362">
                  <c:v>171.9</c:v>
                </c:pt>
                <c:pt idx="1363">
                  <c:v>170.66</c:v>
                </c:pt>
                <c:pt idx="1364">
                  <c:v>166.05</c:v>
                </c:pt>
                <c:pt idx="1365">
                  <c:v>152.99</c:v>
                </c:pt>
                <c:pt idx="1366">
                  <c:v>156.44999999999999</c:v>
                </c:pt>
                <c:pt idx="1367">
                  <c:v>158.36000000000001</c:v>
                </c:pt>
                <c:pt idx="1368">
                  <c:v>158.05000000000001</c:v>
                </c:pt>
                <c:pt idx="1369">
                  <c:v>156.69</c:v>
                </c:pt>
                <c:pt idx="1370">
                  <c:v>164.39</c:v>
                </c:pt>
                <c:pt idx="1371">
                  <c:v>161.41999999999999</c:v>
                </c:pt>
                <c:pt idx="1372">
                  <c:v>161.29</c:v>
                </c:pt>
                <c:pt idx="1373">
                  <c:v>168.24</c:v>
                </c:pt>
                <c:pt idx="1374">
                  <c:v>163.61000000000001</c:v>
                </c:pt>
                <c:pt idx="1375">
                  <c:v>163.94</c:v>
                </c:pt>
                <c:pt idx="1376">
                  <c:v>173.7</c:v>
                </c:pt>
                <c:pt idx="1377">
                  <c:v>168.59</c:v>
                </c:pt>
                <c:pt idx="1378">
                  <c:v>171.42</c:v>
                </c:pt>
                <c:pt idx="1379">
                  <c:v>170.86</c:v>
                </c:pt>
                <c:pt idx="1380">
                  <c:v>172.5</c:v>
                </c:pt>
                <c:pt idx="1381">
                  <c:v>192.44</c:v>
                </c:pt>
                <c:pt idx="1382">
                  <c:v>188.14</c:v>
                </c:pt>
                <c:pt idx="1383">
                  <c:v>195.83</c:v>
                </c:pt>
                <c:pt idx="1384">
                  <c:v>217.16</c:v>
                </c:pt>
                <c:pt idx="1385">
                  <c:v>248.64</c:v>
                </c:pt>
                <c:pt idx="1386">
                  <c:v>264.47000000000003</c:v>
                </c:pt>
                <c:pt idx="1387">
                  <c:v>244.84</c:v>
                </c:pt>
                <c:pt idx="1388">
                  <c:v>233.96</c:v>
                </c:pt>
                <c:pt idx="1389">
                  <c:v>260.89999999999998</c:v>
                </c:pt>
                <c:pt idx="1390">
                  <c:v>252.1</c:v>
                </c:pt>
                <c:pt idx="1391">
                  <c:v>254.94</c:v>
                </c:pt>
                <c:pt idx="1392">
                  <c:v>243.46</c:v>
                </c:pt>
                <c:pt idx="1393">
                  <c:v>245.6</c:v>
                </c:pt>
                <c:pt idx="1394">
                  <c:v>249.61</c:v>
                </c:pt>
                <c:pt idx="1395">
                  <c:v>251.49</c:v>
                </c:pt>
                <c:pt idx="1396">
                  <c:v>268.26</c:v>
                </c:pt>
                <c:pt idx="1397">
                  <c:v>271.83</c:v>
                </c:pt>
                <c:pt idx="1398">
                  <c:v>271.45</c:v>
                </c:pt>
                <c:pt idx="1399">
                  <c:v>269.60000000000002</c:v>
                </c:pt>
                <c:pt idx="1400">
                  <c:v>254.45</c:v>
                </c:pt>
                <c:pt idx="1401">
                  <c:v>267.42</c:v>
                </c:pt>
                <c:pt idx="1402">
                  <c:v>264.70999999999998</c:v>
                </c:pt>
                <c:pt idx="1403">
                  <c:v>269.31</c:v>
                </c:pt>
                <c:pt idx="1404">
                  <c:v>249.61</c:v>
                </c:pt>
                <c:pt idx="1405">
                  <c:v>241.1</c:v>
                </c:pt>
                <c:pt idx="1406">
                  <c:v>246.16</c:v>
                </c:pt>
                <c:pt idx="1407">
                  <c:v>249.43</c:v>
                </c:pt>
                <c:pt idx="1408">
                  <c:v>249.54</c:v>
                </c:pt>
                <c:pt idx="1409">
                  <c:v>244.4</c:v>
                </c:pt>
                <c:pt idx="1410">
                  <c:v>231.43</c:v>
                </c:pt>
                <c:pt idx="1411">
                  <c:v>247.96</c:v>
                </c:pt>
                <c:pt idx="1412">
                  <c:v>245.16</c:v>
                </c:pt>
                <c:pt idx="1413">
                  <c:v>263.05</c:v>
                </c:pt>
                <c:pt idx="1414">
                  <c:v>255.09</c:v>
                </c:pt>
                <c:pt idx="1415">
                  <c:v>263.76</c:v>
                </c:pt>
                <c:pt idx="1416">
                  <c:v>269.22000000000003</c:v>
                </c:pt>
                <c:pt idx="1417">
                  <c:v>268.52999999999997</c:v>
                </c:pt>
                <c:pt idx="1418">
                  <c:v>273.92</c:v>
                </c:pt>
                <c:pt idx="1419">
                  <c:v>264.51</c:v>
                </c:pt>
                <c:pt idx="1420">
                  <c:v>269.01</c:v>
                </c:pt>
                <c:pt idx="1421">
                  <c:v>272.20999999999998</c:v>
                </c:pt>
                <c:pt idx="1422">
                  <c:v>296.02999999999997</c:v>
                </c:pt>
                <c:pt idx="1423">
                  <c:v>309.41000000000003</c:v>
                </c:pt>
                <c:pt idx="1424">
                  <c:v>307.37</c:v>
                </c:pt>
                <c:pt idx="1425">
                  <c:v>311.22000000000003</c:v>
                </c:pt>
                <c:pt idx="1426">
                  <c:v>316.52999999999997</c:v>
                </c:pt>
                <c:pt idx="1427">
                  <c:v>333.76</c:v>
                </c:pt>
                <c:pt idx="1428">
                  <c:v>294.07</c:v>
                </c:pt>
                <c:pt idx="1429">
                  <c:v>309.37</c:v>
                </c:pt>
                <c:pt idx="1430">
                  <c:v>317.32</c:v>
                </c:pt>
                <c:pt idx="1431">
                  <c:v>290.14999999999998</c:v>
                </c:pt>
                <c:pt idx="1432">
                  <c:v>294.17</c:v>
                </c:pt>
                <c:pt idx="1433">
                  <c:v>291.61</c:v>
                </c:pt>
                <c:pt idx="1434">
                  <c:v>302.17</c:v>
                </c:pt>
                <c:pt idx="1435">
                  <c:v>283.10000000000002</c:v>
                </c:pt>
                <c:pt idx="1436">
                  <c:v>287.89999999999998</c:v>
                </c:pt>
                <c:pt idx="1437">
                  <c:v>287.98</c:v>
                </c:pt>
                <c:pt idx="1438">
                  <c:v>306.43</c:v>
                </c:pt>
                <c:pt idx="1439">
                  <c:v>313.33999999999997</c:v>
                </c:pt>
                <c:pt idx="1440">
                  <c:v>307.89</c:v>
                </c:pt>
                <c:pt idx="1441">
                  <c:v>288.64</c:v>
                </c:pt>
                <c:pt idx="1442">
                  <c:v>268.56</c:v>
                </c:pt>
                <c:pt idx="1443">
                  <c:v>275.41000000000003</c:v>
                </c:pt>
                <c:pt idx="1444">
                  <c:v>268.94</c:v>
                </c:pt>
                <c:pt idx="1445">
                  <c:v>226.16</c:v>
                </c:pt>
                <c:pt idx="1446">
                  <c:v>228.14</c:v>
                </c:pt>
                <c:pt idx="1447">
                  <c:v>198.71</c:v>
                </c:pt>
                <c:pt idx="1448">
                  <c:v>211.29</c:v>
                </c:pt>
                <c:pt idx="1449">
                  <c:v>226.09</c:v>
                </c:pt>
                <c:pt idx="1450">
                  <c:v>221.28</c:v>
                </c:pt>
                <c:pt idx="1451">
                  <c:v>228.71</c:v>
                </c:pt>
                <c:pt idx="1452">
                  <c:v>225.4</c:v>
                </c:pt>
                <c:pt idx="1453">
                  <c:v>217.22</c:v>
                </c:pt>
                <c:pt idx="1454">
                  <c:v>212.21</c:v>
                </c:pt>
                <c:pt idx="1455">
                  <c:v>216.66</c:v>
                </c:pt>
                <c:pt idx="1456">
                  <c:v>219.41</c:v>
                </c:pt>
                <c:pt idx="1457">
                  <c:v>219.23</c:v>
                </c:pt>
                <c:pt idx="1458">
                  <c:v>219.85</c:v>
                </c:pt>
                <c:pt idx="1459">
                  <c:v>211.15</c:v>
                </c:pt>
                <c:pt idx="1460">
                  <c:v>211.52</c:v>
                </c:pt>
                <c:pt idx="1461">
                  <c:v>209.82</c:v>
                </c:pt>
                <c:pt idx="1462">
                  <c:v>218.7</c:v>
                </c:pt>
                <c:pt idx="1463">
                  <c:v>217.51</c:v>
                </c:pt>
                <c:pt idx="1464">
                  <c:v>217.7</c:v>
                </c:pt>
                <c:pt idx="1465">
                  <c:v>217.73</c:v>
                </c:pt>
                <c:pt idx="1466">
                  <c:v>222.7</c:v>
                </c:pt>
                <c:pt idx="1467">
                  <c:v>233.19</c:v>
                </c:pt>
                <c:pt idx="1468">
                  <c:v>228.7</c:v>
                </c:pt>
                <c:pt idx="1469">
                  <c:v>225.99</c:v>
                </c:pt>
                <c:pt idx="1470">
                  <c:v>221.18</c:v>
                </c:pt>
                <c:pt idx="1471">
                  <c:v>210.47</c:v>
                </c:pt>
                <c:pt idx="1472">
                  <c:v>206.26</c:v>
                </c:pt>
                <c:pt idx="1473">
                  <c:v>216.39</c:v>
                </c:pt>
                <c:pt idx="1474">
                  <c:v>211.28</c:v>
                </c:pt>
                <c:pt idx="1475">
                  <c:v>208.62</c:v>
                </c:pt>
                <c:pt idx="1476">
                  <c:v>186.49</c:v>
                </c:pt>
                <c:pt idx="1477">
                  <c:v>188.24</c:v>
                </c:pt>
                <c:pt idx="1478">
                  <c:v>185.41</c:v>
                </c:pt>
                <c:pt idx="1479">
                  <c:v>185.69</c:v>
                </c:pt>
                <c:pt idx="1480">
                  <c:v>194.77</c:v>
                </c:pt>
                <c:pt idx="1481">
                  <c:v>202.43</c:v>
                </c:pt>
                <c:pt idx="1482">
                  <c:v>196.55</c:v>
                </c:pt>
                <c:pt idx="1483">
                  <c:v>187.32</c:v>
                </c:pt>
                <c:pt idx="1484">
                  <c:v>190.74</c:v>
                </c:pt>
                <c:pt idx="1485">
                  <c:v>194.64</c:v>
                </c:pt>
                <c:pt idx="1486">
                  <c:v>191.08</c:v>
                </c:pt>
                <c:pt idx="1487">
                  <c:v>186.58</c:v>
                </c:pt>
                <c:pt idx="1488">
                  <c:v>188.46</c:v>
                </c:pt>
                <c:pt idx="1489">
                  <c:v>187.17</c:v>
                </c:pt>
                <c:pt idx="1490">
                  <c:v>173.01</c:v>
                </c:pt>
                <c:pt idx="1491">
                  <c:v>168.95</c:v>
                </c:pt>
                <c:pt idx="1492">
                  <c:v>168.52</c:v>
                </c:pt>
                <c:pt idx="1493">
                  <c:v>172.15</c:v>
                </c:pt>
                <c:pt idx="1494">
                  <c:v>171.42</c:v>
                </c:pt>
                <c:pt idx="1495">
                  <c:v>178.76</c:v>
                </c:pt>
                <c:pt idx="1496">
                  <c:v>179.13</c:v>
                </c:pt>
                <c:pt idx="1497">
                  <c:v>175.01</c:v>
                </c:pt>
                <c:pt idx="1498">
                  <c:v>174.38</c:v>
                </c:pt>
                <c:pt idx="1499">
                  <c:v>169.47</c:v>
                </c:pt>
                <c:pt idx="1500">
                  <c:v>178.32</c:v>
                </c:pt>
                <c:pt idx="1501">
                  <c:v>181.67</c:v>
                </c:pt>
                <c:pt idx="1502">
                  <c:v>180.84</c:v>
                </c:pt>
                <c:pt idx="1503">
                  <c:v>180.01</c:v>
                </c:pt>
                <c:pt idx="1504">
                  <c:v>178.48</c:v>
                </c:pt>
                <c:pt idx="1505">
                  <c:v>181.19</c:v>
                </c:pt>
                <c:pt idx="1506">
                  <c:v>181.56</c:v>
                </c:pt>
                <c:pt idx="1507">
                  <c:v>188.9</c:v>
                </c:pt>
                <c:pt idx="1508">
                  <c:v>189.48</c:v>
                </c:pt>
                <c:pt idx="1509">
                  <c:v>197.85</c:v>
                </c:pt>
                <c:pt idx="1510">
                  <c:v>207.9</c:v>
                </c:pt>
                <c:pt idx="1511">
                  <c:v>210.5</c:v>
                </c:pt>
                <c:pt idx="1512">
                  <c:v>221.01</c:v>
                </c:pt>
                <c:pt idx="1513">
                  <c:v>218.26</c:v>
                </c:pt>
                <c:pt idx="1514">
                  <c:v>215.1</c:v>
                </c:pt>
                <c:pt idx="1515">
                  <c:v>211.23</c:v>
                </c:pt>
                <c:pt idx="1516">
                  <c:v>200.97</c:v>
                </c:pt>
                <c:pt idx="1517">
                  <c:v>166.47</c:v>
                </c:pt>
                <c:pt idx="1518">
                  <c:v>170.22</c:v>
                </c:pt>
                <c:pt idx="1519">
                  <c:v>166.06</c:v>
                </c:pt>
                <c:pt idx="1520">
                  <c:v>174.39</c:v>
                </c:pt>
                <c:pt idx="1521">
                  <c:v>174.14</c:v>
                </c:pt>
                <c:pt idx="1522">
                  <c:v>169.68</c:v>
                </c:pt>
                <c:pt idx="1523">
                  <c:v>181.47</c:v>
                </c:pt>
                <c:pt idx="1524">
                  <c:v>176.39</c:v>
                </c:pt>
                <c:pt idx="1525">
                  <c:v>181.06</c:v>
                </c:pt>
                <c:pt idx="1526">
                  <c:v>175.17</c:v>
                </c:pt>
                <c:pt idx="1527">
                  <c:v>176.21</c:v>
                </c:pt>
                <c:pt idx="1528">
                  <c:v>176.9</c:v>
                </c:pt>
                <c:pt idx="1529">
                  <c:v>170.26</c:v>
                </c:pt>
                <c:pt idx="1530">
                  <c:v>180.49</c:v>
                </c:pt>
                <c:pt idx="1531">
                  <c:v>181.09</c:v>
                </c:pt>
                <c:pt idx="1532">
                  <c:v>193.43</c:v>
                </c:pt>
                <c:pt idx="1533">
                  <c:v>191.73</c:v>
                </c:pt>
                <c:pt idx="1534">
                  <c:v>180.94</c:v>
                </c:pt>
                <c:pt idx="1535">
                  <c:v>180.09</c:v>
                </c:pt>
                <c:pt idx="1536">
                  <c:v>181.37</c:v>
                </c:pt>
                <c:pt idx="1537">
                  <c:v>186.96</c:v>
                </c:pt>
                <c:pt idx="1538">
                  <c:v>180.74</c:v>
                </c:pt>
                <c:pt idx="1539">
                  <c:v>174.76</c:v>
                </c:pt>
                <c:pt idx="1540">
                  <c:v>177.5</c:v>
                </c:pt>
                <c:pt idx="1541">
                  <c:v>173.29</c:v>
                </c:pt>
                <c:pt idx="1542">
                  <c:v>172.37</c:v>
                </c:pt>
                <c:pt idx="1543">
                  <c:v>175.84</c:v>
                </c:pt>
                <c:pt idx="1544">
                  <c:v>174.64</c:v>
                </c:pt>
                <c:pt idx="1545">
                  <c:v>171.64</c:v>
                </c:pt>
                <c:pt idx="1546">
                  <c:v>162.72</c:v>
                </c:pt>
                <c:pt idx="1547">
                  <c:v>161.07</c:v>
                </c:pt>
                <c:pt idx="1548">
                  <c:v>181.79</c:v>
                </c:pt>
                <c:pt idx="1549">
                  <c:v>180.16</c:v>
                </c:pt>
                <c:pt idx="1550">
                  <c:v>184.34</c:v>
                </c:pt>
                <c:pt idx="1551">
                  <c:v>182.09</c:v>
                </c:pt>
                <c:pt idx="1552">
                  <c:v>191.11</c:v>
                </c:pt>
                <c:pt idx="1553">
                  <c:v>183.52</c:v>
                </c:pt>
                <c:pt idx="1554">
                  <c:v>182.59</c:v>
                </c:pt>
                <c:pt idx="1555">
                  <c:v>183.4</c:v>
                </c:pt>
                <c:pt idx="1556">
                  <c:v>183.45</c:v>
                </c:pt>
                <c:pt idx="1557">
                  <c:v>181.92</c:v>
                </c:pt>
                <c:pt idx="1558">
                  <c:v>186.49</c:v>
                </c:pt>
                <c:pt idx="1559">
                  <c:v>188.96</c:v>
                </c:pt>
                <c:pt idx="1560">
                  <c:v>191.24</c:v>
                </c:pt>
                <c:pt idx="1561">
                  <c:v>186.54</c:v>
                </c:pt>
                <c:pt idx="1562">
                  <c:v>183.85</c:v>
                </c:pt>
                <c:pt idx="1563">
                  <c:v>185.11</c:v>
                </c:pt>
                <c:pt idx="1564">
                  <c:v>189.29</c:v>
                </c:pt>
                <c:pt idx="1565">
                  <c:v>184.91</c:v>
                </c:pt>
                <c:pt idx="1566">
                  <c:v>187.09</c:v>
                </c:pt>
                <c:pt idx="1567">
                  <c:v>188.1</c:v>
                </c:pt>
                <c:pt idx="1568">
                  <c:v>184.68</c:v>
                </c:pt>
                <c:pt idx="1569">
                  <c:v>180.03</c:v>
                </c:pt>
                <c:pt idx="1570">
                  <c:v>182.61</c:v>
                </c:pt>
                <c:pt idx="1571">
                  <c:v>184.2</c:v>
                </c:pt>
                <c:pt idx="1572">
                  <c:v>178.23</c:v>
                </c:pt>
                <c:pt idx="1573">
                  <c:v>175.96</c:v>
                </c:pt>
                <c:pt idx="1574">
                  <c:v>174.68</c:v>
                </c:pt>
                <c:pt idx="1575">
                  <c:v>161.18</c:v>
                </c:pt>
                <c:pt idx="1576">
                  <c:v>150.22</c:v>
                </c:pt>
                <c:pt idx="1577">
                  <c:v>152.41999999999999</c:v>
                </c:pt>
                <c:pt idx="1578">
                  <c:v>140.41999999999999</c:v>
                </c:pt>
                <c:pt idx="1579">
                  <c:v>146.22</c:v>
                </c:pt>
                <c:pt idx="1580">
                  <c:v>148</c:v>
                </c:pt>
                <c:pt idx="1581">
                  <c:v>153.05000000000001</c:v>
                </c:pt>
                <c:pt idx="1582">
                  <c:v>151.31</c:v>
                </c:pt>
                <c:pt idx="1583">
                  <c:v>154.94</c:v>
                </c:pt>
                <c:pt idx="1584">
                  <c:v>152.19999999999999</c:v>
                </c:pt>
                <c:pt idx="1585">
                  <c:v>151.36000000000001</c:v>
                </c:pt>
                <c:pt idx="1586">
                  <c:v>149.36000000000001</c:v>
                </c:pt>
                <c:pt idx="1587">
                  <c:v>147.72999999999999</c:v>
                </c:pt>
                <c:pt idx="1588">
                  <c:v>145.72999999999999</c:v>
                </c:pt>
                <c:pt idx="1589">
                  <c:v>148.32</c:v>
                </c:pt>
                <c:pt idx="1590">
                  <c:v>149.06</c:v>
                </c:pt>
                <c:pt idx="1591">
                  <c:v>147.79</c:v>
                </c:pt>
                <c:pt idx="1592">
                  <c:v>151.06</c:v>
                </c:pt>
                <c:pt idx="1593">
                  <c:v>147.68</c:v>
                </c:pt>
                <c:pt idx="1594">
                  <c:v>145.91999999999999</c:v>
                </c:pt>
                <c:pt idx="1595">
                  <c:v>143.61000000000001</c:v>
                </c:pt>
                <c:pt idx="1596">
                  <c:v>145.05000000000001</c:v>
                </c:pt>
                <c:pt idx="1597">
                  <c:v>144.97</c:v>
                </c:pt>
                <c:pt idx="1598">
                  <c:v>142.18</c:v>
                </c:pt>
                <c:pt idx="1599">
                  <c:v>142.74</c:v>
                </c:pt>
                <c:pt idx="1600">
                  <c:v>132.68</c:v>
                </c:pt>
                <c:pt idx="1601">
                  <c:v>122.11</c:v>
                </c:pt>
                <c:pt idx="1602">
                  <c:v>133.07</c:v>
                </c:pt>
                <c:pt idx="1603">
                  <c:v>128.31</c:v>
                </c:pt>
                <c:pt idx="1604">
                  <c:v>128.58000000000001</c:v>
                </c:pt>
                <c:pt idx="1605">
                  <c:v>127.52</c:v>
                </c:pt>
                <c:pt idx="1606">
                  <c:v>132.56</c:v>
                </c:pt>
                <c:pt idx="1607">
                  <c:v>128.1</c:v>
                </c:pt>
                <c:pt idx="1608">
                  <c:v>128.02000000000001</c:v>
                </c:pt>
                <c:pt idx="1609">
                  <c:v>125.1</c:v>
                </c:pt>
                <c:pt idx="1610">
                  <c:v>125.73</c:v>
                </c:pt>
                <c:pt idx="1611">
                  <c:v>126.5</c:v>
                </c:pt>
                <c:pt idx="1612">
                  <c:v>128.21</c:v>
                </c:pt>
                <c:pt idx="1613">
                  <c:v>134.55000000000001</c:v>
                </c:pt>
                <c:pt idx="1614">
                  <c:v>131.41</c:v>
                </c:pt>
                <c:pt idx="1615">
                  <c:v>128.91</c:v>
                </c:pt>
                <c:pt idx="1616">
                  <c:v>130.6</c:v>
                </c:pt>
                <c:pt idx="1617">
                  <c:v>127.18</c:v>
                </c:pt>
                <c:pt idx="1618">
                  <c:v>134.25</c:v>
                </c:pt>
                <c:pt idx="1619">
                  <c:v>134.33000000000001</c:v>
                </c:pt>
                <c:pt idx="1620">
                  <c:v>135.44</c:v>
                </c:pt>
                <c:pt idx="1621">
                  <c:v>144.28</c:v>
                </c:pt>
                <c:pt idx="1622">
                  <c:v>143.18</c:v>
                </c:pt>
                <c:pt idx="1623">
                  <c:v>140.66</c:v>
                </c:pt>
                <c:pt idx="1624">
                  <c:v>137.9</c:v>
                </c:pt>
                <c:pt idx="1625">
                  <c:v>144.88</c:v>
                </c:pt>
                <c:pt idx="1626">
                  <c:v>142.69</c:v>
                </c:pt>
                <c:pt idx="1627">
                  <c:v>146.55000000000001</c:v>
                </c:pt>
                <c:pt idx="1628">
                  <c:v>143.69999999999999</c:v>
                </c:pt>
                <c:pt idx="1629">
                  <c:v>165.86</c:v>
                </c:pt>
                <c:pt idx="1630">
                  <c:v>166.22</c:v>
                </c:pt>
                <c:pt idx="1631">
                  <c:v>164.09</c:v>
                </c:pt>
                <c:pt idx="1632">
                  <c:v>169.74</c:v>
                </c:pt>
                <c:pt idx="1633">
                  <c:v>174</c:v>
                </c:pt>
                <c:pt idx="1634">
                  <c:v>166.94</c:v>
                </c:pt>
                <c:pt idx="1635">
                  <c:v>166.77</c:v>
                </c:pt>
                <c:pt idx="1636">
                  <c:v>169.36</c:v>
                </c:pt>
                <c:pt idx="1637">
                  <c:v>167.79</c:v>
                </c:pt>
                <c:pt idx="1638">
                  <c:v>162.63</c:v>
                </c:pt>
                <c:pt idx="1639">
                  <c:v>162.44999999999999</c:v>
                </c:pt>
                <c:pt idx="1640">
                  <c:v>160.36000000000001</c:v>
                </c:pt>
                <c:pt idx="1641">
                  <c:v>167.72</c:v>
                </c:pt>
                <c:pt idx="1642">
                  <c:v>169.95</c:v>
                </c:pt>
                <c:pt idx="1643">
                  <c:v>176</c:v>
                </c:pt>
                <c:pt idx="1644">
                  <c:v>173.55</c:v>
                </c:pt>
                <c:pt idx="1645">
                  <c:v>184.47</c:v>
                </c:pt>
                <c:pt idx="1646">
                  <c:v>179.76</c:v>
                </c:pt>
                <c:pt idx="1647">
                  <c:v>183.66</c:v>
                </c:pt>
                <c:pt idx="1648">
                  <c:v>188.39</c:v>
                </c:pt>
                <c:pt idx="1649">
                  <c:v>189.77</c:v>
                </c:pt>
                <c:pt idx="1650">
                  <c:v>188.44</c:v>
                </c:pt>
                <c:pt idx="1651">
                  <c:v>203.85</c:v>
                </c:pt>
                <c:pt idx="1652">
                  <c:v>212.88</c:v>
                </c:pt>
                <c:pt idx="1653">
                  <c:v>223.14</c:v>
                </c:pt>
                <c:pt idx="1654">
                  <c:v>223.2</c:v>
                </c:pt>
                <c:pt idx="1655">
                  <c:v>228.6</c:v>
                </c:pt>
                <c:pt idx="1656">
                  <c:v>223.11</c:v>
                </c:pt>
                <c:pt idx="1657">
                  <c:v>237.8</c:v>
                </c:pt>
                <c:pt idx="1658">
                  <c:v>266.13</c:v>
                </c:pt>
                <c:pt idx="1659">
                  <c:v>268.56</c:v>
                </c:pt>
                <c:pt idx="1660">
                  <c:v>285.79000000000002</c:v>
                </c:pt>
                <c:pt idx="1661">
                  <c:v>264.85000000000002</c:v>
                </c:pt>
                <c:pt idx="1662">
                  <c:v>259.43</c:v>
                </c:pt>
                <c:pt idx="1663">
                  <c:v>268.07</c:v>
                </c:pt>
                <c:pt idx="1664">
                  <c:v>282.92</c:v>
                </c:pt>
                <c:pt idx="1665">
                  <c:v>258.72000000000003</c:v>
                </c:pt>
                <c:pt idx="1666">
                  <c:v>257.7</c:v>
                </c:pt>
                <c:pt idx="1667">
                  <c:v>265.60000000000002</c:v>
                </c:pt>
                <c:pt idx="1668">
                  <c:v>262.31</c:v>
                </c:pt>
                <c:pt idx="1669">
                  <c:v>275.64</c:v>
                </c:pt>
                <c:pt idx="1670">
                  <c:v>265.74</c:v>
                </c:pt>
                <c:pt idx="1671">
                  <c:v>246.84</c:v>
                </c:pt>
                <c:pt idx="1672">
                  <c:v>223.73</c:v>
                </c:pt>
                <c:pt idx="1673">
                  <c:v>227.57</c:v>
                </c:pt>
                <c:pt idx="1674">
                  <c:v>227.56</c:v>
                </c:pt>
                <c:pt idx="1675">
                  <c:v>217.68</c:v>
                </c:pt>
                <c:pt idx="1676">
                  <c:v>218.02</c:v>
                </c:pt>
                <c:pt idx="1677">
                  <c:v>232.09</c:v>
                </c:pt>
                <c:pt idx="1678">
                  <c:v>223.77</c:v>
                </c:pt>
                <c:pt idx="1679">
                  <c:v>224.68</c:v>
                </c:pt>
                <c:pt idx="1680">
                  <c:v>228.7</c:v>
                </c:pt>
                <c:pt idx="1681">
                  <c:v>245.76</c:v>
                </c:pt>
                <c:pt idx="1682">
                  <c:v>237.78</c:v>
                </c:pt>
                <c:pt idx="1683">
                  <c:v>199.68</c:v>
                </c:pt>
                <c:pt idx="1684">
                  <c:v>203.08</c:v>
                </c:pt>
                <c:pt idx="1685">
                  <c:v>200.62</c:v>
                </c:pt>
                <c:pt idx="1686">
                  <c:v>194.86</c:v>
                </c:pt>
                <c:pt idx="1687">
                  <c:v>109.78</c:v>
                </c:pt>
                <c:pt idx="1688">
                  <c:v>135.44</c:v>
                </c:pt>
                <c:pt idx="1689">
                  <c:v>122.58</c:v>
                </c:pt>
                <c:pt idx="1690">
                  <c:v>123.53</c:v>
                </c:pt>
                <c:pt idx="1691">
                  <c:v>111.32</c:v>
                </c:pt>
                <c:pt idx="1692">
                  <c:v>116.3</c:v>
                </c:pt>
                <c:pt idx="1693">
                  <c:v>118.62</c:v>
                </c:pt>
                <c:pt idx="1694">
                  <c:v>136.69999999999999</c:v>
                </c:pt>
                <c:pt idx="1695">
                  <c:v>133.4</c:v>
                </c:pt>
                <c:pt idx="1696">
                  <c:v>132.72</c:v>
                </c:pt>
                <c:pt idx="1697">
                  <c:v>122.44</c:v>
                </c:pt>
                <c:pt idx="1698">
                  <c:v>136.74</c:v>
                </c:pt>
                <c:pt idx="1699">
                  <c:v>139.07</c:v>
                </c:pt>
                <c:pt idx="1700">
                  <c:v>136.28</c:v>
                </c:pt>
                <c:pt idx="1701">
                  <c:v>138.97</c:v>
                </c:pt>
                <c:pt idx="1702">
                  <c:v>131.51</c:v>
                </c:pt>
                <c:pt idx="1703">
                  <c:v>131.34</c:v>
                </c:pt>
                <c:pt idx="1704">
                  <c:v>124.55</c:v>
                </c:pt>
                <c:pt idx="1705">
                  <c:v>132.31</c:v>
                </c:pt>
                <c:pt idx="1706">
                  <c:v>133.16999999999999</c:v>
                </c:pt>
                <c:pt idx="1707">
                  <c:v>136.05000000000001</c:v>
                </c:pt>
                <c:pt idx="1708">
                  <c:v>141.59</c:v>
                </c:pt>
                <c:pt idx="1709">
                  <c:v>141.44999999999999</c:v>
                </c:pt>
                <c:pt idx="1710">
                  <c:v>144.49</c:v>
                </c:pt>
                <c:pt idx="1711">
                  <c:v>142.88</c:v>
                </c:pt>
                <c:pt idx="1712">
                  <c:v>171.62</c:v>
                </c:pt>
                <c:pt idx="1713">
                  <c:v>164.66</c:v>
                </c:pt>
                <c:pt idx="1714">
                  <c:v>173.41</c:v>
                </c:pt>
                <c:pt idx="1715">
                  <c:v>169.92</c:v>
                </c:pt>
                <c:pt idx="1716">
                  <c:v>158.12</c:v>
                </c:pt>
                <c:pt idx="1717">
                  <c:v>158.66999999999999</c:v>
                </c:pt>
                <c:pt idx="1718">
                  <c:v>158.75</c:v>
                </c:pt>
                <c:pt idx="1719">
                  <c:v>156.82</c:v>
                </c:pt>
                <c:pt idx="1720">
                  <c:v>158.6</c:v>
                </c:pt>
                <c:pt idx="1721">
                  <c:v>152.85</c:v>
                </c:pt>
                <c:pt idx="1722">
                  <c:v>172.58</c:v>
                </c:pt>
                <c:pt idx="1723">
                  <c:v>170.98</c:v>
                </c:pt>
                <c:pt idx="1724">
                  <c:v>187.81</c:v>
                </c:pt>
                <c:pt idx="1725">
                  <c:v>180.34</c:v>
                </c:pt>
                <c:pt idx="1726">
                  <c:v>170.6</c:v>
                </c:pt>
                <c:pt idx="1727">
                  <c:v>171</c:v>
                </c:pt>
                <c:pt idx="1728">
                  <c:v>183.04</c:v>
                </c:pt>
                <c:pt idx="1729">
                  <c:v>185.68</c:v>
                </c:pt>
                <c:pt idx="1730">
                  <c:v>187.7</c:v>
                </c:pt>
                <c:pt idx="1731">
                  <c:v>194.39</c:v>
                </c:pt>
                <c:pt idx="1732">
                  <c:v>197.78</c:v>
                </c:pt>
                <c:pt idx="1733">
                  <c:v>196.78</c:v>
                </c:pt>
                <c:pt idx="1734">
                  <c:v>196.86</c:v>
                </c:pt>
                <c:pt idx="1735">
                  <c:v>215.55</c:v>
                </c:pt>
                <c:pt idx="1736">
                  <c:v>206.27</c:v>
                </c:pt>
                <c:pt idx="1737">
                  <c:v>211.98</c:v>
                </c:pt>
                <c:pt idx="1738">
                  <c:v>214.15</c:v>
                </c:pt>
                <c:pt idx="1739">
                  <c:v>210.06</c:v>
                </c:pt>
                <c:pt idx="1740">
                  <c:v>206.94</c:v>
                </c:pt>
                <c:pt idx="1741">
                  <c:v>205.48</c:v>
                </c:pt>
                <c:pt idx="1742">
                  <c:v>199.1</c:v>
                </c:pt>
                <c:pt idx="1743">
                  <c:v>212.37</c:v>
                </c:pt>
                <c:pt idx="1744">
                  <c:v>211.54</c:v>
                </c:pt>
                <c:pt idx="1745">
                  <c:v>210.1</c:v>
                </c:pt>
                <c:pt idx="1746">
                  <c:v>187.84</c:v>
                </c:pt>
                <c:pt idx="1747">
                  <c:v>185.88</c:v>
                </c:pt>
                <c:pt idx="1748">
                  <c:v>189.9</c:v>
                </c:pt>
                <c:pt idx="1749">
                  <c:v>199.85</c:v>
                </c:pt>
                <c:pt idx="1750">
                  <c:v>203.32</c:v>
                </c:pt>
                <c:pt idx="1751">
                  <c:v>194.65</c:v>
                </c:pt>
                <c:pt idx="1752">
                  <c:v>200.51</c:v>
                </c:pt>
                <c:pt idx="1753">
                  <c:v>206.98</c:v>
                </c:pt>
                <c:pt idx="1754">
                  <c:v>214.73</c:v>
                </c:pt>
                <c:pt idx="1755">
                  <c:v>214.63</c:v>
                </c:pt>
                <c:pt idx="1756">
                  <c:v>209.85</c:v>
                </c:pt>
                <c:pt idx="1757">
                  <c:v>198.56</c:v>
                </c:pt>
                <c:pt idx="1758">
                  <c:v>207.28</c:v>
                </c:pt>
                <c:pt idx="1759">
                  <c:v>206.7</c:v>
                </c:pt>
                <c:pt idx="1760">
                  <c:v>199.78</c:v>
                </c:pt>
                <c:pt idx="1761">
                  <c:v>204.1</c:v>
                </c:pt>
                <c:pt idx="1762">
                  <c:v>201.03</c:v>
                </c:pt>
                <c:pt idx="1763">
                  <c:v>208.34</c:v>
                </c:pt>
                <c:pt idx="1764">
                  <c:v>220.3</c:v>
                </c:pt>
                <c:pt idx="1765">
                  <c:v>220.56</c:v>
                </c:pt>
                <c:pt idx="1766">
                  <c:v>243.57</c:v>
                </c:pt>
                <c:pt idx="1767">
                  <c:v>231.73</c:v>
                </c:pt>
                <c:pt idx="1768">
                  <c:v>248.21</c:v>
                </c:pt>
                <c:pt idx="1769">
                  <c:v>237.81</c:v>
                </c:pt>
                <c:pt idx="1770">
                  <c:v>244.56</c:v>
                </c:pt>
                <c:pt idx="1771">
                  <c:v>243.35</c:v>
                </c:pt>
                <c:pt idx="1772">
                  <c:v>240.08</c:v>
                </c:pt>
                <c:pt idx="1773">
                  <c:v>242.08</c:v>
                </c:pt>
                <c:pt idx="1774">
                  <c:v>244.75</c:v>
                </c:pt>
                <c:pt idx="1775">
                  <c:v>246.47</c:v>
                </c:pt>
                <c:pt idx="1776">
                  <c:v>244</c:v>
                </c:pt>
                <c:pt idx="1777">
                  <c:v>248.01</c:v>
                </c:pt>
                <c:pt idx="1778">
                  <c:v>230.21</c:v>
                </c:pt>
                <c:pt idx="1779">
                  <c:v>237.54</c:v>
                </c:pt>
                <c:pt idx="1780">
                  <c:v>238.21</c:v>
                </c:pt>
                <c:pt idx="1781">
                  <c:v>231.61</c:v>
                </c:pt>
                <c:pt idx="1782">
                  <c:v>230.98</c:v>
                </c:pt>
                <c:pt idx="1783">
                  <c:v>235.35</c:v>
                </c:pt>
                <c:pt idx="1784">
                  <c:v>233.76</c:v>
                </c:pt>
                <c:pt idx="1785">
                  <c:v>231.24</c:v>
                </c:pt>
                <c:pt idx="1786">
                  <c:v>228.71</c:v>
                </c:pt>
                <c:pt idx="1787">
                  <c:v>228.89</c:v>
                </c:pt>
                <c:pt idx="1788">
                  <c:v>227.83</c:v>
                </c:pt>
                <c:pt idx="1789">
                  <c:v>243.3</c:v>
                </c:pt>
                <c:pt idx="1790">
                  <c:v>243.16</c:v>
                </c:pt>
                <c:pt idx="1791">
                  <c:v>234.56</c:v>
                </c:pt>
                <c:pt idx="1792">
                  <c:v>232.35</c:v>
                </c:pt>
                <c:pt idx="1793">
                  <c:v>229.46</c:v>
                </c:pt>
                <c:pt idx="1794">
                  <c:v>220.81</c:v>
                </c:pt>
                <c:pt idx="1795">
                  <c:v>224.99</c:v>
                </c:pt>
                <c:pt idx="1796">
                  <c:v>227.86</c:v>
                </c:pt>
                <c:pt idx="1797">
                  <c:v>225.58</c:v>
                </c:pt>
                <c:pt idx="1798">
                  <c:v>231.05</c:v>
                </c:pt>
                <c:pt idx="1799">
                  <c:v>226.49</c:v>
                </c:pt>
                <c:pt idx="1800">
                  <c:v>225.15</c:v>
                </c:pt>
                <c:pt idx="1801">
                  <c:v>229.34</c:v>
                </c:pt>
                <c:pt idx="1802">
                  <c:v>228.03</c:v>
                </c:pt>
                <c:pt idx="1803">
                  <c:v>241.76</c:v>
                </c:pt>
                <c:pt idx="1804">
                  <c:v>239.35</c:v>
                </c:pt>
                <c:pt idx="1805">
                  <c:v>247.11</c:v>
                </c:pt>
                <c:pt idx="1806">
                  <c:v>242.08</c:v>
                </c:pt>
                <c:pt idx="1807">
                  <c:v>241.21</c:v>
                </c:pt>
                <c:pt idx="1808">
                  <c:v>239.25</c:v>
                </c:pt>
                <c:pt idx="1809">
                  <c:v>242.84</c:v>
                </c:pt>
                <c:pt idx="1810">
                  <c:v>239.53</c:v>
                </c:pt>
                <c:pt idx="1811">
                  <c:v>240.44</c:v>
                </c:pt>
                <c:pt idx="1812">
                  <c:v>238.42</c:v>
                </c:pt>
                <c:pt idx="1813">
                  <c:v>233.61</c:v>
                </c:pt>
                <c:pt idx="1814">
                  <c:v>232.77</c:v>
                </c:pt>
                <c:pt idx="1815">
                  <c:v>235.84</c:v>
                </c:pt>
                <c:pt idx="1816">
                  <c:v>239.22</c:v>
                </c:pt>
                <c:pt idx="1817">
                  <c:v>236.16</c:v>
                </c:pt>
                <c:pt idx="1818">
                  <c:v>245.87</c:v>
                </c:pt>
                <c:pt idx="1819">
                  <c:v>264.32</c:v>
                </c:pt>
                <c:pt idx="1820">
                  <c:v>275.64999999999998</c:v>
                </c:pt>
                <c:pt idx="1821">
                  <c:v>279.60000000000002</c:v>
                </c:pt>
                <c:pt idx="1822">
                  <c:v>305.67</c:v>
                </c:pt>
                <c:pt idx="1823">
                  <c:v>311.47000000000003</c:v>
                </c:pt>
                <c:pt idx="1824">
                  <c:v>322.39</c:v>
                </c:pt>
                <c:pt idx="1825">
                  <c:v>317.47000000000003</c:v>
                </c:pt>
                <c:pt idx="1826">
                  <c:v>318.27</c:v>
                </c:pt>
                <c:pt idx="1827">
                  <c:v>335.25</c:v>
                </c:pt>
                <c:pt idx="1828">
                  <c:v>346.81</c:v>
                </c:pt>
                <c:pt idx="1829">
                  <c:v>387.41</c:v>
                </c:pt>
                <c:pt idx="1830">
                  <c:v>371.93</c:v>
                </c:pt>
                <c:pt idx="1831">
                  <c:v>386.1</c:v>
                </c:pt>
                <c:pt idx="1832">
                  <c:v>389.79</c:v>
                </c:pt>
                <c:pt idx="1833">
                  <c:v>401.12</c:v>
                </c:pt>
                <c:pt idx="1834">
                  <c:v>395.07</c:v>
                </c:pt>
                <c:pt idx="1835">
                  <c:v>379.57</c:v>
                </c:pt>
                <c:pt idx="1836">
                  <c:v>397.56</c:v>
                </c:pt>
                <c:pt idx="1837">
                  <c:v>390.28</c:v>
                </c:pt>
                <c:pt idx="1838">
                  <c:v>395.84</c:v>
                </c:pt>
                <c:pt idx="1839">
                  <c:v>378.94</c:v>
                </c:pt>
                <c:pt idx="1840">
                  <c:v>387.19</c:v>
                </c:pt>
                <c:pt idx="1841">
                  <c:v>424.97</c:v>
                </c:pt>
                <c:pt idx="1842">
                  <c:v>438.51</c:v>
                </c:pt>
                <c:pt idx="1843">
                  <c:v>432.63</c:v>
                </c:pt>
                <c:pt idx="1844">
                  <c:v>433.85</c:v>
                </c:pt>
                <c:pt idx="1845">
                  <c:v>431.26</c:v>
                </c:pt>
                <c:pt idx="1846">
                  <c:v>422.38</c:v>
                </c:pt>
                <c:pt idx="1847">
                  <c:v>407.85</c:v>
                </c:pt>
                <c:pt idx="1848">
                  <c:v>416.04</c:v>
                </c:pt>
                <c:pt idx="1849">
                  <c:v>387.98</c:v>
                </c:pt>
                <c:pt idx="1850">
                  <c:v>395.46</c:v>
                </c:pt>
                <c:pt idx="1851">
                  <c:v>390.72</c:v>
                </c:pt>
                <c:pt idx="1852">
                  <c:v>408.03</c:v>
                </c:pt>
                <c:pt idx="1853">
                  <c:v>383.34</c:v>
                </c:pt>
                <c:pt idx="1854">
                  <c:v>386.02</c:v>
                </c:pt>
                <c:pt idx="1855">
                  <c:v>383.18</c:v>
                </c:pt>
                <c:pt idx="1856">
                  <c:v>395.54</c:v>
                </c:pt>
                <c:pt idx="1857">
                  <c:v>398.79</c:v>
                </c:pt>
                <c:pt idx="1858">
                  <c:v>429.04</c:v>
                </c:pt>
                <c:pt idx="1859">
                  <c:v>434.1</c:v>
                </c:pt>
                <c:pt idx="1860">
                  <c:v>475.81</c:v>
                </c:pt>
                <c:pt idx="1861">
                  <c:v>439.83</c:v>
                </c:pt>
                <c:pt idx="1862">
                  <c:v>382.46</c:v>
                </c:pt>
                <c:pt idx="1863">
                  <c:v>385.91</c:v>
                </c:pt>
                <c:pt idx="1864">
                  <c:v>335.24</c:v>
                </c:pt>
                <c:pt idx="1865">
                  <c:v>352.69</c:v>
                </c:pt>
                <c:pt idx="1866">
                  <c:v>353.7</c:v>
                </c:pt>
                <c:pt idx="1867">
                  <c:v>337.45</c:v>
                </c:pt>
                <c:pt idx="1868">
                  <c:v>351.15</c:v>
                </c:pt>
                <c:pt idx="1869">
                  <c:v>368.09</c:v>
                </c:pt>
                <c:pt idx="1870">
                  <c:v>373.99</c:v>
                </c:pt>
                <c:pt idx="1871">
                  <c:v>387.88</c:v>
                </c:pt>
                <c:pt idx="1872">
                  <c:v>366.33</c:v>
                </c:pt>
                <c:pt idx="1873">
                  <c:v>377.24</c:v>
                </c:pt>
                <c:pt idx="1874">
                  <c:v>364.19</c:v>
                </c:pt>
                <c:pt idx="1875">
                  <c:v>365.19</c:v>
                </c:pt>
                <c:pt idx="1876">
                  <c:v>389.49</c:v>
                </c:pt>
                <c:pt idx="1877">
                  <c:v>384.66</c:v>
                </c:pt>
                <c:pt idx="1878">
                  <c:v>385.36</c:v>
                </c:pt>
                <c:pt idx="1879">
                  <c:v>371.06</c:v>
                </c:pt>
                <c:pt idx="1880">
                  <c:v>340.19</c:v>
                </c:pt>
                <c:pt idx="1881">
                  <c:v>344.25</c:v>
                </c:pt>
                <c:pt idx="1882">
                  <c:v>320.19</c:v>
                </c:pt>
                <c:pt idx="1883">
                  <c:v>349.18</c:v>
                </c:pt>
                <c:pt idx="1884">
                  <c:v>352.02</c:v>
                </c:pt>
                <c:pt idx="1885">
                  <c:v>354.21</c:v>
                </c:pt>
                <c:pt idx="1886">
                  <c:v>357.67</c:v>
                </c:pt>
                <c:pt idx="1887">
                  <c:v>354.01</c:v>
                </c:pt>
                <c:pt idx="1888">
                  <c:v>359.92</c:v>
                </c:pt>
                <c:pt idx="1889">
                  <c:v>359.86</c:v>
                </c:pt>
                <c:pt idx="1890">
                  <c:v>353.09</c:v>
                </c:pt>
                <c:pt idx="1891">
                  <c:v>345.83</c:v>
                </c:pt>
                <c:pt idx="1892">
                  <c:v>346.32</c:v>
                </c:pt>
                <c:pt idx="1893">
                  <c:v>352.67</c:v>
                </c:pt>
                <c:pt idx="1894">
                  <c:v>353.84</c:v>
                </c:pt>
                <c:pt idx="1895">
                  <c:v>340.85</c:v>
                </c:pt>
                <c:pt idx="1896">
                  <c:v>341.91</c:v>
                </c:pt>
                <c:pt idx="1897">
                  <c:v>351.2</c:v>
                </c:pt>
                <c:pt idx="1898">
                  <c:v>365.41</c:v>
                </c:pt>
                <c:pt idx="1899">
                  <c:v>370.88</c:v>
                </c:pt>
                <c:pt idx="1900">
                  <c:v>374.4</c:v>
                </c:pt>
                <c:pt idx="1901">
                  <c:v>386.91</c:v>
                </c:pt>
                <c:pt idx="1902">
                  <c:v>381.41</c:v>
                </c:pt>
                <c:pt idx="1903">
                  <c:v>379.04</c:v>
                </c:pt>
                <c:pt idx="1904">
                  <c:v>377.82</c:v>
                </c:pt>
                <c:pt idx="1905">
                  <c:v>365.58</c:v>
                </c:pt>
                <c:pt idx="1906">
                  <c:v>368.53</c:v>
                </c:pt>
                <c:pt idx="1907">
                  <c:v>378.44</c:v>
                </c:pt>
                <c:pt idx="1908">
                  <c:v>379.41</c:v>
                </c:pt>
                <c:pt idx="1909">
                  <c:v>368.83</c:v>
                </c:pt>
                <c:pt idx="1910">
                  <c:v>391.46</c:v>
                </c:pt>
                <c:pt idx="1911">
                  <c:v>414.5</c:v>
                </c:pt>
                <c:pt idx="1912">
                  <c:v>409.57</c:v>
                </c:pt>
                <c:pt idx="1913">
                  <c:v>412.52</c:v>
                </c:pt>
                <c:pt idx="1914">
                  <c:v>406.3</c:v>
                </c:pt>
                <c:pt idx="1915">
                  <c:v>393.11</c:v>
                </c:pt>
                <c:pt idx="1916">
                  <c:v>403.74</c:v>
                </c:pt>
                <c:pt idx="1917">
                  <c:v>388.77</c:v>
                </c:pt>
                <c:pt idx="1918">
                  <c:v>387.54</c:v>
                </c:pt>
                <c:pt idx="1919">
                  <c:v>382.76</c:v>
                </c:pt>
                <c:pt idx="1920">
                  <c:v>386.76</c:v>
                </c:pt>
                <c:pt idx="1921">
                  <c:v>396.49</c:v>
                </c:pt>
                <c:pt idx="1922">
                  <c:v>383.61</c:v>
                </c:pt>
                <c:pt idx="1923">
                  <c:v>388.17</c:v>
                </c:pt>
                <c:pt idx="1924">
                  <c:v>402.66</c:v>
                </c:pt>
                <c:pt idx="1925">
                  <c:v>416.89</c:v>
                </c:pt>
                <c:pt idx="1926">
                  <c:v>456.32</c:v>
                </c:pt>
                <c:pt idx="1927">
                  <c:v>435.82</c:v>
                </c:pt>
                <c:pt idx="1928">
                  <c:v>454.74</c:v>
                </c:pt>
                <c:pt idx="1929">
                  <c:v>444.45</c:v>
                </c:pt>
                <c:pt idx="1930">
                  <c:v>450.86</c:v>
                </c:pt>
                <c:pt idx="1931">
                  <c:v>463.91</c:v>
                </c:pt>
                <c:pt idx="1932">
                  <c:v>462.78</c:v>
                </c:pt>
                <c:pt idx="1933">
                  <c:v>476.87</c:v>
                </c:pt>
                <c:pt idx="1934">
                  <c:v>461.03</c:v>
                </c:pt>
                <c:pt idx="1935">
                  <c:v>448.51</c:v>
                </c:pt>
                <c:pt idx="1936">
                  <c:v>461.01</c:v>
                </c:pt>
                <c:pt idx="1937">
                  <c:v>482.71</c:v>
                </c:pt>
                <c:pt idx="1938">
                  <c:v>478.76</c:v>
                </c:pt>
                <c:pt idx="1939">
                  <c:v>471.82</c:v>
                </c:pt>
                <c:pt idx="1940">
                  <c:v>510.43</c:v>
                </c:pt>
                <c:pt idx="1941">
                  <c:v>552.26</c:v>
                </c:pt>
                <c:pt idx="1942">
                  <c:v>560.01</c:v>
                </c:pt>
                <c:pt idx="1943">
                  <c:v>609.13</c:v>
                </c:pt>
                <c:pt idx="1944">
                  <c:v>604.98</c:v>
                </c:pt>
                <c:pt idx="1945">
                  <c:v>569.4</c:v>
                </c:pt>
                <c:pt idx="1946">
                  <c:v>520.22</c:v>
                </c:pt>
                <c:pt idx="1947">
                  <c:v>518.83000000000004</c:v>
                </c:pt>
                <c:pt idx="1948">
                  <c:v>537.99</c:v>
                </c:pt>
                <c:pt idx="1949">
                  <c:v>576</c:v>
                </c:pt>
                <c:pt idx="1950">
                  <c:v>616.14</c:v>
                </c:pt>
                <c:pt idx="1951">
                  <c:v>586.23</c:v>
                </c:pt>
                <c:pt idx="1952">
                  <c:v>598.26</c:v>
                </c:pt>
                <c:pt idx="1953">
                  <c:v>616.54999999999995</c:v>
                </c:pt>
                <c:pt idx="1954">
                  <c:v>567.66999999999996</c:v>
                </c:pt>
                <c:pt idx="1955">
                  <c:v>596.92999999999995</c:v>
                </c:pt>
                <c:pt idx="1956">
                  <c:v>602.29999999999995</c:v>
                </c:pt>
                <c:pt idx="1957">
                  <c:v>591.36</c:v>
                </c:pt>
                <c:pt idx="1958">
                  <c:v>554.82000000000005</c:v>
                </c:pt>
                <c:pt idx="1959">
                  <c:v>573.44000000000005</c:v>
                </c:pt>
                <c:pt idx="1960">
                  <c:v>558.36</c:v>
                </c:pt>
                <c:pt idx="1961">
                  <c:v>544.14</c:v>
                </c:pt>
                <c:pt idx="1962">
                  <c:v>568.26</c:v>
                </c:pt>
                <c:pt idx="1963">
                  <c:v>590.72</c:v>
                </c:pt>
                <c:pt idx="1964">
                  <c:v>586.35</c:v>
                </c:pt>
                <c:pt idx="1965">
                  <c:v>589.16999999999996</c:v>
                </c:pt>
                <c:pt idx="1966">
                  <c:v>637.74</c:v>
                </c:pt>
                <c:pt idx="1967">
                  <c:v>643.16</c:v>
                </c:pt>
                <c:pt idx="1968">
                  <c:v>654.54999999999995</c:v>
                </c:pt>
                <c:pt idx="1969">
                  <c:v>658.7</c:v>
                </c:pt>
                <c:pt idx="1970">
                  <c:v>638.16999999999996</c:v>
                </c:pt>
                <c:pt idx="1971">
                  <c:v>607.9</c:v>
                </c:pt>
                <c:pt idx="1972">
                  <c:v>637.23</c:v>
                </c:pt>
                <c:pt idx="1973">
                  <c:v>585.25</c:v>
                </c:pt>
                <c:pt idx="1974">
                  <c:v>612.32000000000005</c:v>
                </c:pt>
                <c:pt idx="1975">
                  <c:v>626.83000000000004</c:v>
                </c:pt>
                <c:pt idx="1976">
                  <c:v>636.07000000000005</c:v>
                </c:pt>
                <c:pt idx="1977">
                  <c:v>683.98</c:v>
                </c:pt>
                <c:pt idx="1978">
                  <c:v>729.59</c:v>
                </c:pt>
                <c:pt idx="1979">
                  <c:v>731.55</c:v>
                </c:pt>
                <c:pt idx="1980">
                  <c:v>752.53</c:v>
                </c:pt>
                <c:pt idx="1981">
                  <c:v>737.15</c:v>
                </c:pt>
                <c:pt idx="1982">
                  <c:v>730.6</c:v>
                </c:pt>
                <c:pt idx="1983">
                  <c:v>774.9</c:v>
                </c:pt>
                <c:pt idx="1984">
                  <c:v>978.69</c:v>
                </c:pt>
                <c:pt idx="1985">
                  <c:v>1043.1600000000001</c:v>
                </c:pt>
                <c:pt idx="1986">
                  <c:v>1103.19</c:v>
                </c:pt>
                <c:pt idx="1987">
                  <c:v>1210.5899999999999</c:v>
                </c:pt>
                <c:pt idx="1988">
                  <c:v>1225.5</c:v>
                </c:pt>
                <c:pt idx="1989">
                  <c:v>1216.98</c:v>
                </c:pt>
                <c:pt idx="1990">
                  <c:v>1279.96</c:v>
                </c:pt>
                <c:pt idx="1991">
                  <c:v>1255.72</c:v>
                </c:pt>
                <c:pt idx="1992">
                  <c:v>1088.3699999999999</c:v>
                </c:pt>
                <c:pt idx="1993">
                  <c:v>1050.04</c:v>
                </c:pt>
                <c:pt idx="1994">
                  <c:v>1129.8399999999999</c:v>
                </c:pt>
                <c:pt idx="1995">
                  <c:v>1232.1099999999999</c:v>
                </c:pt>
                <c:pt idx="1996">
                  <c:v>1169.06</c:v>
                </c:pt>
                <c:pt idx="1997">
                  <c:v>1228.52</c:v>
                </c:pt>
                <c:pt idx="1998">
                  <c:v>1233.73</c:v>
                </c:pt>
                <c:pt idx="1999">
                  <c:v>1258.31</c:v>
                </c:pt>
                <c:pt idx="2000">
                  <c:v>1367.65</c:v>
                </c:pt>
                <c:pt idx="2001">
                  <c:v>1377.75</c:v>
                </c:pt>
                <c:pt idx="2002">
                  <c:v>1111.49</c:v>
                </c:pt>
                <c:pt idx="2003">
                  <c:v>1234.56</c:v>
                </c:pt>
                <c:pt idx="2004">
                  <c:v>1234.0999999999999</c:v>
                </c:pt>
                <c:pt idx="2005">
                  <c:v>1392.45</c:v>
                </c:pt>
                <c:pt idx="2006">
                  <c:v>1318.47</c:v>
                </c:pt>
                <c:pt idx="2007">
                  <c:v>1368.22</c:v>
                </c:pt>
                <c:pt idx="2008">
                  <c:v>1241.51</c:v>
                </c:pt>
                <c:pt idx="2009">
                  <c:v>1330.78</c:v>
                </c:pt>
                <c:pt idx="2010">
                  <c:v>1379.13</c:v>
                </c:pt>
                <c:pt idx="2011">
                  <c:v>1379.35</c:v>
                </c:pt>
                <c:pt idx="2012">
                  <c:v>1314.18</c:v>
                </c:pt>
                <c:pt idx="2013">
                  <c:v>1374.57</c:v>
                </c:pt>
                <c:pt idx="2014">
                  <c:v>1513.9</c:v>
                </c:pt>
                <c:pt idx="2015">
                  <c:v>1667.22</c:v>
                </c:pt>
                <c:pt idx="2016">
                  <c:v>1597.44</c:v>
                </c:pt>
                <c:pt idx="2017">
                  <c:v>1721.48</c:v>
                </c:pt>
                <c:pt idx="2018">
                  <c:v>1679.14</c:v>
                </c:pt>
                <c:pt idx="2019">
                  <c:v>1614.64</c:v>
                </c:pt>
                <c:pt idx="2020">
                  <c:v>1752.87</c:v>
                </c:pt>
                <c:pt idx="2021">
                  <c:v>1772.05</c:v>
                </c:pt>
                <c:pt idx="2022">
                  <c:v>1743</c:v>
                </c:pt>
                <c:pt idx="2023">
                  <c:v>1787.69</c:v>
                </c:pt>
                <c:pt idx="2024">
                  <c:v>1844.84</c:v>
                </c:pt>
                <c:pt idx="2025">
                  <c:v>1817.48</c:v>
                </c:pt>
                <c:pt idx="2026">
                  <c:v>1802.96</c:v>
                </c:pt>
                <c:pt idx="2027">
                  <c:v>1779.4</c:v>
                </c:pt>
                <c:pt idx="2028">
                  <c:v>1782.83</c:v>
                </c:pt>
                <c:pt idx="2029">
                  <c:v>1851.14</c:v>
                </c:pt>
                <c:pt idx="2030">
                  <c:v>1939.61</c:v>
                </c:pt>
                <c:pt idx="2031">
                  <c:v>1957.47</c:v>
                </c:pt>
                <c:pt idx="2032">
                  <c:v>1915.12</c:v>
                </c:pt>
                <c:pt idx="2033">
                  <c:v>1935.14</c:v>
                </c:pt>
                <c:pt idx="2034">
                  <c:v>1778.07</c:v>
                </c:pt>
                <c:pt idx="2035">
                  <c:v>1578.19</c:v>
                </c:pt>
                <c:pt idx="2036">
                  <c:v>1625.17</c:v>
                </c:pt>
                <c:pt idx="2037">
                  <c:v>1481.88</c:v>
                </c:pt>
                <c:pt idx="2038">
                  <c:v>1446.1</c:v>
                </c:pt>
                <c:pt idx="2039">
                  <c:v>1460.23</c:v>
                </c:pt>
                <c:pt idx="2040">
                  <c:v>1422.58</c:v>
                </c:pt>
                <c:pt idx="2041">
                  <c:v>1571.49</c:v>
                </c:pt>
                <c:pt idx="2042">
                  <c:v>1488.67</c:v>
                </c:pt>
                <c:pt idx="2043">
                  <c:v>1568.65</c:v>
                </c:pt>
                <c:pt idx="2044">
                  <c:v>1538.37</c:v>
                </c:pt>
                <c:pt idx="2045">
                  <c:v>1529.75</c:v>
                </c:pt>
                <c:pt idx="2046">
                  <c:v>1651.48</c:v>
                </c:pt>
                <c:pt idx="2047">
                  <c:v>1726.33</c:v>
                </c:pt>
                <c:pt idx="2048">
                  <c:v>1834.48</c:v>
                </c:pt>
                <c:pt idx="2049">
                  <c:v>1872.1</c:v>
                </c:pt>
                <c:pt idx="2050">
                  <c:v>1795.63</c:v>
                </c:pt>
                <c:pt idx="2051">
                  <c:v>1827.06</c:v>
                </c:pt>
                <c:pt idx="2052">
                  <c:v>1767.77</c:v>
                </c:pt>
                <c:pt idx="2053">
                  <c:v>1921.18</c:v>
                </c:pt>
                <c:pt idx="2054">
                  <c:v>1848.69</c:v>
                </c:pt>
                <c:pt idx="2055">
                  <c:v>1794.83</c:v>
                </c:pt>
                <c:pt idx="2056">
                  <c:v>1805.64</c:v>
                </c:pt>
                <c:pt idx="2057">
                  <c:v>1823.03</c:v>
                </c:pt>
                <c:pt idx="2058">
                  <c:v>1776.16</c:v>
                </c:pt>
                <c:pt idx="2059">
                  <c:v>1809.76</c:v>
                </c:pt>
                <c:pt idx="2060">
                  <c:v>1805.49</c:v>
                </c:pt>
                <c:pt idx="2061">
                  <c:v>1783.94</c:v>
                </c:pt>
                <c:pt idx="2062">
                  <c:v>1682.05</c:v>
                </c:pt>
                <c:pt idx="2063">
                  <c:v>1668.69</c:v>
                </c:pt>
                <c:pt idx="2064">
                  <c:v>1583.24</c:v>
                </c:pt>
                <c:pt idx="2065">
                  <c:v>1588.34</c:v>
                </c:pt>
                <c:pt idx="2066">
                  <c:v>1699.89</c:v>
                </c:pt>
                <c:pt idx="2067">
                  <c:v>1713.94</c:v>
                </c:pt>
                <c:pt idx="2068">
                  <c:v>1686.74</c:v>
                </c:pt>
                <c:pt idx="2069">
                  <c:v>1816.48</c:v>
                </c:pt>
                <c:pt idx="2070">
                  <c:v>1841.4</c:v>
                </c:pt>
                <c:pt idx="2071">
                  <c:v>1919.08</c:v>
                </c:pt>
                <c:pt idx="2072">
                  <c:v>1967.67</c:v>
                </c:pt>
                <c:pt idx="2073">
                  <c:v>2134.46</c:v>
                </c:pt>
                <c:pt idx="2074">
                  <c:v>2009.19</c:v>
                </c:pt>
                <c:pt idx="2075">
                  <c:v>2076.62</c:v>
                </c:pt>
                <c:pt idx="2076">
                  <c:v>2107.73</c:v>
                </c:pt>
                <c:pt idx="2077">
                  <c:v>2112.29</c:v>
                </c:pt>
                <c:pt idx="2078">
                  <c:v>1964.18</c:v>
                </c:pt>
                <c:pt idx="2079">
                  <c:v>2081.11</c:v>
                </c:pt>
                <c:pt idx="2080">
                  <c:v>2066.5500000000002</c:v>
                </c:pt>
                <c:pt idx="2081">
                  <c:v>2133.8200000000002</c:v>
                </c:pt>
                <c:pt idx="2082">
                  <c:v>2150.54</c:v>
                </c:pt>
                <c:pt idx="2083">
                  <c:v>2137.79</c:v>
                </c:pt>
                <c:pt idx="2084">
                  <c:v>2298.66</c:v>
                </c:pt>
                <c:pt idx="2085">
                  <c:v>2431.86</c:v>
                </c:pt>
                <c:pt idx="2086">
                  <c:v>2517.08</c:v>
                </c:pt>
                <c:pt idx="2087">
                  <c:v>2430.91</c:v>
                </c:pt>
                <c:pt idx="2088">
                  <c:v>2318.0100000000002</c:v>
                </c:pt>
                <c:pt idx="2089">
                  <c:v>2240.96</c:v>
                </c:pt>
                <c:pt idx="2090">
                  <c:v>2163.36</c:v>
                </c:pt>
                <c:pt idx="2091">
                  <c:v>2332.4499999999998</c:v>
                </c:pt>
                <c:pt idx="2092">
                  <c:v>2357.59</c:v>
                </c:pt>
                <c:pt idx="2093">
                  <c:v>2410.48</c:v>
                </c:pt>
                <c:pt idx="2094">
                  <c:v>2369.67</c:v>
                </c:pt>
                <c:pt idx="2095">
                  <c:v>2216.56</c:v>
                </c:pt>
                <c:pt idx="2096">
                  <c:v>2322.14</c:v>
                </c:pt>
                <c:pt idx="2097">
                  <c:v>2534.9</c:v>
                </c:pt>
                <c:pt idx="2098">
                  <c:v>2667.93</c:v>
                </c:pt>
                <c:pt idx="2099">
                  <c:v>2750.91</c:v>
                </c:pt>
                <c:pt idx="2100">
                  <c:v>2758.46</c:v>
                </c:pt>
                <c:pt idx="2101">
                  <c:v>2775.96</c:v>
                </c:pt>
                <c:pt idx="2102">
                  <c:v>2947.8</c:v>
                </c:pt>
                <c:pt idx="2103">
                  <c:v>2954.22</c:v>
                </c:pt>
                <c:pt idx="2104">
                  <c:v>3432.21</c:v>
                </c:pt>
                <c:pt idx="2105">
                  <c:v>3241.09</c:v>
                </c:pt>
                <c:pt idx="2106">
                  <c:v>3522.18</c:v>
                </c:pt>
                <c:pt idx="2107">
                  <c:v>3491.74</c:v>
                </c:pt>
                <c:pt idx="2108">
                  <c:v>3483.96</c:v>
                </c:pt>
                <c:pt idx="2109">
                  <c:v>3916.25</c:v>
                </c:pt>
                <c:pt idx="2110">
                  <c:v>3927.06</c:v>
                </c:pt>
                <c:pt idx="2111">
                  <c:v>3946.42</c:v>
                </c:pt>
                <c:pt idx="2112">
                  <c:v>4181.28</c:v>
                </c:pt>
                <c:pt idx="2113">
                  <c:v>3811.29</c:v>
                </c:pt>
                <c:pt idx="2114">
                  <c:v>3718.99</c:v>
                </c:pt>
                <c:pt idx="2115">
                  <c:v>4087.02</c:v>
                </c:pt>
                <c:pt idx="2116">
                  <c:v>3644.04</c:v>
                </c:pt>
                <c:pt idx="2117">
                  <c:v>3586.18</c:v>
                </c:pt>
                <c:pt idx="2118">
                  <c:v>3280.73</c:v>
                </c:pt>
                <c:pt idx="2119">
                  <c:v>3377.65</c:v>
                </c:pt>
                <c:pt idx="2120">
                  <c:v>2442.89</c:v>
                </c:pt>
                <c:pt idx="2121">
                  <c:v>2772.84</c:v>
                </c:pt>
                <c:pt idx="2122">
                  <c:v>2435.86</c:v>
                </c:pt>
                <c:pt idx="2123">
                  <c:v>2297.0300000000002</c:v>
                </c:pt>
                <c:pt idx="2124">
                  <c:v>2098.5700000000002</c:v>
                </c:pt>
                <c:pt idx="2125">
                  <c:v>2648.77</c:v>
                </c:pt>
                <c:pt idx="2126">
                  <c:v>2707.49</c:v>
                </c:pt>
                <c:pt idx="2127">
                  <c:v>2888.94</c:v>
                </c:pt>
                <c:pt idx="2128">
                  <c:v>2742.48</c:v>
                </c:pt>
                <c:pt idx="2129">
                  <c:v>2412.36</c:v>
                </c:pt>
                <c:pt idx="2130">
                  <c:v>2278.58</c:v>
                </c:pt>
                <c:pt idx="2131">
                  <c:v>2386.91</c:v>
                </c:pt>
                <c:pt idx="2132">
                  <c:v>2707.38</c:v>
                </c:pt>
                <c:pt idx="2133">
                  <c:v>2634.23</c:v>
                </c:pt>
                <c:pt idx="2134">
                  <c:v>2706.52</c:v>
                </c:pt>
                <c:pt idx="2135">
                  <c:v>2856.01</c:v>
                </c:pt>
                <c:pt idx="2136">
                  <c:v>2691.17</c:v>
                </c:pt>
                <c:pt idx="2137">
                  <c:v>2629.76</c:v>
                </c:pt>
                <c:pt idx="2138">
                  <c:v>2710.99</c:v>
                </c:pt>
                <c:pt idx="2139">
                  <c:v>2593.12</c:v>
                </c:pt>
                <c:pt idx="2140">
                  <c:v>2509.23</c:v>
                </c:pt>
                <c:pt idx="2141">
                  <c:v>2610.64</c:v>
                </c:pt>
                <c:pt idx="2142">
                  <c:v>2471.56</c:v>
                </c:pt>
                <c:pt idx="2143">
                  <c:v>2355.09</c:v>
                </c:pt>
                <c:pt idx="2144">
                  <c:v>2369.62</c:v>
                </c:pt>
                <c:pt idx="2145">
                  <c:v>2509.6999999999998</c:v>
                </c:pt>
                <c:pt idx="2146">
                  <c:v>2582.12</c:v>
                </c:pt>
                <c:pt idx="2147">
                  <c:v>2543.6</c:v>
                </c:pt>
                <c:pt idx="2148">
                  <c:v>2367.6999999999998</c:v>
                </c:pt>
                <c:pt idx="2149">
                  <c:v>2372.31</c:v>
                </c:pt>
                <c:pt idx="2150">
                  <c:v>2233.5700000000002</c:v>
                </c:pt>
                <c:pt idx="2151">
                  <c:v>2166.61</c:v>
                </c:pt>
                <c:pt idx="2152">
                  <c:v>2243.6</c:v>
                </c:pt>
                <c:pt idx="2153">
                  <c:v>1887.89</c:v>
                </c:pt>
                <c:pt idx="2154">
                  <c:v>1880.83</c:v>
                </c:pt>
                <c:pt idx="2155">
                  <c:v>1967.95</c:v>
                </c:pt>
                <c:pt idx="2156">
                  <c:v>1989.01</c:v>
                </c:pt>
                <c:pt idx="2157">
                  <c:v>1810.27</c:v>
                </c:pt>
                <c:pt idx="2158">
                  <c:v>1830.94</c:v>
                </c:pt>
                <c:pt idx="2159">
                  <c:v>1983.33</c:v>
                </c:pt>
                <c:pt idx="2160">
                  <c:v>2083.8000000000002</c:v>
                </c:pt>
                <c:pt idx="2161">
                  <c:v>2165.61</c:v>
                </c:pt>
                <c:pt idx="2162">
                  <c:v>2276.14</c:v>
                </c:pt>
                <c:pt idx="2163">
                  <c:v>2109.29</c:v>
                </c:pt>
                <c:pt idx="2164">
                  <c:v>2155.65</c:v>
                </c:pt>
                <c:pt idx="2165">
                  <c:v>2227.1799999999998</c:v>
                </c:pt>
                <c:pt idx="2166">
                  <c:v>2323.27</c:v>
                </c:pt>
                <c:pt idx="2167">
                  <c:v>2196.71</c:v>
                </c:pt>
                <c:pt idx="2168">
                  <c:v>2322.63</c:v>
                </c:pt>
                <c:pt idx="2169">
                  <c:v>2317.12</c:v>
                </c:pt>
                <c:pt idx="2170">
                  <c:v>2114.5100000000002</c:v>
                </c:pt>
                <c:pt idx="2171">
                  <c:v>2145.67</c:v>
                </c:pt>
                <c:pt idx="2172">
                  <c:v>2110.4699999999998</c:v>
                </c:pt>
                <c:pt idx="2173">
                  <c:v>2140.4499999999998</c:v>
                </c:pt>
                <c:pt idx="2174">
                  <c:v>2032.88</c:v>
                </c:pt>
                <c:pt idx="2175">
                  <c:v>1940.61</c:v>
                </c:pt>
                <c:pt idx="2176">
                  <c:v>1994.22</c:v>
                </c:pt>
                <c:pt idx="2177">
                  <c:v>1918.17</c:v>
                </c:pt>
                <c:pt idx="2178">
                  <c:v>1877.05</c:v>
                </c:pt>
                <c:pt idx="2179">
                  <c:v>1899.96</c:v>
                </c:pt>
                <c:pt idx="2180">
                  <c:v>1891.96</c:v>
                </c:pt>
                <c:pt idx="2181">
                  <c:v>1818.6</c:v>
                </c:pt>
                <c:pt idx="2182">
                  <c:v>1786.52</c:v>
                </c:pt>
                <c:pt idx="2183">
                  <c:v>1994.98</c:v>
                </c:pt>
                <c:pt idx="2184">
                  <c:v>2024.74</c:v>
                </c:pt>
                <c:pt idx="2185">
                  <c:v>2125.5700000000002</c:v>
                </c:pt>
                <c:pt idx="2186">
                  <c:v>2185.98</c:v>
                </c:pt>
                <c:pt idx="2187">
                  <c:v>2194.34</c:v>
                </c:pt>
                <c:pt idx="2188">
                  <c:v>2228.67</c:v>
                </c:pt>
                <c:pt idx="2189">
                  <c:v>2301.98</c:v>
                </c:pt>
                <c:pt idx="2190">
                  <c:v>2301.12</c:v>
                </c:pt>
                <c:pt idx="2191">
                  <c:v>2383.2399999999998</c:v>
                </c:pt>
                <c:pt idx="2192">
                  <c:v>2470.7600000000002</c:v>
                </c:pt>
                <c:pt idx="2193">
                  <c:v>2531.75</c:v>
                </c:pt>
                <c:pt idx="2194">
                  <c:v>2556.41</c:v>
                </c:pt>
                <c:pt idx="2195">
                  <c:v>2608.44</c:v>
                </c:pt>
                <c:pt idx="2196">
                  <c:v>2508.21</c:v>
                </c:pt>
                <c:pt idx="2197">
                  <c:v>2725.72</c:v>
                </c:pt>
                <c:pt idx="2198">
                  <c:v>2829.23</c:v>
                </c:pt>
                <c:pt idx="2199">
                  <c:v>2892.36</c:v>
                </c:pt>
                <c:pt idx="2200">
                  <c:v>3162.43</c:v>
                </c:pt>
                <c:pt idx="2201">
                  <c:v>3013.75</c:v>
                </c:pt>
                <c:pt idx="2202">
                  <c:v>3164.94</c:v>
                </c:pt>
                <c:pt idx="2203">
                  <c:v>3141.67</c:v>
                </c:pt>
                <c:pt idx="2204">
                  <c:v>3168.24</c:v>
                </c:pt>
                <c:pt idx="2205">
                  <c:v>3047.29</c:v>
                </c:pt>
                <c:pt idx="2206">
                  <c:v>3324.26</c:v>
                </c:pt>
                <c:pt idx="2207">
                  <c:v>3266.71</c:v>
                </c:pt>
                <c:pt idx="2208">
                  <c:v>3311.12</c:v>
                </c:pt>
                <c:pt idx="2209">
                  <c:v>3147.63</c:v>
                </c:pt>
                <c:pt idx="2210">
                  <c:v>3011.96</c:v>
                </c:pt>
                <c:pt idx="2211">
                  <c:v>3013.52</c:v>
                </c:pt>
                <c:pt idx="2212">
                  <c:v>3184.74</c:v>
                </c:pt>
                <c:pt idx="2213">
                  <c:v>3286.5</c:v>
                </c:pt>
                <c:pt idx="2214">
                  <c:v>3226.59</c:v>
                </c:pt>
                <c:pt idx="2215">
                  <c:v>3241.65</c:v>
                </c:pt>
                <c:pt idx="2216">
                  <c:v>3322.71</c:v>
                </c:pt>
                <c:pt idx="2217">
                  <c:v>3172.57</c:v>
                </c:pt>
                <c:pt idx="2218">
                  <c:v>3228.86</c:v>
                </c:pt>
                <c:pt idx="2219">
                  <c:v>3093.62</c:v>
                </c:pt>
                <c:pt idx="2220">
                  <c:v>3275.87</c:v>
                </c:pt>
                <c:pt idx="2221">
                  <c:v>3246.78</c:v>
                </c:pt>
                <c:pt idx="2222">
                  <c:v>3225.3</c:v>
                </c:pt>
                <c:pt idx="2223">
                  <c:v>3228.46</c:v>
                </c:pt>
                <c:pt idx="2224">
                  <c:v>3435.17</c:v>
                </c:pt>
                <c:pt idx="2225">
                  <c:v>3829.18</c:v>
                </c:pt>
                <c:pt idx="2226">
                  <c:v>3787.7</c:v>
                </c:pt>
                <c:pt idx="2227">
                  <c:v>3939.79</c:v>
                </c:pt>
                <c:pt idx="2228">
                  <c:v>3887.01</c:v>
                </c:pt>
                <c:pt idx="2229">
                  <c:v>3952.33</c:v>
                </c:pt>
                <c:pt idx="2230">
                  <c:v>3928.4</c:v>
                </c:pt>
                <c:pt idx="2231">
                  <c:v>3433.48</c:v>
                </c:pt>
                <c:pt idx="2232">
                  <c:v>3499.69</c:v>
                </c:pt>
                <c:pt idx="2233">
                  <c:v>3424.24</c:v>
                </c:pt>
                <c:pt idx="2234">
                  <c:v>3209.41</c:v>
                </c:pt>
                <c:pt idx="2235">
                  <c:v>3266.43</c:v>
                </c:pt>
                <c:pt idx="2236">
                  <c:v>3405.32</c:v>
                </c:pt>
                <c:pt idx="2237">
                  <c:v>3285.4</c:v>
                </c:pt>
                <c:pt idx="2238">
                  <c:v>3436.05</c:v>
                </c:pt>
                <c:pt idx="2239">
                  <c:v>3615.22</c:v>
                </c:pt>
                <c:pt idx="2240">
                  <c:v>3569.26</c:v>
                </c:pt>
                <c:pt idx="2241">
                  <c:v>3398.82</c:v>
                </c:pt>
                <c:pt idx="2242">
                  <c:v>3435.76</c:v>
                </c:pt>
                <c:pt idx="2243">
                  <c:v>3328.85</c:v>
                </c:pt>
                <c:pt idx="2244">
                  <c:v>2966.51</c:v>
                </c:pt>
                <c:pt idx="2245">
                  <c:v>2760.2</c:v>
                </c:pt>
                <c:pt idx="2246">
                  <c:v>3078.88</c:v>
                </c:pt>
                <c:pt idx="2247">
                  <c:v>3154.62</c:v>
                </c:pt>
                <c:pt idx="2248">
                  <c:v>2930.86</c:v>
                </c:pt>
                <c:pt idx="2249">
                  <c:v>2925.34</c:v>
                </c:pt>
                <c:pt idx="2250">
                  <c:v>3064.21</c:v>
                </c:pt>
                <c:pt idx="2251">
                  <c:v>2927.73</c:v>
                </c:pt>
                <c:pt idx="2252">
                  <c:v>2807.44</c:v>
                </c:pt>
                <c:pt idx="2253">
                  <c:v>2850.87</c:v>
                </c:pt>
                <c:pt idx="2254">
                  <c:v>3000.83</c:v>
                </c:pt>
                <c:pt idx="2255">
                  <c:v>3310.63</c:v>
                </c:pt>
                <c:pt idx="2256">
                  <c:v>3389.48</c:v>
                </c:pt>
                <c:pt idx="2257">
                  <c:v>3420.14</c:v>
                </c:pt>
                <c:pt idx="2258">
                  <c:v>3384.5</c:v>
                </c:pt>
                <c:pt idx="2259">
                  <c:v>3516.09</c:v>
                </c:pt>
                <c:pt idx="2260">
                  <c:v>3576.08</c:v>
                </c:pt>
                <c:pt idx="2261">
                  <c:v>3588.2</c:v>
                </c:pt>
                <c:pt idx="2262">
                  <c:v>3562.84</c:v>
                </c:pt>
                <c:pt idx="2263">
                  <c:v>3576.4</c:v>
                </c:pt>
                <c:pt idx="2264">
                  <c:v>3416.49</c:v>
                </c:pt>
                <c:pt idx="2265">
                  <c:v>3544.14</c:v>
                </c:pt>
                <c:pt idx="2266">
                  <c:v>3490.61</c:v>
                </c:pt>
                <c:pt idx="2267">
                  <c:v>3607.55</c:v>
                </c:pt>
                <c:pt idx="2268">
                  <c:v>3791.23</c:v>
                </c:pt>
                <c:pt idx="2269">
                  <c:v>3868.16</c:v>
                </c:pt>
                <c:pt idx="2270">
                  <c:v>3829.61</c:v>
                </c:pt>
                <c:pt idx="2271">
                  <c:v>3846.66</c:v>
                </c:pt>
                <c:pt idx="2272">
                  <c:v>3746.14</c:v>
                </c:pt>
                <c:pt idx="2273">
                  <c:v>3877.45</c:v>
                </c:pt>
                <c:pt idx="2274">
                  <c:v>4162.49</c:v>
                </c:pt>
                <c:pt idx="2275">
                  <c:v>4062.76</c:v>
                </c:pt>
                <c:pt idx="2276">
                  <c:v>3971.95</c:v>
                </c:pt>
                <c:pt idx="2277">
                  <c:v>4168.96</c:v>
                </c:pt>
                <c:pt idx="2278">
                  <c:v>4082.08</c:v>
                </c:pt>
                <c:pt idx="2279">
                  <c:v>4220.26</c:v>
                </c:pt>
                <c:pt idx="2280">
                  <c:v>4129.95</c:v>
                </c:pt>
                <c:pt idx="2281">
                  <c:v>3924.31</c:v>
                </c:pt>
                <c:pt idx="2282">
                  <c:v>4288.22</c:v>
                </c:pt>
                <c:pt idx="2283">
                  <c:v>4417.3999999999996</c:v>
                </c:pt>
                <c:pt idx="2284">
                  <c:v>4323.9399999999996</c:v>
                </c:pt>
                <c:pt idx="2285">
                  <c:v>4290.1000000000004</c:v>
                </c:pt>
                <c:pt idx="2286">
                  <c:v>4322.79</c:v>
                </c:pt>
                <c:pt idx="2287">
                  <c:v>4593.1499999999996</c:v>
                </c:pt>
                <c:pt idx="2288">
                  <c:v>4604.3999999999996</c:v>
                </c:pt>
                <c:pt idx="2289">
                  <c:v>4536.99</c:v>
                </c:pt>
                <c:pt idx="2290">
                  <c:v>4480.09</c:v>
                </c:pt>
                <c:pt idx="2291">
                  <c:v>4521.41</c:v>
                </c:pt>
                <c:pt idx="2292">
                  <c:v>4617.13</c:v>
                </c:pt>
                <c:pt idx="2293">
                  <c:v>4810.97</c:v>
                </c:pt>
                <c:pt idx="2294">
                  <c:v>4732.07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3-4C89-B8BE-D38B1A1C8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4729448"/>
        <c:axId val="1294727808"/>
      </c:barChart>
      <c:dateAx>
        <c:axId val="1294729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727808"/>
        <c:crosses val="autoZero"/>
        <c:auto val="1"/>
        <c:lblOffset val="100"/>
        <c:baseTimeUnit val="days"/>
      </c:dateAx>
      <c:valAx>
        <c:axId val="129472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729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BTC-USD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'BTC-USD_History'!$E$1</c:f>
              <c:strCache>
                <c:ptCount val="1"/>
                <c:pt idx="0">
                  <c:v>Close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numRef>
              <c:f>'BTC-USD_History'!$A$2:$A$2613</c:f>
              <c:numCache>
                <c:formatCode>m/d/yyyy</c:formatCode>
                <c:ptCount val="2612"/>
                <c:pt idx="0">
                  <c:v>41899</c:v>
                </c:pt>
                <c:pt idx="1">
                  <c:v>41900</c:v>
                </c:pt>
                <c:pt idx="2">
                  <c:v>41901</c:v>
                </c:pt>
                <c:pt idx="3">
                  <c:v>41902</c:v>
                </c:pt>
                <c:pt idx="4">
                  <c:v>41903</c:v>
                </c:pt>
                <c:pt idx="5">
                  <c:v>41904</c:v>
                </c:pt>
                <c:pt idx="6">
                  <c:v>41905</c:v>
                </c:pt>
                <c:pt idx="7">
                  <c:v>41906</c:v>
                </c:pt>
                <c:pt idx="8">
                  <c:v>41907</c:v>
                </c:pt>
                <c:pt idx="9">
                  <c:v>41908</c:v>
                </c:pt>
                <c:pt idx="10">
                  <c:v>41909</c:v>
                </c:pt>
                <c:pt idx="11">
                  <c:v>41910</c:v>
                </c:pt>
                <c:pt idx="12">
                  <c:v>41911</c:v>
                </c:pt>
                <c:pt idx="13">
                  <c:v>41912</c:v>
                </c:pt>
                <c:pt idx="14">
                  <c:v>41913</c:v>
                </c:pt>
                <c:pt idx="15">
                  <c:v>41914</c:v>
                </c:pt>
                <c:pt idx="16">
                  <c:v>41915</c:v>
                </c:pt>
                <c:pt idx="17">
                  <c:v>41916</c:v>
                </c:pt>
                <c:pt idx="18">
                  <c:v>41917</c:v>
                </c:pt>
                <c:pt idx="19">
                  <c:v>41918</c:v>
                </c:pt>
                <c:pt idx="20">
                  <c:v>41919</c:v>
                </c:pt>
                <c:pt idx="21">
                  <c:v>41920</c:v>
                </c:pt>
                <c:pt idx="22">
                  <c:v>41921</c:v>
                </c:pt>
                <c:pt idx="23">
                  <c:v>41922</c:v>
                </c:pt>
                <c:pt idx="24">
                  <c:v>41923</c:v>
                </c:pt>
                <c:pt idx="25">
                  <c:v>41924</c:v>
                </c:pt>
                <c:pt idx="26">
                  <c:v>41925</c:v>
                </c:pt>
                <c:pt idx="27">
                  <c:v>41926</c:v>
                </c:pt>
                <c:pt idx="28">
                  <c:v>41927</c:v>
                </c:pt>
                <c:pt idx="29">
                  <c:v>41928</c:v>
                </c:pt>
                <c:pt idx="30">
                  <c:v>41929</c:v>
                </c:pt>
                <c:pt idx="31">
                  <c:v>41930</c:v>
                </c:pt>
                <c:pt idx="32">
                  <c:v>41931</c:v>
                </c:pt>
                <c:pt idx="33">
                  <c:v>41932</c:v>
                </c:pt>
                <c:pt idx="34">
                  <c:v>41933</c:v>
                </c:pt>
                <c:pt idx="35">
                  <c:v>41934</c:v>
                </c:pt>
                <c:pt idx="36">
                  <c:v>41935</c:v>
                </c:pt>
                <c:pt idx="37">
                  <c:v>41936</c:v>
                </c:pt>
                <c:pt idx="38">
                  <c:v>41937</c:v>
                </c:pt>
                <c:pt idx="39">
                  <c:v>41938</c:v>
                </c:pt>
                <c:pt idx="40">
                  <c:v>41939</c:v>
                </c:pt>
                <c:pt idx="41">
                  <c:v>41940</c:v>
                </c:pt>
                <c:pt idx="42">
                  <c:v>41941</c:v>
                </c:pt>
                <c:pt idx="43">
                  <c:v>41942</c:v>
                </c:pt>
                <c:pt idx="44">
                  <c:v>41943</c:v>
                </c:pt>
                <c:pt idx="45">
                  <c:v>41944</c:v>
                </c:pt>
                <c:pt idx="46">
                  <c:v>41945</c:v>
                </c:pt>
                <c:pt idx="47">
                  <c:v>41946</c:v>
                </c:pt>
                <c:pt idx="48">
                  <c:v>41947</c:v>
                </c:pt>
                <c:pt idx="49">
                  <c:v>41948</c:v>
                </c:pt>
                <c:pt idx="50">
                  <c:v>41949</c:v>
                </c:pt>
                <c:pt idx="51">
                  <c:v>41950</c:v>
                </c:pt>
                <c:pt idx="52">
                  <c:v>41951</c:v>
                </c:pt>
                <c:pt idx="53">
                  <c:v>41952</c:v>
                </c:pt>
                <c:pt idx="54">
                  <c:v>41953</c:v>
                </c:pt>
                <c:pt idx="55">
                  <c:v>41954</c:v>
                </c:pt>
                <c:pt idx="56">
                  <c:v>41955</c:v>
                </c:pt>
                <c:pt idx="57">
                  <c:v>41956</c:v>
                </c:pt>
                <c:pt idx="58">
                  <c:v>41957</c:v>
                </c:pt>
                <c:pt idx="59">
                  <c:v>41958</c:v>
                </c:pt>
                <c:pt idx="60">
                  <c:v>41959</c:v>
                </c:pt>
                <c:pt idx="61">
                  <c:v>41960</c:v>
                </c:pt>
                <c:pt idx="62">
                  <c:v>41961</c:v>
                </c:pt>
                <c:pt idx="63">
                  <c:v>41962</c:v>
                </c:pt>
                <c:pt idx="64">
                  <c:v>41963</c:v>
                </c:pt>
                <c:pt idx="65">
                  <c:v>41964</c:v>
                </c:pt>
                <c:pt idx="66">
                  <c:v>41965</c:v>
                </c:pt>
                <c:pt idx="67">
                  <c:v>41966</c:v>
                </c:pt>
                <c:pt idx="68">
                  <c:v>41967</c:v>
                </c:pt>
                <c:pt idx="69">
                  <c:v>41968</c:v>
                </c:pt>
                <c:pt idx="70">
                  <c:v>41969</c:v>
                </c:pt>
                <c:pt idx="71">
                  <c:v>41970</c:v>
                </c:pt>
                <c:pt idx="72">
                  <c:v>41971</c:v>
                </c:pt>
                <c:pt idx="73">
                  <c:v>41972</c:v>
                </c:pt>
                <c:pt idx="74">
                  <c:v>41973</c:v>
                </c:pt>
                <c:pt idx="75">
                  <c:v>41974</c:v>
                </c:pt>
                <c:pt idx="76">
                  <c:v>41975</c:v>
                </c:pt>
                <c:pt idx="77">
                  <c:v>41976</c:v>
                </c:pt>
                <c:pt idx="78">
                  <c:v>41977</c:v>
                </c:pt>
                <c:pt idx="79">
                  <c:v>41978</c:v>
                </c:pt>
                <c:pt idx="80">
                  <c:v>41979</c:v>
                </c:pt>
                <c:pt idx="81">
                  <c:v>41980</c:v>
                </c:pt>
                <c:pt idx="82">
                  <c:v>41981</c:v>
                </c:pt>
                <c:pt idx="83">
                  <c:v>41982</c:v>
                </c:pt>
                <c:pt idx="84">
                  <c:v>41983</c:v>
                </c:pt>
                <c:pt idx="85">
                  <c:v>41984</c:v>
                </c:pt>
                <c:pt idx="86">
                  <c:v>41985</c:v>
                </c:pt>
                <c:pt idx="87">
                  <c:v>41986</c:v>
                </c:pt>
                <c:pt idx="88">
                  <c:v>41987</c:v>
                </c:pt>
                <c:pt idx="89">
                  <c:v>41988</c:v>
                </c:pt>
                <c:pt idx="90">
                  <c:v>41989</c:v>
                </c:pt>
                <c:pt idx="91">
                  <c:v>41990</c:v>
                </c:pt>
                <c:pt idx="92">
                  <c:v>41991</c:v>
                </c:pt>
                <c:pt idx="93">
                  <c:v>41992</c:v>
                </c:pt>
                <c:pt idx="94">
                  <c:v>41993</c:v>
                </c:pt>
                <c:pt idx="95">
                  <c:v>41994</c:v>
                </c:pt>
                <c:pt idx="96">
                  <c:v>41995</c:v>
                </c:pt>
                <c:pt idx="97">
                  <c:v>41996</c:v>
                </c:pt>
                <c:pt idx="98">
                  <c:v>41997</c:v>
                </c:pt>
                <c:pt idx="99">
                  <c:v>41998</c:v>
                </c:pt>
                <c:pt idx="100">
                  <c:v>41999</c:v>
                </c:pt>
                <c:pt idx="101">
                  <c:v>42000</c:v>
                </c:pt>
                <c:pt idx="102">
                  <c:v>42001</c:v>
                </c:pt>
                <c:pt idx="103">
                  <c:v>42002</c:v>
                </c:pt>
                <c:pt idx="104">
                  <c:v>42003</c:v>
                </c:pt>
                <c:pt idx="105">
                  <c:v>42004</c:v>
                </c:pt>
                <c:pt idx="106">
                  <c:v>42005</c:v>
                </c:pt>
                <c:pt idx="107">
                  <c:v>42006</c:v>
                </c:pt>
                <c:pt idx="108">
                  <c:v>42007</c:v>
                </c:pt>
                <c:pt idx="109">
                  <c:v>42008</c:v>
                </c:pt>
                <c:pt idx="110">
                  <c:v>42009</c:v>
                </c:pt>
                <c:pt idx="111">
                  <c:v>42010</c:v>
                </c:pt>
                <c:pt idx="112">
                  <c:v>42011</c:v>
                </c:pt>
                <c:pt idx="113">
                  <c:v>42012</c:v>
                </c:pt>
                <c:pt idx="114">
                  <c:v>42013</c:v>
                </c:pt>
                <c:pt idx="115">
                  <c:v>42014</c:v>
                </c:pt>
                <c:pt idx="116">
                  <c:v>42015</c:v>
                </c:pt>
                <c:pt idx="117">
                  <c:v>42016</c:v>
                </c:pt>
                <c:pt idx="118">
                  <c:v>42017</c:v>
                </c:pt>
                <c:pt idx="119">
                  <c:v>42018</c:v>
                </c:pt>
                <c:pt idx="120">
                  <c:v>42019</c:v>
                </c:pt>
                <c:pt idx="121">
                  <c:v>42020</c:v>
                </c:pt>
                <c:pt idx="122">
                  <c:v>42021</c:v>
                </c:pt>
                <c:pt idx="123">
                  <c:v>42022</c:v>
                </c:pt>
                <c:pt idx="124">
                  <c:v>42023</c:v>
                </c:pt>
                <c:pt idx="125">
                  <c:v>42024</c:v>
                </c:pt>
                <c:pt idx="126">
                  <c:v>42025</c:v>
                </c:pt>
                <c:pt idx="127">
                  <c:v>42026</c:v>
                </c:pt>
                <c:pt idx="128">
                  <c:v>42027</c:v>
                </c:pt>
                <c:pt idx="129">
                  <c:v>42028</c:v>
                </c:pt>
                <c:pt idx="130">
                  <c:v>42029</c:v>
                </c:pt>
                <c:pt idx="131">
                  <c:v>42030</c:v>
                </c:pt>
                <c:pt idx="132">
                  <c:v>42031</c:v>
                </c:pt>
                <c:pt idx="133">
                  <c:v>42032</c:v>
                </c:pt>
                <c:pt idx="134">
                  <c:v>42033</c:v>
                </c:pt>
                <c:pt idx="135">
                  <c:v>42034</c:v>
                </c:pt>
                <c:pt idx="136">
                  <c:v>42035</c:v>
                </c:pt>
                <c:pt idx="137">
                  <c:v>42036</c:v>
                </c:pt>
                <c:pt idx="138">
                  <c:v>42037</c:v>
                </c:pt>
                <c:pt idx="139">
                  <c:v>42038</c:v>
                </c:pt>
                <c:pt idx="140">
                  <c:v>42039</c:v>
                </c:pt>
                <c:pt idx="141">
                  <c:v>42040</c:v>
                </c:pt>
                <c:pt idx="142">
                  <c:v>42041</c:v>
                </c:pt>
                <c:pt idx="143">
                  <c:v>42042</c:v>
                </c:pt>
                <c:pt idx="144">
                  <c:v>42043</c:v>
                </c:pt>
                <c:pt idx="145">
                  <c:v>42044</c:v>
                </c:pt>
                <c:pt idx="146">
                  <c:v>42045</c:v>
                </c:pt>
                <c:pt idx="147">
                  <c:v>42046</c:v>
                </c:pt>
                <c:pt idx="148">
                  <c:v>42047</c:v>
                </c:pt>
                <c:pt idx="149">
                  <c:v>42048</c:v>
                </c:pt>
                <c:pt idx="150">
                  <c:v>42049</c:v>
                </c:pt>
                <c:pt idx="151">
                  <c:v>42050</c:v>
                </c:pt>
                <c:pt idx="152">
                  <c:v>42051</c:v>
                </c:pt>
                <c:pt idx="153">
                  <c:v>42052</c:v>
                </c:pt>
                <c:pt idx="154">
                  <c:v>42053</c:v>
                </c:pt>
                <c:pt idx="155">
                  <c:v>42054</c:v>
                </c:pt>
                <c:pt idx="156">
                  <c:v>42055</c:v>
                </c:pt>
                <c:pt idx="157">
                  <c:v>42056</c:v>
                </c:pt>
                <c:pt idx="158">
                  <c:v>42057</c:v>
                </c:pt>
                <c:pt idx="159">
                  <c:v>42058</c:v>
                </c:pt>
                <c:pt idx="160">
                  <c:v>42059</c:v>
                </c:pt>
                <c:pt idx="161">
                  <c:v>42060</c:v>
                </c:pt>
                <c:pt idx="162">
                  <c:v>42061</c:v>
                </c:pt>
                <c:pt idx="163">
                  <c:v>42062</c:v>
                </c:pt>
                <c:pt idx="164">
                  <c:v>42063</c:v>
                </c:pt>
                <c:pt idx="165">
                  <c:v>42064</c:v>
                </c:pt>
                <c:pt idx="166">
                  <c:v>42065</c:v>
                </c:pt>
                <c:pt idx="167">
                  <c:v>42066</c:v>
                </c:pt>
                <c:pt idx="168">
                  <c:v>42067</c:v>
                </c:pt>
                <c:pt idx="169">
                  <c:v>42068</c:v>
                </c:pt>
                <c:pt idx="170">
                  <c:v>42069</c:v>
                </c:pt>
                <c:pt idx="171">
                  <c:v>42070</c:v>
                </c:pt>
                <c:pt idx="172">
                  <c:v>42071</c:v>
                </c:pt>
                <c:pt idx="173">
                  <c:v>42072</c:v>
                </c:pt>
                <c:pt idx="174">
                  <c:v>42073</c:v>
                </c:pt>
                <c:pt idx="175">
                  <c:v>42074</c:v>
                </c:pt>
                <c:pt idx="176">
                  <c:v>42075</c:v>
                </c:pt>
                <c:pt idx="177">
                  <c:v>42076</c:v>
                </c:pt>
                <c:pt idx="178">
                  <c:v>42077</c:v>
                </c:pt>
                <c:pt idx="179">
                  <c:v>42078</c:v>
                </c:pt>
                <c:pt idx="180">
                  <c:v>42079</c:v>
                </c:pt>
                <c:pt idx="181">
                  <c:v>42080</c:v>
                </c:pt>
                <c:pt idx="182">
                  <c:v>42081</c:v>
                </c:pt>
                <c:pt idx="183">
                  <c:v>42082</c:v>
                </c:pt>
                <c:pt idx="184">
                  <c:v>42083</c:v>
                </c:pt>
                <c:pt idx="185">
                  <c:v>42084</c:v>
                </c:pt>
                <c:pt idx="186">
                  <c:v>42085</c:v>
                </c:pt>
                <c:pt idx="187">
                  <c:v>42086</c:v>
                </c:pt>
                <c:pt idx="188">
                  <c:v>42087</c:v>
                </c:pt>
                <c:pt idx="189">
                  <c:v>42088</c:v>
                </c:pt>
                <c:pt idx="190">
                  <c:v>42089</c:v>
                </c:pt>
                <c:pt idx="191">
                  <c:v>42090</c:v>
                </c:pt>
                <c:pt idx="192">
                  <c:v>42091</c:v>
                </c:pt>
                <c:pt idx="193">
                  <c:v>42092</c:v>
                </c:pt>
                <c:pt idx="194">
                  <c:v>42093</c:v>
                </c:pt>
                <c:pt idx="195">
                  <c:v>42094</c:v>
                </c:pt>
                <c:pt idx="196">
                  <c:v>42095</c:v>
                </c:pt>
                <c:pt idx="197">
                  <c:v>42096</c:v>
                </c:pt>
                <c:pt idx="198">
                  <c:v>42097</c:v>
                </c:pt>
                <c:pt idx="199">
                  <c:v>42098</c:v>
                </c:pt>
                <c:pt idx="200">
                  <c:v>42099</c:v>
                </c:pt>
                <c:pt idx="201">
                  <c:v>42100</c:v>
                </c:pt>
                <c:pt idx="202">
                  <c:v>42101</c:v>
                </c:pt>
                <c:pt idx="203">
                  <c:v>42102</c:v>
                </c:pt>
                <c:pt idx="204">
                  <c:v>42103</c:v>
                </c:pt>
                <c:pt idx="205">
                  <c:v>42104</c:v>
                </c:pt>
                <c:pt idx="206">
                  <c:v>42105</c:v>
                </c:pt>
                <c:pt idx="207">
                  <c:v>42106</c:v>
                </c:pt>
                <c:pt idx="208">
                  <c:v>42107</c:v>
                </c:pt>
                <c:pt idx="209">
                  <c:v>42108</c:v>
                </c:pt>
                <c:pt idx="210">
                  <c:v>42109</c:v>
                </c:pt>
                <c:pt idx="211">
                  <c:v>42110</c:v>
                </c:pt>
                <c:pt idx="212">
                  <c:v>42111</c:v>
                </c:pt>
                <c:pt idx="213">
                  <c:v>42112</c:v>
                </c:pt>
                <c:pt idx="214">
                  <c:v>42113</c:v>
                </c:pt>
                <c:pt idx="215">
                  <c:v>42114</c:v>
                </c:pt>
                <c:pt idx="216">
                  <c:v>42115</c:v>
                </c:pt>
                <c:pt idx="217">
                  <c:v>42116</c:v>
                </c:pt>
                <c:pt idx="218">
                  <c:v>42117</c:v>
                </c:pt>
                <c:pt idx="219">
                  <c:v>42118</c:v>
                </c:pt>
                <c:pt idx="220">
                  <c:v>42119</c:v>
                </c:pt>
                <c:pt idx="221">
                  <c:v>42120</c:v>
                </c:pt>
                <c:pt idx="222">
                  <c:v>42121</c:v>
                </c:pt>
                <c:pt idx="223">
                  <c:v>42122</c:v>
                </c:pt>
                <c:pt idx="224">
                  <c:v>42123</c:v>
                </c:pt>
                <c:pt idx="225">
                  <c:v>42124</c:v>
                </c:pt>
                <c:pt idx="226">
                  <c:v>42125</c:v>
                </c:pt>
                <c:pt idx="227">
                  <c:v>42126</c:v>
                </c:pt>
                <c:pt idx="228">
                  <c:v>42127</c:v>
                </c:pt>
                <c:pt idx="229">
                  <c:v>42128</c:v>
                </c:pt>
                <c:pt idx="230">
                  <c:v>42129</c:v>
                </c:pt>
                <c:pt idx="231">
                  <c:v>42130</c:v>
                </c:pt>
                <c:pt idx="232">
                  <c:v>42131</c:v>
                </c:pt>
                <c:pt idx="233">
                  <c:v>42132</c:v>
                </c:pt>
                <c:pt idx="234">
                  <c:v>42133</c:v>
                </c:pt>
                <c:pt idx="235">
                  <c:v>42134</c:v>
                </c:pt>
                <c:pt idx="236">
                  <c:v>42135</c:v>
                </c:pt>
                <c:pt idx="237">
                  <c:v>42136</c:v>
                </c:pt>
                <c:pt idx="238">
                  <c:v>42137</c:v>
                </c:pt>
                <c:pt idx="239">
                  <c:v>42138</c:v>
                </c:pt>
                <c:pt idx="240">
                  <c:v>42139</c:v>
                </c:pt>
                <c:pt idx="241">
                  <c:v>42140</c:v>
                </c:pt>
                <c:pt idx="242">
                  <c:v>42141</c:v>
                </c:pt>
                <c:pt idx="243">
                  <c:v>42142</c:v>
                </c:pt>
                <c:pt idx="244">
                  <c:v>42143</c:v>
                </c:pt>
                <c:pt idx="245">
                  <c:v>42144</c:v>
                </c:pt>
                <c:pt idx="246">
                  <c:v>42145</c:v>
                </c:pt>
                <c:pt idx="247">
                  <c:v>42146</c:v>
                </c:pt>
                <c:pt idx="248">
                  <c:v>42147</c:v>
                </c:pt>
                <c:pt idx="249">
                  <c:v>42148</c:v>
                </c:pt>
                <c:pt idx="250">
                  <c:v>42149</c:v>
                </c:pt>
                <c:pt idx="251">
                  <c:v>42150</c:v>
                </c:pt>
                <c:pt idx="252">
                  <c:v>42151</c:v>
                </c:pt>
                <c:pt idx="253">
                  <c:v>42152</c:v>
                </c:pt>
                <c:pt idx="254">
                  <c:v>42153</c:v>
                </c:pt>
                <c:pt idx="255">
                  <c:v>42154</c:v>
                </c:pt>
                <c:pt idx="256">
                  <c:v>42155</c:v>
                </c:pt>
                <c:pt idx="257">
                  <c:v>42156</c:v>
                </c:pt>
                <c:pt idx="258">
                  <c:v>42157</c:v>
                </c:pt>
                <c:pt idx="259">
                  <c:v>42158</c:v>
                </c:pt>
                <c:pt idx="260">
                  <c:v>42159</c:v>
                </c:pt>
                <c:pt idx="261">
                  <c:v>42160</c:v>
                </c:pt>
                <c:pt idx="262">
                  <c:v>42161</c:v>
                </c:pt>
                <c:pt idx="263">
                  <c:v>42162</c:v>
                </c:pt>
                <c:pt idx="264">
                  <c:v>42163</c:v>
                </c:pt>
                <c:pt idx="265">
                  <c:v>42164</c:v>
                </c:pt>
                <c:pt idx="266">
                  <c:v>42165</c:v>
                </c:pt>
                <c:pt idx="267">
                  <c:v>42166</c:v>
                </c:pt>
                <c:pt idx="268">
                  <c:v>42167</c:v>
                </c:pt>
                <c:pt idx="269">
                  <c:v>42168</c:v>
                </c:pt>
                <c:pt idx="270">
                  <c:v>42169</c:v>
                </c:pt>
                <c:pt idx="271">
                  <c:v>42170</c:v>
                </c:pt>
                <c:pt idx="272">
                  <c:v>42171</c:v>
                </c:pt>
                <c:pt idx="273">
                  <c:v>42172</c:v>
                </c:pt>
                <c:pt idx="274">
                  <c:v>42173</c:v>
                </c:pt>
                <c:pt idx="275">
                  <c:v>42174</c:v>
                </c:pt>
                <c:pt idx="276">
                  <c:v>42175</c:v>
                </c:pt>
                <c:pt idx="277">
                  <c:v>42176</c:v>
                </c:pt>
                <c:pt idx="278">
                  <c:v>42177</c:v>
                </c:pt>
                <c:pt idx="279">
                  <c:v>42178</c:v>
                </c:pt>
                <c:pt idx="280">
                  <c:v>42179</c:v>
                </c:pt>
                <c:pt idx="281">
                  <c:v>42180</c:v>
                </c:pt>
                <c:pt idx="282">
                  <c:v>42181</c:v>
                </c:pt>
                <c:pt idx="283">
                  <c:v>42182</c:v>
                </c:pt>
                <c:pt idx="284">
                  <c:v>42183</c:v>
                </c:pt>
                <c:pt idx="285">
                  <c:v>42184</c:v>
                </c:pt>
                <c:pt idx="286">
                  <c:v>42185</c:v>
                </c:pt>
                <c:pt idx="287">
                  <c:v>42186</c:v>
                </c:pt>
                <c:pt idx="288">
                  <c:v>42187</c:v>
                </c:pt>
                <c:pt idx="289">
                  <c:v>42188</c:v>
                </c:pt>
                <c:pt idx="290">
                  <c:v>42189</c:v>
                </c:pt>
                <c:pt idx="291">
                  <c:v>42190</c:v>
                </c:pt>
                <c:pt idx="292">
                  <c:v>42191</c:v>
                </c:pt>
                <c:pt idx="293">
                  <c:v>42192</c:v>
                </c:pt>
                <c:pt idx="294">
                  <c:v>42193</c:v>
                </c:pt>
                <c:pt idx="295">
                  <c:v>42194</c:v>
                </c:pt>
                <c:pt idx="296">
                  <c:v>42195</c:v>
                </c:pt>
                <c:pt idx="297">
                  <c:v>42196</c:v>
                </c:pt>
                <c:pt idx="298">
                  <c:v>42197</c:v>
                </c:pt>
                <c:pt idx="299">
                  <c:v>42198</c:v>
                </c:pt>
                <c:pt idx="300">
                  <c:v>42199</c:v>
                </c:pt>
                <c:pt idx="301">
                  <c:v>42200</c:v>
                </c:pt>
                <c:pt idx="302">
                  <c:v>42201</c:v>
                </c:pt>
                <c:pt idx="303">
                  <c:v>42202</c:v>
                </c:pt>
                <c:pt idx="304">
                  <c:v>42203</c:v>
                </c:pt>
                <c:pt idx="305">
                  <c:v>42204</c:v>
                </c:pt>
                <c:pt idx="306">
                  <c:v>42205</c:v>
                </c:pt>
                <c:pt idx="307">
                  <c:v>42206</c:v>
                </c:pt>
                <c:pt idx="308">
                  <c:v>42207</c:v>
                </c:pt>
                <c:pt idx="309">
                  <c:v>42208</c:v>
                </c:pt>
                <c:pt idx="310">
                  <c:v>42209</c:v>
                </c:pt>
                <c:pt idx="311">
                  <c:v>42210</c:v>
                </c:pt>
                <c:pt idx="312">
                  <c:v>42211</c:v>
                </c:pt>
                <c:pt idx="313">
                  <c:v>42212</c:v>
                </c:pt>
                <c:pt idx="314">
                  <c:v>42213</c:v>
                </c:pt>
                <c:pt idx="315">
                  <c:v>42214</c:v>
                </c:pt>
                <c:pt idx="316">
                  <c:v>42215</c:v>
                </c:pt>
                <c:pt idx="317">
                  <c:v>42216</c:v>
                </c:pt>
                <c:pt idx="318">
                  <c:v>42217</c:v>
                </c:pt>
                <c:pt idx="319">
                  <c:v>42218</c:v>
                </c:pt>
                <c:pt idx="320">
                  <c:v>42219</c:v>
                </c:pt>
                <c:pt idx="321">
                  <c:v>42220</c:v>
                </c:pt>
                <c:pt idx="322">
                  <c:v>42221</c:v>
                </c:pt>
                <c:pt idx="323">
                  <c:v>42222</c:v>
                </c:pt>
                <c:pt idx="324">
                  <c:v>42223</c:v>
                </c:pt>
                <c:pt idx="325">
                  <c:v>42224</c:v>
                </c:pt>
                <c:pt idx="326">
                  <c:v>42225</c:v>
                </c:pt>
                <c:pt idx="327">
                  <c:v>42226</c:v>
                </c:pt>
                <c:pt idx="328">
                  <c:v>42227</c:v>
                </c:pt>
                <c:pt idx="329">
                  <c:v>42228</c:v>
                </c:pt>
                <c:pt idx="330">
                  <c:v>42229</c:v>
                </c:pt>
                <c:pt idx="331">
                  <c:v>42230</c:v>
                </c:pt>
                <c:pt idx="332">
                  <c:v>42231</c:v>
                </c:pt>
                <c:pt idx="333">
                  <c:v>42232</c:v>
                </c:pt>
                <c:pt idx="334">
                  <c:v>42233</c:v>
                </c:pt>
                <c:pt idx="335">
                  <c:v>42234</c:v>
                </c:pt>
                <c:pt idx="336">
                  <c:v>42235</c:v>
                </c:pt>
                <c:pt idx="337">
                  <c:v>42236</c:v>
                </c:pt>
                <c:pt idx="338">
                  <c:v>42237</c:v>
                </c:pt>
                <c:pt idx="339">
                  <c:v>42238</c:v>
                </c:pt>
                <c:pt idx="340">
                  <c:v>42239</c:v>
                </c:pt>
                <c:pt idx="341">
                  <c:v>42240</c:v>
                </c:pt>
                <c:pt idx="342">
                  <c:v>42241</c:v>
                </c:pt>
                <c:pt idx="343">
                  <c:v>42242</c:v>
                </c:pt>
                <c:pt idx="344">
                  <c:v>42243</c:v>
                </c:pt>
                <c:pt idx="345">
                  <c:v>42244</c:v>
                </c:pt>
                <c:pt idx="346">
                  <c:v>42245</c:v>
                </c:pt>
                <c:pt idx="347">
                  <c:v>42246</c:v>
                </c:pt>
                <c:pt idx="348">
                  <c:v>42247</c:v>
                </c:pt>
                <c:pt idx="349">
                  <c:v>42248</c:v>
                </c:pt>
                <c:pt idx="350">
                  <c:v>42249</c:v>
                </c:pt>
                <c:pt idx="351">
                  <c:v>42250</c:v>
                </c:pt>
                <c:pt idx="352">
                  <c:v>42251</c:v>
                </c:pt>
                <c:pt idx="353">
                  <c:v>42252</c:v>
                </c:pt>
                <c:pt idx="354">
                  <c:v>42253</c:v>
                </c:pt>
                <c:pt idx="355">
                  <c:v>42254</c:v>
                </c:pt>
                <c:pt idx="356">
                  <c:v>42255</c:v>
                </c:pt>
                <c:pt idx="357">
                  <c:v>42256</c:v>
                </c:pt>
                <c:pt idx="358">
                  <c:v>42257</c:v>
                </c:pt>
                <c:pt idx="359">
                  <c:v>42258</c:v>
                </c:pt>
                <c:pt idx="360">
                  <c:v>42259</c:v>
                </c:pt>
                <c:pt idx="361">
                  <c:v>42260</c:v>
                </c:pt>
                <c:pt idx="362">
                  <c:v>42261</c:v>
                </c:pt>
                <c:pt idx="363">
                  <c:v>42262</c:v>
                </c:pt>
                <c:pt idx="364">
                  <c:v>42263</c:v>
                </c:pt>
                <c:pt idx="365">
                  <c:v>42264</c:v>
                </c:pt>
                <c:pt idx="366">
                  <c:v>42265</c:v>
                </c:pt>
                <c:pt idx="367">
                  <c:v>42266</c:v>
                </c:pt>
                <c:pt idx="368">
                  <c:v>42267</c:v>
                </c:pt>
                <c:pt idx="369">
                  <c:v>42268</c:v>
                </c:pt>
                <c:pt idx="370">
                  <c:v>42269</c:v>
                </c:pt>
                <c:pt idx="371">
                  <c:v>42270</c:v>
                </c:pt>
                <c:pt idx="372">
                  <c:v>42271</c:v>
                </c:pt>
                <c:pt idx="373">
                  <c:v>42272</c:v>
                </c:pt>
                <c:pt idx="374">
                  <c:v>42273</c:v>
                </c:pt>
                <c:pt idx="375">
                  <c:v>42274</c:v>
                </c:pt>
                <c:pt idx="376">
                  <c:v>42275</c:v>
                </c:pt>
                <c:pt idx="377">
                  <c:v>42276</c:v>
                </c:pt>
                <c:pt idx="378">
                  <c:v>42277</c:v>
                </c:pt>
                <c:pt idx="379">
                  <c:v>42278</c:v>
                </c:pt>
                <c:pt idx="380">
                  <c:v>42279</c:v>
                </c:pt>
                <c:pt idx="381">
                  <c:v>42280</c:v>
                </c:pt>
                <c:pt idx="382">
                  <c:v>42281</c:v>
                </c:pt>
                <c:pt idx="383">
                  <c:v>42282</c:v>
                </c:pt>
                <c:pt idx="384">
                  <c:v>42283</c:v>
                </c:pt>
                <c:pt idx="385">
                  <c:v>42284</c:v>
                </c:pt>
                <c:pt idx="386">
                  <c:v>42285</c:v>
                </c:pt>
                <c:pt idx="387">
                  <c:v>42286</c:v>
                </c:pt>
                <c:pt idx="388">
                  <c:v>42287</c:v>
                </c:pt>
                <c:pt idx="389">
                  <c:v>42288</c:v>
                </c:pt>
                <c:pt idx="390">
                  <c:v>42289</c:v>
                </c:pt>
                <c:pt idx="391">
                  <c:v>42290</c:v>
                </c:pt>
                <c:pt idx="392">
                  <c:v>42291</c:v>
                </c:pt>
                <c:pt idx="393">
                  <c:v>42292</c:v>
                </c:pt>
                <c:pt idx="394">
                  <c:v>42293</c:v>
                </c:pt>
                <c:pt idx="395">
                  <c:v>42294</c:v>
                </c:pt>
                <c:pt idx="396">
                  <c:v>42295</c:v>
                </c:pt>
                <c:pt idx="397">
                  <c:v>42296</c:v>
                </c:pt>
                <c:pt idx="398">
                  <c:v>42297</c:v>
                </c:pt>
                <c:pt idx="399">
                  <c:v>42298</c:v>
                </c:pt>
                <c:pt idx="400">
                  <c:v>42299</c:v>
                </c:pt>
                <c:pt idx="401">
                  <c:v>42300</c:v>
                </c:pt>
                <c:pt idx="402">
                  <c:v>42301</c:v>
                </c:pt>
                <c:pt idx="403">
                  <c:v>42302</c:v>
                </c:pt>
                <c:pt idx="404">
                  <c:v>42303</c:v>
                </c:pt>
                <c:pt idx="405">
                  <c:v>42304</c:v>
                </c:pt>
                <c:pt idx="406">
                  <c:v>42305</c:v>
                </c:pt>
                <c:pt idx="407">
                  <c:v>42306</c:v>
                </c:pt>
                <c:pt idx="408">
                  <c:v>42307</c:v>
                </c:pt>
                <c:pt idx="409">
                  <c:v>42308</c:v>
                </c:pt>
                <c:pt idx="410">
                  <c:v>42309</c:v>
                </c:pt>
                <c:pt idx="411">
                  <c:v>42310</c:v>
                </c:pt>
                <c:pt idx="412">
                  <c:v>42311</c:v>
                </c:pt>
                <c:pt idx="413">
                  <c:v>42312</c:v>
                </c:pt>
                <c:pt idx="414">
                  <c:v>42313</c:v>
                </c:pt>
                <c:pt idx="415">
                  <c:v>42314</c:v>
                </c:pt>
                <c:pt idx="416">
                  <c:v>42315</c:v>
                </c:pt>
                <c:pt idx="417">
                  <c:v>42316</c:v>
                </c:pt>
                <c:pt idx="418">
                  <c:v>42317</c:v>
                </c:pt>
                <c:pt idx="419">
                  <c:v>42318</c:v>
                </c:pt>
                <c:pt idx="420">
                  <c:v>42319</c:v>
                </c:pt>
                <c:pt idx="421">
                  <c:v>42320</c:v>
                </c:pt>
                <c:pt idx="422">
                  <c:v>42321</c:v>
                </c:pt>
                <c:pt idx="423">
                  <c:v>42322</c:v>
                </c:pt>
                <c:pt idx="424">
                  <c:v>42323</c:v>
                </c:pt>
                <c:pt idx="425">
                  <c:v>42324</c:v>
                </c:pt>
                <c:pt idx="426">
                  <c:v>42325</c:v>
                </c:pt>
                <c:pt idx="427">
                  <c:v>42326</c:v>
                </c:pt>
                <c:pt idx="428">
                  <c:v>42327</c:v>
                </c:pt>
                <c:pt idx="429">
                  <c:v>42328</c:v>
                </c:pt>
                <c:pt idx="430">
                  <c:v>42329</c:v>
                </c:pt>
                <c:pt idx="431">
                  <c:v>42330</c:v>
                </c:pt>
                <c:pt idx="432">
                  <c:v>42331</c:v>
                </c:pt>
                <c:pt idx="433">
                  <c:v>42332</c:v>
                </c:pt>
                <c:pt idx="434">
                  <c:v>42333</c:v>
                </c:pt>
                <c:pt idx="435">
                  <c:v>42334</c:v>
                </c:pt>
                <c:pt idx="436">
                  <c:v>42335</c:v>
                </c:pt>
                <c:pt idx="437">
                  <c:v>42336</c:v>
                </c:pt>
                <c:pt idx="438">
                  <c:v>42337</c:v>
                </c:pt>
                <c:pt idx="439">
                  <c:v>42338</c:v>
                </c:pt>
                <c:pt idx="440">
                  <c:v>42339</c:v>
                </c:pt>
                <c:pt idx="441">
                  <c:v>42340</c:v>
                </c:pt>
                <c:pt idx="442">
                  <c:v>42341</c:v>
                </c:pt>
                <c:pt idx="443">
                  <c:v>42342</c:v>
                </c:pt>
                <c:pt idx="444">
                  <c:v>42343</c:v>
                </c:pt>
                <c:pt idx="445">
                  <c:v>42344</c:v>
                </c:pt>
                <c:pt idx="446">
                  <c:v>42345</c:v>
                </c:pt>
                <c:pt idx="447">
                  <c:v>42346</c:v>
                </c:pt>
                <c:pt idx="448">
                  <c:v>42347</c:v>
                </c:pt>
                <c:pt idx="449">
                  <c:v>42348</c:v>
                </c:pt>
                <c:pt idx="450">
                  <c:v>42349</c:v>
                </c:pt>
                <c:pt idx="451">
                  <c:v>42350</c:v>
                </c:pt>
                <c:pt idx="452">
                  <c:v>42351</c:v>
                </c:pt>
                <c:pt idx="453">
                  <c:v>42352</c:v>
                </c:pt>
                <c:pt idx="454">
                  <c:v>42353</c:v>
                </c:pt>
                <c:pt idx="455">
                  <c:v>42354</c:v>
                </c:pt>
                <c:pt idx="456">
                  <c:v>42355</c:v>
                </c:pt>
                <c:pt idx="457">
                  <c:v>42356</c:v>
                </c:pt>
                <c:pt idx="458">
                  <c:v>42357</c:v>
                </c:pt>
                <c:pt idx="459">
                  <c:v>42358</c:v>
                </c:pt>
                <c:pt idx="460">
                  <c:v>42359</c:v>
                </c:pt>
                <c:pt idx="461">
                  <c:v>42360</c:v>
                </c:pt>
                <c:pt idx="462">
                  <c:v>42361</c:v>
                </c:pt>
                <c:pt idx="463">
                  <c:v>42362</c:v>
                </c:pt>
                <c:pt idx="464">
                  <c:v>42363</c:v>
                </c:pt>
                <c:pt idx="465">
                  <c:v>42364</c:v>
                </c:pt>
                <c:pt idx="466">
                  <c:v>42365</c:v>
                </c:pt>
                <c:pt idx="467">
                  <c:v>42366</c:v>
                </c:pt>
                <c:pt idx="468">
                  <c:v>42367</c:v>
                </c:pt>
                <c:pt idx="469">
                  <c:v>42368</c:v>
                </c:pt>
                <c:pt idx="470">
                  <c:v>42369</c:v>
                </c:pt>
                <c:pt idx="471">
                  <c:v>42370</c:v>
                </c:pt>
                <c:pt idx="472">
                  <c:v>42371</c:v>
                </c:pt>
                <c:pt idx="473">
                  <c:v>42372</c:v>
                </c:pt>
                <c:pt idx="474">
                  <c:v>42373</c:v>
                </c:pt>
                <c:pt idx="475">
                  <c:v>42374</c:v>
                </c:pt>
                <c:pt idx="476">
                  <c:v>42375</c:v>
                </c:pt>
                <c:pt idx="477">
                  <c:v>42376</c:v>
                </c:pt>
                <c:pt idx="478">
                  <c:v>42377</c:v>
                </c:pt>
                <c:pt idx="479">
                  <c:v>42378</c:v>
                </c:pt>
                <c:pt idx="480">
                  <c:v>42379</c:v>
                </c:pt>
                <c:pt idx="481">
                  <c:v>42380</c:v>
                </c:pt>
                <c:pt idx="482">
                  <c:v>42381</c:v>
                </c:pt>
                <c:pt idx="483">
                  <c:v>42382</c:v>
                </c:pt>
                <c:pt idx="484">
                  <c:v>42383</c:v>
                </c:pt>
                <c:pt idx="485">
                  <c:v>42384</c:v>
                </c:pt>
                <c:pt idx="486">
                  <c:v>42385</c:v>
                </c:pt>
                <c:pt idx="487">
                  <c:v>42386</c:v>
                </c:pt>
                <c:pt idx="488">
                  <c:v>42387</c:v>
                </c:pt>
                <c:pt idx="489">
                  <c:v>42388</c:v>
                </c:pt>
                <c:pt idx="490">
                  <c:v>42389</c:v>
                </c:pt>
                <c:pt idx="491">
                  <c:v>42390</c:v>
                </c:pt>
                <c:pt idx="492">
                  <c:v>42391</c:v>
                </c:pt>
                <c:pt idx="493">
                  <c:v>42392</c:v>
                </c:pt>
                <c:pt idx="494">
                  <c:v>42393</c:v>
                </c:pt>
                <c:pt idx="495">
                  <c:v>42394</c:v>
                </c:pt>
                <c:pt idx="496">
                  <c:v>42395</c:v>
                </c:pt>
                <c:pt idx="497">
                  <c:v>42396</c:v>
                </c:pt>
                <c:pt idx="498">
                  <c:v>42397</c:v>
                </c:pt>
                <c:pt idx="499">
                  <c:v>42398</c:v>
                </c:pt>
                <c:pt idx="500">
                  <c:v>42399</c:v>
                </c:pt>
                <c:pt idx="501">
                  <c:v>42400</c:v>
                </c:pt>
                <c:pt idx="502">
                  <c:v>42401</c:v>
                </c:pt>
                <c:pt idx="503">
                  <c:v>42402</c:v>
                </c:pt>
                <c:pt idx="504">
                  <c:v>42403</c:v>
                </c:pt>
                <c:pt idx="505">
                  <c:v>42404</c:v>
                </c:pt>
                <c:pt idx="506">
                  <c:v>42405</c:v>
                </c:pt>
                <c:pt idx="507">
                  <c:v>42406</c:v>
                </c:pt>
                <c:pt idx="508">
                  <c:v>42407</c:v>
                </c:pt>
                <c:pt idx="509">
                  <c:v>42408</c:v>
                </c:pt>
                <c:pt idx="510">
                  <c:v>42409</c:v>
                </c:pt>
                <c:pt idx="511">
                  <c:v>42410</c:v>
                </c:pt>
                <c:pt idx="512">
                  <c:v>42411</c:v>
                </c:pt>
                <c:pt idx="513">
                  <c:v>42412</c:v>
                </c:pt>
                <c:pt idx="514">
                  <c:v>42413</c:v>
                </c:pt>
                <c:pt idx="515">
                  <c:v>42414</c:v>
                </c:pt>
                <c:pt idx="516">
                  <c:v>42415</c:v>
                </c:pt>
                <c:pt idx="517">
                  <c:v>42416</c:v>
                </c:pt>
                <c:pt idx="518">
                  <c:v>42417</c:v>
                </c:pt>
                <c:pt idx="519">
                  <c:v>42418</c:v>
                </c:pt>
                <c:pt idx="520">
                  <c:v>42419</c:v>
                </c:pt>
                <c:pt idx="521">
                  <c:v>42420</c:v>
                </c:pt>
                <c:pt idx="522">
                  <c:v>42421</c:v>
                </c:pt>
                <c:pt idx="523">
                  <c:v>42422</c:v>
                </c:pt>
                <c:pt idx="524">
                  <c:v>42423</c:v>
                </c:pt>
                <c:pt idx="525">
                  <c:v>42424</c:v>
                </c:pt>
                <c:pt idx="526">
                  <c:v>42425</c:v>
                </c:pt>
                <c:pt idx="527">
                  <c:v>42426</c:v>
                </c:pt>
                <c:pt idx="528">
                  <c:v>42427</c:v>
                </c:pt>
                <c:pt idx="529">
                  <c:v>42428</c:v>
                </c:pt>
                <c:pt idx="530">
                  <c:v>42429</c:v>
                </c:pt>
                <c:pt idx="531">
                  <c:v>42430</c:v>
                </c:pt>
                <c:pt idx="532">
                  <c:v>42431</c:v>
                </c:pt>
                <c:pt idx="533">
                  <c:v>42432</c:v>
                </c:pt>
                <c:pt idx="534">
                  <c:v>42433</c:v>
                </c:pt>
                <c:pt idx="535">
                  <c:v>42434</c:v>
                </c:pt>
                <c:pt idx="536">
                  <c:v>42435</c:v>
                </c:pt>
                <c:pt idx="537">
                  <c:v>42436</c:v>
                </c:pt>
                <c:pt idx="538">
                  <c:v>42437</c:v>
                </c:pt>
                <c:pt idx="539">
                  <c:v>42438</c:v>
                </c:pt>
                <c:pt idx="540">
                  <c:v>42439</c:v>
                </c:pt>
                <c:pt idx="541">
                  <c:v>42440</c:v>
                </c:pt>
                <c:pt idx="542">
                  <c:v>42441</c:v>
                </c:pt>
                <c:pt idx="543">
                  <c:v>42442</c:v>
                </c:pt>
                <c:pt idx="544">
                  <c:v>42443</c:v>
                </c:pt>
                <c:pt idx="545">
                  <c:v>42444</c:v>
                </c:pt>
                <c:pt idx="546">
                  <c:v>42445</c:v>
                </c:pt>
                <c:pt idx="547">
                  <c:v>42446</c:v>
                </c:pt>
                <c:pt idx="548">
                  <c:v>42447</c:v>
                </c:pt>
                <c:pt idx="549">
                  <c:v>42448</c:v>
                </c:pt>
                <c:pt idx="550">
                  <c:v>42449</c:v>
                </c:pt>
                <c:pt idx="551">
                  <c:v>42450</c:v>
                </c:pt>
                <c:pt idx="552">
                  <c:v>42451</c:v>
                </c:pt>
                <c:pt idx="553">
                  <c:v>42452</c:v>
                </c:pt>
                <c:pt idx="554">
                  <c:v>42453</c:v>
                </c:pt>
                <c:pt idx="555">
                  <c:v>42454</c:v>
                </c:pt>
                <c:pt idx="556">
                  <c:v>42455</c:v>
                </c:pt>
                <c:pt idx="557">
                  <c:v>42456</c:v>
                </c:pt>
                <c:pt idx="558">
                  <c:v>42457</c:v>
                </c:pt>
                <c:pt idx="559">
                  <c:v>42458</c:v>
                </c:pt>
                <c:pt idx="560">
                  <c:v>42459</c:v>
                </c:pt>
                <c:pt idx="561">
                  <c:v>42460</c:v>
                </c:pt>
                <c:pt idx="562">
                  <c:v>42461</c:v>
                </c:pt>
                <c:pt idx="563">
                  <c:v>42462</c:v>
                </c:pt>
                <c:pt idx="564">
                  <c:v>42463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42469</c:v>
                </c:pt>
                <c:pt idx="571">
                  <c:v>42470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42476</c:v>
                </c:pt>
                <c:pt idx="578">
                  <c:v>42477</c:v>
                </c:pt>
                <c:pt idx="579">
                  <c:v>42478</c:v>
                </c:pt>
                <c:pt idx="580">
                  <c:v>42479</c:v>
                </c:pt>
                <c:pt idx="581">
                  <c:v>42480</c:v>
                </c:pt>
                <c:pt idx="582">
                  <c:v>42481</c:v>
                </c:pt>
                <c:pt idx="583">
                  <c:v>42482</c:v>
                </c:pt>
                <c:pt idx="584">
                  <c:v>42483</c:v>
                </c:pt>
                <c:pt idx="585">
                  <c:v>42484</c:v>
                </c:pt>
                <c:pt idx="586">
                  <c:v>42485</c:v>
                </c:pt>
                <c:pt idx="587">
                  <c:v>42486</c:v>
                </c:pt>
                <c:pt idx="588">
                  <c:v>42487</c:v>
                </c:pt>
                <c:pt idx="589">
                  <c:v>42488</c:v>
                </c:pt>
                <c:pt idx="590">
                  <c:v>42489</c:v>
                </c:pt>
                <c:pt idx="591">
                  <c:v>42490</c:v>
                </c:pt>
                <c:pt idx="592">
                  <c:v>42491</c:v>
                </c:pt>
                <c:pt idx="593">
                  <c:v>42492</c:v>
                </c:pt>
                <c:pt idx="594">
                  <c:v>42493</c:v>
                </c:pt>
                <c:pt idx="595">
                  <c:v>42494</c:v>
                </c:pt>
                <c:pt idx="596">
                  <c:v>42495</c:v>
                </c:pt>
                <c:pt idx="597">
                  <c:v>42496</c:v>
                </c:pt>
                <c:pt idx="598">
                  <c:v>42497</c:v>
                </c:pt>
                <c:pt idx="599">
                  <c:v>42498</c:v>
                </c:pt>
                <c:pt idx="600">
                  <c:v>42499</c:v>
                </c:pt>
                <c:pt idx="601">
                  <c:v>42500</c:v>
                </c:pt>
                <c:pt idx="602">
                  <c:v>42501</c:v>
                </c:pt>
                <c:pt idx="603">
                  <c:v>42502</c:v>
                </c:pt>
                <c:pt idx="604">
                  <c:v>42503</c:v>
                </c:pt>
                <c:pt idx="605">
                  <c:v>42504</c:v>
                </c:pt>
                <c:pt idx="606">
                  <c:v>42505</c:v>
                </c:pt>
                <c:pt idx="607">
                  <c:v>42506</c:v>
                </c:pt>
                <c:pt idx="608">
                  <c:v>42507</c:v>
                </c:pt>
                <c:pt idx="609">
                  <c:v>42508</c:v>
                </c:pt>
                <c:pt idx="610">
                  <c:v>42509</c:v>
                </c:pt>
                <c:pt idx="611">
                  <c:v>42510</c:v>
                </c:pt>
                <c:pt idx="612">
                  <c:v>42511</c:v>
                </c:pt>
                <c:pt idx="613">
                  <c:v>42512</c:v>
                </c:pt>
                <c:pt idx="614">
                  <c:v>42513</c:v>
                </c:pt>
                <c:pt idx="615">
                  <c:v>42514</c:v>
                </c:pt>
                <c:pt idx="616">
                  <c:v>42515</c:v>
                </c:pt>
                <c:pt idx="617">
                  <c:v>42516</c:v>
                </c:pt>
                <c:pt idx="618">
                  <c:v>42517</c:v>
                </c:pt>
                <c:pt idx="619">
                  <c:v>42518</c:v>
                </c:pt>
                <c:pt idx="620">
                  <c:v>42519</c:v>
                </c:pt>
                <c:pt idx="621">
                  <c:v>42520</c:v>
                </c:pt>
                <c:pt idx="622">
                  <c:v>42521</c:v>
                </c:pt>
                <c:pt idx="623">
                  <c:v>42522</c:v>
                </c:pt>
                <c:pt idx="624">
                  <c:v>42523</c:v>
                </c:pt>
                <c:pt idx="625">
                  <c:v>42524</c:v>
                </c:pt>
                <c:pt idx="626">
                  <c:v>42525</c:v>
                </c:pt>
                <c:pt idx="627">
                  <c:v>42526</c:v>
                </c:pt>
                <c:pt idx="628">
                  <c:v>42527</c:v>
                </c:pt>
                <c:pt idx="629">
                  <c:v>42528</c:v>
                </c:pt>
                <c:pt idx="630">
                  <c:v>42529</c:v>
                </c:pt>
                <c:pt idx="631">
                  <c:v>42530</c:v>
                </c:pt>
                <c:pt idx="632">
                  <c:v>42531</c:v>
                </c:pt>
                <c:pt idx="633">
                  <c:v>42532</c:v>
                </c:pt>
                <c:pt idx="634">
                  <c:v>42533</c:v>
                </c:pt>
                <c:pt idx="635">
                  <c:v>42534</c:v>
                </c:pt>
                <c:pt idx="636">
                  <c:v>42535</c:v>
                </c:pt>
                <c:pt idx="637">
                  <c:v>42536</c:v>
                </c:pt>
                <c:pt idx="638">
                  <c:v>42537</c:v>
                </c:pt>
                <c:pt idx="639">
                  <c:v>42538</c:v>
                </c:pt>
                <c:pt idx="640">
                  <c:v>42539</c:v>
                </c:pt>
                <c:pt idx="641">
                  <c:v>42540</c:v>
                </c:pt>
                <c:pt idx="642">
                  <c:v>42541</c:v>
                </c:pt>
                <c:pt idx="643">
                  <c:v>42542</c:v>
                </c:pt>
                <c:pt idx="644">
                  <c:v>42543</c:v>
                </c:pt>
                <c:pt idx="645">
                  <c:v>42544</c:v>
                </c:pt>
                <c:pt idx="646">
                  <c:v>42545</c:v>
                </c:pt>
                <c:pt idx="647">
                  <c:v>42546</c:v>
                </c:pt>
                <c:pt idx="648">
                  <c:v>42547</c:v>
                </c:pt>
                <c:pt idx="649">
                  <c:v>42548</c:v>
                </c:pt>
                <c:pt idx="650">
                  <c:v>42549</c:v>
                </c:pt>
                <c:pt idx="651">
                  <c:v>42550</c:v>
                </c:pt>
                <c:pt idx="652">
                  <c:v>42551</c:v>
                </c:pt>
                <c:pt idx="653">
                  <c:v>42552</c:v>
                </c:pt>
                <c:pt idx="654">
                  <c:v>42553</c:v>
                </c:pt>
                <c:pt idx="655">
                  <c:v>42554</c:v>
                </c:pt>
                <c:pt idx="656">
                  <c:v>42555</c:v>
                </c:pt>
                <c:pt idx="657">
                  <c:v>42556</c:v>
                </c:pt>
                <c:pt idx="658">
                  <c:v>42557</c:v>
                </c:pt>
                <c:pt idx="659">
                  <c:v>42558</c:v>
                </c:pt>
                <c:pt idx="660">
                  <c:v>42559</c:v>
                </c:pt>
                <c:pt idx="661">
                  <c:v>42560</c:v>
                </c:pt>
                <c:pt idx="662">
                  <c:v>42561</c:v>
                </c:pt>
                <c:pt idx="663">
                  <c:v>42562</c:v>
                </c:pt>
                <c:pt idx="664">
                  <c:v>42563</c:v>
                </c:pt>
                <c:pt idx="665">
                  <c:v>42564</c:v>
                </c:pt>
                <c:pt idx="666">
                  <c:v>42565</c:v>
                </c:pt>
                <c:pt idx="667">
                  <c:v>42566</c:v>
                </c:pt>
                <c:pt idx="668">
                  <c:v>42567</c:v>
                </c:pt>
                <c:pt idx="669">
                  <c:v>42568</c:v>
                </c:pt>
                <c:pt idx="670">
                  <c:v>42569</c:v>
                </c:pt>
                <c:pt idx="671">
                  <c:v>42570</c:v>
                </c:pt>
                <c:pt idx="672">
                  <c:v>42571</c:v>
                </c:pt>
                <c:pt idx="673">
                  <c:v>42572</c:v>
                </c:pt>
                <c:pt idx="674">
                  <c:v>42573</c:v>
                </c:pt>
                <c:pt idx="675">
                  <c:v>42574</c:v>
                </c:pt>
                <c:pt idx="676">
                  <c:v>42575</c:v>
                </c:pt>
                <c:pt idx="677">
                  <c:v>42576</c:v>
                </c:pt>
                <c:pt idx="678">
                  <c:v>42577</c:v>
                </c:pt>
                <c:pt idx="679">
                  <c:v>42578</c:v>
                </c:pt>
                <c:pt idx="680">
                  <c:v>42579</c:v>
                </c:pt>
                <c:pt idx="681">
                  <c:v>42580</c:v>
                </c:pt>
                <c:pt idx="682">
                  <c:v>42581</c:v>
                </c:pt>
                <c:pt idx="683">
                  <c:v>42582</c:v>
                </c:pt>
                <c:pt idx="684">
                  <c:v>42583</c:v>
                </c:pt>
                <c:pt idx="685">
                  <c:v>42584</c:v>
                </c:pt>
                <c:pt idx="686">
                  <c:v>42585</c:v>
                </c:pt>
                <c:pt idx="687">
                  <c:v>42586</c:v>
                </c:pt>
                <c:pt idx="688">
                  <c:v>42587</c:v>
                </c:pt>
                <c:pt idx="689">
                  <c:v>42588</c:v>
                </c:pt>
                <c:pt idx="690">
                  <c:v>42589</c:v>
                </c:pt>
                <c:pt idx="691">
                  <c:v>42590</c:v>
                </c:pt>
                <c:pt idx="692">
                  <c:v>42591</c:v>
                </c:pt>
                <c:pt idx="693">
                  <c:v>42592</c:v>
                </c:pt>
                <c:pt idx="694">
                  <c:v>42593</c:v>
                </c:pt>
                <c:pt idx="695">
                  <c:v>42594</c:v>
                </c:pt>
                <c:pt idx="696">
                  <c:v>42595</c:v>
                </c:pt>
                <c:pt idx="697">
                  <c:v>42596</c:v>
                </c:pt>
                <c:pt idx="698">
                  <c:v>42597</c:v>
                </c:pt>
                <c:pt idx="699">
                  <c:v>42598</c:v>
                </c:pt>
                <c:pt idx="700">
                  <c:v>42599</c:v>
                </c:pt>
                <c:pt idx="701">
                  <c:v>42600</c:v>
                </c:pt>
                <c:pt idx="702">
                  <c:v>42601</c:v>
                </c:pt>
                <c:pt idx="703">
                  <c:v>42602</c:v>
                </c:pt>
                <c:pt idx="704">
                  <c:v>42603</c:v>
                </c:pt>
                <c:pt idx="705">
                  <c:v>42604</c:v>
                </c:pt>
                <c:pt idx="706">
                  <c:v>42605</c:v>
                </c:pt>
                <c:pt idx="707">
                  <c:v>42606</c:v>
                </c:pt>
                <c:pt idx="708">
                  <c:v>42607</c:v>
                </c:pt>
                <c:pt idx="709">
                  <c:v>42608</c:v>
                </c:pt>
                <c:pt idx="710">
                  <c:v>42609</c:v>
                </c:pt>
                <c:pt idx="711">
                  <c:v>42610</c:v>
                </c:pt>
                <c:pt idx="712">
                  <c:v>42611</c:v>
                </c:pt>
                <c:pt idx="713">
                  <c:v>42612</c:v>
                </c:pt>
                <c:pt idx="714">
                  <c:v>42613</c:v>
                </c:pt>
                <c:pt idx="715">
                  <c:v>42614</c:v>
                </c:pt>
                <c:pt idx="716">
                  <c:v>42615</c:v>
                </c:pt>
                <c:pt idx="717">
                  <c:v>42616</c:v>
                </c:pt>
                <c:pt idx="718">
                  <c:v>42617</c:v>
                </c:pt>
                <c:pt idx="719">
                  <c:v>42618</c:v>
                </c:pt>
                <c:pt idx="720">
                  <c:v>42619</c:v>
                </c:pt>
                <c:pt idx="721">
                  <c:v>42620</c:v>
                </c:pt>
                <c:pt idx="722">
                  <c:v>42621</c:v>
                </c:pt>
                <c:pt idx="723">
                  <c:v>42622</c:v>
                </c:pt>
                <c:pt idx="724">
                  <c:v>42623</c:v>
                </c:pt>
                <c:pt idx="725">
                  <c:v>42624</c:v>
                </c:pt>
                <c:pt idx="726">
                  <c:v>42625</c:v>
                </c:pt>
                <c:pt idx="727">
                  <c:v>42626</c:v>
                </c:pt>
                <c:pt idx="728">
                  <c:v>42627</c:v>
                </c:pt>
                <c:pt idx="729">
                  <c:v>42628</c:v>
                </c:pt>
                <c:pt idx="730">
                  <c:v>42629</c:v>
                </c:pt>
                <c:pt idx="731">
                  <c:v>42630</c:v>
                </c:pt>
                <c:pt idx="732">
                  <c:v>42631</c:v>
                </c:pt>
                <c:pt idx="733">
                  <c:v>42632</c:v>
                </c:pt>
                <c:pt idx="734">
                  <c:v>42633</c:v>
                </c:pt>
                <c:pt idx="735">
                  <c:v>42634</c:v>
                </c:pt>
                <c:pt idx="736">
                  <c:v>42635</c:v>
                </c:pt>
                <c:pt idx="737">
                  <c:v>42636</c:v>
                </c:pt>
                <c:pt idx="738">
                  <c:v>42637</c:v>
                </c:pt>
                <c:pt idx="739">
                  <c:v>42638</c:v>
                </c:pt>
                <c:pt idx="740">
                  <c:v>42639</c:v>
                </c:pt>
                <c:pt idx="741">
                  <c:v>42640</c:v>
                </c:pt>
                <c:pt idx="742">
                  <c:v>42641</c:v>
                </c:pt>
                <c:pt idx="743">
                  <c:v>42642</c:v>
                </c:pt>
                <c:pt idx="744">
                  <c:v>42643</c:v>
                </c:pt>
                <c:pt idx="745">
                  <c:v>42644</c:v>
                </c:pt>
                <c:pt idx="746">
                  <c:v>42645</c:v>
                </c:pt>
                <c:pt idx="747">
                  <c:v>42646</c:v>
                </c:pt>
                <c:pt idx="748">
                  <c:v>42647</c:v>
                </c:pt>
                <c:pt idx="749">
                  <c:v>42648</c:v>
                </c:pt>
                <c:pt idx="750">
                  <c:v>42649</c:v>
                </c:pt>
                <c:pt idx="751">
                  <c:v>42650</c:v>
                </c:pt>
                <c:pt idx="752">
                  <c:v>42651</c:v>
                </c:pt>
                <c:pt idx="753">
                  <c:v>42652</c:v>
                </c:pt>
                <c:pt idx="754">
                  <c:v>42653</c:v>
                </c:pt>
                <c:pt idx="755">
                  <c:v>42654</c:v>
                </c:pt>
                <c:pt idx="756">
                  <c:v>42655</c:v>
                </c:pt>
                <c:pt idx="757">
                  <c:v>42656</c:v>
                </c:pt>
                <c:pt idx="758">
                  <c:v>42657</c:v>
                </c:pt>
                <c:pt idx="759">
                  <c:v>42658</c:v>
                </c:pt>
                <c:pt idx="760">
                  <c:v>42659</c:v>
                </c:pt>
                <c:pt idx="761">
                  <c:v>42660</c:v>
                </c:pt>
                <c:pt idx="762">
                  <c:v>42661</c:v>
                </c:pt>
                <c:pt idx="763">
                  <c:v>42662</c:v>
                </c:pt>
                <c:pt idx="764">
                  <c:v>42663</c:v>
                </c:pt>
                <c:pt idx="765">
                  <c:v>42664</c:v>
                </c:pt>
                <c:pt idx="766">
                  <c:v>42665</c:v>
                </c:pt>
                <c:pt idx="767">
                  <c:v>42666</c:v>
                </c:pt>
                <c:pt idx="768">
                  <c:v>42667</c:v>
                </c:pt>
                <c:pt idx="769">
                  <c:v>42668</c:v>
                </c:pt>
                <c:pt idx="770">
                  <c:v>42669</c:v>
                </c:pt>
                <c:pt idx="771">
                  <c:v>42670</c:v>
                </c:pt>
                <c:pt idx="772">
                  <c:v>42671</c:v>
                </c:pt>
                <c:pt idx="773">
                  <c:v>42672</c:v>
                </c:pt>
                <c:pt idx="774">
                  <c:v>42673</c:v>
                </c:pt>
                <c:pt idx="775">
                  <c:v>42674</c:v>
                </c:pt>
                <c:pt idx="776">
                  <c:v>42675</c:v>
                </c:pt>
                <c:pt idx="777">
                  <c:v>42676</c:v>
                </c:pt>
                <c:pt idx="778">
                  <c:v>42677</c:v>
                </c:pt>
                <c:pt idx="779">
                  <c:v>42678</c:v>
                </c:pt>
                <c:pt idx="780">
                  <c:v>42679</c:v>
                </c:pt>
                <c:pt idx="781">
                  <c:v>42680</c:v>
                </c:pt>
                <c:pt idx="782">
                  <c:v>42681</c:v>
                </c:pt>
                <c:pt idx="783">
                  <c:v>42682</c:v>
                </c:pt>
                <c:pt idx="784">
                  <c:v>42683</c:v>
                </c:pt>
                <c:pt idx="785">
                  <c:v>42684</c:v>
                </c:pt>
                <c:pt idx="786">
                  <c:v>42685</c:v>
                </c:pt>
                <c:pt idx="787">
                  <c:v>42686</c:v>
                </c:pt>
                <c:pt idx="788">
                  <c:v>42687</c:v>
                </c:pt>
                <c:pt idx="789">
                  <c:v>42688</c:v>
                </c:pt>
                <c:pt idx="790">
                  <c:v>42689</c:v>
                </c:pt>
                <c:pt idx="791">
                  <c:v>42690</c:v>
                </c:pt>
                <c:pt idx="792">
                  <c:v>42691</c:v>
                </c:pt>
                <c:pt idx="793">
                  <c:v>42692</c:v>
                </c:pt>
                <c:pt idx="794">
                  <c:v>42693</c:v>
                </c:pt>
                <c:pt idx="795">
                  <c:v>42694</c:v>
                </c:pt>
                <c:pt idx="796">
                  <c:v>42695</c:v>
                </c:pt>
                <c:pt idx="797">
                  <c:v>42696</c:v>
                </c:pt>
                <c:pt idx="798">
                  <c:v>42697</c:v>
                </c:pt>
                <c:pt idx="799">
                  <c:v>42698</c:v>
                </c:pt>
                <c:pt idx="800">
                  <c:v>42699</c:v>
                </c:pt>
                <c:pt idx="801">
                  <c:v>42700</c:v>
                </c:pt>
                <c:pt idx="802">
                  <c:v>42701</c:v>
                </c:pt>
                <c:pt idx="803">
                  <c:v>42702</c:v>
                </c:pt>
                <c:pt idx="804">
                  <c:v>42703</c:v>
                </c:pt>
                <c:pt idx="805">
                  <c:v>42704</c:v>
                </c:pt>
                <c:pt idx="806">
                  <c:v>42705</c:v>
                </c:pt>
                <c:pt idx="807">
                  <c:v>42706</c:v>
                </c:pt>
                <c:pt idx="808">
                  <c:v>42707</c:v>
                </c:pt>
                <c:pt idx="809">
                  <c:v>42708</c:v>
                </c:pt>
                <c:pt idx="810">
                  <c:v>42709</c:v>
                </c:pt>
                <c:pt idx="811">
                  <c:v>42710</c:v>
                </c:pt>
                <c:pt idx="812">
                  <c:v>42711</c:v>
                </c:pt>
                <c:pt idx="813">
                  <c:v>42712</c:v>
                </c:pt>
                <c:pt idx="814">
                  <c:v>42713</c:v>
                </c:pt>
                <c:pt idx="815">
                  <c:v>42714</c:v>
                </c:pt>
                <c:pt idx="816">
                  <c:v>42715</c:v>
                </c:pt>
                <c:pt idx="817">
                  <c:v>42716</c:v>
                </c:pt>
                <c:pt idx="818">
                  <c:v>42717</c:v>
                </c:pt>
                <c:pt idx="819">
                  <c:v>42718</c:v>
                </c:pt>
                <c:pt idx="820">
                  <c:v>42719</c:v>
                </c:pt>
                <c:pt idx="821">
                  <c:v>42720</c:v>
                </c:pt>
                <c:pt idx="822">
                  <c:v>42721</c:v>
                </c:pt>
                <c:pt idx="823">
                  <c:v>42722</c:v>
                </c:pt>
                <c:pt idx="824">
                  <c:v>42723</c:v>
                </c:pt>
                <c:pt idx="825">
                  <c:v>42724</c:v>
                </c:pt>
                <c:pt idx="826">
                  <c:v>42725</c:v>
                </c:pt>
                <c:pt idx="827">
                  <c:v>42726</c:v>
                </c:pt>
                <c:pt idx="828">
                  <c:v>42727</c:v>
                </c:pt>
                <c:pt idx="829">
                  <c:v>42728</c:v>
                </c:pt>
                <c:pt idx="830">
                  <c:v>42729</c:v>
                </c:pt>
                <c:pt idx="831">
                  <c:v>42730</c:v>
                </c:pt>
                <c:pt idx="832">
                  <c:v>42731</c:v>
                </c:pt>
                <c:pt idx="833">
                  <c:v>42732</c:v>
                </c:pt>
                <c:pt idx="834">
                  <c:v>42733</c:v>
                </c:pt>
                <c:pt idx="835">
                  <c:v>42734</c:v>
                </c:pt>
                <c:pt idx="836">
                  <c:v>42735</c:v>
                </c:pt>
                <c:pt idx="837">
                  <c:v>42736</c:v>
                </c:pt>
                <c:pt idx="838">
                  <c:v>42737</c:v>
                </c:pt>
                <c:pt idx="839">
                  <c:v>42738</c:v>
                </c:pt>
                <c:pt idx="840">
                  <c:v>42739</c:v>
                </c:pt>
                <c:pt idx="841">
                  <c:v>42740</c:v>
                </c:pt>
                <c:pt idx="842">
                  <c:v>42741</c:v>
                </c:pt>
                <c:pt idx="843">
                  <c:v>42742</c:v>
                </c:pt>
                <c:pt idx="844">
                  <c:v>42743</c:v>
                </c:pt>
                <c:pt idx="845">
                  <c:v>42744</c:v>
                </c:pt>
                <c:pt idx="846">
                  <c:v>42745</c:v>
                </c:pt>
                <c:pt idx="847">
                  <c:v>42746</c:v>
                </c:pt>
                <c:pt idx="848">
                  <c:v>42747</c:v>
                </c:pt>
                <c:pt idx="849">
                  <c:v>42748</c:v>
                </c:pt>
                <c:pt idx="850">
                  <c:v>42749</c:v>
                </c:pt>
                <c:pt idx="851">
                  <c:v>42750</c:v>
                </c:pt>
                <c:pt idx="852">
                  <c:v>42751</c:v>
                </c:pt>
                <c:pt idx="853">
                  <c:v>42752</c:v>
                </c:pt>
                <c:pt idx="854">
                  <c:v>42753</c:v>
                </c:pt>
                <c:pt idx="855">
                  <c:v>42754</c:v>
                </c:pt>
                <c:pt idx="856">
                  <c:v>42755</c:v>
                </c:pt>
                <c:pt idx="857">
                  <c:v>42756</c:v>
                </c:pt>
                <c:pt idx="858">
                  <c:v>42757</c:v>
                </c:pt>
                <c:pt idx="859">
                  <c:v>42758</c:v>
                </c:pt>
                <c:pt idx="860">
                  <c:v>42759</c:v>
                </c:pt>
                <c:pt idx="861">
                  <c:v>42760</c:v>
                </c:pt>
                <c:pt idx="862">
                  <c:v>42761</c:v>
                </c:pt>
                <c:pt idx="863">
                  <c:v>42762</c:v>
                </c:pt>
                <c:pt idx="864">
                  <c:v>42763</c:v>
                </c:pt>
                <c:pt idx="865">
                  <c:v>42764</c:v>
                </c:pt>
                <c:pt idx="866">
                  <c:v>42765</c:v>
                </c:pt>
                <c:pt idx="867">
                  <c:v>42766</c:v>
                </c:pt>
                <c:pt idx="868">
                  <c:v>42767</c:v>
                </c:pt>
                <c:pt idx="869">
                  <c:v>42768</c:v>
                </c:pt>
                <c:pt idx="870">
                  <c:v>42769</c:v>
                </c:pt>
                <c:pt idx="871">
                  <c:v>42770</c:v>
                </c:pt>
                <c:pt idx="872">
                  <c:v>42771</c:v>
                </c:pt>
                <c:pt idx="873">
                  <c:v>42772</c:v>
                </c:pt>
                <c:pt idx="874">
                  <c:v>42773</c:v>
                </c:pt>
                <c:pt idx="875">
                  <c:v>42774</c:v>
                </c:pt>
                <c:pt idx="876">
                  <c:v>42775</c:v>
                </c:pt>
                <c:pt idx="877">
                  <c:v>42776</c:v>
                </c:pt>
                <c:pt idx="878">
                  <c:v>42777</c:v>
                </c:pt>
                <c:pt idx="879">
                  <c:v>42778</c:v>
                </c:pt>
                <c:pt idx="880">
                  <c:v>42779</c:v>
                </c:pt>
                <c:pt idx="881">
                  <c:v>42780</c:v>
                </c:pt>
                <c:pt idx="882">
                  <c:v>42781</c:v>
                </c:pt>
                <c:pt idx="883">
                  <c:v>42782</c:v>
                </c:pt>
                <c:pt idx="884">
                  <c:v>42783</c:v>
                </c:pt>
                <c:pt idx="885">
                  <c:v>42784</c:v>
                </c:pt>
                <c:pt idx="886">
                  <c:v>42785</c:v>
                </c:pt>
                <c:pt idx="887">
                  <c:v>42786</c:v>
                </c:pt>
                <c:pt idx="888">
                  <c:v>42787</c:v>
                </c:pt>
                <c:pt idx="889">
                  <c:v>42788</c:v>
                </c:pt>
                <c:pt idx="890">
                  <c:v>42789</c:v>
                </c:pt>
                <c:pt idx="891">
                  <c:v>42790</c:v>
                </c:pt>
                <c:pt idx="892">
                  <c:v>42791</c:v>
                </c:pt>
                <c:pt idx="893">
                  <c:v>42792</c:v>
                </c:pt>
                <c:pt idx="894">
                  <c:v>42793</c:v>
                </c:pt>
                <c:pt idx="895">
                  <c:v>42794</c:v>
                </c:pt>
                <c:pt idx="896">
                  <c:v>42795</c:v>
                </c:pt>
                <c:pt idx="897">
                  <c:v>42796</c:v>
                </c:pt>
                <c:pt idx="898">
                  <c:v>42797</c:v>
                </c:pt>
                <c:pt idx="899">
                  <c:v>42798</c:v>
                </c:pt>
                <c:pt idx="900">
                  <c:v>42799</c:v>
                </c:pt>
                <c:pt idx="901">
                  <c:v>42800</c:v>
                </c:pt>
                <c:pt idx="902">
                  <c:v>42801</c:v>
                </c:pt>
                <c:pt idx="903">
                  <c:v>42802</c:v>
                </c:pt>
                <c:pt idx="904">
                  <c:v>42803</c:v>
                </c:pt>
                <c:pt idx="905">
                  <c:v>42804</c:v>
                </c:pt>
                <c:pt idx="906">
                  <c:v>42805</c:v>
                </c:pt>
                <c:pt idx="907">
                  <c:v>42806</c:v>
                </c:pt>
                <c:pt idx="908">
                  <c:v>42807</c:v>
                </c:pt>
                <c:pt idx="909">
                  <c:v>42808</c:v>
                </c:pt>
                <c:pt idx="910">
                  <c:v>42809</c:v>
                </c:pt>
                <c:pt idx="911">
                  <c:v>42810</c:v>
                </c:pt>
                <c:pt idx="912">
                  <c:v>42811</c:v>
                </c:pt>
                <c:pt idx="913">
                  <c:v>42812</c:v>
                </c:pt>
                <c:pt idx="914">
                  <c:v>42813</c:v>
                </c:pt>
                <c:pt idx="915">
                  <c:v>42814</c:v>
                </c:pt>
                <c:pt idx="916">
                  <c:v>42815</c:v>
                </c:pt>
                <c:pt idx="917">
                  <c:v>42816</c:v>
                </c:pt>
                <c:pt idx="918">
                  <c:v>42817</c:v>
                </c:pt>
                <c:pt idx="919">
                  <c:v>42818</c:v>
                </c:pt>
                <c:pt idx="920">
                  <c:v>42819</c:v>
                </c:pt>
                <c:pt idx="921">
                  <c:v>42820</c:v>
                </c:pt>
                <c:pt idx="922">
                  <c:v>42821</c:v>
                </c:pt>
                <c:pt idx="923">
                  <c:v>42822</c:v>
                </c:pt>
                <c:pt idx="924">
                  <c:v>42823</c:v>
                </c:pt>
                <c:pt idx="925">
                  <c:v>42824</c:v>
                </c:pt>
                <c:pt idx="926">
                  <c:v>42825</c:v>
                </c:pt>
                <c:pt idx="927">
                  <c:v>42826</c:v>
                </c:pt>
                <c:pt idx="928">
                  <c:v>42827</c:v>
                </c:pt>
                <c:pt idx="929">
                  <c:v>42828</c:v>
                </c:pt>
                <c:pt idx="930">
                  <c:v>42829</c:v>
                </c:pt>
                <c:pt idx="931">
                  <c:v>42830</c:v>
                </c:pt>
                <c:pt idx="932">
                  <c:v>42831</c:v>
                </c:pt>
                <c:pt idx="933">
                  <c:v>42832</c:v>
                </c:pt>
                <c:pt idx="934">
                  <c:v>42833</c:v>
                </c:pt>
                <c:pt idx="935">
                  <c:v>42834</c:v>
                </c:pt>
                <c:pt idx="936">
                  <c:v>42835</c:v>
                </c:pt>
                <c:pt idx="937">
                  <c:v>42836</c:v>
                </c:pt>
                <c:pt idx="938">
                  <c:v>42837</c:v>
                </c:pt>
                <c:pt idx="939">
                  <c:v>42838</c:v>
                </c:pt>
                <c:pt idx="940">
                  <c:v>42839</c:v>
                </c:pt>
                <c:pt idx="941">
                  <c:v>42840</c:v>
                </c:pt>
                <c:pt idx="942">
                  <c:v>42841</c:v>
                </c:pt>
                <c:pt idx="943">
                  <c:v>42842</c:v>
                </c:pt>
                <c:pt idx="944">
                  <c:v>42843</c:v>
                </c:pt>
                <c:pt idx="945">
                  <c:v>42844</c:v>
                </c:pt>
                <c:pt idx="946">
                  <c:v>42845</c:v>
                </c:pt>
                <c:pt idx="947">
                  <c:v>42846</c:v>
                </c:pt>
                <c:pt idx="948">
                  <c:v>42847</c:v>
                </c:pt>
                <c:pt idx="949">
                  <c:v>42848</c:v>
                </c:pt>
                <c:pt idx="950">
                  <c:v>42849</c:v>
                </c:pt>
                <c:pt idx="951">
                  <c:v>42850</c:v>
                </c:pt>
                <c:pt idx="952">
                  <c:v>42851</c:v>
                </c:pt>
                <c:pt idx="953">
                  <c:v>42852</c:v>
                </c:pt>
                <c:pt idx="954">
                  <c:v>42853</c:v>
                </c:pt>
                <c:pt idx="955">
                  <c:v>42854</c:v>
                </c:pt>
                <c:pt idx="956">
                  <c:v>42855</c:v>
                </c:pt>
                <c:pt idx="957">
                  <c:v>42856</c:v>
                </c:pt>
                <c:pt idx="958">
                  <c:v>42857</c:v>
                </c:pt>
                <c:pt idx="959">
                  <c:v>42858</c:v>
                </c:pt>
                <c:pt idx="960">
                  <c:v>42859</c:v>
                </c:pt>
                <c:pt idx="961">
                  <c:v>42860</c:v>
                </c:pt>
                <c:pt idx="962">
                  <c:v>42861</c:v>
                </c:pt>
                <c:pt idx="963">
                  <c:v>42862</c:v>
                </c:pt>
                <c:pt idx="964">
                  <c:v>42863</c:v>
                </c:pt>
                <c:pt idx="965">
                  <c:v>42864</c:v>
                </c:pt>
                <c:pt idx="966">
                  <c:v>42865</c:v>
                </c:pt>
                <c:pt idx="967">
                  <c:v>42866</c:v>
                </c:pt>
                <c:pt idx="968">
                  <c:v>42867</c:v>
                </c:pt>
                <c:pt idx="969">
                  <c:v>42868</c:v>
                </c:pt>
                <c:pt idx="970">
                  <c:v>42869</c:v>
                </c:pt>
                <c:pt idx="971">
                  <c:v>42870</c:v>
                </c:pt>
                <c:pt idx="972">
                  <c:v>42871</c:v>
                </c:pt>
                <c:pt idx="973">
                  <c:v>42872</c:v>
                </c:pt>
                <c:pt idx="974">
                  <c:v>42873</c:v>
                </c:pt>
                <c:pt idx="975">
                  <c:v>42874</c:v>
                </c:pt>
                <c:pt idx="976">
                  <c:v>42875</c:v>
                </c:pt>
                <c:pt idx="977">
                  <c:v>42876</c:v>
                </c:pt>
                <c:pt idx="978">
                  <c:v>42877</c:v>
                </c:pt>
                <c:pt idx="979">
                  <c:v>42878</c:v>
                </c:pt>
                <c:pt idx="980">
                  <c:v>42879</c:v>
                </c:pt>
                <c:pt idx="981">
                  <c:v>42880</c:v>
                </c:pt>
                <c:pt idx="982">
                  <c:v>42881</c:v>
                </c:pt>
                <c:pt idx="983">
                  <c:v>42882</c:v>
                </c:pt>
                <c:pt idx="984">
                  <c:v>42883</c:v>
                </c:pt>
                <c:pt idx="985">
                  <c:v>42884</c:v>
                </c:pt>
                <c:pt idx="986">
                  <c:v>42885</c:v>
                </c:pt>
                <c:pt idx="987">
                  <c:v>42886</c:v>
                </c:pt>
                <c:pt idx="988">
                  <c:v>42887</c:v>
                </c:pt>
                <c:pt idx="989">
                  <c:v>42888</c:v>
                </c:pt>
                <c:pt idx="990">
                  <c:v>42889</c:v>
                </c:pt>
                <c:pt idx="991">
                  <c:v>42890</c:v>
                </c:pt>
                <c:pt idx="992">
                  <c:v>42891</c:v>
                </c:pt>
                <c:pt idx="993">
                  <c:v>42892</c:v>
                </c:pt>
                <c:pt idx="994">
                  <c:v>42893</c:v>
                </c:pt>
                <c:pt idx="995">
                  <c:v>42894</c:v>
                </c:pt>
                <c:pt idx="996">
                  <c:v>42895</c:v>
                </c:pt>
                <c:pt idx="997">
                  <c:v>42896</c:v>
                </c:pt>
                <c:pt idx="998">
                  <c:v>42897</c:v>
                </c:pt>
                <c:pt idx="999">
                  <c:v>42898</c:v>
                </c:pt>
                <c:pt idx="1000">
                  <c:v>42899</c:v>
                </c:pt>
                <c:pt idx="1001">
                  <c:v>42900</c:v>
                </c:pt>
                <c:pt idx="1002">
                  <c:v>42901</c:v>
                </c:pt>
                <c:pt idx="1003">
                  <c:v>42902</c:v>
                </c:pt>
                <c:pt idx="1004">
                  <c:v>42903</c:v>
                </c:pt>
                <c:pt idx="1005">
                  <c:v>42904</c:v>
                </c:pt>
                <c:pt idx="1006">
                  <c:v>42905</c:v>
                </c:pt>
                <c:pt idx="1007">
                  <c:v>42906</c:v>
                </c:pt>
                <c:pt idx="1008">
                  <c:v>42907</c:v>
                </c:pt>
                <c:pt idx="1009">
                  <c:v>42908</c:v>
                </c:pt>
                <c:pt idx="1010">
                  <c:v>42909</c:v>
                </c:pt>
                <c:pt idx="1011">
                  <c:v>42910</c:v>
                </c:pt>
                <c:pt idx="1012">
                  <c:v>42911</c:v>
                </c:pt>
                <c:pt idx="1013">
                  <c:v>42912</c:v>
                </c:pt>
                <c:pt idx="1014">
                  <c:v>42913</c:v>
                </c:pt>
                <c:pt idx="1015">
                  <c:v>42914</c:v>
                </c:pt>
                <c:pt idx="1016">
                  <c:v>42915</c:v>
                </c:pt>
                <c:pt idx="1017">
                  <c:v>42916</c:v>
                </c:pt>
                <c:pt idx="1018">
                  <c:v>42917</c:v>
                </c:pt>
                <c:pt idx="1019">
                  <c:v>42918</c:v>
                </c:pt>
                <c:pt idx="1020">
                  <c:v>42919</c:v>
                </c:pt>
                <c:pt idx="1021">
                  <c:v>42920</c:v>
                </c:pt>
                <c:pt idx="1022">
                  <c:v>42921</c:v>
                </c:pt>
                <c:pt idx="1023">
                  <c:v>42922</c:v>
                </c:pt>
                <c:pt idx="1024">
                  <c:v>42923</c:v>
                </c:pt>
                <c:pt idx="1025">
                  <c:v>42924</c:v>
                </c:pt>
                <c:pt idx="1026">
                  <c:v>42925</c:v>
                </c:pt>
                <c:pt idx="1027">
                  <c:v>42926</c:v>
                </c:pt>
                <c:pt idx="1028">
                  <c:v>42927</c:v>
                </c:pt>
                <c:pt idx="1029">
                  <c:v>42928</c:v>
                </c:pt>
                <c:pt idx="1030">
                  <c:v>42929</c:v>
                </c:pt>
                <c:pt idx="1031">
                  <c:v>42930</c:v>
                </c:pt>
                <c:pt idx="1032">
                  <c:v>42931</c:v>
                </c:pt>
                <c:pt idx="1033">
                  <c:v>42932</c:v>
                </c:pt>
                <c:pt idx="1034">
                  <c:v>42933</c:v>
                </c:pt>
                <c:pt idx="1035">
                  <c:v>42934</c:v>
                </c:pt>
                <c:pt idx="1036">
                  <c:v>42935</c:v>
                </c:pt>
                <c:pt idx="1037">
                  <c:v>42936</c:v>
                </c:pt>
                <c:pt idx="1038">
                  <c:v>42937</c:v>
                </c:pt>
                <c:pt idx="1039">
                  <c:v>42938</c:v>
                </c:pt>
                <c:pt idx="1040">
                  <c:v>42939</c:v>
                </c:pt>
                <c:pt idx="1041">
                  <c:v>42940</c:v>
                </c:pt>
                <c:pt idx="1042">
                  <c:v>42941</c:v>
                </c:pt>
                <c:pt idx="1043">
                  <c:v>42942</c:v>
                </c:pt>
                <c:pt idx="1044">
                  <c:v>42943</c:v>
                </c:pt>
                <c:pt idx="1045">
                  <c:v>42944</c:v>
                </c:pt>
                <c:pt idx="1046">
                  <c:v>42945</c:v>
                </c:pt>
                <c:pt idx="1047">
                  <c:v>42946</c:v>
                </c:pt>
                <c:pt idx="1048">
                  <c:v>42947</c:v>
                </c:pt>
                <c:pt idx="1049">
                  <c:v>42948</c:v>
                </c:pt>
                <c:pt idx="1050">
                  <c:v>42949</c:v>
                </c:pt>
                <c:pt idx="1051">
                  <c:v>42950</c:v>
                </c:pt>
                <c:pt idx="1052">
                  <c:v>42951</c:v>
                </c:pt>
                <c:pt idx="1053">
                  <c:v>42952</c:v>
                </c:pt>
                <c:pt idx="1054">
                  <c:v>42953</c:v>
                </c:pt>
                <c:pt idx="1055">
                  <c:v>42954</c:v>
                </c:pt>
                <c:pt idx="1056">
                  <c:v>42955</c:v>
                </c:pt>
                <c:pt idx="1057">
                  <c:v>42956</c:v>
                </c:pt>
                <c:pt idx="1058">
                  <c:v>42957</c:v>
                </c:pt>
                <c:pt idx="1059">
                  <c:v>42958</c:v>
                </c:pt>
                <c:pt idx="1060">
                  <c:v>42959</c:v>
                </c:pt>
                <c:pt idx="1061">
                  <c:v>42960</c:v>
                </c:pt>
                <c:pt idx="1062">
                  <c:v>42961</c:v>
                </c:pt>
                <c:pt idx="1063">
                  <c:v>42962</c:v>
                </c:pt>
                <c:pt idx="1064">
                  <c:v>42963</c:v>
                </c:pt>
                <c:pt idx="1065">
                  <c:v>42964</c:v>
                </c:pt>
                <c:pt idx="1066">
                  <c:v>42965</c:v>
                </c:pt>
                <c:pt idx="1067">
                  <c:v>42966</c:v>
                </c:pt>
                <c:pt idx="1068">
                  <c:v>42967</c:v>
                </c:pt>
                <c:pt idx="1069">
                  <c:v>42968</c:v>
                </c:pt>
                <c:pt idx="1070">
                  <c:v>42969</c:v>
                </c:pt>
                <c:pt idx="1071">
                  <c:v>42970</c:v>
                </c:pt>
                <c:pt idx="1072">
                  <c:v>42971</c:v>
                </c:pt>
                <c:pt idx="1073">
                  <c:v>42972</c:v>
                </c:pt>
                <c:pt idx="1074">
                  <c:v>42973</c:v>
                </c:pt>
                <c:pt idx="1075">
                  <c:v>42974</c:v>
                </c:pt>
                <c:pt idx="1076">
                  <c:v>42975</c:v>
                </c:pt>
                <c:pt idx="1077">
                  <c:v>42976</c:v>
                </c:pt>
                <c:pt idx="1078">
                  <c:v>42977</c:v>
                </c:pt>
                <c:pt idx="1079">
                  <c:v>42978</c:v>
                </c:pt>
                <c:pt idx="1080">
                  <c:v>42979</c:v>
                </c:pt>
                <c:pt idx="1081">
                  <c:v>42980</c:v>
                </c:pt>
                <c:pt idx="1082">
                  <c:v>42981</c:v>
                </c:pt>
                <c:pt idx="1083">
                  <c:v>42982</c:v>
                </c:pt>
                <c:pt idx="1084">
                  <c:v>42983</c:v>
                </c:pt>
                <c:pt idx="1085">
                  <c:v>42984</c:v>
                </c:pt>
                <c:pt idx="1086">
                  <c:v>42985</c:v>
                </c:pt>
                <c:pt idx="1087">
                  <c:v>42986</c:v>
                </c:pt>
                <c:pt idx="1088">
                  <c:v>42987</c:v>
                </c:pt>
                <c:pt idx="1089">
                  <c:v>42988</c:v>
                </c:pt>
                <c:pt idx="1090">
                  <c:v>42989</c:v>
                </c:pt>
                <c:pt idx="1091">
                  <c:v>42990</c:v>
                </c:pt>
                <c:pt idx="1092">
                  <c:v>42991</c:v>
                </c:pt>
                <c:pt idx="1093">
                  <c:v>42992</c:v>
                </c:pt>
                <c:pt idx="1094">
                  <c:v>42993</c:v>
                </c:pt>
                <c:pt idx="1095">
                  <c:v>42994</c:v>
                </c:pt>
                <c:pt idx="1096">
                  <c:v>42995</c:v>
                </c:pt>
                <c:pt idx="1097">
                  <c:v>42996</c:v>
                </c:pt>
                <c:pt idx="1098">
                  <c:v>42997</c:v>
                </c:pt>
                <c:pt idx="1099">
                  <c:v>42998</c:v>
                </c:pt>
                <c:pt idx="1100">
                  <c:v>42999</c:v>
                </c:pt>
                <c:pt idx="1101">
                  <c:v>43000</c:v>
                </c:pt>
                <c:pt idx="1102">
                  <c:v>43001</c:v>
                </c:pt>
                <c:pt idx="1103">
                  <c:v>43002</c:v>
                </c:pt>
                <c:pt idx="1104">
                  <c:v>43003</c:v>
                </c:pt>
                <c:pt idx="1105">
                  <c:v>43004</c:v>
                </c:pt>
                <c:pt idx="1106">
                  <c:v>43005</c:v>
                </c:pt>
                <c:pt idx="1107">
                  <c:v>43006</c:v>
                </c:pt>
                <c:pt idx="1108">
                  <c:v>43007</c:v>
                </c:pt>
                <c:pt idx="1109">
                  <c:v>43008</c:v>
                </c:pt>
                <c:pt idx="1110">
                  <c:v>43009</c:v>
                </c:pt>
                <c:pt idx="1111">
                  <c:v>43010</c:v>
                </c:pt>
                <c:pt idx="1112">
                  <c:v>43011</c:v>
                </c:pt>
                <c:pt idx="1113">
                  <c:v>43012</c:v>
                </c:pt>
                <c:pt idx="1114">
                  <c:v>43013</c:v>
                </c:pt>
                <c:pt idx="1115">
                  <c:v>43014</c:v>
                </c:pt>
                <c:pt idx="1116">
                  <c:v>43015</c:v>
                </c:pt>
                <c:pt idx="1117">
                  <c:v>43016</c:v>
                </c:pt>
                <c:pt idx="1118">
                  <c:v>43017</c:v>
                </c:pt>
                <c:pt idx="1119">
                  <c:v>43018</c:v>
                </c:pt>
                <c:pt idx="1120">
                  <c:v>43019</c:v>
                </c:pt>
                <c:pt idx="1121">
                  <c:v>43020</c:v>
                </c:pt>
                <c:pt idx="1122">
                  <c:v>43021</c:v>
                </c:pt>
                <c:pt idx="1123">
                  <c:v>43022</c:v>
                </c:pt>
                <c:pt idx="1124">
                  <c:v>43023</c:v>
                </c:pt>
                <c:pt idx="1125">
                  <c:v>43024</c:v>
                </c:pt>
                <c:pt idx="1126">
                  <c:v>43025</c:v>
                </c:pt>
                <c:pt idx="1127">
                  <c:v>43026</c:v>
                </c:pt>
                <c:pt idx="1128">
                  <c:v>43027</c:v>
                </c:pt>
                <c:pt idx="1129">
                  <c:v>43028</c:v>
                </c:pt>
                <c:pt idx="1130">
                  <c:v>43029</c:v>
                </c:pt>
                <c:pt idx="1131">
                  <c:v>43030</c:v>
                </c:pt>
                <c:pt idx="1132">
                  <c:v>43031</c:v>
                </c:pt>
                <c:pt idx="1133">
                  <c:v>43032</c:v>
                </c:pt>
                <c:pt idx="1134">
                  <c:v>43033</c:v>
                </c:pt>
                <c:pt idx="1135">
                  <c:v>43034</c:v>
                </c:pt>
                <c:pt idx="1136">
                  <c:v>43035</c:v>
                </c:pt>
                <c:pt idx="1137">
                  <c:v>43036</c:v>
                </c:pt>
                <c:pt idx="1138">
                  <c:v>43037</c:v>
                </c:pt>
                <c:pt idx="1139">
                  <c:v>43038</c:v>
                </c:pt>
                <c:pt idx="1140">
                  <c:v>43039</c:v>
                </c:pt>
                <c:pt idx="1141">
                  <c:v>43040</c:v>
                </c:pt>
                <c:pt idx="1142">
                  <c:v>43041</c:v>
                </c:pt>
                <c:pt idx="1143">
                  <c:v>43042</c:v>
                </c:pt>
                <c:pt idx="1144">
                  <c:v>43043</c:v>
                </c:pt>
                <c:pt idx="1145">
                  <c:v>43044</c:v>
                </c:pt>
                <c:pt idx="1146">
                  <c:v>43045</c:v>
                </c:pt>
                <c:pt idx="1147">
                  <c:v>43046</c:v>
                </c:pt>
                <c:pt idx="1148">
                  <c:v>43047</c:v>
                </c:pt>
                <c:pt idx="1149">
                  <c:v>43048</c:v>
                </c:pt>
                <c:pt idx="1150">
                  <c:v>43049</c:v>
                </c:pt>
                <c:pt idx="1151">
                  <c:v>43050</c:v>
                </c:pt>
                <c:pt idx="1152">
                  <c:v>43051</c:v>
                </c:pt>
                <c:pt idx="1153">
                  <c:v>43052</c:v>
                </c:pt>
                <c:pt idx="1154">
                  <c:v>43053</c:v>
                </c:pt>
                <c:pt idx="1155">
                  <c:v>43054</c:v>
                </c:pt>
                <c:pt idx="1156">
                  <c:v>43055</c:v>
                </c:pt>
                <c:pt idx="1157">
                  <c:v>43056</c:v>
                </c:pt>
                <c:pt idx="1158">
                  <c:v>43057</c:v>
                </c:pt>
                <c:pt idx="1159">
                  <c:v>43058</c:v>
                </c:pt>
                <c:pt idx="1160">
                  <c:v>43059</c:v>
                </c:pt>
                <c:pt idx="1161">
                  <c:v>43060</c:v>
                </c:pt>
                <c:pt idx="1162">
                  <c:v>43061</c:v>
                </c:pt>
                <c:pt idx="1163">
                  <c:v>43062</c:v>
                </c:pt>
                <c:pt idx="1164">
                  <c:v>43063</c:v>
                </c:pt>
                <c:pt idx="1165">
                  <c:v>43064</c:v>
                </c:pt>
                <c:pt idx="1166">
                  <c:v>43065</c:v>
                </c:pt>
                <c:pt idx="1167">
                  <c:v>43066</c:v>
                </c:pt>
                <c:pt idx="1168">
                  <c:v>43067</c:v>
                </c:pt>
                <c:pt idx="1169">
                  <c:v>43068</c:v>
                </c:pt>
                <c:pt idx="1170">
                  <c:v>43069</c:v>
                </c:pt>
                <c:pt idx="1171">
                  <c:v>43070</c:v>
                </c:pt>
                <c:pt idx="1172">
                  <c:v>43071</c:v>
                </c:pt>
                <c:pt idx="1173">
                  <c:v>43072</c:v>
                </c:pt>
                <c:pt idx="1174">
                  <c:v>43073</c:v>
                </c:pt>
                <c:pt idx="1175">
                  <c:v>43074</c:v>
                </c:pt>
                <c:pt idx="1176">
                  <c:v>43075</c:v>
                </c:pt>
                <c:pt idx="1177">
                  <c:v>43076</c:v>
                </c:pt>
                <c:pt idx="1178">
                  <c:v>43077</c:v>
                </c:pt>
                <c:pt idx="1179">
                  <c:v>43078</c:v>
                </c:pt>
                <c:pt idx="1180">
                  <c:v>43079</c:v>
                </c:pt>
                <c:pt idx="1181">
                  <c:v>43080</c:v>
                </c:pt>
                <c:pt idx="1182">
                  <c:v>43081</c:v>
                </c:pt>
                <c:pt idx="1183">
                  <c:v>43082</c:v>
                </c:pt>
                <c:pt idx="1184">
                  <c:v>43083</c:v>
                </c:pt>
                <c:pt idx="1185">
                  <c:v>43084</c:v>
                </c:pt>
                <c:pt idx="1186">
                  <c:v>43085</c:v>
                </c:pt>
                <c:pt idx="1187">
                  <c:v>43086</c:v>
                </c:pt>
                <c:pt idx="1188">
                  <c:v>43087</c:v>
                </c:pt>
                <c:pt idx="1189">
                  <c:v>43088</c:v>
                </c:pt>
                <c:pt idx="1190">
                  <c:v>43089</c:v>
                </c:pt>
                <c:pt idx="1191">
                  <c:v>43090</c:v>
                </c:pt>
                <c:pt idx="1192">
                  <c:v>43091</c:v>
                </c:pt>
                <c:pt idx="1193">
                  <c:v>43092</c:v>
                </c:pt>
                <c:pt idx="1194">
                  <c:v>43093</c:v>
                </c:pt>
                <c:pt idx="1195">
                  <c:v>43094</c:v>
                </c:pt>
                <c:pt idx="1196">
                  <c:v>43095</c:v>
                </c:pt>
                <c:pt idx="1197">
                  <c:v>43096</c:v>
                </c:pt>
                <c:pt idx="1198">
                  <c:v>43097</c:v>
                </c:pt>
                <c:pt idx="1199">
                  <c:v>43098</c:v>
                </c:pt>
                <c:pt idx="1200">
                  <c:v>43099</c:v>
                </c:pt>
                <c:pt idx="1201">
                  <c:v>43100</c:v>
                </c:pt>
                <c:pt idx="1202">
                  <c:v>43101</c:v>
                </c:pt>
                <c:pt idx="1203">
                  <c:v>43102</c:v>
                </c:pt>
                <c:pt idx="1204">
                  <c:v>43103</c:v>
                </c:pt>
                <c:pt idx="1205">
                  <c:v>43104</c:v>
                </c:pt>
                <c:pt idx="1206">
                  <c:v>43105</c:v>
                </c:pt>
                <c:pt idx="1207">
                  <c:v>43106</c:v>
                </c:pt>
                <c:pt idx="1208">
                  <c:v>43107</c:v>
                </c:pt>
                <c:pt idx="1209">
                  <c:v>43108</c:v>
                </c:pt>
                <c:pt idx="1210">
                  <c:v>43109</c:v>
                </c:pt>
                <c:pt idx="1211">
                  <c:v>43110</c:v>
                </c:pt>
                <c:pt idx="1212">
                  <c:v>43111</c:v>
                </c:pt>
                <c:pt idx="1213">
                  <c:v>43112</c:v>
                </c:pt>
                <c:pt idx="1214">
                  <c:v>43113</c:v>
                </c:pt>
                <c:pt idx="1215">
                  <c:v>43114</c:v>
                </c:pt>
                <c:pt idx="1216">
                  <c:v>43115</c:v>
                </c:pt>
                <c:pt idx="1217">
                  <c:v>43116</c:v>
                </c:pt>
                <c:pt idx="1218">
                  <c:v>43117</c:v>
                </c:pt>
                <c:pt idx="1219">
                  <c:v>43118</c:v>
                </c:pt>
                <c:pt idx="1220">
                  <c:v>43119</c:v>
                </c:pt>
                <c:pt idx="1221">
                  <c:v>43120</c:v>
                </c:pt>
                <c:pt idx="1222">
                  <c:v>43121</c:v>
                </c:pt>
                <c:pt idx="1223">
                  <c:v>43122</c:v>
                </c:pt>
                <c:pt idx="1224">
                  <c:v>43123</c:v>
                </c:pt>
                <c:pt idx="1225">
                  <c:v>43124</c:v>
                </c:pt>
                <c:pt idx="1226">
                  <c:v>43125</c:v>
                </c:pt>
                <c:pt idx="1227">
                  <c:v>43126</c:v>
                </c:pt>
                <c:pt idx="1228">
                  <c:v>43127</c:v>
                </c:pt>
                <c:pt idx="1229">
                  <c:v>43128</c:v>
                </c:pt>
                <c:pt idx="1230">
                  <c:v>43129</c:v>
                </c:pt>
                <c:pt idx="1231">
                  <c:v>43130</c:v>
                </c:pt>
                <c:pt idx="1232">
                  <c:v>43131</c:v>
                </c:pt>
                <c:pt idx="1233">
                  <c:v>43132</c:v>
                </c:pt>
                <c:pt idx="1234">
                  <c:v>43133</c:v>
                </c:pt>
                <c:pt idx="1235">
                  <c:v>43134</c:v>
                </c:pt>
                <c:pt idx="1236">
                  <c:v>43135</c:v>
                </c:pt>
                <c:pt idx="1237">
                  <c:v>43136</c:v>
                </c:pt>
                <c:pt idx="1238">
                  <c:v>43137</c:v>
                </c:pt>
                <c:pt idx="1239">
                  <c:v>43138</c:v>
                </c:pt>
                <c:pt idx="1240">
                  <c:v>43139</c:v>
                </c:pt>
                <c:pt idx="1241">
                  <c:v>43140</c:v>
                </c:pt>
                <c:pt idx="1242">
                  <c:v>43141</c:v>
                </c:pt>
                <c:pt idx="1243">
                  <c:v>43142</c:v>
                </c:pt>
                <c:pt idx="1244">
                  <c:v>43143</c:v>
                </c:pt>
                <c:pt idx="1245">
                  <c:v>43144</c:v>
                </c:pt>
                <c:pt idx="1246">
                  <c:v>43145</c:v>
                </c:pt>
                <c:pt idx="1247">
                  <c:v>43146</c:v>
                </c:pt>
                <c:pt idx="1248">
                  <c:v>43147</c:v>
                </c:pt>
                <c:pt idx="1249">
                  <c:v>43148</c:v>
                </c:pt>
                <c:pt idx="1250">
                  <c:v>43149</c:v>
                </c:pt>
                <c:pt idx="1251">
                  <c:v>43150</c:v>
                </c:pt>
                <c:pt idx="1252">
                  <c:v>43151</c:v>
                </c:pt>
                <c:pt idx="1253">
                  <c:v>43152</c:v>
                </c:pt>
                <c:pt idx="1254">
                  <c:v>43153</c:v>
                </c:pt>
                <c:pt idx="1255">
                  <c:v>43154</c:v>
                </c:pt>
                <c:pt idx="1256">
                  <c:v>43155</c:v>
                </c:pt>
                <c:pt idx="1257">
                  <c:v>43156</c:v>
                </c:pt>
                <c:pt idx="1258">
                  <c:v>43157</c:v>
                </c:pt>
                <c:pt idx="1259">
                  <c:v>43158</c:v>
                </c:pt>
                <c:pt idx="1260">
                  <c:v>43159</c:v>
                </c:pt>
                <c:pt idx="1261">
                  <c:v>43160</c:v>
                </c:pt>
                <c:pt idx="1262">
                  <c:v>43161</c:v>
                </c:pt>
                <c:pt idx="1263">
                  <c:v>43162</c:v>
                </c:pt>
                <c:pt idx="1264">
                  <c:v>43163</c:v>
                </c:pt>
                <c:pt idx="1265">
                  <c:v>43164</c:v>
                </c:pt>
                <c:pt idx="1266">
                  <c:v>43165</c:v>
                </c:pt>
                <c:pt idx="1267">
                  <c:v>43166</c:v>
                </c:pt>
                <c:pt idx="1268">
                  <c:v>43167</c:v>
                </c:pt>
                <c:pt idx="1269">
                  <c:v>43168</c:v>
                </c:pt>
                <c:pt idx="1270">
                  <c:v>43169</c:v>
                </c:pt>
                <c:pt idx="1271">
                  <c:v>43170</c:v>
                </c:pt>
                <c:pt idx="1272">
                  <c:v>43171</c:v>
                </c:pt>
                <c:pt idx="1273">
                  <c:v>43172</c:v>
                </c:pt>
                <c:pt idx="1274">
                  <c:v>43173</c:v>
                </c:pt>
                <c:pt idx="1275">
                  <c:v>43174</c:v>
                </c:pt>
                <c:pt idx="1276">
                  <c:v>43175</c:v>
                </c:pt>
                <c:pt idx="1277">
                  <c:v>43176</c:v>
                </c:pt>
                <c:pt idx="1278">
                  <c:v>43177</c:v>
                </c:pt>
                <c:pt idx="1279">
                  <c:v>43178</c:v>
                </c:pt>
                <c:pt idx="1280">
                  <c:v>43179</c:v>
                </c:pt>
                <c:pt idx="1281">
                  <c:v>43180</c:v>
                </c:pt>
                <c:pt idx="1282">
                  <c:v>43181</c:v>
                </c:pt>
                <c:pt idx="1283">
                  <c:v>43182</c:v>
                </c:pt>
                <c:pt idx="1284">
                  <c:v>43183</c:v>
                </c:pt>
                <c:pt idx="1285">
                  <c:v>43184</c:v>
                </c:pt>
                <c:pt idx="1286">
                  <c:v>43185</c:v>
                </c:pt>
                <c:pt idx="1287">
                  <c:v>43186</c:v>
                </c:pt>
                <c:pt idx="1288">
                  <c:v>43187</c:v>
                </c:pt>
                <c:pt idx="1289">
                  <c:v>43188</c:v>
                </c:pt>
                <c:pt idx="1290">
                  <c:v>43189</c:v>
                </c:pt>
                <c:pt idx="1291">
                  <c:v>43190</c:v>
                </c:pt>
                <c:pt idx="1292">
                  <c:v>43191</c:v>
                </c:pt>
                <c:pt idx="1293">
                  <c:v>43192</c:v>
                </c:pt>
                <c:pt idx="1294">
                  <c:v>43193</c:v>
                </c:pt>
                <c:pt idx="1295">
                  <c:v>43194</c:v>
                </c:pt>
                <c:pt idx="1296">
                  <c:v>43195</c:v>
                </c:pt>
                <c:pt idx="1297">
                  <c:v>43196</c:v>
                </c:pt>
                <c:pt idx="1298">
                  <c:v>43197</c:v>
                </c:pt>
                <c:pt idx="1299">
                  <c:v>43198</c:v>
                </c:pt>
                <c:pt idx="1300">
                  <c:v>43199</c:v>
                </c:pt>
                <c:pt idx="1301">
                  <c:v>43200</c:v>
                </c:pt>
                <c:pt idx="1302">
                  <c:v>43201</c:v>
                </c:pt>
                <c:pt idx="1303">
                  <c:v>43202</c:v>
                </c:pt>
                <c:pt idx="1304">
                  <c:v>43203</c:v>
                </c:pt>
                <c:pt idx="1305">
                  <c:v>43204</c:v>
                </c:pt>
                <c:pt idx="1306">
                  <c:v>43205</c:v>
                </c:pt>
                <c:pt idx="1307">
                  <c:v>43206</c:v>
                </c:pt>
                <c:pt idx="1308">
                  <c:v>43207</c:v>
                </c:pt>
                <c:pt idx="1309">
                  <c:v>43208</c:v>
                </c:pt>
                <c:pt idx="1310">
                  <c:v>43209</c:v>
                </c:pt>
                <c:pt idx="1311">
                  <c:v>43210</c:v>
                </c:pt>
                <c:pt idx="1312">
                  <c:v>43211</c:v>
                </c:pt>
                <c:pt idx="1313">
                  <c:v>43212</c:v>
                </c:pt>
                <c:pt idx="1314">
                  <c:v>43213</c:v>
                </c:pt>
                <c:pt idx="1315">
                  <c:v>43214</c:v>
                </c:pt>
                <c:pt idx="1316">
                  <c:v>43215</c:v>
                </c:pt>
                <c:pt idx="1317">
                  <c:v>43216</c:v>
                </c:pt>
                <c:pt idx="1318">
                  <c:v>43217</c:v>
                </c:pt>
                <c:pt idx="1319">
                  <c:v>43218</c:v>
                </c:pt>
                <c:pt idx="1320">
                  <c:v>43219</c:v>
                </c:pt>
                <c:pt idx="1321">
                  <c:v>43220</c:v>
                </c:pt>
                <c:pt idx="1322">
                  <c:v>43221</c:v>
                </c:pt>
                <c:pt idx="1323">
                  <c:v>43222</c:v>
                </c:pt>
                <c:pt idx="1324">
                  <c:v>43223</c:v>
                </c:pt>
                <c:pt idx="1325">
                  <c:v>43224</c:v>
                </c:pt>
                <c:pt idx="1326">
                  <c:v>43225</c:v>
                </c:pt>
                <c:pt idx="1327">
                  <c:v>43226</c:v>
                </c:pt>
                <c:pt idx="1328">
                  <c:v>43227</c:v>
                </c:pt>
                <c:pt idx="1329">
                  <c:v>43228</c:v>
                </c:pt>
                <c:pt idx="1330">
                  <c:v>43229</c:v>
                </c:pt>
                <c:pt idx="1331">
                  <c:v>43230</c:v>
                </c:pt>
                <c:pt idx="1332">
                  <c:v>43231</c:v>
                </c:pt>
                <c:pt idx="1333">
                  <c:v>43232</c:v>
                </c:pt>
                <c:pt idx="1334">
                  <c:v>43233</c:v>
                </c:pt>
                <c:pt idx="1335">
                  <c:v>43234</c:v>
                </c:pt>
                <c:pt idx="1336">
                  <c:v>43235</c:v>
                </c:pt>
                <c:pt idx="1337">
                  <c:v>43236</c:v>
                </c:pt>
                <c:pt idx="1338">
                  <c:v>43237</c:v>
                </c:pt>
                <c:pt idx="1339">
                  <c:v>43238</c:v>
                </c:pt>
                <c:pt idx="1340">
                  <c:v>43239</c:v>
                </c:pt>
                <c:pt idx="1341">
                  <c:v>43240</c:v>
                </c:pt>
                <c:pt idx="1342">
                  <c:v>43241</c:v>
                </c:pt>
                <c:pt idx="1343">
                  <c:v>43242</c:v>
                </c:pt>
                <c:pt idx="1344">
                  <c:v>43243</c:v>
                </c:pt>
                <c:pt idx="1345">
                  <c:v>43244</c:v>
                </c:pt>
                <c:pt idx="1346">
                  <c:v>43245</c:v>
                </c:pt>
                <c:pt idx="1347">
                  <c:v>43246</c:v>
                </c:pt>
                <c:pt idx="1348">
                  <c:v>43247</c:v>
                </c:pt>
                <c:pt idx="1349">
                  <c:v>43248</c:v>
                </c:pt>
                <c:pt idx="1350">
                  <c:v>43249</c:v>
                </c:pt>
                <c:pt idx="1351">
                  <c:v>43250</c:v>
                </c:pt>
                <c:pt idx="1352">
                  <c:v>43251</c:v>
                </c:pt>
                <c:pt idx="1353">
                  <c:v>43252</c:v>
                </c:pt>
                <c:pt idx="1354">
                  <c:v>43253</c:v>
                </c:pt>
                <c:pt idx="1355">
                  <c:v>43254</c:v>
                </c:pt>
                <c:pt idx="1356">
                  <c:v>43255</c:v>
                </c:pt>
                <c:pt idx="1357">
                  <c:v>43256</c:v>
                </c:pt>
                <c:pt idx="1358">
                  <c:v>43257</c:v>
                </c:pt>
                <c:pt idx="1359">
                  <c:v>43258</c:v>
                </c:pt>
                <c:pt idx="1360">
                  <c:v>43259</c:v>
                </c:pt>
                <c:pt idx="1361">
                  <c:v>43260</c:v>
                </c:pt>
                <c:pt idx="1362">
                  <c:v>43261</c:v>
                </c:pt>
                <c:pt idx="1363">
                  <c:v>43262</c:v>
                </c:pt>
                <c:pt idx="1364">
                  <c:v>43263</c:v>
                </c:pt>
                <c:pt idx="1365">
                  <c:v>43264</c:v>
                </c:pt>
                <c:pt idx="1366">
                  <c:v>43265</c:v>
                </c:pt>
                <c:pt idx="1367">
                  <c:v>43266</c:v>
                </c:pt>
                <c:pt idx="1368">
                  <c:v>43267</c:v>
                </c:pt>
                <c:pt idx="1369">
                  <c:v>43268</c:v>
                </c:pt>
                <c:pt idx="1370">
                  <c:v>43269</c:v>
                </c:pt>
                <c:pt idx="1371">
                  <c:v>43270</c:v>
                </c:pt>
                <c:pt idx="1372">
                  <c:v>43271</c:v>
                </c:pt>
                <c:pt idx="1373">
                  <c:v>43272</c:v>
                </c:pt>
                <c:pt idx="1374">
                  <c:v>43273</c:v>
                </c:pt>
                <c:pt idx="1375">
                  <c:v>43274</c:v>
                </c:pt>
                <c:pt idx="1376">
                  <c:v>43275</c:v>
                </c:pt>
                <c:pt idx="1377">
                  <c:v>43276</c:v>
                </c:pt>
                <c:pt idx="1378">
                  <c:v>43277</c:v>
                </c:pt>
                <c:pt idx="1379">
                  <c:v>43278</c:v>
                </c:pt>
                <c:pt idx="1380">
                  <c:v>43279</c:v>
                </c:pt>
                <c:pt idx="1381">
                  <c:v>43280</c:v>
                </c:pt>
                <c:pt idx="1382">
                  <c:v>43281</c:v>
                </c:pt>
                <c:pt idx="1383">
                  <c:v>43282</c:v>
                </c:pt>
                <c:pt idx="1384">
                  <c:v>43283</c:v>
                </c:pt>
                <c:pt idx="1385">
                  <c:v>43284</c:v>
                </c:pt>
                <c:pt idx="1386">
                  <c:v>43285</c:v>
                </c:pt>
                <c:pt idx="1387">
                  <c:v>43286</c:v>
                </c:pt>
                <c:pt idx="1388">
                  <c:v>43287</c:v>
                </c:pt>
                <c:pt idx="1389">
                  <c:v>43288</c:v>
                </c:pt>
                <c:pt idx="1390">
                  <c:v>43289</c:v>
                </c:pt>
                <c:pt idx="1391">
                  <c:v>43290</c:v>
                </c:pt>
                <c:pt idx="1392">
                  <c:v>43291</c:v>
                </c:pt>
                <c:pt idx="1393">
                  <c:v>43292</c:v>
                </c:pt>
                <c:pt idx="1394">
                  <c:v>43293</c:v>
                </c:pt>
                <c:pt idx="1395">
                  <c:v>43294</c:v>
                </c:pt>
                <c:pt idx="1396">
                  <c:v>43295</c:v>
                </c:pt>
                <c:pt idx="1397">
                  <c:v>43296</c:v>
                </c:pt>
                <c:pt idx="1398">
                  <c:v>43297</c:v>
                </c:pt>
                <c:pt idx="1399">
                  <c:v>43298</c:v>
                </c:pt>
                <c:pt idx="1400">
                  <c:v>43299</c:v>
                </c:pt>
                <c:pt idx="1401">
                  <c:v>43300</c:v>
                </c:pt>
                <c:pt idx="1402">
                  <c:v>43301</c:v>
                </c:pt>
                <c:pt idx="1403">
                  <c:v>43302</c:v>
                </c:pt>
                <c:pt idx="1404">
                  <c:v>43303</c:v>
                </c:pt>
                <c:pt idx="1405">
                  <c:v>43304</c:v>
                </c:pt>
                <c:pt idx="1406">
                  <c:v>43305</c:v>
                </c:pt>
                <c:pt idx="1407">
                  <c:v>43306</c:v>
                </c:pt>
                <c:pt idx="1408">
                  <c:v>43307</c:v>
                </c:pt>
                <c:pt idx="1409">
                  <c:v>43308</c:v>
                </c:pt>
                <c:pt idx="1410">
                  <c:v>43309</c:v>
                </c:pt>
                <c:pt idx="1411">
                  <c:v>43310</c:v>
                </c:pt>
                <c:pt idx="1412">
                  <c:v>43311</c:v>
                </c:pt>
                <c:pt idx="1413">
                  <c:v>43312</c:v>
                </c:pt>
                <c:pt idx="1414">
                  <c:v>43313</c:v>
                </c:pt>
                <c:pt idx="1415">
                  <c:v>43314</c:v>
                </c:pt>
                <c:pt idx="1416">
                  <c:v>43315</c:v>
                </c:pt>
                <c:pt idx="1417">
                  <c:v>43316</c:v>
                </c:pt>
                <c:pt idx="1418">
                  <c:v>43317</c:v>
                </c:pt>
                <c:pt idx="1419">
                  <c:v>43318</c:v>
                </c:pt>
                <c:pt idx="1420">
                  <c:v>43319</c:v>
                </c:pt>
                <c:pt idx="1421">
                  <c:v>43320</c:v>
                </c:pt>
                <c:pt idx="1422">
                  <c:v>43321</c:v>
                </c:pt>
                <c:pt idx="1423">
                  <c:v>43322</c:v>
                </c:pt>
                <c:pt idx="1424">
                  <c:v>43323</c:v>
                </c:pt>
                <c:pt idx="1425">
                  <c:v>43324</c:v>
                </c:pt>
                <c:pt idx="1426">
                  <c:v>43325</c:v>
                </c:pt>
                <c:pt idx="1427">
                  <c:v>43326</c:v>
                </c:pt>
                <c:pt idx="1428">
                  <c:v>43327</c:v>
                </c:pt>
                <c:pt idx="1429">
                  <c:v>43328</c:v>
                </c:pt>
                <c:pt idx="1430">
                  <c:v>43329</c:v>
                </c:pt>
                <c:pt idx="1431">
                  <c:v>43330</c:v>
                </c:pt>
                <c:pt idx="1432">
                  <c:v>43331</c:v>
                </c:pt>
                <c:pt idx="1433">
                  <c:v>43332</c:v>
                </c:pt>
                <c:pt idx="1434">
                  <c:v>43333</c:v>
                </c:pt>
                <c:pt idx="1435">
                  <c:v>43334</c:v>
                </c:pt>
                <c:pt idx="1436">
                  <c:v>43335</c:v>
                </c:pt>
                <c:pt idx="1437">
                  <c:v>43336</c:v>
                </c:pt>
                <c:pt idx="1438">
                  <c:v>43337</c:v>
                </c:pt>
                <c:pt idx="1439">
                  <c:v>43338</c:v>
                </c:pt>
                <c:pt idx="1440">
                  <c:v>43339</c:v>
                </c:pt>
                <c:pt idx="1441">
                  <c:v>43340</c:v>
                </c:pt>
                <c:pt idx="1442">
                  <c:v>43341</c:v>
                </c:pt>
                <c:pt idx="1443">
                  <c:v>43342</c:v>
                </c:pt>
                <c:pt idx="1444">
                  <c:v>43343</c:v>
                </c:pt>
                <c:pt idx="1445">
                  <c:v>43344</c:v>
                </c:pt>
                <c:pt idx="1446">
                  <c:v>43345</c:v>
                </c:pt>
                <c:pt idx="1447">
                  <c:v>43346</c:v>
                </c:pt>
                <c:pt idx="1448">
                  <c:v>43347</c:v>
                </c:pt>
                <c:pt idx="1449">
                  <c:v>43348</c:v>
                </c:pt>
                <c:pt idx="1450">
                  <c:v>43349</c:v>
                </c:pt>
                <c:pt idx="1451">
                  <c:v>43350</c:v>
                </c:pt>
                <c:pt idx="1452">
                  <c:v>43351</c:v>
                </c:pt>
                <c:pt idx="1453">
                  <c:v>43352</c:v>
                </c:pt>
                <c:pt idx="1454">
                  <c:v>43353</c:v>
                </c:pt>
                <c:pt idx="1455">
                  <c:v>43354</c:v>
                </c:pt>
                <c:pt idx="1456">
                  <c:v>43355</c:v>
                </c:pt>
                <c:pt idx="1457">
                  <c:v>43356</c:v>
                </c:pt>
                <c:pt idx="1458">
                  <c:v>43357</c:v>
                </c:pt>
                <c:pt idx="1459">
                  <c:v>43358</c:v>
                </c:pt>
                <c:pt idx="1460">
                  <c:v>43359</c:v>
                </c:pt>
                <c:pt idx="1461">
                  <c:v>43360</c:v>
                </c:pt>
                <c:pt idx="1462">
                  <c:v>43361</c:v>
                </c:pt>
                <c:pt idx="1463">
                  <c:v>43362</c:v>
                </c:pt>
                <c:pt idx="1464">
                  <c:v>43363</c:v>
                </c:pt>
                <c:pt idx="1465">
                  <c:v>43364</c:v>
                </c:pt>
                <c:pt idx="1466">
                  <c:v>43365</c:v>
                </c:pt>
                <c:pt idx="1467">
                  <c:v>43366</c:v>
                </c:pt>
                <c:pt idx="1468">
                  <c:v>43367</c:v>
                </c:pt>
                <c:pt idx="1469">
                  <c:v>43368</c:v>
                </c:pt>
                <c:pt idx="1470">
                  <c:v>43369</c:v>
                </c:pt>
                <c:pt idx="1471">
                  <c:v>43370</c:v>
                </c:pt>
                <c:pt idx="1472">
                  <c:v>43371</c:v>
                </c:pt>
                <c:pt idx="1473">
                  <c:v>43372</c:v>
                </c:pt>
                <c:pt idx="1474">
                  <c:v>43373</c:v>
                </c:pt>
                <c:pt idx="1475">
                  <c:v>43374</c:v>
                </c:pt>
                <c:pt idx="1476">
                  <c:v>43375</c:v>
                </c:pt>
                <c:pt idx="1477">
                  <c:v>43376</c:v>
                </c:pt>
                <c:pt idx="1478">
                  <c:v>43377</c:v>
                </c:pt>
                <c:pt idx="1479">
                  <c:v>43378</c:v>
                </c:pt>
                <c:pt idx="1480">
                  <c:v>43379</c:v>
                </c:pt>
                <c:pt idx="1481">
                  <c:v>43380</c:v>
                </c:pt>
                <c:pt idx="1482">
                  <c:v>43381</c:v>
                </c:pt>
                <c:pt idx="1483">
                  <c:v>43382</c:v>
                </c:pt>
                <c:pt idx="1484">
                  <c:v>43383</c:v>
                </c:pt>
                <c:pt idx="1485">
                  <c:v>43384</c:v>
                </c:pt>
                <c:pt idx="1486">
                  <c:v>43385</c:v>
                </c:pt>
                <c:pt idx="1487">
                  <c:v>43386</c:v>
                </c:pt>
                <c:pt idx="1488">
                  <c:v>43387</c:v>
                </c:pt>
                <c:pt idx="1489">
                  <c:v>43388</c:v>
                </c:pt>
                <c:pt idx="1490">
                  <c:v>43389</c:v>
                </c:pt>
                <c:pt idx="1491">
                  <c:v>43390</c:v>
                </c:pt>
                <c:pt idx="1492">
                  <c:v>43391</c:v>
                </c:pt>
                <c:pt idx="1493">
                  <c:v>43392</c:v>
                </c:pt>
                <c:pt idx="1494">
                  <c:v>43393</c:v>
                </c:pt>
                <c:pt idx="1495">
                  <c:v>43394</c:v>
                </c:pt>
                <c:pt idx="1496">
                  <c:v>43395</c:v>
                </c:pt>
                <c:pt idx="1497">
                  <c:v>43396</c:v>
                </c:pt>
                <c:pt idx="1498">
                  <c:v>43397</c:v>
                </c:pt>
                <c:pt idx="1499">
                  <c:v>43398</c:v>
                </c:pt>
                <c:pt idx="1500">
                  <c:v>43399</c:v>
                </c:pt>
                <c:pt idx="1501">
                  <c:v>43400</c:v>
                </c:pt>
                <c:pt idx="1502">
                  <c:v>43401</c:v>
                </c:pt>
                <c:pt idx="1503">
                  <c:v>43402</c:v>
                </c:pt>
                <c:pt idx="1504">
                  <c:v>43403</c:v>
                </c:pt>
                <c:pt idx="1505">
                  <c:v>43404</c:v>
                </c:pt>
                <c:pt idx="1506">
                  <c:v>43405</c:v>
                </c:pt>
                <c:pt idx="1507">
                  <c:v>43406</c:v>
                </c:pt>
                <c:pt idx="1508">
                  <c:v>43407</c:v>
                </c:pt>
                <c:pt idx="1509">
                  <c:v>43408</c:v>
                </c:pt>
                <c:pt idx="1510">
                  <c:v>43409</c:v>
                </c:pt>
                <c:pt idx="1511">
                  <c:v>43410</c:v>
                </c:pt>
                <c:pt idx="1512">
                  <c:v>43411</c:v>
                </c:pt>
                <c:pt idx="1513">
                  <c:v>43412</c:v>
                </c:pt>
                <c:pt idx="1514">
                  <c:v>43413</c:v>
                </c:pt>
                <c:pt idx="1515">
                  <c:v>43414</c:v>
                </c:pt>
                <c:pt idx="1516">
                  <c:v>43415</c:v>
                </c:pt>
                <c:pt idx="1517">
                  <c:v>43416</c:v>
                </c:pt>
                <c:pt idx="1518">
                  <c:v>43417</c:v>
                </c:pt>
                <c:pt idx="1519">
                  <c:v>43418</c:v>
                </c:pt>
                <c:pt idx="1520">
                  <c:v>43419</c:v>
                </c:pt>
                <c:pt idx="1521">
                  <c:v>43420</c:v>
                </c:pt>
                <c:pt idx="1522">
                  <c:v>43421</c:v>
                </c:pt>
                <c:pt idx="1523">
                  <c:v>43422</c:v>
                </c:pt>
                <c:pt idx="1524">
                  <c:v>43423</c:v>
                </c:pt>
                <c:pt idx="1525">
                  <c:v>43424</c:v>
                </c:pt>
                <c:pt idx="1526">
                  <c:v>43425</c:v>
                </c:pt>
                <c:pt idx="1527">
                  <c:v>43426</c:v>
                </c:pt>
                <c:pt idx="1528">
                  <c:v>43427</c:v>
                </c:pt>
                <c:pt idx="1529">
                  <c:v>43428</c:v>
                </c:pt>
                <c:pt idx="1530">
                  <c:v>43429</c:v>
                </c:pt>
                <c:pt idx="1531">
                  <c:v>43430</c:v>
                </c:pt>
                <c:pt idx="1532">
                  <c:v>43431</c:v>
                </c:pt>
                <c:pt idx="1533">
                  <c:v>43432</c:v>
                </c:pt>
                <c:pt idx="1534">
                  <c:v>43433</c:v>
                </c:pt>
                <c:pt idx="1535">
                  <c:v>43434</c:v>
                </c:pt>
                <c:pt idx="1536">
                  <c:v>43435</c:v>
                </c:pt>
                <c:pt idx="1537">
                  <c:v>43436</c:v>
                </c:pt>
                <c:pt idx="1538">
                  <c:v>43437</c:v>
                </c:pt>
                <c:pt idx="1539">
                  <c:v>43438</c:v>
                </c:pt>
                <c:pt idx="1540">
                  <c:v>43439</c:v>
                </c:pt>
                <c:pt idx="1541">
                  <c:v>43440</c:v>
                </c:pt>
                <c:pt idx="1542">
                  <c:v>43441</c:v>
                </c:pt>
                <c:pt idx="1543">
                  <c:v>43442</c:v>
                </c:pt>
                <c:pt idx="1544">
                  <c:v>43443</c:v>
                </c:pt>
                <c:pt idx="1545">
                  <c:v>43444</c:v>
                </c:pt>
                <c:pt idx="1546">
                  <c:v>43445</c:v>
                </c:pt>
                <c:pt idx="1547">
                  <c:v>43446</c:v>
                </c:pt>
                <c:pt idx="1548">
                  <c:v>43447</c:v>
                </c:pt>
                <c:pt idx="1549">
                  <c:v>43448</c:v>
                </c:pt>
                <c:pt idx="1550">
                  <c:v>43449</c:v>
                </c:pt>
                <c:pt idx="1551">
                  <c:v>43450</c:v>
                </c:pt>
                <c:pt idx="1552">
                  <c:v>43451</c:v>
                </c:pt>
                <c:pt idx="1553">
                  <c:v>43452</c:v>
                </c:pt>
                <c:pt idx="1554">
                  <c:v>43453</c:v>
                </c:pt>
                <c:pt idx="1555">
                  <c:v>43454</c:v>
                </c:pt>
                <c:pt idx="1556">
                  <c:v>43455</c:v>
                </c:pt>
                <c:pt idx="1557">
                  <c:v>43456</c:v>
                </c:pt>
                <c:pt idx="1558">
                  <c:v>43457</c:v>
                </c:pt>
                <c:pt idx="1559">
                  <c:v>43458</c:v>
                </c:pt>
                <c:pt idx="1560">
                  <c:v>43459</c:v>
                </c:pt>
                <c:pt idx="1561">
                  <c:v>43460</c:v>
                </c:pt>
                <c:pt idx="1562">
                  <c:v>43461</c:v>
                </c:pt>
                <c:pt idx="1563">
                  <c:v>43462</c:v>
                </c:pt>
                <c:pt idx="1564">
                  <c:v>43463</c:v>
                </c:pt>
                <c:pt idx="1565">
                  <c:v>43464</c:v>
                </c:pt>
                <c:pt idx="1566">
                  <c:v>43465</c:v>
                </c:pt>
                <c:pt idx="1567">
                  <c:v>43466</c:v>
                </c:pt>
                <c:pt idx="1568">
                  <c:v>43467</c:v>
                </c:pt>
                <c:pt idx="1569">
                  <c:v>43468</c:v>
                </c:pt>
                <c:pt idx="1570">
                  <c:v>43469</c:v>
                </c:pt>
                <c:pt idx="1571">
                  <c:v>43470</c:v>
                </c:pt>
                <c:pt idx="1572">
                  <c:v>43471</c:v>
                </c:pt>
                <c:pt idx="1573">
                  <c:v>43472</c:v>
                </c:pt>
                <c:pt idx="1574">
                  <c:v>43473</c:v>
                </c:pt>
                <c:pt idx="1575">
                  <c:v>43474</c:v>
                </c:pt>
                <c:pt idx="1576">
                  <c:v>43475</c:v>
                </c:pt>
                <c:pt idx="1577">
                  <c:v>43476</c:v>
                </c:pt>
                <c:pt idx="1578">
                  <c:v>43477</c:v>
                </c:pt>
                <c:pt idx="1579">
                  <c:v>43478</c:v>
                </c:pt>
                <c:pt idx="1580">
                  <c:v>43479</c:v>
                </c:pt>
                <c:pt idx="1581">
                  <c:v>43480</c:v>
                </c:pt>
                <c:pt idx="1582">
                  <c:v>43481</c:v>
                </c:pt>
                <c:pt idx="1583">
                  <c:v>43482</c:v>
                </c:pt>
                <c:pt idx="1584">
                  <c:v>43483</c:v>
                </c:pt>
                <c:pt idx="1585">
                  <c:v>43484</c:v>
                </c:pt>
                <c:pt idx="1586">
                  <c:v>43485</c:v>
                </c:pt>
                <c:pt idx="1587">
                  <c:v>43486</c:v>
                </c:pt>
                <c:pt idx="1588">
                  <c:v>43487</c:v>
                </c:pt>
                <c:pt idx="1589">
                  <c:v>43488</c:v>
                </c:pt>
                <c:pt idx="1590">
                  <c:v>43489</c:v>
                </c:pt>
                <c:pt idx="1591">
                  <c:v>43490</c:v>
                </c:pt>
                <c:pt idx="1592">
                  <c:v>43491</c:v>
                </c:pt>
                <c:pt idx="1593">
                  <c:v>43492</c:v>
                </c:pt>
                <c:pt idx="1594">
                  <c:v>43493</c:v>
                </c:pt>
                <c:pt idx="1595">
                  <c:v>43494</c:v>
                </c:pt>
                <c:pt idx="1596">
                  <c:v>43495</c:v>
                </c:pt>
                <c:pt idx="1597">
                  <c:v>43496</c:v>
                </c:pt>
                <c:pt idx="1598">
                  <c:v>43497</c:v>
                </c:pt>
                <c:pt idx="1599">
                  <c:v>43498</c:v>
                </c:pt>
                <c:pt idx="1600">
                  <c:v>43499</c:v>
                </c:pt>
                <c:pt idx="1601">
                  <c:v>43500</c:v>
                </c:pt>
                <c:pt idx="1602">
                  <c:v>43501</c:v>
                </c:pt>
                <c:pt idx="1603">
                  <c:v>43502</c:v>
                </c:pt>
                <c:pt idx="1604">
                  <c:v>43503</c:v>
                </c:pt>
                <c:pt idx="1605">
                  <c:v>43504</c:v>
                </c:pt>
                <c:pt idx="1606">
                  <c:v>43505</c:v>
                </c:pt>
                <c:pt idx="1607">
                  <c:v>43506</c:v>
                </c:pt>
                <c:pt idx="1608">
                  <c:v>43507</c:v>
                </c:pt>
                <c:pt idx="1609">
                  <c:v>43508</c:v>
                </c:pt>
                <c:pt idx="1610">
                  <c:v>43509</c:v>
                </c:pt>
                <c:pt idx="1611">
                  <c:v>43510</c:v>
                </c:pt>
                <c:pt idx="1612">
                  <c:v>43511</c:v>
                </c:pt>
                <c:pt idx="1613">
                  <c:v>43512</c:v>
                </c:pt>
                <c:pt idx="1614">
                  <c:v>43513</c:v>
                </c:pt>
                <c:pt idx="1615">
                  <c:v>43514</c:v>
                </c:pt>
                <c:pt idx="1616">
                  <c:v>43515</c:v>
                </c:pt>
                <c:pt idx="1617">
                  <c:v>43516</c:v>
                </c:pt>
                <c:pt idx="1618">
                  <c:v>43517</c:v>
                </c:pt>
                <c:pt idx="1619">
                  <c:v>43518</c:v>
                </c:pt>
                <c:pt idx="1620">
                  <c:v>43519</c:v>
                </c:pt>
                <c:pt idx="1621">
                  <c:v>43520</c:v>
                </c:pt>
                <c:pt idx="1622">
                  <c:v>43521</c:v>
                </c:pt>
                <c:pt idx="1623">
                  <c:v>43522</c:v>
                </c:pt>
                <c:pt idx="1624">
                  <c:v>43523</c:v>
                </c:pt>
                <c:pt idx="1625">
                  <c:v>43524</c:v>
                </c:pt>
                <c:pt idx="1626">
                  <c:v>43525</c:v>
                </c:pt>
                <c:pt idx="1627">
                  <c:v>43526</c:v>
                </c:pt>
                <c:pt idx="1628">
                  <c:v>43527</c:v>
                </c:pt>
                <c:pt idx="1629">
                  <c:v>43528</c:v>
                </c:pt>
                <c:pt idx="1630">
                  <c:v>43529</c:v>
                </c:pt>
                <c:pt idx="1631">
                  <c:v>43530</c:v>
                </c:pt>
                <c:pt idx="1632">
                  <c:v>43531</c:v>
                </c:pt>
                <c:pt idx="1633">
                  <c:v>43532</c:v>
                </c:pt>
                <c:pt idx="1634">
                  <c:v>43533</c:v>
                </c:pt>
                <c:pt idx="1635">
                  <c:v>43534</c:v>
                </c:pt>
                <c:pt idx="1636">
                  <c:v>43535</c:v>
                </c:pt>
                <c:pt idx="1637">
                  <c:v>43536</c:v>
                </c:pt>
                <c:pt idx="1638">
                  <c:v>43537</c:v>
                </c:pt>
                <c:pt idx="1639">
                  <c:v>43538</c:v>
                </c:pt>
                <c:pt idx="1640">
                  <c:v>43539</c:v>
                </c:pt>
                <c:pt idx="1641">
                  <c:v>43540</c:v>
                </c:pt>
                <c:pt idx="1642">
                  <c:v>43541</c:v>
                </c:pt>
                <c:pt idx="1643">
                  <c:v>43542</c:v>
                </c:pt>
                <c:pt idx="1644">
                  <c:v>43543</c:v>
                </c:pt>
                <c:pt idx="1645">
                  <c:v>43544</c:v>
                </c:pt>
                <c:pt idx="1646">
                  <c:v>43545</c:v>
                </c:pt>
                <c:pt idx="1647">
                  <c:v>43546</c:v>
                </c:pt>
                <c:pt idx="1648">
                  <c:v>43547</c:v>
                </c:pt>
                <c:pt idx="1649">
                  <c:v>43548</c:v>
                </c:pt>
                <c:pt idx="1650">
                  <c:v>43549</c:v>
                </c:pt>
                <c:pt idx="1651">
                  <c:v>43550</c:v>
                </c:pt>
                <c:pt idx="1652">
                  <c:v>43551</c:v>
                </c:pt>
                <c:pt idx="1653">
                  <c:v>43552</c:v>
                </c:pt>
                <c:pt idx="1654">
                  <c:v>43553</c:v>
                </c:pt>
                <c:pt idx="1655">
                  <c:v>43554</c:v>
                </c:pt>
                <c:pt idx="1656">
                  <c:v>43555</c:v>
                </c:pt>
                <c:pt idx="1657">
                  <c:v>43556</c:v>
                </c:pt>
                <c:pt idx="1658">
                  <c:v>43557</c:v>
                </c:pt>
                <c:pt idx="1659">
                  <c:v>43558</c:v>
                </c:pt>
                <c:pt idx="1660">
                  <c:v>43559</c:v>
                </c:pt>
                <c:pt idx="1661">
                  <c:v>43560</c:v>
                </c:pt>
                <c:pt idx="1662">
                  <c:v>43561</c:v>
                </c:pt>
                <c:pt idx="1663">
                  <c:v>43562</c:v>
                </c:pt>
                <c:pt idx="1664">
                  <c:v>43563</c:v>
                </c:pt>
                <c:pt idx="1665">
                  <c:v>43564</c:v>
                </c:pt>
                <c:pt idx="1666">
                  <c:v>43565</c:v>
                </c:pt>
                <c:pt idx="1667">
                  <c:v>43566</c:v>
                </c:pt>
                <c:pt idx="1668">
                  <c:v>43567</c:v>
                </c:pt>
                <c:pt idx="1669">
                  <c:v>43568</c:v>
                </c:pt>
                <c:pt idx="1670">
                  <c:v>43569</c:v>
                </c:pt>
                <c:pt idx="1671">
                  <c:v>43570</c:v>
                </c:pt>
                <c:pt idx="1672">
                  <c:v>43571</c:v>
                </c:pt>
                <c:pt idx="1673">
                  <c:v>43572</c:v>
                </c:pt>
                <c:pt idx="1674">
                  <c:v>43573</c:v>
                </c:pt>
                <c:pt idx="1675">
                  <c:v>43574</c:v>
                </c:pt>
                <c:pt idx="1676">
                  <c:v>43575</c:v>
                </c:pt>
                <c:pt idx="1677">
                  <c:v>43576</c:v>
                </c:pt>
                <c:pt idx="1678">
                  <c:v>43577</c:v>
                </c:pt>
                <c:pt idx="1679">
                  <c:v>43578</c:v>
                </c:pt>
                <c:pt idx="1680">
                  <c:v>43579</c:v>
                </c:pt>
                <c:pt idx="1681">
                  <c:v>43580</c:v>
                </c:pt>
                <c:pt idx="1682">
                  <c:v>43581</c:v>
                </c:pt>
                <c:pt idx="1683">
                  <c:v>43582</c:v>
                </c:pt>
                <c:pt idx="1684">
                  <c:v>43583</c:v>
                </c:pt>
                <c:pt idx="1685">
                  <c:v>43584</c:v>
                </c:pt>
                <c:pt idx="1686">
                  <c:v>43585</c:v>
                </c:pt>
                <c:pt idx="1687">
                  <c:v>43586</c:v>
                </c:pt>
                <c:pt idx="1688">
                  <c:v>43587</c:v>
                </c:pt>
                <c:pt idx="1689">
                  <c:v>43588</c:v>
                </c:pt>
                <c:pt idx="1690">
                  <c:v>43589</c:v>
                </c:pt>
                <c:pt idx="1691">
                  <c:v>43590</c:v>
                </c:pt>
                <c:pt idx="1692">
                  <c:v>43591</c:v>
                </c:pt>
                <c:pt idx="1693">
                  <c:v>43592</c:v>
                </c:pt>
                <c:pt idx="1694">
                  <c:v>43593</c:v>
                </c:pt>
                <c:pt idx="1695">
                  <c:v>43594</c:v>
                </c:pt>
                <c:pt idx="1696">
                  <c:v>43595</c:v>
                </c:pt>
                <c:pt idx="1697">
                  <c:v>43596</c:v>
                </c:pt>
                <c:pt idx="1698">
                  <c:v>43597</c:v>
                </c:pt>
                <c:pt idx="1699">
                  <c:v>43598</c:v>
                </c:pt>
                <c:pt idx="1700">
                  <c:v>43599</c:v>
                </c:pt>
                <c:pt idx="1701">
                  <c:v>43600</c:v>
                </c:pt>
                <c:pt idx="1702">
                  <c:v>43601</c:v>
                </c:pt>
                <c:pt idx="1703">
                  <c:v>43602</c:v>
                </c:pt>
                <c:pt idx="1704">
                  <c:v>43603</c:v>
                </c:pt>
                <c:pt idx="1705">
                  <c:v>43604</c:v>
                </c:pt>
                <c:pt idx="1706">
                  <c:v>43605</c:v>
                </c:pt>
                <c:pt idx="1707">
                  <c:v>43606</c:v>
                </c:pt>
                <c:pt idx="1708">
                  <c:v>43607</c:v>
                </c:pt>
                <c:pt idx="1709">
                  <c:v>43608</c:v>
                </c:pt>
                <c:pt idx="1710">
                  <c:v>43609</c:v>
                </c:pt>
                <c:pt idx="1711">
                  <c:v>43610</c:v>
                </c:pt>
                <c:pt idx="1712">
                  <c:v>43611</c:v>
                </c:pt>
                <c:pt idx="1713">
                  <c:v>43612</c:v>
                </c:pt>
                <c:pt idx="1714">
                  <c:v>43613</c:v>
                </c:pt>
                <c:pt idx="1715">
                  <c:v>43614</c:v>
                </c:pt>
                <c:pt idx="1716">
                  <c:v>43615</c:v>
                </c:pt>
                <c:pt idx="1717">
                  <c:v>43616</c:v>
                </c:pt>
                <c:pt idx="1718">
                  <c:v>43617</c:v>
                </c:pt>
                <c:pt idx="1719">
                  <c:v>43618</c:v>
                </c:pt>
                <c:pt idx="1720">
                  <c:v>43619</c:v>
                </c:pt>
                <c:pt idx="1721">
                  <c:v>43620</c:v>
                </c:pt>
                <c:pt idx="1722">
                  <c:v>43621</c:v>
                </c:pt>
                <c:pt idx="1723">
                  <c:v>43622</c:v>
                </c:pt>
                <c:pt idx="1724">
                  <c:v>43623</c:v>
                </c:pt>
                <c:pt idx="1725">
                  <c:v>43624</c:v>
                </c:pt>
                <c:pt idx="1726">
                  <c:v>43625</c:v>
                </c:pt>
                <c:pt idx="1727">
                  <c:v>43626</c:v>
                </c:pt>
                <c:pt idx="1728">
                  <c:v>43627</c:v>
                </c:pt>
                <c:pt idx="1729">
                  <c:v>43628</c:v>
                </c:pt>
                <c:pt idx="1730">
                  <c:v>43629</c:v>
                </c:pt>
                <c:pt idx="1731">
                  <c:v>43630</c:v>
                </c:pt>
                <c:pt idx="1732">
                  <c:v>43631</c:v>
                </c:pt>
                <c:pt idx="1733">
                  <c:v>43632</c:v>
                </c:pt>
                <c:pt idx="1734">
                  <c:v>43633</c:v>
                </c:pt>
                <c:pt idx="1735">
                  <c:v>43634</c:v>
                </c:pt>
                <c:pt idx="1736">
                  <c:v>43635</c:v>
                </c:pt>
                <c:pt idx="1737">
                  <c:v>43636</c:v>
                </c:pt>
                <c:pt idx="1738">
                  <c:v>43637</c:v>
                </c:pt>
                <c:pt idx="1739">
                  <c:v>43638</c:v>
                </c:pt>
                <c:pt idx="1740">
                  <c:v>43639</c:v>
                </c:pt>
                <c:pt idx="1741">
                  <c:v>43640</c:v>
                </c:pt>
                <c:pt idx="1742">
                  <c:v>43641</c:v>
                </c:pt>
                <c:pt idx="1743">
                  <c:v>43642</c:v>
                </c:pt>
                <c:pt idx="1744">
                  <c:v>43643</c:v>
                </c:pt>
                <c:pt idx="1745">
                  <c:v>43644</c:v>
                </c:pt>
                <c:pt idx="1746">
                  <c:v>43645</c:v>
                </c:pt>
                <c:pt idx="1747">
                  <c:v>43646</c:v>
                </c:pt>
                <c:pt idx="1748">
                  <c:v>43647</c:v>
                </c:pt>
                <c:pt idx="1749">
                  <c:v>43648</c:v>
                </c:pt>
                <c:pt idx="1750">
                  <c:v>43649</c:v>
                </c:pt>
                <c:pt idx="1751">
                  <c:v>43650</c:v>
                </c:pt>
                <c:pt idx="1752">
                  <c:v>43651</c:v>
                </c:pt>
                <c:pt idx="1753">
                  <c:v>43652</c:v>
                </c:pt>
                <c:pt idx="1754">
                  <c:v>43653</c:v>
                </c:pt>
                <c:pt idx="1755">
                  <c:v>43654</c:v>
                </c:pt>
                <c:pt idx="1756">
                  <c:v>43655</c:v>
                </c:pt>
                <c:pt idx="1757">
                  <c:v>43656</c:v>
                </c:pt>
                <c:pt idx="1758">
                  <c:v>43657</c:v>
                </c:pt>
                <c:pt idx="1759">
                  <c:v>43658</c:v>
                </c:pt>
                <c:pt idx="1760">
                  <c:v>43659</c:v>
                </c:pt>
                <c:pt idx="1761">
                  <c:v>43660</c:v>
                </c:pt>
                <c:pt idx="1762">
                  <c:v>43661</c:v>
                </c:pt>
                <c:pt idx="1763">
                  <c:v>43662</c:v>
                </c:pt>
                <c:pt idx="1764">
                  <c:v>43663</c:v>
                </c:pt>
                <c:pt idx="1765">
                  <c:v>43664</c:v>
                </c:pt>
                <c:pt idx="1766">
                  <c:v>43665</c:v>
                </c:pt>
                <c:pt idx="1767">
                  <c:v>43666</c:v>
                </c:pt>
                <c:pt idx="1768">
                  <c:v>43667</c:v>
                </c:pt>
                <c:pt idx="1769">
                  <c:v>43668</c:v>
                </c:pt>
                <c:pt idx="1770">
                  <c:v>43669</c:v>
                </c:pt>
                <c:pt idx="1771">
                  <c:v>43670</c:v>
                </c:pt>
                <c:pt idx="1772">
                  <c:v>43671</c:v>
                </c:pt>
                <c:pt idx="1773">
                  <c:v>43672</c:v>
                </c:pt>
                <c:pt idx="1774">
                  <c:v>43673</c:v>
                </c:pt>
                <c:pt idx="1775">
                  <c:v>43674</c:v>
                </c:pt>
                <c:pt idx="1776">
                  <c:v>43675</c:v>
                </c:pt>
                <c:pt idx="1777">
                  <c:v>43676</c:v>
                </c:pt>
                <c:pt idx="1778">
                  <c:v>43677</c:v>
                </c:pt>
                <c:pt idx="1779">
                  <c:v>43678</c:v>
                </c:pt>
                <c:pt idx="1780">
                  <c:v>43679</c:v>
                </c:pt>
                <c:pt idx="1781">
                  <c:v>43680</c:v>
                </c:pt>
                <c:pt idx="1782">
                  <c:v>43681</c:v>
                </c:pt>
                <c:pt idx="1783">
                  <c:v>43682</c:v>
                </c:pt>
                <c:pt idx="1784">
                  <c:v>43683</c:v>
                </c:pt>
                <c:pt idx="1785">
                  <c:v>43684</c:v>
                </c:pt>
                <c:pt idx="1786">
                  <c:v>43685</c:v>
                </c:pt>
                <c:pt idx="1787">
                  <c:v>43686</c:v>
                </c:pt>
                <c:pt idx="1788">
                  <c:v>43687</c:v>
                </c:pt>
                <c:pt idx="1789">
                  <c:v>43688</c:v>
                </c:pt>
                <c:pt idx="1790">
                  <c:v>43689</c:v>
                </c:pt>
                <c:pt idx="1791">
                  <c:v>43690</c:v>
                </c:pt>
                <c:pt idx="1792">
                  <c:v>43691</c:v>
                </c:pt>
                <c:pt idx="1793">
                  <c:v>43692</c:v>
                </c:pt>
                <c:pt idx="1794">
                  <c:v>43693</c:v>
                </c:pt>
                <c:pt idx="1795">
                  <c:v>43694</c:v>
                </c:pt>
                <c:pt idx="1796">
                  <c:v>43695</c:v>
                </c:pt>
                <c:pt idx="1797">
                  <c:v>43696</c:v>
                </c:pt>
                <c:pt idx="1798">
                  <c:v>43697</c:v>
                </c:pt>
                <c:pt idx="1799">
                  <c:v>43698</c:v>
                </c:pt>
                <c:pt idx="1800">
                  <c:v>43699</c:v>
                </c:pt>
                <c:pt idx="1801">
                  <c:v>43700</c:v>
                </c:pt>
                <c:pt idx="1802">
                  <c:v>43701</c:v>
                </c:pt>
                <c:pt idx="1803">
                  <c:v>43702</c:v>
                </c:pt>
                <c:pt idx="1804">
                  <c:v>43703</c:v>
                </c:pt>
                <c:pt idx="1805">
                  <c:v>43704</c:v>
                </c:pt>
                <c:pt idx="1806">
                  <c:v>43705</c:v>
                </c:pt>
                <c:pt idx="1807">
                  <c:v>43706</c:v>
                </c:pt>
                <c:pt idx="1808">
                  <c:v>43707</c:v>
                </c:pt>
                <c:pt idx="1809">
                  <c:v>43708</c:v>
                </c:pt>
                <c:pt idx="1810">
                  <c:v>43709</c:v>
                </c:pt>
                <c:pt idx="1811">
                  <c:v>43710</c:v>
                </c:pt>
                <c:pt idx="1812">
                  <c:v>43711</c:v>
                </c:pt>
                <c:pt idx="1813">
                  <c:v>43712</c:v>
                </c:pt>
                <c:pt idx="1814">
                  <c:v>43713</c:v>
                </c:pt>
                <c:pt idx="1815">
                  <c:v>43714</c:v>
                </c:pt>
                <c:pt idx="1816">
                  <c:v>43715</c:v>
                </c:pt>
                <c:pt idx="1817">
                  <c:v>43716</c:v>
                </c:pt>
                <c:pt idx="1818">
                  <c:v>43717</c:v>
                </c:pt>
                <c:pt idx="1819">
                  <c:v>43718</c:v>
                </c:pt>
                <c:pt idx="1820">
                  <c:v>43719</c:v>
                </c:pt>
                <c:pt idx="1821">
                  <c:v>43720</c:v>
                </c:pt>
                <c:pt idx="1822">
                  <c:v>43721</c:v>
                </c:pt>
                <c:pt idx="1823">
                  <c:v>43722</c:v>
                </c:pt>
                <c:pt idx="1824">
                  <c:v>43723</c:v>
                </c:pt>
                <c:pt idx="1825">
                  <c:v>43724</c:v>
                </c:pt>
                <c:pt idx="1826">
                  <c:v>43725</c:v>
                </c:pt>
                <c:pt idx="1827">
                  <c:v>43726</c:v>
                </c:pt>
                <c:pt idx="1828">
                  <c:v>43727</c:v>
                </c:pt>
                <c:pt idx="1829">
                  <c:v>43728</c:v>
                </c:pt>
                <c:pt idx="1830">
                  <c:v>43729</c:v>
                </c:pt>
                <c:pt idx="1831">
                  <c:v>43730</c:v>
                </c:pt>
                <c:pt idx="1832">
                  <c:v>43731</c:v>
                </c:pt>
                <c:pt idx="1833">
                  <c:v>43732</c:v>
                </c:pt>
                <c:pt idx="1834">
                  <c:v>43733</c:v>
                </c:pt>
                <c:pt idx="1835">
                  <c:v>43734</c:v>
                </c:pt>
                <c:pt idx="1836">
                  <c:v>43735</c:v>
                </c:pt>
                <c:pt idx="1837">
                  <c:v>43736</c:v>
                </c:pt>
                <c:pt idx="1838">
                  <c:v>43737</c:v>
                </c:pt>
                <c:pt idx="1839">
                  <c:v>43738</c:v>
                </c:pt>
                <c:pt idx="1840">
                  <c:v>43739</c:v>
                </c:pt>
                <c:pt idx="1841">
                  <c:v>43740</c:v>
                </c:pt>
                <c:pt idx="1842">
                  <c:v>43741</c:v>
                </c:pt>
                <c:pt idx="1843">
                  <c:v>43742</c:v>
                </c:pt>
                <c:pt idx="1844">
                  <c:v>43743</c:v>
                </c:pt>
                <c:pt idx="1845">
                  <c:v>43744</c:v>
                </c:pt>
                <c:pt idx="1846">
                  <c:v>43745</c:v>
                </c:pt>
                <c:pt idx="1847">
                  <c:v>43746</c:v>
                </c:pt>
                <c:pt idx="1848">
                  <c:v>43747</c:v>
                </c:pt>
                <c:pt idx="1849">
                  <c:v>43748</c:v>
                </c:pt>
                <c:pt idx="1850">
                  <c:v>43749</c:v>
                </c:pt>
                <c:pt idx="1851">
                  <c:v>43750</c:v>
                </c:pt>
                <c:pt idx="1852">
                  <c:v>43751</c:v>
                </c:pt>
                <c:pt idx="1853">
                  <c:v>43752</c:v>
                </c:pt>
                <c:pt idx="1854">
                  <c:v>43753</c:v>
                </c:pt>
                <c:pt idx="1855">
                  <c:v>43754</c:v>
                </c:pt>
                <c:pt idx="1856">
                  <c:v>43755</c:v>
                </c:pt>
                <c:pt idx="1857">
                  <c:v>43756</c:v>
                </c:pt>
                <c:pt idx="1858">
                  <c:v>43757</c:v>
                </c:pt>
                <c:pt idx="1859">
                  <c:v>43758</c:v>
                </c:pt>
                <c:pt idx="1860">
                  <c:v>43759</c:v>
                </c:pt>
                <c:pt idx="1861">
                  <c:v>43760</c:v>
                </c:pt>
                <c:pt idx="1862">
                  <c:v>43761</c:v>
                </c:pt>
                <c:pt idx="1863">
                  <c:v>43762</c:v>
                </c:pt>
                <c:pt idx="1864">
                  <c:v>43763</c:v>
                </c:pt>
                <c:pt idx="1865">
                  <c:v>43764</c:v>
                </c:pt>
                <c:pt idx="1866">
                  <c:v>43765</c:v>
                </c:pt>
                <c:pt idx="1867">
                  <c:v>43766</c:v>
                </c:pt>
                <c:pt idx="1868">
                  <c:v>43767</c:v>
                </c:pt>
                <c:pt idx="1869">
                  <c:v>43768</c:v>
                </c:pt>
                <c:pt idx="1870">
                  <c:v>43769</c:v>
                </c:pt>
                <c:pt idx="1871">
                  <c:v>43770</c:v>
                </c:pt>
                <c:pt idx="1872">
                  <c:v>43771</c:v>
                </c:pt>
                <c:pt idx="1873">
                  <c:v>43772</c:v>
                </c:pt>
                <c:pt idx="1874">
                  <c:v>43773</c:v>
                </c:pt>
                <c:pt idx="1875">
                  <c:v>43774</c:v>
                </c:pt>
                <c:pt idx="1876">
                  <c:v>43775</c:v>
                </c:pt>
                <c:pt idx="1877">
                  <c:v>43776</c:v>
                </c:pt>
                <c:pt idx="1878">
                  <c:v>43777</c:v>
                </c:pt>
                <c:pt idx="1879">
                  <c:v>43778</c:v>
                </c:pt>
                <c:pt idx="1880">
                  <c:v>43779</c:v>
                </c:pt>
                <c:pt idx="1881">
                  <c:v>43780</c:v>
                </c:pt>
                <c:pt idx="1882">
                  <c:v>43781</c:v>
                </c:pt>
                <c:pt idx="1883">
                  <c:v>43782</c:v>
                </c:pt>
                <c:pt idx="1884">
                  <c:v>43783</c:v>
                </c:pt>
                <c:pt idx="1885">
                  <c:v>43784</c:v>
                </c:pt>
                <c:pt idx="1886">
                  <c:v>43785</c:v>
                </c:pt>
                <c:pt idx="1887">
                  <c:v>43786</c:v>
                </c:pt>
                <c:pt idx="1888">
                  <c:v>43787</c:v>
                </c:pt>
                <c:pt idx="1889">
                  <c:v>43788</c:v>
                </c:pt>
                <c:pt idx="1890">
                  <c:v>43789</c:v>
                </c:pt>
                <c:pt idx="1891">
                  <c:v>43790</c:v>
                </c:pt>
                <c:pt idx="1892">
                  <c:v>43791</c:v>
                </c:pt>
                <c:pt idx="1893">
                  <c:v>43792</c:v>
                </c:pt>
                <c:pt idx="1894">
                  <c:v>43793</c:v>
                </c:pt>
                <c:pt idx="1895">
                  <c:v>43794</c:v>
                </c:pt>
                <c:pt idx="1896">
                  <c:v>43795</c:v>
                </c:pt>
                <c:pt idx="1897">
                  <c:v>43796</c:v>
                </c:pt>
                <c:pt idx="1898">
                  <c:v>43797</c:v>
                </c:pt>
                <c:pt idx="1899">
                  <c:v>43798</c:v>
                </c:pt>
                <c:pt idx="1900">
                  <c:v>43799</c:v>
                </c:pt>
                <c:pt idx="1901">
                  <c:v>43800</c:v>
                </c:pt>
                <c:pt idx="1902">
                  <c:v>43801</c:v>
                </c:pt>
                <c:pt idx="1903">
                  <c:v>43802</c:v>
                </c:pt>
                <c:pt idx="1904">
                  <c:v>43803</c:v>
                </c:pt>
                <c:pt idx="1905">
                  <c:v>43804</c:v>
                </c:pt>
                <c:pt idx="1906">
                  <c:v>43805</c:v>
                </c:pt>
                <c:pt idx="1907">
                  <c:v>43806</c:v>
                </c:pt>
                <c:pt idx="1908">
                  <c:v>43807</c:v>
                </c:pt>
                <c:pt idx="1909">
                  <c:v>43808</c:v>
                </c:pt>
                <c:pt idx="1910">
                  <c:v>43809</c:v>
                </c:pt>
                <c:pt idx="1911">
                  <c:v>43810</c:v>
                </c:pt>
                <c:pt idx="1912">
                  <c:v>43811</c:v>
                </c:pt>
                <c:pt idx="1913">
                  <c:v>43812</c:v>
                </c:pt>
                <c:pt idx="1914">
                  <c:v>43813</c:v>
                </c:pt>
                <c:pt idx="1915">
                  <c:v>43814</c:v>
                </c:pt>
                <c:pt idx="1916">
                  <c:v>43815</c:v>
                </c:pt>
                <c:pt idx="1917">
                  <c:v>43816</c:v>
                </c:pt>
                <c:pt idx="1918">
                  <c:v>43817</c:v>
                </c:pt>
                <c:pt idx="1919">
                  <c:v>43818</c:v>
                </c:pt>
                <c:pt idx="1920">
                  <c:v>43819</c:v>
                </c:pt>
                <c:pt idx="1921">
                  <c:v>43820</c:v>
                </c:pt>
                <c:pt idx="1922">
                  <c:v>43821</c:v>
                </c:pt>
                <c:pt idx="1923">
                  <c:v>43822</c:v>
                </c:pt>
                <c:pt idx="1924">
                  <c:v>43823</c:v>
                </c:pt>
                <c:pt idx="1925">
                  <c:v>43824</c:v>
                </c:pt>
                <c:pt idx="1926">
                  <c:v>43825</c:v>
                </c:pt>
                <c:pt idx="1927">
                  <c:v>43826</c:v>
                </c:pt>
                <c:pt idx="1928">
                  <c:v>43827</c:v>
                </c:pt>
                <c:pt idx="1929">
                  <c:v>43828</c:v>
                </c:pt>
                <c:pt idx="1930">
                  <c:v>43829</c:v>
                </c:pt>
                <c:pt idx="1931">
                  <c:v>43830</c:v>
                </c:pt>
                <c:pt idx="1932">
                  <c:v>43831</c:v>
                </c:pt>
                <c:pt idx="1933">
                  <c:v>43832</c:v>
                </c:pt>
                <c:pt idx="1934">
                  <c:v>43833</c:v>
                </c:pt>
                <c:pt idx="1935">
                  <c:v>43834</c:v>
                </c:pt>
                <c:pt idx="1936">
                  <c:v>43835</c:v>
                </c:pt>
                <c:pt idx="1937">
                  <c:v>43836</c:v>
                </c:pt>
                <c:pt idx="1938">
                  <c:v>43837</c:v>
                </c:pt>
                <c:pt idx="1939">
                  <c:v>43838</c:v>
                </c:pt>
                <c:pt idx="1940">
                  <c:v>43839</c:v>
                </c:pt>
                <c:pt idx="1941">
                  <c:v>43840</c:v>
                </c:pt>
                <c:pt idx="1942">
                  <c:v>43841</c:v>
                </c:pt>
                <c:pt idx="1943">
                  <c:v>43842</c:v>
                </c:pt>
                <c:pt idx="1944">
                  <c:v>43843</c:v>
                </c:pt>
                <c:pt idx="1945">
                  <c:v>43844</c:v>
                </c:pt>
                <c:pt idx="1946">
                  <c:v>43845</c:v>
                </c:pt>
                <c:pt idx="1947">
                  <c:v>43846</c:v>
                </c:pt>
                <c:pt idx="1948">
                  <c:v>43847</c:v>
                </c:pt>
                <c:pt idx="1949">
                  <c:v>43848</c:v>
                </c:pt>
                <c:pt idx="1950">
                  <c:v>43849</c:v>
                </c:pt>
                <c:pt idx="1951">
                  <c:v>43850</c:v>
                </c:pt>
                <c:pt idx="1952">
                  <c:v>43851</c:v>
                </c:pt>
                <c:pt idx="1953">
                  <c:v>43852</c:v>
                </c:pt>
                <c:pt idx="1954">
                  <c:v>43853</c:v>
                </c:pt>
                <c:pt idx="1955">
                  <c:v>43854</c:v>
                </c:pt>
                <c:pt idx="1956">
                  <c:v>43855</c:v>
                </c:pt>
                <c:pt idx="1957">
                  <c:v>43856</c:v>
                </c:pt>
                <c:pt idx="1958">
                  <c:v>43857</c:v>
                </c:pt>
                <c:pt idx="1959">
                  <c:v>43858</c:v>
                </c:pt>
                <c:pt idx="1960">
                  <c:v>43859</c:v>
                </c:pt>
                <c:pt idx="1961">
                  <c:v>43860</c:v>
                </c:pt>
                <c:pt idx="1962">
                  <c:v>43861</c:v>
                </c:pt>
                <c:pt idx="1963">
                  <c:v>43862</c:v>
                </c:pt>
                <c:pt idx="1964">
                  <c:v>43863</c:v>
                </c:pt>
                <c:pt idx="1965">
                  <c:v>43864</c:v>
                </c:pt>
                <c:pt idx="1966">
                  <c:v>43865</c:v>
                </c:pt>
                <c:pt idx="1967">
                  <c:v>43866</c:v>
                </c:pt>
                <c:pt idx="1968">
                  <c:v>43867</c:v>
                </c:pt>
                <c:pt idx="1969">
                  <c:v>43868</c:v>
                </c:pt>
                <c:pt idx="1970">
                  <c:v>43869</c:v>
                </c:pt>
                <c:pt idx="1971">
                  <c:v>43870</c:v>
                </c:pt>
                <c:pt idx="1972">
                  <c:v>43871</c:v>
                </c:pt>
                <c:pt idx="1973">
                  <c:v>43872</c:v>
                </c:pt>
                <c:pt idx="1974">
                  <c:v>43873</c:v>
                </c:pt>
                <c:pt idx="1975">
                  <c:v>43874</c:v>
                </c:pt>
                <c:pt idx="1976">
                  <c:v>43875</c:v>
                </c:pt>
                <c:pt idx="1977">
                  <c:v>43876</c:v>
                </c:pt>
                <c:pt idx="1978">
                  <c:v>43877</c:v>
                </c:pt>
                <c:pt idx="1979">
                  <c:v>43878</c:v>
                </c:pt>
                <c:pt idx="1980">
                  <c:v>43879</c:v>
                </c:pt>
                <c:pt idx="1981">
                  <c:v>43880</c:v>
                </c:pt>
                <c:pt idx="1982">
                  <c:v>43881</c:v>
                </c:pt>
                <c:pt idx="1983">
                  <c:v>43882</c:v>
                </c:pt>
                <c:pt idx="1984">
                  <c:v>43883</c:v>
                </c:pt>
                <c:pt idx="1985">
                  <c:v>43884</c:v>
                </c:pt>
                <c:pt idx="1986">
                  <c:v>43885</c:v>
                </c:pt>
                <c:pt idx="1987">
                  <c:v>43886</c:v>
                </c:pt>
                <c:pt idx="1988">
                  <c:v>43887</c:v>
                </c:pt>
                <c:pt idx="1989">
                  <c:v>43888</c:v>
                </c:pt>
                <c:pt idx="1990">
                  <c:v>43889</c:v>
                </c:pt>
                <c:pt idx="1991">
                  <c:v>43890</c:v>
                </c:pt>
                <c:pt idx="1992">
                  <c:v>43891</c:v>
                </c:pt>
                <c:pt idx="1993">
                  <c:v>43892</c:v>
                </c:pt>
                <c:pt idx="1994">
                  <c:v>43893</c:v>
                </c:pt>
                <c:pt idx="1995">
                  <c:v>43894</c:v>
                </c:pt>
                <c:pt idx="1996">
                  <c:v>43895</c:v>
                </c:pt>
                <c:pt idx="1997">
                  <c:v>43896</c:v>
                </c:pt>
                <c:pt idx="1998">
                  <c:v>43897</c:v>
                </c:pt>
                <c:pt idx="1999">
                  <c:v>43898</c:v>
                </c:pt>
                <c:pt idx="2000">
                  <c:v>43899</c:v>
                </c:pt>
                <c:pt idx="2001">
                  <c:v>43900</c:v>
                </c:pt>
                <c:pt idx="2002">
                  <c:v>43901</c:v>
                </c:pt>
                <c:pt idx="2003">
                  <c:v>43902</c:v>
                </c:pt>
                <c:pt idx="2004">
                  <c:v>43903</c:v>
                </c:pt>
                <c:pt idx="2005">
                  <c:v>43904</c:v>
                </c:pt>
                <c:pt idx="2006">
                  <c:v>43905</c:v>
                </c:pt>
                <c:pt idx="2007">
                  <c:v>43906</c:v>
                </c:pt>
                <c:pt idx="2008">
                  <c:v>43907</c:v>
                </c:pt>
                <c:pt idx="2009">
                  <c:v>43908</c:v>
                </c:pt>
                <c:pt idx="2010">
                  <c:v>43909</c:v>
                </c:pt>
                <c:pt idx="2011">
                  <c:v>43910</c:v>
                </c:pt>
                <c:pt idx="2012">
                  <c:v>43911</c:v>
                </c:pt>
                <c:pt idx="2013">
                  <c:v>43912</c:v>
                </c:pt>
                <c:pt idx="2014">
                  <c:v>43913</c:v>
                </c:pt>
                <c:pt idx="2015">
                  <c:v>43914</c:v>
                </c:pt>
                <c:pt idx="2016">
                  <c:v>43915</c:v>
                </c:pt>
                <c:pt idx="2017">
                  <c:v>43916</c:v>
                </c:pt>
                <c:pt idx="2018">
                  <c:v>43917</c:v>
                </c:pt>
                <c:pt idx="2019">
                  <c:v>43918</c:v>
                </c:pt>
                <c:pt idx="2020">
                  <c:v>43919</c:v>
                </c:pt>
                <c:pt idx="2021">
                  <c:v>43920</c:v>
                </c:pt>
                <c:pt idx="2022">
                  <c:v>43921</c:v>
                </c:pt>
                <c:pt idx="2023">
                  <c:v>43922</c:v>
                </c:pt>
                <c:pt idx="2024">
                  <c:v>43923</c:v>
                </c:pt>
                <c:pt idx="2025">
                  <c:v>43924</c:v>
                </c:pt>
                <c:pt idx="2026">
                  <c:v>43925</c:v>
                </c:pt>
                <c:pt idx="2027">
                  <c:v>43926</c:v>
                </c:pt>
                <c:pt idx="2028">
                  <c:v>43927</c:v>
                </c:pt>
                <c:pt idx="2029">
                  <c:v>43928</c:v>
                </c:pt>
                <c:pt idx="2030">
                  <c:v>43929</c:v>
                </c:pt>
                <c:pt idx="2031">
                  <c:v>43930</c:v>
                </c:pt>
                <c:pt idx="2032">
                  <c:v>43931</c:v>
                </c:pt>
                <c:pt idx="2033">
                  <c:v>43932</c:v>
                </c:pt>
                <c:pt idx="2034">
                  <c:v>43933</c:v>
                </c:pt>
                <c:pt idx="2035">
                  <c:v>43934</c:v>
                </c:pt>
                <c:pt idx="2036">
                  <c:v>43935</c:v>
                </c:pt>
                <c:pt idx="2037">
                  <c:v>43936</c:v>
                </c:pt>
                <c:pt idx="2038">
                  <c:v>43937</c:v>
                </c:pt>
                <c:pt idx="2039">
                  <c:v>43938</c:v>
                </c:pt>
                <c:pt idx="2040">
                  <c:v>43939</c:v>
                </c:pt>
                <c:pt idx="2041">
                  <c:v>43940</c:v>
                </c:pt>
                <c:pt idx="2042">
                  <c:v>43941</c:v>
                </c:pt>
                <c:pt idx="2043">
                  <c:v>43942</c:v>
                </c:pt>
                <c:pt idx="2044">
                  <c:v>43943</c:v>
                </c:pt>
                <c:pt idx="2045">
                  <c:v>43944</c:v>
                </c:pt>
                <c:pt idx="2046">
                  <c:v>43945</c:v>
                </c:pt>
                <c:pt idx="2047">
                  <c:v>43946</c:v>
                </c:pt>
                <c:pt idx="2048">
                  <c:v>43947</c:v>
                </c:pt>
                <c:pt idx="2049">
                  <c:v>43948</c:v>
                </c:pt>
                <c:pt idx="2050">
                  <c:v>43949</c:v>
                </c:pt>
                <c:pt idx="2051">
                  <c:v>43950</c:v>
                </c:pt>
                <c:pt idx="2052">
                  <c:v>43951</c:v>
                </c:pt>
                <c:pt idx="2053">
                  <c:v>43952</c:v>
                </c:pt>
                <c:pt idx="2054">
                  <c:v>43953</c:v>
                </c:pt>
                <c:pt idx="2055">
                  <c:v>43954</c:v>
                </c:pt>
                <c:pt idx="2056">
                  <c:v>43955</c:v>
                </c:pt>
                <c:pt idx="2057">
                  <c:v>43956</c:v>
                </c:pt>
                <c:pt idx="2058">
                  <c:v>43957</c:v>
                </c:pt>
                <c:pt idx="2059">
                  <c:v>43958</c:v>
                </c:pt>
                <c:pt idx="2060">
                  <c:v>43959</c:v>
                </c:pt>
                <c:pt idx="2061">
                  <c:v>43960</c:v>
                </c:pt>
                <c:pt idx="2062">
                  <c:v>43961</c:v>
                </c:pt>
                <c:pt idx="2063">
                  <c:v>43962</c:v>
                </c:pt>
                <c:pt idx="2064">
                  <c:v>43963</c:v>
                </c:pt>
                <c:pt idx="2065">
                  <c:v>43964</c:v>
                </c:pt>
                <c:pt idx="2066">
                  <c:v>43965</c:v>
                </c:pt>
                <c:pt idx="2067">
                  <c:v>43966</c:v>
                </c:pt>
                <c:pt idx="2068">
                  <c:v>43967</c:v>
                </c:pt>
                <c:pt idx="2069">
                  <c:v>43968</c:v>
                </c:pt>
                <c:pt idx="2070">
                  <c:v>43969</c:v>
                </c:pt>
                <c:pt idx="2071">
                  <c:v>43970</c:v>
                </c:pt>
                <c:pt idx="2072">
                  <c:v>43971</c:v>
                </c:pt>
                <c:pt idx="2073">
                  <c:v>43972</c:v>
                </c:pt>
                <c:pt idx="2074">
                  <c:v>43973</c:v>
                </c:pt>
                <c:pt idx="2075">
                  <c:v>43974</c:v>
                </c:pt>
                <c:pt idx="2076">
                  <c:v>43975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43981</c:v>
                </c:pt>
                <c:pt idx="2083">
                  <c:v>43982</c:v>
                </c:pt>
                <c:pt idx="2084">
                  <c:v>43983</c:v>
                </c:pt>
                <c:pt idx="2085">
                  <c:v>43984</c:v>
                </c:pt>
                <c:pt idx="2086">
                  <c:v>43985</c:v>
                </c:pt>
                <c:pt idx="2087">
                  <c:v>43986</c:v>
                </c:pt>
                <c:pt idx="2088">
                  <c:v>43987</c:v>
                </c:pt>
                <c:pt idx="2089">
                  <c:v>43988</c:v>
                </c:pt>
                <c:pt idx="2090">
                  <c:v>43989</c:v>
                </c:pt>
                <c:pt idx="2091">
                  <c:v>43990</c:v>
                </c:pt>
                <c:pt idx="2092">
                  <c:v>43991</c:v>
                </c:pt>
                <c:pt idx="2093">
                  <c:v>43992</c:v>
                </c:pt>
                <c:pt idx="2094">
                  <c:v>43993</c:v>
                </c:pt>
                <c:pt idx="2095">
                  <c:v>43994</c:v>
                </c:pt>
                <c:pt idx="2096">
                  <c:v>43995</c:v>
                </c:pt>
                <c:pt idx="2097">
                  <c:v>43996</c:v>
                </c:pt>
                <c:pt idx="2098">
                  <c:v>43997</c:v>
                </c:pt>
                <c:pt idx="2099">
                  <c:v>43998</c:v>
                </c:pt>
                <c:pt idx="2100">
                  <c:v>43999</c:v>
                </c:pt>
                <c:pt idx="2101">
                  <c:v>44000</c:v>
                </c:pt>
                <c:pt idx="2102">
                  <c:v>44001</c:v>
                </c:pt>
                <c:pt idx="2103">
                  <c:v>44002</c:v>
                </c:pt>
                <c:pt idx="2104">
                  <c:v>44003</c:v>
                </c:pt>
                <c:pt idx="2105">
                  <c:v>44004</c:v>
                </c:pt>
                <c:pt idx="2106">
                  <c:v>44005</c:v>
                </c:pt>
                <c:pt idx="2107">
                  <c:v>44006</c:v>
                </c:pt>
                <c:pt idx="2108">
                  <c:v>44007</c:v>
                </c:pt>
                <c:pt idx="2109">
                  <c:v>44008</c:v>
                </c:pt>
                <c:pt idx="2110">
                  <c:v>44009</c:v>
                </c:pt>
                <c:pt idx="2111">
                  <c:v>44010</c:v>
                </c:pt>
                <c:pt idx="2112">
                  <c:v>44011</c:v>
                </c:pt>
                <c:pt idx="2113">
                  <c:v>44012</c:v>
                </c:pt>
                <c:pt idx="2114">
                  <c:v>44013</c:v>
                </c:pt>
                <c:pt idx="2115">
                  <c:v>44014</c:v>
                </c:pt>
                <c:pt idx="2116">
                  <c:v>44015</c:v>
                </c:pt>
                <c:pt idx="2117">
                  <c:v>44016</c:v>
                </c:pt>
                <c:pt idx="2118">
                  <c:v>44017</c:v>
                </c:pt>
                <c:pt idx="2119">
                  <c:v>44018</c:v>
                </c:pt>
                <c:pt idx="2120">
                  <c:v>44019</c:v>
                </c:pt>
                <c:pt idx="2121">
                  <c:v>44020</c:v>
                </c:pt>
                <c:pt idx="2122">
                  <c:v>44021</c:v>
                </c:pt>
                <c:pt idx="2123">
                  <c:v>44022</c:v>
                </c:pt>
                <c:pt idx="2124">
                  <c:v>44023</c:v>
                </c:pt>
                <c:pt idx="2125">
                  <c:v>44024</c:v>
                </c:pt>
                <c:pt idx="2126">
                  <c:v>44025</c:v>
                </c:pt>
                <c:pt idx="2127">
                  <c:v>44026</c:v>
                </c:pt>
                <c:pt idx="2128">
                  <c:v>44027</c:v>
                </c:pt>
                <c:pt idx="2129">
                  <c:v>44028</c:v>
                </c:pt>
                <c:pt idx="2130">
                  <c:v>44029</c:v>
                </c:pt>
                <c:pt idx="2131">
                  <c:v>44030</c:v>
                </c:pt>
                <c:pt idx="2132">
                  <c:v>44031</c:v>
                </c:pt>
                <c:pt idx="2133">
                  <c:v>44032</c:v>
                </c:pt>
                <c:pt idx="2134">
                  <c:v>44033</c:v>
                </c:pt>
                <c:pt idx="2135">
                  <c:v>44034</c:v>
                </c:pt>
                <c:pt idx="2136">
                  <c:v>44035</c:v>
                </c:pt>
                <c:pt idx="2137">
                  <c:v>44036</c:v>
                </c:pt>
                <c:pt idx="2138">
                  <c:v>44037</c:v>
                </c:pt>
                <c:pt idx="2139">
                  <c:v>44038</c:v>
                </c:pt>
                <c:pt idx="2140">
                  <c:v>44039</c:v>
                </c:pt>
                <c:pt idx="2141">
                  <c:v>44040</c:v>
                </c:pt>
                <c:pt idx="2142">
                  <c:v>44041</c:v>
                </c:pt>
                <c:pt idx="2143">
                  <c:v>44042</c:v>
                </c:pt>
                <c:pt idx="2144">
                  <c:v>44043</c:v>
                </c:pt>
                <c:pt idx="2145">
                  <c:v>44044</c:v>
                </c:pt>
                <c:pt idx="2146">
                  <c:v>44045</c:v>
                </c:pt>
                <c:pt idx="2147">
                  <c:v>44046</c:v>
                </c:pt>
                <c:pt idx="2148">
                  <c:v>44047</c:v>
                </c:pt>
                <c:pt idx="2149">
                  <c:v>44048</c:v>
                </c:pt>
                <c:pt idx="2150">
                  <c:v>44049</c:v>
                </c:pt>
                <c:pt idx="2151">
                  <c:v>44050</c:v>
                </c:pt>
                <c:pt idx="2152">
                  <c:v>44051</c:v>
                </c:pt>
                <c:pt idx="2153">
                  <c:v>44052</c:v>
                </c:pt>
                <c:pt idx="2154">
                  <c:v>44053</c:v>
                </c:pt>
                <c:pt idx="2155">
                  <c:v>44054</c:v>
                </c:pt>
                <c:pt idx="2156">
                  <c:v>44055</c:v>
                </c:pt>
                <c:pt idx="2157">
                  <c:v>44056</c:v>
                </c:pt>
                <c:pt idx="2158">
                  <c:v>44057</c:v>
                </c:pt>
                <c:pt idx="2159">
                  <c:v>44058</c:v>
                </c:pt>
                <c:pt idx="2160">
                  <c:v>44059</c:v>
                </c:pt>
                <c:pt idx="2161">
                  <c:v>44060</c:v>
                </c:pt>
                <c:pt idx="2162">
                  <c:v>44061</c:v>
                </c:pt>
                <c:pt idx="2163">
                  <c:v>44062</c:v>
                </c:pt>
                <c:pt idx="2164">
                  <c:v>44063</c:v>
                </c:pt>
                <c:pt idx="2165">
                  <c:v>44064</c:v>
                </c:pt>
                <c:pt idx="2166">
                  <c:v>44065</c:v>
                </c:pt>
                <c:pt idx="2167">
                  <c:v>44066</c:v>
                </c:pt>
                <c:pt idx="2168">
                  <c:v>44067</c:v>
                </c:pt>
                <c:pt idx="2169">
                  <c:v>44068</c:v>
                </c:pt>
                <c:pt idx="2170">
                  <c:v>44069</c:v>
                </c:pt>
                <c:pt idx="2171">
                  <c:v>44070</c:v>
                </c:pt>
                <c:pt idx="2172">
                  <c:v>44071</c:v>
                </c:pt>
                <c:pt idx="2173">
                  <c:v>44072</c:v>
                </c:pt>
                <c:pt idx="2174">
                  <c:v>44073</c:v>
                </c:pt>
                <c:pt idx="2175">
                  <c:v>44074</c:v>
                </c:pt>
                <c:pt idx="2176">
                  <c:v>44075</c:v>
                </c:pt>
                <c:pt idx="2177">
                  <c:v>44076</c:v>
                </c:pt>
                <c:pt idx="2178">
                  <c:v>44077</c:v>
                </c:pt>
                <c:pt idx="2179">
                  <c:v>44078</c:v>
                </c:pt>
                <c:pt idx="2180">
                  <c:v>44079</c:v>
                </c:pt>
                <c:pt idx="2181">
                  <c:v>44080</c:v>
                </c:pt>
                <c:pt idx="2182">
                  <c:v>44081</c:v>
                </c:pt>
                <c:pt idx="2183">
                  <c:v>44082</c:v>
                </c:pt>
                <c:pt idx="2184">
                  <c:v>44083</c:v>
                </c:pt>
                <c:pt idx="2185">
                  <c:v>44084</c:v>
                </c:pt>
                <c:pt idx="2186">
                  <c:v>44085</c:v>
                </c:pt>
                <c:pt idx="2187">
                  <c:v>44086</c:v>
                </c:pt>
                <c:pt idx="2188">
                  <c:v>44087</c:v>
                </c:pt>
                <c:pt idx="2189">
                  <c:v>44088</c:v>
                </c:pt>
                <c:pt idx="2190">
                  <c:v>44089</c:v>
                </c:pt>
                <c:pt idx="2191">
                  <c:v>44090</c:v>
                </c:pt>
                <c:pt idx="2192">
                  <c:v>44091</c:v>
                </c:pt>
                <c:pt idx="2193">
                  <c:v>44092</c:v>
                </c:pt>
                <c:pt idx="2194">
                  <c:v>44093</c:v>
                </c:pt>
                <c:pt idx="2195">
                  <c:v>44094</c:v>
                </c:pt>
                <c:pt idx="2196">
                  <c:v>44095</c:v>
                </c:pt>
                <c:pt idx="2197">
                  <c:v>44096</c:v>
                </c:pt>
                <c:pt idx="2198">
                  <c:v>44097</c:v>
                </c:pt>
                <c:pt idx="2199">
                  <c:v>44098</c:v>
                </c:pt>
                <c:pt idx="2200">
                  <c:v>44099</c:v>
                </c:pt>
                <c:pt idx="2201">
                  <c:v>44100</c:v>
                </c:pt>
                <c:pt idx="2202">
                  <c:v>44101</c:v>
                </c:pt>
                <c:pt idx="2203">
                  <c:v>44102</c:v>
                </c:pt>
                <c:pt idx="2204">
                  <c:v>44103</c:v>
                </c:pt>
                <c:pt idx="2205">
                  <c:v>44104</c:v>
                </c:pt>
                <c:pt idx="2206">
                  <c:v>44105</c:v>
                </c:pt>
                <c:pt idx="2207">
                  <c:v>44106</c:v>
                </c:pt>
                <c:pt idx="2208">
                  <c:v>44107</c:v>
                </c:pt>
                <c:pt idx="2209">
                  <c:v>44108</c:v>
                </c:pt>
                <c:pt idx="2210">
                  <c:v>44109</c:v>
                </c:pt>
                <c:pt idx="2211">
                  <c:v>44110</c:v>
                </c:pt>
                <c:pt idx="2212">
                  <c:v>44111</c:v>
                </c:pt>
                <c:pt idx="2213">
                  <c:v>44112</c:v>
                </c:pt>
                <c:pt idx="2214">
                  <c:v>44113</c:v>
                </c:pt>
                <c:pt idx="2215">
                  <c:v>44114</c:v>
                </c:pt>
                <c:pt idx="2216">
                  <c:v>44115</c:v>
                </c:pt>
                <c:pt idx="2217">
                  <c:v>44116</c:v>
                </c:pt>
                <c:pt idx="2218">
                  <c:v>44117</c:v>
                </c:pt>
                <c:pt idx="2219">
                  <c:v>44118</c:v>
                </c:pt>
                <c:pt idx="2220">
                  <c:v>44119</c:v>
                </c:pt>
                <c:pt idx="2221">
                  <c:v>44120</c:v>
                </c:pt>
                <c:pt idx="2222">
                  <c:v>44121</c:v>
                </c:pt>
                <c:pt idx="2223">
                  <c:v>44122</c:v>
                </c:pt>
                <c:pt idx="2224">
                  <c:v>44123</c:v>
                </c:pt>
                <c:pt idx="2225">
                  <c:v>44124</c:v>
                </c:pt>
                <c:pt idx="2226">
                  <c:v>44125</c:v>
                </c:pt>
                <c:pt idx="2227">
                  <c:v>44126</c:v>
                </c:pt>
                <c:pt idx="2228">
                  <c:v>44127</c:v>
                </c:pt>
                <c:pt idx="2229">
                  <c:v>44128</c:v>
                </c:pt>
                <c:pt idx="2230">
                  <c:v>44129</c:v>
                </c:pt>
                <c:pt idx="2231">
                  <c:v>44130</c:v>
                </c:pt>
                <c:pt idx="2232">
                  <c:v>44131</c:v>
                </c:pt>
                <c:pt idx="2233">
                  <c:v>44132</c:v>
                </c:pt>
                <c:pt idx="2234">
                  <c:v>44133</c:v>
                </c:pt>
                <c:pt idx="2235">
                  <c:v>44134</c:v>
                </c:pt>
                <c:pt idx="2236">
                  <c:v>44135</c:v>
                </c:pt>
                <c:pt idx="2237">
                  <c:v>44136</c:v>
                </c:pt>
                <c:pt idx="2238">
                  <c:v>44137</c:v>
                </c:pt>
                <c:pt idx="2239">
                  <c:v>44138</c:v>
                </c:pt>
                <c:pt idx="2240">
                  <c:v>44139</c:v>
                </c:pt>
                <c:pt idx="2241">
                  <c:v>44140</c:v>
                </c:pt>
                <c:pt idx="2242">
                  <c:v>44141</c:v>
                </c:pt>
                <c:pt idx="2243">
                  <c:v>44142</c:v>
                </c:pt>
                <c:pt idx="2244">
                  <c:v>44143</c:v>
                </c:pt>
                <c:pt idx="2245">
                  <c:v>44144</c:v>
                </c:pt>
                <c:pt idx="2246">
                  <c:v>44145</c:v>
                </c:pt>
                <c:pt idx="2247">
                  <c:v>44146</c:v>
                </c:pt>
                <c:pt idx="2248">
                  <c:v>44147</c:v>
                </c:pt>
                <c:pt idx="2249">
                  <c:v>44148</c:v>
                </c:pt>
                <c:pt idx="2250">
                  <c:v>44149</c:v>
                </c:pt>
                <c:pt idx="2251">
                  <c:v>44150</c:v>
                </c:pt>
                <c:pt idx="2252">
                  <c:v>44151</c:v>
                </c:pt>
                <c:pt idx="2253">
                  <c:v>44152</c:v>
                </c:pt>
                <c:pt idx="2254">
                  <c:v>44153</c:v>
                </c:pt>
                <c:pt idx="2255">
                  <c:v>44154</c:v>
                </c:pt>
                <c:pt idx="2256">
                  <c:v>44155</c:v>
                </c:pt>
                <c:pt idx="2257">
                  <c:v>44156</c:v>
                </c:pt>
                <c:pt idx="2258">
                  <c:v>44157</c:v>
                </c:pt>
                <c:pt idx="2259">
                  <c:v>44158</c:v>
                </c:pt>
                <c:pt idx="2260">
                  <c:v>44159</c:v>
                </c:pt>
                <c:pt idx="2261">
                  <c:v>44160</c:v>
                </c:pt>
                <c:pt idx="2262">
                  <c:v>44161</c:v>
                </c:pt>
                <c:pt idx="2263">
                  <c:v>44162</c:v>
                </c:pt>
                <c:pt idx="2264">
                  <c:v>44163</c:v>
                </c:pt>
                <c:pt idx="2265">
                  <c:v>44164</c:v>
                </c:pt>
                <c:pt idx="2266">
                  <c:v>44165</c:v>
                </c:pt>
                <c:pt idx="2267">
                  <c:v>44166</c:v>
                </c:pt>
                <c:pt idx="2268">
                  <c:v>44167</c:v>
                </c:pt>
                <c:pt idx="2269">
                  <c:v>44168</c:v>
                </c:pt>
                <c:pt idx="2270">
                  <c:v>44169</c:v>
                </c:pt>
                <c:pt idx="2271">
                  <c:v>44170</c:v>
                </c:pt>
                <c:pt idx="2272">
                  <c:v>44171</c:v>
                </c:pt>
                <c:pt idx="2273">
                  <c:v>44172</c:v>
                </c:pt>
                <c:pt idx="2274">
                  <c:v>44173</c:v>
                </c:pt>
                <c:pt idx="2275">
                  <c:v>44174</c:v>
                </c:pt>
                <c:pt idx="2276">
                  <c:v>44175</c:v>
                </c:pt>
                <c:pt idx="2277">
                  <c:v>44176</c:v>
                </c:pt>
                <c:pt idx="2278">
                  <c:v>44177</c:v>
                </c:pt>
                <c:pt idx="2279">
                  <c:v>44178</c:v>
                </c:pt>
                <c:pt idx="2280">
                  <c:v>44179</c:v>
                </c:pt>
                <c:pt idx="2281">
                  <c:v>44180</c:v>
                </c:pt>
                <c:pt idx="2282">
                  <c:v>44181</c:v>
                </c:pt>
                <c:pt idx="2283">
                  <c:v>44182</c:v>
                </c:pt>
                <c:pt idx="2284">
                  <c:v>44183</c:v>
                </c:pt>
                <c:pt idx="2285">
                  <c:v>44184</c:v>
                </c:pt>
                <c:pt idx="2286">
                  <c:v>44185</c:v>
                </c:pt>
                <c:pt idx="2287">
                  <c:v>44186</c:v>
                </c:pt>
                <c:pt idx="2288">
                  <c:v>44187</c:v>
                </c:pt>
                <c:pt idx="2289">
                  <c:v>44188</c:v>
                </c:pt>
                <c:pt idx="2290">
                  <c:v>44189</c:v>
                </c:pt>
                <c:pt idx="2291">
                  <c:v>44190</c:v>
                </c:pt>
                <c:pt idx="2292">
                  <c:v>44191</c:v>
                </c:pt>
                <c:pt idx="2293">
                  <c:v>44192</c:v>
                </c:pt>
                <c:pt idx="2294">
                  <c:v>44193</c:v>
                </c:pt>
                <c:pt idx="2295">
                  <c:v>44194</c:v>
                </c:pt>
                <c:pt idx="2296">
                  <c:v>44195</c:v>
                </c:pt>
                <c:pt idx="2297">
                  <c:v>44196</c:v>
                </c:pt>
                <c:pt idx="2298">
                  <c:v>44197</c:v>
                </c:pt>
                <c:pt idx="2299">
                  <c:v>44198</c:v>
                </c:pt>
                <c:pt idx="2300">
                  <c:v>44199</c:v>
                </c:pt>
                <c:pt idx="2301">
                  <c:v>44200</c:v>
                </c:pt>
                <c:pt idx="2302">
                  <c:v>44201</c:v>
                </c:pt>
                <c:pt idx="2303">
                  <c:v>44202</c:v>
                </c:pt>
                <c:pt idx="2304">
                  <c:v>44203</c:v>
                </c:pt>
                <c:pt idx="2305">
                  <c:v>44204</c:v>
                </c:pt>
                <c:pt idx="2306">
                  <c:v>44205</c:v>
                </c:pt>
                <c:pt idx="2307">
                  <c:v>44206</c:v>
                </c:pt>
                <c:pt idx="2308">
                  <c:v>44207</c:v>
                </c:pt>
                <c:pt idx="2309">
                  <c:v>44208</c:v>
                </c:pt>
                <c:pt idx="2310">
                  <c:v>44209</c:v>
                </c:pt>
                <c:pt idx="2311">
                  <c:v>44210</c:v>
                </c:pt>
                <c:pt idx="2312">
                  <c:v>44211</c:v>
                </c:pt>
                <c:pt idx="2313">
                  <c:v>44212</c:v>
                </c:pt>
                <c:pt idx="2314">
                  <c:v>44213</c:v>
                </c:pt>
                <c:pt idx="2315">
                  <c:v>44214</c:v>
                </c:pt>
                <c:pt idx="2316">
                  <c:v>44215</c:v>
                </c:pt>
                <c:pt idx="2317">
                  <c:v>44216</c:v>
                </c:pt>
                <c:pt idx="2318">
                  <c:v>44217</c:v>
                </c:pt>
                <c:pt idx="2319">
                  <c:v>44218</c:v>
                </c:pt>
                <c:pt idx="2320">
                  <c:v>44219</c:v>
                </c:pt>
                <c:pt idx="2321">
                  <c:v>44220</c:v>
                </c:pt>
                <c:pt idx="2322">
                  <c:v>44221</c:v>
                </c:pt>
                <c:pt idx="2323">
                  <c:v>44222</c:v>
                </c:pt>
                <c:pt idx="2324">
                  <c:v>44223</c:v>
                </c:pt>
                <c:pt idx="2325">
                  <c:v>44224</c:v>
                </c:pt>
                <c:pt idx="2326">
                  <c:v>44225</c:v>
                </c:pt>
                <c:pt idx="2327">
                  <c:v>44226</c:v>
                </c:pt>
                <c:pt idx="2328">
                  <c:v>44227</c:v>
                </c:pt>
                <c:pt idx="2329">
                  <c:v>44228</c:v>
                </c:pt>
                <c:pt idx="2330">
                  <c:v>44229</c:v>
                </c:pt>
                <c:pt idx="2331">
                  <c:v>44230</c:v>
                </c:pt>
                <c:pt idx="2332">
                  <c:v>44231</c:v>
                </c:pt>
                <c:pt idx="2333">
                  <c:v>44232</c:v>
                </c:pt>
                <c:pt idx="2334">
                  <c:v>44233</c:v>
                </c:pt>
                <c:pt idx="2335">
                  <c:v>44234</c:v>
                </c:pt>
                <c:pt idx="2336">
                  <c:v>44235</c:v>
                </c:pt>
                <c:pt idx="2337">
                  <c:v>44236</c:v>
                </c:pt>
                <c:pt idx="2338">
                  <c:v>44237</c:v>
                </c:pt>
                <c:pt idx="2339">
                  <c:v>44238</c:v>
                </c:pt>
                <c:pt idx="2340">
                  <c:v>44239</c:v>
                </c:pt>
                <c:pt idx="2341">
                  <c:v>44240</c:v>
                </c:pt>
                <c:pt idx="2342">
                  <c:v>44241</c:v>
                </c:pt>
                <c:pt idx="2343">
                  <c:v>44242</c:v>
                </c:pt>
                <c:pt idx="2344">
                  <c:v>44243</c:v>
                </c:pt>
                <c:pt idx="2345">
                  <c:v>44244</c:v>
                </c:pt>
                <c:pt idx="2346">
                  <c:v>44245</c:v>
                </c:pt>
                <c:pt idx="2347">
                  <c:v>44246</c:v>
                </c:pt>
                <c:pt idx="2348">
                  <c:v>44247</c:v>
                </c:pt>
                <c:pt idx="2349">
                  <c:v>44248</c:v>
                </c:pt>
                <c:pt idx="2350">
                  <c:v>44249</c:v>
                </c:pt>
                <c:pt idx="2351">
                  <c:v>44250</c:v>
                </c:pt>
                <c:pt idx="2352">
                  <c:v>44251</c:v>
                </c:pt>
                <c:pt idx="2353">
                  <c:v>44252</c:v>
                </c:pt>
                <c:pt idx="2354">
                  <c:v>44253</c:v>
                </c:pt>
                <c:pt idx="2355">
                  <c:v>44254</c:v>
                </c:pt>
                <c:pt idx="2356">
                  <c:v>44255</c:v>
                </c:pt>
                <c:pt idx="2357">
                  <c:v>44256</c:v>
                </c:pt>
                <c:pt idx="2358">
                  <c:v>44257</c:v>
                </c:pt>
                <c:pt idx="2359">
                  <c:v>44258</c:v>
                </c:pt>
                <c:pt idx="2360">
                  <c:v>44259</c:v>
                </c:pt>
                <c:pt idx="2361">
                  <c:v>44260</c:v>
                </c:pt>
                <c:pt idx="2362">
                  <c:v>44261</c:v>
                </c:pt>
                <c:pt idx="2363">
                  <c:v>44262</c:v>
                </c:pt>
                <c:pt idx="2364">
                  <c:v>44263</c:v>
                </c:pt>
                <c:pt idx="2365">
                  <c:v>44264</c:v>
                </c:pt>
                <c:pt idx="2366">
                  <c:v>44265</c:v>
                </c:pt>
                <c:pt idx="2367">
                  <c:v>44266</c:v>
                </c:pt>
                <c:pt idx="2368">
                  <c:v>44267</c:v>
                </c:pt>
                <c:pt idx="2369">
                  <c:v>44268</c:v>
                </c:pt>
                <c:pt idx="2370">
                  <c:v>44269</c:v>
                </c:pt>
                <c:pt idx="2371">
                  <c:v>44270</c:v>
                </c:pt>
                <c:pt idx="2372">
                  <c:v>44271</c:v>
                </c:pt>
                <c:pt idx="2373">
                  <c:v>44272</c:v>
                </c:pt>
                <c:pt idx="2374">
                  <c:v>44273</c:v>
                </c:pt>
                <c:pt idx="2375">
                  <c:v>44274</c:v>
                </c:pt>
                <c:pt idx="2376">
                  <c:v>44275</c:v>
                </c:pt>
                <c:pt idx="2377">
                  <c:v>44276</c:v>
                </c:pt>
                <c:pt idx="2378">
                  <c:v>44277</c:v>
                </c:pt>
                <c:pt idx="2379">
                  <c:v>44278</c:v>
                </c:pt>
                <c:pt idx="2380">
                  <c:v>44279</c:v>
                </c:pt>
                <c:pt idx="2381">
                  <c:v>44280</c:v>
                </c:pt>
                <c:pt idx="2382">
                  <c:v>44281</c:v>
                </c:pt>
                <c:pt idx="2383">
                  <c:v>44282</c:v>
                </c:pt>
                <c:pt idx="2384">
                  <c:v>44283</c:v>
                </c:pt>
                <c:pt idx="2385">
                  <c:v>44284</c:v>
                </c:pt>
                <c:pt idx="2386">
                  <c:v>44285</c:v>
                </c:pt>
                <c:pt idx="2387">
                  <c:v>44286</c:v>
                </c:pt>
                <c:pt idx="2388">
                  <c:v>44287</c:v>
                </c:pt>
                <c:pt idx="2389">
                  <c:v>44288</c:v>
                </c:pt>
                <c:pt idx="2390">
                  <c:v>44289</c:v>
                </c:pt>
                <c:pt idx="2391">
                  <c:v>44290</c:v>
                </c:pt>
                <c:pt idx="2392">
                  <c:v>44291</c:v>
                </c:pt>
                <c:pt idx="2393">
                  <c:v>44292</c:v>
                </c:pt>
                <c:pt idx="2394">
                  <c:v>44293</c:v>
                </c:pt>
                <c:pt idx="2395">
                  <c:v>44294</c:v>
                </c:pt>
                <c:pt idx="2396">
                  <c:v>44295</c:v>
                </c:pt>
                <c:pt idx="2397">
                  <c:v>44296</c:v>
                </c:pt>
                <c:pt idx="2398">
                  <c:v>44297</c:v>
                </c:pt>
                <c:pt idx="2399">
                  <c:v>44298</c:v>
                </c:pt>
                <c:pt idx="2400">
                  <c:v>44299</c:v>
                </c:pt>
                <c:pt idx="2401">
                  <c:v>44300</c:v>
                </c:pt>
                <c:pt idx="2402">
                  <c:v>44301</c:v>
                </c:pt>
                <c:pt idx="2403">
                  <c:v>44302</c:v>
                </c:pt>
                <c:pt idx="2404">
                  <c:v>44303</c:v>
                </c:pt>
                <c:pt idx="2405">
                  <c:v>44304</c:v>
                </c:pt>
                <c:pt idx="2406">
                  <c:v>44305</c:v>
                </c:pt>
                <c:pt idx="2407">
                  <c:v>44306</c:v>
                </c:pt>
                <c:pt idx="2408">
                  <c:v>44307</c:v>
                </c:pt>
                <c:pt idx="2409">
                  <c:v>44308</c:v>
                </c:pt>
                <c:pt idx="2410">
                  <c:v>44309</c:v>
                </c:pt>
                <c:pt idx="2411">
                  <c:v>44310</c:v>
                </c:pt>
                <c:pt idx="2412">
                  <c:v>44311</c:v>
                </c:pt>
                <c:pt idx="2413">
                  <c:v>44312</c:v>
                </c:pt>
                <c:pt idx="2414">
                  <c:v>44313</c:v>
                </c:pt>
                <c:pt idx="2415">
                  <c:v>44314</c:v>
                </c:pt>
                <c:pt idx="2416">
                  <c:v>44315</c:v>
                </c:pt>
                <c:pt idx="2417">
                  <c:v>44316</c:v>
                </c:pt>
                <c:pt idx="2418">
                  <c:v>44317</c:v>
                </c:pt>
                <c:pt idx="2419">
                  <c:v>44318</c:v>
                </c:pt>
                <c:pt idx="2420">
                  <c:v>44319</c:v>
                </c:pt>
                <c:pt idx="2421">
                  <c:v>44320</c:v>
                </c:pt>
                <c:pt idx="2422">
                  <c:v>44321</c:v>
                </c:pt>
                <c:pt idx="2423">
                  <c:v>44322</c:v>
                </c:pt>
                <c:pt idx="2424">
                  <c:v>44323</c:v>
                </c:pt>
                <c:pt idx="2425">
                  <c:v>44324</c:v>
                </c:pt>
                <c:pt idx="2426">
                  <c:v>44325</c:v>
                </c:pt>
                <c:pt idx="2427">
                  <c:v>44326</c:v>
                </c:pt>
                <c:pt idx="2428">
                  <c:v>44327</c:v>
                </c:pt>
                <c:pt idx="2429">
                  <c:v>44328</c:v>
                </c:pt>
                <c:pt idx="2430">
                  <c:v>44329</c:v>
                </c:pt>
                <c:pt idx="2431">
                  <c:v>44330</c:v>
                </c:pt>
                <c:pt idx="2432">
                  <c:v>44331</c:v>
                </c:pt>
                <c:pt idx="2433">
                  <c:v>44332</c:v>
                </c:pt>
                <c:pt idx="2434">
                  <c:v>44333</c:v>
                </c:pt>
                <c:pt idx="2435">
                  <c:v>44334</c:v>
                </c:pt>
                <c:pt idx="2436">
                  <c:v>44335</c:v>
                </c:pt>
                <c:pt idx="2437">
                  <c:v>44336</c:v>
                </c:pt>
                <c:pt idx="2438">
                  <c:v>44337</c:v>
                </c:pt>
                <c:pt idx="2439">
                  <c:v>44338</c:v>
                </c:pt>
                <c:pt idx="2440">
                  <c:v>44339</c:v>
                </c:pt>
                <c:pt idx="2441">
                  <c:v>44340</c:v>
                </c:pt>
                <c:pt idx="2442">
                  <c:v>44341</c:v>
                </c:pt>
                <c:pt idx="2443">
                  <c:v>44342</c:v>
                </c:pt>
                <c:pt idx="2444">
                  <c:v>44343</c:v>
                </c:pt>
                <c:pt idx="2445">
                  <c:v>44344</c:v>
                </c:pt>
                <c:pt idx="2446">
                  <c:v>44345</c:v>
                </c:pt>
                <c:pt idx="2447">
                  <c:v>44346</c:v>
                </c:pt>
                <c:pt idx="2448">
                  <c:v>44347</c:v>
                </c:pt>
                <c:pt idx="2449">
                  <c:v>44348</c:v>
                </c:pt>
                <c:pt idx="2450">
                  <c:v>44349</c:v>
                </c:pt>
                <c:pt idx="2451">
                  <c:v>44350</c:v>
                </c:pt>
                <c:pt idx="2452">
                  <c:v>44351</c:v>
                </c:pt>
                <c:pt idx="2453">
                  <c:v>44352</c:v>
                </c:pt>
                <c:pt idx="2454">
                  <c:v>44353</c:v>
                </c:pt>
                <c:pt idx="2455">
                  <c:v>44354</c:v>
                </c:pt>
                <c:pt idx="2456">
                  <c:v>44355</c:v>
                </c:pt>
                <c:pt idx="2457">
                  <c:v>44356</c:v>
                </c:pt>
                <c:pt idx="2458">
                  <c:v>44357</c:v>
                </c:pt>
                <c:pt idx="2459">
                  <c:v>44358</c:v>
                </c:pt>
                <c:pt idx="2460">
                  <c:v>44359</c:v>
                </c:pt>
                <c:pt idx="2461">
                  <c:v>44360</c:v>
                </c:pt>
                <c:pt idx="2462">
                  <c:v>44361</c:v>
                </c:pt>
                <c:pt idx="2463">
                  <c:v>44362</c:v>
                </c:pt>
                <c:pt idx="2464">
                  <c:v>44363</c:v>
                </c:pt>
                <c:pt idx="2465">
                  <c:v>44364</c:v>
                </c:pt>
                <c:pt idx="2466">
                  <c:v>44365</c:v>
                </c:pt>
                <c:pt idx="2467">
                  <c:v>44366</c:v>
                </c:pt>
                <c:pt idx="2468">
                  <c:v>44367</c:v>
                </c:pt>
                <c:pt idx="2469">
                  <c:v>44368</c:v>
                </c:pt>
                <c:pt idx="2470">
                  <c:v>44369</c:v>
                </c:pt>
                <c:pt idx="2471">
                  <c:v>44370</c:v>
                </c:pt>
                <c:pt idx="2472">
                  <c:v>44371</c:v>
                </c:pt>
                <c:pt idx="2473">
                  <c:v>44372</c:v>
                </c:pt>
                <c:pt idx="2474">
                  <c:v>44373</c:v>
                </c:pt>
                <c:pt idx="2475">
                  <c:v>44374</c:v>
                </c:pt>
                <c:pt idx="2476">
                  <c:v>44375</c:v>
                </c:pt>
                <c:pt idx="2477">
                  <c:v>44376</c:v>
                </c:pt>
                <c:pt idx="2478">
                  <c:v>44377</c:v>
                </c:pt>
                <c:pt idx="2479">
                  <c:v>44378</c:v>
                </c:pt>
                <c:pt idx="2480">
                  <c:v>44379</c:v>
                </c:pt>
                <c:pt idx="2481">
                  <c:v>44380</c:v>
                </c:pt>
                <c:pt idx="2482">
                  <c:v>44381</c:v>
                </c:pt>
                <c:pt idx="2483">
                  <c:v>44382</c:v>
                </c:pt>
                <c:pt idx="2484">
                  <c:v>44383</c:v>
                </c:pt>
                <c:pt idx="2485">
                  <c:v>44384</c:v>
                </c:pt>
                <c:pt idx="2486">
                  <c:v>44385</c:v>
                </c:pt>
                <c:pt idx="2487">
                  <c:v>44386</c:v>
                </c:pt>
                <c:pt idx="2488">
                  <c:v>44387</c:v>
                </c:pt>
                <c:pt idx="2489">
                  <c:v>44388</c:v>
                </c:pt>
                <c:pt idx="2490">
                  <c:v>44389</c:v>
                </c:pt>
                <c:pt idx="2491">
                  <c:v>44390</c:v>
                </c:pt>
                <c:pt idx="2492">
                  <c:v>44391</c:v>
                </c:pt>
                <c:pt idx="2493">
                  <c:v>44392</c:v>
                </c:pt>
                <c:pt idx="2494">
                  <c:v>44393</c:v>
                </c:pt>
                <c:pt idx="2495">
                  <c:v>44394</c:v>
                </c:pt>
                <c:pt idx="2496">
                  <c:v>44395</c:v>
                </c:pt>
                <c:pt idx="2497">
                  <c:v>44396</c:v>
                </c:pt>
                <c:pt idx="2498">
                  <c:v>44397</c:v>
                </c:pt>
                <c:pt idx="2499">
                  <c:v>44398</c:v>
                </c:pt>
                <c:pt idx="2500">
                  <c:v>44399</c:v>
                </c:pt>
                <c:pt idx="2501">
                  <c:v>44400</c:v>
                </c:pt>
                <c:pt idx="2502">
                  <c:v>44401</c:v>
                </c:pt>
                <c:pt idx="2503">
                  <c:v>44402</c:v>
                </c:pt>
                <c:pt idx="2504">
                  <c:v>44403</c:v>
                </c:pt>
                <c:pt idx="2505">
                  <c:v>44404</c:v>
                </c:pt>
                <c:pt idx="2506">
                  <c:v>44405</c:v>
                </c:pt>
                <c:pt idx="2507">
                  <c:v>44406</c:v>
                </c:pt>
                <c:pt idx="2508">
                  <c:v>44407</c:v>
                </c:pt>
                <c:pt idx="2509">
                  <c:v>44408</c:v>
                </c:pt>
                <c:pt idx="2510">
                  <c:v>44409</c:v>
                </c:pt>
                <c:pt idx="2511">
                  <c:v>44410</c:v>
                </c:pt>
                <c:pt idx="2512">
                  <c:v>44411</c:v>
                </c:pt>
                <c:pt idx="2513">
                  <c:v>44412</c:v>
                </c:pt>
                <c:pt idx="2514">
                  <c:v>44413</c:v>
                </c:pt>
                <c:pt idx="2515">
                  <c:v>44414</c:v>
                </c:pt>
                <c:pt idx="2516">
                  <c:v>44415</c:v>
                </c:pt>
                <c:pt idx="2517">
                  <c:v>44416</c:v>
                </c:pt>
                <c:pt idx="2518">
                  <c:v>44417</c:v>
                </c:pt>
                <c:pt idx="2519">
                  <c:v>44418</c:v>
                </c:pt>
                <c:pt idx="2520">
                  <c:v>44419</c:v>
                </c:pt>
                <c:pt idx="2521">
                  <c:v>44420</c:v>
                </c:pt>
                <c:pt idx="2522">
                  <c:v>44421</c:v>
                </c:pt>
                <c:pt idx="2523">
                  <c:v>44422</c:v>
                </c:pt>
                <c:pt idx="2524">
                  <c:v>44423</c:v>
                </c:pt>
                <c:pt idx="2525">
                  <c:v>44424</c:v>
                </c:pt>
                <c:pt idx="2526">
                  <c:v>44425</c:v>
                </c:pt>
                <c:pt idx="2527">
                  <c:v>44426</c:v>
                </c:pt>
                <c:pt idx="2528">
                  <c:v>44427</c:v>
                </c:pt>
                <c:pt idx="2529">
                  <c:v>44428</c:v>
                </c:pt>
                <c:pt idx="2530">
                  <c:v>44429</c:v>
                </c:pt>
                <c:pt idx="2531">
                  <c:v>44430</c:v>
                </c:pt>
                <c:pt idx="2532">
                  <c:v>44431</c:v>
                </c:pt>
                <c:pt idx="2533">
                  <c:v>44432</c:v>
                </c:pt>
                <c:pt idx="2534">
                  <c:v>44433</c:v>
                </c:pt>
                <c:pt idx="2535">
                  <c:v>44434</c:v>
                </c:pt>
                <c:pt idx="2536">
                  <c:v>44435</c:v>
                </c:pt>
                <c:pt idx="2537">
                  <c:v>44436</c:v>
                </c:pt>
                <c:pt idx="2538">
                  <c:v>44437</c:v>
                </c:pt>
                <c:pt idx="2539">
                  <c:v>44438</c:v>
                </c:pt>
                <c:pt idx="2540">
                  <c:v>44439</c:v>
                </c:pt>
                <c:pt idx="2541">
                  <c:v>44440</c:v>
                </c:pt>
                <c:pt idx="2542">
                  <c:v>44441</c:v>
                </c:pt>
                <c:pt idx="2543">
                  <c:v>44442</c:v>
                </c:pt>
                <c:pt idx="2544">
                  <c:v>44443</c:v>
                </c:pt>
                <c:pt idx="2545">
                  <c:v>44444</c:v>
                </c:pt>
                <c:pt idx="2546">
                  <c:v>44445</c:v>
                </c:pt>
                <c:pt idx="2547">
                  <c:v>44446</c:v>
                </c:pt>
                <c:pt idx="2548">
                  <c:v>44447</c:v>
                </c:pt>
                <c:pt idx="2549">
                  <c:v>44448</c:v>
                </c:pt>
                <c:pt idx="2550">
                  <c:v>44449</c:v>
                </c:pt>
                <c:pt idx="2551">
                  <c:v>44450</c:v>
                </c:pt>
                <c:pt idx="2552">
                  <c:v>44451</c:v>
                </c:pt>
                <c:pt idx="2553">
                  <c:v>44452</c:v>
                </c:pt>
                <c:pt idx="2554">
                  <c:v>44453</c:v>
                </c:pt>
                <c:pt idx="2555">
                  <c:v>44454</c:v>
                </c:pt>
                <c:pt idx="2556">
                  <c:v>44455</c:v>
                </c:pt>
                <c:pt idx="2557">
                  <c:v>44456</c:v>
                </c:pt>
                <c:pt idx="2558">
                  <c:v>44457</c:v>
                </c:pt>
                <c:pt idx="2559">
                  <c:v>44458</c:v>
                </c:pt>
                <c:pt idx="2560">
                  <c:v>44459</c:v>
                </c:pt>
                <c:pt idx="2561">
                  <c:v>44460</c:v>
                </c:pt>
                <c:pt idx="2562">
                  <c:v>44461</c:v>
                </c:pt>
                <c:pt idx="2563">
                  <c:v>44462</c:v>
                </c:pt>
                <c:pt idx="2564">
                  <c:v>44463</c:v>
                </c:pt>
                <c:pt idx="2565">
                  <c:v>44464</c:v>
                </c:pt>
                <c:pt idx="2566">
                  <c:v>44465</c:v>
                </c:pt>
                <c:pt idx="2567">
                  <c:v>44466</c:v>
                </c:pt>
                <c:pt idx="2568">
                  <c:v>44467</c:v>
                </c:pt>
                <c:pt idx="2569">
                  <c:v>44468</c:v>
                </c:pt>
                <c:pt idx="2570">
                  <c:v>44469</c:v>
                </c:pt>
                <c:pt idx="2571">
                  <c:v>44470</c:v>
                </c:pt>
                <c:pt idx="2572">
                  <c:v>44471</c:v>
                </c:pt>
                <c:pt idx="2573">
                  <c:v>44472</c:v>
                </c:pt>
                <c:pt idx="2574">
                  <c:v>44473</c:v>
                </c:pt>
                <c:pt idx="2575">
                  <c:v>44474</c:v>
                </c:pt>
                <c:pt idx="2576">
                  <c:v>44475</c:v>
                </c:pt>
                <c:pt idx="2577">
                  <c:v>44476</c:v>
                </c:pt>
                <c:pt idx="2578">
                  <c:v>44477</c:v>
                </c:pt>
                <c:pt idx="2579">
                  <c:v>44478</c:v>
                </c:pt>
                <c:pt idx="2580">
                  <c:v>44479</c:v>
                </c:pt>
                <c:pt idx="2581">
                  <c:v>44480</c:v>
                </c:pt>
                <c:pt idx="2582">
                  <c:v>44481</c:v>
                </c:pt>
                <c:pt idx="2583">
                  <c:v>44482</c:v>
                </c:pt>
                <c:pt idx="2584">
                  <c:v>44483</c:v>
                </c:pt>
                <c:pt idx="2585">
                  <c:v>44484</c:v>
                </c:pt>
                <c:pt idx="2586">
                  <c:v>44485</c:v>
                </c:pt>
                <c:pt idx="2587">
                  <c:v>44486</c:v>
                </c:pt>
                <c:pt idx="2588">
                  <c:v>44487</c:v>
                </c:pt>
                <c:pt idx="2589">
                  <c:v>44488</c:v>
                </c:pt>
                <c:pt idx="2590">
                  <c:v>44489</c:v>
                </c:pt>
                <c:pt idx="2591">
                  <c:v>44490</c:v>
                </c:pt>
                <c:pt idx="2592">
                  <c:v>44491</c:v>
                </c:pt>
                <c:pt idx="2593">
                  <c:v>44492</c:v>
                </c:pt>
                <c:pt idx="2594">
                  <c:v>44493</c:v>
                </c:pt>
                <c:pt idx="2595">
                  <c:v>44494</c:v>
                </c:pt>
                <c:pt idx="2596">
                  <c:v>44495</c:v>
                </c:pt>
                <c:pt idx="2597">
                  <c:v>44496</c:v>
                </c:pt>
                <c:pt idx="2598">
                  <c:v>44497</c:v>
                </c:pt>
                <c:pt idx="2599">
                  <c:v>44498</c:v>
                </c:pt>
                <c:pt idx="2600">
                  <c:v>44499</c:v>
                </c:pt>
                <c:pt idx="2601">
                  <c:v>44500</c:v>
                </c:pt>
                <c:pt idx="2602">
                  <c:v>44501</c:v>
                </c:pt>
                <c:pt idx="2603">
                  <c:v>44502</c:v>
                </c:pt>
                <c:pt idx="2604">
                  <c:v>44503</c:v>
                </c:pt>
                <c:pt idx="2605">
                  <c:v>44504</c:v>
                </c:pt>
                <c:pt idx="2606">
                  <c:v>44505</c:v>
                </c:pt>
                <c:pt idx="2607">
                  <c:v>44506</c:v>
                </c:pt>
                <c:pt idx="2608">
                  <c:v>44507</c:v>
                </c:pt>
                <c:pt idx="2609">
                  <c:v>44508</c:v>
                </c:pt>
                <c:pt idx="2610">
                  <c:v>44509</c:v>
                </c:pt>
                <c:pt idx="2611">
                  <c:v>44510</c:v>
                </c:pt>
              </c:numCache>
            </c:numRef>
          </c:cat>
          <c:val>
            <c:numRef>
              <c:f>'BTC-USD_History'!$E$2:$E$2613</c:f>
              <c:numCache>
                <c:formatCode>General</c:formatCode>
                <c:ptCount val="2612"/>
                <c:pt idx="0">
                  <c:v>457.33401500000002</c:v>
                </c:pt>
                <c:pt idx="1">
                  <c:v>424.44000199999999</c:v>
                </c:pt>
                <c:pt idx="2">
                  <c:v>394.79599000000002</c:v>
                </c:pt>
                <c:pt idx="3">
                  <c:v>408.90399200000002</c:v>
                </c:pt>
                <c:pt idx="4">
                  <c:v>398.82101399999999</c:v>
                </c:pt>
                <c:pt idx="5">
                  <c:v>402.15200800000002</c:v>
                </c:pt>
                <c:pt idx="6">
                  <c:v>435.79098499999998</c:v>
                </c:pt>
                <c:pt idx="7">
                  <c:v>423.20498700000002</c:v>
                </c:pt>
                <c:pt idx="8">
                  <c:v>411.574005</c:v>
                </c:pt>
                <c:pt idx="9">
                  <c:v>404.42498799999998</c:v>
                </c:pt>
                <c:pt idx="10">
                  <c:v>399.51998900000001</c:v>
                </c:pt>
                <c:pt idx="11">
                  <c:v>377.18099999999998</c:v>
                </c:pt>
                <c:pt idx="12">
                  <c:v>375.46701000000002</c:v>
                </c:pt>
                <c:pt idx="13">
                  <c:v>386.94400000000002</c:v>
                </c:pt>
                <c:pt idx="14">
                  <c:v>383.61498999999998</c:v>
                </c:pt>
                <c:pt idx="15">
                  <c:v>375.07199100000003</c:v>
                </c:pt>
                <c:pt idx="16">
                  <c:v>359.51199300000002</c:v>
                </c:pt>
                <c:pt idx="17">
                  <c:v>328.86599699999999</c:v>
                </c:pt>
                <c:pt idx="18">
                  <c:v>320.51001000000002</c:v>
                </c:pt>
                <c:pt idx="19">
                  <c:v>330.07900999999998</c:v>
                </c:pt>
                <c:pt idx="20">
                  <c:v>336.18701199999998</c:v>
                </c:pt>
                <c:pt idx="21">
                  <c:v>352.94000199999999</c:v>
                </c:pt>
                <c:pt idx="22">
                  <c:v>365.02600100000001</c:v>
                </c:pt>
                <c:pt idx="23">
                  <c:v>361.56201199999998</c:v>
                </c:pt>
                <c:pt idx="24">
                  <c:v>362.29901100000001</c:v>
                </c:pt>
                <c:pt idx="25">
                  <c:v>378.54901100000001</c:v>
                </c:pt>
                <c:pt idx="26">
                  <c:v>390.41400099999998</c:v>
                </c:pt>
                <c:pt idx="27">
                  <c:v>400.86999500000002</c:v>
                </c:pt>
                <c:pt idx="28">
                  <c:v>394.77301</c:v>
                </c:pt>
                <c:pt idx="29">
                  <c:v>382.55599999999998</c:v>
                </c:pt>
                <c:pt idx="30">
                  <c:v>383.75799599999999</c:v>
                </c:pt>
                <c:pt idx="31">
                  <c:v>391.44198599999999</c:v>
                </c:pt>
                <c:pt idx="32">
                  <c:v>389.54599000000002</c:v>
                </c:pt>
                <c:pt idx="33">
                  <c:v>382.84500100000002</c:v>
                </c:pt>
                <c:pt idx="34">
                  <c:v>386.47500600000001</c:v>
                </c:pt>
                <c:pt idx="35">
                  <c:v>383.15798999999998</c:v>
                </c:pt>
                <c:pt idx="36">
                  <c:v>358.41699199999999</c:v>
                </c:pt>
                <c:pt idx="37">
                  <c:v>358.34500100000002</c:v>
                </c:pt>
                <c:pt idx="38">
                  <c:v>347.27099600000003</c:v>
                </c:pt>
                <c:pt idx="39">
                  <c:v>354.70400999999998</c:v>
                </c:pt>
                <c:pt idx="40">
                  <c:v>352.989014</c:v>
                </c:pt>
                <c:pt idx="41">
                  <c:v>357.61801100000002</c:v>
                </c:pt>
                <c:pt idx="42">
                  <c:v>335.591003</c:v>
                </c:pt>
                <c:pt idx="43">
                  <c:v>345.30499300000002</c:v>
                </c:pt>
                <c:pt idx="44">
                  <c:v>338.32101399999999</c:v>
                </c:pt>
                <c:pt idx="45">
                  <c:v>325.74899299999998</c:v>
                </c:pt>
                <c:pt idx="46">
                  <c:v>325.891998</c:v>
                </c:pt>
                <c:pt idx="47">
                  <c:v>327.55398600000001</c:v>
                </c:pt>
                <c:pt idx="48">
                  <c:v>330.49200400000001</c:v>
                </c:pt>
                <c:pt idx="49">
                  <c:v>339.48599200000001</c:v>
                </c:pt>
                <c:pt idx="50">
                  <c:v>349.290009</c:v>
                </c:pt>
                <c:pt idx="51">
                  <c:v>342.415009</c:v>
                </c:pt>
                <c:pt idx="52">
                  <c:v>345.48800699999998</c:v>
                </c:pt>
                <c:pt idx="53">
                  <c:v>363.26400799999999</c:v>
                </c:pt>
                <c:pt idx="54">
                  <c:v>366.92401100000001</c:v>
                </c:pt>
                <c:pt idx="55">
                  <c:v>367.69500699999998</c:v>
                </c:pt>
                <c:pt idx="56">
                  <c:v>423.56100500000002</c:v>
                </c:pt>
                <c:pt idx="57">
                  <c:v>420.73498499999999</c:v>
                </c:pt>
                <c:pt idx="58">
                  <c:v>397.817993</c:v>
                </c:pt>
                <c:pt idx="59">
                  <c:v>376.13299599999999</c:v>
                </c:pt>
                <c:pt idx="60">
                  <c:v>387.88198899999998</c:v>
                </c:pt>
                <c:pt idx="61">
                  <c:v>387.40798999999998</c:v>
                </c:pt>
                <c:pt idx="62">
                  <c:v>375.19799799999998</c:v>
                </c:pt>
                <c:pt idx="63">
                  <c:v>380.55499300000002</c:v>
                </c:pt>
                <c:pt idx="64">
                  <c:v>357.83999599999999</c:v>
                </c:pt>
                <c:pt idx="65">
                  <c:v>350.84799199999998</c:v>
                </c:pt>
                <c:pt idx="66">
                  <c:v>352.92001299999998</c:v>
                </c:pt>
                <c:pt idx="67">
                  <c:v>367.57299799999998</c:v>
                </c:pt>
                <c:pt idx="68">
                  <c:v>376.90100100000001</c:v>
                </c:pt>
                <c:pt idx="69">
                  <c:v>375.34799199999998</c:v>
                </c:pt>
                <c:pt idx="70">
                  <c:v>368.36999500000002</c:v>
                </c:pt>
                <c:pt idx="71">
                  <c:v>369.67001299999998</c:v>
                </c:pt>
                <c:pt idx="72">
                  <c:v>376.44699100000003</c:v>
                </c:pt>
                <c:pt idx="73">
                  <c:v>375.49099699999999</c:v>
                </c:pt>
                <c:pt idx="74">
                  <c:v>378.04699699999998</c:v>
                </c:pt>
                <c:pt idx="75">
                  <c:v>379.24499500000002</c:v>
                </c:pt>
                <c:pt idx="76">
                  <c:v>381.31500199999999</c:v>
                </c:pt>
                <c:pt idx="77">
                  <c:v>375.01001000000002</c:v>
                </c:pt>
                <c:pt idx="78">
                  <c:v>369.60400399999997</c:v>
                </c:pt>
                <c:pt idx="79">
                  <c:v>376.85400399999997</c:v>
                </c:pt>
                <c:pt idx="80">
                  <c:v>374.78500400000001</c:v>
                </c:pt>
                <c:pt idx="81">
                  <c:v>375.09500100000002</c:v>
                </c:pt>
                <c:pt idx="82">
                  <c:v>361.908997</c:v>
                </c:pt>
                <c:pt idx="83">
                  <c:v>352.21899400000001</c:v>
                </c:pt>
                <c:pt idx="84">
                  <c:v>346.36498999999998</c:v>
                </c:pt>
                <c:pt idx="85">
                  <c:v>350.506012</c:v>
                </c:pt>
                <c:pt idx="86">
                  <c:v>352.54199199999999</c:v>
                </c:pt>
                <c:pt idx="87">
                  <c:v>347.37600700000002</c:v>
                </c:pt>
                <c:pt idx="88">
                  <c:v>351.63198899999998</c:v>
                </c:pt>
                <c:pt idx="89">
                  <c:v>345.34500100000002</c:v>
                </c:pt>
                <c:pt idx="90">
                  <c:v>327.06201199999998</c:v>
                </c:pt>
                <c:pt idx="91">
                  <c:v>319.77600100000001</c:v>
                </c:pt>
                <c:pt idx="92">
                  <c:v>311.39599600000003</c:v>
                </c:pt>
                <c:pt idx="93">
                  <c:v>317.84298699999999</c:v>
                </c:pt>
                <c:pt idx="94">
                  <c:v>329.95599399999998</c:v>
                </c:pt>
                <c:pt idx="95">
                  <c:v>320.84298699999999</c:v>
                </c:pt>
                <c:pt idx="96">
                  <c:v>331.885986</c:v>
                </c:pt>
                <c:pt idx="97">
                  <c:v>334.57199100000003</c:v>
                </c:pt>
                <c:pt idx="98">
                  <c:v>322.533997</c:v>
                </c:pt>
                <c:pt idx="99">
                  <c:v>319.00799599999999</c:v>
                </c:pt>
                <c:pt idx="100">
                  <c:v>327.92401100000001</c:v>
                </c:pt>
                <c:pt idx="101">
                  <c:v>315.86300699999998</c:v>
                </c:pt>
                <c:pt idx="102">
                  <c:v>317.239014</c:v>
                </c:pt>
                <c:pt idx="103">
                  <c:v>312.67001299999998</c:v>
                </c:pt>
                <c:pt idx="104">
                  <c:v>310.73700000000002</c:v>
                </c:pt>
                <c:pt idx="105">
                  <c:v>320.192993</c:v>
                </c:pt>
                <c:pt idx="106">
                  <c:v>314.24899299999998</c:v>
                </c:pt>
                <c:pt idx="107">
                  <c:v>315.03201300000001</c:v>
                </c:pt>
                <c:pt idx="108">
                  <c:v>281.08200099999999</c:v>
                </c:pt>
                <c:pt idx="109">
                  <c:v>264.19500699999998</c:v>
                </c:pt>
                <c:pt idx="110">
                  <c:v>274.47399899999999</c:v>
                </c:pt>
                <c:pt idx="111">
                  <c:v>286.18899499999998</c:v>
                </c:pt>
                <c:pt idx="112">
                  <c:v>294.33700599999997</c:v>
                </c:pt>
                <c:pt idx="113">
                  <c:v>283.34899899999999</c:v>
                </c:pt>
                <c:pt idx="114">
                  <c:v>290.40798999999998</c:v>
                </c:pt>
                <c:pt idx="115">
                  <c:v>274.79599000000002</c:v>
                </c:pt>
                <c:pt idx="116">
                  <c:v>265.66000400000001</c:v>
                </c:pt>
                <c:pt idx="117">
                  <c:v>267.79599000000002</c:v>
                </c:pt>
                <c:pt idx="118">
                  <c:v>225.86099200000001</c:v>
                </c:pt>
                <c:pt idx="119">
                  <c:v>178.10299699999999</c:v>
                </c:pt>
                <c:pt idx="120">
                  <c:v>209.84399400000001</c:v>
                </c:pt>
                <c:pt idx="121">
                  <c:v>208.09700000000001</c:v>
                </c:pt>
                <c:pt idx="122">
                  <c:v>199.259995</c:v>
                </c:pt>
                <c:pt idx="123">
                  <c:v>210.33900499999999</c:v>
                </c:pt>
                <c:pt idx="124">
                  <c:v>214.86099200000001</c:v>
                </c:pt>
                <c:pt idx="125">
                  <c:v>211.31500199999999</c:v>
                </c:pt>
                <c:pt idx="126">
                  <c:v>226.89700300000001</c:v>
                </c:pt>
                <c:pt idx="127">
                  <c:v>233.40600599999999</c:v>
                </c:pt>
                <c:pt idx="128">
                  <c:v>232.878998</c:v>
                </c:pt>
                <c:pt idx="129">
                  <c:v>247.84700000000001</c:v>
                </c:pt>
                <c:pt idx="130">
                  <c:v>253.71800200000001</c:v>
                </c:pt>
                <c:pt idx="131">
                  <c:v>273.47299199999998</c:v>
                </c:pt>
                <c:pt idx="132">
                  <c:v>263.47500600000001</c:v>
                </c:pt>
                <c:pt idx="133">
                  <c:v>233.91499300000001</c:v>
                </c:pt>
                <c:pt idx="134">
                  <c:v>233.51300000000001</c:v>
                </c:pt>
                <c:pt idx="135">
                  <c:v>226.425003</c:v>
                </c:pt>
                <c:pt idx="136">
                  <c:v>217.46400499999999</c:v>
                </c:pt>
                <c:pt idx="137">
                  <c:v>226.97200000000001</c:v>
                </c:pt>
                <c:pt idx="138">
                  <c:v>238.229004</c:v>
                </c:pt>
                <c:pt idx="139">
                  <c:v>227.26800499999999</c:v>
                </c:pt>
                <c:pt idx="140">
                  <c:v>226.85299699999999</c:v>
                </c:pt>
                <c:pt idx="141">
                  <c:v>217.11099200000001</c:v>
                </c:pt>
                <c:pt idx="142">
                  <c:v>222.266006</c:v>
                </c:pt>
                <c:pt idx="143">
                  <c:v>227.753998</c:v>
                </c:pt>
                <c:pt idx="144">
                  <c:v>223.412003</c:v>
                </c:pt>
                <c:pt idx="145">
                  <c:v>220.11000100000001</c:v>
                </c:pt>
                <c:pt idx="146">
                  <c:v>219.83900499999999</c:v>
                </c:pt>
                <c:pt idx="147">
                  <c:v>219.18499800000001</c:v>
                </c:pt>
                <c:pt idx="148">
                  <c:v>221.76400799999999</c:v>
                </c:pt>
                <c:pt idx="149">
                  <c:v>235.42700199999999</c:v>
                </c:pt>
                <c:pt idx="150">
                  <c:v>257.32101399999999</c:v>
                </c:pt>
                <c:pt idx="151">
                  <c:v>234.824997</c:v>
                </c:pt>
                <c:pt idx="152">
                  <c:v>233.84300200000001</c:v>
                </c:pt>
                <c:pt idx="153">
                  <c:v>243.61000100000001</c:v>
                </c:pt>
                <c:pt idx="154">
                  <c:v>236.32600400000001</c:v>
                </c:pt>
                <c:pt idx="155">
                  <c:v>240.283005</c:v>
                </c:pt>
                <c:pt idx="156">
                  <c:v>243.77900700000001</c:v>
                </c:pt>
                <c:pt idx="157">
                  <c:v>244.533997</c:v>
                </c:pt>
                <c:pt idx="158">
                  <c:v>235.97700499999999</c:v>
                </c:pt>
                <c:pt idx="159">
                  <c:v>238.891998</c:v>
                </c:pt>
                <c:pt idx="160">
                  <c:v>238.73500100000001</c:v>
                </c:pt>
                <c:pt idx="161">
                  <c:v>237.470001</c:v>
                </c:pt>
                <c:pt idx="162">
                  <c:v>236.425995</c:v>
                </c:pt>
                <c:pt idx="163">
                  <c:v>253.828003</c:v>
                </c:pt>
                <c:pt idx="164">
                  <c:v>254.26300000000001</c:v>
                </c:pt>
                <c:pt idx="165">
                  <c:v>260.20199600000001</c:v>
                </c:pt>
                <c:pt idx="166">
                  <c:v>275.67001299999998</c:v>
                </c:pt>
                <c:pt idx="167">
                  <c:v>281.70199600000001</c:v>
                </c:pt>
                <c:pt idx="168">
                  <c:v>273.09201000000002</c:v>
                </c:pt>
                <c:pt idx="169">
                  <c:v>276.17800899999997</c:v>
                </c:pt>
                <c:pt idx="170">
                  <c:v>272.72299199999998</c:v>
                </c:pt>
                <c:pt idx="171">
                  <c:v>276.260986</c:v>
                </c:pt>
                <c:pt idx="172">
                  <c:v>274.35400399999997</c:v>
                </c:pt>
                <c:pt idx="173">
                  <c:v>289.60699499999998</c:v>
                </c:pt>
                <c:pt idx="174">
                  <c:v>291.76001000000002</c:v>
                </c:pt>
                <c:pt idx="175">
                  <c:v>296.37899800000002</c:v>
                </c:pt>
                <c:pt idx="176">
                  <c:v>294.35400399999997</c:v>
                </c:pt>
                <c:pt idx="177">
                  <c:v>285.33700599999997</c:v>
                </c:pt>
                <c:pt idx="178">
                  <c:v>281.88501000000002</c:v>
                </c:pt>
                <c:pt idx="179">
                  <c:v>286.39300500000002</c:v>
                </c:pt>
                <c:pt idx="180">
                  <c:v>290.59298699999999</c:v>
                </c:pt>
                <c:pt idx="181">
                  <c:v>285.50500499999998</c:v>
                </c:pt>
                <c:pt idx="182">
                  <c:v>256.29901100000001</c:v>
                </c:pt>
                <c:pt idx="183">
                  <c:v>260.92800899999997</c:v>
                </c:pt>
                <c:pt idx="184">
                  <c:v>261.74899299999998</c:v>
                </c:pt>
                <c:pt idx="185">
                  <c:v>260.02499399999999</c:v>
                </c:pt>
                <c:pt idx="186">
                  <c:v>267.959991</c:v>
                </c:pt>
                <c:pt idx="187">
                  <c:v>266.73998999999998</c:v>
                </c:pt>
                <c:pt idx="188">
                  <c:v>245.595001</c:v>
                </c:pt>
                <c:pt idx="189">
                  <c:v>246.19700599999999</c:v>
                </c:pt>
                <c:pt idx="190">
                  <c:v>248.53199799999999</c:v>
                </c:pt>
                <c:pt idx="191">
                  <c:v>247.02900700000001</c:v>
                </c:pt>
                <c:pt idx="192">
                  <c:v>252.79800399999999</c:v>
                </c:pt>
                <c:pt idx="193">
                  <c:v>242.712997</c:v>
                </c:pt>
                <c:pt idx="194">
                  <c:v>247.52600100000001</c:v>
                </c:pt>
                <c:pt idx="195">
                  <c:v>244.22399899999999</c:v>
                </c:pt>
                <c:pt idx="196">
                  <c:v>247.27200300000001</c:v>
                </c:pt>
                <c:pt idx="197">
                  <c:v>253.00500500000001</c:v>
                </c:pt>
                <c:pt idx="198">
                  <c:v>254.32200599999999</c:v>
                </c:pt>
                <c:pt idx="199">
                  <c:v>253.69700599999999</c:v>
                </c:pt>
                <c:pt idx="200">
                  <c:v>260.59799199999998</c:v>
                </c:pt>
                <c:pt idx="201">
                  <c:v>255.49200400000001</c:v>
                </c:pt>
                <c:pt idx="202">
                  <c:v>253.179993</c:v>
                </c:pt>
                <c:pt idx="203">
                  <c:v>245.02200300000001</c:v>
                </c:pt>
                <c:pt idx="204">
                  <c:v>243.675995</c:v>
                </c:pt>
                <c:pt idx="205">
                  <c:v>236.07200599999999</c:v>
                </c:pt>
                <c:pt idx="206">
                  <c:v>236.55200199999999</c:v>
                </c:pt>
                <c:pt idx="207">
                  <c:v>236.15299999999999</c:v>
                </c:pt>
                <c:pt idx="208">
                  <c:v>224.587006</c:v>
                </c:pt>
                <c:pt idx="209">
                  <c:v>219.158997</c:v>
                </c:pt>
                <c:pt idx="210">
                  <c:v>223.83299299999999</c:v>
                </c:pt>
                <c:pt idx="211">
                  <c:v>228.57299800000001</c:v>
                </c:pt>
                <c:pt idx="212">
                  <c:v>222.88200399999999</c:v>
                </c:pt>
                <c:pt idx="213">
                  <c:v>223.35600299999999</c:v>
                </c:pt>
                <c:pt idx="214">
                  <c:v>222.60000600000001</c:v>
                </c:pt>
                <c:pt idx="215">
                  <c:v>224.62600699999999</c:v>
                </c:pt>
                <c:pt idx="216">
                  <c:v>235.26899700000001</c:v>
                </c:pt>
                <c:pt idx="217">
                  <c:v>234.175995</c:v>
                </c:pt>
                <c:pt idx="218">
                  <c:v>236.462006</c:v>
                </c:pt>
                <c:pt idx="219">
                  <c:v>231.26800499999999</c:v>
                </c:pt>
                <c:pt idx="220">
                  <c:v>226.38999899999999</c:v>
                </c:pt>
                <c:pt idx="221">
                  <c:v>219.429993</c:v>
                </c:pt>
                <c:pt idx="222">
                  <c:v>229.28599500000001</c:v>
                </c:pt>
                <c:pt idx="223">
                  <c:v>225.854996</c:v>
                </c:pt>
                <c:pt idx="224">
                  <c:v>225.807999</c:v>
                </c:pt>
                <c:pt idx="225">
                  <c:v>236.145004</c:v>
                </c:pt>
                <c:pt idx="226">
                  <c:v>232.07899499999999</c:v>
                </c:pt>
                <c:pt idx="227">
                  <c:v>234.929993</c:v>
                </c:pt>
                <c:pt idx="228">
                  <c:v>240.358002</c:v>
                </c:pt>
                <c:pt idx="229">
                  <c:v>239.01800499999999</c:v>
                </c:pt>
                <c:pt idx="230">
                  <c:v>236.121002</c:v>
                </c:pt>
                <c:pt idx="231">
                  <c:v>229.78199799999999</c:v>
                </c:pt>
                <c:pt idx="232">
                  <c:v>237.334</c:v>
                </c:pt>
                <c:pt idx="233">
                  <c:v>243.86300700000001</c:v>
                </c:pt>
                <c:pt idx="234">
                  <c:v>241.83200099999999</c:v>
                </c:pt>
                <c:pt idx="235">
                  <c:v>240.29600500000001</c:v>
                </c:pt>
                <c:pt idx="236">
                  <c:v>242.158005</c:v>
                </c:pt>
                <c:pt idx="237">
                  <c:v>241.11199999999999</c:v>
                </c:pt>
                <c:pt idx="238">
                  <c:v>236.37699900000001</c:v>
                </c:pt>
                <c:pt idx="239">
                  <c:v>236.929001</c:v>
                </c:pt>
                <c:pt idx="240">
                  <c:v>237.604996</c:v>
                </c:pt>
                <c:pt idx="241">
                  <c:v>236.15299999999999</c:v>
                </c:pt>
                <c:pt idx="242">
                  <c:v>236.80200199999999</c:v>
                </c:pt>
                <c:pt idx="243">
                  <c:v>233.128006</c:v>
                </c:pt>
                <c:pt idx="244">
                  <c:v>231.94700599999999</c:v>
                </c:pt>
                <c:pt idx="245">
                  <c:v>234.01800499999999</c:v>
                </c:pt>
                <c:pt idx="246">
                  <c:v>235.34399400000001</c:v>
                </c:pt>
                <c:pt idx="247">
                  <c:v>240.348007</c:v>
                </c:pt>
                <c:pt idx="248">
                  <c:v>238.871994</c:v>
                </c:pt>
                <c:pt idx="249">
                  <c:v>240.953003</c:v>
                </c:pt>
                <c:pt idx="250">
                  <c:v>237.11000100000001</c:v>
                </c:pt>
                <c:pt idx="251">
                  <c:v>237.11599699999999</c:v>
                </c:pt>
                <c:pt idx="252">
                  <c:v>237.283005</c:v>
                </c:pt>
                <c:pt idx="253">
                  <c:v>237.408005</c:v>
                </c:pt>
                <c:pt idx="254">
                  <c:v>237.09599299999999</c:v>
                </c:pt>
                <c:pt idx="255">
                  <c:v>233.345001</c:v>
                </c:pt>
                <c:pt idx="256">
                  <c:v>230.19000199999999</c:v>
                </c:pt>
                <c:pt idx="257">
                  <c:v>222.925995</c:v>
                </c:pt>
                <c:pt idx="258">
                  <c:v>225.80299400000001</c:v>
                </c:pt>
                <c:pt idx="259">
                  <c:v>225.87399300000001</c:v>
                </c:pt>
                <c:pt idx="260">
                  <c:v>224.324005</c:v>
                </c:pt>
                <c:pt idx="261">
                  <c:v>224.95199600000001</c:v>
                </c:pt>
                <c:pt idx="262">
                  <c:v>225.61900299999999</c:v>
                </c:pt>
                <c:pt idx="263">
                  <c:v>222.88099700000001</c:v>
                </c:pt>
                <c:pt idx="264">
                  <c:v>228.48899800000001</c:v>
                </c:pt>
                <c:pt idx="265">
                  <c:v>229.04800399999999</c:v>
                </c:pt>
                <c:pt idx="266">
                  <c:v>228.80299400000001</c:v>
                </c:pt>
                <c:pt idx="267">
                  <c:v>229.70500200000001</c:v>
                </c:pt>
                <c:pt idx="268">
                  <c:v>229.98199500000001</c:v>
                </c:pt>
                <c:pt idx="269">
                  <c:v>232.401993</c:v>
                </c:pt>
                <c:pt idx="270">
                  <c:v>233.54299900000001</c:v>
                </c:pt>
                <c:pt idx="271">
                  <c:v>236.82299800000001</c:v>
                </c:pt>
                <c:pt idx="272">
                  <c:v>250.895004</c:v>
                </c:pt>
                <c:pt idx="273">
                  <c:v>249.283997</c:v>
                </c:pt>
                <c:pt idx="274">
                  <c:v>249.00700399999999</c:v>
                </c:pt>
                <c:pt idx="275">
                  <c:v>244.60600299999999</c:v>
                </c:pt>
                <c:pt idx="276">
                  <c:v>245.212006</c:v>
                </c:pt>
                <c:pt idx="277">
                  <c:v>243.94399999999999</c:v>
                </c:pt>
                <c:pt idx="278">
                  <c:v>246.990005</c:v>
                </c:pt>
                <c:pt idx="279">
                  <c:v>244.29600500000001</c:v>
                </c:pt>
                <c:pt idx="280">
                  <c:v>240.51499899999999</c:v>
                </c:pt>
                <c:pt idx="281">
                  <c:v>242.79899599999999</c:v>
                </c:pt>
                <c:pt idx="282">
                  <c:v>243.59399400000001</c:v>
                </c:pt>
                <c:pt idx="283">
                  <c:v>250.990005</c:v>
                </c:pt>
                <c:pt idx="284">
                  <c:v>249.01100199999999</c:v>
                </c:pt>
                <c:pt idx="285">
                  <c:v>257.06399499999998</c:v>
                </c:pt>
                <c:pt idx="286">
                  <c:v>263.07199100000003</c:v>
                </c:pt>
                <c:pt idx="287">
                  <c:v>258.62100199999998</c:v>
                </c:pt>
                <c:pt idx="288">
                  <c:v>255.412003</c:v>
                </c:pt>
                <c:pt idx="289">
                  <c:v>256.33599900000002</c:v>
                </c:pt>
                <c:pt idx="290">
                  <c:v>260.885986</c:v>
                </c:pt>
                <c:pt idx="291">
                  <c:v>271.91299400000003</c:v>
                </c:pt>
                <c:pt idx="292">
                  <c:v>269.02999899999998</c:v>
                </c:pt>
                <c:pt idx="293">
                  <c:v>266.20700099999999</c:v>
                </c:pt>
                <c:pt idx="294">
                  <c:v>270.78500400000001</c:v>
                </c:pt>
                <c:pt idx="295">
                  <c:v>269.22799700000002</c:v>
                </c:pt>
                <c:pt idx="296">
                  <c:v>284.89401199999998</c:v>
                </c:pt>
                <c:pt idx="297">
                  <c:v>293.11498999999998</c:v>
                </c:pt>
                <c:pt idx="298">
                  <c:v>310.86700400000001</c:v>
                </c:pt>
                <c:pt idx="299">
                  <c:v>292.05398600000001</c:v>
                </c:pt>
                <c:pt idx="300">
                  <c:v>287.46398900000003</c:v>
                </c:pt>
                <c:pt idx="301">
                  <c:v>285.82900999999998</c:v>
                </c:pt>
                <c:pt idx="302">
                  <c:v>278.08898900000003</c:v>
                </c:pt>
                <c:pt idx="303">
                  <c:v>279.47198500000002</c:v>
                </c:pt>
                <c:pt idx="304">
                  <c:v>274.90100100000001</c:v>
                </c:pt>
                <c:pt idx="305">
                  <c:v>273.614014</c:v>
                </c:pt>
                <c:pt idx="306">
                  <c:v>278.98098800000002</c:v>
                </c:pt>
                <c:pt idx="307">
                  <c:v>275.83300800000001</c:v>
                </c:pt>
                <c:pt idx="308">
                  <c:v>277.22198500000002</c:v>
                </c:pt>
                <c:pt idx="309">
                  <c:v>276.04901100000001</c:v>
                </c:pt>
                <c:pt idx="310">
                  <c:v>288.27801499999998</c:v>
                </c:pt>
                <c:pt idx="311">
                  <c:v>288.69699100000003</c:v>
                </c:pt>
                <c:pt idx="312">
                  <c:v>292.68600500000002</c:v>
                </c:pt>
                <c:pt idx="313">
                  <c:v>293.62399299999998</c:v>
                </c:pt>
                <c:pt idx="314">
                  <c:v>294.42700200000002</c:v>
                </c:pt>
                <c:pt idx="315">
                  <c:v>289.58999599999999</c:v>
                </c:pt>
                <c:pt idx="316">
                  <c:v>287.72198500000002</c:v>
                </c:pt>
                <c:pt idx="317">
                  <c:v>284.64999399999999</c:v>
                </c:pt>
                <c:pt idx="318">
                  <c:v>281.60101300000002</c:v>
                </c:pt>
                <c:pt idx="319">
                  <c:v>282.614014</c:v>
                </c:pt>
                <c:pt idx="320">
                  <c:v>281.22699</c:v>
                </c:pt>
                <c:pt idx="321">
                  <c:v>285.21798699999999</c:v>
                </c:pt>
                <c:pt idx="322">
                  <c:v>281.88198899999998</c:v>
                </c:pt>
                <c:pt idx="323">
                  <c:v>278.57699600000001</c:v>
                </c:pt>
                <c:pt idx="324">
                  <c:v>279.584991</c:v>
                </c:pt>
                <c:pt idx="325">
                  <c:v>260.99700899999999</c:v>
                </c:pt>
                <c:pt idx="326">
                  <c:v>265.08300800000001</c:v>
                </c:pt>
                <c:pt idx="327">
                  <c:v>264.47000100000002</c:v>
                </c:pt>
                <c:pt idx="328">
                  <c:v>270.385986</c:v>
                </c:pt>
                <c:pt idx="329">
                  <c:v>266.37600700000002</c:v>
                </c:pt>
                <c:pt idx="330">
                  <c:v>264.07998700000002</c:v>
                </c:pt>
                <c:pt idx="331">
                  <c:v>265.67999300000002</c:v>
                </c:pt>
                <c:pt idx="332">
                  <c:v>261.550995</c:v>
                </c:pt>
                <c:pt idx="333">
                  <c:v>258.50698899999998</c:v>
                </c:pt>
                <c:pt idx="334">
                  <c:v>257.97601300000002</c:v>
                </c:pt>
                <c:pt idx="335">
                  <c:v>211.07899499999999</c:v>
                </c:pt>
                <c:pt idx="336">
                  <c:v>226.68400600000001</c:v>
                </c:pt>
                <c:pt idx="337">
                  <c:v>235.35000600000001</c:v>
                </c:pt>
                <c:pt idx="338">
                  <c:v>232.56899999999999</c:v>
                </c:pt>
                <c:pt idx="339">
                  <c:v>230.38999899999999</c:v>
                </c:pt>
                <c:pt idx="340">
                  <c:v>228.169006</c:v>
                </c:pt>
                <c:pt idx="341">
                  <c:v>210.49499499999999</c:v>
                </c:pt>
                <c:pt idx="342">
                  <c:v>221.608994</c:v>
                </c:pt>
                <c:pt idx="343">
                  <c:v>225.830994</c:v>
                </c:pt>
                <c:pt idx="344">
                  <c:v>224.76899700000001</c:v>
                </c:pt>
                <c:pt idx="345">
                  <c:v>231.395996</c:v>
                </c:pt>
                <c:pt idx="346">
                  <c:v>229.779999</c:v>
                </c:pt>
                <c:pt idx="347">
                  <c:v>228.76100199999999</c:v>
                </c:pt>
                <c:pt idx="348">
                  <c:v>230.05600000000001</c:v>
                </c:pt>
                <c:pt idx="349">
                  <c:v>228.121002</c:v>
                </c:pt>
                <c:pt idx="350">
                  <c:v>229.283997</c:v>
                </c:pt>
                <c:pt idx="351">
                  <c:v>227.182999</c:v>
                </c:pt>
                <c:pt idx="352">
                  <c:v>230.29800399999999</c:v>
                </c:pt>
                <c:pt idx="353">
                  <c:v>235.01899700000001</c:v>
                </c:pt>
                <c:pt idx="354">
                  <c:v>239.83999600000001</c:v>
                </c:pt>
                <c:pt idx="355">
                  <c:v>239.84700000000001</c:v>
                </c:pt>
                <c:pt idx="356">
                  <c:v>243.60699500000001</c:v>
                </c:pt>
                <c:pt idx="357">
                  <c:v>238.16799900000001</c:v>
                </c:pt>
                <c:pt idx="358">
                  <c:v>238.47700499999999</c:v>
                </c:pt>
                <c:pt idx="359">
                  <c:v>240.10699500000001</c:v>
                </c:pt>
                <c:pt idx="360">
                  <c:v>235.229004</c:v>
                </c:pt>
                <c:pt idx="361">
                  <c:v>230.51199299999999</c:v>
                </c:pt>
                <c:pt idx="362">
                  <c:v>230.64399700000001</c:v>
                </c:pt>
                <c:pt idx="363">
                  <c:v>230.304001</c:v>
                </c:pt>
                <c:pt idx="364">
                  <c:v>229.091003</c:v>
                </c:pt>
                <c:pt idx="365">
                  <c:v>229.80999800000001</c:v>
                </c:pt>
                <c:pt idx="366">
                  <c:v>232.97500600000001</c:v>
                </c:pt>
                <c:pt idx="367">
                  <c:v>231.49299600000001</c:v>
                </c:pt>
                <c:pt idx="368">
                  <c:v>231.212006</c:v>
                </c:pt>
                <c:pt idx="369">
                  <c:v>227.08500699999999</c:v>
                </c:pt>
                <c:pt idx="370">
                  <c:v>230.61799600000001</c:v>
                </c:pt>
                <c:pt idx="371">
                  <c:v>230.283005</c:v>
                </c:pt>
                <c:pt idx="372">
                  <c:v>234.52900700000001</c:v>
                </c:pt>
                <c:pt idx="373">
                  <c:v>235.14399700000001</c:v>
                </c:pt>
                <c:pt idx="374">
                  <c:v>234.33999600000001</c:v>
                </c:pt>
                <c:pt idx="375">
                  <c:v>232.75700399999999</c:v>
                </c:pt>
                <c:pt idx="376">
                  <c:v>239.141998</c:v>
                </c:pt>
                <c:pt idx="377">
                  <c:v>236.68699599999999</c:v>
                </c:pt>
                <c:pt idx="378">
                  <c:v>236.05999800000001</c:v>
                </c:pt>
                <c:pt idx="379">
                  <c:v>237.54899599999999</c:v>
                </c:pt>
                <c:pt idx="380">
                  <c:v>237.29299900000001</c:v>
                </c:pt>
                <c:pt idx="381">
                  <c:v>238.729996</c:v>
                </c:pt>
                <c:pt idx="382">
                  <c:v>238.25900300000001</c:v>
                </c:pt>
                <c:pt idx="383">
                  <c:v>240.38299599999999</c:v>
                </c:pt>
                <c:pt idx="384">
                  <c:v>246.06300400000001</c:v>
                </c:pt>
                <c:pt idx="385">
                  <c:v>242.96899400000001</c:v>
                </c:pt>
                <c:pt idx="386">
                  <c:v>242.304001</c:v>
                </c:pt>
                <c:pt idx="387">
                  <c:v>243.93100000000001</c:v>
                </c:pt>
                <c:pt idx="388">
                  <c:v>244.94099399999999</c:v>
                </c:pt>
                <c:pt idx="389">
                  <c:v>247.050003</c:v>
                </c:pt>
                <c:pt idx="390">
                  <c:v>245.307999</c:v>
                </c:pt>
                <c:pt idx="391">
                  <c:v>249.50799599999999</c:v>
                </c:pt>
                <c:pt idx="392">
                  <c:v>251.98899800000001</c:v>
                </c:pt>
                <c:pt idx="393">
                  <c:v>254.320007</c:v>
                </c:pt>
                <c:pt idx="394">
                  <c:v>262.868988</c:v>
                </c:pt>
                <c:pt idx="395">
                  <c:v>270.64001500000001</c:v>
                </c:pt>
                <c:pt idx="396">
                  <c:v>261.64300500000002</c:v>
                </c:pt>
                <c:pt idx="397">
                  <c:v>263.43701199999998</c:v>
                </c:pt>
                <c:pt idx="398">
                  <c:v>269.46301299999999</c:v>
                </c:pt>
                <c:pt idx="399">
                  <c:v>266.27200299999998</c:v>
                </c:pt>
                <c:pt idx="400">
                  <c:v>274.02301</c:v>
                </c:pt>
                <c:pt idx="401">
                  <c:v>276.49600199999998</c:v>
                </c:pt>
                <c:pt idx="402">
                  <c:v>281.65399200000002</c:v>
                </c:pt>
                <c:pt idx="403">
                  <c:v>283.67999300000002</c:v>
                </c:pt>
                <c:pt idx="404">
                  <c:v>285.29998799999998</c:v>
                </c:pt>
                <c:pt idx="405">
                  <c:v>293.78799400000003</c:v>
                </c:pt>
                <c:pt idx="406">
                  <c:v>304.61801100000002</c:v>
                </c:pt>
                <c:pt idx="407">
                  <c:v>313.85501099999999</c:v>
                </c:pt>
                <c:pt idx="408">
                  <c:v>328.01501500000001</c:v>
                </c:pt>
                <c:pt idx="409">
                  <c:v>314.16598499999998</c:v>
                </c:pt>
                <c:pt idx="410">
                  <c:v>325.43099999999998</c:v>
                </c:pt>
                <c:pt idx="411">
                  <c:v>361.18899499999998</c:v>
                </c:pt>
                <c:pt idx="412">
                  <c:v>403.41699199999999</c:v>
                </c:pt>
                <c:pt idx="413">
                  <c:v>411.56298800000002</c:v>
                </c:pt>
                <c:pt idx="414">
                  <c:v>386.35400399999997</c:v>
                </c:pt>
                <c:pt idx="415">
                  <c:v>374.47000100000002</c:v>
                </c:pt>
                <c:pt idx="416">
                  <c:v>386.48199499999998</c:v>
                </c:pt>
                <c:pt idx="417">
                  <c:v>373.36801100000002</c:v>
                </c:pt>
                <c:pt idx="418">
                  <c:v>380.25698899999998</c:v>
                </c:pt>
                <c:pt idx="419">
                  <c:v>336.81900000000002</c:v>
                </c:pt>
                <c:pt idx="420">
                  <c:v>311.08401500000002</c:v>
                </c:pt>
                <c:pt idx="421">
                  <c:v>338.15200800000002</c:v>
                </c:pt>
                <c:pt idx="422">
                  <c:v>336.75299100000001</c:v>
                </c:pt>
                <c:pt idx="423">
                  <c:v>332.90600599999999</c:v>
                </c:pt>
                <c:pt idx="424">
                  <c:v>320.16598499999998</c:v>
                </c:pt>
                <c:pt idx="425">
                  <c:v>330.75100700000002</c:v>
                </c:pt>
                <c:pt idx="426">
                  <c:v>335.09399400000001</c:v>
                </c:pt>
                <c:pt idx="427">
                  <c:v>334.58999599999999</c:v>
                </c:pt>
                <c:pt idx="428">
                  <c:v>326.14898699999998</c:v>
                </c:pt>
                <c:pt idx="429">
                  <c:v>322.02200299999998</c:v>
                </c:pt>
                <c:pt idx="430">
                  <c:v>326.92700200000002</c:v>
                </c:pt>
                <c:pt idx="431">
                  <c:v>324.53601099999997</c:v>
                </c:pt>
                <c:pt idx="432">
                  <c:v>323.04599000000002</c:v>
                </c:pt>
                <c:pt idx="433">
                  <c:v>320.04599000000002</c:v>
                </c:pt>
                <c:pt idx="434">
                  <c:v>328.20599399999998</c:v>
                </c:pt>
                <c:pt idx="435">
                  <c:v>352.68398999999999</c:v>
                </c:pt>
                <c:pt idx="436">
                  <c:v>358.04199199999999</c:v>
                </c:pt>
                <c:pt idx="437">
                  <c:v>357.381012</c:v>
                </c:pt>
                <c:pt idx="438">
                  <c:v>371.29400600000002</c:v>
                </c:pt>
                <c:pt idx="439">
                  <c:v>377.32101399999999</c:v>
                </c:pt>
                <c:pt idx="440">
                  <c:v>362.48800699999998</c:v>
                </c:pt>
                <c:pt idx="441">
                  <c:v>359.18701199999998</c:v>
                </c:pt>
                <c:pt idx="442">
                  <c:v>361.04599000000002</c:v>
                </c:pt>
                <c:pt idx="443">
                  <c:v>363.18301400000001</c:v>
                </c:pt>
                <c:pt idx="444">
                  <c:v>388.949005</c:v>
                </c:pt>
                <c:pt idx="445">
                  <c:v>388.78298999999998</c:v>
                </c:pt>
                <c:pt idx="446">
                  <c:v>395.53601099999997</c:v>
                </c:pt>
                <c:pt idx="447">
                  <c:v>415.56298800000002</c:v>
                </c:pt>
                <c:pt idx="448">
                  <c:v>417.56298800000002</c:v>
                </c:pt>
                <c:pt idx="449">
                  <c:v>415.47900399999997</c:v>
                </c:pt>
                <c:pt idx="450">
                  <c:v>451.93798800000002</c:v>
                </c:pt>
                <c:pt idx="451">
                  <c:v>434.99700899999999</c:v>
                </c:pt>
                <c:pt idx="452">
                  <c:v>433.75500499999998</c:v>
                </c:pt>
                <c:pt idx="453">
                  <c:v>444.182007</c:v>
                </c:pt>
                <c:pt idx="454">
                  <c:v>465.32101399999999</c:v>
                </c:pt>
                <c:pt idx="455">
                  <c:v>454.93398999999999</c:v>
                </c:pt>
                <c:pt idx="456">
                  <c:v>456.07800300000002</c:v>
                </c:pt>
                <c:pt idx="457">
                  <c:v>463.61599699999999</c:v>
                </c:pt>
                <c:pt idx="458">
                  <c:v>462.32199100000003</c:v>
                </c:pt>
                <c:pt idx="459">
                  <c:v>442.68499800000001</c:v>
                </c:pt>
                <c:pt idx="460">
                  <c:v>438.63900799999999</c:v>
                </c:pt>
                <c:pt idx="461">
                  <c:v>436.57199100000003</c:v>
                </c:pt>
                <c:pt idx="462">
                  <c:v>442.40100100000001</c:v>
                </c:pt>
                <c:pt idx="463">
                  <c:v>454.98498499999999</c:v>
                </c:pt>
                <c:pt idx="464">
                  <c:v>455.65301499999998</c:v>
                </c:pt>
                <c:pt idx="465">
                  <c:v>417.27398699999998</c:v>
                </c:pt>
                <c:pt idx="466">
                  <c:v>422.82299799999998</c:v>
                </c:pt>
                <c:pt idx="467">
                  <c:v>422.27899200000002</c:v>
                </c:pt>
                <c:pt idx="468">
                  <c:v>432.983002</c:v>
                </c:pt>
                <c:pt idx="469">
                  <c:v>426.61999500000002</c:v>
                </c:pt>
                <c:pt idx="470">
                  <c:v>430.56698599999999</c:v>
                </c:pt>
                <c:pt idx="471">
                  <c:v>434.33401500000002</c:v>
                </c:pt>
                <c:pt idx="472">
                  <c:v>433.43798800000002</c:v>
                </c:pt>
                <c:pt idx="473">
                  <c:v>430.010986</c:v>
                </c:pt>
                <c:pt idx="474">
                  <c:v>433.091003</c:v>
                </c:pt>
                <c:pt idx="475">
                  <c:v>431.959991</c:v>
                </c:pt>
                <c:pt idx="476">
                  <c:v>429.10501099999999</c:v>
                </c:pt>
                <c:pt idx="477">
                  <c:v>458.04800399999999</c:v>
                </c:pt>
                <c:pt idx="478">
                  <c:v>453.23001099999999</c:v>
                </c:pt>
                <c:pt idx="479">
                  <c:v>447.61099200000001</c:v>
                </c:pt>
                <c:pt idx="480">
                  <c:v>447.99099699999999</c:v>
                </c:pt>
                <c:pt idx="481">
                  <c:v>448.42800899999997</c:v>
                </c:pt>
                <c:pt idx="482">
                  <c:v>435.69000199999999</c:v>
                </c:pt>
                <c:pt idx="483">
                  <c:v>432.37100199999998</c:v>
                </c:pt>
                <c:pt idx="484">
                  <c:v>430.30599999999998</c:v>
                </c:pt>
                <c:pt idx="485">
                  <c:v>364.33099399999998</c:v>
                </c:pt>
                <c:pt idx="486">
                  <c:v>387.53601099999997</c:v>
                </c:pt>
                <c:pt idx="487">
                  <c:v>382.29901100000001</c:v>
                </c:pt>
                <c:pt idx="488">
                  <c:v>387.16799900000001</c:v>
                </c:pt>
                <c:pt idx="489">
                  <c:v>380.14898699999998</c:v>
                </c:pt>
                <c:pt idx="490">
                  <c:v>420.23001099999999</c:v>
                </c:pt>
                <c:pt idx="491">
                  <c:v>410.26199300000002</c:v>
                </c:pt>
                <c:pt idx="492">
                  <c:v>382.49200400000001</c:v>
                </c:pt>
                <c:pt idx="493">
                  <c:v>387.49099699999999</c:v>
                </c:pt>
                <c:pt idx="494">
                  <c:v>402.97100799999998</c:v>
                </c:pt>
                <c:pt idx="495">
                  <c:v>391.72601300000002</c:v>
                </c:pt>
                <c:pt idx="496">
                  <c:v>392.15301499999998</c:v>
                </c:pt>
                <c:pt idx="497">
                  <c:v>394.97198500000002</c:v>
                </c:pt>
                <c:pt idx="498">
                  <c:v>380.28900099999998</c:v>
                </c:pt>
                <c:pt idx="499">
                  <c:v>379.47399899999999</c:v>
                </c:pt>
                <c:pt idx="500">
                  <c:v>378.25500499999998</c:v>
                </c:pt>
                <c:pt idx="501">
                  <c:v>368.766998</c:v>
                </c:pt>
                <c:pt idx="502">
                  <c:v>373.05599999999998</c:v>
                </c:pt>
                <c:pt idx="503">
                  <c:v>374.44799799999998</c:v>
                </c:pt>
                <c:pt idx="504">
                  <c:v>369.949005</c:v>
                </c:pt>
                <c:pt idx="505">
                  <c:v>389.59399400000001</c:v>
                </c:pt>
                <c:pt idx="506">
                  <c:v>386.54901100000001</c:v>
                </c:pt>
                <c:pt idx="507">
                  <c:v>376.52200299999998</c:v>
                </c:pt>
                <c:pt idx="508">
                  <c:v>376.61999500000002</c:v>
                </c:pt>
                <c:pt idx="509">
                  <c:v>373.44699100000003</c:v>
                </c:pt>
                <c:pt idx="510">
                  <c:v>376.02899200000002</c:v>
                </c:pt>
                <c:pt idx="511">
                  <c:v>381.64898699999998</c:v>
                </c:pt>
                <c:pt idx="512">
                  <c:v>379.65399200000002</c:v>
                </c:pt>
                <c:pt idx="513">
                  <c:v>384.26299999999998</c:v>
                </c:pt>
                <c:pt idx="514">
                  <c:v>391.85998499999999</c:v>
                </c:pt>
                <c:pt idx="515">
                  <c:v>407.23001099999999</c:v>
                </c:pt>
                <c:pt idx="516">
                  <c:v>400.18499800000001</c:v>
                </c:pt>
                <c:pt idx="517">
                  <c:v>407.48800699999998</c:v>
                </c:pt>
                <c:pt idx="518">
                  <c:v>416.32199100000003</c:v>
                </c:pt>
                <c:pt idx="519">
                  <c:v>422.37298600000003</c:v>
                </c:pt>
                <c:pt idx="520">
                  <c:v>420.78500400000001</c:v>
                </c:pt>
                <c:pt idx="521">
                  <c:v>437.16400099999998</c:v>
                </c:pt>
                <c:pt idx="522">
                  <c:v>438.79800399999999</c:v>
                </c:pt>
                <c:pt idx="523">
                  <c:v>437.74798600000003</c:v>
                </c:pt>
                <c:pt idx="524">
                  <c:v>420.73599200000001</c:v>
                </c:pt>
                <c:pt idx="525">
                  <c:v>424.95498700000002</c:v>
                </c:pt>
                <c:pt idx="526">
                  <c:v>424.54400600000002</c:v>
                </c:pt>
                <c:pt idx="527">
                  <c:v>432.15200800000002</c:v>
                </c:pt>
                <c:pt idx="528">
                  <c:v>432.51901199999998</c:v>
                </c:pt>
                <c:pt idx="529">
                  <c:v>433.50399800000002</c:v>
                </c:pt>
                <c:pt idx="530">
                  <c:v>437.69699100000003</c:v>
                </c:pt>
                <c:pt idx="531">
                  <c:v>435.12298600000003</c:v>
                </c:pt>
                <c:pt idx="532">
                  <c:v>423.989014</c:v>
                </c:pt>
                <c:pt idx="533">
                  <c:v>421.65100100000001</c:v>
                </c:pt>
                <c:pt idx="534">
                  <c:v>410.93899499999998</c:v>
                </c:pt>
                <c:pt idx="535">
                  <c:v>400.57000699999998</c:v>
                </c:pt>
                <c:pt idx="536">
                  <c:v>407.70700099999999</c:v>
                </c:pt>
                <c:pt idx="537">
                  <c:v>414.32101399999999</c:v>
                </c:pt>
                <c:pt idx="538">
                  <c:v>413.97198500000002</c:v>
                </c:pt>
                <c:pt idx="539">
                  <c:v>414.85998499999999</c:v>
                </c:pt>
                <c:pt idx="540">
                  <c:v>417.131012</c:v>
                </c:pt>
                <c:pt idx="541">
                  <c:v>421.69000199999999</c:v>
                </c:pt>
                <c:pt idx="542">
                  <c:v>411.62399299999998</c:v>
                </c:pt>
                <c:pt idx="543">
                  <c:v>414.06500199999999</c:v>
                </c:pt>
                <c:pt idx="544">
                  <c:v>416.43798800000002</c:v>
                </c:pt>
                <c:pt idx="545">
                  <c:v>416.82998700000002</c:v>
                </c:pt>
                <c:pt idx="546">
                  <c:v>417.010986</c:v>
                </c:pt>
                <c:pt idx="547">
                  <c:v>420.62100199999998</c:v>
                </c:pt>
                <c:pt idx="548">
                  <c:v>409.54800399999999</c:v>
                </c:pt>
                <c:pt idx="549">
                  <c:v>410.44400000000002</c:v>
                </c:pt>
                <c:pt idx="550">
                  <c:v>413.75500499999998</c:v>
                </c:pt>
                <c:pt idx="551">
                  <c:v>413.307007</c:v>
                </c:pt>
                <c:pt idx="552">
                  <c:v>418.08898900000003</c:v>
                </c:pt>
                <c:pt idx="553">
                  <c:v>418.04098499999998</c:v>
                </c:pt>
                <c:pt idx="554">
                  <c:v>416.39401199999998</c:v>
                </c:pt>
                <c:pt idx="555">
                  <c:v>417.17700200000002</c:v>
                </c:pt>
                <c:pt idx="556">
                  <c:v>417.94500699999998</c:v>
                </c:pt>
                <c:pt idx="557">
                  <c:v>426.76501500000001</c:v>
                </c:pt>
                <c:pt idx="558">
                  <c:v>424.23098800000002</c:v>
                </c:pt>
                <c:pt idx="559">
                  <c:v>416.51599099999999</c:v>
                </c:pt>
                <c:pt idx="560">
                  <c:v>414.81601000000001</c:v>
                </c:pt>
                <c:pt idx="561">
                  <c:v>416.72900399999997</c:v>
                </c:pt>
                <c:pt idx="562">
                  <c:v>417.959991</c:v>
                </c:pt>
                <c:pt idx="563">
                  <c:v>420.87298600000003</c:v>
                </c:pt>
                <c:pt idx="564">
                  <c:v>420.90399200000002</c:v>
                </c:pt>
                <c:pt idx="565">
                  <c:v>421.44400000000002</c:v>
                </c:pt>
                <c:pt idx="566">
                  <c:v>424.02999899999998</c:v>
                </c:pt>
                <c:pt idx="567">
                  <c:v>423.41299400000003</c:v>
                </c:pt>
                <c:pt idx="568">
                  <c:v>422.74499500000002</c:v>
                </c:pt>
                <c:pt idx="569">
                  <c:v>420.34899899999999</c:v>
                </c:pt>
                <c:pt idx="570">
                  <c:v>419.41101099999997</c:v>
                </c:pt>
                <c:pt idx="571">
                  <c:v>421.56399499999998</c:v>
                </c:pt>
                <c:pt idx="572">
                  <c:v>422.483002</c:v>
                </c:pt>
                <c:pt idx="573">
                  <c:v>425.19000199999999</c:v>
                </c:pt>
                <c:pt idx="574">
                  <c:v>423.73400900000001</c:v>
                </c:pt>
                <c:pt idx="575">
                  <c:v>424.28201300000001</c:v>
                </c:pt>
                <c:pt idx="576">
                  <c:v>429.71301299999999</c:v>
                </c:pt>
                <c:pt idx="577">
                  <c:v>430.57199100000003</c:v>
                </c:pt>
                <c:pt idx="578">
                  <c:v>427.39898699999998</c:v>
                </c:pt>
                <c:pt idx="579">
                  <c:v>428.591003</c:v>
                </c:pt>
                <c:pt idx="580">
                  <c:v>435.50900300000001</c:v>
                </c:pt>
                <c:pt idx="581">
                  <c:v>441.38900799999999</c:v>
                </c:pt>
                <c:pt idx="582">
                  <c:v>449.42498799999998</c:v>
                </c:pt>
                <c:pt idx="583">
                  <c:v>445.73700000000002</c:v>
                </c:pt>
                <c:pt idx="584">
                  <c:v>450.28201300000001</c:v>
                </c:pt>
                <c:pt idx="585">
                  <c:v>458.55499300000002</c:v>
                </c:pt>
                <c:pt idx="586">
                  <c:v>461.425995</c:v>
                </c:pt>
                <c:pt idx="587">
                  <c:v>466.08898900000003</c:v>
                </c:pt>
                <c:pt idx="588">
                  <c:v>444.68701199999998</c:v>
                </c:pt>
                <c:pt idx="589">
                  <c:v>449.010986</c:v>
                </c:pt>
                <c:pt idx="590">
                  <c:v>455.09698500000002</c:v>
                </c:pt>
                <c:pt idx="591">
                  <c:v>448.317993</c:v>
                </c:pt>
                <c:pt idx="592">
                  <c:v>451.875</c:v>
                </c:pt>
                <c:pt idx="593">
                  <c:v>444.66900600000002</c:v>
                </c:pt>
                <c:pt idx="594">
                  <c:v>450.30398600000001</c:v>
                </c:pt>
                <c:pt idx="595">
                  <c:v>446.72198500000002</c:v>
                </c:pt>
                <c:pt idx="596">
                  <c:v>447.97601300000002</c:v>
                </c:pt>
                <c:pt idx="597">
                  <c:v>459.60299700000002</c:v>
                </c:pt>
                <c:pt idx="598">
                  <c:v>458.53601099999997</c:v>
                </c:pt>
                <c:pt idx="599">
                  <c:v>458.54800399999999</c:v>
                </c:pt>
                <c:pt idx="600">
                  <c:v>460.483002</c:v>
                </c:pt>
                <c:pt idx="601">
                  <c:v>450.89498900000001</c:v>
                </c:pt>
                <c:pt idx="602">
                  <c:v>452.72799700000002</c:v>
                </c:pt>
                <c:pt idx="603">
                  <c:v>454.76599099999999</c:v>
                </c:pt>
                <c:pt idx="604">
                  <c:v>455.67001299999998</c:v>
                </c:pt>
                <c:pt idx="605">
                  <c:v>455.67099000000002</c:v>
                </c:pt>
                <c:pt idx="606">
                  <c:v>457.567993</c:v>
                </c:pt>
                <c:pt idx="607">
                  <c:v>454.16299400000003</c:v>
                </c:pt>
                <c:pt idx="608">
                  <c:v>453.78298999999998</c:v>
                </c:pt>
                <c:pt idx="609">
                  <c:v>454.618988</c:v>
                </c:pt>
                <c:pt idx="610">
                  <c:v>438.71499599999999</c:v>
                </c:pt>
                <c:pt idx="611">
                  <c:v>442.675995</c:v>
                </c:pt>
                <c:pt idx="612">
                  <c:v>443.18798800000002</c:v>
                </c:pt>
                <c:pt idx="613">
                  <c:v>439.32299799999998</c:v>
                </c:pt>
                <c:pt idx="614">
                  <c:v>444.15499899999998</c:v>
                </c:pt>
                <c:pt idx="615">
                  <c:v>445.98098800000002</c:v>
                </c:pt>
                <c:pt idx="616">
                  <c:v>449.59899899999999</c:v>
                </c:pt>
                <c:pt idx="617">
                  <c:v>453.38400300000001</c:v>
                </c:pt>
                <c:pt idx="618">
                  <c:v>473.46398900000003</c:v>
                </c:pt>
                <c:pt idx="619">
                  <c:v>530.03997800000002</c:v>
                </c:pt>
                <c:pt idx="620">
                  <c:v>526.23297100000002</c:v>
                </c:pt>
                <c:pt idx="621">
                  <c:v>533.864014</c:v>
                </c:pt>
                <c:pt idx="622">
                  <c:v>531.385986</c:v>
                </c:pt>
                <c:pt idx="623">
                  <c:v>536.919983</c:v>
                </c:pt>
                <c:pt idx="624">
                  <c:v>537.97198500000002</c:v>
                </c:pt>
                <c:pt idx="625">
                  <c:v>569.19397000000004</c:v>
                </c:pt>
                <c:pt idx="626">
                  <c:v>572.72699</c:v>
                </c:pt>
                <c:pt idx="627">
                  <c:v>574.97699</c:v>
                </c:pt>
                <c:pt idx="628">
                  <c:v>585.53698699999995</c:v>
                </c:pt>
                <c:pt idx="629">
                  <c:v>576.59698500000002</c:v>
                </c:pt>
                <c:pt idx="630">
                  <c:v>581.64502000000005</c:v>
                </c:pt>
                <c:pt idx="631">
                  <c:v>574.63000499999998</c:v>
                </c:pt>
                <c:pt idx="632">
                  <c:v>577.46997099999999</c:v>
                </c:pt>
                <c:pt idx="633">
                  <c:v>606.72699</c:v>
                </c:pt>
                <c:pt idx="634">
                  <c:v>672.783997</c:v>
                </c:pt>
                <c:pt idx="635">
                  <c:v>704.37597700000003</c:v>
                </c:pt>
                <c:pt idx="636">
                  <c:v>685.55902100000003</c:v>
                </c:pt>
                <c:pt idx="637">
                  <c:v>694.46899399999995</c:v>
                </c:pt>
                <c:pt idx="638">
                  <c:v>766.30798300000004</c:v>
                </c:pt>
                <c:pt idx="639">
                  <c:v>748.908997</c:v>
                </c:pt>
                <c:pt idx="640">
                  <c:v>756.22699</c:v>
                </c:pt>
                <c:pt idx="641">
                  <c:v>763.78100600000005</c:v>
                </c:pt>
                <c:pt idx="642">
                  <c:v>737.22601299999997</c:v>
                </c:pt>
                <c:pt idx="643">
                  <c:v>666.65197799999999</c:v>
                </c:pt>
                <c:pt idx="644">
                  <c:v>596.11602800000003</c:v>
                </c:pt>
                <c:pt idx="645">
                  <c:v>623.97699</c:v>
                </c:pt>
                <c:pt idx="646">
                  <c:v>665.29901099999995</c:v>
                </c:pt>
                <c:pt idx="647">
                  <c:v>665.12298599999997</c:v>
                </c:pt>
                <c:pt idx="648">
                  <c:v>629.36700399999995</c:v>
                </c:pt>
                <c:pt idx="649">
                  <c:v>655.27502400000003</c:v>
                </c:pt>
                <c:pt idx="650">
                  <c:v>647.00097700000003</c:v>
                </c:pt>
                <c:pt idx="651">
                  <c:v>639.89001499999995</c:v>
                </c:pt>
                <c:pt idx="652">
                  <c:v>673.33697500000005</c:v>
                </c:pt>
                <c:pt idx="653">
                  <c:v>676.296021</c:v>
                </c:pt>
                <c:pt idx="654">
                  <c:v>703.70202600000005</c:v>
                </c:pt>
                <c:pt idx="655">
                  <c:v>658.66400099999998</c:v>
                </c:pt>
                <c:pt idx="656">
                  <c:v>683.66198699999995</c:v>
                </c:pt>
                <c:pt idx="657">
                  <c:v>670.62701400000003</c:v>
                </c:pt>
                <c:pt idx="658">
                  <c:v>677.33099400000003</c:v>
                </c:pt>
                <c:pt idx="659">
                  <c:v>640.56201199999998</c:v>
                </c:pt>
                <c:pt idx="660">
                  <c:v>666.52301</c:v>
                </c:pt>
                <c:pt idx="661">
                  <c:v>650.96002199999998</c:v>
                </c:pt>
                <c:pt idx="662">
                  <c:v>649.35998500000005</c:v>
                </c:pt>
                <c:pt idx="663">
                  <c:v>647.658997</c:v>
                </c:pt>
                <c:pt idx="664">
                  <c:v>664.55102499999998</c:v>
                </c:pt>
                <c:pt idx="665">
                  <c:v>654.46801800000003</c:v>
                </c:pt>
                <c:pt idx="666">
                  <c:v>658.07800299999997</c:v>
                </c:pt>
                <c:pt idx="667">
                  <c:v>663.25500499999998</c:v>
                </c:pt>
                <c:pt idx="668">
                  <c:v>660.76702899999998</c:v>
                </c:pt>
                <c:pt idx="669">
                  <c:v>679.45898399999999</c:v>
                </c:pt>
                <c:pt idx="670">
                  <c:v>673.10601799999995</c:v>
                </c:pt>
                <c:pt idx="671">
                  <c:v>672.864014</c:v>
                </c:pt>
                <c:pt idx="672">
                  <c:v>665.68499799999995</c:v>
                </c:pt>
                <c:pt idx="673">
                  <c:v>665.012024</c:v>
                </c:pt>
                <c:pt idx="674">
                  <c:v>650.61901899999998</c:v>
                </c:pt>
                <c:pt idx="675">
                  <c:v>655.55602999999996</c:v>
                </c:pt>
                <c:pt idx="676">
                  <c:v>661.28497300000004</c:v>
                </c:pt>
                <c:pt idx="677">
                  <c:v>654.09698500000002</c:v>
                </c:pt>
                <c:pt idx="678">
                  <c:v>651.783997</c:v>
                </c:pt>
                <c:pt idx="679">
                  <c:v>654.35199</c:v>
                </c:pt>
                <c:pt idx="680">
                  <c:v>655.03497300000004</c:v>
                </c:pt>
                <c:pt idx="681">
                  <c:v>656.99200399999995</c:v>
                </c:pt>
                <c:pt idx="682">
                  <c:v>655.04699700000003</c:v>
                </c:pt>
                <c:pt idx="683">
                  <c:v>624.68102999999996</c:v>
                </c:pt>
                <c:pt idx="684">
                  <c:v>606.271973</c:v>
                </c:pt>
                <c:pt idx="685">
                  <c:v>547.46502699999996</c:v>
                </c:pt>
                <c:pt idx="686">
                  <c:v>566.35497999999995</c:v>
                </c:pt>
                <c:pt idx="687">
                  <c:v>578.28900099999998</c:v>
                </c:pt>
                <c:pt idx="688">
                  <c:v>575.04303000000004</c:v>
                </c:pt>
                <c:pt idx="689">
                  <c:v>587.77801499999998</c:v>
                </c:pt>
                <c:pt idx="690">
                  <c:v>592.69000200000005</c:v>
                </c:pt>
                <c:pt idx="691">
                  <c:v>591.05401600000005</c:v>
                </c:pt>
                <c:pt idx="692">
                  <c:v>587.80102499999998</c:v>
                </c:pt>
                <c:pt idx="693">
                  <c:v>592.103027</c:v>
                </c:pt>
                <c:pt idx="694">
                  <c:v>589.11999500000002</c:v>
                </c:pt>
                <c:pt idx="695">
                  <c:v>587.55902100000003</c:v>
                </c:pt>
                <c:pt idx="696">
                  <c:v>585.58801300000005</c:v>
                </c:pt>
                <c:pt idx="697">
                  <c:v>570.47302200000001</c:v>
                </c:pt>
                <c:pt idx="698">
                  <c:v>567.23999000000003</c:v>
                </c:pt>
                <c:pt idx="699">
                  <c:v>577.43902600000001</c:v>
                </c:pt>
                <c:pt idx="700">
                  <c:v>573.216003</c:v>
                </c:pt>
                <c:pt idx="701">
                  <c:v>574.317993</c:v>
                </c:pt>
                <c:pt idx="702">
                  <c:v>575.63000499999998</c:v>
                </c:pt>
                <c:pt idx="703">
                  <c:v>581.69702099999995</c:v>
                </c:pt>
                <c:pt idx="704">
                  <c:v>581.30798300000004</c:v>
                </c:pt>
                <c:pt idx="705">
                  <c:v>586.75299099999995</c:v>
                </c:pt>
                <c:pt idx="706">
                  <c:v>583.41497800000002</c:v>
                </c:pt>
                <c:pt idx="707">
                  <c:v>580.182007</c:v>
                </c:pt>
                <c:pt idx="708">
                  <c:v>577.760986</c:v>
                </c:pt>
                <c:pt idx="709">
                  <c:v>579.65100099999995</c:v>
                </c:pt>
                <c:pt idx="710">
                  <c:v>569.94702099999995</c:v>
                </c:pt>
                <c:pt idx="711">
                  <c:v>573.91198699999995</c:v>
                </c:pt>
                <c:pt idx="712">
                  <c:v>574.10699499999998</c:v>
                </c:pt>
                <c:pt idx="713">
                  <c:v>577.50299099999995</c:v>
                </c:pt>
                <c:pt idx="714">
                  <c:v>575.47198500000002</c:v>
                </c:pt>
                <c:pt idx="715">
                  <c:v>572.30297900000005</c:v>
                </c:pt>
                <c:pt idx="716">
                  <c:v>575.53698699999995</c:v>
                </c:pt>
                <c:pt idx="717">
                  <c:v>598.21197500000005</c:v>
                </c:pt>
                <c:pt idx="718">
                  <c:v>608.63397199999997</c:v>
                </c:pt>
                <c:pt idx="719">
                  <c:v>606.59002699999996</c:v>
                </c:pt>
                <c:pt idx="720">
                  <c:v>610.43597399999999</c:v>
                </c:pt>
                <c:pt idx="721">
                  <c:v>614.54400599999997</c:v>
                </c:pt>
                <c:pt idx="722">
                  <c:v>626.31597899999997</c:v>
                </c:pt>
                <c:pt idx="723">
                  <c:v>622.86102300000005</c:v>
                </c:pt>
                <c:pt idx="724">
                  <c:v>623.50897199999997</c:v>
                </c:pt>
                <c:pt idx="725">
                  <c:v>606.71899399999995</c:v>
                </c:pt>
                <c:pt idx="726">
                  <c:v>608.24298099999999</c:v>
                </c:pt>
                <c:pt idx="727">
                  <c:v>609.24102800000003</c:v>
                </c:pt>
                <c:pt idx="728">
                  <c:v>610.68402100000003</c:v>
                </c:pt>
                <c:pt idx="729">
                  <c:v>607.15502900000001</c:v>
                </c:pt>
                <c:pt idx="730">
                  <c:v>606.97302200000001</c:v>
                </c:pt>
                <c:pt idx="731">
                  <c:v>605.98400900000001</c:v>
                </c:pt>
                <c:pt idx="732">
                  <c:v>609.87402299999997</c:v>
                </c:pt>
                <c:pt idx="733">
                  <c:v>609.22699</c:v>
                </c:pt>
                <c:pt idx="734">
                  <c:v>608.31201199999998</c:v>
                </c:pt>
                <c:pt idx="735">
                  <c:v>597.14898700000003</c:v>
                </c:pt>
                <c:pt idx="736">
                  <c:v>596.29797399999995</c:v>
                </c:pt>
                <c:pt idx="737">
                  <c:v>602.84198000000004</c:v>
                </c:pt>
                <c:pt idx="738">
                  <c:v>602.625</c:v>
                </c:pt>
                <c:pt idx="739">
                  <c:v>600.82598900000005</c:v>
                </c:pt>
                <c:pt idx="740">
                  <c:v>608.04303000000004</c:v>
                </c:pt>
                <c:pt idx="741">
                  <c:v>606.16601600000001</c:v>
                </c:pt>
                <c:pt idx="742">
                  <c:v>604.728027</c:v>
                </c:pt>
                <c:pt idx="743">
                  <c:v>605.692993</c:v>
                </c:pt>
                <c:pt idx="744">
                  <c:v>609.73498500000005</c:v>
                </c:pt>
                <c:pt idx="745">
                  <c:v>613.98297100000002</c:v>
                </c:pt>
                <c:pt idx="746">
                  <c:v>610.89202899999998</c:v>
                </c:pt>
                <c:pt idx="747">
                  <c:v>612.13299600000005</c:v>
                </c:pt>
                <c:pt idx="748">
                  <c:v>610.203979</c:v>
                </c:pt>
                <c:pt idx="749">
                  <c:v>612.510986</c:v>
                </c:pt>
                <c:pt idx="750">
                  <c:v>613.02099599999997</c:v>
                </c:pt>
                <c:pt idx="751">
                  <c:v>617.12097200000005</c:v>
                </c:pt>
                <c:pt idx="752">
                  <c:v>619.10797100000002</c:v>
                </c:pt>
                <c:pt idx="753">
                  <c:v>616.75201400000003</c:v>
                </c:pt>
                <c:pt idx="754">
                  <c:v>618.99401899999998</c:v>
                </c:pt>
                <c:pt idx="755">
                  <c:v>641.07202099999995</c:v>
                </c:pt>
                <c:pt idx="756">
                  <c:v>636.19201699999996</c:v>
                </c:pt>
                <c:pt idx="757">
                  <c:v>636.78601100000003</c:v>
                </c:pt>
                <c:pt idx="758">
                  <c:v>640.37799099999995</c:v>
                </c:pt>
                <c:pt idx="759">
                  <c:v>638.64599599999997</c:v>
                </c:pt>
                <c:pt idx="760">
                  <c:v>641.63098100000002</c:v>
                </c:pt>
                <c:pt idx="761">
                  <c:v>639.192993</c:v>
                </c:pt>
                <c:pt idx="762">
                  <c:v>637.96002199999998</c:v>
                </c:pt>
                <c:pt idx="763">
                  <c:v>630.52002000000005</c:v>
                </c:pt>
                <c:pt idx="764">
                  <c:v>630.85699499999998</c:v>
                </c:pt>
                <c:pt idx="765">
                  <c:v>632.82800299999997</c:v>
                </c:pt>
                <c:pt idx="766">
                  <c:v>657.29400599999997</c:v>
                </c:pt>
                <c:pt idx="767">
                  <c:v>657.07098399999995</c:v>
                </c:pt>
                <c:pt idx="768">
                  <c:v>653.760986</c:v>
                </c:pt>
                <c:pt idx="769">
                  <c:v>657.58801300000005</c:v>
                </c:pt>
                <c:pt idx="770">
                  <c:v>678.30401600000005</c:v>
                </c:pt>
                <c:pt idx="771">
                  <c:v>688.31298800000002</c:v>
                </c:pt>
                <c:pt idx="772">
                  <c:v>689.65100099999995</c:v>
                </c:pt>
                <c:pt idx="773">
                  <c:v>714.47900400000003</c:v>
                </c:pt>
                <c:pt idx="774">
                  <c:v>701.864014</c:v>
                </c:pt>
                <c:pt idx="775">
                  <c:v>700.97198500000002</c:v>
                </c:pt>
                <c:pt idx="776">
                  <c:v>729.79303000000004</c:v>
                </c:pt>
                <c:pt idx="777">
                  <c:v>740.828979</c:v>
                </c:pt>
                <c:pt idx="778">
                  <c:v>688.70001200000002</c:v>
                </c:pt>
                <c:pt idx="779">
                  <c:v>703.23498500000005</c:v>
                </c:pt>
                <c:pt idx="780">
                  <c:v>703.41803000000004</c:v>
                </c:pt>
                <c:pt idx="781">
                  <c:v>711.521973</c:v>
                </c:pt>
                <c:pt idx="782">
                  <c:v>703.13098100000002</c:v>
                </c:pt>
                <c:pt idx="783">
                  <c:v>709.84802200000001</c:v>
                </c:pt>
                <c:pt idx="784">
                  <c:v>723.27301</c:v>
                </c:pt>
                <c:pt idx="785">
                  <c:v>715.533997</c:v>
                </c:pt>
                <c:pt idx="786">
                  <c:v>716.41101100000003</c:v>
                </c:pt>
                <c:pt idx="787">
                  <c:v>705.05401600000005</c:v>
                </c:pt>
                <c:pt idx="788">
                  <c:v>702.03100600000005</c:v>
                </c:pt>
                <c:pt idx="789">
                  <c:v>705.02099599999997</c:v>
                </c:pt>
                <c:pt idx="790">
                  <c:v>711.61901899999998</c:v>
                </c:pt>
                <c:pt idx="791">
                  <c:v>744.19799799999998</c:v>
                </c:pt>
                <c:pt idx="792">
                  <c:v>740.97699</c:v>
                </c:pt>
                <c:pt idx="793">
                  <c:v>751.58502199999998</c:v>
                </c:pt>
                <c:pt idx="794">
                  <c:v>751.61602800000003</c:v>
                </c:pt>
                <c:pt idx="795">
                  <c:v>731.02600099999995</c:v>
                </c:pt>
                <c:pt idx="796">
                  <c:v>739.24798599999997</c:v>
                </c:pt>
                <c:pt idx="797">
                  <c:v>751.34698500000002</c:v>
                </c:pt>
                <c:pt idx="798">
                  <c:v>744.59399399999995</c:v>
                </c:pt>
                <c:pt idx="799">
                  <c:v>740.28900099999998</c:v>
                </c:pt>
                <c:pt idx="800">
                  <c:v>741.64898700000003</c:v>
                </c:pt>
                <c:pt idx="801">
                  <c:v>735.38201900000001</c:v>
                </c:pt>
                <c:pt idx="802">
                  <c:v>732.03497300000004</c:v>
                </c:pt>
                <c:pt idx="803">
                  <c:v>735.81298800000002</c:v>
                </c:pt>
                <c:pt idx="804">
                  <c:v>735.60400400000003</c:v>
                </c:pt>
                <c:pt idx="805">
                  <c:v>745.69097899999997</c:v>
                </c:pt>
                <c:pt idx="806">
                  <c:v>756.77398700000003</c:v>
                </c:pt>
                <c:pt idx="807">
                  <c:v>777.94397000000004</c:v>
                </c:pt>
                <c:pt idx="808">
                  <c:v>771.15502900000001</c:v>
                </c:pt>
                <c:pt idx="809">
                  <c:v>773.87200900000005</c:v>
                </c:pt>
                <c:pt idx="810">
                  <c:v>758.70001200000002</c:v>
                </c:pt>
                <c:pt idx="811">
                  <c:v>764.22399900000005</c:v>
                </c:pt>
                <c:pt idx="812">
                  <c:v>768.13201900000001</c:v>
                </c:pt>
                <c:pt idx="813">
                  <c:v>770.80999799999995</c:v>
                </c:pt>
                <c:pt idx="814">
                  <c:v>772.79400599999997</c:v>
                </c:pt>
                <c:pt idx="815">
                  <c:v>774.65002400000003</c:v>
                </c:pt>
                <c:pt idx="816">
                  <c:v>769.73101799999995</c:v>
                </c:pt>
                <c:pt idx="817">
                  <c:v>780.08697500000005</c:v>
                </c:pt>
                <c:pt idx="818">
                  <c:v>780.55602999999996</c:v>
                </c:pt>
                <c:pt idx="819">
                  <c:v>781.48101799999995</c:v>
                </c:pt>
                <c:pt idx="820">
                  <c:v>778.08801300000005</c:v>
                </c:pt>
                <c:pt idx="821">
                  <c:v>784.90698199999997</c:v>
                </c:pt>
                <c:pt idx="822">
                  <c:v>790.828979</c:v>
                </c:pt>
                <c:pt idx="823">
                  <c:v>790.53002900000001</c:v>
                </c:pt>
                <c:pt idx="824">
                  <c:v>792.71398899999997</c:v>
                </c:pt>
                <c:pt idx="825">
                  <c:v>800.87597700000003</c:v>
                </c:pt>
                <c:pt idx="826">
                  <c:v>834.28100600000005</c:v>
                </c:pt>
                <c:pt idx="827">
                  <c:v>864.53997800000002</c:v>
                </c:pt>
                <c:pt idx="828">
                  <c:v>921.98400900000001</c:v>
                </c:pt>
                <c:pt idx="829">
                  <c:v>898.82202099999995</c:v>
                </c:pt>
                <c:pt idx="830">
                  <c:v>896.18298300000004</c:v>
                </c:pt>
                <c:pt idx="831">
                  <c:v>907.60998500000005</c:v>
                </c:pt>
                <c:pt idx="832">
                  <c:v>933.19799799999998</c:v>
                </c:pt>
                <c:pt idx="833">
                  <c:v>975.921021</c:v>
                </c:pt>
                <c:pt idx="834">
                  <c:v>973.49700900000005</c:v>
                </c:pt>
                <c:pt idx="835">
                  <c:v>961.237976</c:v>
                </c:pt>
                <c:pt idx="836">
                  <c:v>963.74298099999999</c:v>
                </c:pt>
                <c:pt idx="837">
                  <c:v>998.32501200000002</c:v>
                </c:pt>
                <c:pt idx="838">
                  <c:v>1021.75</c:v>
                </c:pt>
                <c:pt idx="839">
                  <c:v>1043.839966</c:v>
                </c:pt>
                <c:pt idx="840">
                  <c:v>1154.7299800000001</c:v>
                </c:pt>
                <c:pt idx="841">
                  <c:v>1013.380005</c:v>
                </c:pt>
                <c:pt idx="842">
                  <c:v>902.20098900000005</c:v>
                </c:pt>
                <c:pt idx="843">
                  <c:v>908.58502199999998</c:v>
                </c:pt>
                <c:pt idx="844">
                  <c:v>911.19897500000002</c:v>
                </c:pt>
                <c:pt idx="845">
                  <c:v>902.82800299999997</c:v>
                </c:pt>
                <c:pt idx="846">
                  <c:v>907.67901600000005</c:v>
                </c:pt>
                <c:pt idx="847">
                  <c:v>777.75701900000001</c:v>
                </c:pt>
                <c:pt idx="848">
                  <c:v>804.83398399999999</c:v>
                </c:pt>
                <c:pt idx="849">
                  <c:v>823.98400900000001</c:v>
                </c:pt>
                <c:pt idx="850">
                  <c:v>818.41198699999995</c:v>
                </c:pt>
                <c:pt idx="851">
                  <c:v>821.79797399999995</c:v>
                </c:pt>
                <c:pt idx="852">
                  <c:v>831.533997</c:v>
                </c:pt>
                <c:pt idx="853">
                  <c:v>907.93798800000002</c:v>
                </c:pt>
                <c:pt idx="854">
                  <c:v>886.61798099999999</c:v>
                </c:pt>
                <c:pt idx="855">
                  <c:v>899.07299799999998</c:v>
                </c:pt>
                <c:pt idx="856">
                  <c:v>895.02600099999995</c:v>
                </c:pt>
                <c:pt idx="857">
                  <c:v>921.78900099999998</c:v>
                </c:pt>
                <c:pt idx="858">
                  <c:v>924.67297399999995</c:v>
                </c:pt>
                <c:pt idx="859">
                  <c:v>921.012024</c:v>
                </c:pt>
                <c:pt idx="860">
                  <c:v>892.68701199999998</c:v>
                </c:pt>
                <c:pt idx="861">
                  <c:v>901.54199200000005</c:v>
                </c:pt>
                <c:pt idx="862">
                  <c:v>917.58599900000002</c:v>
                </c:pt>
                <c:pt idx="863">
                  <c:v>919.75</c:v>
                </c:pt>
                <c:pt idx="864">
                  <c:v>921.59002699999996</c:v>
                </c:pt>
                <c:pt idx="865">
                  <c:v>919.49597200000005</c:v>
                </c:pt>
                <c:pt idx="866">
                  <c:v>920.38201900000001</c:v>
                </c:pt>
                <c:pt idx="867">
                  <c:v>970.40301499999998</c:v>
                </c:pt>
                <c:pt idx="868">
                  <c:v>989.02301</c:v>
                </c:pt>
                <c:pt idx="869">
                  <c:v>1011.799988</c:v>
                </c:pt>
                <c:pt idx="870">
                  <c:v>1029.910034</c:v>
                </c:pt>
                <c:pt idx="871">
                  <c:v>1042.900024</c:v>
                </c:pt>
                <c:pt idx="872">
                  <c:v>1027.339966</c:v>
                </c:pt>
                <c:pt idx="873">
                  <c:v>1038.150024</c:v>
                </c:pt>
                <c:pt idx="874">
                  <c:v>1061.349976</c:v>
                </c:pt>
                <c:pt idx="875">
                  <c:v>1063.0699460000001</c:v>
                </c:pt>
                <c:pt idx="876">
                  <c:v>994.38299600000005</c:v>
                </c:pt>
                <c:pt idx="877">
                  <c:v>988.67401099999995</c:v>
                </c:pt>
                <c:pt idx="878">
                  <c:v>1004.450012</c:v>
                </c:pt>
                <c:pt idx="879">
                  <c:v>999.18102999999996</c:v>
                </c:pt>
                <c:pt idx="880">
                  <c:v>990.64202899999998</c:v>
                </c:pt>
                <c:pt idx="881">
                  <c:v>1004.549988</c:v>
                </c:pt>
                <c:pt idx="882">
                  <c:v>1007.47998</c:v>
                </c:pt>
                <c:pt idx="883">
                  <c:v>1027.4399410000001</c:v>
                </c:pt>
                <c:pt idx="884">
                  <c:v>1046.209961</c:v>
                </c:pt>
                <c:pt idx="885">
                  <c:v>1054.420044</c:v>
                </c:pt>
                <c:pt idx="886">
                  <c:v>1047.869995</c:v>
                </c:pt>
                <c:pt idx="887">
                  <c:v>1079.9799800000001</c:v>
                </c:pt>
                <c:pt idx="888">
                  <c:v>1115.3000489999999</c:v>
                </c:pt>
                <c:pt idx="889">
                  <c:v>1117.4399410000001</c:v>
                </c:pt>
                <c:pt idx="890">
                  <c:v>1166.719971</c:v>
                </c:pt>
                <c:pt idx="891">
                  <c:v>1173.6800539999999</c:v>
                </c:pt>
                <c:pt idx="892">
                  <c:v>1143.839966</c:v>
                </c:pt>
                <c:pt idx="893">
                  <c:v>1165.1999510000001</c:v>
                </c:pt>
                <c:pt idx="894">
                  <c:v>1179.969971</c:v>
                </c:pt>
                <c:pt idx="895">
                  <c:v>1179.969971</c:v>
                </c:pt>
                <c:pt idx="896">
                  <c:v>1222.5</c:v>
                </c:pt>
                <c:pt idx="897">
                  <c:v>1251.01001</c:v>
                </c:pt>
                <c:pt idx="898">
                  <c:v>1274.98999</c:v>
                </c:pt>
                <c:pt idx="899">
                  <c:v>1255.150024</c:v>
                </c:pt>
                <c:pt idx="900">
                  <c:v>1267.119995</c:v>
                </c:pt>
                <c:pt idx="901">
                  <c:v>1272.829956</c:v>
                </c:pt>
                <c:pt idx="902">
                  <c:v>1223.540039</c:v>
                </c:pt>
                <c:pt idx="903">
                  <c:v>1150</c:v>
                </c:pt>
                <c:pt idx="904">
                  <c:v>1188.48999</c:v>
                </c:pt>
                <c:pt idx="905">
                  <c:v>1116.719971</c:v>
                </c:pt>
                <c:pt idx="906">
                  <c:v>1175.829956</c:v>
                </c:pt>
                <c:pt idx="907">
                  <c:v>1221.380005</c:v>
                </c:pt>
                <c:pt idx="908">
                  <c:v>1231.920044</c:v>
                </c:pt>
                <c:pt idx="909">
                  <c:v>1240</c:v>
                </c:pt>
                <c:pt idx="910">
                  <c:v>1249.6099850000001</c:v>
                </c:pt>
                <c:pt idx="911">
                  <c:v>1187.8100589999999</c:v>
                </c:pt>
                <c:pt idx="912">
                  <c:v>1100.2299800000001</c:v>
                </c:pt>
                <c:pt idx="913">
                  <c:v>973.817993</c:v>
                </c:pt>
                <c:pt idx="914">
                  <c:v>1036.73999</c:v>
                </c:pt>
                <c:pt idx="915">
                  <c:v>1054.2299800000001</c:v>
                </c:pt>
                <c:pt idx="916">
                  <c:v>1120.540039</c:v>
                </c:pt>
                <c:pt idx="917">
                  <c:v>1049.1400149999999</c:v>
                </c:pt>
                <c:pt idx="918">
                  <c:v>1038.589966</c:v>
                </c:pt>
                <c:pt idx="919">
                  <c:v>937.52002000000005</c:v>
                </c:pt>
                <c:pt idx="920">
                  <c:v>972.77899200000002</c:v>
                </c:pt>
                <c:pt idx="921">
                  <c:v>966.72497599999997</c:v>
                </c:pt>
                <c:pt idx="922">
                  <c:v>1045.7700199999999</c:v>
                </c:pt>
                <c:pt idx="923">
                  <c:v>1047.150024</c:v>
                </c:pt>
                <c:pt idx="924">
                  <c:v>1039.969971</c:v>
                </c:pt>
                <c:pt idx="925">
                  <c:v>1026.4300539999999</c:v>
                </c:pt>
                <c:pt idx="926">
                  <c:v>1071.790039</c:v>
                </c:pt>
                <c:pt idx="927">
                  <c:v>1080.5</c:v>
                </c:pt>
                <c:pt idx="928">
                  <c:v>1102.170044</c:v>
                </c:pt>
                <c:pt idx="929">
                  <c:v>1143.8100589999999</c:v>
                </c:pt>
                <c:pt idx="930">
                  <c:v>1133.25</c:v>
                </c:pt>
                <c:pt idx="931">
                  <c:v>1124.780029</c:v>
                </c:pt>
                <c:pt idx="932">
                  <c:v>1182.6800539999999</c:v>
                </c:pt>
                <c:pt idx="933">
                  <c:v>1176.900024</c:v>
                </c:pt>
                <c:pt idx="934">
                  <c:v>1175.9499510000001</c:v>
                </c:pt>
                <c:pt idx="935">
                  <c:v>1187.869995</c:v>
                </c:pt>
                <c:pt idx="936">
                  <c:v>1187.130005</c:v>
                </c:pt>
                <c:pt idx="937">
                  <c:v>1205.01001</c:v>
                </c:pt>
                <c:pt idx="938">
                  <c:v>1200.369995</c:v>
                </c:pt>
                <c:pt idx="939">
                  <c:v>1169.280029</c:v>
                </c:pt>
                <c:pt idx="940">
                  <c:v>1167.540039</c:v>
                </c:pt>
                <c:pt idx="941">
                  <c:v>1172.5200199999999</c:v>
                </c:pt>
                <c:pt idx="942">
                  <c:v>1182.9399410000001</c:v>
                </c:pt>
                <c:pt idx="943">
                  <c:v>1193.910034</c:v>
                </c:pt>
                <c:pt idx="944">
                  <c:v>1211.670044</c:v>
                </c:pt>
                <c:pt idx="945">
                  <c:v>1210.290039</c:v>
                </c:pt>
                <c:pt idx="946">
                  <c:v>1229.079956</c:v>
                </c:pt>
                <c:pt idx="947">
                  <c:v>1222.0500489999999</c:v>
                </c:pt>
                <c:pt idx="948">
                  <c:v>1231.709961</c:v>
                </c:pt>
                <c:pt idx="949">
                  <c:v>1207.209961</c:v>
                </c:pt>
                <c:pt idx="950">
                  <c:v>1250.150024</c:v>
                </c:pt>
                <c:pt idx="951">
                  <c:v>1265.48999</c:v>
                </c:pt>
                <c:pt idx="952">
                  <c:v>1281.079956</c:v>
                </c:pt>
                <c:pt idx="953">
                  <c:v>1317.7299800000001</c:v>
                </c:pt>
                <c:pt idx="954">
                  <c:v>1316.4799800000001</c:v>
                </c:pt>
                <c:pt idx="955">
                  <c:v>1321.790039</c:v>
                </c:pt>
                <c:pt idx="956">
                  <c:v>1347.8900149999999</c:v>
                </c:pt>
                <c:pt idx="957">
                  <c:v>1421.599976</c:v>
                </c:pt>
                <c:pt idx="958">
                  <c:v>1452.8199460000001</c:v>
                </c:pt>
                <c:pt idx="959">
                  <c:v>1490.089966</c:v>
                </c:pt>
                <c:pt idx="960">
                  <c:v>1537.670044</c:v>
                </c:pt>
                <c:pt idx="961">
                  <c:v>1555.4499510000001</c:v>
                </c:pt>
                <c:pt idx="962">
                  <c:v>1578.8000489999999</c:v>
                </c:pt>
                <c:pt idx="963">
                  <c:v>1596.709961</c:v>
                </c:pt>
                <c:pt idx="964">
                  <c:v>1723.349976</c:v>
                </c:pt>
                <c:pt idx="965">
                  <c:v>1755.3599850000001</c:v>
                </c:pt>
                <c:pt idx="966">
                  <c:v>1787.130005</c:v>
                </c:pt>
                <c:pt idx="967">
                  <c:v>1848.5699460000001</c:v>
                </c:pt>
                <c:pt idx="968">
                  <c:v>1724.23999</c:v>
                </c:pt>
                <c:pt idx="969">
                  <c:v>1804.910034</c:v>
                </c:pt>
                <c:pt idx="970">
                  <c:v>1808.910034</c:v>
                </c:pt>
                <c:pt idx="971">
                  <c:v>1738.4300539999999</c:v>
                </c:pt>
                <c:pt idx="972">
                  <c:v>1734.4499510000001</c:v>
                </c:pt>
                <c:pt idx="973">
                  <c:v>1839.089966</c:v>
                </c:pt>
                <c:pt idx="974">
                  <c:v>1888.650024</c:v>
                </c:pt>
                <c:pt idx="975">
                  <c:v>1987.709961</c:v>
                </c:pt>
                <c:pt idx="976">
                  <c:v>2084.7299800000001</c:v>
                </c:pt>
                <c:pt idx="977">
                  <c:v>2041.1999510000001</c:v>
                </c:pt>
                <c:pt idx="978">
                  <c:v>2173.3999020000001</c:v>
                </c:pt>
                <c:pt idx="979">
                  <c:v>2320.419922</c:v>
                </c:pt>
                <c:pt idx="980">
                  <c:v>2443.639893</c:v>
                </c:pt>
                <c:pt idx="981">
                  <c:v>2304.9799800000001</c:v>
                </c:pt>
                <c:pt idx="982">
                  <c:v>2202.419922</c:v>
                </c:pt>
                <c:pt idx="983">
                  <c:v>2038.869995</c:v>
                </c:pt>
                <c:pt idx="984">
                  <c:v>2155.8000489999999</c:v>
                </c:pt>
                <c:pt idx="985">
                  <c:v>2255.610107</c:v>
                </c:pt>
                <c:pt idx="986">
                  <c:v>2175.469971</c:v>
                </c:pt>
                <c:pt idx="987">
                  <c:v>2286.4099120000001</c:v>
                </c:pt>
                <c:pt idx="988">
                  <c:v>2407.8798830000001</c:v>
                </c:pt>
                <c:pt idx="989">
                  <c:v>2488.5500489999999</c:v>
                </c:pt>
                <c:pt idx="990">
                  <c:v>2515.3500979999999</c:v>
                </c:pt>
                <c:pt idx="991">
                  <c:v>2511.8100589999999</c:v>
                </c:pt>
                <c:pt idx="992">
                  <c:v>2686.8100589999999</c:v>
                </c:pt>
                <c:pt idx="993">
                  <c:v>2863.1999510000001</c:v>
                </c:pt>
                <c:pt idx="994">
                  <c:v>2732.1599120000001</c:v>
                </c:pt>
                <c:pt idx="995">
                  <c:v>2805.6201169999999</c:v>
                </c:pt>
                <c:pt idx="996">
                  <c:v>2823.8100589999999</c:v>
                </c:pt>
                <c:pt idx="997">
                  <c:v>2947.709961</c:v>
                </c:pt>
                <c:pt idx="998">
                  <c:v>2958.110107</c:v>
                </c:pt>
                <c:pt idx="999">
                  <c:v>2659.6298830000001</c:v>
                </c:pt>
                <c:pt idx="1000">
                  <c:v>2717.0200199999999</c:v>
                </c:pt>
                <c:pt idx="1001">
                  <c:v>2506.3701169999999</c:v>
                </c:pt>
                <c:pt idx="1002">
                  <c:v>2464.580078</c:v>
                </c:pt>
                <c:pt idx="1003">
                  <c:v>2518.5600589999999</c:v>
                </c:pt>
                <c:pt idx="1004">
                  <c:v>2655.8798830000001</c:v>
                </c:pt>
                <c:pt idx="1005">
                  <c:v>2548.290039</c:v>
                </c:pt>
                <c:pt idx="1006">
                  <c:v>2589.6000979999999</c:v>
                </c:pt>
                <c:pt idx="1007">
                  <c:v>2721.790039</c:v>
                </c:pt>
                <c:pt idx="1008">
                  <c:v>2689.1000979999999</c:v>
                </c:pt>
                <c:pt idx="1009">
                  <c:v>2705.4099120000001</c:v>
                </c:pt>
                <c:pt idx="1010">
                  <c:v>2744.9099120000001</c:v>
                </c:pt>
                <c:pt idx="1011">
                  <c:v>2608.719971</c:v>
                </c:pt>
                <c:pt idx="1012">
                  <c:v>2589.4099120000001</c:v>
                </c:pt>
                <c:pt idx="1013">
                  <c:v>2478.4499510000001</c:v>
                </c:pt>
                <c:pt idx="1014">
                  <c:v>2552.4499510000001</c:v>
                </c:pt>
                <c:pt idx="1015">
                  <c:v>2574.790039</c:v>
                </c:pt>
                <c:pt idx="1016">
                  <c:v>2539.320068</c:v>
                </c:pt>
                <c:pt idx="1017">
                  <c:v>2480.8400879999999</c:v>
                </c:pt>
                <c:pt idx="1018">
                  <c:v>2434.5500489999999</c:v>
                </c:pt>
                <c:pt idx="1019">
                  <c:v>2506.469971</c:v>
                </c:pt>
                <c:pt idx="1020">
                  <c:v>2564.0600589999999</c:v>
                </c:pt>
                <c:pt idx="1021">
                  <c:v>2601.639893</c:v>
                </c:pt>
                <c:pt idx="1022">
                  <c:v>2601.98999</c:v>
                </c:pt>
                <c:pt idx="1023">
                  <c:v>2608.5600589999999</c:v>
                </c:pt>
                <c:pt idx="1024">
                  <c:v>2518.6599120000001</c:v>
                </c:pt>
                <c:pt idx="1025">
                  <c:v>2571.3400879999999</c:v>
                </c:pt>
                <c:pt idx="1026">
                  <c:v>2518.4399410000001</c:v>
                </c:pt>
                <c:pt idx="1027">
                  <c:v>2372.5600589999999</c:v>
                </c:pt>
                <c:pt idx="1028">
                  <c:v>2337.790039</c:v>
                </c:pt>
                <c:pt idx="1029">
                  <c:v>2398.8400879999999</c:v>
                </c:pt>
                <c:pt idx="1030">
                  <c:v>2357.8999020000001</c:v>
                </c:pt>
                <c:pt idx="1031">
                  <c:v>2233.3400879999999</c:v>
                </c:pt>
                <c:pt idx="1032">
                  <c:v>1998.8599850000001</c:v>
                </c:pt>
                <c:pt idx="1033">
                  <c:v>1929.8199460000001</c:v>
                </c:pt>
                <c:pt idx="1034">
                  <c:v>2228.4099120000001</c:v>
                </c:pt>
                <c:pt idx="1035">
                  <c:v>2318.8798830000001</c:v>
                </c:pt>
                <c:pt idx="1036">
                  <c:v>2273.429932</c:v>
                </c:pt>
                <c:pt idx="1037">
                  <c:v>2817.6000979999999</c:v>
                </c:pt>
                <c:pt idx="1038">
                  <c:v>2667.76001</c:v>
                </c:pt>
                <c:pt idx="1039">
                  <c:v>2810.1201169999999</c:v>
                </c:pt>
                <c:pt idx="1040">
                  <c:v>2730.3999020000001</c:v>
                </c:pt>
                <c:pt idx="1041">
                  <c:v>2754.860107</c:v>
                </c:pt>
                <c:pt idx="1042">
                  <c:v>2576.4799800000001</c:v>
                </c:pt>
                <c:pt idx="1043">
                  <c:v>2529.4499510000001</c:v>
                </c:pt>
                <c:pt idx="1044">
                  <c:v>2671.780029</c:v>
                </c:pt>
                <c:pt idx="1045">
                  <c:v>2809.01001</c:v>
                </c:pt>
                <c:pt idx="1046">
                  <c:v>2726.4499510000001</c:v>
                </c:pt>
                <c:pt idx="1047">
                  <c:v>2757.179932</c:v>
                </c:pt>
                <c:pt idx="1048">
                  <c:v>2875.3400879999999</c:v>
                </c:pt>
                <c:pt idx="1049">
                  <c:v>2718.26001</c:v>
                </c:pt>
                <c:pt idx="1050">
                  <c:v>2710.669922</c:v>
                </c:pt>
                <c:pt idx="1051">
                  <c:v>2804.7299800000001</c:v>
                </c:pt>
                <c:pt idx="1052">
                  <c:v>2895.889893</c:v>
                </c:pt>
                <c:pt idx="1053">
                  <c:v>3252.9099120000001</c:v>
                </c:pt>
                <c:pt idx="1054">
                  <c:v>3213.9399410000001</c:v>
                </c:pt>
                <c:pt idx="1055">
                  <c:v>3378.9399410000001</c:v>
                </c:pt>
                <c:pt idx="1056">
                  <c:v>3419.9399410000001</c:v>
                </c:pt>
                <c:pt idx="1057">
                  <c:v>3342.469971</c:v>
                </c:pt>
                <c:pt idx="1058">
                  <c:v>3381.280029</c:v>
                </c:pt>
                <c:pt idx="1059">
                  <c:v>3650.6201169999999</c:v>
                </c:pt>
                <c:pt idx="1060">
                  <c:v>3884.709961</c:v>
                </c:pt>
                <c:pt idx="1061">
                  <c:v>4073.26001</c:v>
                </c:pt>
                <c:pt idx="1062">
                  <c:v>4325.1298829999996</c:v>
                </c:pt>
                <c:pt idx="1063">
                  <c:v>4181.9301759999998</c:v>
                </c:pt>
                <c:pt idx="1064">
                  <c:v>4376.6298829999996</c:v>
                </c:pt>
                <c:pt idx="1065">
                  <c:v>4331.6899409999996</c:v>
                </c:pt>
                <c:pt idx="1066">
                  <c:v>4160.6201170000004</c:v>
                </c:pt>
                <c:pt idx="1067">
                  <c:v>4193.7001950000003</c:v>
                </c:pt>
                <c:pt idx="1068">
                  <c:v>4087.6599120000001</c:v>
                </c:pt>
                <c:pt idx="1069">
                  <c:v>4001.73999</c:v>
                </c:pt>
                <c:pt idx="1070">
                  <c:v>4100.5200199999999</c:v>
                </c:pt>
                <c:pt idx="1071">
                  <c:v>4151.5200199999999</c:v>
                </c:pt>
                <c:pt idx="1072">
                  <c:v>4334.6801759999998</c:v>
                </c:pt>
                <c:pt idx="1073">
                  <c:v>4371.6000979999999</c:v>
                </c:pt>
                <c:pt idx="1074">
                  <c:v>4352.3999020000001</c:v>
                </c:pt>
                <c:pt idx="1075">
                  <c:v>4382.8798829999996</c:v>
                </c:pt>
                <c:pt idx="1076">
                  <c:v>4382.6601559999999</c:v>
                </c:pt>
                <c:pt idx="1077">
                  <c:v>4579.0200199999999</c:v>
                </c:pt>
                <c:pt idx="1078">
                  <c:v>4565.2998049999997</c:v>
                </c:pt>
                <c:pt idx="1079">
                  <c:v>4703.3901370000003</c:v>
                </c:pt>
                <c:pt idx="1080">
                  <c:v>4892.0097660000001</c:v>
                </c:pt>
                <c:pt idx="1081">
                  <c:v>4578.7700199999999</c:v>
                </c:pt>
                <c:pt idx="1082">
                  <c:v>4582.9599609999996</c:v>
                </c:pt>
                <c:pt idx="1083">
                  <c:v>4236.3100590000004</c:v>
                </c:pt>
                <c:pt idx="1084">
                  <c:v>4376.5297849999997</c:v>
                </c:pt>
                <c:pt idx="1085">
                  <c:v>4597.1201170000004</c:v>
                </c:pt>
                <c:pt idx="1086">
                  <c:v>4599.8798829999996</c:v>
                </c:pt>
                <c:pt idx="1087">
                  <c:v>4228.75</c:v>
                </c:pt>
                <c:pt idx="1088">
                  <c:v>4226.0600590000004</c:v>
                </c:pt>
                <c:pt idx="1089">
                  <c:v>4122.9399409999996</c:v>
                </c:pt>
                <c:pt idx="1090">
                  <c:v>4161.2700199999999</c:v>
                </c:pt>
                <c:pt idx="1091">
                  <c:v>4130.8100590000004</c:v>
                </c:pt>
                <c:pt idx="1092">
                  <c:v>3882.5900879999999</c:v>
                </c:pt>
                <c:pt idx="1093">
                  <c:v>3154.9499510000001</c:v>
                </c:pt>
                <c:pt idx="1094">
                  <c:v>3637.5200199999999</c:v>
                </c:pt>
                <c:pt idx="1095">
                  <c:v>3625.040039</c:v>
                </c:pt>
                <c:pt idx="1096">
                  <c:v>3582.8798830000001</c:v>
                </c:pt>
                <c:pt idx="1097">
                  <c:v>4065.1999510000001</c:v>
                </c:pt>
                <c:pt idx="1098">
                  <c:v>3924.969971</c:v>
                </c:pt>
                <c:pt idx="1099">
                  <c:v>3905.9499510000001</c:v>
                </c:pt>
                <c:pt idx="1100">
                  <c:v>3631.040039</c:v>
                </c:pt>
                <c:pt idx="1101">
                  <c:v>3630.6999510000001</c:v>
                </c:pt>
                <c:pt idx="1102">
                  <c:v>3792.3999020000001</c:v>
                </c:pt>
                <c:pt idx="1103">
                  <c:v>3682.8400879999999</c:v>
                </c:pt>
                <c:pt idx="1104">
                  <c:v>3926.070068</c:v>
                </c:pt>
                <c:pt idx="1105">
                  <c:v>3892.3500979999999</c:v>
                </c:pt>
                <c:pt idx="1106">
                  <c:v>4200.669922</c:v>
                </c:pt>
                <c:pt idx="1107">
                  <c:v>4174.7299800000001</c:v>
                </c:pt>
                <c:pt idx="1108">
                  <c:v>4163.0698240000002</c:v>
                </c:pt>
                <c:pt idx="1109">
                  <c:v>4338.7099609999996</c:v>
                </c:pt>
                <c:pt idx="1110">
                  <c:v>4403.7402339999999</c:v>
                </c:pt>
                <c:pt idx="1111">
                  <c:v>4409.3198240000002</c:v>
                </c:pt>
                <c:pt idx="1112">
                  <c:v>4317.4799800000001</c:v>
                </c:pt>
                <c:pt idx="1113">
                  <c:v>4229.3598629999997</c:v>
                </c:pt>
                <c:pt idx="1114">
                  <c:v>4328.4101559999999</c:v>
                </c:pt>
                <c:pt idx="1115">
                  <c:v>4370.8100590000004</c:v>
                </c:pt>
                <c:pt idx="1116">
                  <c:v>4426.8901370000003</c:v>
                </c:pt>
                <c:pt idx="1117">
                  <c:v>4610.4799800000001</c:v>
                </c:pt>
                <c:pt idx="1118">
                  <c:v>4772.0200199999999</c:v>
                </c:pt>
                <c:pt idx="1119">
                  <c:v>4781.9902339999999</c:v>
                </c:pt>
                <c:pt idx="1120">
                  <c:v>4826.4799800000001</c:v>
                </c:pt>
                <c:pt idx="1121">
                  <c:v>5446.9101559999999</c:v>
                </c:pt>
                <c:pt idx="1122">
                  <c:v>5647.2099609999996</c:v>
                </c:pt>
                <c:pt idx="1123">
                  <c:v>5831.7900390000004</c:v>
                </c:pt>
                <c:pt idx="1124">
                  <c:v>5678.1899409999996</c:v>
                </c:pt>
                <c:pt idx="1125">
                  <c:v>5725.5898440000001</c:v>
                </c:pt>
                <c:pt idx="1126">
                  <c:v>5605.5097660000001</c:v>
                </c:pt>
                <c:pt idx="1127">
                  <c:v>5590.6899409999996</c:v>
                </c:pt>
                <c:pt idx="1128">
                  <c:v>5708.5200199999999</c:v>
                </c:pt>
                <c:pt idx="1129">
                  <c:v>6011.4501950000003</c:v>
                </c:pt>
                <c:pt idx="1130">
                  <c:v>6031.6000979999999</c:v>
                </c:pt>
                <c:pt idx="1131">
                  <c:v>6008.419922</c:v>
                </c:pt>
                <c:pt idx="1132">
                  <c:v>5930.3198240000002</c:v>
                </c:pt>
                <c:pt idx="1133">
                  <c:v>5526.6401370000003</c:v>
                </c:pt>
                <c:pt idx="1134">
                  <c:v>5750.7998049999997</c:v>
                </c:pt>
                <c:pt idx="1135">
                  <c:v>5904.830078</c:v>
                </c:pt>
                <c:pt idx="1136">
                  <c:v>5780.8999020000001</c:v>
                </c:pt>
                <c:pt idx="1137">
                  <c:v>5753.0898440000001</c:v>
                </c:pt>
                <c:pt idx="1138">
                  <c:v>6153.8500979999999</c:v>
                </c:pt>
                <c:pt idx="1139">
                  <c:v>6130.5297849999997</c:v>
                </c:pt>
                <c:pt idx="1140">
                  <c:v>6468.3999020000001</c:v>
                </c:pt>
                <c:pt idx="1141">
                  <c:v>6767.3100590000004</c:v>
                </c:pt>
                <c:pt idx="1142">
                  <c:v>7078.5</c:v>
                </c:pt>
                <c:pt idx="1143">
                  <c:v>7207.7597660000001</c:v>
                </c:pt>
                <c:pt idx="1144">
                  <c:v>7379.9501950000003</c:v>
                </c:pt>
                <c:pt idx="1145">
                  <c:v>7407.4101559999999</c:v>
                </c:pt>
                <c:pt idx="1146">
                  <c:v>7022.7597660000001</c:v>
                </c:pt>
                <c:pt idx="1147">
                  <c:v>7144.3798829999996</c:v>
                </c:pt>
                <c:pt idx="1148">
                  <c:v>7459.6899409999996</c:v>
                </c:pt>
                <c:pt idx="1149">
                  <c:v>7143.580078</c:v>
                </c:pt>
                <c:pt idx="1150">
                  <c:v>6618.1401370000003</c:v>
                </c:pt>
                <c:pt idx="1151">
                  <c:v>6357.6000979999999</c:v>
                </c:pt>
                <c:pt idx="1152">
                  <c:v>5950.0698240000002</c:v>
                </c:pt>
                <c:pt idx="1153">
                  <c:v>6559.4902339999999</c:v>
                </c:pt>
                <c:pt idx="1154">
                  <c:v>6635.75</c:v>
                </c:pt>
                <c:pt idx="1155">
                  <c:v>7315.5400390000004</c:v>
                </c:pt>
                <c:pt idx="1156">
                  <c:v>7871.6899409999996</c:v>
                </c:pt>
                <c:pt idx="1157">
                  <c:v>7708.9902339999999</c:v>
                </c:pt>
                <c:pt idx="1158">
                  <c:v>7790.1499020000001</c:v>
                </c:pt>
                <c:pt idx="1159">
                  <c:v>8036.4902339999999</c:v>
                </c:pt>
                <c:pt idx="1160">
                  <c:v>8200.6396480000003</c:v>
                </c:pt>
                <c:pt idx="1161">
                  <c:v>8071.2597660000001</c:v>
                </c:pt>
                <c:pt idx="1162">
                  <c:v>8253.5498050000006</c:v>
                </c:pt>
                <c:pt idx="1163">
                  <c:v>8038.7700199999999</c:v>
                </c:pt>
                <c:pt idx="1164">
                  <c:v>8253.6904300000006</c:v>
                </c:pt>
                <c:pt idx="1165">
                  <c:v>8790.9199219999991</c:v>
                </c:pt>
                <c:pt idx="1166">
                  <c:v>9330.5498050000006</c:v>
                </c:pt>
                <c:pt idx="1167">
                  <c:v>9818.3496090000008</c:v>
                </c:pt>
                <c:pt idx="1168">
                  <c:v>10058.799805000001</c:v>
                </c:pt>
                <c:pt idx="1169">
                  <c:v>9888.6103519999997</c:v>
                </c:pt>
                <c:pt idx="1170">
                  <c:v>10233.599609000001</c:v>
                </c:pt>
                <c:pt idx="1171">
                  <c:v>10975.599609000001</c:v>
                </c:pt>
                <c:pt idx="1172">
                  <c:v>11074.599609000001</c:v>
                </c:pt>
                <c:pt idx="1173">
                  <c:v>11323.200194999999</c:v>
                </c:pt>
                <c:pt idx="1174">
                  <c:v>11657.200194999999</c:v>
                </c:pt>
                <c:pt idx="1175">
                  <c:v>11916.700194999999</c:v>
                </c:pt>
                <c:pt idx="1176">
                  <c:v>14291.5</c:v>
                </c:pt>
                <c:pt idx="1177">
                  <c:v>17899.699218999998</c:v>
                </c:pt>
                <c:pt idx="1178">
                  <c:v>16569.400390999999</c:v>
                </c:pt>
                <c:pt idx="1179">
                  <c:v>15178.200194999999</c:v>
                </c:pt>
                <c:pt idx="1180">
                  <c:v>15455.400390999999</c:v>
                </c:pt>
                <c:pt idx="1181">
                  <c:v>16936.800781000002</c:v>
                </c:pt>
                <c:pt idx="1182">
                  <c:v>17415.400390999999</c:v>
                </c:pt>
                <c:pt idx="1183">
                  <c:v>16408.199218999998</c:v>
                </c:pt>
                <c:pt idx="1184">
                  <c:v>16564</c:v>
                </c:pt>
                <c:pt idx="1185">
                  <c:v>17706.900390999999</c:v>
                </c:pt>
                <c:pt idx="1186">
                  <c:v>19497.400390999999</c:v>
                </c:pt>
                <c:pt idx="1187">
                  <c:v>19140.800781000002</c:v>
                </c:pt>
                <c:pt idx="1188">
                  <c:v>19114.199218999998</c:v>
                </c:pt>
                <c:pt idx="1189">
                  <c:v>17776.699218999998</c:v>
                </c:pt>
                <c:pt idx="1190">
                  <c:v>16624.599609000001</c:v>
                </c:pt>
                <c:pt idx="1191">
                  <c:v>15802.900390999999</c:v>
                </c:pt>
                <c:pt idx="1192">
                  <c:v>13831.799805000001</c:v>
                </c:pt>
                <c:pt idx="1193">
                  <c:v>14699.200194999999</c:v>
                </c:pt>
                <c:pt idx="1194">
                  <c:v>13925.799805000001</c:v>
                </c:pt>
                <c:pt idx="1195">
                  <c:v>14026.599609000001</c:v>
                </c:pt>
                <c:pt idx="1196">
                  <c:v>16099.799805000001</c:v>
                </c:pt>
                <c:pt idx="1197">
                  <c:v>15838.5</c:v>
                </c:pt>
                <c:pt idx="1198">
                  <c:v>14606.5</c:v>
                </c:pt>
                <c:pt idx="1199">
                  <c:v>14656.200194999999</c:v>
                </c:pt>
                <c:pt idx="1200">
                  <c:v>12952.200194999999</c:v>
                </c:pt>
                <c:pt idx="1201">
                  <c:v>14156.400390999999</c:v>
                </c:pt>
                <c:pt idx="1202">
                  <c:v>13657.200194999999</c:v>
                </c:pt>
                <c:pt idx="1203">
                  <c:v>14982.099609000001</c:v>
                </c:pt>
                <c:pt idx="1204">
                  <c:v>15201</c:v>
                </c:pt>
                <c:pt idx="1205">
                  <c:v>15599.200194999999</c:v>
                </c:pt>
                <c:pt idx="1206">
                  <c:v>17429.5</c:v>
                </c:pt>
                <c:pt idx="1207">
                  <c:v>17527</c:v>
                </c:pt>
                <c:pt idx="1208">
                  <c:v>16477.599609000001</c:v>
                </c:pt>
                <c:pt idx="1209">
                  <c:v>15170.099609000001</c:v>
                </c:pt>
                <c:pt idx="1210">
                  <c:v>14595.400390999999</c:v>
                </c:pt>
                <c:pt idx="1211">
                  <c:v>14973.299805000001</c:v>
                </c:pt>
                <c:pt idx="1212">
                  <c:v>13405.799805000001</c:v>
                </c:pt>
                <c:pt idx="1213">
                  <c:v>13980.599609000001</c:v>
                </c:pt>
                <c:pt idx="1214">
                  <c:v>14360.200194999999</c:v>
                </c:pt>
                <c:pt idx="1215">
                  <c:v>13772</c:v>
                </c:pt>
                <c:pt idx="1216">
                  <c:v>13819.799805000001</c:v>
                </c:pt>
                <c:pt idx="1217">
                  <c:v>11490.5</c:v>
                </c:pt>
                <c:pt idx="1218">
                  <c:v>11188.599609000001</c:v>
                </c:pt>
                <c:pt idx="1219">
                  <c:v>11474.900390999999</c:v>
                </c:pt>
                <c:pt idx="1220">
                  <c:v>11607.400390999999</c:v>
                </c:pt>
                <c:pt idx="1221">
                  <c:v>12899.200194999999</c:v>
                </c:pt>
                <c:pt idx="1222">
                  <c:v>11600.099609000001</c:v>
                </c:pt>
                <c:pt idx="1223">
                  <c:v>10931.400390999999</c:v>
                </c:pt>
                <c:pt idx="1224">
                  <c:v>10868.400390999999</c:v>
                </c:pt>
                <c:pt idx="1225">
                  <c:v>11359.400390999999</c:v>
                </c:pt>
                <c:pt idx="1226">
                  <c:v>11259.400390999999</c:v>
                </c:pt>
                <c:pt idx="1227">
                  <c:v>11171.400390999999</c:v>
                </c:pt>
                <c:pt idx="1228">
                  <c:v>11440.700194999999</c:v>
                </c:pt>
                <c:pt idx="1229">
                  <c:v>11786.299805000001</c:v>
                </c:pt>
                <c:pt idx="1230">
                  <c:v>11296.400390999999</c:v>
                </c:pt>
                <c:pt idx="1231">
                  <c:v>10106.299805000001</c:v>
                </c:pt>
                <c:pt idx="1232">
                  <c:v>10221.099609000001</c:v>
                </c:pt>
                <c:pt idx="1233">
                  <c:v>9170.5400389999995</c:v>
                </c:pt>
                <c:pt idx="1234">
                  <c:v>8830.75</c:v>
                </c:pt>
                <c:pt idx="1235">
                  <c:v>9174.9101559999999</c:v>
                </c:pt>
                <c:pt idx="1236">
                  <c:v>8277.0097659999992</c:v>
                </c:pt>
                <c:pt idx="1237">
                  <c:v>6955.2700199999999</c:v>
                </c:pt>
                <c:pt idx="1238">
                  <c:v>7754</c:v>
                </c:pt>
                <c:pt idx="1239">
                  <c:v>7621.2998049999997</c:v>
                </c:pt>
                <c:pt idx="1240">
                  <c:v>8265.5898440000001</c:v>
                </c:pt>
                <c:pt idx="1241">
                  <c:v>8736.9804690000001</c:v>
                </c:pt>
                <c:pt idx="1242">
                  <c:v>8621.9003909999992</c:v>
                </c:pt>
                <c:pt idx="1243">
                  <c:v>8129.9702150000003</c:v>
                </c:pt>
                <c:pt idx="1244">
                  <c:v>8926.5703130000002</c:v>
                </c:pt>
                <c:pt idx="1245">
                  <c:v>8598.3095699999994</c:v>
                </c:pt>
                <c:pt idx="1246">
                  <c:v>9494.6298829999996</c:v>
                </c:pt>
                <c:pt idx="1247">
                  <c:v>10166.400390999999</c:v>
                </c:pt>
                <c:pt idx="1248">
                  <c:v>10233.900390999999</c:v>
                </c:pt>
                <c:pt idx="1249">
                  <c:v>11112.700194999999</c:v>
                </c:pt>
                <c:pt idx="1250">
                  <c:v>10551.799805000001</c:v>
                </c:pt>
                <c:pt idx="1251">
                  <c:v>11225.299805000001</c:v>
                </c:pt>
                <c:pt idx="1252">
                  <c:v>11403.700194999999</c:v>
                </c:pt>
                <c:pt idx="1253">
                  <c:v>10690.400390999999</c:v>
                </c:pt>
                <c:pt idx="1254">
                  <c:v>10005</c:v>
                </c:pt>
                <c:pt idx="1255">
                  <c:v>10301.099609000001</c:v>
                </c:pt>
                <c:pt idx="1256">
                  <c:v>9813.0703130000002</c:v>
                </c:pt>
                <c:pt idx="1257">
                  <c:v>9664.7304690000001</c:v>
                </c:pt>
                <c:pt idx="1258">
                  <c:v>10366.700194999999</c:v>
                </c:pt>
                <c:pt idx="1259">
                  <c:v>10725.599609000001</c:v>
                </c:pt>
                <c:pt idx="1260">
                  <c:v>10397.900390999999</c:v>
                </c:pt>
                <c:pt idx="1261">
                  <c:v>10951</c:v>
                </c:pt>
                <c:pt idx="1262">
                  <c:v>11086.400390999999</c:v>
                </c:pt>
                <c:pt idx="1263">
                  <c:v>11489.700194999999</c:v>
                </c:pt>
                <c:pt idx="1264">
                  <c:v>11512.599609000001</c:v>
                </c:pt>
                <c:pt idx="1265">
                  <c:v>11573.299805000001</c:v>
                </c:pt>
                <c:pt idx="1266">
                  <c:v>10779.900390999999</c:v>
                </c:pt>
                <c:pt idx="1267">
                  <c:v>9965.5703130000002</c:v>
                </c:pt>
                <c:pt idx="1268">
                  <c:v>9395.0097659999992</c:v>
                </c:pt>
                <c:pt idx="1269">
                  <c:v>9337.5498050000006</c:v>
                </c:pt>
                <c:pt idx="1270">
                  <c:v>8866</c:v>
                </c:pt>
                <c:pt idx="1271">
                  <c:v>9578.6298829999996</c:v>
                </c:pt>
                <c:pt idx="1272">
                  <c:v>9205.1201170000004</c:v>
                </c:pt>
                <c:pt idx="1273">
                  <c:v>9194.8496090000008</c:v>
                </c:pt>
                <c:pt idx="1274">
                  <c:v>8269.8095699999994</c:v>
                </c:pt>
                <c:pt idx="1275">
                  <c:v>8300.8603519999997</c:v>
                </c:pt>
                <c:pt idx="1276">
                  <c:v>8338.3496090000008</c:v>
                </c:pt>
                <c:pt idx="1277">
                  <c:v>7916.8798829999996</c:v>
                </c:pt>
                <c:pt idx="1278">
                  <c:v>8223.6796880000002</c:v>
                </c:pt>
                <c:pt idx="1279">
                  <c:v>8630.6503909999992</c:v>
                </c:pt>
                <c:pt idx="1280">
                  <c:v>8913.4697269999997</c:v>
                </c:pt>
                <c:pt idx="1281">
                  <c:v>8929.2802730000003</c:v>
                </c:pt>
                <c:pt idx="1282">
                  <c:v>8728.4697269999997</c:v>
                </c:pt>
                <c:pt idx="1283">
                  <c:v>8879.6201170000004</c:v>
                </c:pt>
                <c:pt idx="1284">
                  <c:v>8668.1201170000004</c:v>
                </c:pt>
                <c:pt idx="1285">
                  <c:v>8495.7802730000003</c:v>
                </c:pt>
                <c:pt idx="1286">
                  <c:v>8209.4003909999992</c:v>
                </c:pt>
                <c:pt idx="1287">
                  <c:v>7833.0400390000004</c:v>
                </c:pt>
                <c:pt idx="1288">
                  <c:v>7954.4799800000001</c:v>
                </c:pt>
                <c:pt idx="1289">
                  <c:v>7165.7001950000003</c:v>
                </c:pt>
                <c:pt idx="1290">
                  <c:v>6890.5200199999999</c:v>
                </c:pt>
                <c:pt idx="1291">
                  <c:v>6973.5297849999997</c:v>
                </c:pt>
                <c:pt idx="1292">
                  <c:v>6844.2299800000001</c:v>
                </c:pt>
                <c:pt idx="1293">
                  <c:v>7083.7998049999997</c:v>
                </c:pt>
                <c:pt idx="1294">
                  <c:v>7456.1098629999997</c:v>
                </c:pt>
                <c:pt idx="1295">
                  <c:v>6853.8398440000001</c:v>
                </c:pt>
                <c:pt idx="1296">
                  <c:v>6811.4702150000003</c:v>
                </c:pt>
                <c:pt idx="1297">
                  <c:v>6636.3198240000002</c:v>
                </c:pt>
                <c:pt idx="1298">
                  <c:v>6911.0898440000001</c:v>
                </c:pt>
                <c:pt idx="1299">
                  <c:v>7023.5200199999999</c:v>
                </c:pt>
                <c:pt idx="1300">
                  <c:v>6770.7299800000001</c:v>
                </c:pt>
                <c:pt idx="1301">
                  <c:v>6834.7597660000001</c:v>
                </c:pt>
                <c:pt idx="1302">
                  <c:v>6968.3198240000002</c:v>
                </c:pt>
                <c:pt idx="1303">
                  <c:v>7889.25</c:v>
                </c:pt>
                <c:pt idx="1304">
                  <c:v>7895.9599609999996</c:v>
                </c:pt>
                <c:pt idx="1305">
                  <c:v>7986.2402339999999</c:v>
                </c:pt>
                <c:pt idx="1306">
                  <c:v>8329.1103519999997</c:v>
                </c:pt>
                <c:pt idx="1307">
                  <c:v>8058.669922</c:v>
                </c:pt>
                <c:pt idx="1308">
                  <c:v>7902.0898440000001</c:v>
                </c:pt>
                <c:pt idx="1309">
                  <c:v>8163.419922</c:v>
                </c:pt>
                <c:pt idx="1310">
                  <c:v>8294.3095699999994</c:v>
                </c:pt>
                <c:pt idx="1311">
                  <c:v>8845.8300780000009</c:v>
                </c:pt>
                <c:pt idx="1312">
                  <c:v>8895.5800780000009</c:v>
                </c:pt>
                <c:pt idx="1313">
                  <c:v>8802.4599610000005</c:v>
                </c:pt>
                <c:pt idx="1314">
                  <c:v>8930.8798829999996</c:v>
                </c:pt>
                <c:pt idx="1315">
                  <c:v>9697.5</c:v>
                </c:pt>
                <c:pt idx="1316">
                  <c:v>8845.7402340000008</c:v>
                </c:pt>
                <c:pt idx="1317">
                  <c:v>9281.5097659999992</c:v>
                </c:pt>
                <c:pt idx="1318">
                  <c:v>8987.0498050000006</c:v>
                </c:pt>
                <c:pt idx="1319">
                  <c:v>9348.4804690000001</c:v>
                </c:pt>
                <c:pt idx="1320">
                  <c:v>9419.0800780000009</c:v>
                </c:pt>
                <c:pt idx="1321">
                  <c:v>9240.5498050000006</c:v>
                </c:pt>
                <c:pt idx="1322">
                  <c:v>9119.0097659999992</c:v>
                </c:pt>
                <c:pt idx="1323">
                  <c:v>9235.9199219999991</c:v>
                </c:pt>
                <c:pt idx="1324">
                  <c:v>9743.8603519999997</c:v>
                </c:pt>
                <c:pt idx="1325">
                  <c:v>9700.7597659999992</c:v>
                </c:pt>
                <c:pt idx="1326">
                  <c:v>9858.1503909999992</c:v>
                </c:pt>
                <c:pt idx="1327">
                  <c:v>9654.7998050000006</c:v>
                </c:pt>
                <c:pt idx="1328">
                  <c:v>9373.0097659999992</c:v>
                </c:pt>
                <c:pt idx="1329">
                  <c:v>9234.8203130000002</c:v>
                </c:pt>
                <c:pt idx="1330">
                  <c:v>9325.1796880000002</c:v>
                </c:pt>
                <c:pt idx="1331">
                  <c:v>9043.9404300000006</c:v>
                </c:pt>
                <c:pt idx="1332">
                  <c:v>8441.4902340000008</c:v>
                </c:pt>
                <c:pt idx="1333">
                  <c:v>8504.8896480000003</c:v>
                </c:pt>
                <c:pt idx="1334">
                  <c:v>8723.9404300000006</c:v>
                </c:pt>
                <c:pt idx="1335">
                  <c:v>8716.7900389999995</c:v>
                </c:pt>
                <c:pt idx="1336">
                  <c:v>8510.3798829999996</c:v>
                </c:pt>
                <c:pt idx="1337">
                  <c:v>8368.8300780000009</c:v>
                </c:pt>
                <c:pt idx="1338">
                  <c:v>8094.3198240000002</c:v>
                </c:pt>
                <c:pt idx="1339">
                  <c:v>8250.9697269999997</c:v>
                </c:pt>
                <c:pt idx="1340">
                  <c:v>8247.1796880000002</c:v>
                </c:pt>
                <c:pt idx="1341">
                  <c:v>8513.25</c:v>
                </c:pt>
                <c:pt idx="1342">
                  <c:v>8418.9902340000008</c:v>
                </c:pt>
                <c:pt idx="1343">
                  <c:v>8041.7797849999997</c:v>
                </c:pt>
                <c:pt idx="1344">
                  <c:v>7557.8198240000002</c:v>
                </c:pt>
                <c:pt idx="1345">
                  <c:v>7587.3398440000001</c:v>
                </c:pt>
                <c:pt idx="1346">
                  <c:v>7480.1401370000003</c:v>
                </c:pt>
                <c:pt idx="1347">
                  <c:v>7355.8798829999996</c:v>
                </c:pt>
                <c:pt idx="1348">
                  <c:v>7368.2202150000003</c:v>
                </c:pt>
                <c:pt idx="1349">
                  <c:v>7135.9902339999999</c:v>
                </c:pt>
                <c:pt idx="1350">
                  <c:v>7472.5898440000001</c:v>
                </c:pt>
                <c:pt idx="1351">
                  <c:v>7406.5200199999999</c:v>
                </c:pt>
                <c:pt idx="1352">
                  <c:v>7494.169922</c:v>
                </c:pt>
                <c:pt idx="1353">
                  <c:v>7541.4501950000003</c:v>
                </c:pt>
                <c:pt idx="1354">
                  <c:v>7643.4501950000003</c:v>
                </c:pt>
                <c:pt idx="1355">
                  <c:v>7720.25</c:v>
                </c:pt>
                <c:pt idx="1356">
                  <c:v>7514.4702150000003</c:v>
                </c:pt>
                <c:pt idx="1357">
                  <c:v>7633.7597660000001</c:v>
                </c:pt>
                <c:pt idx="1358">
                  <c:v>7653.9799800000001</c:v>
                </c:pt>
                <c:pt idx="1359">
                  <c:v>7678.2402339999999</c:v>
                </c:pt>
                <c:pt idx="1360">
                  <c:v>7624.919922</c:v>
                </c:pt>
                <c:pt idx="1361">
                  <c:v>7531.9799800000001</c:v>
                </c:pt>
                <c:pt idx="1362">
                  <c:v>6786.0200199999999</c:v>
                </c:pt>
                <c:pt idx="1363">
                  <c:v>6906.919922</c:v>
                </c:pt>
                <c:pt idx="1364">
                  <c:v>6582.3598629999997</c:v>
                </c:pt>
                <c:pt idx="1365">
                  <c:v>6349.8999020000001</c:v>
                </c:pt>
                <c:pt idx="1366">
                  <c:v>6675.3500979999999</c:v>
                </c:pt>
                <c:pt idx="1367">
                  <c:v>6456.580078</c:v>
                </c:pt>
                <c:pt idx="1368">
                  <c:v>6550.1601559999999</c:v>
                </c:pt>
                <c:pt idx="1369">
                  <c:v>6499.2700199999999</c:v>
                </c:pt>
                <c:pt idx="1370">
                  <c:v>6734.8198240000002</c:v>
                </c:pt>
                <c:pt idx="1371">
                  <c:v>6769.9399409999996</c:v>
                </c:pt>
                <c:pt idx="1372">
                  <c:v>6776.5498049999997</c:v>
                </c:pt>
                <c:pt idx="1373">
                  <c:v>6729.7402339999999</c:v>
                </c:pt>
                <c:pt idx="1374">
                  <c:v>6083.6899409999996</c:v>
                </c:pt>
                <c:pt idx="1375">
                  <c:v>6162.4799800000001</c:v>
                </c:pt>
                <c:pt idx="1376">
                  <c:v>6173.2299800000001</c:v>
                </c:pt>
                <c:pt idx="1377">
                  <c:v>6249.1801759999998</c:v>
                </c:pt>
                <c:pt idx="1378">
                  <c:v>6093.669922</c:v>
                </c:pt>
                <c:pt idx="1379">
                  <c:v>6157.1298829999996</c:v>
                </c:pt>
                <c:pt idx="1380">
                  <c:v>5903.4399409999996</c:v>
                </c:pt>
                <c:pt idx="1381">
                  <c:v>6218.2998049999997</c:v>
                </c:pt>
                <c:pt idx="1382">
                  <c:v>6404</c:v>
                </c:pt>
                <c:pt idx="1383">
                  <c:v>6385.8198240000002</c:v>
                </c:pt>
                <c:pt idx="1384">
                  <c:v>6614.1801759999998</c:v>
                </c:pt>
                <c:pt idx="1385">
                  <c:v>6529.5898440000001</c:v>
                </c:pt>
                <c:pt idx="1386">
                  <c:v>6597.5498049999997</c:v>
                </c:pt>
                <c:pt idx="1387">
                  <c:v>6639.1401370000003</c:v>
                </c:pt>
                <c:pt idx="1388">
                  <c:v>6673.5</c:v>
                </c:pt>
                <c:pt idx="1389">
                  <c:v>6856.9301759999998</c:v>
                </c:pt>
                <c:pt idx="1390">
                  <c:v>6773.8798829999996</c:v>
                </c:pt>
                <c:pt idx="1391">
                  <c:v>6741.75</c:v>
                </c:pt>
                <c:pt idx="1392">
                  <c:v>6329.9501950000003</c:v>
                </c:pt>
                <c:pt idx="1393">
                  <c:v>6394.7099609999996</c:v>
                </c:pt>
                <c:pt idx="1394">
                  <c:v>6228.8100590000004</c:v>
                </c:pt>
                <c:pt idx="1395">
                  <c:v>6238.0498049999997</c:v>
                </c:pt>
                <c:pt idx="1396">
                  <c:v>6276.1201170000004</c:v>
                </c:pt>
                <c:pt idx="1397">
                  <c:v>6359.6401370000003</c:v>
                </c:pt>
                <c:pt idx="1398">
                  <c:v>6741.75</c:v>
                </c:pt>
                <c:pt idx="1399">
                  <c:v>7321.0400390000004</c:v>
                </c:pt>
                <c:pt idx="1400">
                  <c:v>7370.7797849999997</c:v>
                </c:pt>
                <c:pt idx="1401">
                  <c:v>7466.8598629999997</c:v>
                </c:pt>
                <c:pt idx="1402">
                  <c:v>7354.1298829999996</c:v>
                </c:pt>
                <c:pt idx="1403">
                  <c:v>7419.2900390000004</c:v>
                </c:pt>
                <c:pt idx="1404">
                  <c:v>7418.4902339999999</c:v>
                </c:pt>
                <c:pt idx="1405">
                  <c:v>7711.1098629999997</c:v>
                </c:pt>
                <c:pt idx="1406">
                  <c:v>8424.2695309999999</c:v>
                </c:pt>
                <c:pt idx="1407">
                  <c:v>8181.3901370000003</c:v>
                </c:pt>
                <c:pt idx="1408">
                  <c:v>7951.580078</c:v>
                </c:pt>
                <c:pt idx="1409">
                  <c:v>8165.0097660000001</c:v>
                </c:pt>
                <c:pt idx="1410">
                  <c:v>8192.1503909999992</c:v>
                </c:pt>
                <c:pt idx="1411">
                  <c:v>8218.4599610000005</c:v>
                </c:pt>
                <c:pt idx="1412">
                  <c:v>8180.4799800000001</c:v>
                </c:pt>
                <c:pt idx="1413">
                  <c:v>7780.4399409999996</c:v>
                </c:pt>
                <c:pt idx="1414">
                  <c:v>7624.9101559999999</c:v>
                </c:pt>
                <c:pt idx="1415">
                  <c:v>7567.1499020000001</c:v>
                </c:pt>
                <c:pt idx="1416">
                  <c:v>7434.3901370000003</c:v>
                </c:pt>
                <c:pt idx="1417">
                  <c:v>7032.8500979999999</c:v>
                </c:pt>
                <c:pt idx="1418">
                  <c:v>7068.4799800000001</c:v>
                </c:pt>
                <c:pt idx="1419">
                  <c:v>6951.7998049999997</c:v>
                </c:pt>
                <c:pt idx="1420">
                  <c:v>6753.1201170000004</c:v>
                </c:pt>
                <c:pt idx="1421">
                  <c:v>6305.7998049999997</c:v>
                </c:pt>
                <c:pt idx="1422">
                  <c:v>6568.2299800000001</c:v>
                </c:pt>
                <c:pt idx="1423">
                  <c:v>6184.7099609999996</c:v>
                </c:pt>
                <c:pt idx="1424">
                  <c:v>6295.7299800000001</c:v>
                </c:pt>
                <c:pt idx="1425">
                  <c:v>6322.6899409999996</c:v>
                </c:pt>
                <c:pt idx="1426">
                  <c:v>6297.5698240000002</c:v>
                </c:pt>
                <c:pt idx="1427">
                  <c:v>6199.7099609999996</c:v>
                </c:pt>
                <c:pt idx="1428">
                  <c:v>6308.5200199999999</c:v>
                </c:pt>
                <c:pt idx="1429">
                  <c:v>6334.7299800000001</c:v>
                </c:pt>
                <c:pt idx="1430">
                  <c:v>6580.6298829999996</c:v>
                </c:pt>
                <c:pt idx="1431">
                  <c:v>6423.7597660000001</c:v>
                </c:pt>
                <c:pt idx="1432">
                  <c:v>6506.0698240000002</c:v>
                </c:pt>
                <c:pt idx="1433">
                  <c:v>6308.5297849999997</c:v>
                </c:pt>
                <c:pt idx="1434">
                  <c:v>6488.7597660000001</c:v>
                </c:pt>
                <c:pt idx="1435">
                  <c:v>6376.7099609999996</c:v>
                </c:pt>
                <c:pt idx="1436">
                  <c:v>6534.8798829999996</c:v>
                </c:pt>
                <c:pt idx="1437">
                  <c:v>6719.9599609999996</c:v>
                </c:pt>
                <c:pt idx="1438">
                  <c:v>6763.1899409999996</c:v>
                </c:pt>
                <c:pt idx="1439">
                  <c:v>6707.2597660000001</c:v>
                </c:pt>
                <c:pt idx="1440">
                  <c:v>6884.6401370000003</c:v>
                </c:pt>
                <c:pt idx="1441">
                  <c:v>7096.2797849999997</c:v>
                </c:pt>
                <c:pt idx="1442">
                  <c:v>7047.1601559999999</c:v>
                </c:pt>
                <c:pt idx="1443">
                  <c:v>6978.2299800000001</c:v>
                </c:pt>
                <c:pt idx="1444">
                  <c:v>7037.580078</c:v>
                </c:pt>
                <c:pt idx="1445">
                  <c:v>7193.25</c:v>
                </c:pt>
                <c:pt idx="1446">
                  <c:v>7272.7202150000003</c:v>
                </c:pt>
                <c:pt idx="1447">
                  <c:v>7260.0600590000004</c:v>
                </c:pt>
                <c:pt idx="1448">
                  <c:v>7361.6601559999999</c:v>
                </c:pt>
                <c:pt idx="1449">
                  <c:v>6792.830078</c:v>
                </c:pt>
                <c:pt idx="1450">
                  <c:v>6529.169922</c:v>
                </c:pt>
                <c:pt idx="1451">
                  <c:v>6467.0698240000002</c:v>
                </c:pt>
                <c:pt idx="1452">
                  <c:v>6225.9799800000001</c:v>
                </c:pt>
                <c:pt idx="1453">
                  <c:v>6300.8598629999997</c:v>
                </c:pt>
                <c:pt idx="1454">
                  <c:v>6329.7001950000003</c:v>
                </c:pt>
                <c:pt idx="1455">
                  <c:v>6321.2001950000003</c:v>
                </c:pt>
                <c:pt idx="1456">
                  <c:v>6351.7998049999997</c:v>
                </c:pt>
                <c:pt idx="1457">
                  <c:v>6517.3100590000004</c:v>
                </c:pt>
                <c:pt idx="1458">
                  <c:v>6512.7099609999996</c:v>
                </c:pt>
                <c:pt idx="1459">
                  <c:v>6543.2001950000003</c:v>
                </c:pt>
                <c:pt idx="1460">
                  <c:v>6517.1801759999998</c:v>
                </c:pt>
                <c:pt idx="1461">
                  <c:v>6281.2001950000003</c:v>
                </c:pt>
                <c:pt idx="1462">
                  <c:v>6371.2998049999997</c:v>
                </c:pt>
                <c:pt idx="1463">
                  <c:v>6398.5400390000004</c:v>
                </c:pt>
                <c:pt idx="1464">
                  <c:v>6519.669922</c:v>
                </c:pt>
                <c:pt idx="1465">
                  <c:v>6734.9501950000003</c:v>
                </c:pt>
                <c:pt idx="1466">
                  <c:v>6721.9799800000001</c:v>
                </c:pt>
                <c:pt idx="1467">
                  <c:v>6710.6298829999996</c:v>
                </c:pt>
                <c:pt idx="1468">
                  <c:v>6595.4101559999999</c:v>
                </c:pt>
                <c:pt idx="1469">
                  <c:v>6446.4702150000003</c:v>
                </c:pt>
                <c:pt idx="1470">
                  <c:v>6495</c:v>
                </c:pt>
                <c:pt idx="1471">
                  <c:v>6676.75</c:v>
                </c:pt>
                <c:pt idx="1472">
                  <c:v>6644.1298829999996</c:v>
                </c:pt>
                <c:pt idx="1473">
                  <c:v>6601.9599609999996</c:v>
                </c:pt>
                <c:pt idx="1474">
                  <c:v>6625.5600590000004</c:v>
                </c:pt>
                <c:pt idx="1475">
                  <c:v>6589.6201170000004</c:v>
                </c:pt>
                <c:pt idx="1476">
                  <c:v>6556.1000979999999</c:v>
                </c:pt>
                <c:pt idx="1477">
                  <c:v>6502.5898440000001</c:v>
                </c:pt>
                <c:pt idx="1478">
                  <c:v>6576.6899409999996</c:v>
                </c:pt>
                <c:pt idx="1479">
                  <c:v>6622.4799800000001</c:v>
                </c:pt>
                <c:pt idx="1480">
                  <c:v>6588.3100590000004</c:v>
                </c:pt>
                <c:pt idx="1481">
                  <c:v>6602.9501950000003</c:v>
                </c:pt>
                <c:pt idx="1482">
                  <c:v>6652.2299800000001</c:v>
                </c:pt>
                <c:pt idx="1483">
                  <c:v>6642.6401370000003</c:v>
                </c:pt>
                <c:pt idx="1484">
                  <c:v>6585.5297849999997</c:v>
                </c:pt>
                <c:pt idx="1485">
                  <c:v>6256.2402339999999</c:v>
                </c:pt>
                <c:pt idx="1486">
                  <c:v>6274.580078</c:v>
                </c:pt>
                <c:pt idx="1487">
                  <c:v>6285.9902339999999</c:v>
                </c:pt>
                <c:pt idx="1488">
                  <c:v>6290.9301759999998</c:v>
                </c:pt>
                <c:pt idx="1489">
                  <c:v>6596.5400390000004</c:v>
                </c:pt>
                <c:pt idx="1490">
                  <c:v>6596.1098629999997</c:v>
                </c:pt>
                <c:pt idx="1491">
                  <c:v>6544.4301759999998</c:v>
                </c:pt>
                <c:pt idx="1492">
                  <c:v>6476.7099609999996</c:v>
                </c:pt>
                <c:pt idx="1493">
                  <c:v>6465.4101559999999</c:v>
                </c:pt>
                <c:pt idx="1494">
                  <c:v>6489.1899409999996</c:v>
                </c:pt>
                <c:pt idx="1495">
                  <c:v>6482.3500979999999</c:v>
                </c:pt>
                <c:pt idx="1496">
                  <c:v>6487.1601559999999</c:v>
                </c:pt>
                <c:pt idx="1497">
                  <c:v>6475.7402339999999</c:v>
                </c:pt>
                <c:pt idx="1498">
                  <c:v>6495.8398440000001</c:v>
                </c:pt>
                <c:pt idx="1499">
                  <c:v>6476.2900390000004</c:v>
                </c:pt>
                <c:pt idx="1500">
                  <c:v>6474.75</c:v>
                </c:pt>
                <c:pt idx="1501">
                  <c:v>6480.3798829999996</c:v>
                </c:pt>
                <c:pt idx="1502">
                  <c:v>6486.3901370000003</c:v>
                </c:pt>
                <c:pt idx="1503">
                  <c:v>6332.6298829999996</c:v>
                </c:pt>
                <c:pt idx="1504">
                  <c:v>6334.2700199999999</c:v>
                </c:pt>
                <c:pt idx="1505">
                  <c:v>6317.6098629999997</c:v>
                </c:pt>
                <c:pt idx="1506">
                  <c:v>6377.7797849999997</c:v>
                </c:pt>
                <c:pt idx="1507">
                  <c:v>6388.4399409999996</c:v>
                </c:pt>
                <c:pt idx="1508">
                  <c:v>6361.2597660000001</c:v>
                </c:pt>
                <c:pt idx="1509">
                  <c:v>6376.1298829999996</c:v>
                </c:pt>
                <c:pt idx="1510">
                  <c:v>6419.6601559999999</c:v>
                </c:pt>
                <c:pt idx="1511">
                  <c:v>6461.0097660000001</c:v>
                </c:pt>
                <c:pt idx="1512">
                  <c:v>6530.1401370000003</c:v>
                </c:pt>
                <c:pt idx="1513">
                  <c:v>6453.7202150000003</c:v>
                </c:pt>
                <c:pt idx="1514">
                  <c:v>6385.6201170000004</c:v>
                </c:pt>
                <c:pt idx="1515">
                  <c:v>6409.2202150000003</c:v>
                </c:pt>
                <c:pt idx="1516">
                  <c:v>6411.2700199999999</c:v>
                </c:pt>
                <c:pt idx="1517">
                  <c:v>6371.2700199999999</c:v>
                </c:pt>
                <c:pt idx="1518">
                  <c:v>6359.4902339999999</c:v>
                </c:pt>
                <c:pt idx="1519">
                  <c:v>5738.3500979999999</c:v>
                </c:pt>
                <c:pt idx="1520">
                  <c:v>5648.0297849999997</c:v>
                </c:pt>
                <c:pt idx="1521">
                  <c:v>5575.5498049999997</c:v>
                </c:pt>
                <c:pt idx="1522">
                  <c:v>5554.330078</c:v>
                </c:pt>
                <c:pt idx="1523">
                  <c:v>5623.5400390000004</c:v>
                </c:pt>
                <c:pt idx="1524">
                  <c:v>4871.4902339999999</c:v>
                </c:pt>
                <c:pt idx="1525">
                  <c:v>4451.8701170000004</c:v>
                </c:pt>
                <c:pt idx="1526">
                  <c:v>4602.169922</c:v>
                </c:pt>
                <c:pt idx="1527">
                  <c:v>4365.9399409999996</c:v>
                </c:pt>
                <c:pt idx="1528">
                  <c:v>4347.1098629999997</c:v>
                </c:pt>
                <c:pt idx="1529">
                  <c:v>3880.76001</c:v>
                </c:pt>
                <c:pt idx="1530">
                  <c:v>4009.969971</c:v>
                </c:pt>
                <c:pt idx="1531">
                  <c:v>3779.1298830000001</c:v>
                </c:pt>
                <c:pt idx="1532">
                  <c:v>3820.719971</c:v>
                </c:pt>
                <c:pt idx="1533">
                  <c:v>4257.419922</c:v>
                </c:pt>
                <c:pt idx="1534">
                  <c:v>4278.8466799999997</c:v>
                </c:pt>
                <c:pt idx="1535">
                  <c:v>4017.2685550000001</c:v>
                </c:pt>
                <c:pt idx="1536">
                  <c:v>4214.671875</c:v>
                </c:pt>
                <c:pt idx="1537">
                  <c:v>4139.8779299999997</c:v>
                </c:pt>
                <c:pt idx="1538">
                  <c:v>3894.1308589999999</c:v>
                </c:pt>
                <c:pt idx="1539">
                  <c:v>3956.8937989999999</c:v>
                </c:pt>
                <c:pt idx="1540">
                  <c:v>3753.9948730000001</c:v>
                </c:pt>
                <c:pt idx="1541">
                  <c:v>3521.101807</c:v>
                </c:pt>
                <c:pt idx="1542">
                  <c:v>3419.9372560000002</c:v>
                </c:pt>
                <c:pt idx="1543">
                  <c:v>3476.1147460000002</c:v>
                </c:pt>
                <c:pt idx="1544">
                  <c:v>3614.234375</c:v>
                </c:pt>
                <c:pt idx="1545">
                  <c:v>3502.6560060000002</c:v>
                </c:pt>
                <c:pt idx="1546">
                  <c:v>3424.588135</c:v>
                </c:pt>
                <c:pt idx="1547">
                  <c:v>3486.9501949999999</c:v>
                </c:pt>
                <c:pt idx="1548">
                  <c:v>3313.6772460000002</c:v>
                </c:pt>
                <c:pt idx="1549">
                  <c:v>3242.4848630000001</c:v>
                </c:pt>
                <c:pt idx="1550">
                  <c:v>3236.7617190000001</c:v>
                </c:pt>
                <c:pt idx="1551">
                  <c:v>3252.8391109999998</c:v>
                </c:pt>
                <c:pt idx="1552">
                  <c:v>3545.8647460000002</c:v>
                </c:pt>
                <c:pt idx="1553">
                  <c:v>3696.0590820000002</c:v>
                </c:pt>
                <c:pt idx="1554">
                  <c:v>3745.9506839999999</c:v>
                </c:pt>
                <c:pt idx="1555">
                  <c:v>4134.4414059999999</c:v>
                </c:pt>
                <c:pt idx="1556">
                  <c:v>3896.5437010000001</c:v>
                </c:pt>
                <c:pt idx="1557">
                  <c:v>4014.1826169999999</c:v>
                </c:pt>
                <c:pt idx="1558">
                  <c:v>3998.9802249999998</c:v>
                </c:pt>
                <c:pt idx="1559">
                  <c:v>4078.5991210000002</c:v>
                </c:pt>
                <c:pt idx="1560">
                  <c:v>3815.4907229999999</c:v>
                </c:pt>
                <c:pt idx="1561">
                  <c:v>3857.297607</c:v>
                </c:pt>
                <c:pt idx="1562">
                  <c:v>3654.8334960000002</c:v>
                </c:pt>
                <c:pt idx="1563">
                  <c:v>3923.9187010000001</c:v>
                </c:pt>
                <c:pt idx="1564">
                  <c:v>3820.4086910000001</c:v>
                </c:pt>
                <c:pt idx="1565">
                  <c:v>3865.9526369999999</c:v>
                </c:pt>
                <c:pt idx="1566">
                  <c:v>3742.7004390000002</c:v>
                </c:pt>
                <c:pt idx="1567">
                  <c:v>3843.5200199999999</c:v>
                </c:pt>
                <c:pt idx="1568">
                  <c:v>3943.4094239999999</c:v>
                </c:pt>
                <c:pt idx="1569">
                  <c:v>3836.741211</c:v>
                </c:pt>
                <c:pt idx="1570">
                  <c:v>3857.717529</c:v>
                </c:pt>
                <c:pt idx="1571">
                  <c:v>3845.1945799999999</c:v>
                </c:pt>
                <c:pt idx="1572">
                  <c:v>4076.632568</c:v>
                </c:pt>
                <c:pt idx="1573">
                  <c:v>4025.2482909999999</c:v>
                </c:pt>
                <c:pt idx="1574">
                  <c:v>4030.8479000000002</c:v>
                </c:pt>
                <c:pt idx="1575">
                  <c:v>4035.2963869999999</c:v>
                </c:pt>
                <c:pt idx="1576">
                  <c:v>3678.9245609999998</c:v>
                </c:pt>
                <c:pt idx="1577">
                  <c:v>3687.3654790000001</c:v>
                </c:pt>
                <c:pt idx="1578">
                  <c:v>3661.3010250000002</c:v>
                </c:pt>
                <c:pt idx="1579">
                  <c:v>3552.953125</c:v>
                </c:pt>
                <c:pt idx="1580">
                  <c:v>3706.0522460000002</c:v>
                </c:pt>
                <c:pt idx="1581">
                  <c:v>3630.6752929999998</c:v>
                </c:pt>
                <c:pt idx="1582">
                  <c:v>3655.006836</c:v>
                </c:pt>
                <c:pt idx="1583">
                  <c:v>3678.5639649999998</c:v>
                </c:pt>
                <c:pt idx="1584">
                  <c:v>3657.8393550000001</c:v>
                </c:pt>
                <c:pt idx="1585">
                  <c:v>3728.5683589999999</c:v>
                </c:pt>
                <c:pt idx="1586">
                  <c:v>3601.013672</c:v>
                </c:pt>
                <c:pt idx="1587">
                  <c:v>3576.032471</c:v>
                </c:pt>
                <c:pt idx="1588">
                  <c:v>3604.5771479999999</c:v>
                </c:pt>
                <c:pt idx="1589">
                  <c:v>3585.123047</c:v>
                </c:pt>
                <c:pt idx="1590">
                  <c:v>3600.8654790000001</c:v>
                </c:pt>
                <c:pt idx="1591">
                  <c:v>3599.7658689999998</c:v>
                </c:pt>
                <c:pt idx="1592">
                  <c:v>3602.4604490000002</c:v>
                </c:pt>
                <c:pt idx="1593">
                  <c:v>3583.9658199999999</c:v>
                </c:pt>
                <c:pt idx="1594">
                  <c:v>3470.4504390000002</c:v>
                </c:pt>
                <c:pt idx="1595">
                  <c:v>3448.116943</c:v>
                </c:pt>
                <c:pt idx="1596">
                  <c:v>3486.1816410000001</c:v>
                </c:pt>
                <c:pt idx="1597">
                  <c:v>3457.7927249999998</c:v>
                </c:pt>
                <c:pt idx="1598">
                  <c:v>3487.9453130000002</c:v>
                </c:pt>
                <c:pt idx="1599">
                  <c:v>3521.0607909999999</c:v>
                </c:pt>
                <c:pt idx="1600">
                  <c:v>3464.0134280000002</c:v>
                </c:pt>
                <c:pt idx="1601">
                  <c:v>3459.1540530000002</c:v>
                </c:pt>
                <c:pt idx="1602">
                  <c:v>3466.357422</c:v>
                </c:pt>
                <c:pt idx="1603">
                  <c:v>3413.7678219999998</c:v>
                </c:pt>
                <c:pt idx="1604">
                  <c:v>3399.4716800000001</c:v>
                </c:pt>
                <c:pt idx="1605">
                  <c:v>3666.7802729999999</c:v>
                </c:pt>
                <c:pt idx="1606">
                  <c:v>3671.2036130000001</c:v>
                </c:pt>
                <c:pt idx="1607">
                  <c:v>3690.188232</c:v>
                </c:pt>
                <c:pt idx="1608">
                  <c:v>3648.430664</c:v>
                </c:pt>
                <c:pt idx="1609">
                  <c:v>3653.5285640000002</c:v>
                </c:pt>
                <c:pt idx="1610">
                  <c:v>3632.070557</c:v>
                </c:pt>
                <c:pt idx="1611">
                  <c:v>3616.8808589999999</c:v>
                </c:pt>
                <c:pt idx="1612">
                  <c:v>3620.8107909999999</c:v>
                </c:pt>
                <c:pt idx="1613">
                  <c:v>3629.7875979999999</c:v>
                </c:pt>
                <c:pt idx="1614">
                  <c:v>3673.836182</c:v>
                </c:pt>
                <c:pt idx="1615">
                  <c:v>3915.7143550000001</c:v>
                </c:pt>
                <c:pt idx="1616">
                  <c:v>3947.094482</c:v>
                </c:pt>
                <c:pt idx="1617">
                  <c:v>3999.820557</c:v>
                </c:pt>
                <c:pt idx="1618">
                  <c:v>3954.118164</c:v>
                </c:pt>
                <c:pt idx="1619">
                  <c:v>4005.5266109999998</c:v>
                </c:pt>
                <c:pt idx="1620">
                  <c:v>4142.5268550000001</c:v>
                </c:pt>
                <c:pt idx="1621">
                  <c:v>3810.42749</c:v>
                </c:pt>
                <c:pt idx="1622">
                  <c:v>3882.696289</c:v>
                </c:pt>
                <c:pt idx="1623">
                  <c:v>3854.3579100000002</c:v>
                </c:pt>
                <c:pt idx="1624">
                  <c:v>3851.0473630000001</c:v>
                </c:pt>
                <c:pt idx="1625">
                  <c:v>3854.7854000000002</c:v>
                </c:pt>
                <c:pt idx="1626">
                  <c:v>3859.58374</c:v>
                </c:pt>
                <c:pt idx="1627">
                  <c:v>3864.415039</c:v>
                </c:pt>
                <c:pt idx="1628">
                  <c:v>3847.1757809999999</c:v>
                </c:pt>
                <c:pt idx="1629">
                  <c:v>3761.5571289999998</c:v>
                </c:pt>
                <c:pt idx="1630">
                  <c:v>3896.375</c:v>
                </c:pt>
                <c:pt idx="1631">
                  <c:v>3903.9426269999999</c:v>
                </c:pt>
                <c:pt idx="1632">
                  <c:v>3911.484375</c:v>
                </c:pt>
                <c:pt idx="1633">
                  <c:v>3901.1315920000002</c:v>
                </c:pt>
                <c:pt idx="1634">
                  <c:v>3963.313721</c:v>
                </c:pt>
                <c:pt idx="1635">
                  <c:v>3951.5998540000001</c:v>
                </c:pt>
                <c:pt idx="1636">
                  <c:v>3905.2272950000001</c:v>
                </c:pt>
                <c:pt idx="1637">
                  <c:v>3909.15625</c:v>
                </c:pt>
                <c:pt idx="1638">
                  <c:v>3906.7172850000002</c:v>
                </c:pt>
                <c:pt idx="1639">
                  <c:v>3924.3691410000001</c:v>
                </c:pt>
                <c:pt idx="1640">
                  <c:v>3960.9111330000001</c:v>
                </c:pt>
                <c:pt idx="1641">
                  <c:v>4048.7258299999999</c:v>
                </c:pt>
                <c:pt idx="1642">
                  <c:v>4025.2290039999998</c:v>
                </c:pt>
                <c:pt idx="1643">
                  <c:v>4032.5073240000002</c:v>
                </c:pt>
                <c:pt idx="1644">
                  <c:v>4071.1901859999998</c:v>
                </c:pt>
                <c:pt idx="1645">
                  <c:v>4087.476318</c:v>
                </c:pt>
                <c:pt idx="1646">
                  <c:v>4029.326904</c:v>
                </c:pt>
                <c:pt idx="1647">
                  <c:v>4023.9682619999999</c:v>
                </c:pt>
                <c:pt idx="1648">
                  <c:v>4035.8264159999999</c:v>
                </c:pt>
                <c:pt idx="1649">
                  <c:v>4022.1682129999999</c:v>
                </c:pt>
                <c:pt idx="1650">
                  <c:v>3963.070557</c:v>
                </c:pt>
                <c:pt idx="1651">
                  <c:v>3985.0808109999998</c:v>
                </c:pt>
                <c:pt idx="1652">
                  <c:v>4087.0661620000001</c:v>
                </c:pt>
                <c:pt idx="1653">
                  <c:v>4069.1071780000002</c:v>
                </c:pt>
                <c:pt idx="1654">
                  <c:v>4098.3745120000003</c:v>
                </c:pt>
                <c:pt idx="1655">
                  <c:v>4106.6601559999999</c:v>
                </c:pt>
                <c:pt idx="1656">
                  <c:v>4105.404297</c:v>
                </c:pt>
                <c:pt idx="1657">
                  <c:v>4158.1831050000001</c:v>
                </c:pt>
                <c:pt idx="1658">
                  <c:v>4879.8779299999997</c:v>
                </c:pt>
                <c:pt idx="1659">
                  <c:v>4973.0219729999999</c:v>
                </c:pt>
                <c:pt idx="1660">
                  <c:v>4922.798828</c:v>
                </c:pt>
                <c:pt idx="1661">
                  <c:v>5036.6811520000001</c:v>
                </c:pt>
                <c:pt idx="1662">
                  <c:v>5059.8173829999996</c:v>
                </c:pt>
                <c:pt idx="1663">
                  <c:v>5198.8969729999999</c:v>
                </c:pt>
                <c:pt idx="1664">
                  <c:v>5289.7709960000002</c:v>
                </c:pt>
                <c:pt idx="1665">
                  <c:v>5204.9584960000002</c:v>
                </c:pt>
                <c:pt idx="1666">
                  <c:v>5324.5517579999996</c:v>
                </c:pt>
                <c:pt idx="1667">
                  <c:v>5064.4877930000002</c:v>
                </c:pt>
                <c:pt idx="1668">
                  <c:v>5089.5390630000002</c:v>
                </c:pt>
                <c:pt idx="1669">
                  <c:v>5096.5864259999998</c:v>
                </c:pt>
                <c:pt idx="1670">
                  <c:v>5167.7221680000002</c:v>
                </c:pt>
                <c:pt idx="1671">
                  <c:v>5067.1083980000003</c:v>
                </c:pt>
                <c:pt idx="1672">
                  <c:v>5235.5595700000003</c:v>
                </c:pt>
                <c:pt idx="1673">
                  <c:v>5251.9379879999997</c:v>
                </c:pt>
                <c:pt idx="1674">
                  <c:v>5298.3857420000004</c:v>
                </c:pt>
                <c:pt idx="1675">
                  <c:v>5303.8125</c:v>
                </c:pt>
                <c:pt idx="1676">
                  <c:v>5337.8862300000001</c:v>
                </c:pt>
                <c:pt idx="1677">
                  <c:v>5314.53125</c:v>
                </c:pt>
                <c:pt idx="1678">
                  <c:v>5399.3652339999999</c:v>
                </c:pt>
                <c:pt idx="1679">
                  <c:v>5572.3623049999997</c:v>
                </c:pt>
                <c:pt idx="1680">
                  <c:v>5464.8666990000002</c:v>
                </c:pt>
                <c:pt idx="1681">
                  <c:v>5210.515625</c:v>
                </c:pt>
                <c:pt idx="1682">
                  <c:v>5279.3481449999999</c:v>
                </c:pt>
                <c:pt idx="1683">
                  <c:v>5268.2910160000001</c:v>
                </c:pt>
                <c:pt idx="1684">
                  <c:v>5285.1391599999997</c:v>
                </c:pt>
                <c:pt idx="1685">
                  <c:v>5247.3525390000004</c:v>
                </c:pt>
                <c:pt idx="1686">
                  <c:v>5350.7265630000002</c:v>
                </c:pt>
                <c:pt idx="1687">
                  <c:v>5402.6972660000001</c:v>
                </c:pt>
                <c:pt idx="1688">
                  <c:v>5505.2836909999996</c:v>
                </c:pt>
                <c:pt idx="1689">
                  <c:v>5768.2895509999998</c:v>
                </c:pt>
                <c:pt idx="1690">
                  <c:v>5831.1674800000001</c:v>
                </c:pt>
                <c:pt idx="1691">
                  <c:v>5795.7084960000002</c:v>
                </c:pt>
                <c:pt idx="1692">
                  <c:v>5746.8071289999998</c:v>
                </c:pt>
                <c:pt idx="1693">
                  <c:v>5829.5014650000003</c:v>
                </c:pt>
                <c:pt idx="1694">
                  <c:v>5982.4575199999999</c:v>
                </c:pt>
                <c:pt idx="1695">
                  <c:v>6174.5288090000004</c:v>
                </c:pt>
                <c:pt idx="1696">
                  <c:v>6378.8491210000002</c:v>
                </c:pt>
                <c:pt idx="1697">
                  <c:v>7204.7714839999999</c:v>
                </c:pt>
                <c:pt idx="1698">
                  <c:v>6972.3715819999998</c:v>
                </c:pt>
                <c:pt idx="1699">
                  <c:v>7814.9150390000004</c:v>
                </c:pt>
                <c:pt idx="1700">
                  <c:v>7994.4160160000001</c:v>
                </c:pt>
                <c:pt idx="1701">
                  <c:v>8205.1679690000001</c:v>
                </c:pt>
                <c:pt idx="1702">
                  <c:v>7884.9091799999997</c:v>
                </c:pt>
                <c:pt idx="1703">
                  <c:v>7343.8955079999996</c:v>
                </c:pt>
                <c:pt idx="1704">
                  <c:v>7271.2080079999996</c:v>
                </c:pt>
                <c:pt idx="1705">
                  <c:v>8197.6894530000009</c:v>
                </c:pt>
                <c:pt idx="1706">
                  <c:v>7978.3090819999998</c:v>
                </c:pt>
                <c:pt idx="1707">
                  <c:v>7963.3276370000003</c:v>
                </c:pt>
                <c:pt idx="1708">
                  <c:v>7680.0664059999999</c:v>
                </c:pt>
                <c:pt idx="1709">
                  <c:v>7881.8466799999997</c:v>
                </c:pt>
                <c:pt idx="1710">
                  <c:v>7987.3715819999998</c:v>
                </c:pt>
                <c:pt idx="1711">
                  <c:v>8052.5439450000003</c:v>
                </c:pt>
                <c:pt idx="1712">
                  <c:v>8673.2158199999994</c:v>
                </c:pt>
                <c:pt idx="1713">
                  <c:v>8805.7783199999994</c:v>
                </c:pt>
                <c:pt idx="1714">
                  <c:v>8719.9619139999995</c:v>
                </c:pt>
                <c:pt idx="1715">
                  <c:v>8659.4873050000006</c:v>
                </c:pt>
                <c:pt idx="1716">
                  <c:v>8319.4726559999999</c:v>
                </c:pt>
                <c:pt idx="1717">
                  <c:v>8574.5019530000009</c:v>
                </c:pt>
                <c:pt idx="1718">
                  <c:v>8564.0166019999997</c:v>
                </c:pt>
                <c:pt idx="1719">
                  <c:v>8742.9580079999996</c:v>
                </c:pt>
                <c:pt idx="1720">
                  <c:v>8208.9951170000004</c:v>
                </c:pt>
                <c:pt idx="1721">
                  <c:v>7707.7709960000002</c:v>
                </c:pt>
                <c:pt idx="1722">
                  <c:v>7824.2314450000003</c:v>
                </c:pt>
                <c:pt idx="1723">
                  <c:v>7822.0234380000002</c:v>
                </c:pt>
                <c:pt idx="1724">
                  <c:v>8043.951172</c:v>
                </c:pt>
                <c:pt idx="1725">
                  <c:v>7954.1279299999997</c:v>
                </c:pt>
                <c:pt idx="1726">
                  <c:v>7688.0771480000003</c:v>
                </c:pt>
                <c:pt idx="1727">
                  <c:v>8000.3295900000003</c:v>
                </c:pt>
                <c:pt idx="1728">
                  <c:v>7927.7143550000001</c:v>
                </c:pt>
                <c:pt idx="1729">
                  <c:v>8145.857422</c:v>
                </c:pt>
                <c:pt idx="1730">
                  <c:v>8230.9238280000009</c:v>
                </c:pt>
                <c:pt idx="1731">
                  <c:v>8693.8330079999996</c:v>
                </c:pt>
                <c:pt idx="1732">
                  <c:v>8838.375</c:v>
                </c:pt>
                <c:pt idx="1733">
                  <c:v>8994.4882809999999</c:v>
                </c:pt>
                <c:pt idx="1734">
                  <c:v>9320.3525389999995</c:v>
                </c:pt>
                <c:pt idx="1735">
                  <c:v>9081.7626949999994</c:v>
                </c:pt>
                <c:pt idx="1736">
                  <c:v>9273.5214840000008</c:v>
                </c:pt>
                <c:pt idx="1737">
                  <c:v>9527.1601559999999</c:v>
                </c:pt>
                <c:pt idx="1738">
                  <c:v>10144.556640999999</c:v>
                </c:pt>
                <c:pt idx="1739">
                  <c:v>10701.691406</c:v>
                </c:pt>
                <c:pt idx="1740">
                  <c:v>10855.371094</c:v>
                </c:pt>
                <c:pt idx="1741">
                  <c:v>11011.102539</c:v>
                </c:pt>
                <c:pt idx="1742">
                  <c:v>11790.916992</c:v>
                </c:pt>
                <c:pt idx="1743">
                  <c:v>13016.231444999999</c:v>
                </c:pt>
                <c:pt idx="1744">
                  <c:v>11182.806640999999</c:v>
                </c:pt>
                <c:pt idx="1745">
                  <c:v>12407.332031</c:v>
                </c:pt>
                <c:pt idx="1746">
                  <c:v>11959.371094</c:v>
                </c:pt>
                <c:pt idx="1747">
                  <c:v>10817.155273</c:v>
                </c:pt>
                <c:pt idx="1748">
                  <c:v>10583.134765999999</c:v>
                </c:pt>
                <c:pt idx="1749">
                  <c:v>10801.677734000001</c:v>
                </c:pt>
                <c:pt idx="1750">
                  <c:v>11961.269531</c:v>
                </c:pt>
                <c:pt idx="1751">
                  <c:v>11215.4375</c:v>
                </c:pt>
                <c:pt idx="1752">
                  <c:v>10978.459961</c:v>
                </c:pt>
                <c:pt idx="1753">
                  <c:v>11208.550781</c:v>
                </c:pt>
                <c:pt idx="1754">
                  <c:v>11450.846680000001</c:v>
                </c:pt>
                <c:pt idx="1755">
                  <c:v>12285.958008</c:v>
                </c:pt>
                <c:pt idx="1756">
                  <c:v>12573.8125</c:v>
                </c:pt>
                <c:pt idx="1757">
                  <c:v>12156.512694999999</c:v>
                </c:pt>
                <c:pt idx="1758">
                  <c:v>11358.662109000001</c:v>
                </c:pt>
                <c:pt idx="1759">
                  <c:v>11815.986328000001</c:v>
                </c:pt>
                <c:pt idx="1760">
                  <c:v>11392.378906</c:v>
                </c:pt>
                <c:pt idx="1761">
                  <c:v>10256.058594</c:v>
                </c:pt>
                <c:pt idx="1762">
                  <c:v>10895.089844</c:v>
                </c:pt>
                <c:pt idx="1763">
                  <c:v>9477.6416019999997</c:v>
                </c:pt>
                <c:pt idx="1764">
                  <c:v>9693.8027340000008</c:v>
                </c:pt>
                <c:pt idx="1765">
                  <c:v>10666.482421999999</c:v>
                </c:pt>
                <c:pt idx="1766">
                  <c:v>10530.732421999999</c:v>
                </c:pt>
                <c:pt idx="1767">
                  <c:v>10767.139648</c:v>
                </c:pt>
                <c:pt idx="1768">
                  <c:v>10599.105469</c:v>
                </c:pt>
                <c:pt idx="1769">
                  <c:v>10343.106444999999</c:v>
                </c:pt>
                <c:pt idx="1770">
                  <c:v>9900.7675780000009</c:v>
                </c:pt>
                <c:pt idx="1771">
                  <c:v>9811.9257809999999</c:v>
                </c:pt>
                <c:pt idx="1772">
                  <c:v>9911.8417969999991</c:v>
                </c:pt>
                <c:pt idx="1773">
                  <c:v>9870.3037110000005</c:v>
                </c:pt>
                <c:pt idx="1774">
                  <c:v>9477.6777340000008</c:v>
                </c:pt>
                <c:pt idx="1775">
                  <c:v>9552.8603519999997</c:v>
                </c:pt>
                <c:pt idx="1776">
                  <c:v>9519.1455079999996</c:v>
                </c:pt>
                <c:pt idx="1777">
                  <c:v>9607.4238280000009</c:v>
                </c:pt>
                <c:pt idx="1778">
                  <c:v>10085.627930000001</c:v>
                </c:pt>
                <c:pt idx="1779">
                  <c:v>10399.668944999999</c:v>
                </c:pt>
                <c:pt idx="1780">
                  <c:v>10518.174805000001</c:v>
                </c:pt>
                <c:pt idx="1781">
                  <c:v>10821.726563</c:v>
                </c:pt>
                <c:pt idx="1782">
                  <c:v>10970.184569999999</c:v>
                </c:pt>
                <c:pt idx="1783">
                  <c:v>11805.653319999999</c:v>
                </c:pt>
                <c:pt idx="1784">
                  <c:v>11478.168944999999</c:v>
                </c:pt>
                <c:pt idx="1785">
                  <c:v>11941.96875</c:v>
                </c:pt>
                <c:pt idx="1786">
                  <c:v>11966.407227</c:v>
                </c:pt>
                <c:pt idx="1787">
                  <c:v>11862.936523</c:v>
                </c:pt>
                <c:pt idx="1788">
                  <c:v>11354.024414</c:v>
                </c:pt>
                <c:pt idx="1789">
                  <c:v>11523.579102</c:v>
                </c:pt>
                <c:pt idx="1790">
                  <c:v>11382.616211</c:v>
                </c:pt>
                <c:pt idx="1791">
                  <c:v>10895.830078000001</c:v>
                </c:pt>
                <c:pt idx="1792">
                  <c:v>10051.704102</c:v>
                </c:pt>
                <c:pt idx="1793">
                  <c:v>10311.545898</c:v>
                </c:pt>
                <c:pt idx="1794">
                  <c:v>10374.338867</c:v>
                </c:pt>
                <c:pt idx="1795">
                  <c:v>10231.744140999999</c:v>
                </c:pt>
                <c:pt idx="1796">
                  <c:v>10345.810546999999</c:v>
                </c:pt>
                <c:pt idx="1797">
                  <c:v>10916.053711</c:v>
                </c:pt>
                <c:pt idx="1798">
                  <c:v>10763.232421999999</c:v>
                </c:pt>
                <c:pt idx="1799">
                  <c:v>10138.049805000001</c:v>
                </c:pt>
                <c:pt idx="1800">
                  <c:v>10131.055664</c:v>
                </c:pt>
                <c:pt idx="1801">
                  <c:v>10407.964844</c:v>
                </c:pt>
                <c:pt idx="1802">
                  <c:v>10159.960938</c:v>
                </c:pt>
                <c:pt idx="1803">
                  <c:v>10138.517578000001</c:v>
                </c:pt>
                <c:pt idx="1804">
                  <c:v>10370.820313</c:v>
                </c:pt>
                <c:pt idx="1805">
                  <c:v>10185.5</c:v>
                </c:pt>
                <c:pt idx="1806">
                  <c:v>9754.4228519999997</c:v>
                </c:pt>
                <c:pt idx="1807">
                  <c:v>9510.2001949999994</c:v>
                </c:pt>
                <c:pt idx="1808">
                  <c:v>9598.1738280000009</c:v>
                </c:pt>
                <c:pt idx="1809">
                  <c:v>9630.6640630000002</c:v>
                </c:pt>
                <c:pt idx="1810">
                  <c:v>9757.9707030000009</c:v>
                </c:pt>
                <c:pt idx="1811">
                  <c:v>10346.760742</c:v>
                </c:pt>
                <c:pt idx="1812">
                  <c:v>10623.540039</c:v>
                </c:pt>
                <c:pt idx="1813">
                  <c:v>10594.493164</c:v>
                </c:pt>
                <c:pt idx="1814">
                  <c:v>10575.533203000001</c:v>
                </c:pt>
                <c:pt idx="1815">
                  <c:v>10353.302734000001</c:v>
                </c:pt>
                <c:pt idx="1816">
                  <c:v>10517.254883</c:v>
                </c:pt>
                <c:pt idx="1817">
                  <c:v>10441.276367</c:v>
                </c:pt>
                <c:pt idx="1818">
                  <c:v>10334.974609000001</c:v>
                </c:pt>
                <c:pt idx="1819">
                  <c:v>10115.975586</c:v>
                </c:pt>
                <c:pt idx="1820">
                  <c:v>10178.372069999999</c:v>
                </c:pt>
                <c:pt idx="1821">
                  <c:v>10410.126953000001</c:v>
                </c:pt>
                <c:pt idx="1822">
                  <c:v>10360.546875</c:v>
                </c:pt>
                <c:pt idx="1823">
                  <c:v>10358.048828000001</c:v>
                </c:pt>
                <c:pt idx="1824">
                  <c:v>10347.712890999999</c:v>
                </c:pt>
                <c:pt idx="1825">
                  <c:v>10276.793944999999</c:v>
                </c:pt>
                <c:pt idx="1826">
                  <c:v>10241.272461</c:v>
                </c:pt>
                <c:pt idx="1827">
                  <c:v>10198.248046999999</c:v>
                </c:pt>
                <c:pt idx="1828">
                  <c:v>10266.415039</c:v>
                </c:pt>
                <c:pt idx="1829">
                  <c:v>10181.641602</c:v>
                </c:pt>
                <c:pt idx="1830">
                  <c:v>10019.716796999999</c:v>
                </c:pt>
                <c:pt idx="1831">
                  <c:v>10070.392578000001</c:v>
                </c:pt>
                <c:pt idx="1832">
                  <c:v>9729.3242190000001</c:v>
                </c:pt>
                <c:pt idx="1833">
                  <c:v>8620.5664059999999</c:v>
                </c:pt>
                <c:pt idx="1834">
                  <c:v>8486.9931639999995</c:v>
                </c:pt>
                <c:pt idx="1835">
                  <c:v>8118.9677730000003</c:v>
                </c:pt>
                <c:pt idx="1836">
                  <c:v>8251.8457030000009</c:v>
                </c:pt>
                <c:pt idx="1837">
                  <c:v>8245.9150389999995</c:v>
                </c:pt>
                <c:pt idx="1838">
                  <c:v>8104.185547</c:v>
                </c:pt>
                <c:pt idx="1839">
                  <c:v>8293.8681639999995</c:v>
                </c:pt>
                <c:pt idx="1840">
                  <c:v>8343.2763670000004</c:v>
                </c:pt>
                <c:pt idx="1841">
                  <c:v>8393.0419920000004</c:v>
                </c:pt>
                <c:pt idx="1842">
                  <c:v>8259.9921880000002</c:v>
                </c:pt>
                <c:pt idx="1843">
                  <c:v>8205.9394530000009</c:v>
                </c:pt>
                <c:pt idx="1844">
                  <c:v>8151.5004879999997</c:v>
                </c:pt>
                <c:pt idx="1845">
                  <c:v>7988.1557620000003</c:v>
                </c:pt>
                <c:pt idx="1846">
                  <c:v>8245.6230469999991</c:v>
                </c:pt>
                <c:pt idx="1847">
                  <c:v>8228.7832030000009</c:v>
                </c:pt>
                <c:pt idx="1848">
                  <c:v>8595.7402340000008</c:v>
                </c:pt>
                <c:pt idx="1849">
                  <c:v>8586.4736329999996</c:v>
                </c:pt>
                <c:pt idx="1850">
                  <c:v>8321.7568360000005</c:v>
                </c:pt>
                <c:pt idx="1851">
                  <c:v>8336.5556639999995</c:v>
                </c:pt>
                <c:pt idx="1852">
                  <c:v>8321.0058590000008</c:v>
                </c:pt>
                <c:pt idx="1853">
                  <c:v>8374.6865230000003</c:v>
                </c:pt>
                <c:pt idx="1854">
                  <c:v>8205.3691409999992</c:v>
                </c:pt>
                <c:pt idx="1855">
                  <c:v>8047.5268550000001</c:v>
                </c:pt>
                <c:pt idx="1856">
                  <c:v>8103.9111329999996</c:v>
                </c:pt>
                <c:pt idx="1857">
                  <c:v>7973.2075199999999</c:v>
                </c:pt>
                <c:pt idx="1858">
                  <c:v>7988.560547</c:v>
                </c:pt>
                <c:pt idx="1859">
                  <c:v>8222.078125</c:v>
                </c:pt>
                <c:pt idx="1860">
                  <c:v>8243.7207030000009</c:v>
                </c:pt>
                <c:pt idx="1861">
                  <c:v>8078.203125</c:v>
                </c:pt>
                <c:pt idx="1862">
                  <c:v>7514.671875</c:v>
                </c:pt>
                <c:pt idx="1863">
                  <c:v>7493.4887699999999</c:v>
                </c:pt>
                <c:pt idx="1864">
                  <c:v>8660.7001949999994</c:v>
                </c:pt>
                <c:pt idx="1865">
                  <c:v>9244.9726559999999</c:v>
                </c:pt>
                <c:pt idx="1866">
                  <c:v>9551.7148440000001</c:v>
                </c:pt>
                <c:pt idx="1867">
                  <c:v>9256.1484380000002</c:v>
                </c:pt>
                <c:pt idx="1868">
                  <c:v>9427.6875</c:v>
                </c:pt>
                <c:pt idx="1869">
                  <c:v>9205.7265630000002</c:v>
                </c:pt>
                <c:pt idx="1870">
                  <c:v>9199.5849610000005</c:v>
                </c:pt>
                <c:pt idx="1871">
                  <c:v>9261.1044920000004</c:v>
                </c:pt>
                <c:pt idx="1872">
                  <c:v>9324.7177730000003</c:v>
                </c:pt>
                <c:pt idx="1873">
                  <c:v>9235.3544920000004</c:v>
                </c:pt>
                <c:pt idx="1874">
                  <c:v>9412.6123050000006</c:v>
                </c:pt>
                <c:pt idx="1875">
                  <c:v>9342.5273440000001</c:v>
                </c:pt>
                <c:pt idx="1876">
                  <c:v>9360.8798829999996</c:v>
                </c:pt>
                <c:pt idx="1877">
                  <c:v>9267.5615230000003</c:v>
                </c:pt>
                <c:pt idx="1878">
                  <c:v>8804.8808590000008</c:v>
                </c:pt>
                <c:pt idx="1879">
                  <c:v>8813.5820309999999</c:v>
                </c:pt>
                <c:pt idx="1880">
                  <c:v>9055.5263670000004</c:v>
                </c:pt>
                <c:pt idx="1881">
                  <c:v>8757.7880860000005</c:v>
                </c:pt>
                <c:pt idx="1882">
                  <c:v>8815.6621090000008</c:v>
                </c:pt>
                <c:pt idx="1883">
                  <c:v>8808.2626949999994</c:v>
                </c:pt>
                <c:pt idx="1884">
                  <c:v>8708.0947269999997</c:v>
                </c:pt>
                <c:pt idx="1885">
                  <c:v>8491.9921880000002</c:v>
                </c:pt>
                <c:pt idx="1886">
                  <c:v>8550.7607420000004</c:v>
                </c:pt>
                <c:pt idx="1887">
                  <c:v>8577.9755860000005</c:v>
                </c:pt>
                <c:pt idx="1888">
                  <c:v>8309.2861329999996</c:v>
                </c:pt>
                <c:pt idx="1889">
                  <c:v>8206.1455079999996</c:v>
                </c:pt>
                <c:pt idx="1890">
                  <c:v>8027.2680659999996</c:v>
                </c:pt>
                <c:pt idx="1891">
                  <c:v>7642.75</c:v>
                </c:pt>
                <c:pt idx="1892">
                  <c:v>7296.5776370000003</c:v>
                </c:pt>
                <c:pt idx="1893">
                  <c:v>7397.796875</c:v>
                </c:pt>
                <c:pt idx="1894">
                  <c:v>7047.9169920000004</c:v>
                </c:pt>
                <c:pt idx="1895">
                  <c:v>7146.1337890000004</c:v>
                </c:pt>
                <c:pt idx="1896">
                  <c:v>7218.3710940000001</c:v>
                </c:pt>
                <c:pt idx="1897">
                  <c:v>7531.6635740000002</c:v>
                </c:pt>
                <c:pt idx="1898">
                  <c:v>7463.1059569999998</c:v>
                </c:pt>
                <c:pt idx="1899">
                  <c:v>7761.2436520000001</c:v>
                </c:pt>
                <c:pt idx="1900">
                  <c:v>7569.6298829999996</c:v>
                </c:pt>
                <c:pt idx="1901">
                  <c:v>7424.2924800000001</c:v>
                </c:pt>
                <c:pt idx="1902">
                  <c:v>7321.9882809999999</c:v>
                </c:pt>
                <c:pt idx="1903">
                  <c:v>7320.1455079999996</c:v>
                </c:pt>
                <c:pt idx="1904">
                  <c:v>7252.0346680000002</c:v>
                </c:pt>
                <c:pt idx="1905">
                  <c:v>7448.3076170000004</c:v>
                </c:pt>
                <c:pt idx="1906">
                  <c:v>7546.9965819999998</c:v>
                </c:pt>
                <c:pt idx="1907">
                  <c:v>7556.2377930000002</c:v>
                </c:pt>
                <c:pt idx="1908">
                  <c:v>7564.3452150000003</c:v>
                </c:pt>
                <c:pt idx="1909">
                  <c:v>7400.8994140000004</c:v>
                </c:pt>
                <c:pt idx="1910">
                  <c:v>7278.1196289999998</c:v>
                </c:pt>
                <c:pt idx="1911">
                  <c:v>7217.4272460000002</c:v>
                </c:pt>
                <c:pt idx="1912">
                  <c:v>7243.1342770000001</c:v>
                </c:pt>
                <c:pt idx="1913">
                  <c:v>7269.6845700000003</c:v>
                </c:pt>
                <c:pt idx="1914">
                  <c:v>7124.673828</c:v>
                </c:pt>
                <c:pt idx="1915">
                  <c:v>7152.3017579999996</c:v>
                </c:pt>
                <c:pt idx="1916">
                  <c:v>6932.4804690000001</c:v>
                </c:pt>
                <c:pt idx="1917">
                  <c:v>6640.5151370000003</c:v>
                </c:pt>
                <c:pt idx="1918">
                  <c:v>7276.8027339999999</c:v>
                </c:pt>
                <c:pt idx="1919">
                  <c:v>7202.8442379999997</c:v>
                </c:pt>
                <c:pt idx="1920">
                  <c:v>7218.8164059999999</c:v>
                </c:pt>
                <c:pt idx="1921">
                  <c:v>7191.1586909999996</c:v>
                </c:pt>
                <c:pt idx="1922">
                  <c:v>7511.5888670000004</c:v>
                </c:pt>
                <c:pt idx="1923">
                  <c:v>7355.6284180000002</c:v>
                </c:pt>
                <c:pt idx="1924">
                  <c:v>7322.5322269999997</c:v>
                </c:pt>
                <c:pt idx="1925">
                  <c:v>7275.1557620000003</c:v>
                </c:pt>
                <c:pt idx="1926">
                  <c:v>7238.966797</c:v>
                </c:pt>
                <c:pt idx="1927">
                  <c:v>7290.0883789999998</c:v>
                </c:pt>
                <c:pt idx="1928">
                  <c:v>7317.9902339999999</c:v>
                </c:pt>
                <c:pt idx="1929">
                  <c:v>7422.6528319999998</c:v>
                </c:pt>
                <c:pt idx="1930">
                  <c:v>7292.9951170000004</c:v>
                </c:pt>
                <c:pt idx="1931">
                  <c:v>7193.5991210000002</c:v>
                </c:pt>
                <c:pt idx="1932">
                  <c:v>7200.1743159999996</c:v>
                </c:pt>
                <c:pt idx="1933">
                  <c:v>6985.4702150000003</c:v>
                </c:pt>
                <c:pt idx="1934">
                  <c:v>7344.8842770000001</c:v>
                </c:pt>
                <c:pt idx="1935">
                  <c:v>7410.6567379999997</c:v>
                </c:pt>
                <c:pt idx="1936">
                  <c:v>7411.3173829999996</c:v>
                </c:pt>
                <c:pt idx="1937">
                  <c:v>7769.2192379999997</c:v>
                </c:pt>
                <c:pt idx="1938">
                  <c:v>8163.6923829999996</c:v>
                </c:pt>
                <c:pt idx="1939">
                  <c:v>8079.8627930000002</c:v>
                </c:pt>
                <c:pt idx="1940">
                  <c:v>7879.0712890000004</c:v>
                </c:pt>
                <c:pt idx="1941">
                  <c:v>8166.5541990000002</c:v>
                </c:pt>
                <c:pt idx="1942">
                  <c:v>8037.5375979999999</c:v>
                </c:pt>
                <c:pt idx="1943">
                  <c:v>8192.4941409999992</c:v>
                </c:pt>
                <c:pt idx="1944">
                  <c:v>8144.1943359999996</c:v>
                </c:pt>
                <c:pt idx="1945">
                  <c:v>8827.7646480000003</c:v>
                </c:pt>
                <c:pt idx="1946">
                  <c:v>8807.0107420000004</c:v>
                </c:pt>
                <c:pt idx="1947">
                  <c:v>8723.7861329999996</c:v>
                </c:pt>
                <c:pt idx="1948">
                  <c:v>8929.0380860000005</c:v>
                </c:pt>
                <c:pt idx="1949">
                  <c:v>8942.8085940000001</c:v>
                </c:pt>
                <c:pt idx="1950">
                  <c:v>8706.2451170000004</c:v>
                </c:pt>
                <c:pt idx="1951">
                  <c:v>8657.6425780000009</c:v>
                </c:pt>
                <c:pt idx="1952">
                  <c:v>8745.8945309999999</c:v>
                </c:pt>
                <c:pt idx="1953">
                  <c:v>8680.8759769999997</c:v>
                </c:pt>
                <c:pt idx="1954">
                  <c:v>8406.515625</c:v>
                </c:pt>
                <c:pt idx="1955">
                  <c:v>8445.4345699999994</c:v>
                </c:pt>
                <c:pt idx="1956">
                  <c:v>8367.8476559999999</c:v>
                </c:pt>
                <c:pt idx="1957">
                  <c:v>8596.8300780000009</c:v>
                </c:pt>
                <c:pt idx="1958">
                  <c:v>8909.8193360000005</c:v>
                </c:pt>
                <c:pt idx="1959">
                  <c:v>9358.5898440000001</c:v>
                </c:pt>
                <c:pt idx="1960">
                  <c:v>9316.6298829999996</c:v>
                </c:pt>
                <c:pt idx="1961">
                  <c:v>9508.9931639999995</c:v>
                </c:pt>
                <c:pt idx="1962">
                  <c:v>9350.5292969999991</c:v>
                </c:pt>
                <c:pt idx="1963">
                  <c:v>9392.875</c:v>
                </c:pt>
                <c:pt idx="1964">
                  <c:v>9344.3652340000008</c:v>
                </c:pt>
                <c:pt idx="1965">
                  <c:v>9293.5214840000008</c:v>
                </c:pt>
                <c:pt idx="1966">
                  <c:v>9180.9628909999992</c:v>
                </c:pt>
                <c:pt idx="1967">
                  <c:v>9613.4238280000009</c:v>
                </c:pt>
                <c:pt idx="1968">
                  <c:v>9729.8017579999996</c:v>
                </c:pt>
                <c:pt idx="1969">
                  <c:v>9795.9433590000008</c:v>
                </c:pt>
                <c:pt idx="1970">
                  <c:v>9865.1191409999992</c:v>
                </c:pt>
                <c:pt idx="1971">
                  <c:v>10116.673828000001</c:v>
                </c:pt>
                <c:pt idx="1972">
                  <c:v>9856.6113280000009</c:v>
                </c:pt>
                <c:pt idx="1973">
                  <c:v>10208.236328000001</c:v>
                </c:pt>
                <c:pt idx="1974">
                  <c:v>10326.054688</c:v>
                </c:pt>
                <c:pt idx="1975">
                  <c:v>10214.379883</c:v>
                </c:pt>
                <c:pt idx="1976">
                  <c:v>10312.116211</c:v>
                </c:pt>
                <c:pt idx="1977">
                  <c:v>9889.4248050000006</c:v>
                </c:pt>
                <c:pt idx="1978">
                  <c:v>9934.4335940000001</c:v>
                </c:pt>
                <c:pt idx="1979">
                  <c:v>9690.1425780000009</c:v>
                </c:pt>
                <c:pt idx="1980">
                  <c:v>10141.996094</c:v>
                </c:pt>
                <c:pt idx="1981">
                  <c:v>9633.3867190000001</c:v>
                </c:pt>
                <c:pt idx="1982">
                  <c:v>9608.4755860000005</c:v>
                </c:pt>
                <c:pt idx="1983">
                  <c:v>9686.4414059999999</c:v>
                </c:pt>
                <c:pt idx="1984">
                  <c:v>9663.1816409999992</c:v>
                </c:pt>
                <c:pt idx="1985">
                  <c:v>9924.515625</c:v>
                </c:pt>
                <c:pt idx="1986">
                  <c:v>9650.1748050000006</c:v>
                </c:pt>
                <c:pt idx="1987">
                  <c:v>9341.7050780000009</c:v>
                </c:pt>
                <c:pt idx="1988">
                  <c:v>8820.5224610000005</c:v>
                </c:pt>
                <c:pt idx="1989">
                  <c:v>8784.4941409999992</c:v>
                </c:pt>
                <c:pt idx="1990">
                  <c:v>8672.4550780000009</c:v>
                </c:pt>
                <c:pt idx="1991">
                  <c:v>8599.5087889999995</c:v>
                </c:pt>
                <c:pt idx="1992">
                  <c:v>8562.4541019999997</c:v>
                </c:pt>
                <c:pt idx="1993">
                  <c:v>8869.6699219999991</c:v>
                </c:pt>
                <c:pt idx="1994">
                  <c:v>8787.7861329999996</c:v>
                </c:pt>
                <c:pt idx="1995">
                  <c:v>8755.2460940000001</c:v>
                </c:pt>
                <c:pt idx="1996">
                  <c:v>9078.7626949999994</c:v>
                </c:pt>
                <c:pt idx="1997">
                  <c:v>9122.5458980000003</c:v>
                </c:pt>
                <c:pt idx="1998">
                  <c:v>8909.9541019999997</c:v>
                </c:pt>
                <c:pt idx="1999">
                  <c:v>8108.1162109999996</c:v>
                </c:pt>
                <c:pt idx="2000">
                  <c:v>7923.6445309999999</c:v>
                </c:pt>
                <c:pt idx="2001">
                  <c:v>7909.7294920000004</c:v>
                </c:pt>
                <c:pt idx="2002">
                  <c:v>7911.4301759999998</c:v>
                </c:pt>
                <c:pt idx="2003">
                  <c:v>4970.7880859999996</c:v>
                </c:pt>
                <c:pt idx="2004">
                  <c:v>5563.7070309999999</c:v>
                </c:pt>
                <c:pt idx="2005">
                  <c:v>5200.3662109999996</c:v>
                </c:pt>
                <c:pt idx="2006">
                  <c:v>5392.3149409999996</c:v>
                </c:pt>
                <c:pt idx="2007">
                  <c:v>5014.4799800000001</c:v>
                </c:pt>
                <c:pt idx="2008">
                  <c:v>5225.6293949999999</c:v>
                </c:pt>
                <c:pt idx="2009">
                  <c:v>5238.4384769999997</c:v>
                </c:pt>
                <c:pt idx="2010">
                  <c:v>6191.1928710000002</c:v>
                </c:pt>
                <c:pt idx="2011">
                  <c:v>6198.7783200000003</c:v>
                </c:pt>
                <c:pt idx="2012">
                  <c:v>6185.0664059999999</c:v>
                </c:pt>
                <c:pt idx="2013">
                  <c:v>5830.2548829999996</c:v>
                </c:pt>
                <c:pt idx="2014">
                  <c:v>6416.3149409999996</c:v>
                </c:pt>
                <c:pt idx="2015">
                  <c:v>6734.8037109999996</c:v>
                </c:pt>
                <c:pt idx="2016">
                  <c:v>6681.0629879999997</c:v>
                </c:pt>
                <c:pt idx="2017">
                  <c:v>6716.4404299999997</c:v>
                </c:pt>
                <c:pt idx="2018">
                  <c:v>6469.7983400000003</c:v>
                </c:pt>
                <c:pt idx="2019">
                  <c:v>6242.1938479999999</c:v>
                </c:pt>
                <c:pt idx="2020">
                  <c:v>5922.0429690000001</c:v>
                </c:pt>
                <c:pt idx="2021">
                  <c:v>6429.841797</c:v>
                </c:pt>
                <c:pt idx="2022">
                  <c:v>6438.6445309999999</c:v>
                </c:pt>
                <c:pt idx="2023">
                  <c:v>6606.7763670000004</c:v>
                </c:pt>
                <c:pt idx="2024">
                  <c:v>6793.6245120000003</c:v>
                </c:pt>
                <c:pt idx="2025">
                  <c:v>6733.3872069999998</c:v>
                </c:pt>
                <c:pt idx="2026">
                  <c:v>6867.5273440000001</c:v>
                </c:pt>
                <c:pt idx="2027">
                  <c:v>6791.1293949999999</c:v>
                </c:pt>
                <c:pt idx="2028">
                  <c:v>7271.78125</c:v>
                </c:pt>
                <c:pt idx="2029">
                  <c:v>7176.4145509999998</c:v>
                </c:pt>
                <c:pt idx="2030">
                  <c:v>7334.0986329999996</c:v>
                </c:pt>
                <c:pt idx="2031">
                  <c:v>7302.0893550000001</c:v>
                </c:pt>
                <c:pt idx="2032">
                  <c:v>6865.4931640000004</c:v>
                </c:pt>
                <c:pt idx="2033">
                  <c:v>6859.0830079999996</c:v>
                </c:pt>
                <c:pt idx="2034">
                  <c:v>6971.091797</c:v>
                </c:pt>
                <c:pt idx="2035">
                  <c:v>6845.0375979999999</c:v>
                </c:pt>
                <c:pt idx="2036">
                  <c:v>6842.4277339999999</c:v>
                </c:pt>
                <c:pt idx="2037">
                  <c:v>6642.1098629999997</c:v>
                </c:pt>
                <c:pt idx="2038">
                  <c:v>7116.8041990000002</c:v>
                </c:pt>
                <c:pt idx="2040">
                  <c:v>7257.6650390000004</c:v>
                </c:pt>
                <c:pt idx="2041">
                  <c:v>7189.4248049999997</c:v>
                </c:pt>
                <c:pt idx="2042">
                  <c:v>6881.9584960000002</c:v>
                </c:pt>
                <c:pt idx="2043">
                  <c:v>6880.3232420000004</c:v>
                </c:pt>
                <c:pt idx="2044">
                  <c:v>7117.2075199999999</c:v>
                </c:pt>
                <c:pt idx="2045">
                  <c:v>7429.7246089999999</c:v>
                </c:pt>
                <c:pt idx="2046">
                  <c:v>7550.9008789999998</c:v>
                </c:pt>
                <c:pt idx="2047">
                  <c:v>7569.9360349999997</c:v>
                </c:pt>
                <c:pt idx="2048">
                  <c:v>7679.8671880000002</c:v>
                </c:pt>
                <c:pt idx="2049">
                  <c:v>7795.6010740000002</c:v>
                </c:pt>
                <c:pt idx="2050">
                  <c:v>7807.0585940000001</c:v>
                </c:pt>
                <c:pt idx="2051">
                  <c:v>8801.0380860000005</c:v>
                </c:pt>
                <c:pt idx="2052">
                  <c:v>8658.5537110000005</c:v>
                </c:pt>
                <c:pt idx="2053">
                  <c:v>8864.7666019999997</c:v>
                </c:pt>
                <c:pt idx="2054">
                  <c:v>8988.5966800000006</c:v>
                </c:pt>
                <c:pt idx="2055">
                  <c:v>8897.46875</c:v>
                </c:pt>
                <c:pt idx="2056">
                  <c:v>8912.6542969999991</c:v>
                </c:pt>
                <c:pt idx="2057">
                  <c:v>9003.0703130000002</c:v>
                </c:pt>
                <c:pt idx="2058">
                  <c:v>9268.7617190000001</c:v>
                </c:pt>
                <c:pt idx="2059">
                  <c:v>9951.5185550000006</c:v>
                </c:pt>
                <c:pt idx="2060">
                  <c:v>9842.6660159999992</c:v>
                </c:pt>
                <c:pt idx="2061">
                  <c:v>9593.8964840000008</c:v>
                </c:pt>
                <c:pt idx="2062">
                  <c:v>8756.4306639999995</c:v>
                </c:pt>
                <c:pt idx="2063">
                  <c:v>8601.7958980000003</c:v>
                </c:pt>
                <c:pt idx="2064">
                  <c:v>8804.4775389999995</c:v>
                </c:pt>
                <c:pt idx="2065">
                  <c:v>9269.9873050000006</c:v>
                </c:pt>
                <c:pt idx="2066">
                  <c:v>9733.7216800000006</c:v>
                </c:pt>
                <c:pt idx="2067">
                  <c:v>9328.1972659999992</c:v>
                </c:pt>
                <c:pt idx="2068">
                  <c:v>9377.0136719999991</c:v>
                </c:pt>
                <c:pt idx="2069">
                  <c:v>9670.7392579999996</c:v>
                </c:pt>
                <c:pt idx="2070">
                  <c:v>9726.5751949999994</c:v>
                </c:pt>
                <c:pt idx="2071">
                  <c:v>9729.0380860000005</c:v>
                </c:pt>
                <c:pt idx="2072">
                  <c:v>9522.9814449999994</c:v>
                </c:pt>
                <c:pt idx="2073">
                  <c:v>9081.7617190000001</c:v>
                </c:pt>
                <c:pt idx="2074">
                  <c:v>9182.5771480000003</c:v>
                </c:pt>
                <c:pt idx="2075">
                  <c:v>9209.2871090000008</c:v>
                </c:pt>
                <c:pt idx="2076">
                  <c:v>8790.3681639999995</c:v>
                </c:pt>
                <c:pt idx="2077">
                  <c:v>8906.9345699999994</c:v>
                </c:pt>
                <c:pt idx="2078">
                  <c:v>8835.0527340000008</c:v>
                </c:pt>
                <c:pt idx="2079">
                  <c:v>9181.0175780000009</c:v>
                </c:pt>
                <c:pt idx="2080">
                  <c:v>9525.7509769999997</c:v>
                </c:pt>
                <c:pt idx="2081">
                  <c:v>9439.1240230000003</c:v>
                </c:pt>
                <c:pt idx="2082">
                  <c:v>9700.4140630000002</c:v>
                </c:pt>
                <c:pt idx="2083">
                  <c:v>9461.0585940000001</c:v>
                </c:pt>
                <c:pt idx="2084">
                  <c:v>10167.268555000001</c:v>
                </c:pt>
                <c:pt idx="2085">
                  <c:v>9529.8037110000005</c:v>
                </c:pt>
                <c:pt idx="2086">
                  <c:v>9656.7177730000003</c:v>
                </c:pt>
                <c:pt idx="2087">
                  <c:v>9800.6367190000001</c:v>
                </c:pt>
                <c:pt idx="2088">
                  <c:v>9665.5332030000009</c:v>
                </c:pt>
                <c:pt idx="2089">
                  <c:v>9653.6796880000002</c:v>
                </c:pt>
                <c:pt idx="2090">
                  <c:v>9758.8525389999995</c:v>
                </c:pt>
                <c:pt idx="2091">
                  <c:v>9771.4892579999996</c:v>
                </c:pt>
                <c:pt idx="2092">
                  <c:v>9795.7001949999994</c:v>
                </c:pt>
                <c:pt idx="2093">
                  <c:v>9870.0947269999997</c:v>
                </c:pt>
                <c:pt idx="2094">
                  <c:v>9321.78125</c:v>
                </c:pt>
                <c:pt idx="2095">
                  <c:v>9480.84375</c:v>
                </c:pt>
                <c:pt idx="2096">
                  <c:v>9475.2773440000001</c:v>
                </c:pt>
                <c:pt idx="2097">
                  <c:v>9386.7880860000005</c:v>
                </c:pt>
                <c:pt idx="2098">
                  <c:v>9450.7021480000003</c:v>
                </c:pt>
                <c:pt idx="2099">
                  <c:v>9538.0244139999995</c:v>
                </c:pt>
                <c:pt idx="2100">
                  <c:v>9480.2548829999996</c:v>
                </c:pt>
                <c:pt idx="2101">
                  <c:v>9411.8408199999994</c:v>
                </c:pt>
                <c:pt idx="2102">
                  <c:v>9288.0185550000006</c:v>
                </c:pt>
                <c:pt idx="2103">
                  <c:v>9332.3408199999994</c:v>
                </c:pt>
                <c:pt idx="2104">
                  <c:v>9303.6298829999996</c:v>
                </c:pt>
                <c:pt idx="2105">
                  <c:v>9648.7177730000003</c:v>
                </c:pt>
                <c:pt idx="2106">
                  <c:v>9629.6582030000009</c:v>
                </c:pt>
                <c:pt idx="2107">
                  <c:v>9313.6103519999997</c:v>
                </c:pt>
                <c:pt idx="2108">
                  <c:v>9264.8134769999997</c:v>
                </c:pt>
                <c:pt idx="2109">
                  <c:v>9162.9179690000001</c:v>
                </c:pt>
                <c:pt idx="2110">
                  <c:v>9045.390625</c:v>
                </c:pt>
                <c:pt idx="2111">
                  <c:v>9143.5820309999999</c:v>
                </c:pt>
                <c:pt idx="2112">
                  <c:v>9190.8544920000004</c:v>
                </c:pt>
                <c:pt idx="2113">
                  <c:v>9137.9931639999995</c:v>
                </c:pt>
                <c:pt idx="2114">
                  <c:v>9228.3251949999994</c:v>
                </c:pt>
                <c:pt idx="2115">
                  <c:v>9123.4101559999999</c:v>
                </c:pt>
                <c:pt idx="2116">
                  <c:v>9087.3037110000005</c:v>
                </c:pt>
                <c:pt idx="2117">
                  <c:v>9132.4882809999999</c:v>
                </c:pt>
                <c:pt idx="2118">
                  <c:v>9073.9423829999996</c:v>
                </c:pt>
                <c:pt idx="2119">
                  <c:v>9375.4746090000008</c:v>
                </c:pt>
                <c:pt idx="2120">
                  <c:v>9252.2773440000001</c:v>
                </c:pt>
                <c:pt idx="2121">
                  <c:v>9428.3330079999996</c:v>
                </c:pt>
                <c:pt idx="2122">
                  <c:v>9277.9677730000003</c:v>
                </c:pt>
                <c:pt idx="2123">
                  <c:v>9278.8076170000004</c:v>
                </c:pt>
                <c:pt idx="2124">
                  <c:v>9240.3466800000006</c:v>
                </c:pt>
                <c:pt idx="2125">
                  <c:v>9276.5</c:v>
                </c:pt>
                <c:pt idx="2126">
                  <c:v>9243.6142579999996</c:v>
                </c:pt>
                <c:pt idx="2127">
                  <c:v>9243.2138670000004</c:v>
                </c:pt>
                <c:pt idx="2128">
                  <c:v>9192.8369139999995</c:v>
                </c:pt>
                <c:pt idx="2129">
                  <c:v>9132.2275389999995</c:v>
                </c:pt>
                <c:pt idx="2130">
                  <c:v>9151.3925780000009</c:v>
                </c:pt>
                <c:pt idx="2131">
                  <c:v>9159.0400389999995</c:v>
                </c:pt>
                <c:pt idx="2132">
                  <c:v>9185.8173829999996</c:v>
                </c:pt>
                <c:pt idx="2133">
                  <c:v>9164.2314449999994</c:v>
                </c:pt>
                <c:pt idx="2134">
                  <c:v>9374.8876949999994</c:v>
                </c:pt>
                <c:pt idx="2135">
                  <c:v>9525.3632809999999</c:v>
                </c:pt>
                <c:pt idx="2136">
                  <c:v>9581.0722659999992</c:v>
                </c:pt>
                <c:pt idx="2137">
                  <c:v>9536.8925780000009</c:v>
                </c:pt>
                <c:pt idx="2138">
                  <c:v>9677.1132809999999</c:v>
                </c:pt>
                <c:pt idx="2139">
                  <c:v>9905.1669920000004</c:v>
                </c:pt>
                <c:pt idx="2140">
                  <c:v>10990.873046999999</c:v>
                </c:pt>
                <c:pt idx="2141">
                  <c:v>10912.823242</c:v>
                </c:pt>
                <c:pt idx="2142">
                  <c:v>11100.467773</c:v>
                </c:pt>
                <c:pt idx="2143">
                  <c:v>11111.213867</c:v>
                </c:pt>
                <c:pt idx="2144">
                  <c:v>11323.466796999999</c:v>
                </c:pt>
                <c:pt idx="2145">
                  <c:v>11759.592773</c:v>
                </c:pt>
                <c:pt idx="2146">
                  <c:v>11053.614258</c:v>
                </c:pt>
                <c:pt idx="2147">
                  <c:v>11246.348633</c:v>
                </c:pt>
                <c:pt idx="2148">
                  <c:v>11205.892578000001</c:v>
                </c:pt>
                <c:pt idx="2149">
                  <c:v>11747.022461</c:v>
                </c:pt>
                <c:pt idx="2150">
                  <c:v>11779.773438</c:v>
                </c:pt>
                <c:pt idx="2151">
                  <c:v>11601.472656</c:v>
                </c:pt>
                <c:pt idx="2152">
                  <c:v>11754.045898</c:v>
                </c:pt>
                <c:pt idx="2153">
                  <c:v>11675.739258</c:v>
                </c:pt>
                <c:pt idx="2154">
                  <c:v>11878.111328000001</c:v>
                </c:pt>
                <c:pt idx="2155">
                  <c:v>11410.525390999999</c:v>
                </c:pt>
                <c:pt idx="2156">
                  <c:v>11584.934569999999</c:v>
                </c:pt>
                <c:pt idx="2157">
                  <c:v>11784.137694999999</c:v>
                </c:pt>
                <c:pt idx="2158">
                  <c:v>11768.871094</c:v>
                </c:pt>
                <c:pt idx="2159">
                  <c:v>11865.698242</c:v>
                </c:pt>
                <c:pt idx="2160">
                  <c:v>11892.803711</c:v>
                </c:pt>
                <c:pt idx="2161">
                  <c:v>12254.402344</c:v>
                </c:pt>
                <c:pt idx="2162">
                  <c:v>11991.233398</c:v>
                </c:pt>
                <c:pt idx="2163">
                  <c:v>11758.283203000001</c:v>
                </c:pt>
                <c:pt idx="2164">
                  <c:v>11878.372069999999</c:v>
                </c:pt>
                <c:pt idx="2165">
                  <c:v>11592.489258</c:v>
                </c:pt>
                <c:pt idx="2166">
                  <c:v>11681.825194999999</c:v>
                </c:pt>
                <c:pt idx="2167">
                  <c:v>11664.847656</c:v>
                </c:pt>
                <c:pt idx="2168">
                  <c:v>11774.595703000001</c:v>
                </c:pt>
                <c:pt idx="2169">
                  <c:v>11366.134765999999</c:v>
                </c:pt>
                <c:pt idx="2170">
                  <c:v>11488.363281</c:v>
                </c:pt>
                <c:pt idx="2171">
                  <c:v>11323.397461</c:v>
                </c:pt>
                <c:pt idx="2172">
                  <c:v>11542.5</c:v>
                </c:pt>
                <c:pt idx="2173">
                  <c:v>11506.865234000001</c:v>
                </c:pt>
                <c:pt idx="2174">
                  <c:v>11711.505859000001</c:v>
                </c:pt>
                <c:pt idx="2175">
                  <c:v>11680.820313</c:v>
                </c:pt>
                <c:pt idx="2176">
                  <c:v>11970.478515999999</c:v>
                </c:pt>
                <c:pt idx="2177">
                  <c:v>11414.034180000001</c:v>
                </c:pt>
                <c:pt idx="2178">
                  <c:v>10245.296875</c:v>
                </c:pt>
                <c:pt idx="2179">
                  <c:v>10511.813477</c:v>
                </c:pt>
                <c:pt idx="2180">
                  <c:v>10169.567383</c:v>
                </c:pt>
                <c:pt idx="2181">
                  <c:v>10280.351563</c:v>
                </c:pt>
                <c:pt idx="2182">
                  <c:v>10369.563477</c:v>
                </c:pt>
                <c:pt idx="2183">
                  <c:v>10131.516602</c:v>
                </c:pt>
                <c:pt idx="2184">
                  <c:v>10242.347656</c:v>
                </c:pt>
                <c:pt idx="2185">
                  <c:v>10363.138671999999</c:v>
                </c:pt>
                <c:pt idx="2186">
                  <c:v>10400.915039</c:v>
                </c:pt>
                <c:pt idx="2187">
                  <c:v>10442.170898</c:v>
                </c:pt>
                <c:pt idx="2188">
                  <c:v>10323.755859000001</c:v>
                </c:pt>
                <c:pt idx="2189">
                  <c:v>10680.837890999999</c:v>
                </c:pt>
                <c:pt idx="2190">
                  <c:v>10796.951171999999</c:v>
                </c:pt>
                <c:pt idx="2191">
                  <c:v>10974.905273</c:v>
                </c:pt>
                <c:pt idx="2192">
                  <c:v>10948.990234000001</c:v>
                </c:pt>
                <c:pt idx="2193">
                  <c:v>10944.585938</c:v>
                </c:pt>
                <c:pt idx="2194">
                  <c:v>11094.346680000001</c:v>
                </c:pt>
                <c:pt idx="2195">
                  <c:v>10938.271484000001</c:v>
                </c:pt>
                <c:pt idx="2196">
                  <c:v>10462.259765999999</c:v>
                </c:pt>
                <c:pt idx="2197">
                  <c:v>10538.459961</c:v>
                </c:pt>
                <c:pt idx="2198">
                  <c:v>10225.864258</c:v>
                </c:pt>
                <c:pt idx="2199">
                  <c:v>10745.548828000001</c:v>
                </c:pt>
                <c:pt idx="2200">
                  <c:v>10702.290039</c:v>
                </c:pt>
                <c:pt idx="2201">
                  <c:v>10754.4375</c:v>
                </c:pt>
                <c:pt idx="2202">
                  <c:v>10774.426758</c:v>
                </c:pt>
                <c:pt idx="2203">
                  <c:v>10721.327148</c:v>
                </c:pt>
                <c:pt idx="2204">
                  <c:v>10848.830078000001</c:v>
                </c:pt>
                <c:pt idx="2205">
                  <c:v>10787.618164</c:v>
                </c:pt>
                <c:pt idx="2206">
                  <c:v>10623.330078000001</c:v>
                </c:pt>
                <c:pt idx="2207">
                  <c:v>10585.164063</c:v>
                </c:pt>
                <c:pt idx="2208">
                  <c:v>10565.493164</c:v>
                </c:pt>
                <c:pt idx="2209">
                  <c:v>10684.428711</c:v>
                </c:pt>
                <c:pt idx="2210">
                  <c:v>10804.000977</c:v>
                </c:pt>
                <c:pt idx="2211">
                  <c:v>10621.664063</c:v>
                </c:pt>
                <c:pt idx="2212">
                  <c:v>10679.136719</c:v>
                </c:pt>
                <c:pt idx="2213">
                  <c:v>10923.627930000001</c:v>
                </c:pt>
                <c:pt idx="2215">
                  <c:v>11296.361328000001</c:v>
                </c:pt>
                <c:pt idx="2216">
                  <c:v>11384.181640999999</c:v>
                </c:pt>
                <c:pt idx="2219">
                  <c:v>11429.506836</c:v>
                </c:pt>
                <c:pt idx="2220">
                  <c:v>11495.349609000001</c:v>
                </c:pt>
                <c:pt idx="2221">
                  <c:v>11322.123046999999</c:v>
                </c:pt>
                <c:pt idx="2222">
                  <c:v>11358.101563</c:v>
                </c:pt>
                <c:pt idx="2223">
                  <c:v>11483.359375</c:v>
                </c:pt>
                <c:pt idx="2224">
                  <c:v>11742.037109000001</c:v>
                </c:pt>
                <c:pt idx="2225">
                  <c:v>11916.334961</c:v>
                </c:pt>
                <c:pt idx="2226">
                  <c:v>12823.689453000001</c:v>
                </c:pt>
                <c:pt idx="2227">
                  <c:v>12965.891602</c:v>
                </c:pt>
                <c:pt idx="2228">
                  <c:v>12931.539063</c:v>
                </c:pt>
                <c:pt idx="2229">
                  <c:v>13108.0625</c:v>
                </c:pt>
                <c:pt idx="2230">
                  <c:v>13031.173828000001</c:v>
                </c:pt>
                <c:pt idx="2231">
                  <c:v>13075.248046999999</c:v>
                </c:pt>
                <c:pt idx="2232">
                  <c:v>13654.21875</c:v>
                </c:pt>
                <c:pt idx="2233">
                  <c:v>13271.285156</c:v>
                </c:pt>
                <c:pt idx="2234">
                  <c:v>13437.882813</c:v>
                </c:pt>
                <c:pt idx="2235">
                  <c:v>13546.522461</c:v>
                </c:pt>
                <c:pt idx="2236">
                  <c:v>13780.995117</c:v>
                </c:pt>
                <c:pt idx="2237">
                  <c:v>13737.109375</c:v>
                </c:pt>
                <c:pt idx="2238">
                  <c:v>13550.489258</c:v>
                </c:pt>
                <c:pt idx="2239">
                  <c:v>13950.300781</c:v>
                </c:pt>
                <c:pt idx="2240">
                  <c:v>14133.707031</c:v>
                </c:pt>
                <c:pt idx="2241">
                  <c:v>15579.848633</c:v>
                </c:pt>
                <c:pt idx="2242">
                  <c:v>15565.880859000001</c:v>
                </c:pt>
                <c:pt idx="2243">
                  <c:v>14833.753906</c:v>
                </c:pt>
                <c:pt idx="2244">
                  <c:v>15479.567383</c:v>
                </c:pt>
                <c:pt idx="2245">
                  <c:v>15332.315430000001</c:v>
                </c:pt>
                <c:pt idx="2246">
                  <c:v>15290.902344</c:v>
                </c:pt>
                <c:pt idx="2247">
                  <c:v>15701.339844</c:v>
                </c:pt>
                <c:pt idx="2248">
                  <c:v>16276.34375</c:v>
                </c:pt>
                <c:pt idx="2249">
                  <c:v>16317.808594</c:v>
                </c:pt>
                <c:pt idx="2250">
                  <c:v>16068.138671999999</c:v>
                </c:pt>
                <c:pt idx="2251">
                  <c:v>15955.587890999999</c:v>
                </c:pt>
                <c:pt idx="2252">
                  <c:v>16716.111327999999</c:v>
                </c:pt>
                <c:pt idx="2253">
                  <c:v>17645.40625</c:v>
                </c:pt>
                <c:pt idx="2254">
                  <c:v>17804.005859000001</c:v>
                </c:pt>
                <c:pt idx="2255">
                  <c:v>17817.089843999998</c:v>
                </c:pt>
                <c:pt idx="2256">
                  <c:v>18621.314452999999</c:v>
                </c:pt>
                <c:pt idx="2257">
                  <c:v>18642.232422000001</c:v>
                </c:pt>
                <c:pt idx="2258">
                  <c:v>18370.001952999999</c:v>
                </c:pt>
                <c:pt idx="2259">
                  <c:v>18364.121093999998</c:v>
                </c:pt>
                <c:pt idx="2260">
                  <c:v>19107.464843999998</c:v>
                </c:pt>
                <c:pt idx="2261">
                  <c:v>18732.121093999998</c:v>
                </c:pt>
                <c:pt idx="2262">
                  <c:v>17150.623047000001</c:v>
                </c:pt>
                <c:pt idx="2263">
                  <c:v>17108.402343999998</c:v>
                </c:pt>
                <c:pt idx="2264">
                  <c:v>17717.414063</c:v>
                </c:pt>
                <c:pt idx="2265">
                  <c:v>18177.484375</c:v>
                </c:pt>
                <c:pt idx="2266">
                  <c:v>19625.835938</c:v>
                </c:pt>
                <c:pt idx="2267">
                  <c:v>18802.998047000001</c:v>
                </c:pt>
                <c:pt idx="2268">
                  <c:v>19201.091797000001</c:v>
                </c:pt>
                <c:pt idx="2269">
                  <c:v>19445.398438</c:v>
                </c:pt>
                <c:pt idx="2270">
                  <c:v>18699.765625</c:v>
                </c:pt>
                <c:pt idx="2271">
                  <c:v>19154.230468999998</c:v>
                </c:pt>
                <c:pt idx="2272">
                  <c:v>19345.121093999998</c:v>
                </c:pt>
                <c:pt idx="2273">
                  <c:v>19191.630859000001</c:v>
                </c:pt>
                <c:pt idx="2274">
                  <c:v>18321.144531000002</c:v>
                </c:pt>
                <c:pt idx="2275">
                  <c:v>18553.916015999999</c:v>
                </c:pt>
                <c:pt idx="2276">
                  <c:v>18264.992188</c:v>
                </c:pt>
                <c:pt idx="2277">
                  <c:v>18058.904297000001</c:v>
                </c:pt>
                <c:pt idx="2278">
                  <c:v>18803.65625</c:v>
                </c:pt>
                <c:pt idx="2279">
                  <c:v>19142.382813</c:v>
                </c:pt>
                <c:pt idx="2280">
                  <c:v>19246.644531000002</c:v>
                </c:pt>
                <c:pt idx="2281">
                  <c:v>19417.076172000001</c:v>
                </c:pt>
                <c:pt idx="2282">
                  <c:v>21310.597656000002</c:v>
                </c:pt>
                <c:pt idx="2283">
                  <c:v>22805.162109000001</c:v>
                </c:pt>
                <c:pt idx="2284">
                  <c:v>23137.960938</c:v>
                </c:pt>
                <c:pt idx="2285">
                  <c:v>23869.832031000002</c:v>
                </c:pt>
                <c:pt idx="2286">
                  <c:v>23477.294922000001</c:v>
                </c:pt>
                <c:pt idx="2287">
                  <c:v>22803.082031000002</c:v>
                </c:pt>
                <c:pt idx="2288">
                  <c:v>23783.029297000001</c:v>
                </c:pt>
                <c:pt idx="2289">
                  <c:v>23241.345702999999</c:v>
                </c:pt>
                <c:pt idx="2290">
                  <c:v>23735.949218999998</c:v>
                </c:pt>
                <c:pt idx="2291">
                  <c:v>24664.791015999999</c:v>
                </c:pt>
                <c:pt idx="2292">
                  <c:v>26437.037109000001</c:v>
                </c:pt>
                <c:pt idx="2293">
                  <c:v>26272.294922000001</c:v>
                </c:pt>
                <c:pt idx="2294">
                  <c:v>27084.808593999998</c:v>
                </c:pt>
                <c:pt idx="2295">
                  <c:v>27362.4375</c:v>
                </c:pt>
                <c:pt idx="2296">
                  <c:v>28840.953125</c:v>
                </c:pt>
                <c:pt idx="2297">
                  <c:v>29001.720702999999</c:v>
                </c:pt>
                <c:pt idx="2298">
                  <c:v>29374.152343999998</c:v>
                </c:pt>
                <c:pt idx="2299">
                  <c:v>32127.267577999999</c:v>
                </c:pt>
                <c:pt idx="2300">
                  <c:v>32782.023437999997</c:v>
                </c:pt>
                <c:pt idx="2301">
                  <c:v>31971.914063</c:v>
                </c:pt>
                <c:pt idx="2302">
                  <c:v>33992.429687999997</c:v>
                </c:pt>
                <c:pt idx="2303">
                  <c:v>36824.363280999998</c:v>
                </c:pt>
                <c:pt idx="2304">
                  <c:v>39371.042969000002</c:v>
                </c:pt>
                <c:pt idx="2305">
                  <c:v>40797.609375</c:v>
                </c:pt>
                <c:pt idx="2306">
                  <c:v>40254.546875</c:v>
                </c:pt>
                <c:pt idx="2307">
                  <c:v>38356.441405999998</c:v>
                </c:pt>
                <c:pt idx="2308">
                  <c:v>35566.65625</c:v>
                </c:pt>
                <c:pt idx="2309">
                  <c:v>33922.960937999997</c:v>
                </c:pt>
                <c:pt idx="2310">
                  <c:v>37316.359375</c:v>
                </c:pt>
                <c:pt idx="2311">
                  <c:v>39187.328125</c:v>
                </c:pt>
                <c:pt idx="2312">
                  <c:v>36825.367187999997</c:v>
                </c:pt>
                <c:pt idx="2313">
                  <c:v>36178.140625</c:v>
                </c:pt>
                <c:pt idx="2314">
                  <c:v>35791.277344000002</c:v>
                </c:pt>
                <c:pt idx="2315">
                  <c:v>36630.074219000002</c:v>
                </c:pt>
                <c:pt idx="2316">
                  <c:v>36069.804687999997</c:v>
                </c:pt>
                <c:pt idx="2317">
                  <c:v>35547.75</c:v>
                </c:pt>
                <c:pt idx="2318">
                  <c:v>30825.699218999998</c:v>
                </c:pt>
                <c:pt idx="2319">
                  <c:v>33005.761719000002</c:v>
                </c:pt>
                <c:pt idx="2320">
                  <c:v>32067.642577999999</c:v>
                </c:pt>
                <c:pt idx="2321">
                  <c:v>32289.378906000002</c:v>
                </c:pt>
                <c:pt idx="2322">
                  <c:v>32366.392577999999</c:v>
                </c:pt>
                <c:pt idx="2323">
                  <c:v>32569.849609000001</c:v>
                </c:pt>
                <c:pt idx="2324">
                  <c:v>30432.546875</c:v>
                </c:pt>
                <c:pt idx="2325">
                  <c:v>31649.605468999998</c:v>
                </c:pt>
                <c:pt idx="2326">
                  <c:v>34316.386719000002</c:v>
                </c:pt>
                <c:pt idx="2327">
                  <c:v>34269.523437999997</c:v>
                </c:pt>
                <c:pt idx="2328">
                  <c:v>33114.359375</c:v>
                </c:pt>
                <c:pt idx="2329">
                  <c:v>33537.175780999998</c:v>
                </c:pt>
                <c:pt idx="2330">
                  <c:v>35510.289062999997</c:v>
                </c:pt>
                <c:pt idx="2331">
                  <c:v>37472.089844000002</c:v>
                </c:pt>
                <c:pt idx="2332">
                  <c:v>36926.066405999998</c:v>
                </c:pt>
                <c:pt idx="2333">
                  <c:v>38144.308594000002</c:v>
                </c:pt>
                <c:pt idx="2334">
                  <c:v>39266.011719000002</c:v>
                </c:pt>
                <c:pt idx="2335">
                  <c:v>38903.441405999998</c:v>
                </c:pt>
                <c:pt idx="2336">
                  <c:v>46196.464844000002</c:v>
                </c:pt>
                <c:pt idx="2337">
                  <c:v>46481.105469000002</c:v>
                </c:pt>
                <c:pt idx="2338">
                  <c:v>44918.183594000002</c:v>
                </c:pt>
                <c:pt idx="2339">
                  <c:v>47909.332030999998</c:v>
                </c:pt>
                <c:pt idx="2340">
                  <c:v>47504.851562999997</c:v>
                </c:pt>
                <c:pt idx="2341">
                  <c:v>47105.515625</c:v>
                </c:pt>
                <c:pt idx="2342">
                  <c:v>48717.289062999997</c:v>
                </c:pt>
                <c:pt idx="2343">
                  <c:v>47945.058594000002</c:v>
                </c:pt>
                <c:pt idx="2344">
                  <c:v>49199.871094000002</c:v>
                </c:pt>
                <c:pt idx="2345">
                  <c:v>52149.007812999997</c:v>
                </c:pt>
                <c:pt idx="2346">
                  <c:v>51679.796875</c:v>
                </c:pt>
                <c:pt idx="2347">
                  <c:v>55888.132812999997</c:v>
                </c:pt>
                <c:pt idx="2348">
                  <c:v>56099.519530999998</c:v>
                </c:pt>
                <c:pt idx="2349">
                  <c:v>57539.945312999997</c:v>
                </c:pt>
                <c:pt idx="2350">
                  <c:v>54207.320312999997</c:v>
                </c:pt>
                <c:pt idx="2351">
                  <c:v>48824.425780999998</c:v>
                </c:pt>
                <c:pt idx="2352">
                  <c:v>49705.332030999998</c:v>
                </c:pt>
                <c:pt idx="2353">
                  <c:v>47093.851562999997</c:v>
                </c:pt>
                <c:pt idx="2354">
                  <c:v>46339.761719000002</c:v>
                </c:pt>
                <c:pt idx="2355">
                  <c:v>46188.453125</c:v>
                </c:pt>
                <c:pt idx="2356">
                  <c:v>45137.769530999998</c:v>
                </c:pt>
                <c:pt idx="2357">
                  <c:v>49631.242187999997</c:v>
                </c:pt>
                <c:pt idx="2358">
                  <c:v>48378.988280999998</c:v>
                </c:pt>
                <c:pt idx="2359">
                  <c:v>50538.242187999997</c:v>
                </c:pt>
                <c:pt idx="2360">
                  <c:v>48561.167969000002</c:v>
                </c:pt>
                <c:pt idx="2361">
                  <c:v>48927.304687999997</c:v>
                </c:pt>
                <c:pt idx="2362">
                  <c:v>48912.382812999997</c:v>
                </c:pt>
                <c:pt idx="2363">
                  <c:v>51206.691405999998</c:v>
                </c:pt>
                <c:pt idx="2364">
                  <c:v>52246.523437999997</c:v>
                </c:pt>
                <c:pt idx="2365">
                  <c:v>54824.117187999997</c:v>
                </c:pt>
                <c:pt idx="2366">
                  <c:v>56008.550780999998</c:v>
                </c:pt>
                <c:pt idx="2367">
                  <c:v>57805.121094000002</c:v>
                </c:pt>
                <c:pt idx="2368">
                  <c:v>57332.089844000002</c:v>
                </c:pt>
                <c:pt idx="2369">
                  <c:v>61243.085937999997</c:v>
                </c:pt>
                <c:pt idx="2370">
                  <c:v>59302.316405999998</c:v>
                </c:pt>
                <c:pt idx="2371">
                  <c:v>55907.199219000002</c:v>
                </c:pt>
                <c:pt idx="2372">
                  <c:v>56804.902344000002</c:v>
                </c:pt>
                <c:pt idx="2373">
                  <c:v>58870.894530999998</c:v>
                </c:pt>
                <c:pt idx="2374">
                  <c:v>57858.921875</c:v>
                </c:pt>
                <c:pt idx="2375">
                  <c:v>58346.652344000002</c:v>
                </c:pt>
                <c:pt idx="2376">
                  <c:v>58313.644530999998</c:v>
                </c:pt>
                <c:pt idx="2377">
                  <c:v>57523.421875</c:v>
                </c:pt>
                <c:pt idx="2378">
                  <c:v>54529.144530999998</c:v>
                </c:pt>
                <c:pt idx="2379">
                  <c:v>54738.945312999997</c:v>
                </c:pt>
                <c:pt idx="2380">
                  <c:v>52774.265625</c:v>
                </c:pt>
                <c:pt idx="2381">
                  <c:v>51704.160155999998</c:v>
                </c:pt>
                <c:pt idx="2382">
                  <c:v>55137.3125</c:v>
                </c:pt>
                <c:pt idx="2383">
                  <c:v>55973.511719000002</c:v>
                </c:pt>
                <c:pt idx="2384">
                  <c:v>55950.746094000002</c:v>
                </c:pt>
                <c:pt idx="2385">
                  <c:v>57750.199219000002</c:v>
                </c:pt>
                <c:pt idx="2386">
                  <c:v>58917.691405999998</c:v>
                </c:pt>
                <c:pt idx="2387">
                  <c:v>58918.832030999998</c:v>
                </c:pt>
                <c:pt idx="2388">
                  <c:v>59095.808594000002</c:v>
                </c:pt>
                <c:pt idx="2389">
                  <c:v>59384.3125</c:v>
                </c:pt>
                <c:pt idx="2390">
                  <c:v>57603.890625</c:v>
                </c:pt>
                <c:pt idx="2391">
                  <c:v>58758.554687999997</c:v>
                </c:pt>
                <c:pt idx="2392">
                  <c:v>59057.878905999998</c:v>
                </c:pt>
                <c:pt idx="2393">
                  <c:v>58192.359375</c:v>
                </c:pt>
                <c:pt idx="2394">
                  <c:v>56048.9375</c:v>
                </c:pt>
                <c:pt idx="2395">
                  <c:v>58323.953125</c:v>
                </c:pt>
                <c:pt idx="2396">
                  <c:v>58245.003905999998</c:v>
                </c:pt>
                <c:pt idx="2397">
                  <c:v>59793.234375</c:v>
                </c:pt>
                <c:pt idx="2398">
                  <c:v>60204.964844000002</c:v>
                </c:pt>
                <c:pt idx="2399">
                  <c:v>59893.453125</c:v>
                </c:pt>
                <c:pt idx="2400">
                  <c:v>63503.457030999998</c:v>
                </c:pt>
                <c:pt idx="2401">
                  <c:v>63109.695312999997</c:v>
                </c:pt>
                <c:pt idx="2402">
                  <c:v>63314.011719000002</c:v>
                </c:pt>
                <c:pt idx="2403">
                  <c:v>61572.789062999997</c:v>
                </c:pt>
                <c:pt idx="2404">
                  <c:v>60683.820312999997</c:v>
                </c:pt>
                <c:pt idx="2405">
                  <c:v>56216.183594000002</c:v>
                </c:pt>
                <c:pt idx="2406">
                  <c:v>55724.265625</c:v>
                </c:pt>
                <c:pt idx="2407">
                  <c:v>56473.03125</c:v>
                </c:pt>
                <c:pt idx="2408">
                  <c:v>53906.089844000002</c:v>
                </c:pt>
                <c:pt idx="2409">
                  <c:v>51762.273437999997</c:v>
                </c:pt>
                <c:pt idx="2410">
                  <c:v>51093.652344000002</c:v>
                </c:pt>
                <c:pt idx="2411">
                  <c:v>50050.867187999997</c:v>
                </c:pt>
                <c:pt idx="2412">
                  <c:v>49004.253905999998</c:v>
                </c:pt>
                <c:pt idx="2413">
                  <c:v>54021.753905999998</c:v>
                </c:pt>
                <c:pt idx="2414">
                  <c:v>55033.117187999997</c:v>
                </c:pt>
                <c:pt idx="2415">
                  <c:v>54824.703125</c:v>
                </c:pt>
                <c:pt idx="2416">
                  <c:v>53555.109375</c:v>
                </c:pt>
                <c:pt idx="2417">
                  <c:v>57750.175780999998</c:v>
                </c:pt>
                <c:pt idx="2418">
                  <c:v>57828.050780999998</c:v>
                </c:pt>
                <c:pt idx="2419">
                  <c:v>56631.078125</c:v>
                </c:pt>
                <c:pt idx="2420">
                  <c:v>57200.292969000002</c:v>
                </c:pt>
                <c:pt idx="2421">
                  <c:v>53333.539062999997</c:v>
                </c:pt>
                <c:pt idx="2422">
                  <c:v>57424.007812999997</c:v>
                </c:pt>
                <c:pt idx="2423">
                  <c:v>56396.515625</c:v>
                </c:pt>
                <c:pt idx="2424">
                  <c:v>57356.402344000002</c:v>
                </c:pt>
                <c:pt idx="2425">
                  <c:v>58803.777344000002</c:v>
                </c:pt>
                <c:pt idx="2426">
                  <c:v>58232.316405999998</c:v>
                </c:pt>
                <c:pt idx="2427">
                  <c:v>55859.796875</c:v>
                </c:pt>
                <c:pt idx="2428">
                  <c:v>56704.574219000002</c:v>
                </c:pt>
                <c:pt idx="2429">
                  <c:v>49150.535155999998</c:v>
                </c:pt>
                <c:pt idx="2430">
                  <c:v>49716.191405999998</c:v>
                </c:pt>
                <c:pt idx="2431">
                  <c:v>49880.535155999998</c:v>
                </c:pt>
                <c:pt idx="2432">
                  <c:v>46760.1875</c:v>
                </c:pt>
                <c:pt idx="2433">
                  <c:v>46456.058594000002</c:v>
                </c:pt>
                <c:pt idx="2434">
                  <c:v>43537.511719000002</c:v>
                </c:pt>
                <c:pt idx="2435">
                  <c:v>42909.402344000002</c:v>
                </c:pt>
                <c:pt idx="2436">
                  <c:v>37002.441405999998</c:v>
                </c:pt>
                <c:pt idx="2437">
                  <c:v>40782.738280999998</c:v>
                </c:pt>
                <c:pt idx="2438">
                  <c:v>37304.691405999998</c:v>
                </c:pt>
                <c:pt idx="2439">
                  <c:v>37536.632812999997</c:v>
                </c:pt>
                <c:pt idx="2440">
                  <c:v>34770.582030999998</c:v>
                </c:pt>
                <c:pt idx="2441">
                  <c:v>38705.980469000002</c:v>
                </c:pt>
                <c:pt idx="2442">
                  <c:v>38402.222655999998</c:v>
                </c:pt>
                <c:pt idx="2443">
                  <c:v>39294.199219000002</c:v>
                </c:pt>
                <c:pt idx="2444">
                  <c:v>38436.96875</c:v>
                </c:pt>
                <c:pt idx="2445">
                  <c:v>35697.605469000002</c:v>
                </c:pt>
                <c:pt idx="2446">
                  <c:v>34616.066405999998</c:v>
                </c:pt>
                <c:pt idx="2447">
                  <c:v>35678.128905999998</c:v>
                </c:pt>
                <c:pt idx="2448">
                  <c:v>37332.855469000002</c:v>
                </c:pt>
                <c:pt idx="2449">
                  <c:v>36684.925780999998</c:v>
                </c:pt>
                <c:pt idx="2450">
                  <c:v>37575.179687999997</c:v>
                </c:pt>
                <c:pt idx="2451">
                  <c:v>39208.765625</c:v>
                </c:pt>
                <c:pt idx="2452">
                  <c:v>36894.40625</c:v>
                </c:pt>
                <c:pt idx="2453">
                  <c:v>35551.957030999998</c:v>
                </c:pt>
                <c:pt idx="2454">
                  <c:v>35862.378905999998</c:v>
                </c:pt>
                <c:pt idx="2455">
                  <c:v>33560.707030999998</c:v>
                </c:pt>
                <c:pt idx="2456">
                  <c:v>33472.632812999997</c:v>
                </c:pt>
                <c:pt idx="2457">
                  <c:v>37345.121094000002</c:v>
                </c:pt>
                <c:pt idx="2458">
                  <c:v>36702.597655999998</c:v>
                </c:pt>
                <c:pt idx="2459">
                  <c:v>37334.398437999997</c:v>
                </c:pt>
                <c:pt idx="2460">
                  <c:v>35552.515625</c:v>
                </c:pt>
                <c:pt idx="2461">
                  <c:v>39097.859375</c:v>
                </c:pt>
                <c:pt idx="2462">
                  <c:v>40218.476562999997</c:v>
                </c:pt>
                <c:pt idx="2463">
                  <c:v>40406.269530999998</c:v>
                </c:pt>
                <c:pt idx="2464">
                  <c:v>38347.0625</c:v>
                </c:pt>
                <c:pt idx="2465">
                  <c:v>38053.503905999998</c:v>
                </c:pt>
                <c:pt idx="2466">
                  <c:v>35787.246094000002</c:v>
                </c:pt>
                <c:pt idx="2467">
                  <c:v>35615.871094000002</c:v>
                </c:pt>
                <c:pt idx="2468">
                  <c:v>35698.296875</c:v>
                </c:pt>
                <c:pt idx="2469">
                  <c:v>31676.693359000001</c:v>
                </c:pt>
                <c:pt idx="2470">
                  <c:v>32505.660156000002</c:v>
                </c:pt>
                <c:pt idx="2471">
                  <c:v>33723.027344000002</c:v>
                </c:pt>
                <c:pt idx="2472">
                  <c:v>34662.4375</c:v>
                </c:pt>
                <c:pt idx="2473">
                  <c:v>31637.779297000001</c:v>
                </c:pt>
                <c:pt idx="2474">
                  <c:v>32186.277343999998</c:v>
                </c:pt>
                <c:pt idx="2475">
                  <c:v>34649.644530999998</c:v>
                </c:pt>
                <c:pt idx="2476">
                  <c:v>34434.335937999997</c:v>
                </c:pt>
                <c:pt idx="2477">
                  <c:v>35867.777344000002</c:v>
                </c:pt>
                <c:pt idx="2478">
                  <c:v>35040.835937999997</c:v>
                </c:pt>
                <c:pt idx="2479">
                  <c:v>33572.117187999997</c:v>
                </c:pt>
                <c:pt idx="2480">
                  <c:v>33897.046875</c:v>
                </c:pt>
                <c:pt idx="2481">
                  <c:v>34668.546875</c:v>
                </c:pt>
                <c:pt idx="2482">
                  <c:v>35287.78125</c:v>
                </c:pt>
                <c:pt idx="2483">
                  <c:v>33746.003905999998</c:v>
                </c:pt>
                <c:pt idx="2484">
                  <c:v>34235.195312999997</c:v>
                </c:pt>
                <c:pt idx="2485">
                  <c:v>33855.328125</c:v>
                </c:pt>
                <c:pt idx="2486">
                  <c:v>32877.371094000002</c:v>
                </c:pt>
                <c:pt idx="2487">
                  <c:v>33798.011719000002</c:v>
                </c:pt>
                <c:pt idx="2488">
                  <c:v>33520.519530999998</c:v>
                </c:pt>
                <c:pt idx="2489">
                  <c:v>34240.1875</c:v>
                </c:pt>
                <c:pt idx="2490">
                  <c:v>33155.847655999998</c:v>
                </c:pt>
                <c:pt idx="2491">
                  <c:v>32702.025390999999</c:v>
                </c:pt>
                <c:pt idx="2492">
                  <c:v>32822.347655999998</c:v>
                </c:pt>
                <c:pt idx="2493">
                  <c:v>31780.730468999998</c:v>
                </c:pt>
                <c:pt idx="2494">
                  <c:v>31421.539063</c:v>
                </c:pt>
                <c:pt idx="2495">
                  <c:v>31533.068359000001</c:v>
                </c:pt>
                <c:pt idx="2496">
                  <c:v>31796.810547000001</c:v>
                </c:pt>
                <c:pt idx="2497">
                  <c:v>30817.832031000002</c:v>
                </c:pt>
                <c:pt idx="2498">
                  <c:v>29807.347656000002</c:v>
                </c:pt>
                <c:pt idx="2499">
                  <c:v>32110.693359000001</c:v>
                </c:pt>
                <c:pt idx="2500">
                  <c:v>32313.105468999998</c:v>
                </c:pt>
                <c:pt idx="2501">
                  <c:v>33581.550780999998</c:v>
                </c:pt>
                <c:pt idx="2502">
                  <c:v>34292.445312999997</c:v>
                </c:pt>
                <c:pt idx="2503">
                  <c:v>35350.1875</c:v>
                </c:pt>
                <c:pt idx="2504">
                  <c:v>37337.535155999998</c:v>
                </c:pt>
                <c:pt idx="2505">
                  <c:v>39406.941405999998</c:v>
                </c:pt>
                <c:pt idx="2506">
                  <c:v>39995.90625</c:v>
                </c:pt>
                <c:pt idx="2507">
                  <c:v>40008.421875</c:v>
                </c:pt>
                <c:pt idx="2508">
                  <c:v>42235.546875</c:v>
                </c:pt>
                <c:pt idx="2509">
                  <c:v>41626.195312999997</c:v>
                </c:pt>
                <c:pt idx="2510">
                  <c:v>39974.894530999998</c:v>
                </c:pt>
                <c:pt idx="2511">
                  <c:v>39201.945312999997</c:v>
                </c:pt>
                <c:pt idx="2512">
                  <c:v>38152.980469000002</c:v>
                </c:pt>
                <c:pt idx="2513">
                  <c:v>39747.503905999998</c:v>
                </c:pt>
                <c:pt idx="2514">
                  <c:v>40869.554687999997</c:v>
                </c:pt>
                <c:pt idx="2515">
                  <c:v>42816.5</c:v>
                </c:pt>
                <c:pt idx="2516">
                  <c:v>44555.800780999998</c:v>
                </c:pt>
                <c:pt idx="2517">
                  <c:v>43798.117187999997</c:v>
                </c:pt>
                <c:pt idx="2518">
                  <c:v>46365.402344000002</c:v>
                </c:pt>
                <c:pt idx="2519">
                  <c:v>45585.03125</c:v>
                </c:pt>
                <c:pt idx="2520">
                  <c:v>45593.636719000002</c:v>
                </c:pt>
                <c:pt idx="2521">
                  <c:v>44428.289062999997</c:v>
                </c:pt>
                <c:pt idx="2522">
                  <c:v>47793.320312999997</c:v>
                </c:pt>
                <c:pt idx="2523">
                  <c:v>47096.945312999997</c:v>
                </c:pt>
                <c:pt idx="2524">
                  <c:v>47047.003905999998</c:v>
                </c:pt>
                <c:pt idx="2525">
                  <c:v>46004.484375</c:v>
                </c:pt>
                <c:pt idx="2526">
                  <c:v>44695.359375</c:v>
                </c:pt>
                <c:pt idx="2527">
                  <c:v>44801.1875</c:v>
                </c:pt>
                <c:pt idx="2528">
                  <c:v>46717.578125</c:v>
                </c:pt>
                <c:pt idx="2529">
                  <c:v>49339.175780999998</c:v>
                </c:pt>
                <c:pt idx="2530">
                  <c:v>48905.492187999997</c:v>
                </c:pt>
                <c:pt idx="2531">
                  <c:v>49321.652344000002</c:v>
                </c:pt>
                <c:pt idx="2532">
                  <c:v>49546.148437999997</c:v>
                </c:pt>
                <c:pt idx="2533">
                  <c:v>47706.117187999997</c:v>
                </c:pt>
                <c:pt idx="2534">
                  <c:v>48960.789062999997</c:v>
                </c:pt>
                <c:pt idx="2535">
                  <c:v>46942.21875</c:v>
                </c:pt>
                <c:pt idx="2536">
                  <c:v>49058.667969000002</c:v>
                </c:pt>
                <c:pt idx="2537">
                  <c:v>48902.402344000002</c:v>
                </c:pt>
                <c:pt idx="2538">
                  <c:v>48829.832030999998</c:v>
                </c:pt>
                <c:pt idx="2539">
                  <c:v>47054.984375</c:v>
                </c:pt>
                <c:pt idx="2540">
                  <c:v>47166.6875</c:v>
                </c:pt>
                <c:pt idx="2541">
                  <c:v>48847.027344000002</c:v>
                </c:pt>
                <c:pt idx="2542">
                  <c:v>49327.722655999998</c:v>
                </c:pt>
                <c:pt idx="2543">
                  <c:v>50025.375</c:v>
                </c:pt>
                <c:pt idx="2544">
                  <c:v>49944.625</c:v>
                </c:pt>
                <c:pt idx="2545">
                  <c:v>51753.410155999998</c:v>
                </c:pt>
                <c:pt idx="2546">
                  <c:v>52633.535155999998</c:v>
                </c:pt>
                <c:pt idx="2547">
                  <c:v>46811.128905999998</c:v>
                </c:pt>
                <c:pt idx="2548">
                  <c:v>46091.390625</c:v>
                </c:pt>
                <c:pt idx="2549">
                  <c:v>46391.421875</c:v>
                </c:pt>
                <c:pt idx="2550">
                  <c:v>44883.910155999998</c:v>
                </c:pt>
                <c:pt idx="2551">
                  <c:v>45201.457030999998</c:v>
                </c:pt>
                <c:pt idx="2552">
                  <c:v>46063.269530999998</c:v>
                </c:pt>
                <c:pt idx="2553">
                  <c:v>44963.074219000002</c:v>
                </c:pt>
                <c:pt idx="2554">
                  <c:v>47092.492187999997</c:v>
                </c:pt>
                <c:pt idx="2555">
                  <c:v>48176.347655999998</c:v>
                </c:pt>
                <c:pt idx="2556">
                  <c:v>47783.359375</c:v>
                </c:pt>
                <c:pt idx="2557">
                  <c:v>47267.519530999998</c:v>
                </c:pt>
                <c:pt idx="2558">
                  <c:v>48278.363280999998</c:v>
                </c:pt>
                <c:pt idx="2559">
                  <c:v>47260.21875</c:v>
                </c:pt>
                <c:pt idx="2560">
                  <c:v>42843.800780999998</c:v>
                </c:pt>
                <c:pt idx="2561">
                  <c:v>40693.675780999998</c:v>
                </c:pt>
                <c:pt idx="2562">
                  <c:v>43574.507812999997</c:v>
                </c:pt>
                <c:pt idx="2563">
                  <c:v>44895.097655999998</c:v>
                </c:pt>
                <c:pt idx="2564">
                  <c:v>42839.75</c:v>
                </c:pt>
                <c:pt idx="2565">
                  <c:v>42716.59375</c:v>
                </c:pt>
                <c:pt idx="2566">
                  <c:v>43208.539062999997</c:v>
                </c:pt>
                <c:pt idx="2567">
                  <c:v>42235.730469000002</c:v>
                </c:pt>
                <c:pt idx="2568">
                  <c:v>41034.542969000002</c:v>
                </c:pt>
                <c:pt idx="2569">
                  <c:v>41564.363280999998</c:v>
                </c:pt>
                <c:pt idx="2570">
                  <c:v>43790.894530999998</c:v>
                </c:pt>
                <c:pt idx="2571">
                  <c:v>48116.941405999998</c:v>
                </c:pt>
                <c:pt idx="2572">
                  <c:v>47711.488280999998</c:v>
                </c:pt>
                <c:pt idx="2573">
                  <c:v>48199.953125</c:v>
                </c:pt>
                <c:pt idx="2574">
                  <c:v>49112.902344000002</c:v>
                </c:pt>
                <c:pt idx="2575">
                  <c:v>51514.8125</c:v>
                </c:pt>
                <c:pt idx="2576">
                  <c:v>55361.449219000002</c:v>
                </c:pt>
                <c:pt idx="2577">
                  <c:v>53805.984375</c:v>
                </c:pt>
                <c:pt idx="2578">
                  <c:v>53967.847655999998</c:v>
                </c:pt>
                <c:pt idx="2579">
                  <c:v>54968.222655999998</c:v>
                </c:pt>
                <c:pt idx="2580">
                  <c:v>54771.578125</c:v>
                </c:pt>
                <c:pt idx="2581">
                  <c:v>57484.789062999997</c:v>
                </c:pt>
                <c:pt idx="2582">
                  <c:v>56041.058594000002</c:v>
                </c:pt>
                <c:pt idx="2583">
                  <c:v>57401.097655999998</c:v>
                </c:pt>
                <c:pt idx="2584">
                  <c:v>57321.523437999997</c:v>
                </c:pt>
                <c:pt idx="2585">
                  <c:v>61593.949219000002</c:v>
                </c:pt>
                <c:pt idx="2586">
                  <c:v>60892.179687999997</c:v>
                </c:pt>
                <c:pt idx="2587">
                  <c:v>61553.617187999997</c:v>
                </c:pt>
                <c:pt idx="2588">
                  <c:v>62026.078125</c:v>
                </c:pt>
                <c:pt idx="2589">
                  <c:v>64261.992187999997</c:v>
                </c:pt>
                <c:pt idx="2590">
                  <c:v>65992.835938000004</c:v>
                </c:pt>
                <c:pt idx="2591">
                  <c:v>62210.171875</c:v>
                </c:pt>
                <c:pt idx="2592">
                  <c:v>60692.265625</c:v>
                </c:pt>
                <c:pt idx="2593">
                  <c:v>61393.617187999997</c:v>
                </c:pt>
                <c:pt idx="2594">
                  <c:v>60930.835937999997</c:v>
                </c:pt>
                <c:pt idx="2595">
                  <c:v>63039.824219000002</c:v>
                </c:pt>
                <c:pt idx="2596">
                  <c:v>60363.792969000002</c:v>
                </c:pt>
                <c:pt idx="2597">
                  <c:v>58482.386719000002</c:v>
                </c:pt>
                <c:pt idx="2598">
                  <c:v>60622.136719000002</c:v>
                </c:pt>
                <c:pt idx="2599">
                  <c:v>62227.964844000002</c:v>
                </c:pt>
                <c:pt idx="2600">
                  <c:v>61888.832030999998</c:v>
                </c:pt>
                <c:pt idx="2601">
                  <c:v>61318.957030999998</c:v>
                </c:pt>
                <c:pt idx="2602">
                  <c:v>61004.40625</c:v>
                </c:pt>
                <c:pt idx="2603">
                  <c:v>63226.402344000002</c:v>
                </c:pt>
                <c:pt idx="2604">
                  <c:v>62970.046875</c:v>
                </c:pt>
                <c:pt idx="2605">
                  <c:v>61452.230469000002</c:v>
                </c:pt>
                <c:pt idx="2606">
                  <c:v>61125.675780999998</c:v>
                </c:pt>
                <c:pt idx="2607">
                  <c:v>61527.480469000002</c:v>
                </c:pt>
                <c:pt idx="2608">
                  <c:v>63326.988280999998</c:v>
                </c:pt>
                <c:pt idx="2609">
                  <c:v>67566.828125</c:v>
                </c:pt>
                <c:pt idx="2610">
                  <c:v>66971.828125</c:v>
                </c:pt>
                <c:pt idx="2611">
                  <c:v>68211.757813000004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6-4F75-8E03-3834CCD80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2469504"/>
        <c:axId val="1402469832"/>
      </c:barChart>
      <c:dateAx>
        <c:axId val="1402469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469832"/>
        <c:crosses val="autoZero"/>
        <c:auto val="1"/>
        <c:lblOffset val="100"/>
        <c:baseTimeUnit val="days"/>
      </c:dateAx>
      <c:valAx>
        <c:axId val="140246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46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Monthlies!$K$1</c:f>
              <c:strCache>
                <c:ptCount val="1"/>
                <c:pt idx="0">
                  <c:v>CPI Indicator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Monthlies!$C$2:$C$178</c:f>
              <c:numCache>
                <c:formatCode>[$-409]mmm/yy;@</c:formatCode>
                <c:ptCount val="177"/>
                <c:pt idx="0">
                  <c:v>44440</c:v>
                </c:pt>
                <c:pt idx="1">
                  <c:v>44409</c:v>
                </c:pt>
                <c:pt idx="2">
                  <c:v>44378</c:v>
                </c:pt>
                <c:pt idx="3">
                  <c:v>44348</c:v>
                </c:pt>
                <c:pt idx="4">
                  <c:v>44317</c:v>
                </c:pt>
                <c:pt idx="5">
                  <c:v>44287</c:v>
                </c:pt>
                <c:pt idx="6">
                  <c:v>44256</c:v>
                </c:pt>
                <c:pt idx="7">
                  <c:v>44228</c:v>
                </c:pt>
                <c:pt idx="8">
                  <c:v>44197</c:v>
                </c:pt>
                <c:pt idx="9">
                  <c:v>44166</c:v>
                </c:pt>
                <c:pt idx="10">
                  <c:v>44136</c:v>
                </c:pt>
                <c:pt idx="11">
                  <c:v>44105</c:v>
                </c:pt>
                <c:pt idx="12">
                  <c:v>44075</c:v>
                </c:pt>
                <c:pt idx="13">
                  <c:v>44044</c:v>
                </c:pt>
                <c:pt idx="14">
                  <c:v>44013</c:v>
                </c:pt>
                <c:pt idx="15">
                  <c:v>43983</c:v>
                </c:pt>
                <c:pt idx="16">
                  <c:v>43952</c:v>
                </c:pt>
                <c:pt idx="17">
                  <c:v>43922</c:v>
                </c:pt>
                <c:pt idx="18">
                  <c:v>43891</c:v>
                </c:pt>
                <c:pt idx="19">
                  <c:v>43862</c:v>
                </c:pt>
                <c:pt idx="20">
                  <c:v>43831</c:v>
                </c:pt>
                <c:pt idx="21">
                  <c:v>43800</c:v>
                </c:pt>
                <c:pt idx="22">
                  <c:v>43770</c:v>
                </c:pt>
                <c:pt idx="23">
                  <c:v>43739</c:v>
                </c:pt>
                <c:pt idx="24">
                  <c:v>43709</c:v>
                </c:pt>
                <c:pt idx="25">
                  <c:v>43678</c:v>
                </c:pt>
                <c:pt idx="26">
                  <c:v>43647</c:v>
                </c:pt>
                <c:pt idx="27">
                  <c:v>43617</c:v>
                </c:pt>
                <c:pt idx="28">
                  <c:v>43586</c:v>
                </c:pt>
                <c:pt idx="29">
                  <c:v>43556</c:v>
                </c:pt>
                <c:pt idx="30">
                  <c:v>43525</c:v>
                </c:pt>
                <c:pt idx="31">
                  <c:v>43497</c:v>
                </c:pt>
                <c:pt idx="32">
                  <c:v>43466</c:v>
                </c:pt>
                <c:pt idx="33">
                  <c:v>43435</c:v>
                </c:pt>
                <c:pt idx="34">
                  <c:v>43405</c:v>
                </c:pt>
                <c:pt idx="35">
                  <c:v>43374</c:v>
                </c:pt>
                <c:pt idx="36">
                  <c:v>43344</c:v>
                </c:pt>
                <c:pt idx="37">
                  <c:v>43313</c:v>
                </c:pt>
                <c:pt idx="38">
                  <c:v>43282</c:v>
                </c:pt>
                <c:pt idx="39">
                  <c:v>43252</c:v>
                </c:pt>
                <c:pt idx="40">
                  <c:v>43221</c:v>
                </c:pt>
                <c:pt idx="41">
                  <c:v>43191</c:v>
                </c:pt>
                <c:pt idx="42">
                  <c:v>43160</c:v>
                </c:pt>
                <c:pt idx="43">
                  <c:v>43132</c:v>
                </c:pt>
                <c:pt idx="44">
                  <c:v>43101</c:v>
                </c:pt>
                <c:pt idx="45">
                  <c:v>43070</c:v>
                </c:pt>
                <c:pt idx="46">
                  <c:v>43040</c:v>
                </c:pt>
                <c:pt idx="47">
                  <c:v>43009</c:v>
                </c:pt>
                <c:pt idx="48">
                  <c:v>42979</c:v>
                </c:pt>
                <c:pt idx="49">
                  <c:v>42948</c:v>
                </c:pt>
                <c:pt idx="50">
                  <c:v>42917</c:v>
                </c:pt>
                <c:pt idx="51">
                  <c:v>42887</c:v>
                </c:pt>
                <c:pt idx="52">
                  <c:v>42856</c:v>
                </c:pt>
                <c:pt idx="53">
                  <c:v>42826</c:v>
                </c:pt>
                <c:pt idx="54">
                  <c:v>42795</c:v>
                </c:pt>
                <c:pt idx="55">
                  <c:v>42767</c:v>
                </c:pt>
                <c:pt idx="56">
                  <c:v>42736</c:v>
                </c:pt>
                <c:pt idx="57">
                  <c:v>42705</c:v>
                </c:pt>
                <c:pt idx="58">
                  <c:v>42675</c:v>
                </c:pt>
                <c:pt idx="59">
                  <c:v>42644</c:v>
                </c:pt>
                <c:pt idx="60">
                  <c:v>42614</c:v>
                </c:pt>
                <c:pt idx="61">
                  <c:v>42583</c:v>
                </c:pt>
                <c:pt idx="62">
                  <c:v>42552</c:v>
                </c:pt>
                <c:pt idx="63">
                  <c:v>42522</c:v>
                </c:pt>
                <c:pt idx="64">
                  <c:v>42491</c:v>
                </c:pt>
                <c:pt idx="65">
                  <c:v>42461</c:v>
                </c:pt>
                <c:pt idx="66">
                  <c:v>42430</c:v>
                </c:pt>
                <c:pt idx="67">
                  <c:v>42401</c:v>
                </c:pt>
                <c:pt idx="68">
                  <c:v>42370</c:v>
                </c:pt>
                <c:pt idx="69">
                  <c:v>42339</c:v>
                </c:pt>
                <c:pt idx="70">
                  <c:v>42309</c:v>
                </c:pt>
                <c:pt idx="71">
                  <c:v>42278</c:v>
                </c:pt>
                <c:pt idx="72">
                  <c:v>42248</c:v>
                </c:pt>
                <c:pt idx="73">
                  <c:v>42217</c:v>
                </c:pt>
                <c:pt idx="74">
                  <c:v>42186</c:v>
                </c:pt>
                <c:pt idx="75">
                  <c:v>42156</c:v>
                </c:pt>
                <c:pt idx="76">
                  <c:v>42125</c:v>
                </c:pt>
                <c:pt idx="77">
                  <c:v>42095</c:v>
                </c:pt>
                <c:pt idx="78">
                  <c:v>42064</c:v>
                </c:pt>
                <c:pt idx="79">
                  <c:v>42036</c:v>
                </c:pt>
                <c:pt idx="80">
                  <c:v>42005</c:v>
                </c:pt>
                <c:pt idx="81">
                  <c:v>41974</c:v>
                </c:pt>
                <c:pt idx="82">
                  <c:v>41944</c:v>
                </c:pt>
                <c:pt idx="83">
                  <c:v>41913</c:v>
                </c:pt>
                <c:pt idx="84">
                  <c:v>41883</c:v>
                </c:pt>
                <c:pt idx="85">
                  <c:v>41852</c:v>
                </c:pt>
                <c:pt idx="86">
                  <c:v>41821</c:v>
                </c:pt>
                <c:pt idx="87">
                  <c:v>41791</c:v>
                </c:pt>
                <c:pt idx="88">
                  <c:v>41760</c:v>
                </c:pt>
                <c:pt idx="89">
                  <c:v>41730</c:v>
                </c:pt>
                <c:pt idx="90">
                  <c:v>41699</c:v>
                </c:pt>
                <c:pt idx="91">
                  <c:v>41671</c:v>
                </c:pt>
                <c:pt idx="92">
                  <c:v>41640</c:v>
                </c:pt>
                <c:pt idx="93">
                  <c:v>41609</c:v>
                </c:pt>
                <c:pt idx="94">
                  <c:v>41579</c:v>
                </c:pt>
                <c:pt idx="95">
                  <c:v>41548</c:v>
                </c:pt>
                <c:pt idx="96">
                  <c:v>41518</c:v>
                </c:pt>
                <c:pt idx="97">
                  <c:v>41487</c:v>
                </c:pt>
                <c:pt idx="98">
                  <c:v>41456</c:v>
                </c:pt>
                <c:pt idx="99">
                  <c:v>41426</c:v>
                </c:pt>
                <c:pt idx="100">
                  <c:v>41395</c:v>
                </c:pt>
                <c:pt idx="101">
                  <c:v>41365</c:v>
                </c:pt>
                <c:pt idx="102">
                  <c:v>41334</c:v>
                </c:pt>
                <c:pt idx="103">
                  <c:v>41306</c:v>
                </c:pt>
                <c:pt idx="104">
                  <c:v>41275</c:v>
                </c:pt>
                <c:pt idx="105">
                  <c:v>41244</c:v>
                </c:pt>
                <c:pt idx="106">
                  <c:v>41214</c:v>
                </c:pt>
                <c:pt idx="107">
                  <c:v>41183</c:v>
                </c:pt>
                <c:pt idx="108">
                  <c:v>41153</c:v>
                </c:pt>
                <c:pt idx="109">
                  <c:v>41122</c:v>
                </c:pt>
                <c:pt idx="110">
                  <c:v>41091</c:v>
                </c:pt>
                <c:pt idx="111">
                  <c:v>41061</c:v>
                </c:pt>
                <c:pt idx="112">
                  <c:v>41030</c:v>
                </c:pt>
                <c:pt idx="113">
                  <c:v>41000</c:v>
                </c:pt>
                <c:pt idx="114">
                  <c:v>40969</c:v>
                </c:pt>
                <c:pt idx="115">
                  <c:v>40940</c:v>
                </c:pt>
                <c:pt idx="116">
                  <c:v>40909</c:v>
                </c:pt>
                <c:pt idx="117">
                  <c:v>40878</c:v>
                </c:pt>
                <c:pt idx="118">
                  <c:v>40848</c:v>
                </c:pt>
                <c:pt idx="119">
                  <c:v>40817</c:v>
                </c:pt>
                <c:pt idx="120">
                  <c:v>40787</c:v>
                </c:pt>
                <c:pt idx="121">
                  <c:v>40756</c:v>
                </c:pt>
                <c:pt idx="122">
                  <c:v>40725</c:v>
                </c:pt>
                <c:pt idx="123">
                  <c:v>40695</c:v>
                </c:pt>
                <c:pt idx="124">
                  <c:v>40664</c:v>
                </c:pt>
                <c:pt idx="125">
                  <c:v>40634</c:v>
                </c:pt>
                <c:pt idx="126">
                  <c:v>40603</c:v>
                </c:pt>
                <c:pt idx="127">
                  <c:v>40575</c:v>
                </c:pt>
                <c:pt idx="128">
                  <c:v>40544</c:v>
                </c:pt>
                <c:pt idx="129">
                  <c:v>40513</c:v>
                </c:pt>
                <c:pt idx="130">
                  <c:v>40483</c:v>
                </c:pt>
                <c:pt idx="131">
                  <c:v>40452</c:v>
                </c:pt>
                <c:pt idx="132">
                  <c:v>40422</c:v>
                </c:pt>
                <c:pt idx="133">
                  <c:v>40391</c:v>
                </c:pt>
                <c:pt idx="134">
                  <c:v>40360</c:v>
                </c:pt>
                <c:pt idx="135">
                  <c:v>40330</c:v>
                </c:pt>
                <c:pt idx="136">
                  <c:v>40299</c:v>
                </c:pt>
                <c:pt idx="137">
                  <c:v>40269</c:v>
                </c:pt>
                <c:pt idx="138">
                  <c:v>40238</c:v>
                </c:pt>
                <c:pt idx="139">
                  <c:v>40210</c:v>
                </c:pt>
                <c:pt idx="140">
                  <c:v>40179</c:v>
                </c:pt>
                <c:pt idx="141">
                  <c:v>40148</c:v>
                </c:pt>
                <c:pt idx="142">
                  <c:v>40118</c:v>
                </c:pt>
                <c:pt idx="143">
                  <c:v>40087</c:v>
                </c:pt>
                <c:pt idx="144">
                  <c:v>40057</c:v>
                </c:pt>
                <c:pt idx="145">
                  <c:v>40026</c:v>
                </c:pt>
                <c:pt idx="146">
                  <c:v>39995</c:v>
                </c:pt>
                <c:pt idx="147">
                  <c:v>39965</c:v>
                </c:pt>
                <c:pt idx="148">
                  <c:v>39934</c:v>
                </c:pt>
                <c:pt idx="149">
                  <c:v>39904</c:v>
                </c:pt>
                <c:pt idx="150">
                  <c:v>39873</c:v>
                </c:pt>
                <c:pt idx="151">
                  <c:v>39845</c:v>
                </c:pt>
                <c:pt idx="152">
                  <c:v>39814</c:v>
                </c:pt>
                <c:pt idx="153">
                  <c:v>39783</c:v>
                </c:pt>
                <c:pt idx="154">
                  <c:v>39753</c:v>
                </c:pt>
                <c:pt idx="155">
                  <c:v>39722</c:v>
                </c:pt>
                <c:pt idx="156">
                  <c:v>39692</c:v>
                </c:pt>
                <c:pt idx="157">
                  <c:v>39661</c:v>
                </c:pt>
                <c:pt idx="158">
                  <c:v>39630</c:v>
                </c:pt>
                <c:pt idx="159">
                  <c:v>39600</c:v>
                </c:pt>
                <c:pt idx="160">
                  <c:v>39569</c:v>
                </c:pt>
                <c:pt idx="161">
                  <c:v>39539</c:v>
                </c:pt>
                <c:pt idx="162">
                  <c:v>39508</c:v>
                </c:pt>
                <c:pt idx="163">
                  <c:v>39479</c:v>
                </c:pt>
                <c:pt idx="164">
                  <c:v>39448</c:v>
                </c:pt>
                <c:pt idx="165">
                  <c:v>39417</c:v>
                </c:pt>
                <c:pt idx="166">
                  <c:v>39387</c:v>
                </c:pt>
                <c:pt idx="167">
                  <c:v>39356</c:v>
                </c:pt>
                <c:pt idx="168">
                  <c:v>39326</c:v>
                </c:pt>
                <c:pt idx="169">
                  <c:v>39295</c:v>
                </c:pt>
                <c:pt idx="170">
                  <c:v>39264</c:v>
                </c:pt>
                <c:pt idx="171">
                  <c:v>39234</c:v>
                </c:pt>
                <c:pt idx="172">
                  <c:v>39203</c:v>
                </c:pt>
                <c:pt idx="173">
                  <c:v>39173</c:v>
                </c:pt>
                <c:pt idx="174">
                  <c:v>39142</c:v>
                </c:pt>
                <c:pt idx="175">
                  <c:v>39114</c:v>
                </c:pt>
                <c:pt idx="176">
                  <c:v>39083</c:v>
                </c:pt>
              </c:numCache>
            </c:numRef>
          </c:cat>
          <c:val>
            <c:numRef>
              <c:f>Monthlies!$K$2:$K$178</c:f>
              <c:numCache>
                <c:formatCode>0%</c:formatCode>
                <c:ptCount val="177"/>
                <c:pt idx="0">
                  <c:v>0.76245934902854606</c:v>
                </c:pt>
                <c:pt idx="1">
                  <c:v>0.76039414070100342</c:v>
                </c:pt>
                <c:pt idx="2">
                  <c:v>0.75882647246852153</c:v>
                </c:pt>
                <c:pt idx="3">
                  <c:v>0.75519359590849722</c:v>
                </c:pt>
                <c:pt idx="4">
                  <c:v>0.74824193234566527</c:v>
                </c:pt>
                <c:pt idx="5">
                  <c:v>0.74229090808016229</c:v>
                </c:pt>
                <c:pt idx="6">
                  <c:v>0.73623981988492648</c:v>
                </c:pt>
                <c:pt idx="7">
                  <c:v>0.73106151152124965</c:v>
                </c:pt>
                <c:pt idx="8">
                  <c:v>0.71937904772493533</c:v>
                </c:pt>
                <c:pt idx="9">
                  <c:v>0.72400144536787392</c:v>
                </c:pt>
                <c:pt idx="10">
                  <c:v>0.72332045473496953</c:v>
                </c:pt>
                <c:pt idx="11">
                  <c:v>0.72376240375795642</c:v>
                </c:pt>
                <c:pt idx="12">
                  <c:v>0.72346221196875771</c:v>
                </c:pt>
                <c:pt idx="13">
                  <c:v>0.72245601356422162</c:v>
                </c:pt>
                <c:pt idx="14">
                  <c:v>0.72018511827000586</c:v>
                </c:pt>
                <c:pt idx="15">
                  <c:v>0.71656058037079251</c:v>
                </c:pt>
                <c:pt idx="16">
                  <c:v>0.71266086666481365</c:v>
                </c:pt>
                <c:pt idx="17">
                  <c:v>0.71264696889679524</c:v>
                </c:pt>
                <c:pt idx="18">
                  <c:v>0.71744447841676628</c:v>
                </c:pt>
                <c:pt idx="19">
                  <c:v>0.71900936709564445</c:v>
                </c:pt>
                <c:pt idx="20">
                  <c:v>0.71061233565889315</c:v>
                </c:pt>
                <c:pt idx="21">
                  <c:v>0.7142730077549545</c:v>
                </c:pt>
                <c:pt idx="22">
                  <c:v>0.71492342329821834</c:v>
                </c:pt>
                <c:pt idx="23">
                  <c:v>0.71530700169552763</c:v>
                </c:pt>
                <c:pt idx="24">
                  <c:v>0.71367540373016103</c:v>
                </c:pt>
                <c:pt idx="25">
                  <c:v>0.71311671345581895</c:v>
                </c:pt>
                <c:pt idx="26">
                  <c:v>0.71315284765266707</c:v>
                </c:pt>
                <c:pt idx="27">
                  <c:v>0.71196319871028702</c:v>
                </c:pt>
                <c:pt idx="28">
                  <c:v>0.71182144147649884</c:v>
                </c:pt>
                <c:pt idx="29">
                  <c:v>0.71030936431609082</c:v>
                </c:pt>
                <c:pt idx="30">
                  <c:v>0.70656808516552239</c:v>
                </c:pt>
                <c:pt idx="31">
                  <c:v>0.7026044417266587</c:v>
                </c:pt>
                <c:pt idx="32">
                  <c:v>0.69796536676209797</c:v>
                </c:pt>
                <c:pt idx="33">
                  <c:v>0.73209488008858581</c:v>
                </c:pt>
                <c:pt idx="34">
                  <c:v>0.73444065623451937</c:v>
                </c:pt>
                <c:pt idx="35">
                  <c:v>0.73690882070111019</c:v>
                </c:pt>
                <c:pt idx="36">
                  <c:v>0.73560917329603404</c:v>
                </c:pt>
                <c:pt idx="37">
                  <c:v>0.73475536905906691</c:v>
                </c:pt>
                <c:pt idx="38">
                  <c:v>0.73434740799020892</c:v>
                </c:pt>
                <c:pt idx="39">
                  <c:v>0.73429786986041901</c:v>
                </c:pt>
                <c:pt idx="40">
                  <c:v>0.73312935279890434</c:v>
                </c:pt>
                <c:pt idx="41">
                  <c:v>0.73009295684354691</c:v>
                </c:pt>
                <c:pt idx="42">
                  <c:v>0.72720226126992449</c:v>
                </c:pt>
                <c:pt idx="43">
                  <c:v>0.72556167497158841</c:v>
                </c:pt>
                <c:pt idx="44">
                  <c:v>0.7142815514176647</c:v>
                </c:pt>
                <c:pt idx="45">
                  <c:v>0.73955720885582288</c:v>
                </c:pt>
                <c:pt idx="46">
                  <c:v>0.73999220015599687</c:v>
                </c:pt>
                <c:pt idx="47">
                  <c:v>0.73997420051598972</c:v>
                </c:pt>
                <c:pt idx="48">
                  <c:v>0.74044219115617682</c:v>
                </c:pt>
                <c:pt idx="49">
                  <c:v>0.73654226915461696</c:v>
                </c:pt>
                <c:pt idx="50">
                  <c:v>0.73434331313373735</c:v>
                </c:pt>
                <c:pt idx="51">
                  <c:v>0.73485030299394016</c:v>
                </c:pt>
                <c:pt idx="52">
                  <c:v>0.73418431631367376</c:v>
                </c:pt>
                <c:pt idx="53">
                  <c:v>0.73355732885342295</c:v>
                </c:pt>
                <c:pt idx="54">
                  <c:v>0.73138837223255526</c:v>
                </c:pt>
                <c:pt idx="55">
                  <c:v>0.73079438411231779</c:v>
                </c:pt>
                <c:pt idx="56">
                  <c:v>0.72000959980800383</c:v>
                </c:pt>
                <c:pt idx="57">
                  <c:v>0.72869733188458286</c:v>
                </c:pt>
                <c:pt idx="58">
                  <c:v>0.72845889170590372</c:v>
                </c:pt>
                <c:pt idx="59">
                  <c:v>0.7295937462272124</c:v>
                </c:pt>
                <c:pt idx="60">
                  <c:v>0.72868525896414349</c:v>
                </c:pt>
                <c:pt idx="61">
                  <c:v>0.72693770373053246</c:v>
                </c:pt>
                <c:pt idx="62">
                  <c:v>0.72627067487625252</c:v>
                </c:pt>
                <c:pt idx="63">
                  <c:v>0.72744778461909942</c:v>
                </c:pt>
                <c:pt idx="64">
                  <c:v>0.72506640106241704</c:v>
                </c:pt>
                <c:pt idx="65">
                  <c:v>0.72214475431606906</c:v>
                </c:pt>
                <c:pt idx="66">
                  <c:v>0.71873717252203306</c:v>
                </c:pt>
                <c:pt idx="67">
                  <c:v>0.71565555957986238</c:v>
                </c:pt>
                <c:pt idx="68">
                  <c:v>0.71535071833876607</c:v>
                </c:pt>
                <c:pt idx="69">
                  <c:v>0.72482532483451823</c:v>
                </c:pt>
                <c:pt idx="70">
                  <c:v>0.72731061534689878</c:v>
                </c:pt>
                <c:pt idx="71">
                  <c:v>0.72884898259377295</c:v>
                </c:pt>
                <c:pt idx="72">
                  <c:v>0.72917688158862459</c:v>
                </c:pt>
                <c:pt idx="73">
                  <c:v>0.73031380240254962</c:v>
                </c:pt>
                <c:pt idx="74">
                  <c:v>0.73134959548909051</c:v>
                </c:pt>
                <c:pt idx="75">
                  <c:v>0.73130056386369213</c:v>
                </c:pt>
                <c:pt idx="76">
                  <c:v>0.72874785486638882</c:v>
                </c:pt>
                <c:pt idx="77">
                  <c:v>0.72505209610198573</c:v>
                </c:pt>
                <c:pt idx="78">
                  <c:v>0.72358114734003431</c:v>
                </c:pt>
                <c:pt idx="79">
                  <c:v>0.71930007354743819</c:v>
                </c:pt>
                <c:pt idx="80">
                  <c:v>0.72547192939445937</c:v>
                </c:pt>
                <c:pt idx="81">
                  <c:v>0.75538684252855082</c:v>
                </c:pt>
                <c:pt idx="82">
                  <c:v>0.75969438635998077</c:v>
                </c:pt>
                <c:pt idx="83">
                  <c:v>0.76381856200739895</c:v>
                </c:pt>
                <c:pt idx="84">
                  <c:v>0.76574231944667848</c:v>
                </c:pt>
                <c:pt idx="85">
                  <c:v>0.76516647900916845</c:v>
                </c:pt>
                <c:pt idx="86">
                  <c:v>0.7664468393115651</c:v>
                </c:pt>
                <c:pt idx="87">
                  <c:v>0.76674601898021555</c:v>
                </c:pt>
                <c:pt idx="88">
                  <c:v>0.76532089432202033</c:v>
                </c:pt>
                <c:pt idx="89">
                  <c:v>0.76265723017532572</c:v>
                </c:pt>
                <c:pt idx="90">
                  <c:v>0.76015119832716749</c:v>
                </c:pt>
                <c:pt idx="91">
                  <c:v>0.755287115972334</c:v>
                </c:pt>
                <c:pt idx="92">
                  <c:v>0.74941933408396333</c:v>
                </c:pt>
                <c:pt idx="93">
                  <c:v>0.76600381277938467</c:v>
                </c:pt>
                <c:pt idx="94">
                  <c:v>0.76606955035498292</c:v>
                </c:pt>
                <c:pt idx="95">
                  <c:v>0.76763739153300026</c:v>
                </c:pt>
                <c:pt idx="96">
                  <c:v>0.76961937943728642</c:v>
                </c:pt>
                <c:pt idx="97">
                  <c:v>0.76872534840915074</c:v>
                </c:pt>
                <c:pt idx="98">
                  <c:v>0.76780173547199582</c:v>
                </c:pt>
                <c:pt idx="99">
                  <c:v>0.76749934262424391</c:v>
                </c:pt>
                <c:pt idx="100">
                  <c:v>0.76566197738627395</c:v>
                </c:pt>
                <c:pt idx="101">
                  <c:v>0.76430120957139103</c:v>
                </c:pt>
                <c:pt idx="102">
                  <c:v>0.76509663423612928</c:v>
                </c:pt>
                <c:pt idx="103">
                  <c:v>0.76310149881672362</c:v>
                </c:pt>
                <c:pt idx="104">
                  <c:v>0.75464764659479355</c:v>
                </c:pt>
                <c:pt idx="105">
                  <c:v>0.76259133785040512</c:v>
                </c:pt>
                <c:pt idx="106">
                  <c:v>0.76465059120499534</c:v>
                </c:pt>
                <c:pt idx="107">
                  <c:v>0.76829081971569024</c:v>
                </c:pt>
                <c:pt idx="108">
                  <c:v>0.76858974358974363</c:v>
                </c:pt>
                <c:pt idx="109">
                  <c:v>0.76517536867277791</c:v>
                </c:pt>
                <c:pt idx="110">
                  <c:v>0.76094061379035483</c:v>
                </c:pt>
                <c:pt idx="111">
                  <c:v>0.76218280855586551</c:v>
                </c:pt>
                <c:pt idx="112">
                  <c:v>0.76330211239537671</c:v>
                </c:pt>
                <c:pt idx="113">
                  <c:v>0.76419888401753688</c:v>
                </c:pt>
                <c:pt idx="114">
                  <c:v>0.76189717018732561</c:v>
                </c:pt>
                <c:pt idx="115">
                  <c:v>0.75615451042912185</c:v>
                </c:pt>
                <c:pt idx="116">
                  <c:v>0.74710708117443869</c:v>
                </c:pt>
                <c:pt idx="117">
                  <c:v>0.74506256396711679</c:v>
                </c:pt>
                <c:pt idx="118">
                  <c:v>0.74690481693023869</c:v>
                </c:pt>
                <c:pt idx="119">
                  <c:v>0.74753540889431802</c:v>
                </c:pt>
                <c:pt idx="120">
                  <c:v>0.74908052428274297</c:v>
                </c:pt>
                <c:pt idx="121">
                  <c:v>0.74794479844167849</c:v>
                </c:pt>
                <c:pt idx="122">
                  <c:v>0.74588794611905307</c:v>
                </c:pt>
                <c:pt idx="123">
                  <c:v>0.74522764039750411</c:v>
                </c:pt>
                <c:pt idx="124">
                  <c:v>0.74602661032057838</c:v>
                </c:pt>
                <c:pt idx="125">
                  <c:v>0.7425335930535838</c:v>
                </c:pt>
                <c:pt idx="126">
                  <c:v>0.73778269338703828</c:v>
                </c:pt>
                <c:pt idx="127">
                  <c:v>0.7306579946515237</c:v>
                </c:pt>
                <c:pt idx="128">
                  <c:v>0.71991812209052797</c:v>
                </c:pt>
                <c:pt idx="129">
                  <c:v>0.71259184602379866</c:v>
                </c:pt>
                <c:pt idx="130">
                  <c:v>0.71136939983093828</c:v>
                </c:pt>
                <c:pt idx="131">
                  <c:v>0.71107029065608951</c:v>
                </c:pt>
                <c:pt idx="132">
                  <c:v>0.71018596787827548</c:v>
                </c:pt>
                <c:pt idx="133">
                  <c:v>0.70977306716951694</c:v>
                </c:pt>
                <c:pt idx="134">
                  <c:v>0.70879445997789192</c:v>
                </c:pt>
                <c:pt idx="135">
                  <c:v>0.70864490539046754</c:v>
                </c:pt>
                <c:pt idx="136">
                  <c:v>0.70933740815397628</c:v>
                </c:pt>
                <c:pt idx="137">
                  <c:v>0.70878795760452562</c:v>
                </c:pt>
                <c:pt idx="138">
                  <c:v>0.70755900903829894</c:v>
                </c:pt>
                <c:pt idx="139">
                  <c:v>0.70466545289030502</c:v>
                </c:pt>
                <c:pt idx="140">
                  <c:v>0.6974998374406659</c:v>
                </c:pt>
                <c:pt idx="141">
                  <c:v>0.69176730627542693</c:v>
                </c:pt>
                <c:pt idx="142">
                  <c:v>0.69298779511163788</c:v>
                </c:pt>
                <c:pt idx="143">
                  <c:v>0.69249767754749014</c:v>
                </c:pt>
                <c:pt idx="144">
                  <c:v>0.69183137393087091</c:v>
                </c:pt>
                <c:pt idx="145">
                  <c:v>0.69139891725662306</c:v>
                </c:pt>
                <c:pt idx="146">
                  <c:v>0.6898516833776468</c:v>
                </c:pt>
                <c:pt idx="147">
                  <c:v>0.69094724028574173</c:v>
                </c:pt>
                <c:pt idx="148">
                  <c:v>0.68506262613319668</c:v>
                </c:pt>
                <c:pt idx="149">
                  <c:v>0.68308934234551688</c:v>
                </c:pt>
                <c:pt idx="150">
                  <c:v>0.68138834609347476</c:v>
                </c:pt>
                <c:pt idx="151">
                  <c:v>0.67973540058301574</c:v>
                </c:pt>
                <c:pt idx="152">
                  <c:v>0.68969792100458083</c:v>
                </c:pt>
                <c:pt idx="153">
                  <c:v>0.66614278018948636</c:v>
                </c:pt>
                <c:pt idx="154">
                  <c:v>0.67310434424411425</c:v>
                </c:pt>
                <c:pt idx="155">
                  <c:v>0.68624797997401699</c:v>
                </c:pt>
                <c:pt idx="156">
                  <c:v>0.69325073671535842</c:v>
                </c:pt>
                <c:pt idx="157">
                  <c:v>0.69421084318261039</c:v>
                </c:pt>
                <c:pt idx="158">
                  <c:v>0.69699293386989447</c:v>
                </c:pt>
                <c:pt idx="159">
                  <c:v>0.69335213409803864</c:v>
                </c:pt>
                <c:pt idx="160">
                  <c:v>0.68643493139833334</c:v>
                </c:pt>
                <c:pt idx="161">
                  <c:v>0.68070281060870119</c:v>
                </c:pt>
                <c:pt idx="162">
                  <c:v>0.67659938527836749</c:v>
                </c:pt>
                <c:pt idx="163">
                  <c:v>0.67078487911530782</c:v>
                </c:pt>
                <c:pt idx="164">
                  <c:v>0.66884248550334291</c:v>
                </c:pt>
                <c:pt idx="165">
                  <c:v>0.6382133090246126</c:v>
                </c:pt>
                <c:pt idx="166">
                  <c:v>0.63864175022789427</c:v>
                </c:pt>
                <c:pt idx="167">
                  <c:v>0.63487085992099668</c:v>
                </c:pt>
                <c:pt idx="168">
                  <c:v>0.63351564873898514</c:v>
                </c:pt>
                <c:pt idx="169">
                  <c:v>0.6317745366150106</c:v>
                </c:pt>
                <c:pt idx="170">
                  <c:v>0.63293527803099359</c:v>
                </c:pt>
                <c:pt idx="171">
                  <c:v>0.63309632330598609</c:v>
                </c:pt>
                <c:pt idx="172">
                  <c:v>0.63187177149802487</c:v>
                </c:pt>
                <c:pt idx="173">
                  <c:v>0.62803403220905496</c:v>
                </c:pt>
                <c:pt idx="174">
                  <c:v>0.62398055302339717</c:v>
                </c:pt>
                <c:pt idx="175">
                  <c:v>0.61835004557885143</c:v>
                </c:pt>
                <c:pt idx="176">
                  <c:v>0.6150592525068368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F-4F57-B911-85BC2199D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1210807032"/>
        <c:axId val="1210805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Monthlies!$H$1</c15:sqref>
                        </c15:formulaRef>
                      </c:ext>
                    </c:extLst>
                    <c:strCache>
                      <c:ptCount val="1"/>
                      <c:pt idx="0">
                        <c:v>Wilshire 5000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Monthlies!$H$2:$H$178</c15:sqref>
                        </c15:formulaRef>
                      </c:ext>
                    </c:extLst>
                    <c:numCache>
                      <c:formatCode>0.00%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A8F-4F57-B911-85BC2199DBF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Monthlies!$I$1</c15:sqref>
                        </c15:formulaRef>
                      </c:ext>
                    </c:extLst>
                    <c:strCache>
                      <c:ptCount val="1"/>
                      <c:pt idx="0">
                        <c:v>Buffett Indicator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Monthlies!$I$2:$I$178</c15:sqref>
                        </c15:formulaRef>
                      </c:ext>
                    </c:extLst>
                    <c:numCache>
                      <c:formatCode>0%</c:formatCode>
                      <c:ptCount val="177"/>
                      <c:pt idx="0">
                        <c:v>2.0687205847387529</c:v>
                      </c:pt>
                      <c:pt idx="1">
                        <c:v>2.0099411814602894</c:v>
                      </c:pt>
                      <c:pt idx="2">
                        <c:v>1.9927602877257726</c:v>
                      </c:pt>
                      <c:pt idx="3">
                        <c:v>1.9355151205364736</c:v>
                      </c:pt>
                      <c:pt idx="4">
                        <c:v>1.9291213708269737</c:v>
                      </c:pt>
                      <c:pt idx="5">
                        <c:v>1.8592430512714966</c:v>
                      </c:pt>
                      <c:pt idx="6">
                        <c:v>1.8848309296764632</c:v>
                      </c:pt>
                      <c:pt idx="7">
                        <c:v>1.8185175158835383</c:v>
                      </c:pt>
                      <c:pt idx="8">
                        <c:v>1.7330845958290837</c:v>
                      </c:pt>
                      <c:pt idx="9">
                        <c:v>1.7783232453798252</c:v>
                      </c:pt>
                      <c:pt idx="10">
                        <c:v>1.5702324612944361</c:v>
                      </c:pt>
                      <c:pt idx="11">
                        <c:v>1.6187872414218407</c:v>
                      </c:pt>
                      <c:pt idx="12">
                        <c:v>1.7093896683853886</c:v>
                      </c:pt>
                      <c:pt idx="13">
                        <c:v>1.5797371194480763</c:v>
                      </c:pt>
                      <c:pt idx="14">
                        <c:v>1.5035593224027315</c:v>
                      </c:pt>
                      <c:pt idx="15">
                        <c:v>1.5971325601038824</c:v>
                      </c:pt>
                      <c:pt idx="16">
                        <c:v>1.4632715668441918</c:v>
                      </c:pt>
                      <c:pt idx="17">
                        <c:v>1.2687414221291049</c:v>
                      </c:pt>
                      <c:pt idx="18">
                        <c:v>1.4023814220016819</c:v>
                      </c:pt>
                      <c:pt idx="19">
                        <c:v>1.5286815778530296</c:v>
                      </c:pt>
                      <c:pt idx="20">
                        <c:v>1.4908669452926344</c:v>
                      </c:pt>
                      <c:pt idx="21">
                        <c:v>1.4762230980833908</c:v>
                      </c:pt>
                      <c:pt idx="22">
                        <c:v>1.4412542594979787</c:v>
                      </c:pt>
                      <c:pt idx="23">
                        <c:v>1.3810849757113084</c:v>
                      </c:pt>
                      <c:pt idx="24">
                        <c:v>1.3915523506799252</c:v>
                      </c:pt>
                      <c:pt idx="25">
                        <c:v>1.4125497814183969</c:v>
                      </c:pt>
                      <c:pt idx="26">
                        <c:v>1.4176657980939513</c:v>
                      </c:pt>
                      <c:pt idx="27">
                        <c:v>1.332567658033146</c:v>
                      </c:pt>
                      <c:pt idx="28">
                        <c:v>1.4176626457988128</c:v>
                      </c:pt>
                      <c:pt idx="29">
                        <c:v>1.3907213719137737</c:v>
                      </c:pt>
                      <c:pt idx="30">
                        <c:v>1.3857345379214365</c:v>
                      </c:pt>
                      <c:pt idx="31">
                        <c:v>1.3345036573657683</c:v>
                      </c:pt>
                      <c:pt idx="32">
                        <c:v>1.3546054677476578</c:v>
                      </c:pt>
                      <c:pt idx="33">
                        <c:v>1.3668584908946551</c:v>
                      </c:pt>
                      <c:pt idx="34">
                        <c:v>1.3613336648517236</c:v>
                      </c:pt>
                      <c:pt idx="35">
                        <c:v>1.4558452337625054</c:v>
                      </c:pt>
                      <c:pt idx="36">
                        <c:v>1.4654368810415865</c:v>
                      </c:pt>
                      <c:pt idx="37">
                        <c:v>1.4165891624911868</c:v>
                      </c:pt>
                      <c:pt idx="38">
                        <c:v>1.3743942016453572</c:v>
                      </c:pt>
                      <c:pt idx="39">
                        <c:v>1.3914945044263041</c:v>
                      </c:pt>
                      <c:pt idx="40">
                        <c:v>1.3463784687582165</c:v>
                      </c:pt>
                      <c:pt idx="41">
                        <c:v>1.351935138000786</c:v>
                      </c:pt>
                      <c:pt idx="42">
                        <c:v>1.3753430598405973</c:v>
                      </c:pt>
                      <c:pt idx="43">
                        <c:v>1.4511125951140296</c:v>
                      </c:pt>
                      <c:pt idx="44">
                        <c:v>1.3627311862419029</c:v>
                      </c:pt>
                      <c:pt idx="45">
                        <c:v>1.3806024403302024</c:v>
                      </c:pt>
                      <c:pt idx="46">
                        <c:v>1.3470501004251629</c:v>
                      </c:pt>
                      <c:pt idx="47">
                        <c:v>1.3196482516566317</c:v>
                      </c:pt>
                      <c:pt idx="48">
                        <c:v>1.3152724468858936</c:v>
                      </c:pt>
                      <c:pt idx="49">
                        <c:v>1.3164356125432308</c:v>
                      </c:pt>
                      <c:pt idx="50">
                        <c:v>1.2899614509006303</c:v>
                      </c:pt>
                      <c:pt idx="51">
                        <c:v>1.3080874940226426</c:v>
                      </c:pt>
                      <c:pt idx="52">
                        <c:v>1.2900348394549066</c:v>
                      </c:pt>
                      <c:pt idx="53">
                        <c:v>1.274596179045403</c:v>
                      </c:pt>
                      <c:pt idx="54">
                        <c:v>1.3038704573770623</c:v>
                      </c:pt>
                      <c:pt idx="55">
                        <c:v>1.245213510430663</c:v>
                      </c:pt>
                      <c:pt idx="56">
                        <c:v>1.2225606967391309</c:v>
                      </c:pt>
                      <c:pt idx="57">
                        <c:v>1.2079064991476978</c:v>
                      </c:pt>
                      <c:pt idx="58">
                        <c:v>1.1549595448470402</c:v>
                      </c:pt>
                      <c:pt idx="59">
                        <c:v>1.1903548711224317</c:v>
                      </c:pt>
                      <c:pt idx="60">
                        <c:v>1.202087256561877</c:v>
                      </c:pt>
                      <c:pt idx="61">
                        <c:v>1.1987419322212043</c:v>
                      </c:pt>
                      <c:pt idx="62">
                        <c:v>1.1589873781514477</c:v>
                      </c:pt>
                      <c:pt idx="63">
                        <c:v>1.1682740946152075</c:v>
                      </c:pt>
                      <c:pt idx="64">
                        <c:v>1.1485874655598169</c:v>
                      </c:pt>
                      <c:pt idx="65">
                        <c:v>1.1466381454120833</c:v>
                      </c:pt>
                      <c:pt idx="66">
                        <c:v>1.1031132942921003</c:v>
                      </c:pt>
                      <c:pt idx="67">
                        <c:v>1.0810045705618132</c:v>
                      </c:pt>
                      <c:pt idx="68">
                        <c:v>1.18677323459377</c:v>
                      </c:pt>
                      <c:pt idx="69">
                        <c:v>1.192808518881028</c:v>
                      </c:pt>
                      <c:pt idx="70">
                        <c:v>1.1809086138020677</c:v>
                      </c:pt>
                      <c:pt idx="71">
                        <c:v>1.0995675940519347</c:v>
                      </c:pt>
                      <c:pt idx="72">
                        <c:v>1.1037370486416096</c:v>
                      </c:pt>
                      <c:pt idx="73">
                        <c:v>1.2115648911670753</c:v>
                      </c:pt>
                      <c:pt idx="74">
                        <c:v>1.1999856885031703</c:v>
                      </c:pt>
                      <c:pt idx="75">
                        <c:v>1.2257172218943617</c:v>
                      </c:pt>
                      <c:pt idx="76">
                        <c:v>1.2228398533624842</c:v>
                      </c:pt>
                      <c:pt idx="77">
                        <c:v>1.2020123221727164</c:v>
                      </c:pt>
                      <c:pt idx="78">
                        <c:v>1.2346123258801951</c:v>
                      </c:pt>
                      <c:pt idx="79">
                        <c:v>1.1705871066470392</c:v>
                      </c:pt>
                      <c:pt idx="80">
                        <c:v>1.1962955749619206</c:v>
                      </c:pt>
                      <c:pt idx="81">
                        <c:v>1.2055970747019751</c:v>
                      </c:pt>
                      <c:pt idx="82">
                        <c:v>1.1906843507982618</c:v>
                      </c:pt>
                      <c:pt idx="83">
                        <c:v>1.1469818860509484</c:v>
                      </c:pt>
                      <c:pt idx="84">
                        <c:v>1.1466916361944757</c:v>
                      </c:pt>
                      <c:pt idx="85">
                        <c:v>1.1466916361944757</c:v>
                      </c:pt>
                      <c:pt idx="86">
                        <c:v>1.1840495531055315</c:v>
                      </c:pt>
                      <c:pt idx="87">
                        <c:v>1.1652462966357497</c:v>
                      </c:pt>
                      <c:pt idx="88">
                        <c:v>1.1439546329110677</c:v>
                      </c:pt>
                      <c:pt idx="89">
                        <c:v>1.1550468446952342</c:v>
                      </c:pt>
                      <c:pt idx="90">
                        <c:v>1.163469030868078</c:v>
                      </c:pt>
                      <c:pt idx="91">
                        <c:v>1.1143797748065376</c:v>
                      </c:pt>
                      <c:pt idx="92">
                        <c:v>1.1200213062303401</c:v>
                      </c:pt>
                      <c:pt idx="93">
                        <c:v>1.1207513123417026</c:v>
                      </c:pt>
                      <c:pt idx="94">
                        <c:v>1.0944513647664984</c:v>
                      </c:pt>
                      <c:pt idx="95">
                        <c:v>1.0591530529709894</c:v>
                      </c:pt>
                      <c:pt idx="96">
                        <c:v>1.0260812622833757</c:v>
                      </c:pt>
                      <c:pt idx="97">
                        <c:v>1.072012128388343</c:v>
                      </c:pt>
                      <c:pt idx="98">
                        <c:v>1.0116699903282276</c:v>
                      </c:pt>
                      <c:pt idx="99">
                        <c:v>1.0307103466434517</c:v>
                      </c:pt>
                      <c:pt idx="100">
                        <c:v>0.99889631763153386</c:v>
                      </c:pt>
                      <c:pt idx="101">
                        <c:v>0.98847388172292783</c:v>
                      </c:pt>
                      <c:pt idx="102">
                        <c:v>0.96387165833285737</c:v>
                      </c:pt>
                      <c:pt idx="103">
                        <c:v>0.96091839281257807</c:v>
                      </c:pt>
                      <c:pt idx="104">
                        <c:v>0.89289887275580992</c:v>
                      </c:pt>
                      <c:pt idx="105">
                        <c:v>0.90424549094034701</c:v>
                      </c:pt>
                      <c:pt idx="106">
                        <c:v>0.91006143217339719</c:v>
                      </c:pt>
                      <c:pt idx="107">
                        <c:v>0.9183060617454426</c:v>
                      </c:pt>
                      <c:pt idx="108">
                        <c:v>0.89959030707973375</c:v>
                      </c:pt>
                      <c:pt idx="109">
                        <c:v>0.87618523561325867</c:v>
                      </c:pt>
                      <c:pt idx="110">
                        <c:v>0.87370232249193291</c:v>
                      </c:pt>
                      <c:pt idx="111">
                        <c:v>0.82576248848500633</c:v>
                      </c:pt>
                      <c:pt idx="112">
                        <c:v>0.91071954133767052</c:v>
                      </c:pt>
                      <c:pt idx="113">
                        <c:v>0.9135207775836931</c:v>
                      </c:pt>
                      <c:pt idx="114">
                        <c:v>0.90196519670636754</c:v>
                      </c:pt>
                      <c:pt idx="115">
                        <c:v>0.87063122976516516</c:v>
                      </c:pt>
                      <c:pt idx="116">
                        <c:v>0.82083978267482427</c:v>
                      </c:pt>
                      <c:pt idx="117">
                        <c:v>0.82512622719968054</c:v>
                      </c:pt>
                      <c:pt idx="118">
                        <c:v>0.80866772413316856</c:v>
                      </c:pt>
                      <c:pt idx="119">
                        <c:v>0.74750160441053048</c:v>
                      </c:pt>
                      <c:pt idx="120">
                        <c:v>0.81063193964652014</c:v>
                      </c:pt>
                      <c:pt idx="121">
                        <c:v>0.87216310199575253</c:v>
                      </c:pt>
                      <c:pt idx="122">
                        <c:v>0.90917561522375101</c:v>
                      </c:pt>
                      <c:pt idx="123">
                        <c:v>0.89680723842176802</c:v>
                      </c:pt>
                      <c:pt idx="124">
                        <c:v>0.93173050872133667</c:v>
                      </c:pt>
                      <c:pt idx="125">
                        <c:v>0.91110256219896024</c:v>
                      </c:pt>
                      <c:pt idx="126">
                        <c:v>0.90188909916226767</c:v>
                      </c:pt>
                      <c:pt idx="127">
                        <c:v>0.90207540085479909</c:v>
                      </c:pt>
                      <c:pt idx="128">
                        <c:v>0.87028490609743292</c:v>
                      </c:pt>
                      <c:pt idx="129">
                        <c:v>0.83619087818253157</c:v>
                      </c:pt>
                      <c:pt idx="130">
                        <c:v>0.81602101078476197</c:v>
                      </c:pt>
                      <c:pt idx="131">
                        <c:v>0.78856872324327865</c:v>
                      </c:pt>
                      <c:pt idx="132">
                        <c:v>0.74841141345319728</c:v>
                      </c:pt>
                      <c:pt idx="133">
                        <c:v>0.76402534605809624</c:v>
                      </c:pt>
                      <c:pt idx="134">
                        <c:v>0.71214379188996146</c:v>
                      </c:pt>
                      <c:pt idx="135">
                        <c:v>0.75071128923372343</c:v>
                      </c:pt>
                      <c:pt idx="136">
                        <c:v>0.83292117798482301</c:v>
                      </c:pt>
                      <c:pt idx="137">
                        <c:v>0.82202946250425479</c:v>
                      </c:pt>
                      <c:pt idx="138">
                        <c:v>0.78898116584310951</c:v>
                      </c:pt>
                      <c:pt idx="139">
                        <c:v>0.76605607828069433</c:v>
                      </c:pt>
                      <c:pt idx="140">
                        <c:v>0.77151033643893485</c:v>
                      </c:pt>
                      <c:pt idx="141">
                        <c:v>0.77747984335532372</c:v>
                      </c:pt>
                      <c:pt idx="142">
                        <c:v>0.72729162730710717</c:v>
                      </c:pt>
                      <c:pt idx="143">
                        <c:v>0.72710870773602354</c:v>
                      </c:pt>
                      <c:pt idx="144">
                        <c:v>0.71115052361836717</c:v>
                      </c:pt>
                      <c:pt idx="145">
                        <c:v>0.70307238996069044</c:v>
                      </c:pt>
                      <c:pt idx="146">
                        <c:v>0.65621616952785689</c:v>
                      </c:pt>
                      <c:pt idx="147">
                        <c:v>0.67215154524965726</c:v>
                      </c:pt>
                      <c:pt idx="148">
                        <c:v>0.62572020930607064</c:v>
                      </c:pt>
                      <c:pt idx="149">
                        <c:v>0.57314892822842212</c:v>
                      </c:pt>
                      <c:pt idx="150">
                        <c:v>0.51791430070790456</c:v>
                      </c:pt>
                      <c:pt idx="151">
                        <c:v>0.57762436316346422</c:v>
                      </c:pt>
                      <c:pt idx="152">
                        <c:v>0.56317689380586833</c:v>
                      </c:pt>
                      <c:pt idx="153">
                        <c:v>0.55634133906088956</c:v>
                      </c:pt>
                      <c:pt idx="154">
                        <c:v>0.66870898880957874</c:v>
                      </c:pt>
                      <c:pt idx="155">
                        <c:v>0.80836746026617357</c:v>
                      </c:pt>
                      <c:pt idx="156">
                        <c:v>0.86503865125435608</c:v>
                      </c:pt>
                      <c:pt idx="157">
                        <c:v>0.86503865125435608</c:v>
                      </c:pt>
                      <c:pt idx="158">
                        <c:v>0.87978997783676605</c:v>
                      </c:pt>
                      <c:pt idx="159">
                        <c:v>0.95930625807689807</c:v>
                      </c:pt>
                      <c:pt idx="160">
                        <c:v>0.95658052048806852</c:v>
                      </c:pt>
                      <c:pt idx="161">
                        <c:v>0.92738243558107358</c:v>
                      </c:pt>
                      <c:pt idx="162">
                        <c:v>0.91496448722330159</c:v>
                      </c:pt>
                      <c:pt idx="163">
                        <c:v>0.95815140177790314</c:v>
                      </c:pt>
                      <c:pt idx="164">
                        <c:v>1.015376290463466</c:v>
                      </c:pt>
                      <c:pt idx="165">
                        <c:v>1.0147883888734928</c:v>
                      </c:pt>
                      <c:pt idx="166">
                        <c:v>1.0371070232954569</c:v>
                      </c:pt>
                      <c:pt idx="167">
                        <c:v>1.058491240741287</c:v>
                      </c:pt>
                      <c:pt idx="168">
                        <c:v>1.0194713486578006</c:v>
                      </c:pt>
                      <c:pt idx="169">
                        <c:v>1.0131338549395064</c:v>
                      </c:pt>
                      <c:pt idx="170">
                        <c:v>1.0443921866323924</c:v>
                      </c:pt>
                      <c:pt idx="171">
                        <c:v>1.0785017055172994</c:v>
                      </c:pt>
                      <c:pt idx="172">
                        <c:v>1.0403947151529898</c:v>
                      </c:pt>
                      <c:pt idx="173">
                        <c:v>1.0004990945059193</c:v>
                      </c:pt>
                      <c:pt idx="174">
                        <c:v>1.0014335607985874</c:v>
                      </c:pt>
                      <c:pt idx="175">
                        <c:v>1.0281189373599562</c:v>
                      </c:pt>
                      <c:pt idx="176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8F-4F57-B911-85BC2199DBF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Monthlies!$J$1</c15:sqref>
                        </c15:formulaRef>
                      </c:ext>
                    </c:extLst>
                    <c:strCache>
                      <c:ptCount val="1"/>
                      <c:pt idx="0">
                        <c:v>US Median Income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Monthlies!$J$2:$J$178</c15:sqref>
                        </c15:formulaRef>
                      </c:ext>
                    </c:extLst>
                    <c:numCache>
                      <c:formatCode>"$"#,##0</c:formatCode>
                      <c:ptCount val="177"/>
                      <c:pt idx="0">
                        <c:v>35977</c:v>
                      </c:pt>
                      <c:pt idx="1">
                        <c:v>35977</c:v>
                      </c:pt>
                      <c:pt idx="2">
                        <c:v>35977</c:v>
                      </c:pt>
                      <c:pt idx="3">
                        <c:v>35977</c:v>
                      </c:pt>
                      <c:pt idx="4">
                        <c:v>35977</c:v>
                      </c:pt>
                      <c:pt idx="5">
                        <c:v>35977</c:v>
                      </c:pt>
                      <c:pt idx="6">
                        <c:v>35977</c:v>
                      </c:pt>
                      <c:pt idx="7">
                        <c:v>35977</c:v>
                      </c:pt>
                      <c:pt idx="8">
                        <c:v>35977</c:v>
                      </c:pt>
                      <c:pt idx="9">
                        <c:v>35977</c:v>
                      </c:pt>
                      <c:pt idx="10">
                        <c:v>35977</c:v>
                      </c:pt>
                      <c:pt idx="11">
                        <c:v>35977</c:v>
                      </c:pt>
                      <c:pt idx="12">
                        <c:v>35977</c:v>
                      </c:pt>
                      <c:pt idx="13">
                        <c:v>35977</c:v>
                      </c:pt>
                      <c:pt idx="14">
                        <c:v>35977</c:v>
                      </c:pt>
                      <c:pt idx="15">
                        <c:v>35977</c:v>
                      </c:pt>
                      <c:pt idx="16">
                        <c:v>35977</c:v>
                      </c:pt>
                      <c:pt idx="17">
                        <c:v>35977</c:v>
                      </c:pt>
                      <c:pt idx="18">
                        <c:v>35977</c:v>
                      </c:pt>
                      <c:pt idx="19">
                        <c:v>35977</c:v>
                      </c:pt>
                      <c:pt idx="20">
                        <c:v>35977</c:v>
                      </c:pt>
                      <c:pt idx="21">
                        <c:v>35977</c:v>
                      </c:pt>
                      <c:pt idx="22">
                        <c:v>35977</c:v>
                      </c:pt>
                      <c:pt idx="23">
                        <c:v>35977</c:v>
                      </c:pt>
                      <c:pt idx="24">
                        <c:v>35977</c:v>
                      </c:pt>
                      <c:pt idx="25">
                        <c:v>35977</c:v>
                      </c:pt>
                      <c:pt idx="26">
                        <c:v>35977</c:v>
                      </c:pt>
                      <c:pt idx="27">
                        <c:v>35977</c:v>
                      </c:pt>
                      <c:pt idx="28">
                        <c:v>35977</c:v>
                      </c:pt>
                      <c:pt idx="29">
                        <c:v>35977</c:v>
                      </c:pt>
                      <c:pt idx="30">
                        <c:v>35977</c:v>
                      </c:pt>
                      <c:pt idx="31">
                        <c:v>35977</c:v>
                      </c:pt>
                      <c:pt idx="32">
                        <c:v>35977</c:v>
                      </c:pt>
                      <c:pt idx="33">
                        <c:v>34317</c:v>
                      </c:pt>
                      <c:pt idx="34">
                        <c:v>34317</c:v>
                      </c:pt>
                      <c:pt idx="35">
                        <c:v>34317</c:v>
                      </c:pt>
                      <c:pt idx="36">
                        <c:v>34317</c:v>
                      </c:pt>
                      <c:pt idx="37">
                        <c:v>34317</c:v>
                      </c:pt>
                      <c:pt idx="38">
                        <c:v>34317</c:v>
                      </c:pt>
                      <c:pt idx="39">
                        <c:v>34317</c:v>
                      </c:pt>
                      <c:pt idx="40">
                        <c:v>34317</c:v>
                      </c:pt>
                      <c:pt idx="41">
                        <c:v>34317</c:v>
                      </c:pt>
                      <c:pt idx="42">
                        <c:v>34317</c:v>
                      </c:pt>
                      <c:pt idx="43">
                        <c:v>34317</c:v>
                      </c:pt>
                      <c:pt idx="44">
                        <c:v>34317</c:v>
                      </c:pt>
                      <c:pt idx="45">
                        <c:v>33334</c:v>
                      </c:pt>
                      <c:pt idx="46">
                        <c:v>33334</c:v>
                      </c:pt>
                      <c:pt idx="47">
                        <c:v>33334</c:v>
                      </c:pt>
                      <c:pt idx="48">
                        <c:v>33334</c:v>
                      </c:pt>
                      <c:pt idx="49">
                        <c:v>33334</c:v>
                      </c:pt>
                      <c:pt idx="50">
                        <c:v>33334</c:v>
                      </c:pt>
                      <c:pt idx="51">
                        <c:v>33334</c:v>
                      </c:pt>
                      <c:pt idx="52">
                        <c:v>33334</c:v>
                      </c:pt>
                      <c:pt idx="53">
                        <c:v>33334</c:v>
                      </c:pt>
                      <c:pt idx="54">
                        <c:v>33334</c:v>
                      </c:pt>
                      <c:pt idx="55">
                        <c:v>33334</c:v>
                      </c:pt>
                      <c:pt idx="56">
                        <c:v>33334</c:v>
                      </c:pt>
                      <c:pt idx="57">
                        <c:v>33132</c:v>
                      </c:pt>
                      <c:pt idx="58">
                        <c:v>33132</c:v>
                      </c:pt>
                      <c:pt idx="59">
                        <c:v>33132</c:v>
                      </c:pt>
                      <c:pt idx="60">
                        <c:v>33132</c:v>
                      </c:pt>
                      <c:pt idx="61">
                        <c:v>33132</c:v>
                      </c:pt>
                      <c:pt idx="62">
                        <c:v>33132</c:v>
                      </c:pt>
                      <c:pt idx="63">
                        <c:v>33132</c:v>
                      </c:pt>
                      <c:pt idx="64">
                        <c:v>33132</c:v>
                      </c:pt>
                      <c:pt idx="65">
                        <c:v>33132</c:v>
                      </c:pt>
                      <c:pt idx="66">
                        <c:v>33132</c:v>
                      </c:pt>
                      <c:pt idx="67">
                        <c:v>33132</c:v>
                      </c:pt>
                      <c:pt idx="68">
                        <c:v>33132</c:v>
                      </c:pt>
                      <c:pt idx="69">
                        <c:v>32632</c:v>
                      </c:pt>
                      <c:pt idx="70">
                        <c:v>32632</c:v>
                      </c:pt>
                      <c:pt idx="71">
                        <c:v>32632</c:v>
                      </c:pt>
                      <c:pt idx="72">
                        <c:v>32632</c:v>
                      </c:pt>
                      <c:pt idx="73">
                        <c:v>32632</c:v>
                      </c:pt>
                      <c:pt idx="74">
                        <c:v>32632</c:v>
                      </c:pt>
                      <c:pt idx="75">
                        <c:v>32632</c:v>
                      </c:pt>
                      <c:pt idx="76">
                        <c:v>32632</c:v>
                      </c:pt>
                      <c:pt idx="77">
                        <c:v>32632</c:v>
                      </c:pt>
                      <c:pt idx="78">
                        <c:v>32632</c:v>
                      </c:pt>
                      <c:pt idx="79">
                        <c:v>32632</c:v>
                      </c:pt>
                      <c:pt idx="80">
                        <c:v>32632</c:v>
                      </c:pt>
                      <c:pt idx="81">
                        <c:v>31085</c:v>
                      </c:pt>
                      <c:pt idx="82">
                        <c:v>31085</c:v>
                      </c:pt>
                      <c:pt idx="83">
                        <c:v>31085</c:v>
                      </c:pt>
                      <c:pt idx="84">
                        <c:v>31085</c:v>
                      </c:pt>
                      <c:pt idx="85">
                        <c:v>31085</c:v>
                      </c:pt>
                      <c:pt idx="86">
                        <c:v>31085</c:v>
                      </c:pt>
                      <c:pt idx="87">
                        <c:v>31085</c:v>
                      </c:pt>
                      <c:pt idx="88">
                        <c:v>31085</c:v>
                      </c:pt>
                      <c:pt idx="89">
                        <c:v>31085</c:v>
                      </c:pt>
                      <c:pt idx="90">
                        <c:v>31085</c:v>
                      </c:pt>
                      <c:pt idx="91">
                        <c:v>31085</c:v>
                      </c:pt>
                      <c:pt idx="92">
                        <c:v>31085</c:v>
                      </c:pt>
                      <c:pt idx="93">
                        <c:v>30424</c:v>
                      </c:pt>
                      <c:pt idx="94">
                        <c:v>30424</c:v>
                      </c:pt>
                      <c:pt idx="95">
                        <c:v>30424</c:v>
                      </c:pt>
                      <c:pt idx="96">
                        <c:v>30424</c:v>
                      </c:pt>
                      <c:pt idx="97">
                        <c:v>30424</c:v>
                      </c:pt>
                      <c:pt idx="98">
                        <c:v>30424</c:v>
                      </c:pt>
                      <c:pt idx="99">
                        <c:v>30424</c:v>
                      </c:pt>
                      <c:pt idx="100">
                        <c:v>30424</c:v>
                      </c:pt>
                      <c:pt idx="101">
                        <c:v>30424</c:v>
                      </c:pt>
                      <c:pt idx="102">
                        <c:v>30424</c:v>
                      </c:pt>
                      <c:pt idx="103">
                        <c:v>30424</c:v>
                      </c:pt>
                      <c:pt idx="104">
                        <c:v>30424</c:v>
                      </c:pt>
                      <c:pt idx="105">
                        <c:v>30108</c:v>
                      </c:pt>
                      <c:pt idx="106">
                        <c:v>30108</c:v>
                      </c:pt>
                      <c:pt idx="107">
                        <c:v>30108</c:v>
                      </c:pt>
                      <c:pt idx="108">
                        <c:v>30108</c:v>
                      </c:pt>
                      <c:pt idx="109">
                        <c:v>30108</c:v>
                      </c:pt>
                      <c:pt idx="110">
                        <c:v>30108</c:v>
                      </c:pt>
                      <c:pt idx="111">
                        <c:v>30108</c:v>
                      </c:pt>
                      <c:pt idx="112">
                        <c:v>30108</c:v>
                      </c:pt>
                      <c:pt idx="113">
                        <c:v>30108</c:v>
                      </c:pt>
                      <c:pt idx="114">
                        <c:v>30108</c:v>
                      </c:pt>
                      <c:pt idx="115">
                        <c:v>30108</c:v>
                      </c:pt>
                      <c:pt idx="116">
                        <c:v>30108</c:v>
                      </c:pt>
                      <c:pt idx="117">
                        <c:v>30289</c:v>
                      </c:pt>
                      <c:pt idx="118">
                        <c:v>30289</c:v>
                      </c:pt>
                      <c:pt idx="119">
                        <c:v>30289</c:v>
                      </c:pt>
                      <c:pt idx="120">
                        <c:v>30289</c:v>
                      </c:pt>
                      <c:pt idx="121">
                        <c:v>30289</c:v>
                      </c:pt>
                      <c:pt idx="122">
                        <c:v>30289</c:v>
                      </c:pt>
                      <c:pt idx="123">
                        <c:v>30289</c:v>
                      </c:pt>
                      <c:pt idx="124">
                        <c:v>30289</c:v>
                      </c:pt>
                      <c:pt idx="125">
                        <c:v>30289</c:v>
                      </c:pt>
                      <c:pt idx="126">
                        <c:v>30289</c:v>
                      </c:pt>
                      <c:pt idx="127">
                        <c:v>30289</c:v>
                      </c:pt>
                      <c:pt idx="128">
                        <c:v>30289</c:v>
                      </c:pt>
                      <c:pt idx="129">
                        <c:v>30758</c:v>
                      </c:pt>
                      <c:pt idx="130">
                        <c:v>30758</c:v>
                      </c:pt>
                      <c:pt idx="131">
                        <c:v>30758</c:v>
                      </c:pt>
                      <c:pt idx="132">
                        <c:v>30758</c:v>
                      </c:pt>
                      <c:pt idx="133">
                        <c:v>30758</c:v>
                      </c:pt>
                      <c:pt idx="134">
                        <c:v>30758</c:v>
                      </c:pt>
                      <c:pt idx="135">
                        <c:v>30758</c:v>
                      </c:pt>
                      <c:pt idx="136">
                        <c:v>30758</c:v>
                      </c:pt>
                      <c:pt idx="137">
                        <c:v>30758</c:v>
                      </c:pt>
                      <c:pt idx="138">
                        <c:v>30758</c:v>
                      </c:pt>
                      <c:pt idx="139">
                        <c:v>30758</c:v>
                      </c:pt>
                      <c:pt idx="140">
                        <c:v>30758</c:v>
                      </c:pt>
                      <c:pt idx="141">
                        <c:v>31217</c:v>
                      </c:pt>
                      <c:pt idx="142">
                        <c:v>31217</c:v>
                      </c:pt>
                      <c:pt idx="143">
                        <c:v>31217</c:v>
                      </c:pt>
                      <c:pt idx="144">
                        <c:v>31217</c:v>
                      </c:pt>
                      <c:pt idx="145">
                        <c:v>31217</c:v>
                      </c:pt>
                      <c:pt idx="146">
                        <c:v>31217</c:v>
                      </c:pt>
                      <c:pt idx="147">
                        <c:v>31217</c:v>
                      </c:pt>
                      <c:pt idx="148">
                        <c:v>31217</c:v>
                      </c:pt>
                      <c:pt idx="149">
                        <c:v>31217</c:v>
                      </c:pt>
                      <c:pt idx="150">
                        <c:v>31217</c:v>
                      </c:pt>
                      <c:pt idx="151">
                        <c:v>31217</c:v>
                      </c:pt>
                      <c:pt idx="152">
                        <c:v>31217</c:v>
                      </c:pt>
                      <c:pt idx="153">
                        <c:v>31559</c:v>
                      </c:pt>
                      <c:pt idx="154">
                        <c:v>31559</c:v>
                      </c:pt>
                      <c:pt idx="155">
                        <c:v>31559</c:v>
                      </c:pt>
                      <c:pt idx="156">
                        <c:v>31559</c:v>
                      </c:pt>
                      <c:pt idx="157">
                        <c:v>31559</c:v>
                      </c:pt>
                      <c:pt idx="158">
                        <c:v>31559</c:v>
                      </c:pt>
                      <c:pt idx="159">
                        <c:v>31559</c:v>
                      </c:pt>
                      <c:pt idx="160">
                        <c:v>31559</c:v>
                      </c:pt>
                      <c:pt idx="161">
                        <c:v>31559</c:v>
                      </c:pt>
                      <c:pt idx="162">
                        <c:v>31559</c:v>
                      </c:pt>
                      <c:pt idx="163">
                        <c:v>31559</c:v>
                      </c:pt>
                      <c:pt idx="164">
                        <c:v>31559</c:v>
                      </c:pt>
                      <c:pt idx="165">
                        <c:v>32910</c:v>
                      </c:pt>
                      <c:pt idx="166">
                        <c:v>32910</c:v>
                      </c:pt>
                      <c:pt idx="167">
                        <c:v>32910</c:v>
                      </c:pt>
                      <c:pt idx="168">
                        <c:v>32910</c:v>
                      </c:pt>
                      <c:pt idx="169">
                        <c:v>32910</c:v>
                      </c:pt>
                      <c:pt idx="170">
                        <c:v>32910</c:v>
                      </c:pt>
                      <c:pt idx="171">
                        <c:v>32910</c:v>
                      </c:pt>
                      <c:pt idx="172">
                        <c:v>32910</c:v>
                      </c:pt>
                      <c:pt idx="173">
                        <c:v>32910</c:v>
                      </c:pt>
                      <c:pt idx="174">
                        <c:v>32910</c:v>
                      </c:pt>
                      <c:pt idx="175">
                        <c:v>32910</c:v>
                      </c:pt>
                      <c:pt idx="176">
                        <c:v>32910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A8F-4F57-B911-85BC2199DBF0}"/>
                  </c:ext>
                </c:extLst>
              </c15:ser>
            </c15:filteredBarSeries>
          </c:ext>
        </c:extLst>
      </c:barChart>
      <c:dateAx>
        <c:axId val="1210807032"/>
        <c:scaling>
          <c:orientation val="minMax"/>
        </c:scaling>
        <c:delete val="0"/>
        <c:axPos val="b"/>
        <c:numFmt formatCode="[$-409]mmm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05392"/>
        <c:crosses val="autoZero"/>
        <c:auto val="1"/>
        <c:lblOffset val="100"/>
        <c:baseTimeUnit val="months"/>
      </c:dateAx>
      <c:valAx>
        <c:axId val="1210805392"/>
        <c:scaling>
          <c:orientation val="minMax"/>
          <c:max val="0.8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07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Monthlies!$I$1</c:f>
              <c:strCache>
                <c:ptCount val="1"/>
                <c:pt idx="0">
                  <c:v>Buffett Indicator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Monthlies!$C$2:$C$178</c:f>
              <c:numCache>
                <c:formatCode>[$-409]mmm/yy;@</c:formatCode>
                <c:ptCount val="177"/>
                <c:pt idx="0">
                  <c:v>44440</c:v>
                </c:pt>
                <c:pt idx="1">
                  <c:v>44409</c:v>
                </c:pt>
                <c:pt idx="2">
                  <c:v>44378</c:v>
                </c:pt>
                <c:pt idx="3">
                  <c:v>44348</c:v>
                </c:pt>
                <c:pt idx="4">
                  <c:v>44317</c:v>
                </c:pt>
                <c:pt idx="5">
                  <c:v>44287</c:v>
                </c:pt>
                <c:pt idx="6">
                  <c:v>44256</c:v>
                </c:pt>
                <c:pt idx="7">
                  <c:v>44228</c:v>
                </c:pt>
                <c:pt idx="8">
                  <c:v>44197</c:v>
                </c:pt>
                <c:pt idx="9">
                  <c:v>44166</c:v>
                </c:pt>
                <c:pt idx="10">
                  <c:v>44136</c:v>
                </c:pt>
                <c:pt idx="11">
                  <c:v>44105</c:v>
                </c:pt>
                <c:pt idx="12">
                  <c:v>44075</c:v>
                </c:pt>
                <c:pt idx="13">
                  <c:v>44044</c:v>
                </c:pt>
                <c:pt idx="14">
                  <c:v>44013</c:v>
                </c:pt>
                <c:pt idx="15">
                  <c:v>43983</c:v>
                </c:pt>
                <c:pt idx="16">
                  <c:v>43952</c:v>
                </c:pt>
                <c:pt idx="17">
                  <c:v>43922</c:v>
                </c:pt>
                <c:pt idx="18">
                  <c:v>43891</c:v>
                </c:pt>
                <c:pt idx="19">
                  <c:v>43862</c:v>
                </c:pt>
                <c:pt idx="20">
                  <c:v>43831</c:v>
                </c:pt>
                <c:pt idx="21">
                  <c:v>43800</c:v>
                </c:pt>
                <c:pt idx="22">
                  <c:v>43770</c:v>
                </c:pt>
                <c:pt idx="23">
                  <c:v>43739</c:v>
                </c:pt>
                <c:pt idx="24">
                  <c:v>43709</c:v>
                </c:pt>
                <c:pt idx="25">
                  <c:v>43678</c:v>
                </c:pt>
                <c:pt idx="26">
                  <c:v>43647</c:v>
                </c:pt>
                <c:pt idx="27">
                  <c:v>43617</c:v>
                </c:pt>
                <c:pt idx="28">
                  <c:v>43586</c:v>
                </c:pt>
                <c:pt idx="29">
                  <c:v>43556</c:v>
                </c:pt>
                <c:pt idx="30">
                  <c:v>43525</c:v>
                </c:pt>
                <c:pt idx="31">
                  <c:v>43497</c:v>
                </c:pt>
                <c:pt idx="32">
                  <c:v>43466</c:v>
                </c:pt>
                <c:pt idx="33">
                  <c:v>43435</c:v>
                </c:pt>
                <c:pt idx="34">
                  <c:v>43405</c:v>
                </c:pt>
                <c:pt idx="35">
                  <c:v>43374</c:v>
                </c:pt>
                <c:pt idx="36">
                  <c:v>43344</c:v>
                </c:pt>
                <c:pt idx="37">
                  <c:v>43313</c:v>
                </c:pt>
                <c:pt idx="38">
                  <c:v>43282</c:v>
                </c:pt>
                <c:pt idx="39">
                  <c:v>43252</c:v>
                </c:pt>
                <c:pt idx="40">
                  <c:v>43221</c:v>
                </c:pt>
                <c:pt idx="41">
                  <c:v>43191</c:v>
                </c:pt>
                <c:pt idx="42">
                  <c:v>43160</c:v>
                </c:pt>
                <c:pt idx="43">
                  <c:v>43132</c:v>
                </c:pt>
                <c:pt idx="44">
                  <c:v>43101</c:v>
                </c:pt>
                <c:pt idx="45">
                  <c:v>43070</c:v>
                </c:pt>
                <c:pt idx="46">
                  <c:v>43040</c:v>
                </c:pt>
                <c:pt idx="47">
                  <c:v>43009</c:v>
                </c:pt>
                <c:pt idx="48">
                  <c:v>42979</c:v>
                </c:pt>
                <c:pt idx="49">
                  <c:v>42948</c:v>
                </c:pt>
                <c:pt idx="50">
                  <c:v>42917</c:v>
                </c:pt>
                <c:pt idx="51">
                  <c:v>42887</c:v>
                </c:pt>
                <c:pt idx="52">
                  <c:v>42856</c:v>
                </c:pt>
                <c:pt idx="53">
                  <c:v>42826</c:v>
                </c:pt>
                <c:pt idx="54">
                  <c:v>42795</c:v>
                </c:pt>
                <c:pt idx="55">
                  <c:v>42767</c:v>
                </c:pt>
                <c:pt idx="56">
                  <c:v>42736</c:v>
                </c:pt>
                <c:pt idx="57">
                  <c:v>42705</c:v>
                </c:pt>
                <c:pt idx="58">
                  <c:v>42675</c:v>
                </c:pt>
                <c:pt idx="59">
                  <c:v>42644</c:v>
                </c:pt>
                <c:pt idx="60">
                  <c:v>42614</c:v>
                </c:pt>
                <c:pt idx="61">
                  <c:v>42583</c:v>
                </c:pt>
                <c:pt idx="62">
                  <c:v>42552</c:v>
                </c:pt>
                <c:pt idx="63">
                  <c:v>42522</c:v>
                </c:pt>
                <c:pt idx="64">
                  <c:v>42491</c:v>
                </c:pt>
                <c:pt idx="65">
                  <c:v>42461</c:v>
                </c:pt>
                <c:pt idx="66">
                  <c:v>42430</c:v>
                </c:pt>
                <c:pt idx="67">
                  <c:v>42401</c:v>
                </c:pt>
                <c:pt idx="68">
                  <c:v>42370</c:v>
                </c:pt>
                <c:pt idx="69">
                  <c:v>42339</c:v>
                </c:pt>
                <c:pt idx="70">
                  <c:v>42309</c:v>
                </c:pt>
                <c:pt idx="71">
                  <c:v>42278</c:v>
                </c:pt>
                <c:pt idx="72">
                  <c:v>42248</c:v>
                </c:pt>
                <c:pt idx="73">
                  <c:v>42217</c:v>
                </c:pt>
                <c:pt idx="74">
                  <c:v>42186</c:v>
                </c:pt>
                <c:pt idx="75">
                  <c:v>42156</c:v>
                </c:pt>
                <c:pt idx="76">
                  <c:v>42125</c:v>
                </c:pt>
                <c:pt idx="77">
                  <c:v>42095</c:v>
                </c:pt>
                <c:pt idx="78">
                  <c:v>42064</c:v>
                </c:pt>
                <c:pt idx="79">
                  <c:v>42036</c:v>
                </c:pt>
                <c:pt idx="80">
                  <c:v>42005</c:v>
                </c:pt>
                <c:pt idx="81">
                  <c:v>41974</c:v>
                </c:pt>
                <c:pt idx="82">
                  <c:v>41944</c:v>
                </c:pt>
                <c:pt idx="83">
                  <c:v>41913</c:v>
                </c:pt>
                <c:pt idx="84">
                  <c:v>41883</c:v>
                </c:pt>
                <c:pt idx="85">
                  <c:v>41852</c:v>
                </c:pt>
                <c:pt idx="86">
                  <c:v>41821</c:v>
                </c:pt>
                <c:pt idx="87">
                  <c:v>41791</c:v>
                </c:pt>
                <c:pt idx="88">
                  <c:v>41760</c:v>
                </c:pt>
                <c:pt idx="89">
                  <c:v>41730</c:v>
                </c:pt>
                <c:pt idx="90">
                  <c:v>41699</c:v>
                </c:pt>
                <c:pt idx="91">
                  <c:v>41671</c:v>
                </c:pt>
                <c:pt idx="92">
                  <c:v>41640</c:v>
                </c:pt>
                <c:pt idx="93">
                  <c:v>41609</c:v>
                </c:pt>
                <c:pt idx="94">
                  <c:v>41579</c:v>
                </c:pt>
                <c:pt idx="95">
                  <c:v>41548</c:v>
                </c:pt>
                <c:pt idx="96">
                  <c:v>41518</c:v>
                </c:pt>
                <c:pt idx="97">
                  <c:v>41487</c:v>
                </c:pt>
                <c:pt idx="98">
                  <c:v>41456</c:v>
                </c:pt>
                <c:pt idx="99">
                  <c:v>41426</c:v>
                </c:pt>
                <c:pt idx="100">
                  <c:v>41395</c:v>
                </c:pt>
                <c:pt idx="101">
                  <c:v>41365</c:v>
                </c:pt>
                <c:pt idx="102">
                  <c:v>41334</c:v>
                </c:pt>
                <c:pt idx="103">
                  <c:v>41306</c:v>
                </c:pt>
                <c:pt idx="104">
                  <c:v>41275</c:v>
                </c:pt>
                <c:pt idx="105">
                  <c:v>41244</c:v>
                </c:pt>
                <c:pt idx="106">
                  <c:v>41214</c:v>
                </c:pt>
                <c:pt idx="107">
                  <c:v>41183</c:v>
                </c:pt>
                <c:pt idx="108">
                  <c:v>41153</c:v>
                </c:pt>
                <c:pt idx="109">
                  <c:v>41122</c:v>
                </c:pt>
                <c:pt idx="110">
                  <c:v>41091</c:v>
                </c:pt>
                <c:pt idx="111">
                  <c:v>41061</c:v>
                </c:pt>
                <c:pt idx="112">
                  <c:v>41030</c:v>
                </c:pt>
                <c:pt idx="113">
                  <c:v>41000</c:v>
                </c:pt>
                <c:pt idx="114">
                  <c:v>40969</c:v>
                </c:pt>
                <c:pt idx="115">
                  <c:v>40940</c:v>
                </c:pt>
                <c:pt idx="116">
                  <c:v>40909</c:v>
                </c:pt>
                <c:pt idx="117">
                  <c:v>40878</c:v>
                </c:pt>
                <c:pt idx="118">
                  <c:v>40848</c:v>
                </c:pt>
                <c:pt idx="119">
                  <c:v>40817</c:v>
                </c:pt>
                <c:pt idx="120">
                  <c:v>40787</c:v>
                </c:pt>
                <c:pt idx="121">
                  <c:v>40756</c:v>
                </c:pt>
                <c:pt idx="122">
                  <c:v>40725</c:v>
                </c:pt>
                <c:pt idx="123">
                  <c:v>40695</c:v>
                </c:pt>
                <c:pt idx="124">
                  <c:v>40664</c:v>
                </c:pt>
                <c:pt idx="125">
                  <c:v>40634</c:v>
                </c:pt>
                <c:pt idx="126">
                  <c:v>40603</c:v>
                </c:pt>
                <c:pt idx="127">
                  <c:v>40575</c:v>
                </c:pt>
                <c:pt idx="128">
                  <c:v>40544</c:v>
                </c:pt>
                <c:pt idx="129">
                  <c:v>40513</c:v>
                </c:pt>
                <c:pt idx="130">
                  <c:v>40483</c:v>
                </c:pt>
                <c:pt idx="131">
                  <c:v>40452</c:v>
                </c:pt>
                <c:pt idx="132">
                  <c:v>40422</c:v>
                </c:pt>
                <c:pt idx="133">
                  <c:v>40391</c:v>
                </c:pt>
                <c:pt idx="134">
                  <c:v>40360</c:v>
                </c:pt>
                <c:pt idx="135">
                  <c:v>40330</c:v>
                </c:pt>
                <c:pt idx="136">
                  <c:v>40299</c:v>
                </c:pt>
                <c:pt idx="137">
                  <c:v>40269</c:v>
                </c:pt>
                <c:pt idx="138">
                  <c:v>40238</c:v>
                </c:pt>
                <c:pt idx="139">
                  <c:v>40210</c:v>
                </c:pt>
                <c:pt idx="140">
                  <c:v>40179</c:v>
                </c:pt>
                <c:pt idx="141">
                  <c:v>40148</c:v>
                </c:pt>
                <c:pt idx="142">
                  <c:v>40118</c:v>
                </c:pt>
                <c:pt idx="143">
                  <c:v>40087</c:v>
                </c:pt>
                <c:pt idx="144">
                  <c:v>40057</c:v>
                </c:pt>
                <c:pt idx="145">
                  <c:v>40026</c:v>
                </c:pt>
                <c:pt idx="146">
                  <c:v>39995</c:v>
                </c:pt>
                <c:pt idx="147">
                  <c:v>39965</c:v>
                </c:pt>
                <c:pt idx="148">
                  <c:v>39934</c:v>
                </c:pt>
                <c:pt idx="149">
                  <c:v>39904</c:v>
                </c:pt>
                <c:pt idx="150">
                  <c:v>39873</c:v>
                </c:pt>
                <c:pt idx="151">
                  <c:v>39845</c:v>
                </c:pt>
                <c:pt idx="152">
                  <c:v>39814</c:v>
                </c:pt>
                <c:pt idx="153">
                  <c:v>39783</c:v>
                </c:pt>
                <c:pt idx="154">
                  <c:v>39753</c:v>
                </c:pt>
                <c:pt idx="155">
                  <c:v>39722</c:v>
                </c:pt>
                <c:pt idx="156">
                  <c:v>39692</c:v>
                </c:pt>
                <c:pt idx="157">
                  <c:v>39661</c:v>
                </c:pt>
                <c:pt idx="158">
                  <c:v>39630</c:v>
                </c:pt>
                <c:pt idx="159">
                  <c:v>39600</c:v>
                </c:pt>
                <c:pt idx="160">
                  <c:v>39569</c:v>
                </c:pt>
                <c:pt idx="161">
                  <c:v>39539</c:v>
                </c:pt>
                <c:pt idx="162">
                  <c:v>39508</c:v>
                </c:pt>
                <c:pt idx="163">
                  <c:v>39479</c:v>
                </c:pt>
                <c:pt idx="164">
                  <c:v>39448</c:v>
                </c:pt>
                <c:pt idx="165">
                  <c:v>39417</c:v>
                </c:pt>
                <c:pt idx="166">
                  <c:v>39387</c:v>
                </c:pt>
                <c:pt idx="167">
                  <c:v>39356</c:v>
                </c:pt>
                <c:pt idx="168">
                  <c:v>39326</c:v>
                </c:pt>
                <c:pt idx="169">
                  <c:v>39295</c:v>
                </c:pt>
                <c:pt idx="170">
                  <c:v>39264</c:v>
                </c:pt>
                <c:pt idx="171">
                  <c:v>39234</c:v>
                </c:pt>
                <c:pt idx="172">
                  <c:v>39203</c:v>
                </c:pt>
                <c:pt idx="173">
                  <c:v>39173</c:v>
                </c:pt>
                <c:pt idx="174">
                  <c:v>39142</c:v>
                </c:pt>
                <c:pt idx="175">
                  <c:v>39114</c:v>
                </c:pt>
                <c:pt idx="176">
                  <c:v>39083</c:v>
                </c:pt>
              </c:numCache>
            </c:numRef>
          </c:cat>
          <c:val>
            <c:numRef>
              <c:f>Monthlies!$I$2:$I$178</c:f>
              <c:numCache>
                <c:formatCode>0%</c:formatCode>
                <c:ptCount val="177"/>
                <c:pt idx="0">
                  <c:v>2.0687205847387529</c:v>
                </c:pt>
                <c:pt idx="1">
                  <c:v>2.0099411814602894</c:v>
                </c:pt>
                <c:pt idx="2">
                  <c:v>1.9927602877257726</c:v>
                </c:pt>
                <c:pt idx="3">
                  <c:v>1.9355151205364736</c:v>
                </c:pt>
                <c:pt idx="4">
                  <c:v>1.9291213708269737</c:v>
                </c:pt>
                <c:pt idx="5">
                  <c:v>1.8592430512714966</c:v>
                </c:pt>
                <c:pt idx="6">
                  <c:v>1.8848309296764632</c:v>
                </c:pt>
                <c:pt idx="7">
                  <c:v>1.8185175158835383</c:v>
                </c:pt>
                <c:pt idx="8">
                  <c:v>1.7330845958290837</c:v>
                </c:pt>
                <c:pt idx="9">
                  <c:v>1.7783232453798252</c:v>
                </c:pt>
                <c:pt idx="10">
                  <c:v>1.5702324612944361</c:v>
                </c:pt>
                <c:pt idx="11">
                  <c:v>1.6187872414218407</c:v>
                </c:pt>
                <c:pt idx="12">
                  <c:v>1.7093896683853886</c:v>
                </c:pt>
                <c:pt idx="13">
                  <c:v>1.5797371194480763</c:v>
                </c:pt>
                <c:pt idx="14">
                  <c:v>1.5035593224027315</c:v>
                </c:pt>
                <c:pt idx="15">
                  <c:v>1.5971325601038824</c:v>
                </c:pt>
                <c:pt idx="16">
                  <c:v>1.4632715668441918</c:v>
                </c:pt>
                <c:pt idx="17">
                  <c:v>1.2687414221291049</c:v>
                </c:pt>
                <c:pt idx="18">
                  <c:v>1.4023814220016819</c:v>
                </c:pt>
                <c:pt idx="19">
                  <c:v>1.5286815778530296</c:v>
                </c:pt>
                <c:pt idx="20">
                  <c:v>1.4908669452926344</c:v>
                </c:pt>
                <c:pt idx="21">
                  <c:v>1.4762230980833908</c:v>
                </c:pt>
                <c:pt idx="22">
                  <c:v>1.4412542594979787</c:v>
                </c:pt>
                <c:pt idx="23">
                  <c:v>1.3810849757113084</c:v>
                </c:pt>
                <c:pt idx="24">
                  <c:v>1.3915523506799252</c:v>
                </c:pt>
                <c:pt idx="25">
                  <c:v>1.4125497814183969</c:v>
                </c:pt>
                <c:pt idx="26">
                  <c:v>1.4176657980939513</c:v>
                </c:pt>
                <c:pt idx="27">
                  <c:v>1.332567658033146</c:v>
                </c:pt>
                <c:pt idx="28">
                  <c:v>1.4176626457988128</c:v>
                </c:pt>
                <c:pt idx="29">
                  <c:v>1.3907213719137737</c:v>
                </c:pt>
                <c:pt idx="30">
                  <c:v>1.3857345379214365</c:v>
                </c:pt>
                <c:pt idx="31">
                  <c:v>1.3345036573657683</c:v>
                </c:pt>
                <c:pt idx="32">
                  <c:v>1.3546054677476578</c:v>
                </c:pt>
                <c:pt idx="33">
                  <c:v>1.3668584908946551</c:v>
                </c:pt>
                <c:pt idx="34">
                  <c:v>1.3613336648517236</c:v>
                </c:pt>
                <c:pt idx="35">
                  <c:v>1.4558452337625054</c:v>
                </c:pt>
                <c:pt idx="36">
                  <c:v>1.4654368810415865</c:v>
                </c:pt>
                <c:pt idx="37">
                  <c:v>1.4165891624911868</c:v>
                </c:pt>
                <c:pt idx="38">
                  <c:v>1.3743942016453572</c:v>
                </c:pt>
                <c:pt idx="39">
                  <c:v>1.3914945044263041</c:v>
                </c:pt>
                <c:pt idx="40">
                  <c:v>1.3463784687582165</c:v>
                </c:pt>
                <c:pt idx="41">
                  <c:v>1.351935138000786</c:v>
                </c:pt>
                <c:pt idx="42">
                  <c:v>1.3753430598405973</c:v>
                </c:pt>
                <c:pt idx="43">
                  <c:v>1.4511125951140296</c:v>
                </c:pt>
                <c:pt idx="44">
                  <c:v>1.3627311862419029</c:v>
                </c:pt>
                <c:pt idx="45">
                  <c:v>1.3806024403302024</c:v>
                </c:pt>
                <c:pt idx="46">
                  <c:v>1.3470501004251629</c:v>
                </c:pt>
                <c:pt idx="47">
                  <c:v>1.3196482516566317</c:v>
                </c:pt>
                <c:pt idx="48">
                  <c:v>1.3152724468858936</c:v>
                </c:pt>
                <c:pt idx="49">
                  <c:v>1.3164356125432308</c:v>
                </c:pt>
                <c:pt idx="50">
                  <c:v>1.2899614509006303</c:v>
                </c:pt>
                <c:pt idx="51">
                  <c:v>1.3080874940226426</c:v>
                </c:pt>
                <c:pt idx="52">
                  <c:v>1.2900348394549066</c:v>
                </c:pt>
                <c:pt idx="53">
                  <c:v>1.274596179045403</c:v>
                </c:pt>
                <c:pt idx="54">
                  <c:v>1.3038704573770623</c:v>
                </c:pt>
                <c:pt idx="55">
                  <c:v>1.245213510430663</c:v>
                </c:pt>
                <c:pt idx="56">
                  <c:v>1.2225606967391309</c:v>
                </c:pt>
                <c:pt idx="57">
                  <c:v>1.2079064991476978</c:v>
                </c:pt>
                <c:pt idx="58">
                  <c:v>1.1549595448470402</c:v>
                </c:pt>
                <c:pt idx="59">
                  <c:v>1.1903548711224317</c:v>
                </c:pt>
                <c:pt idx="60">
                  <c:v>1.202087256561877</c:v>
                </c:pt>
                <c:pt idx="61">
                  <c:v>1.1987419322212043</c:v>
                </c:pt>
                <c:pt idx="62">
                  <c:v>1.1589873781514477</c:v>
                </c:pt>
                <c:pt idx="63">
                  <c:v>1.1682740946152075</c:v>
                </c:pt>
                <c:pt idx="64">
                  <c:v>1.1485874655598169</c:v>
                </c:pt>
                <c:pt idx="65">
                  <c:v>1.1466381454120833</c:v>
                </c:pt>
                <c:pt idx="66">
                  <c:v>1.1031132942921003</c:v>
                </c:pt>
                <c:pt idx="67">
                  <c:v>1.0810045705618132</c:v>
                </c:pt>
                <c:pt idx="68">
                  <c:v>1.18677323459377</c:v>
                </c:pt>
                <c:pt idx="69">
                  <c:v>1.192808518881028</c:v>
                </c:pt>
                <c:pt idx="70">
                  <c:v>1.1809086138020677</c:v>
                </c:pt>
                <c:pt idx="71">
                  <c:v>1.0995675940519347</c:v>
                </c:pt>
                <c:pt idx="72">
                  <c:v>1.1037370486416096</c:v>
                </c:pt>
                <c:pt idx="73">
                  <c:v>1.2115648911670753</c:v>
                </c:pt>
                <c:pt idx="74">
                  <c:v>1.1999856885031703</c:v>
                </c:pt>
                <c:pt idx="75">
                  <c:v>1.2257172218943617</c:v>
                </c:pt>
                <c:pt idx="76">
                  <c:v>1.2228398533624842</c:v>
                </c:pt>
                <c:pt idx="77">
                  <c:v>1.2020123221727164</c:v>
                </c:pt>
                <c:pt idx="78">
                  <c:v>1.2346123258801951</c:v>
                </c:pt>
                <c:pt idx="79">
                  <c:v>1.1705871066470392</c:v>
                </c:pt>
                <c:pt idx="80">
                  <c:v>1.1962955749619206</c:v>
                </c:pt>
                <c:pt idx="81">
                  <c:v>1.2055970747019751</c:v>
                </c:pt>
                <c:pt idx="82">
                  <c:v>1.1906843507982618</c:v>
                </c:pt>
                <c:pt idx="83">
                  <c:v>1.1469818860509484</c:v>
                </c:pt>
                <c:pt idx="84">
                  <c:v>1.1466916361944757</c:v>
                </c:pt>
                <c:pt idx="85">
                  <c:v>1.1466916361944757</c:v>
                </c:pt>
                <c:pt idx="86">
                  <c:v>1.1840495531055315</c:v>
                </c:pt>
                <c:pt idx="87">
                  <c:v>1.1652462966357497</c:v>
                </c:pt>
                <c:pt idx="88">
                  <c:v>1.1439546329110677</c:v>
                </c:pt>
                <c:pt idx="89">
                  <c:v>1.1550468446952342</c:v>
                </c:pt>
                <c:pt idx="90">
                  <c:v>1.163469030868078</c:v>
                </c:pt>
                <c:pt idx="91">
                  <c:v>1.1143797748065376</c:v>
                </c:pt>
                <c:pt idx="92">
                  <c:v>1.1200213062303401</c:v>
                </c:pt>
                <c:pt idx="93">
                  <c:v>1.1207513123417026</c:v>
                </c:pt>
                <c:pt idx="94">
                  <c:v>1.0944513647664984</c:v>
                </c:pt>
                <c:pt idx="95">
                  <c:v>1.0591530529709894</c:v>
                </c:pt>
                <c:pt idx="96">
                  <c:v>1.0260812622833757</c:v>
                </c:pt>
                <c:pt idx="97">
                  <c:v>1.072012128388343</c:v>
                </c:pt>
                <c:pt idx="98">
                  <c:v>1.0116699903282276</c:v>
                </c:pt>
                <c:pt idx="99">
                  <c:v>1.0307103466434517</c:v>
                </c:pt>
                <c:pt idx="100">
                  <c:v>0.99889631763153386</c:v>
                </c:pt>
                <c:pt idx="101">
                  <c:v>0.98847388172292783</c:v>
                </c:pt>
                <c:pt idx="102">
                  <c:v>0.96387165833285737</c:v>
                </c:pt>
                <c:pt idx="103">
                  <c:v>0.96091839281257807</c:v>
                </c:pt>
                <c:pt idx="104">
                  <c:v>0.89289887275580992</c:v>
                </c:pt>
                <c:pt idx="105">
                  <c:v>0.90424549094034701</c:v>
                </c:pt>
                <c:pt idx="106">
                  <c:v>0.91006143217339719</c:v>
                </c:pt>
                <c:pt idx="107">
                  <c:v>0.9183060617454426</c:v>
                </c:pt>
                <c:pt idx="108">
                  <c:v>0.89959030707973375</c:v>
                </c:pt>
                <c:pt idx="109">
                  <c:v>0.87618523561325867</c:v>
                </c:pt>
                <c:pt idx="110">
                  <c:v>0.87370232249193291</c:v>
                </c:pt>
                <c:pt idx="111">
                  <c:v>0.82576248848500633</c:v>
                </c:pt>
                <c:pt idx="112">
                  <c:v>0.91071954133767052</c:v>
                </c:pt>
                <c:pt idx="113">
                  <c:v>0.9135207775836931</c:v>
                </c:pt>
                <c:pt idx="114">
                  <c:v>0.90196519670636754</c:v>
                </c:pt>
                <c:pt idx="115">
                  <c:v>0.87063122976516516</c:v>
                </c:pt>
                <c:pt idx="116">
                  <c:v>0.82083978267482427</c:v>
                </c:pt>
                <c:pt idx="117">
                  <c:v>0.82512622719968054</c:v>
                </c:pt>
                <c:pt idx="118">
                  <c:v>0.80866772413316856</c:v>
                </c:pt>
                <c:pt idx="119">
                  <c:v>0.74750160441053048</c:v>
                </c:pt>
                <c:pt idx="120">
                  <c:v>0.81063193964652014</c:v>
                </c:pt>
                <c:pt idx="121">
                  <c:v>0.87216310199575253</c:v>
                </c:pt>
                <c:pt idx="122">
                  <c:v>0.90917561522375101</c:v>
                </c:pt>
                <c:pt idx="123">
                  <c:v>0.89680723842176802</c:v>
                </c:pt>
                <c:pt idx="124">
                  <c:v>0.93173050872133667</c:v>
                </c:pt>
                <c:pt idx="125">
                  <c:v>0.91110256219896024</c:v>
                </c:pt>
                <c:pt idx="126">
                  <c:v>0.90188909916226767</c:v>
                </c:pt>
                <c:pt idx="127">
                  <c:v>0.90207540085479909</c:v>
                </c:pt>
                <c:pt idx="128">
                  <c:v>0.87028490609743292</c:v>
                </c:pt>
                <c:pt idx="129">
                  <c:v>0.83619087818253157</c:v>
                </c:pt>
                <c:pt idx="130">
                  <c:v>0.81602101078476197</c:v>
                </c:pt>
                <c:pt idx="131">
                  <c:v>0.78856872324327865</c:v>
                </c:pt>
                <c:pt idx="132">
                  <c:v>0.74841141345319728</c:v>
                </c:pt>
                <c:pt idx="133">
                  <c:v>0.76402534605809624</c:v>
                </c:pt>
                <c:pt idx="134">
                  <c:v>0.71214379188996146</c:v>
                </c:pt>
                <c:pt idx="135">
                  <c:v>0.75071128923372343</c:v>
                </c:pt>
                <c:pt idx="136">
                  <c:v>0.83292117798482301</c:v>
                </c:pt>
                <c:pt idx="137">
                  <c:v>0.82202946250425479</c:v>
                </c:pt>
                <c:pt idx="138">
                  <c:v>0.78898116584310951</c:v>
                </c:pt>
                <c:pt idx="139">
                  <c:v>0.76605607828069433</c:v>
                </c:pt>
                <c:pt idx="140">
                  <c:v>0.77151033643893485</c:v>
                </c:pt>
                <c:pt idx="141">
                  <c:v>0.77747984335532372</c:v>
                </c:pt>
                <c:pt idx="142">
                  <c:v>0.72729162730710717</c:v>
                </c:pt>
                <c:pt idx="143">
                  <c:v>0.72710870773602354</c:v>
                </c:pt>
                <c:pt idx="144">
                  <c:v>0.71115052361836717</c:v>
                </c:pt>
                <c:pt idx="145">
                  <c:v>0.70307238996069044</c:v>
                </c:pt>
                <c:pt idx="146">
                  <c:v>0.65621616952785689</c:v>
                </c:pt>
                <c:pt idx="147">
                  <c:v>0.67215154524965726</c:v>
                </c:pt>
                <c:pt idx="148">
                  <c:v>0.62572020930607064</c:v>
                </c:pt>
                <c:pt idx="149">
                  <c:v>0.57314892822842212</c:v>
                </c:pt>
                <c:pt idx="150">
                  <c:v>0.51791430070790456</c:v>
                </c:pt>
                <c:pt idx="151">
                  <c:v>0.57762436316346422</c:v>
                </c:pt>
                <c:pt idx="152">
                  <c:v>0.56317689380586833</c:v>
                </c:pt>
                <c:pt idx="153">
                  <c:v>0.55634133906088956</c:v>
                </c:pt>
                <c:pt idx="154">
                  <c:v>0.66870898880957874</c:v>
                </c:pt>
                <c:pt idx="155">
                  <c:v>0.80836746026617357</c:v>
                </c:pt>
                <c:pt idx="156">
                  <c:v>0.86503865125435608</c:v>
                </c:pt>
                <c:pt idx="157">
                  <c:v>0.86503865125435608</c:v>
                </c:pt>
                <c:pt idx="158">
                  <c:v>0.87978997783676605</c:v>
                </c:pt>
                <c:pt idx="159">
                  <c:v>0.95930625807689807</c:v>
                </c:pt>
                <c:pt idx="160">
                  <c:v>0.95658052048806852</c:v>
                </c:pt>
                <c:pt idx="161">
                  <c:v>0.92738243558107358</c:v>
                </c:pt>
                <c:pt idx="162">
                  <c:v>0.91496448722330159</c:v>
                </c:pt>
                <c:pt idx="163">
                  <c:v>0.95815140177790314</c:v>
                </c:pt>
                <c:pt idx="164">
                  <c:v>1.015376290463466</c:v>
                </c:pt>
                <c:pt idx="165">
                  <c:v>1.0147883888734928</c:v>
                </c:pt>
                <c:pt idx="166">
                  <c:v>1.0371070232954569</c:v>
                </c:pt>
                <c:pt idx="167">
                  <c:v>1.058491240741287</c:v>
                </c:pt>
                <c:pt idx="168">
                  <c:v>1.0194713486578006</c:v>
                </c:pt>
                <c:pt idx="169">
                  <c:v>1.0131338549395064</c:v>
                </c:pt>
                <c:pt idx="170">
                  <c:v>1.0443921866323924</c:v>
                </c:pt>
                <c:pt idx="171">
                  <c:v>1.0785017055172994</c:v>
                </c:pt>
                <c:pt idx="172">
                  <c:v>1.0403947151529898</c:v>
                </c:pt>
                <c:pt idx="173">
                  <c:v>1.0004990945059193</c:v>
                </c:pt>
                <c:pt idx="174">
                  <c:v>1.0014335607985874</c:v>
                </c:pt>
                <c:pt idx="175">
                  <c:v>1.0281189373599562</c:v>
                </c:pt>
                <c:pt idx="1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E-4278-AB4E-63AF043D8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1642220520"/>
        <c:axId val="16422215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Monthlies!$H$1</c15:sqref>
                        </c15:formulaRef>
                      </c:ext>
                    </c:extLst>
                    <c:strCache>
                      <c:ptCount val="1"/>
                      <c:pt idx="0">
                        <c:v>Wilshire 5000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Monthlies!$H$2:$H$178</c15:sqref>
                        </c15:formulaRef>
                      </c:ext>
                    </c:extLst>
                    <c:numCache>
                      <c:formatCode>0.00%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58E-4278-AB4E-63AF043D81B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Monthlies!$J$1</c15:sqref>
                        </c15:formulaRef>
                      </c:ext>
                    </c:extLst>
                    <c:strCache>
                      <c:ptCount val="1"/>
                      <c:pt idx="0">
                        <c:v>US Median Income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Monthlies!$J$2:$J$178</c15:sqref>
                        </c15:formulaRef>
                      </c:ext>
                    </c:extLst>
                    <c:numCache>
                      <c:formatCode>"$"#,##0</c:formatCode>
                      <c:ptCount val="177"/>
                      <c:pt idx="0">
                        <c:v>35977</c:v>
                      </c:pt>
                      <c:pt idx="1">
                        <c:v>35977</c:v>
                      </c:pt>
                      <c:pt idx="2">
                        <c:v>35977</c:v>
                      </c:pt>
                      <c:pt idx="3">
                        <c:v>35977</c:v>
                      </c:pt>
                      <c:pt idx="4">
                        <c:v>35977</c:v>
                      </c:pt>
                      <c:pt idx="5">
                        <c:v>35977</c:v>
                      </c:pt>
                      <c:pt idx="6">
                        <c:v>35977</c:v>
                      </c:pt>
                      <c:pt idx="7">
                        <c:v>35977</c:v>
                      </c:pt>
                      <c:pt idx="8">
                        <c:v>35977</c:v>
                      </c:pt>
                      <c:pt idx="9">
                        <c:v>35977</c:v>
                      </c:pt>
                      <c:pt idx="10">
                        <c:v>35977</c:v>
                      </c:pt>
                      <c:pt idx="11">
                        <c:v>35977</c:v>
                      </c:pt>
                      <c:pt idx="12">
                        <c:v>35977</c:v>
                      </c:pt>
                      <c:pt idx="13">
                        <c:v>35977</c:v>
                      </c:pt>
                      <c:pt idx="14">
                        <c:v>35977</c:v>
                      </c:pt>
                      <c:pt idx="15">
                        <c:v>35977</c:v>
                      </c:pt>
                      <c:pt idx="16">
                        <c:v>35977</c:v>
                      </c:pt>
                      <c:pt idx="17">
                        <c:v>35977</c:v>
                      </c:pt>
                      <c:pt idx="18">
                        <c:v>35977</c:v>
                      </c:pt>
                      <c:pt idx="19">
                        <c:v>35977</c:v>
                      </c:pt>
                      <c:pt idx="20">
                        <c:v>35977</c:v>
                      </c:pt>
                      <c:pt idx="21">
                        <c:v>35977</c:v>
                      </c:pt>
                      <c:pt idx="22">
                        <c:v>35977</c:v>
                      </c:pt>
                      <c:pt idx="23">
                        <c:v>35977</c:v>
                      </c:pt>
                      <c:pt idx="24">
                        <c:v>35977</c:v>
                      </c:pt>
                      <c:pt idx="25">
                        <c:v>35977</c:v>
                      </c:pt>
                      <c:pt idx="26">
                        <c:v>35977</c:v>
                      </c:pt>
                      <c:pt idx="27">
                        <c:v>35977</c:v>
                      </c:pt>
                      <c:pt idx="28">
                        <c:v>35977</c:v>
                      </c:pt>
                      <c:pt idx="29">
                        <c:v>35977</c:v>
                      </c:pt>
                      <c:pt idx="30">
                        <c:v>35977</c:v>
                      </c:pt>
                      <c:pt idx="31">
                        <c:v>35977</c:v>
                      </c:pt>
                      <c:pt idx="32">
                        <c:v>35977</c:v>
                      </c:pt>
                      <c:pt idx="33">
                        <c:v>34317</c:v>
                      </c:pt>
                      <c:pt idx="34">
                        <c:v>34317</c:v>
                      </c:pt>
                      <c:pt idx="35">
                        <c:v>34317</c:v>
                      </c:pt>
                      <c:pt idx="36">
                        <c:v>34317</c:v>
                      </c:pt>
                      <c:pt idx="37">
                        <c:v>34317</c:v>
                      </c:pt>
                      <c:pt idx="38">
                        <c:v>34317</c:v>
                      </c:pt>
                      <c:pt idx="39">
                        <c:v>34317</c:v>
                      </c:pt>
                      <c:pt idx="40">
                        <c:v>34317</c:v>
                      </c:pt>
                      <c:pt idx="41">
                        <c:v>34317</c:v>
                      </c:pt>
                      <c:pt idx="42">
                        <c:v>34317</c:v>
                      </c:pt>
                      <c:pt idx="43">
                        <c:v>34317</c:v>
                      </c:pt>
                      <c:pt idx="44">
                        <c:v>34317</c:v>
                      </c:pt>
                      <c:pt idx="45">
                        <c:v>33334</c:v>
                      </c:pt>
                      <c:pt idx="46">
                        <c:v>33334</c:v>
                      </c:pt>
                      <c:pt idx="47">
                        <c:v>33334</c:v>
                      </c:pt>
                      <c:pt idx="48">
                        <c:v>33334</c:v>
                      </c:pt>
                      <c:pt idx="49">
                        <c:v>33334</c:v>
                      </c:pt>
                      <c:pt idx="50">
                        <c:v>33334</c:v>
                      </c:pt>
                      <c:pt idx="51">
                        <c:v>33334</c:v>
                      </c:pt>
                      <c:pt idx="52">
                        <c:v>33334</c:v>
                      </c:pt>
                      <c:pt idx="53">
                        <c:v>33334</c:v>
                      </c:pt>
                      <c:pt idx="54">
                        <c:v>33334</c:v>
                      </c:pt>
                      <c:pt idx="55">
                        <c:v>33334</c:v>
                      </c:pt>
                      <c:pt idx="56">
                        <c:v>33334</c:v>
                      </c:pt>
                      <c:pt idx="57">
                        <c:v>33132</c:v>
                      </c:pt>
                      <c:pt idx="58">
                        <c:v>33132</c:v>
                      </c:pt>
                      <c:pt idx="59">
                        <c:v>33132</c:v>
                      </c:pt>
                      <c:pt idx="60">
                        <c:v>33132</c:v>
                      </c:pt>
                      <c:pt idx="61">
                        <c:v>33132</c:v>
                      </c:pt>
                      <c:pt idx="62">
                        <c:v>33132</c:v>
                      </c:pt>
                      <c:pt idx="63">
                        <c:v>33132</c:v>
                      </c:pt>
                      <c:pt idx="64">
                        <c:v>33132</c:v>
                      </c:pt>
                      <c:pt idx="65">
                        <c:v>33132</c:v>
                      </c:pt>
                      <c:pt idx="66">
                        <c:v>33132</c:v>
                      </c:pt>
                      <c:pt idx="67">
                        <c:v>33132</c:v>
                      </c:pt>
                      <c:pt idx="68">
                        <c:v>33132</c:v>
                      </c:pt>
                      <c:pt idx="69">
                        <c:v>32632</c:v>
                      </c:pt>
                      <c:pt idx="70">
                        <c:v>32632</c:v>
                      </c:pt>
                      <c:pt idx="71">
                        <c:v>32632</c:v>
                      </c:pt>
                      <c:pt idx="72">
                        <c:v>32632</c:v>
                      </c:pt>
                      <c:pt idx="73">
                        <c:v>32632</c:v>
                      </c:pt>
                      <c:pt idx="74">
                        <c:v>32632</c:v>
                      </c:pt>
                      <c:pt idx="75">
                        <c:v>32632</c:v>
                      </c:pt>
                      <c:pt idx="76">
                        <c:v>32632</c:v>
                      </c:pt>
                      <c:pt idx="77">
                        <c:v>32632</c:v>
                      </c:pt>
                      <c:pt idx="78">
                        <c:v>32632</c:v>
                      </c:pt>
                      <c:pt idx="79">
                        <c:v>32632</c:v>
                      </c:pt>
                      <c:pt idx="80">
                        <c:v>32632</c:v>
                      </c:pt>
                      <c:pt idx="81">
                        <c:v>31085</c:v>
                      </c:pt>
                      <c:pt idx="82">
                        <c:v>31085</c:v>
                      </c:pt>
                      <c:pt idx="83">
                        <c:v>31085</c:v>
                      </c:pt>
                      <c:pt idx="84">
                        <c:v>31085</c:v>
                      </c:pt>
                      <c:pt idx="85">
                        <c:v>31085</c:v>
                      </c:pt>
                      <c:pt idx="86">
                        <c:v>31085</c:v>
                      </c:pt>
                      <c:pt idx="87">
                        <c:v>31085</c:v>
                      </c:pt>
                      <c:pt idx="88">
                        <c:v>31085</c:v>
                      </c:pt>
                      <c:pt idx="89">
                        <c:v>31085</c:v>
                      </c:pt>
                      <c:pt idx="90">
                        <c:v>31085</c:v>
                      </c:pt>
                      <c:pt idx="91">
                        <c:v>31085</c:v>
                      </c:pt>
                      <c:pt idx="92">
                        <c:v>31085</c:v>
                      </c:pt>
                      <c:pt idx="93">
                        <c:v>30424</c:v>
                      </c:pt>
                      <c:pt idx="94">
                        <c:v>30424</c:v>
                      </c:pt>
                      <c:pt idx="95">
                        <c:v>30424</c:v>
                      </c:pt>
                      <c:pt idx="96">
                        <c:v>30424</c:v>
                      </c:pt>
                      <c:pt idx="97">
                        <c:v>30424</c:v>
                      </c:pt>
                      <c:pt idx="98">
                        <c:v>30424</c:v>
                      </c:pt>
                      <c:pt idx="99">
                        <c:v>30424</c:v>
                      </c:pt>
                      <c:pt idx="100">
                        <c:v>30424</c:v>
                      </c:pt>
                      <c:pt idx="101">
                        <c:v>30424</c:v>
                      </c:pt>
                      <c:pt idx="102">
                        <c:v>30424</c:v>
                      </c:pt>
                      <c:pt idx="103">
                        <c:v>30424</c:v>
                      </c:pt>
                      <c:pt idx="104">
                        <c:v>30424</c:v>
                      </c:pt>
                      <c:pt idx="105">
                        <c:v>30108</c:v>
                      </c:pt>
                      <c:pt idx="106">
                        <c:v>30108</c:v>
                      </c:pt>
                      <c:pt idx="107">
                        <c:v>30108</c:v>
                      </c:pt>
                      <c:pt idx="108">
                        <c:v>30108</c:v>
                      </c:pt>
                      <c:pt idx="109">
                        <c:v>30108</c:v>
                      </c:pt>
                      <c:pt idx="110">
                        <c:v>30108</c:v>
                      </c:pt>
                      <c:pt idx="111">
                        <c:v>30108</c:v>
                      </c:pt>
                      <c:pt idx="112">
                        <c:v>30108</c:v>
                      </c:pt>
                      <c:pt idx="113">
                        <c:v>30108</c:v>
                      </c:pt>
                      <c:pt idx="114">
                        <c:v>30108</c:v>
                      </c:pt>
                      <c:pt idx="115">
                        <c:v>30108</c:v>
                      </c:pt>
                      <c:pt idx="116">
                        <c:v>30108</c:v>
                      </c:pt>
                      <c:pt idx="117">
                        <c:v>30289</c:v>
                      </c:pt>
                      <c:pt idx="118">
                        <c:v>30289</c:v>
                      </c:pt>
                      <c:pt idx="119">
                        <c:v>30289</c:v>
                      </c:pt>
                      <c:pt idx="120">
                        <c:v>30289</c:v>
                      </c:pt>
                      <c:pt idx="121">
                        <c:v>30289</c:v>
                      </c:pt>
                      <c:pt idx="122">
                        <c:v>30289</c:v>
                      </c:pt>
                      <c:pt idx="123">
                        <c:v>30289</c:v>
                      </c:pt>
                      <c:pt idx="124">
                        <c:v>30289</c:v>
                      </c:pt>
                      <c:pt idx="125">
                        <c:v>30289</c:v>
                      </c:pt>
                      <c:pt idx="126">
                        <c:v>30289</c:v>
                      </c:pt>
                      <c:pt idx="127">
                        <c:v>30289</c:v>
                      </c:pt>
                      <c:pt idx="128">
                        <c:v>30289</c:v>
                      </c:pt>
                      <c:pt idx="129">
                        <c:v>30758</c:v>
                      </c:pt>
                      <c:pt idx="130">
                        <c:v>30758</c:v>
                      </c:pt>
                      <c:pt idx="131">
                        <c:v>30758</c:v>
                      </c:pt>
                      <c:pt idx="132">
                        <c:v>30758</c:v>
                      </c:pt>
                      <c:pt idx="133">
                        <c:v>30758</c:v>
                      </c:pt>
                      <c:pt idx="134">
                        <c:v>30758</c:v>
                      </c:pt>
                      <c:pt idx="135">
                        <c:v>30758</c:v>
                      </c:pt>
                      <c:pt idx="136">
                        <c:v>30758</c:v>
                      </c:pt>
                      <c:pt idx="137">
                        <c:v>30758</c:v>
                      </c:pt>
                      <c:pt idx="138">
                        <c:v>30758</c:v>
                      </c:pt>
                      <c:pt idx="139">
                        <c:v>30758</c:v>
                      </c:pt>
                      <c:pt idx="140">
                        <c:v>30758</c:v>
                      </c:pt>
                      <c:pt idx="141">
                        <c:v>31217</c:v>
                      </c:pt>
                      <c:pt idx="142">
                        <c:v>31217</c:v>
                      </c:pt>
                      <c:pt idx="143">
                        <c:v>31217</c:v>
                      </c:pt>
                      <c:pt idx="144">
                        <c:v>31217</c:v>
                      </c:pt>
                      <c:pt idx="145">
                        <c:v>31217</c:v>
                      </c:pt>
                      <c:pt idx="146">
                        <c:v>31217</c:v>
                      </c:pt>
                      <c:pt idx="147">
                        <c:v>31217</c:v>
                      </c:pt>
                      <c:pt idx="148">
                        <c:v>31217</c:v>
                      </c:pt>
                      <c:pt idx="149">
                        <c:v>31217</c:v>
                      </c:pt>
                      <c:pt idx="150">
                        <c:v>31217</c:v>
                      </c:pt>
                      <c:pt idx="151">
                        <c:v>31217</c:v>
                      </c:pt>
                      <c:pt idx="152">
                        <c:v>31217</c:v>
                      </c:pt>
                      <c:pt idx="153">
                        <c:v>31559</c:v>
                      </c:pt>
                      <c:pt idx="154">
                        <c:v>31559</c:v>
                      </c:pt>
                      <c:pt idx="155">
                        <c:v>31559</c:v>
                      </c:pt>
                      <c:pt idx="156">
                        <c:v>31559</c:v>
                      </c:pt>
                      <c:pt idx="157">
                        <c:v>31559</c:v>
                      </c:pt>
                      <c:pt idx="158">
                        <c:v>31559</c:v>
                      </c:pt>
                      <c:pt idx="159">
                        <c:v>31559</c:v>
                      </c:pt>
                      <c:pt idx="160">
                        <c:v>31559</c:v>
                      </c:pt>
                      <c:pt idx="161">
                        <c:v>31559</c:v>
                      </c:pt>
                      <c:pt idx="162">
                        <c:v>31559</c:v>
                      </c:pt>
                      <c:pt idx="163">
                        <c:v>31559</c:v>
                      </c:pt>
                      <c:pt idx="164">
                        <c:v>31559</c:v>
                      </c:pt>
                      <c:pt idx="165">
                        <c:v>32910</c:v>
                      </c:pt>
                      <c:pt idx="166">
                        <c:v>32910</c:v>
                      </c:pt>
                      <c:pt idx="167">
                        <c:v>32910</c:v>
                      </c:pt>
                      <c:pt idx="168">
                        <c:v>32910</c:v>
                      </c:pt>
                      <c:pt idx="169">
                        <c:v>32910</c:v>
                      </c:pt>
                      <c:pt idx="170">
                        <c:v>32910</c:v>
                      </c:pt>
                      <c:pt idx="171">
                        <c:v>32910</c:v>
                      </c:pt>
                      <c:pt idx="172">
                        <c:v>32910</c:v>
                      </c:pt>
                      <c:pt idx="173">
                        <c:v>32910</c:v>
                      </c:pt>
                      <c:pt idx="174">
                        <c:v>32910</c:v>
                      </c:pt>
                      <c:pt idx="175">
                        <c:v>32910</c:v>
                      </c:pt>
                      <c:pt idx="176">
                        <c:v>32910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8E-4278-AB4E-63AF043D81B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Monthlies!$K$1</c15:sqref>
                        </c15:formulaRef>
                      </c:ext>
                    </c:extLst>
                    <c:strCache>
                      <c:ptCount val="1"/>
                      <c:pt idx="0">
                        <c:v>CPI Indicator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Monthlies!$C$2:$C$178</c15:sqref>
                        </c15:formulaRef>
                      </c:ext>
                    </c:extLst>
                    <c:numCache>
                      <c:formatCode>[$-409]mmm/yy;@</c:formatCode>
                      <c:ptCount val="177"/>
                      <c:pt idx="0">
                        <c:v>44440</c:v>
                      </c:pt>
                      <c:pt idx="1">
                        <c:v>44409</c:v>
                      </c:pt>
                      <c:pt idx="2">
                        <c:v>44378</c:v>
                      </c:pt>
                      <c:pt idx="3">
                        <c:v>44348</c:v>
                      </c:pt>
                      <c:pt idx="4">
                        <c:v>44317</c:v>
                      </c:pt>
                      <c:pt idx="5">
                        <c:v>44287</c:v>
                      </c:pt>
                      <c:pt idx="6">
                        <c:v>44256</c:v>
                      </c:pt>
                      <c:pt idx="7">
                        <c:v>44228</c:v>
                      </c:pt>
                      <c:pt idx="8">
                        <c:v>44197</c:v>
                      </c:pt>
                      <c:pt idx="9">
                        <c:v>44166</c:v>
                      </c:pt>
                      <c:pt idx="10">
                        <c:v>44136</c:v>
                      </c:pt>
                      <c:pt idx="11">
                        <c:v>44105</c:v>
                      </c:pt>
                      <c:pt idx="12">
                        <c:v>44075</c:v>
                      </c:pt>
                      <c:pt idx="13">
                        <c:v>44044</c:v>
                      </c:pt>
                      <c:pt idx="14">
                        <c:v>44013</c:v>
                      </c:pt>
                      <c:pt idx="15">
                        <c:v>43983</c:v>
                      </c:pt>
                      <c:pt idx="16">
                        <c:v>43952</c:v>
                      </c:pt>
                      <c:pt idx="17">
                        <c:v>43922</c:v>
                      </c:pt>
                      <c:pt idx="18">
                        <c:v>43891</c:v>
                      </c:pt>
                      <c:pt idx="19">
                        <c:v>43862</c:v>
                      </c:pt>
                      <c:pt idx="20">
                        <c:v>43831</c:v>
                      </c:pt>
                      <c:pt idx="21">
                        <c:v>43800</c:v>
                      </c:pt>
                      <c:pt idx="22">
                        <c:v>43770</c:v>
                      </c:pt>
                      <c:pt idx="23">
                        <c:v>43739</c:v>
                      </c:pt>
                      <c:pt idx="24">
                        <c:v>43709</c:v>
                      </c:pt>
                      <c:pt idx="25">
                        <c:v>43678</c:v>
                      </c:pt>
                      <c:pt idx="26">
                        <c:v>43647</c:v>
                      </c:pt>
                      <c:pt idx="27">
                        <c:v>43617</c:v>
                      </c:pt>
                      <c:pt idx="28">
                        <c:v>43586</c:v>
                      </c:pt>
                      <c:pt idx="29">
                        <c:v>43556</c:v>
                      </c:pt>
                      <c:pt idx="30">
                        <c:v>43525</c:v>
                      </c:pt>
                      <c:pt idx="31">
                        <c:v>43497</c:v>
                      </c:pt>
                      <c:pt idx="32">
                        <c:v>43466</c:v>
                      </c:pt>
                      <c:pt idx="33">
                        <c:v>43435</c:v>
                      </c:pt>
                      <c:pt idx="34">
                        <c:v>43405</c:v>
                      </c:pt>
                      <c:pt idx="35">
                        <c:v>43374</c:v>
                      </c:pt>
                      <c:pt idx="36">
                        <c:v>43344</c:v>
                      </c:pt>
                      <c:pt idx="37">
                        <c:v>43313</c:v>
                      </c:pt>
                      <c:pt idx="38">
                        <c:v>43282</c:v>
                      </c:pt>
                      <c:pt idx="39">
                        <c:v>43252</c:v>
                      </c:pt>
                      <c:pt idx="40">
                        <c:v>43221</c:v>
                      </c:pt>
                      <c:pt idx="41">
                        <c:v>43191</c:v>
                      </c:pt>
                      <c:pt idx="42">
                        <c:v>43160</c:v>
                      </c:pt>
                      <c:pt idx="43">
                        <c:v>43132</c:v>
                      </c:pt>
                      <c:pt idx="44">
                        <c:v>43101</c:v>
                      </c:pt>
                      <c:pt idx="45">
                        <c:v>43070</c:v>
                      </c:pt>
                      <c:pt idx="46">
                        <c:v>43040</c:v>
                      </c:pt>
                      <c:pt idx="47">
                        <c:v>43009</c:v>
                      </c:pt>
                      <c:pt idx="48">
                        <c:v>42979</c:v>
                      </c:pt>
                      <c:pt idx="49">
                        <c:v>42948</c:v>
                      </c:pt>
                      <c:pt idx="50">
                        <c:v>42917</c:v>
                      </c:pt>
                      <c:pt idx="51">
                        <c:v>42887</c:v>
                      </c:pt>
                      <c:pt idx="52">
                        <c:v>42856</c:v>
                      </c:pt>
                      <c:pt idx="53">
                        <c:v>42826</c:v>
                      </c:pt>
                      <c:pt idx="54">
                        <c:v>42795</c:v>
                      </c:pt>
                      <c:pt idx="55">
                        <c:v>42767</c:v>
                      </c:pt>
                      <c:pt idx="56">
                        <c:v>42736</c:v>
                      </c:pt>
                      <c:pt idx="57">
                        <c:v>42705</c:v>
                      </c:pt>
                      <c:pt idx="58">
                        <c:v>42675</c:v>
                      </c:pt>
                      <c:pt idx="59">
                        <c:v>42644</c:v>
                      </c:pt>
                      <c:pt idx="60">
                        <c:v>42614</c:v>
                      </c:pt>
                      <c:pt idx="61">
                        <c:v>42583</c:v>
                      </c:pt>
                      <c:pt idx="62">
                        <c:v>42552</c:v>
                      </c:pt>
                      <c:pt idx="63">
                        <c:v>42522</c:v>
                      </c:pt>
                      <c:pt idx="64">
                        <c:v>42491</c:v>
                      </c:pt>
                      <c:pt idx="65">
                        <c:v>42461</c:v>
                      </c:pt>
                      <c:pt idx="66">
                        <c:v>42430</c:v>
                      </c:pt>
                      <c:pt idx="67">
                        <c:v>42401</c:v>
                      </c:pt>
                      <c:pt idx="68">
                        <c:v>42370</c:v>
                      </c:pt>
                      <c:pt idx="69">
                        <c:v>42339</c:v>
                      </c:pt>
                      <c:pt idx="70">
                        <c:v>42309</c:v>
                      </c:pt>
                      <c:pt idx="71">
                        <c:v>42278</c:v>
                      </c:pt>
                      <c:pt idx="72">
                        <c:v>42248</c:v>
                      </c:pt>
                      <c:pt idx="73">
                        <c:v>42217</c:v>
                      </c:pt>
                      <c:pt idx="74">
                        <c:v>42186</c:v>
                      </c:pt>
                      <c:pt idx="75">
                        <c:v>42156</c:v>
                      </c:pt>
                      <c:pt idx="76">
                        <c:v>42125</c:v>
                      </c:pt>
                      <c:pt idx="77">
                        <c:v>42095</c:v>
                      </c:pt>
                      <c:pt idx="78">
                        <c:v>42064</c:v>
                      </c:pt>
                      <c:pt idx="79">
                        <c:v>42036</c:v>
                      </c:pt>
                      <c:pt idx="80">
                        <c:v>42005</c:v>
                      </c:pt>
                      <c:pt idx="81">
                        <c:v>41974</c:v>
                      </c:pt>
                      <c:pt idx="82">
                        <c:v>41944</c:v>
                      </c:pt>
                      <c:pt idx="83">
                        <c:v>41913</c:v>
                      </c:pt>
                      <c:pt idx="84">
                        <c:v>41883</c:v>
                      </c:pt>
                      <c:pt idx="85">
                        <c:v>41852</c:v>
                      </c:pt>
                      <c:pt idx="86">
                        <c:v>41821</c:v>
                      </c:pt>
                      <c:pt idx="87">
                        <c:v>41791</c:v>
                      </c:pt>
                      <c:pt idx="88">
                        <c:v>41760</c:v>
                      </c:pt>
                      <c:pt idx="89">
                        <c:v>41730</c:v>
                      </c:pt>
                      <c:pt idx="90">
                        <c:v>41699</c:v>
                      </c:pt>
                      <c:pt idx="91">
                        <c:v>41671</c:v>
                      </c:pt>
                      <c:pt idx="92">
                        <c:v>41640</c:v>
                      </c:pt>
                      <c:pt idx="93">
                        <c:v>41609</c:v>
                      </c:pt>
                      <c:pt idx="94">
                        <c:v>41579</c:v>
                      </c:pt>
                      <c:pt idx="95">
                        <c:v>41548</c:v>
                      </c:pt>
                      <c:pt idx="96">
                        <c:v>41518</c:v>
                      </c:pt>
                      <c:pt idx="97">
                        <c:v>41487</c:v>
                      </c:pt>
                      <c:pt idx="98">
                        <c:v>41456</c:v>
                      </c:pt>
                      <c:pt idx="99">
                        <c:v>41426</c:v>
                      </c:pt>
                      <c:pt idx="100">
                        <c:v>41395</c:v>
                      </c:pt>
                      <c:pt idx="101">
                        <c:v>41365</c:v>
                      </c:pt>
                      <c:pt idx="102">
                        <c:v>41334</c:v>
                      </c:pt>
                      <c:pt idx="103">
                        <c:v>41306</c:v>
                      </c:pt>
                      <c:pt idx="104">
                        <c:v>41275</c:v>
                      </c:pt>
                      <c:pt idx="105">
                        <c:v>41244</c:v>
                      </c:pt>
                      <c:pt idx="106">
                        <c:v>41214</c:v>
                      </c:pt>
                      <c:pt idx="107">
                        <c:v>41183</c:v>
                      </c:pt>
                      <c:pt idx="108">
                        <c:v>41153</c:v>
                      </c:pt>
                      <c:pt idx="109">
                        <c:v>41122</c:v>
                      </c:pt>
                      <c:pt idx="110">
                        <c:v>41091</c:v>
                      </c:pt>
                      <c:pt idx="111">
                        <c:v>41061</c:v>
                      </c:pt>
                      <c:pt idx="112">
                        <c:v>41030</c:v>
                      </c:pt>
                      <c:pt idx="113">
                        <c:v>41000</c:v>
                      </c:pt>
                      <c:pt idx="114">
                        <c:v>40969</c:v>
                      </c:pt>
                      <c:pt idx="115">
                        <c:v>40940</c:v>
                      </c:pt>
                      <c:pt idx="116">
                        <c:v>40909</c:v>
                      </c:pt>
                      <c:pt idx="117">
                        <c:v>40878</c:v>
                      </c:pt>
                      <c:pt idx="118">
                        <c:v>40848</c:v>
                      </c:pt>
                      <c:pt idx="119">
                        <c:v>40817</c:v>
                      </c:pt>
                      <c:pt idx="120">
                        <c:v>40787</c:v>
                      </c:pt>
                      <c:pt idx="121">
                        <c:v>40756</c:v>
                      </c:pt>
                      <c:pt idx="122">
                        <c:v>40725</c:v>
                      </c:pt>
                      <c:pt idx="123">
                        <c:v>40695</c:v>
                      </c:pt>
                      <c:pt idx="124">
                        <c:v>40664</c:v>
                      </c:pt>
                      <c:pt idx="125">
                        <c:v>40634</c:v>
                      </c:pt>
                      <c:pt idx="126">
                        <c:v>40603</c:v>
                      </c:pt>
                      <c:pt idx="127">
                        <c:v>40575</c:v>
                      </c:pt>
                      <c:pt idx="128">
                        <c:v>40544</c:v>
                      </c:pt>
                      <c:pt idx="129">
                        <c:v>40513</c:v>
                      </c:pt>
                      <c:pt idx="130">
                        <c:v>40483</c:v>
                      </c:pt>
                      <c:pt idx="131">
                        <c:v>40452</c:v>
                      </c:pt>
                      <c:pt idx="132">
                        <c:v>40422</c:v>
                      </c:pt>
                      <c:pt idx="133">
                        <c:v>40391</c:v>
                      </c:pt>
                      <c:pt idx="134">
                        <c:v>40360</c:v>
                      </c:pt>
                      <c:pt idx="135">
                        <c:v>40330</c:v>
                      </c:pt>
                      <c:pt idx="136">
                        <c:v>40299</c:v>
                      </c:pt>
                      <c:pt idx="137">
                        <c:v>40269</c:v>
                      </c:pt>
                      <c:pt idx="138">
                        <c:v>40238</c:v>
                      </c:pt>
                      <c:pt idx="139">
                        <c:v>40210</c:v>
                      </c:pt>
                      <c:pt idx="140">
                        <c:v>40179</c:v>
                      </c:pt>
                      <c:pt idx="141">
                        <c:v>40148</c:v>
                      </c:pt>
                      <c:pt idx="142">
                        <c:v>40118</c:v>
                      </c:pt>
                      <c:pt idx="143">
                        <c:v>40087</c:v>
                      </c:pt>
                      <c:pt idx="144">
                        <c:v>40057</c:v>
                      </c:pt>
                      <c:pt idx="145">
                        <c:v>40026</c:v>
                      </c:pt>
                      <c:pt idx="146">
                        <c:v>39995</c:v>
                      </c:pt>
                      <c:pt idx="147">
                        <c:v>39965</c:v>
                      </c:pt>
                      <c:pt idx="148">
                        <c:v>39934</c:v>
                      </c:pt>
                      <c:pt idx="149">
                        <c:v>39904</c:v>
                      </c:pt>
                      <c:pt idx="150">
                        <c:v>39873</c:v>
                      </c:pt>
                      <c:pt idx="151">
                        <c:v>39845</c:v>
                      </c:pt>
                      <c:pt idx="152">
                        <c:v>39814</c:v>
                      </c:pt>
                      <c:pt idx="153">
                        <c:v>39783</c:v>
                      </c:pt>
                      <c:pt idx="154">
                        <c:v>39753</c:v>
                      </c:pt>
                      <c:pt idx="155">
                        <c:v>39722</c:v>
                      </c:pt>
                      <c:pt idx="156">
                        <c:v>39692</c:v>
                      </c:pt>
                      <c:pt idx="157">
                        <c:v>39661</c:v>
                      </c:pt>
                      <c:pt idx="158">
                        <c:v>39630</c:v>
                      </c:pt>
                      <c:pt idx="159">
                        <c:v>39600</c:v>
                      </c:pt>
                      <c:pt idx="160">
                        <c:v>39569</c:v>
                      </c:pt>
                      <c:pt idx="161">
                        <c:v>39539</c:v>
                      </c:pt>
                      <c:pt idx="162">
                        <c:v>39508</c:v>
                      </c:pt>
                      <c:pt idx="163">
                        <c:v>39479</c:v>
                      </c:pt>
                      <c:pt idx="164">
                        <c:v>39448</c:v>
                      </c:pt>
                      <c:pt idx="165">
                        <c:v>39417</c:v>
                      </c:pt>
                      <c:pt idx="166">
                        <c:v>39387</c:v>
                      </c:pt>
                      <c:pt idx="167">
                        <c:v>39356</c:v>
                      </c:pt>
                      <c:pt idx="168">
                        <c:v>39326</c:v>
                      </c:pt>
                      <c:pt idx="169">
                        <c:v>39295</c:v>
                      </c:pt>
                      <c:pt idx="170">
                        <c:v>39264</c:v>
                      </c:pt>
                      <c:pt idx="171">
                        <c:v>39234</c:v>
                      </c:pt>
                      <c:pt idx="172">
                        <c:v>39203</c:v>
                      </c:pt>
                      <c:pt idx="173">
                        <c:v>39173</c:v>
                      </c:pt>
                      <c:pt idx="174">
                        <c:v>39142</c:v>
                      </c:pt>
                      <c:pt idx="175">
                        <c:v>39114</c:v>
                      </c:pt>
                      <c:pt idx="176">
                        <c:v>39083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Monthlies!$K$2:$K$178</c15:sqref>
                        </c15:formulaRef>
                      </c:ext>
                    </c:extLst>
                    <c:numCache>
                      <c:formatCode>0%</c:formatCode>
                      <c:ptCount val="177"/>
                      <c:pt idx="0">
                        <c:v>0.76245934902854606</c:v>
                      </c:pt>
                      <c:pt idx="1">
                        <c:v>0.76039414070100342</c:v>
                      </c:pt>
                      <c:pt idx="2">
                        <c:v>0.75882647246852153</c:v>
                      </c:pt>
                      <c:pt idx="3">
                        <c:v>0.75519359590849722</c:v>
                      </c:pt>
                      <c:pt idx="4">
                        <c:v>0.74824193234566527</c:v>
                      </c:pt>
                      <c:pt idx="5">
                        <c:v>0.74229090808016229</c:v>
                      </c:pt>
                      <c:pt idx="6">
                        <c:v>0.73623981988492648</c:v>
                      </c:pt>
                      <c:pt idx="7">
                        <c:v>0.73106151152124965</c:v>
                      </c:pt>
                      <c:pt idx="8">
                        <c:v>0.71937904772493533</c:v>
                      </c:pt>
                      <c:pt idx="9">
                        <c:v>0.72400144536787392</c:v>
                      </c:pt>
                      <c:pt idx="10">
                        <c:v>0.72332045473496953</c:v>
                      </c:pt>
                      <c:pt idx="11">
                        <c:v>0.72376240375795642</c:v>
                      </c:pt>
                      <c:pt idx="12">
                        <c:v>0.72346221196875771</c:v>
                      </c:pt>
                      <c:pt idx="13">
                        <c:v>0.72245601356422162</c:v>
                      </c:pt>
                      <c:pt idx="14">
                        <c:v>0.72018511827000586</c:v>
                      </c:pt>
                      <c:pt idx="15">
                        <c:v>0.71656058037079251</c:v>
                      </c:pt>
                      <c:pt idx="16">
                        <c:v>0.71266086666481365</c:v>
                      </c:pt>
                      <c:pt idx="17">
                        <c:v>0.71264696889679524</c:v>
                      </c:pt>
                      <c:pt idx="18">
                        <c:v>0.71744447841676628</c:v>
                      </c:pt>
                      <c:pt idx="19">
                        <c:v>0.71900936709564445</c:v>
                      </c:pt>
                      <c:pt idx="20">
                        <c:v>0.71061233565889315</c:v>
                      </c:pt>
                      <c:pt idx="21">
                        <c:v>0.7142730077549545</c:v>
                      </c:pt>
                      <c:pt idx="22">
                        <c:v>0.71492342329821834</c:v>
                      </c:pt>
                      <c:pt idx="23">
                        <c:v>0.71530700169552763</c:v>
                      </c:pt>
                      <c:pt idx="24">
                        <c:v>0.71367540373016103</c:v>
                      </c:pt>
                      <c:pt idx="25">
                        <c:v>0.71311671345581895</c:v>
                      </c:pt>
                      <c:pt idx="26">
                        <c:v>0.71315284765266707</c:v>
                      </c:pt>
                      <c:pt idx="27">
                        <c:v>0.71196319871028702</c:v>
                      </c:pt>
                      <c:pt idx="28">
                        <c:v>0.71182144147649884</c:v>
                      </c:pt>
                      <c:pt idx="29">
                        <c:v>0.71030936431609082</c:v>
                      </c:pt>
                      <c:pt idx="30">
                        <c:v>0.70656808516552239</c:v>
                      </c:pt>
                      <c:pt idx="31">
                        <c:v>0.7026044417266587</c:v>
                      </c:pt>
                      <c:pt idx="32">
                        <c:v>0.69796536676209797</c:v>
                      </c:pt>
                      <c:pt idx="33">
                        <c:v>0.73209488008858581</c:v>
                      </c:pt>
                      <c:pt idx="34">
                        <c:v>0.73444065623451937</c:v>
                      </c:pt>
                      <c:pt idx="35">
                        <c:v>0.73690882070111019</c:v>
                      </c:pt>
                      <c:pt idx="36">
                        <c:v>0.73560917329603404</c:v>
                      </c:pt>
                      <c:pt idx="37">
                        <c:v>0.73475536905906691</c:v>
                      </c:pt>
                      <c:pt idx="38">
                        <c:v>0.73434740799020892</c:v>
                      </c:pt>
                      <c:pt idx="39">
                        <c:v>0.73429786986041901</c:v>
                      </c:pt>
                      <c:pt idx="40">
                        <c:v>0.73312935279890434</c:v>
                      </c:pt>
                      <c:pt idx="41">
                        <c:v>0.73009295684354691</c:v>
                      </c:pt>
                      <c:pt idx="42">
                        <c:v>0.72720226126992449</c:v>
                      </c:pt>
                      <c:pt idx="43">
                        <c:v>0.72556167497158841</c:v>
                      </c:pt>
                      <c:pt idx="44">
                        <c:v>0.7142815514176647</c:v>
                      </c:pt>
                      <c:pt idx="45">
                        <c:v>0.73955720885582288</c:v>
                      </c:pt>
                      <c:pt idx="46">
                        <c:v>0.73999220015599687</c:v>
                      </c:pt>
                      <c:pt idx="47">
                        <c:v>0.73997420051598972</c:v>
                      </c:pt>
                      <c:pt idx="48">
                        <c:v>0.74044219115617682</c:v>
                      </c:pt>
                      <c:pt idx="49">
                        <c:v>0.73654226915461696</c:v>
                      </c:pt>
                      <c:pt idx="50">
                        <c:v>0.73434331313373735</c:v>
                      </c:pt>
                      <c:pt idx="51">
                        <c:v>0.73485030299394016</c:v>
                      </c:pt>
                      <c:pt idx="52">
                        <c:v>0.73418431631367376</c:v>
                      </c:pt>
                      <c:pt idx="53">
                        <c:v>0.73355732885342295</c:v>
                      </c:pt>
                      <c:pt idx="54">
                        <c:v>0.73138837223255526</c:v>
                      </c:pt>
                      <c:pt idx="55">
                        <c:v>0.73079438411231779</c:v>
                      </c:pt>
                      <c:pt idx="56">
                        <c:v>0.72000959980800383</c:v>
                      </c:pt>
                      <c:pt idx="57">
                        <c:v>0.72869733188458286</c:v>
                      </c:pt>
                      <c:pt idx="58">
                        <c:v>0.72845889170590372</c:v>
                      </c:pt>
                      <c:pt idx="59">
                        <c:v>0.7295937462272124</c:v>
                      </c:pt>
                      <c:pt idx="60">
                        <c:v>0.72868525896414349</c:v>
                      </c:pt>
                      <c:pt idx="61">
                        <c:v>0.72693770373053246</c:v>
                      </c:pt>
                      <c:pt idx="62">
                        <c:v>0.72627067487625252</c:v>
                      </c:pt>
                      <c:pt idx="63">
                        <c:v>0.72744778461909942</c:v>
                      </c:pt>
                      <c:pt idx="64">
                        <c:v>0.72506640106241704</c:v>
                      </c:pt>
                      <c:pt idx="65">
                        <c:v>0.72214475431606906</c:v>
                      </c:pt>
                      <c:pt idx="66">
                        <c:v>0.71873717252203306</c:v>
                      </c:pt>
                      <c:pt idx="67">
                        <c:v>0.71565555957986238</c:v>
                      </c:pt>
                      <c:pt idx="68">
                        <c:v>0.71535071833876607</c:v>
                      </c:pt>
                      <c:pt idx="69">
                        <c:v>0.72482532483451823</c:v>
                      </c:pt>
                      <c:pt idx="70">
                        <c:v>0.72731061534689878</c:v>
                      </c:pt>
                      <c:pt idx="71">
                        <c:v>0.72884898259377295</c:v>
                      </c:pt>
                      <c:pt idx="72">
                        <c:v>0.72917688158862459</c:v>
                      </c:pt>
                      <c:pt idx="73">
                        <c:v>0.73031380240254962</c:v>
                      </c:pt>
                      <c:pt idx="74">
                        <c:v>0.73134959548909051</c:v>
                      </c:pt>
                      <c:pt idx="75">
                        <c:v>0.73130056386369213</c:v>
                      </c:pt>
                      <c:pt idx="76">
                        <c:v>0.72874785486638882</c:v>
                      </c:pt>
                      <c:pt idx="77">
                        <c:v>0.72505209610198573</c:v>
                      </c:pt>
                      <c:pt idx="78">
                        <c:v>0.72358114734003431</c:v>
                      </c:pt>
                      <c:pt idx="79">
                        <c:v>0.71930007354743819</c:v>
                      </c:pt>
                      <c:pt idx="80">
                        <c:v>0.72547192939445937</c:v>
                      </c:pt>
                      <c:pt idx="81">
                        <c:v>0.75538684252855082</c:v>
                      </c:pt>
                      <c:pt idx="82">
                        <c:v>0.75969438635998077</c:v>
                      </c:pt>
                      <c:pt idx="83">
                        <c:v>0.76381856200739895</c:v>
                      </c:pt>
                      <c:pt idx="84">
                        <c:v>0.76574231944667848</c:v>
                      </c:pt>
                      <c:pt idx="85">
                        <c:v>0.76516647900916845</c:v>
                      </c:pt>
                      <c:pt idx="86">
                        <c:v>0.7664468393115651</c:v>
                      </c:pt>
                      <c:pt idx="87">
                        <c:v>0.76674601898021555</c:v>
                      </c:pt>
                      <c:pt idx="88">
                        <c:v>0.76532089432202033</c:v>
                      </c:pt>
                      <c:pt idx="89">
                        <c:v>0.76265723017532572</c:v>
                      </c:pt>
                      <c:pt idx="90">
                        <c:v>0.76015119832716749</c:v>
                      </c:pt>
                      <c:pt idx="91">
                        <c:v>0.755287115972334</c:v>
                      </c:pt>
                      <c:pt idx="92">
                        <c:v>0.74941933408396333</c:v>
                      </c:pt>
                      <c:pt idx="93">
                        <c:v>0.76600381277938467</c:v>
                      </c:pt>
                      <c:pt idx="94">
                        <c:v>0.76606955035498292</c:v>
                      </c:pt>
                      <c:pt idx="95">
                        <c:v>0.76763739153300026</c:v>
                      </c:pt>
                      <c:pt idx="96">
                        <c:v>0.76961937943728642</c:v>
                      </c:pt>
                      <c:pt idx="97">
                        <c:v>0.76872534840915074</c:v>
                      </c:pt>
                      <c:pt idx="98">
                        <c:v>0.76780173547199582</c:v>
                      </c:pt>
                      <c:pt idx="99">
                        <c:v>0.76749934262424391</c:v>
                      </c:pt>
                      <c:pt idx="100">
                        <c:v>0.76566197738627395</c:v>
                      </c:pt>
                      <c:pt idx="101">
                        <c:v>0.76430120957139103</c:v>
                      </c:pt>
                      <c:pt idx="102">
                        <c:v>0.76509663423612928</c:v>
                      </c:pt>
                      <c:pt idx="103">
                        <c:v>0.76310149881672362</c:v>
                      </c:pt>
                      <c:pt idx="104">
                        <c:v>0.75464764659479355</c:v>
                      </c:pt>
                      <c:pt idx="105">
                        <c:v>0.76259133785040512</c:v>
                      </c:pt>
                      <c:pt idx="106">
                        <c:v>0.76465059120499534</c:v>
                      </c:pt>
                      <c:pt idx="107">
                        <c:v>0.76829081971569024</c:v>
                      </c:pt>
                      <c:pt idx="108">
                        <c:v>0.76858974358974363</c:v>
                      </c:pt>
                      <c:pt idx="109">
                        <c:v>0.76517536867277791</c:v>
                      </c:pt>
                      <c:pt idx="110">
                        <c:v>0.76094061379035483</c:v>
                      </c:pt>
                      <c:pt idx="111">
                        <c:v>0.76218280855586551</c:v>
                      </c:pt>
                      <c:pt idx="112">
                        <c:v>0.76330211239537671</c:v>
                      </c:pt>
                      <c:pt idx="113">
                        <c:v>0.76419888401753688</c:v>
                      </c:pt>
                      <c:pt idx="114">
                        <c:v>0.76189717018732561</c:v>
                      </c:pt>
                      <c:pt idx="115">
                        <c:v>0.75615451042912185</c:v>
                      </c:pt>
                      <c:pt idx="116">
                        <c:v>0.74710708117443869</c:v>
                      </c:pt>
                      <c:pt idx="117">
                        <c:v>0.74506256396711679</c:v>
                      </c:pt>
                      <c:pt idx="118">
                        <c:v>0.74690481693023869</c:v>
                      </c:pt>
                      <c:pt idx="119">
                        <c:v>0.74753540889431802</c:v>
                      </c:pt>
                      <c:pt idx="120">
                        <c:v>0.74908052428274297</c:v>
                      </c:pt>
                      <c:pt idx="121">
                        <c:v>0.74794479844167849</c:v>
                      </c:pt>
                      <c:pt idx="122">
                        <c:v>0.74588794611905307</c:v>
                      </c:pt>
                      <c:pt idx="123">
                        <c:v>0.74522764039750411</c:v>
                      </c:pt>
                      <c:pt idx="124">
                        <c:v>0.74602661032057838</c:v>
                      </c:pt>
                      <c:pt idx="125">
                        <c:v>0.7425335930535838</c:v>
                      </c:pt>
                      <c:pt idx="126">
                        <c:v>0.73778269338703828</c:v>
                      </c:pt>
                      <c:pt idx="127">
                        <c:v>0.7306579946515237</c:v>
                      </c:pt>
                      <c:pt idx="128">
                        <c:v>0.71991812209052797</c:v>
                      </c:pt>
                      <c:pt idx="129">
                        <c:v>0.71259184602379866</c:v>
                      </c:pt>
                      <c:pt idx="130">
                        <c:v>0.71136939983093828</c:v>
                      </c:pt>
                      <c:pt idx="131">
                        <c:v>0.71107029065608951</c:v>
                      </c:pt>
                      <c:pt idx="132">
                        <c:v>0.71018596787827548</c:v>
                      </c:pt>
                      <c:pt idx="133">
                        <c:v>0.70977306716951694</c:v>
                      </c:pt>
                      <c:pt idx="134">
                        <c:v>0.70879445997789192</c:v>
                      </c:pt>
                      <c:pt idx="135">
                        <c:v>0.70864490539046754</c:v>
                      </c:pt>
                      <c:pt idx="136">
                        <c:v>0.70933740815397628</c:v>
                      </c:pt>
                      <c:pt idx="137">
                        <c:v>0.70878795760452562</c:v>
                      </c:pt>
                      <c:pt idx="138">
                        <c:v>0.70755900903829894</c:v>
                      </c:pt>
                      <c:pt idx="139">
                        <c:v>0.70466545289030502</c:v>
                      </c:pt>
                      <c:pt idx="140">
                        <c:v>0.6974998374406659</c:v>
                      </c:pt>
                      <c:pt idx="141">
                        <c:v>0.69176730627542693</c:v>
                      </c:pt>
                      <c:pt idx="142">
                        <c:v>0.69298779511163788</c:v>
                      </c:pt>
                      <c:pt idx="143">
                        <c:v>0.69249767754749014</c:v>
                      </c:pt>
                      <c:pt idx="144">
                        <c:v>0.69183137393087091</c:v>
                      </c:pt>
                      <c:pt idx="145">
                        <c:v>0.69139891725662306</c:v>
                      </c:pt>
                      <c:pt idx="146">
                        <c:v>0.6898516833776468</c:v>
                      </c:pt>
                      <c:pt idx="147">
                        <c:v>0.69094724028574173</c:v>
                      </c:pt>
                      <c:pt idx="148">
                        <c:v>0.68506262613319668</c:v>
                      </c:pt>
                      <c:pt idx="149">
                        <c:v>0.68308934234551688</c:v>
                      </c:pt>
                      <c:pt idx="150">
                        <c:v>0.68138834609347476</c:v>
                      </c:pt>
                      <c:pt idx="151">
                        <c:v>0.67973540058301574</c:v>
                      </c:pt>
                      <c:pt idx="152">
                        <c:v>0.68969792100458083</c:v>
                      </c:pt>
                      <c:pt idx="153">
                        <c:v>0.66614278018948636</c:v>
                      </c:pt>
                      <c:pt idx="154">
                        <c:v>0.67310434424411425</c:v>
                      </c:pt>
                      <c:pt idx="155">
                        <c:v>0.68624797997401699</c:v>
                      </c:pt>
                      <c:pt idx="156">
                        <c:v>0.69325073671535842</c:v>
                      </c:pt>
                      <c:pt idx="157">
                        <c:v>0.69421084318261039</c:v>
                      </c:pt>
                      <c:pt idx="158">
                        <c:v>0.69699293386989447</c:v>
                      </c:pt>
                      <c:pt idx="159">
                        <c:v>0.69335213409803864</c:v>
                      </c:pt>
                      <c:pt idx="160">
                        <c:v>0.68643493139833334</c:v>
                      </c:pt>
                      <c:pt idx="161">
                        <c:v>0.68070281060870119</c:v>
                      </c:pt>
                      <c:pt idx="162">
                        <c:v>0.67659938527836749</c:v>
                      </c:pt>
                      <c:pt idx="163">
                        <c:v>0.67078487911530782</c:v>
                      </c:pt>
                      <c:pt idx="164">
                        <c:v>0.66884248550334291</c:v>
                      </c:pt>
                      <c:pt idx="165">
                        <c:v>0.6382133090246126</c:v>
                      </c:pt>
                      <c:pt idx="166">
                        <c:v>0.63864175022789427</c:v>
                      </c:pt>
                      <c:pt idx="167">
                        <c:v>0.63487085992099668</c:v>
                      </c:pt>
                      <c:pt idx="168">
                        <c:v>0.63351564873898514</c:v>
                      </c:pt>
                      <c:pt idx="169">
                        <c:v>0.6317745366150106</c:v>
                      </c:pt>
                      <c:pt idx="170">
                        <c:v>0.63293527803099359</c:v>
                      </c:pt>
                      <c:pt idx="171">
                        <c:v>0.63309632330598609</c:v>
                      </c:pt>
                      <c:pt idx="172">
                        <c:v>0.63187177149802487</c:v>
                      </c:pt>
                      <c:pt idx="173">
                        <c:v>0.62803403220905496</c:v>
                      </c:pt>
                      <c:pt idx="174">
                        <c:v>0.62398055302339717</c:v>
                      </c:pt>
                      <c:pt idx="175">
                        <c:v>0.61835004557885143</c:v>
                      </c:pt>
                      <c:pt idx="176">
                        <c:v>0.6150592525068368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8E-4278-AB4E-63AF043D81B2}"/>
                  </c:ext>
                </c:extLst>
              </c15:ser>
            </c15:filteredBarSeries>
          </c:ext>
        </c:extLst>
      </c:barChart>
      <c:dateAx>
        <c:axId val="1642220520"/>
        <c:scaling>
          <c:orientation val="minMax"/>
        </c:scaling>
        <c:delete val="0"/>
        <c:axPos val="b"/>
        <c:numFmt formatCode="[$-409]mmm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221504"/>
        <c:crosses val="autoZero"/>
        <c:auto val="1"/>
        <c:lblOffset val="100"/>
        <c:baseTimeUnit val="months"/>
      </c:dateAx>
      <c:valAx>
        <c:axId val="16422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220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0</xdr:row>
      <xdr:rowOff>66675</xdr:rowOff>
    </xdr:from>
    <xdr:to>
      <xdr:col>8</xdr:col>
      <xdr:colOff>9524</xdr:colOff>
      <xdr:row>12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219DC-4F56-44E3-8F14-61B6CF977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0</xdr:row>
      <xdr:rowOff>66674</xdr:rowOff>
    </xdr:from>
    <xdr:to>
      <xdr:col>15</xdr:col>
      <xdr:colOff>314325</xdr:colOff>
      <xdr:row>12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E755B6-4D98-4F19-BBE9-BAA2CD47A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76199</xdr:colOff>
      <xdr:row>12</xdr:row>
      <xdr:rowOff>142875</xdr:rowOff>
    </xdr:from>
    <xdr:to>
      <xdr:col>15</xdr:col>
      <xdr:colOff>85724</xdr:colOff>
      <xdr:row>22</xdr:row>
      <xdr:rowOff>352425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96162C-64CD-4F05-B588-A0C4A0209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95249</xdr:colOff>
      <xdr:row>12</xdr:row>
      <xdr:rowOff>142875</xdr:rowOff>
    </xdr:from>
    <xdr:to>
      <xdr:col>8</xdr:col>
      <xdr:colOff>9524</xdr:colOff>
      <xdr:row>22</xdr:row>
      <xdr:rowOff>314325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75D74C-7F02-470A-9471-E53BEBEF1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22</xdr:row>
      <xdr:rowOff>361950</xdr:rowOff>
    </xdr:from>
    <xdr:to>
      <xdr:col>8</xdr:col>
      <xdr:colOff>19050</xdr:colOff>
      <xdr:row>33</xdr:row>
      <xdr:rowOff>266700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18403B-D57D-4322-B42E-ADFEA45EE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BE56D49-3017-4C1A-AF08-325CCB33FE59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UNRAT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7A62C0-D461-4AAD-9226-F1B14FF8A517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82747AF-9A77-4F13-A595-7675FBE43CD4}" autoFormatId="16" applyNumberFormats="0" applyBorderFormats="0" applyFontFormats="0" applyPatternFormats="0" applyAlignmentFormats="0" applyWidthHeightFormats="0">
  <queryTableRefresh nextId="4">
    <queryTableFields count="3">
      <queryTableField id="1" name="Date(UTC)" tableColumnId="1"/>
      <queryTableField id="2" name="UnixTimeStamp" tableColumnId="2"/>
      <queryTableField id="3" name="Valu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05A86C0-D93C-4731-80B0-825350992458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Rate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E7C22C18-61F8-42D1-8DD9-E6C1154D77B4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FE2A6F80-7C70-4851-BD50-CDB1477CD86C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3CF049B-EAA1-4287-98E5-41A229D93728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MEPAINUSA672N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7B3120FE-1AB2-4D44-B977-D444B39F7DE5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WILL5000PRFC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8687635-70D2-4282-84C8-D5FA81161748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GDP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2F5231E-D8F6-4ADE-8630-096C408CB1C2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HDTGPDUSQ163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0E3755E-B66F-46CF-8627-3B9639B760DF}" name="Unemployment_Rate_History" displayName="Unemployment_Rate_History" ref="A1:B886" tableType="queryTable" totalsRowShown="0">
  <autoFilter ref="A1:B886" xr:uid="{D0E3755E-B66F-46CF-8627-3B9639B760DF}"/>
  <tableColumns count="2">
    <tableColumn id="1" xr3:uid="{09405582-607A-4137-B640-5BD61659BF9F}" uniqueName="1" name="DATE" queryTableFieldId="1" dataDxfId="12"/>
    <tableColumn id="2" xr3:uid="{3E7ADABE-1E9D-4263-B339-9C76ABE13FCB}" uniqueName="2" name="UNRATE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B43FFE-B789-4CA4-BC74-F592182A0CCB}" name="tbDailies" displayName="tbDailies" ref="B2:Q1594" totalsRowShown="0" headerRowDxfId="48" dataDxfId="47">
  <autoFilter ref="B2:Q1594" xr:uid="{E9B43FFE-B789-4CA4-BC74-F592182A0CCB}"/>
  <sortState xmlns:xlrd2="http://schemas.microsoft.com/office/spreadsheetml/2017/richdata2" ref="B3:F1092">
    <sortCondition descending="1" ref="B2:B1092"/>
  </sortState>
  <tableColumns count="16">
    <tableColumn id="1" xr3:uid="{9951356E-25C1-4CDA-B74B-F8DE068EE07C}" name="Date" dataDxfId="46"/>
    <tableColumn id="7" xr3:uid="{CBC90461-EFD7-4EC7-B147-F89F1620F955}" name="Month" dataDxfId="45">
      <calculatedColumnFormula>TEXT(tbDailies[[#This Row],[Date]],"mmm-yy")</calculatedColumnFormula>
    </tableColumn>
    <tableColumn id="2" xr3:uid="{EEFA45EB-23CA-4895-ACCF-CB90D005B18B}" name="FGI" dataDxfId="44"/>
    <tableColumn id="8" xr3:uid="{98EB005E-2873-49E9-81C3-4C41BA60426C}" name="FX" dataDxfId="43">
      <calculatedColumnFormula>_xlfn.XLOOKUP(tbDailies[[#This Row],[Date]],FXUSDCAD[Date],FXUSDCAD[Rate],E4)</calculatedColumnFormula>
    </tableColumn>
    <tableColumn id="3" xr3:uid="{A925AEB2-84D6-4515-94B7-A60523A40C74}" name="BTC-USD" dataDxfId="42">
      <calculatedColumnFormula>_xlfn.XLOOKUP(tbDailies[[#This Row],[Date]],BTC_USD_History[Date],BTC_USD_History[Close],"n/a")</calculatedColumnFormula>
    </tableColumn>
    <tableColumn id="4" xr3:uid="{EB0756BE-6184-4CD8-B529-A67C254F58C7}" name="ETH-USD" dataDxfId="41">
      <calculatedColumnFormula>_xlfn.XLOOKUP(tbDailies[[#This Row],[Date]],ETH_USD_History[Date(UTC)],ETH_USD_History[Value],"n/a")</calculatedColumnFormula>
    </tableColumn>
    <tableColumn id="6" xr3:uid="{22199997-01FE-4947-8510-1B69CA0412A6}" name="VOO-USD" dataDxfId="40">
      <calculatedColumnFormula>_xlfn.XLOOKUP(tbDailies[[#This Row],[Date]],VOO_USD_History[Date],VOO_USD_History[Close],"n/a")</calculatedColumnFormula>
    </tableColumn>
    <tableColumn id="5" xr3:uid="{D39977A1-5AB3-48E7-A554-FB64E1D479E8}" name="VIX-USD" dataDxfId="39">
      <calculatedColumnFormula>_xlfn.XLOOKUP(tbDailies[[#This Row],[Date]],VIX_USD_History[DATE],VIX_USD_History[CLOSE],"n/a")</calculatedColumnFormula>
    </tableColumn>
    <tableColumn id="9" xr3:uid="{6289FAF5-BADC-4B75-8913-F1426084CFA2}" name="BTC-CAD" dataDxfId="38">
      <calculatedColumnFormula>tbDailies[[#This Row],[BTC-USD]]*tbDailies[[#This Row],[FX]]</calculatedColumnFormula>
    </tableColumn>
    <tableColumn id="10" xr3:uid="{E69BF9E1-541A-4557-B9C1-E564A5000813}" name="ETH-CAD" dataDxfId="37">
      <calculatedColumnFormula>tbDailies[[#This Row],[ETH-USD]]*tbDailies[[#This Row],[FX]]</calculatedColumnFormula>
    </tableColumn>
    <tableColumn id="11" xr3:uid="{A218A039-405B-4513-A8CE-6AB2D001DECE}" name="US Inflation" dataDxfId="36" dataCellStyle="Percent">
      <calculatedColumnFormula>_xlfn.XLOOKUP(tbDailies[[#This Row],[Month]],tbMonthlies[Month],tbMonthlies[US Inflation],L4)</calculatedColumnFormula>
    </tableColumn>
    <tableColumn id="12" xr3:uid="{B01FB39F-C80F-4B65-8878-92BCA681E766}" name="Buffett Indicator" dataDxfId="35">
      <calculatedColumnFormula>_xlfn.XLOOKUP(tbDailies[[#This Row],[Month]],tbMonthlies[Month],tbMonthlies[Buffett Indicator],M4)</calculatedColumnFormula>
    </tableColumn>
    <tableColumn id="13" xr3:uid="{EB9DA7A3-4CD6-4BCD-B4C9-9B9DA077BA0C}" name="CPI Indicator" dataDxfId="34">
      <calculatedColumnFormula>_xlfn.XLOOKUP(tbDailies[[#This Row],[Month]],tbMonthlies[Month],tbMonthlies[CPI Indicator],N4)</calculatedColumnFormula>
    </tableColumn>
    <tableColumn id="14" xr3:uid="{71D62F2A-1AE0-49D4-A19C-CC6D7D004B52}" name="Shiller PE" dataDxfId="33">
      <calculatedColumnFormula>_xlfn.XLOOKUP(tbDailies[[#This Row],[Month]],tbMonthlies[Month],tbMonthlies[Shiller PE],O4)</calculatedColumnFormula>
    </tableColumn>
    <tableColumn id="15" xr3:uid="{72729D8C-B1F3-4460-A88A-9C366B146128}" name="Unemployment" dataDxfId="32">
      <calculatedColumnFormula>_xlfn.XLOOKUP(tbDailies[[#This Row],[Month]],tbMonthlies[Month],tbMonthlies[Unemployment],P4)</calculatedColumnFormula>
    </tableColumn>
    <tableColumn id="16" xr3:uid="{E6815B12-1BC3-424D-B9C8-DD7C1E664C10}" name="Debt to GDP" dataDxfId="31">
      <calculatedColumnFormula>_xlfn.XLOOKUP(tbDailies[[#This Row],[Month]],tbMonthlies[Month],tbMonthlies[Debt to GDP],Q4)</calculatedColumnFormula>
    </tableColumn>
  </tableColumns>
  <tableStyleInfo name="Simp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ACE7B2-AEE0-41B2-88D7-16C88285015D}" name="tbMonthlies" displayName="tbMonthlies" ref="A1:N178" totalsRowShown="0">
  <autoFilter ref="A1:N178" xr:uid="{B2ACE7B2-AEE0-41B2-88D7-16C88285015D}"/>
  <sortState xmlns:xlrd2="http://schemas.microsoft.com/office/spreadsheetml/2017/richdata2" ref="A2:E178">
    <sortCondition descending="1" ref="C1:C178"/>
  </sortState>
  <tableColumns count="14">
    <tableColumn id="1" xr3:uid="{6CE686BD-1DA2-42A4-ABE6-58BBFD7D0240}" name="Month" dataDxfId="30"/>
    <tableColumn id="11" xr3:uid="{F30CFC69-6080-4B4D-9EB5-43AD982745B8}" name="Year" dataDxfId="29">
      <calculatedColumnFormula>DATEVALUE(CONCATENATE("01-01-",TEXT(tbMonthlies[[#This Row],[DateVal]],"yyyy")))</calculatedColumnFormula>
    </tableColumn>
    <tableColumn id="4" xr3:uid="{F0FF100E-9FC1-40A2-BC9E-004BFCDF1C02}" name="DateVal" dataDxfId="28">
      <calculatedColumnFormula>DATEVALUE(tbMonthlies[[#This Row],[Month]])</calculatedColumnFormula>
    </tableColumn>
    <tableColumn id="2" xr3:uid="{46561DFD-4412-420B-8641-14A0FF4D006D}" name="US Inflation" dataDxfId="27"/>
    <tableColumn id="3" xr3:uid="{40DE6D67-79CF-4C86-B141-7596632F83EF}" name="CPI"/>
    <tableColumn id="6" xr3:uid="{92A9E8A7-5D2F-41E4-9C21-09EDD65F9F7B}" name="US GDP" dataDxfId="26">
      <calculatedColumnFormula>_xlfn.XLOOKUP(tbMonthlies[[#This Row],[DateVal]],GDP[DATE],GDP[GDP],F3)</calculatedColumnFormula>
    </tableColumn>
    <tableColumn id="7" xr3:uid="{AE35F28C-6772-43B5-BA73-9DA71C9F719C}" name="Wilshire 5000 TEMP" dataDxfId="25">
      <calculatedColumnFormula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calculatedColumnFormula>
    </tableColumn>
    <tableColumn id="9" xr3:uid="{E867D194-92CC-48BB-AF86-A4714D25935F}" name="Wilshire 5000" dataDxfId="24">
      <calculatedColumnFormula>IF(tbMonthlies[[#This Row],[Wilshire 5000 TEMP]]&lt;&gt;".",tbMonthlies[[#This Row],[Wilshire 5000 TEMP]],G3)</calculatedColumnFormula>
    </tableColumn>
    <tableColumn id="8" xr3:uid="{4124124F-1FAC-41E8-A475-4A38D18F6C94}" name="Buffett Indicator" dataDxfId="23" dataCellStyle="Percent">
      <calculatedColumnFormula>tbMonthlies[[#This Row],[Wilshire 5000]]/tbMonthlies[[#This Row],[US GDP]]</calculatedColumnFormula>
    </tableColumn>
    <tableColumn id="10" xr3:uid="{992041D9-141F-481B-B842-E789C82E5977}" name="US Median Income" dataDxfId="22">
      <calculatedColumnFormula>_xlfn.XLOOKUP(tbMonthlies[[#This Row],[Year]],US_Median_Income[DATE],US_Median_Income[MEPAINUSA672N])</calculatedColumnFormula>
    </tableColumn>
    <tableColumn id="13" xr3:uid="{AC04BA82-A699-408F-AE13-963DA4F64381}" name="CPI Indicator" dataDxfId="21">
      <calculatedColumnFormula>tbMonthlies[[#This Row],[CPI]]/tbMonthlies[[#This Row],[US Median Income]]*100</calculatedColumnFormula>
    </tableColumn>
    <tableColumn id="12" xr3:uid="{C3C17EEC-4ADC-403E-A704-C43349D9A076}" name="Shiller PE" dataDxfId="20" dataCellStyle="Percent">
      <calculatedColumnFormula>_xlfn.XLOOKUP(tbMonthlies[[#This Row],[DateVal]],tbShillerPE[Month],tbShillerPE[PE])/100</calculatedColumnFormula>
    </tableColumn>
    <tableColumn id="5" xr3:uid="{884D2F7B-B9E7-4C04-8992-5B3B1E6CA774}" name="Unemployment" dataDxfId="19">
      <calculatedColumnFormula>_xlfn.XLOOKUP(tbMonthlies[[#This Row],[DateVal]],Unemployment_Rate_History[DATE],Unemployment_Rate_History[UNRATE])/100</calculatedColumnFormula>
    </tableColumn>
    <tableColumn id="14" xr3:uid="{C9F96DD3-D708-4989-AF68-B1384245035D}" name="Debt to GDP" dataDxfId="18">
      <calculatedColumnFormula>_xlfn.XLOOKUP(tbMonthlies[[#This Row],[DateVal]],Household_Debt_to_GDP[DATE],Household_Debt_to_GDP[HDTGPDUSQ163N],N3)</calculatedColumnFormula>
    </tableColumn>
  </tableColumns>
  <tableStyleInfo name="Simp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E1BF34-AEE5-46B8-9D76-18486FDFDE86}" name="BTC_USD_History" displayName="BTC_USD_History" ref="A1:G2613" tableType="queryTable" totalsRowShown="0">
  <autoFilter ref="A1:G2613" xr:uid="{A1E1BF34-AEE5-46B8-9D76-18486FDFDE86}"/>
  <tableColumns count="7">
    <tableColumn id="1" xr3:uid="{ADCE2C7D-A642-43F9-9B8B-873D1BD1D4CC}" uniqueName="1" name="Date" queryTableFieldId="1" dataDxfId="10"/>
    <tableColumn id="2" xr3:uid="{2D162476-626F-425E-8A61-F56AA5DFDAD2}" uniqueName="2" name="Open" queryTableFieldId="2"/>
    <tableColumn id="3" xr3:uid="{166D438F-EE9B-4261-BF93-C48762387451}" uniqueName="3" name="High" queryTableFieldId="3"/>
    <tableColumn id="4" xr3:uid="{48842F21-9AD4-4845-8402-BFCBE8D094F9}" uniqueName="4" name="Low" queryTableFieldId="4"/>
    <tableColumn id="5" xr3:uid="{E2E8AF20-3FE8-4771-A03B-CA6D1CA743D6}" uniqueName="5" name="Close" queryTableFieldId="5"/>
    <tableColumn id="6" xr3:uid="{60684F29-AFCE-481D-864C-CC8B7DD65DEC}" uniqueName="6" name="Adj Close" queryTableFieldId="6"/>
    <tableColumn id="7" xr3:uid="{8ABB85F8-FBFA-49C7-9729-9BAD62FE4436}" uniqueName="7" name="Volume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6B30CA-D56D-433B-A123-7CCC13DA195B}" name="ETH_USD_History" displayName="ETH_USD_History" ref="A1:C2296" tableType="queryTable" totalsRowShown="0">
  <autoFilter ref="A1:C2296" xr:uid="{D76B30CA-D56D-433B-A123-7CCC13DA195B}"/>
  <tableColumns count="3">
    <tableColumn id="1" xr3:uid="{B55E5B27-B6B4-4717-96A1-B90E30B63543}" uniqueName="1" name="Date(UTC)" queryTableFieldId="1" dataDxfId="9"/>
    <tableColumn id="2" xr3:uid="{4151ECED-3A7B-4C4F-8BE7-AC110681D899}" uniqueName="2" name="UnixTimeStamp" queryTableFieldId="2"/>
    <tableColumn id="3" xr3:uid="{3CDB6648-3289-481D-BB0F-DF0944FD94D0}" uniqueName="3" name="Value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FE3B90-8954-47A7-88B5-64D2BFD698DF}" name="FXUSDCAD" displayName="FXUSDCAD" ref="A1:C1171" tableType="queryTable" totalsRowShown="0">
  <autoFilter ref="A1:C1171" xr:uid="{6AFE3B90-8954-47A7-88B5-64D2BFD698DF}"/>
  <tableColumns count="3">
    <tableColumn id="1" xr3:uid="{3F19C54C-12B2-4E87-9482-12465DDF33CE}" uniqueName="1" name="Date" queryTableFieldId="1" dataDxfId="8"/>
    <tableColumn id="2" xr3:uid="{2FAD686D-40E3-4D87-AA68-39AC8202A8E7}" uniqueName="2" name="Rate" queryTableFieldId="2" dataDxfId="7"/>
    <tableColumn id="3" xr3:uid="{84132741-CD13-4F39-9293-DDE415B10EC0}" uniqueName="3" name="Column3" queryTableFieldId="3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8F6F533-DBDB-4605-83E9-0A9FFE827877}" name="VIX_USD_History" displayName="VIX_USD_History" ref="A1:E8025" tableType="queryTable" totalsRowShown="0">
  <autoFilter ref="A1:E8025" xr:uid="{18F6F533-DBDB-4605-83E9-0A9FFE827877}"/>
  <tableColumns count="5">
    <tableColumn id="1" xr3:uid="{A8B8156B-1B2D-4A79-94AF-C6F0F1284FEE}" uniqueName="1" name="DATE" queryTableFieldId="1" dataDxfId="5"/>
    <tableColumn id="2" xr3:uid="{E78CF8F4-2B77-4F20-A84F-5382E4ED89F3}" uniqueName="2" name="OPEN" queryTableFieldId="2"/>
    <tableColumn id="3" xr3:uid="{50694789-3F13-4E0C-BD0A-7383F793DF31}" uniqueName="3" name="HIGH" queryTableFieldId="3"/>
    <tableColumn id="4" xr3:uid="{86E8F7C1-D217-4CEB-94D3-63BD1483DB24}" uniqueName="4" name="LOW" queryTableFieldId="4"/>
    <tableColumn id="5" xr3:uid="{457DB10A-2292-4597-8325-8B186AEEF132}" uniqueName="5" name="CLOSE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D525A0-509E-4552-97D8-D612043A47E0}" name="VOO_USD_History" displayName="VOO_USD_History" ref="A1:G2814" tableType="queryTable" totalsRowShown="0">
  <autoFilter ref="A1:G2814" xr:uid="{E0D525A0-509E-4552-97D8-D612043A47E0}"/>
  <sortState xmlns:xlrd2="http://schemas.microsoft.com/office/spreadsheetml/2017/richdata2" ref="A2:G2814">
    <sortCondition descending="1" ref="A1:A2814"/>
  </sortState>
  <tableColumns count="7">
    <tableColumn id="1" xr3:uid="{629B2ECE-EA67-448C-8479-4DBD3790AD76}" uniqueName="1" name="Date" queryTableFieldId="1" dataDxfId="4"/>
    <tableColumn id="2" xr3:uid="{64711EC6-225D-42B2-A752-35D0652786B6}" uniqueName="2" name="Open" queryTableFieldId="2"/>
    <tableColumn id="3" xr3:uid="{7333A2D5-BC9A-47B4-A1A1-667DDE57FB22}" uniqueName="3" name="High" queryTableFieldId="3"/>
    <tableColumn id="4" xr3:uid="{17CD41AC-E77E-4534-A2FE-06567AECC274}" uniqueName="4" name="Low" queryTableFieldId="4"/>
    <tableColumn id="5" xr3:uid="{455CFAF7-2E33-484B-9F55-40421C36B4C9}" uniqueName="5" name="Close" queryTableFieldId="5"/>
    <tableColumn id="6" xr3:uid="{45046D5F-658E-4FB6-8888-DD39A874FE97}" uniqueName="6" name="Adj Close" queryTableFieldId="6"/>
    <tableColumn id="7" xr3:uid="{A5A679CD-4967-4FEF-962B-019B77E1EE59}" uniqueName="7" name="Volume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83B699-8880-42F9-9955-3F8293A7E3DA}" name="US_Median_Income" displayName="US_Median_Income" ref="A1:B49" tableType="queryTable" totalsRowShown="0">
  <autoFilter ref="A1:B49" xr:uid="{D383B699-8880-42F9-9955-3F8293A7E3DA}"/>
  <tableColumns count="2">
    <tableColumn id="1" xr3:uid="{6D6E2342-B17D-41E8-B714-1E7C91AC0787}" uniqueName="1" name="DATE" queryTableFieldId="1" dataDxfId="11"/>
    <tableColumn id="2" xr3:uid="{89EDCBC7-68C2-4F9A-82C9-6C4760DEF143}" uniqueName="2" name="MEPAINUSA672N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E4B7690-CDCA-4F32-830F-9742B661C87A}" name="Wilshire_5000" displayName="Wilshire_5000" ref="A1:B13270" tableType="queryTable" totalsRowShown="0">
  <autoFilter ref="A1:B13270" xr:uid="{1E4B7690-CDCA-4F32-830F-9742B661C87A}"/>
  <tableColumns count="2">
    <tableColumn id="1" xr3:uid="{F713F547-1FFC-4A86-88A2-408DBB98FFF3}" uniqueName="1" name="DATE" queryTableFieldId="1" dataDxfId="3"/>
    <tableColumn id="2" xr3:uid="{D7FE831B-AED6-49EC-90D7-92EC88F48A7E}" uniqueName="2" name="WILL5000PRFC" queryTableFieldId="2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525055D-AD6B-43C0-B1AC-C12AAF353ABA}" name="GDP" displayName="GDP" ref="A1:B299" tableType="queryTable" totalsRowShown="0">
  <autoFilter ref="A1:B299" xr:uid="{5525055D-AD6B-43C0-B1AC-C12AAF353ABA}"/>
  <tableColumns count="2">
    <tableColumn id="1" xr3:uid="{960D0C3E-B78F-406B-BE73-A493D6D507EE}" uniqueName="1" name="DATE" queryTableFieldId="1" dataDxfId="1"/>
    <tableColumn id="2" xr3:uid="{1D0FC47F-CE10-4D51-B514-ECF48F5D987F}" uniqueName="2" name="GDP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9E95234-41E9-4ED3-AB54-610C91960291}" name="tbShillerPE" displayName="tbShillerPE" ref="A1:B1463" totalsRowShown="0">
  <autoFilter ref="A1:B1463" xr:uid="{B7D758CC-F579-403B-8531-AB4DB4723ABB}"/>
  <tableColumns count="2">
    <tableColumn id="1" xr3:uid="{2416511A-24A5-4252-8BDB-A5404C84CE6B}" name="Month" dataDxfId="17"/>
    <tableColumn id="2" xr3:uid="{3018372A-9610-427C-82C2-332898A56C40}" name="PE"/>
  </tableColumns>
  <tableStyleInfo name="Simple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E77FF2B-5155-4515-93A1-9ED2287AD479}" name="tbSources" displayName="tbSources" ref="B2:D15" totalsRowShown="0" dataDxfId="16">
  <autoFilter ref="B2:D15" xr:uid="{5E77FF2B-5155-4515-93A1-9ED2287AD479}"/>
  <sortState xmlns:xlrd2="http://schemas.microsoft.com/office/spreadsheetml/2017/richdata2" ref="B3:D13">
    <sortCondition ref="C2:C13"/>
  </sortState>
  <tableColumns count="3">
    <tableColumn id="1" xr3:uid="{EF9DAACF-3A47-49AE-8E1D-A9414F45FA6A}" name="Data Point" dataDxfId="15"/>
    <tableColumn id="3" xr3:uid="{630CCE96-E5F8-44EB-A79A-B5CB90699CFE}" name="Sort order" dataDxfId="14"/>
    <tableColumn id="2" xr3:uid="{5D1931BD-E7F7-4ABC-8A0A-2D0826D1B67B}" name="Source" dataDxfId="13"/>
  </tableColumns>
  <tableStyleInfo name="Simple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C4BBEC-3D3B-4F72-818A-1E284BA20D03}" name="Household_Debt_to_GDP" displayName="Household_Debt_to_GDP" ref="A1:B66" tableType="queryTable" totalsRowShown="0">
  <autoFilter ref="A1:B66" xr:uid="{11C4BBEC-3D3B-4F72-818A-1E284BA20D03}"/>
  <tableColumns count="2">
    <tableColumn id="1" xr3:uid="{6ABA6A13-508D-4C54-ACD4-E85E138F42ED}" uniqueName="1" name="DATE" queryTableFieldId="1" dataDxfId="0"/>
    <tableColumn id="2" xr3:uid="{4B4ED9A3-AF7E-4312-B62F-D65E381389E0}" uniqueName="2" name="HDTGPDUSQ163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ankofcanada.ca/rates/exchange/daily-exchange-rates-lookup/?series%5B%5D=FXUSDCAD&amp;lookupPage=lookup_daily_exchange_rates_2017.php&amp;startRange=2011-09-05&amp;rangeType=range&amp;rangeValue=&amp;dFrom=2017-01-02&amp;dTo=2021-09-02&amp;submit_button=Submit" TargetMode="External"/><Relationship Id="rId13" Type="http://schemas.openxmlformats.org/officeDocument/2006/relationships/hyperlink" Target="https://fred.stlouisfed.org/series/HDTGPDUSQ163N" TargetMode="External"/><Relationship Id="rId3" Type="http://schemas.openxmlformats.org/officeDocument/2006/relationships/hyperlink" Target="https://inflationdata.com/Inflation/Inflation_Rate/HistoricalInflation.aspx" TargetMode="External"/><Relationship Id="rId7" Type="http://schemas.openxmlformats.org/officeDocument/2006/relationships/hyperlink" Target="https://etherscan.io/chart/etherprice" TargetMode="External"/><Relationship Id="rId12" Type="http://schemas.openxmlformats.org/officeDocument/2006/relationships/hyperlink" Target="https://fred.stlouisfed.org/series/UNRATE/" TargetMode="External"/><Relationship Id="rId2" Type="http://schemas.openxmlformats.org/officeDocument/2006/relationships/hyperlink" Target="https://inflationdata.com/Inflation/Consumer_Price_Index/HistoricalCPI.aspx?reloaded=true" TargetMode="External"/><Relationship Id="rId1" Type="http://schemas.openxmlformats.org/officeDocument/2006/relationships/hyperlink" Target="https://www.multpl.com/s-p-500-pe-ratio/table/by-month" TargetMode="External"/><Relationship Id="rId6" Type="http://schemas.openxmlformats.org/officeDocument/2006/relationships/hyperlink" Target="https://finance.yahoo.com/quote/BTC-USD/history?p=BTC-USD" TargetMode="External"/><Relationship Id="rId11" Type="http://schemas.openxmlformats.org/officeDocument/2006/relationships/hyperlink" Target="https://finance.yahoo.com/quote/VOO/history/" TargetMode="External"/><Relationship Id="rId5" Type="http://schemas.openxmlformats.org/officeDocument/2006/relationships/hyperlink" Target="https://fred.stlouisfed.org/series/GDP" TargetMode="External"/><Relationship Id="rId15" Type="http://schemas.openxmlformats.org/officeDocument/2006/relationships/table" Target="../tables/table13.xml"/><Relationship Id="rId10" Type="http://schemas.openxmlformats.org/officeDocument/2006/relationships/hyperlink" Target="https://www.cboe.com/tradable_products/vix/vix_historical_data/" TargetMode="External"/><Relationship Id="rId4" Type="http://schemas.openxmlformats.org/officeDocument/2006/relationships/hyperlink" Target="https://fred.stlouisfed.org/series/WILL5000PRFC" TargetMode="External"/><Relationship Id="rId9" Type="http://schemas.openxmlformats.org/officeDocument/2006/relationships/hyperlink" Target="https://alternative.me/crypto/fear-and-greed-index/" TargetMode="External"/><Relationship Id="rId14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54059-1747-4980-839B-473E8F3206A3}">
  <dimension ref="B1:E17"/>
  <sheetViews>
    <sheetView showGridLines="0" tabSelected="1" workbookViewId="0">
      <selection activeCell="B6" sqref="B6"/>
    </sheetView>
  </sheetViews>
  <sheetFormatPr defaultColWidth="15.7109375" defaultRowHeight="30" customHeight="1" x14ac:dyDescent="0.25"/>
  <cols>
    <col min="1" max="1" width="1.42578125" style="1" customWidth="1"/>
    <col min="2" max="2" width="16.140625" style="1" customWidth="1"/>
    <col min="3" max="3" width="15.7109375" style="1" customWidth="1"/>
    <col min="4" max="4" width="15.7109375" style="1"/>
    <col min="5" max="5" width="19.140625" style="1" bestFit="1" customWidth="1"/>
    <col min="6" max="16384" width="15.7109375" style="1"/>
  </cols>
  <sheetData>
    <row r="1" spans="2:5" ht="7.5" customHeight="1" x14ac:dyDescent="0.25"/>
    <row r="2" spans="2:5" customFormat="1" ht="30" customHeight="1" x14ac:dyDescent="0.25">
      <c r="B2" s="1" t="s">
        <v>0</v>
      </c>
      <c r="C2" s="1" t="s">
        <v>22</v>
      </c>
      <c r="D2" s="1"/>
      <c r="E2" s="1"/>
    </row>
    <row r="3" spans="2:5" ht="30" customHeight="1" x14ac:dyDescent="0.25">
      <c r="B3" s="31">
        <v>44489</v>
      </c>
      <c r="C3" s="32">
        <f>DATEVALUE(TEXT(dCurrDate,"mmm-yy"))</f>
        <v>44470</v>
      </c>
    </row>
    <row r="5" spans="2:5" s="14" customFormat="1" ht="30" customHeight="1" x14ac:dyDescent="0.25">
      <c r="B5" s="49" t="s">
        <v>11450</v>
      </c>
      <c r="C5" s="50" t="s">
        <v>11451</v>
      </c>
      <c r="D5" s="50" t="s">
        <v>11452</v>
      </c>
      <c r="E5" s="50" t="s">
        <v>11467</v>
      </c>
    </row>
    <row r="6" spans="2:5" ht="30" customHeight="1" x14ac:dyDescent="0.25">
      <c r="B6" s="51" t="s">
        <v>11449</v>
      </c>
      <c r="C6" s="52">
        <f>_xlfn.XLOOKUP(dCurrDate,tbDailies[Date],tbDailies[BTC-USD])</f>
        <v>65992.835938000004</v>
      </c>
      <c r="D6" s="52">
        <f>MAX(BTC_USD_History[Close])</f>
        <v>68211.757813000004</v>
      </c>
      <c r="E6" s="53">
        <f t="shared" ref="E6:E16" si="0">1-((D6-C6)/D6)</f>
        <v>0.96747009685510388</v>
      </c>
    </row>
    <row r="7" spans="2:5" ht="30" customHeight="1" x14ac:dyDescent="0.25">
      <c r="B7" s="1" t="s">
        <v>11453</v>
      </c>
      <c r="C7" s="23">
        <f>_xlfn.XLOOKUP(dCurrDate,tbDailies[Date],tbDailies[ETH-USD])</f>
        <v>4162.49</v>
      </c>
      <c r="D7" s="23">
        <f>MAX(ETH_USD_History[Value])</f>
        <v>4810.97</v>
      </c>
      <c r="E7" s="24">
        <f t="shared" si="0"/>
        <v>0.86520805575590776</v>
      </c>
    </row>
    <row r="8" spans="2:5" ht="30" customHeight="1" x14ac:dyDescent="0.25">
      <c r="B8" s="1" t="s">
        <v>11454</v>
      </c>
      <c r="C8" s="23">
        <f>_xlfn.XLOOKUP(dCurrDate,tbDailies[Date],tbDailies[VOO-USD])</f>
        <v>415.98998999999998</v>
      </c>
      <c r="D8" s="23">
        <f>MAX(VOO_USD_History[Close])</f>
        <v>431.23001099999999</v>
      </c>
      <c r="E8" s="24">
        <f t="shared" si="0"/>
        <v>0.96465918277659013</v>
      </c>
    </row>
    <row r="9" spans="2:5" ht="30" customHeight="1" x14ac:dyDescent="0.25">
      <c r="B9" s="1" t="s">
        <v>11455</v>
      </c>
      <c r="C9" s="23">
        <f>_xlfn.XLOOKUP(dCurrDate,tbDailies[Date],tbDailies[VIX-USD])</f>
        <v>15.49</v>
      </c>
      <c r="D9" s="23">
        <f>MAX(VIX_USD_History[CLOSE])</f>
        <v>82.69</v>
      </c>
      <c r="E9" s="24">
        <f t="shared" si="0"/>
        <v>0.1873261579392913</v>
      </c>
    </row>
    <row r="10" spans="2:5" ht="30" customHeight="1" x14ac:dyDescent="0.25">
      <c r="B10" s="1" t="s">
        <v>11456</v>
      </c>
      <c r="C10" s="30">
        <f>_xlfn.XLOOKUP(dCurrDate,tbDailies[Date],tbDailies[FGI])</f>
        <v>82</v>
      </c>
      <c r="D10" s="30">
        <f>MAX(tbDailies[FGI])</f>
        <v>95</v>
      </c>
      <c r="E10" s="24">
        <f t="shared" si="0"/>
        <v>0.86315789473684212</v>
      </c>
    </row>
    <row r="11" spans="2:5" ht="30" customHeight="1" x14ac:dyDescent="0.25">
      <c r="B11" s="1" t="s">
        <v>2082</v>
      </c>
      <c r="C11" s="28">
        <f>_xlfn.XLOOKUP(dCurrDate,tbDailies[Date],tbDailies[Buffett Indicator])</f>
        <v>2.0687205847387529</v>
      </c>
      <c r="D11" s="28">
        <f>MAX(tbMonthlies[Buffett Indicator])</f>
        <v>2.0687205847387529</v>
      </c>
      <c r="E11" s="24">
        <f t="shared" si="0"/>
        <v>1</v>
      </c>
    </row>
    <row r="12" spans="2:5" ht="30" customHeight="1" x14ac:dyDescent="0.25">
      <c r="B12" s="1" t="s">
        <v>818</v>
      </c>
      <c r="C12" s="16">
        <f>_xlfn.XLOOKUP(dCurrDate,tbDailies[Date],tbDailies[US Inflation])</f>
        <v>5.3900000000000003E-2</v>
      </c>
      <c r="D12" s="16">
        <f>MAX(tbMonthlies[US Inflation])</f>
        <v>5.6000000000000001E-2</v>
      </c>
      <c r="E12" s="24">
        <f t="shared" si="0"/>
        <v>0.96250000000000002</v>
      </c>
    </row>
    <row r="13" spans="2:5" ht="30" customHeight="1" x14ac:dyDescent="0.25">
      <c r="B13" s="1" t="s">
        <v>11425</v>
      </c>
      <c r="C13" s="16">
        <f>_xlfn.XLOOKUP(dCurrDate,tbDailies[Date],tbDailies[CPI Indicator])</f>
        <v>0.76245934902854606</v>
      </c>
      <c r="D13" s="16">
        <f>MAX(tbMonthlies[CPI Indicator])</f>
        <v>0.76961937943728642</v>
      </c>
      <c r="E13" s="24">
        <f t="shared" si="0"/>
        <v>0.99069666045315097</v>
      </c>
    </row>
    <row r="14" spans="2:5" ht="30" customHeight="1" x14ac:dyDescent="0.25">
      <c r="B14" s="1" t="s">
        <v>11430</v>
      </c>
      <c r="C14" s="16">
        <f>_xlfn.XLOOKUP(dCurrDate,tbDailies[Date],tbDailies[Shiller PE])</f>
        <v>0.27460000000000001</v>
      </c>
      <c r="D14" s="16">
        <f>MAX(tbMonthlies[Shiller PE])</f>
        <v>1.2373000000000001</v>
      </c>
      <c r="E14" s="24">
        <f t="shared" si="0"/>
        <v>0.22193485815889435</v>
      </c>
    </row>
    <row r="15" spans="2:5" ht="30" customHeight="1" x14ac:dyDescent="0.25">
      <c r="B15" s="1" t="s">
        <v>11461</v>
      </c>
      <c r="C15" s="16">
        <f>_xlfn.XLOOKUP(dCurrDate,tbDailies[Date],tbDailies[Unemployment])</f>
        <v>4.8000000000000001E-2</v>
      </c>
      <c r="D15" s="16">
        <f>MAX(Unemployment_Rate_History[UNRATE])/100</f>
        <v>0.14800000000000002</v>
      </c>
      <c r="E15" s="24">
        <f t="shared" si="0"/>
        <v>0.32432432432432423</v>
      </c>
    </row>
    <row r="16" spans="2:5" ht="30" customHeight="1" x14ac:dyDescent="0.25">
      <c r="B16" s="1" t="s">
        <v>11466</v>
      </c>
      <c r="C16" s="47">
        <f>_xlfn.XLOOKUP(dCurrDate,tbDailies[Date],tbDailies[Debt to GDP])</f>
        <v>78.162999999999997</v>
      </c>
      <c r="D16" s="48">
        <f>MAX(Household_Debt_to_GDP[HDTGPDUSQ163N])</f>
        <v>99.822000000000003</v>
      </c>
      <c r="E16" s="24">
        <f t="shared" si="0"/>
        <v>0.78302378233255188</v>
      </c>
    </row>
    <row r="17" spans="2:5" ht="30" customHeight="1" x14ac:dyDescent="0.25">
      <c r="B17" s="54" t="s">
        <v>11468</v>
      </c>
      <c r="C17" s="51"/>
      <c r="D17" s="51"/>
      <c r="E17" s="53">
        <f>SUM(E6:E16)/COUNT(E6:E16)</f>
        <v>0.73911827393933249</v>
      </c>
    </row>
  </sheetData>
  <conditionalFormatting sqref="E6:E16">
    <cfRule type="dataBar" priority="5">
      <dataBar>
        <cfvo type="num" val="0"/>
        <cfvo type="num" val="1"/>
        <color theme="8"/>
      </dataBar>
      <extLst>
        <ext xmlns:x14="http://schemas.microsoft.com/office/spreadsheetml/2009/9/main" uri="{B025F937-C7B1-47D3-B67F-A62EFF666E3E}">
          <x14:id>{89881C9E-CFB0-4D19-8567-E163BB9C1F7F}</x14:id>
        </ext>
      </extLst>
    </cfRule>
  </conditionalFormatting>
  <conditionalFormatting sqref="E17">
    <cfRule type="dataBar" priority="1">
      <dataBar>
        <cfvo type="num" val="0"/>
        <cfvo type="num" val="1"/>
        <color rgb="FFFFC000"/>
      </dataBar>
      <extLst>
        <ext xmlns:x14="http://schemas.microsoft.com/office/spreadsheetml/2009/9/main" uri="{B025F937-C7B1-47D3-B67F-A62EFF666E3E}">
          <x14:id>{CAE685E7-0FB8-40D7-A055-D61413DB3C70}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881C9E-CFB0-4D19-8567-E163BB9C1F7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E6:E16</xm:sqref>
        </x14:conditionalFormatting>
        <x14:conditionalFormatting xmlns:xm="http://schemas.microsoft.com/office/excel/2006/main">
          <x14:cfRule type="dataBar" id="{CAE685E7-0FB8-40D7-A055-D61413DB3C7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73A97-0A55-4505-AE20-65C084DA864F}">
  <dimension ref="A1:B886"/>
  <sheetViews>
    <sheetView topLeftCell="A61" workbookViewId="0">
      <selection activeCell="A2" sqref="A2:A885"/>
    </sheetView>
  </sheetViews>
  <sheetFormatPr defaultRowHeight="14.25" x14ac:dyDescent="0.25"/>
  <cols>
    <col min="1" max="1" width="8.28515625" bestFit="1" customWidth="1"/>
    <col min="2" max="2" width="10.7109375" bestFit="1" customWidth="1"/>
  </cols>
  <sheetData>
    <row r="1" spans="1:2" x14ac:dyDescent="0.25">
      <c r="A1" t="s">
        <v>6</v>
      </c>
      <c r="B1" t="s">
        <v>11460</v>
      </c>
    </row>
    <row r="2" spans="1:2" x14ac:dyDescent="0.25">
      <c r="A2" s="44">
        <v>17533</v>
      </c>
      <c r="B2">
        <v>3.4</v>
      </c>
    </row>
    <row r="3" spans="1:2" x14ac:dyDescent="0.25">
      <c r="A3" s="44">
        <v>17564</v>
      </c>
      <c r="B3">
        <v>3.8</v>
      </c>
    </row>
    <row r="4" spans="1:2" x14ac:dyDescent="0.25">
      <c r="A4" s="44">
        <v>17593</v>
      </c>
      <c r="B4">
        <v>4</v>
      </c>
    </row>
    <row r="5" spans="1:2" x14ac:dyDescent="0.25">
      <c r="A5" s="44">
        <v>17624</v>
      </c>
      <c r="B5">
        <v>3.9</v>
      </c>
    </row>
    <row r="6" spans="1:2" x14ac:dyDescent="0.25">
      <c r="A6" s="44">
        <v>17654</v>
      </c>
      <c r="B6">
        <v>3.5</v>
      </c>
    </row>
    <row r="7" spans="1:2" x14ac:dyDescent="0.25">
      <c r="A7" s="44">
        <v>17685</v>
      </c>
      <c r="B7">
        <v>3.6</v>
      </c>
    </row>
    <row r="8" spans="1:2" x14ac:dyDescent="0.25">
      <c r="A8" s="44">
        <v>17715</v>
      </c>
      <c r="B8">
        <v>3.6</v>
      </c>
    </row>
    <row r="9" spans="1:2" x14ac:dyDescent="0.25">
      <c r="A9" s="44">
        <v>17746</v>
      </c>
      <c r="B9">
        <v>3.9</v>
      </c>
    </row>
    <row r="10" spans="1:2" x14ac:dyDescent="0.25">
      <c r="A10" s="44">
        <v>17777</v>
      </c>
      <c r="B10">
        <v>3.8</v>
      </c>
    </row>
    <row r="11" spans="1:2" x14ac:dyDescent="0.25">
      <c r="A11" s="44">
        <v>17807</v>
      </c>
      <c r="B11">
        <v>3.7</v>
      </c>
    </row>
    <row r="12" spans="1:2" x14ac:dyDescent="0.25">
      <c r="A12" s="44">
        <v>17838</v>
      </c>
      <c r="B12">
        <v>3.8</v>
      </c>
    </row>
    <row r="13" spans="1:2" x14ac:dyDescent="0.25">
      <c r="A13" s="44">
        <v>17868</v>
      </c>
      <c r="B13">
        <v>4</v>
      </c>
    </row>
    <row r="14" spans="1:2" x14ac:dyDescent="0.25">
      <c r="A14" s="44">
        <v>17899</v>
      </c>
      <c r="B14">
        <v>4.3</v>
      </c>
    </row>
    <row r="15" spans="1:2" x14ac:dyDescent="0.25">
      <c r="A15" s="44">
        <v>17930</v>
      </c>
      <c r="B15">
        <v>4.7</v>
      </c>
    </row>
    <row r="16" spans="1:2" x14ac:dyDescent="0.25">
      <c r="A16" s="44">
        <v>17958</v>
      </c>
      <c r="B16">
        <v>5</v>
      </c>
    </row>
    <row r="17" spans="1:2" x14ac:dyDescent="0.25">
      <c r="A17" s="44">
        <v>17989</v>
      </c>
      <c r="B17">
        <v>5.3</v>
      </c>
    </row>
    <row r="18" spans="1:2" x14ac:dyDescent="0.25">
      <c r="A18" s="44">
        <v>18019</v>
      </c>
      <c r="B18">
        <v>6.1</v>
      </c>
    </row>
    <row r="19" spans="1:2" x14ac:dyDescent="0.25">
      <c r="A19" s="44">
        <v>18050</v>
      </c>
      <c r="B19">
        <v>6.2</v>
      </c>
    </row>
    <row r="20" spans="1:2" x14ac:dyDescent="0.25">
      <c r="A20" s="44">
        <v>18080</v>
      </c>
      <c r="B20">
        <v>6.7</v>
      </c>
    </row>
    <row r="21" spans="1:2" x14ac:dyDescent="0.25">
      <c r="A21" s="44">
        <v>18111</v>
      </c>
      <c r="B21">
        <v>6.8</v>
      </c>
    </row>
    <row r="22" spans="1:2" x14ac:dyDescent="0.25">
      <c r="A22" s="44">
        <v>18142</v>
      </c>
      <c r="B22">
        <v>6.6</v>
      </c>
    </row>
    <row r="23" spans="1:2" x14ac:dyDescent="0.25">
      <c r="A23" s="44">
        <v>18172</v>
      </c>
      <c r="B23">
        <v>7.9</v>
      </c>
    </row>
    <row r="24" spans="1:2" x14ac:dyDescent="0.25">
      <c r="A24" s="44">
        <v>18203</v>
      </c>
      <c r="B24">
        <v>6.4</v>
      </c>
    </row>
    <row r="25" spans="1:2" x14ac:dyDescent="0.25">
      <c r="A25" s="44">
        <v>18233</v>
      </c>
      <c r="B25">
        <v>6.6</v>
      </c>
    </row>
    <row r="26" spans="1:2" x14ac:dyDescent="0.25">
      <c r="A26" s="44">
        <v>18264</v>
      </c>
      <c r="B26">
        <v>6.5</v>
      </c>
    </row>
    <row r="27" spans="1:2" x14ac:dyDescent="0.25">
      <c r="A27" s="44">
        <v>18295</v>
      </c>
      <c r="B27">
        <v>6.4</v>
      </c>
    </row>
    <row r="28" spans="1:2" x14ac:dyDescent="0.25">
      <c r="A28" s="44">
        <v>18323</v>
      </c>
      <c r="B28">
        <v>6.3</v>
      </c>
    </row>
    <row r="29" spans="1:2" x14ac:dyDescent="0.25">
      <c r="A29" s="44">
        <v>18354</v>
      </c>
      <c r="B29">
        <v>5.8</v>
      </c>
    </row>
    <row r="30" spans="1:2" x14ac:dyDescent="0.25">
      <c r="A30" s="44">
        <v>18384</v>
      </c>
      <c r="B30">
        <v>5.5</v>
      </c>
    </row>
    <row r="31" spans="1:2" x14ac:dyDescent="0.25">
      <c r="A31" s="44">
        <v>18415</v>
      </c>
      <c r="B31">
        <v>5.4</v>
      </c>
    </row>
    <row r="32" spans="1:2" x14ac:dyDescent="0.25">
      <c r="A32" s="44">
        <v>18445</v>
      </c>
      <c r="B32">
        <v>5</v>
      </c>
    </row>
    <row r="33" spans="1:2" x14ac:dyDescent="0.25">
      <c r="A33" s="44">
        <v>18476</v>
      </c>
      <c r="B33">
        <v>4.5</v>
      </c>
    </row>
    <row r="34" spans="1:2" x14ac:dyDescent="0.25">
      <c r="A34" s="44">
        <v>18507</v>
      </c>
      <c r="B34">
        <v>4.4000000000000004</v>
      </c>
    </row>
    <row r="35" spans="1:2" x14ac:dyDescent="0.25">
      <c r="A35" s="44">
        <v>18537</v>
      </c>
      <c r="B35">
        <v>4.2</v>
      </c>
    </row>
    <row r="36" spans="1:2" x14ac:dyDescent="0.25">
      <c r="A36" s="44">
        <v>18568</v>
      </c>
      <c r="B36">
        <v>4.2</v>
      </c>
    </row>
    <row r="37" spans="1:2" x14ac:dyDescent="0.25">
      <c r="A37" s="44">
        <v>18598</v>
      </c>
      <c r="B37">
        <v>4.3</v>
      </c>
    </row>
    <row r="38" spans="1:2" x14ac:dyDescent="0.25">
      <c r="A38" s="44">
        <v>18629</v>
      </c>
      <c r="B38">
        <v>3.7</v>
      </c>
    </row>
    <row r="39" spans="1:2" x14ac:dyDescent="0.25">
      <c r="A39" s="44">
        <v>18660</v>
      </c>
      <c r="B39">
        <v>3.4</v>
      </c>
    </row>
    <row r="40" spans="1:2" x14ac:dyDescent="0.25">
      <c r="A40" s="44">
        <v>18688</v>
      </c>
      <c r="B40">
        <v>3.4</v>
      </c>
    </row>
    <row r="41" spans="1:2" x14ac:dyDescent="0.25">
      <c r="A41" s="44">
        <v>18719</v>
      </c>
      <c r="B41">
        <v>3.1</v>
      </c>
    </row>
    <row r="42" spans="1:2" x14ac:dyDescent="0.25">
      <c r="A42" s="44">
        <v>18749</v>
      </c>
      <c r="B42">
        <v>3</v>
      </c>
    </row>
    <row r="43" spans="1:2" x14ac:dyDescent="0.25">
      <c r="A43" s="44">
        <v>18780</v>
      </c>
      <c r="B43">
        <v>3.2</v>
      </c>
    </row>
    <row r="44" spans="1:2" x14ac:dyDescent="0.25">
      <c r="A44" s="44">
        <v>18810</v>
      </c>
      <c r="B44">
        <v>3.1</v>
      </c>
    </row>
    <row r="45" spans="1:2" x14ac:dyDescent="0.25">
      <c r="A45" s="44">
        <v>18841</v>
      </c>
      <c r="B45">
        <v>3.1</v>
      </c>
    </row>
    <row r="46" spans="1:2" x14ac:dyDescent="0.25">
      <c r="A46" s="44">
        <v>18872</v>
      </c>
      <c r="B46">
        <v>3.3</v>
      </c>
    </row>
    <row r="47" spans="1:2" x14ac:dyDescent="0.25">
      <c r="A47" s="44">
        <v>18902</v>
      </c>
      <c r="B47">
        <v>3.5</v>
      </c>
    </row>
    <row r="48" spans="1:2" x14ac:dyDescent="0.25">
      <c r="A48" s="44">
        <v>18933</v>
      </c>
      <c r="B48">
        <v>3.5</v>
      </c>
    </row>
    <row r="49" spans="1:2" x14ac:dyDescent="0.25">
      <c r="A49" s="44">
        <v>18963</v>
      </c>
      <c r="B49">
        <v>3.1</v>
      </c>
    </row>
    <row r="50" spans="1:2" x14ac:dyDescent="0.25">
      <c r="A50" s="44">
        <v>18994</v>
      </c>
      <c r="B50">
        <v>3.2</v>
      </c>
    </row>
    <row r="51" spans="1:2" x14ac:dyDescent="0.25">
      <c r="A51" s="44">
        <v>19025</v>
      </c>
      <c r="B51">
        <v>3.1</v>
      </c>
    </row>
    <row r="52" spans="1:2" x14ac:dyDescent="0.25">
      <c r="A52" s="44">
        <v>19054</v>
      </c>
      <c r="B52">
        <v>2.9</v>
      </c>
    </row>
    <row r="53" spans="1:2" x14ac:dyDescent="0.25">
      <c r="A53" s="44">
        <v>19085</v>
      </c>
      <c r="B53">
        <v>2.9</v>
      </c>
    </row>
    <row r="54" spans="1:2" x14ac:dyDescent="0.25">
      <c r="A54" s="44">
        <v>19115</v>
      </c>
      <c r="B54">
        <v>3</v>
      </c>
    </row>
    <row r="55" spans="1:2" x14ac:dyDescent="0.25">
      <c r="A55" s="44">
        <v>19146</v>
      </c>
      <c r="B55">
        <v>3</v>
      </c>
    </row>
    <row r="56" spans="1:2" x14ac:dyDescent="0.25">
      <c r="A56" s="44">
        <v>19176</v>
      </c>
      <c r="B56">
        <v>3.2</v>
      </c>
    </row>
    <row r="57" spans="1:2" x14ac:dyDescent="0.25">
      <c r="A57" s="44">
        <v>19207</v>
      </c>
      <c r="B57">
        <v>3.4</v>
      </c>
    </row>
    <row r="58" spans="1:2" x14ac:dyDescent="0.25">
      <c r="A58" s="44">
        <v>19238</v>
      </c>
      <c r="B58">
        <v>3.1</v>
      </c>
    </row>
    <row r="59" spans="1:2" x14ac:dyDescent="0.25">
      <c r="A59" s="44">
        <v>19268</v>
      </c>
      <c r="B59">
        <v>3</v>
      </c>
    </row>
    <row r="60" spans="1:2" x14ac:dyDescent="0.25">
      <c r="A60" s="44">
        <v>19299</v>
      </c>
      <c r="B60">
        <v>2.8</v>
      </c>
    </row>
    <row r="61" spans="1:2" x14ac:dyDescent="0.25">
      <c r="A61" s="44">
        <v>19329</v>
      </c>
      <c r="B61">
        <v>2.7</v>
      </c>
    </row>
    <row r="62" spans="1:2" x14ac:dyDescent="0.25">
      <c r="A62" s="44">
        <v>19360</v>
      </c>
      <c r="B62">
        <v>2.9</v>
      </c>
    </row>
    <row r="63" spans="1:2" x14ac:dyDescent="0.25">
      <c r="A63" s="44">
        <v>19391</v>
      </c>
      <c r="B63">
        <v>2.6</v>
      </c>
    </row>
    <row r="64" spans="1:2" x14ac:dyDescent="0.25">
      <c r="A64" s="44">
        <v>19419</v>
      </c>
      <c r="B64">
        <v>2.6</v>
      </c>
    </row>
    <row r="65" spans="1:2" x14ac:dyDescent="0.25">
      <c r="A65" s="44">
        <v>19450</v>
      </c>
      <c r="B65">
        <v>2.7</v>
      </c>
    </row>
    <row r="66" spans="1:2" x14ac:dyDescent="0.25">
      <c r="A66" s="44">
        <v>19480</v>
      </c>
      <c r="B66">
        <v>2.5</v>
      </c>
    </row>
    <row r="67" spans="1:2" x14ac:dyDescent="0.25">
      <c r="A67" s="44">
        <v>19511</v>
      </c>
      <c r="B67">
        <v>2.5</v>
      </c>
    </row>
    <row r="68" spans="1:2" x14ac:dyDescent="0.25">
      <c r="A68" s="44">
        <v>19541</v>
      </c>
      <c r="B68">
        <v>2.6</v>
      </c>
    </row>
    <row r="69" spans="1:2" x14ac:dyDescent="0.25">
      <c r="A69" s="44">
        <v>19572</v>
      </c>
      <c r="B69">
        <v>2.7</v>
      </c>
    </row>
    <row r="70" spans="1:2" x14ac:dyDescent="0.25">
      <c r="A70" s="44">
        <v>19603</v>
      </c>
      <c r="B70">
        <v>2.9</v>
      </c>
    </row>
    <row r="71" spans="1:2" x14ac:dyDescent="0.25">
      <c r="A71" s="44">
        <v>19633</v>
      </c>
      <c r="B71">
        <v>3.1</v>
      </c>
    </row>
    <row r="72" spans="1:2" x14ac:dyDescent="0.25">
      <c r="A72" s="44">
        <v>19664</v>
      </c>
      <c r="B72">
        <v>3.5</v>
      </c>
    </row>
    <row r="73" spans="1:2" x14ac:dyDescent="0.25">
      <c r="A73" s="44">
        <v>19694</v>
      </c>
      <c r="B73">
        <v>4.5</v>
      </c>
    </row>
    <row r="74" spans="1:2" x14ac:dyDescent="0.25">
      <c r="A74" s="44">
        <v>19725</v>
      </c>
      <c r="B74">
        <v>4.9000000000000004</v>
      </c>
    </row>
    <row r="75" spans="1:2" x14ac:dyDescent="0.25">
      <c r="A75" s="44">
        <v>19756</v>
      </c>
      <c r="B75">
        <v>5.2</v>
      </c>
    </row>
    <row r="76" spans="1:2" x14ac:dyDescent="0.25">
      <c r="A76" s="44">
        <v>19784</v>
      </c>
      <c r="B76">
        <v>5.7</v>
      </c>
    </row>
    <row r="77" spans="1:2" x14ac:dyDescent="0.25">
      <c r="A77" s="44">
        <v>19815</v>
      </c>
      <c r="B77">
        <v>5.9</v>
      </c>
    </row>
    <row r="78" spans="1:2" x14ac:dyDescent="0.25">
      <c r="A78" s="44">
        <v>19845</v>
      </c>
      <c r="B78">
        <v>5.9</v>
      </c>
    </row>
    <row r="79" spans="1:2" x14ac:dyDescent="0.25">
      <c r="A79" s="44">
        <v>19876</v>
      </c>
      <c r="B79">
        <v>5.6</v>
      </c>
    </row>
    <row r="80" spans="1:2" x14ac:dyDescent="0.25">
      <c r="A80" s="44">
        <v>19906</v>
      </c>
      <c r="B80">
        <v>5.8</v>
      </c>
    </row>
    <row r="81" spans="1:2" x14ac:dyDescent="0.25">
      <c r="A81" s="44">
        <v>19937</v>
      </c>
      <c r="B81">
        <v>6</v>
      </c>
    </row>
    <row r="82" spans="1:2" x14ac:dyDescent="0.25">
      <c r="A82" s="44">
        <v>19968</v>
      </c>
      <c r="B82">
        <v>6.1</v>
      </c>
    </row>
    <row r="83" spans="1:2" x14ac:dyDescent="0.25">
      <c r="A83" s="44">
        <v>19998</v>
      </c>
      <c r="B83">
        <v>5.7</v>
      </c>
    </row>
    <row r="84" spans="1:2" x14ac:dyDescent="0.25">
      <c r="A84" s="44">
        <v>20029</v>
      </c>
      <c r="B84">
        <v>5.3</v>
      </c>
    </row>
    <row r="85" spans="1:2" x14ac:dyDescent="0.25">
      <c r="A85" s="44">
        <v>20059</v>
      </c>
      <c r="B85">
        <v>5</v>
      </c>
    </row>
    <row r="86" spans="1:2" x14ac:dyDescent="0.25">
      <c r="A86" s="44">
        <v>20090</v>
      </c>
      <c r="B86">
        <v>4.9000000000000004</v>
      </c>
    </row>
    <row r="87" spans="1:2" x14ac:dyDescent="0.25">
      <c r="A87" s="44">
        <v>20121</v>
      </c>
      <c r="B87">
        <v>4.7</v>
      </c>
    </row>
    <row r="88" spans="1:2" x14ac:dyDescent="0.25">
      <c r="A88" s="44">
        <v>20149</v>
      </c>
      <c r="B88">
        <v>4.5999999999999996</v>
      </c>
    </row>
    <row r="89" spans="1:2" x14ac:dyDescent="0.25">
      <c r="A89" s="44">
        <v>20180</v>
      </c>
      <c r="B89">
        <v>4.7</v>
      </c>
    </row>
    <row r="90" spans="1:2" x14ac:dyDescent="0.25">
      <c r="A90" s="44">
        <v>20210</v>
      </c>
      <c r="B90">
        <v>4.3</v>
      </c>
    </row>
    <row r="91" spans="1:2" x14ac:dyDescent="0.25">
      <c r="A91" s="44">
        <v>20241</v>
      </c>
      <c r="B91">
        <v>4.2</v>
      </c>
    </row>
    <row r="92" spans="1:2" x14ac:dyDescent="0.25">
      <c r="A92" s="44">
        <v>20271</v>
      </c>
      <c r="B92">
        <v>4</v>
      </c>
    </row>
    <row r="93" spans="1:2" x14ac:dyDescent="0.25">
      <c r="A93" s="44">
        <v>20302</v>
      </c>
      <c r="B93">
        <v>4.2</v>
      </c>
    </row>
    <row r="94" spans="1:2" x14ac:dyDescent="0.25">
      <c r="A94" s="44">
        <v>20333</v>
      </c>
      <c r="B94">
        <v>4.0999999999999996</v>
      </c>
    </row>
    <row r="95" spans="1:2" x14ac:dyDescent="0.25">
      <c r="A95" s="44">
        <v>20363</v>
      </c>
      <c r="B95">
        <v>4.3</v>
      </c>
    </row>
    <row r="96" spans="1:2" x14ac:dyDescent="0.25">
      <c r="A96" s="44">
        <v>20394</v>
      </c>
      <c r="B96">
        <v>4.2</v>
      </c>
    </row>
    <row r="97" spans="1:2" x14ac:dyDescent="0.25">
      <c r="A97" s="44">
        <v>20424</v>
      </c>
      <c r="B97">
        <v>4.2</v>
      </c>
    </row>
    <row r="98" spans="1:2" x14ac:dyDescent="0.25">
      <c r="A98" s="44">
        <v>20455</v>
      </c>
      <c r="B98">
        <v>4</v>
      </c>
    </row>
    <row r="99" spans="1:2" x14ac:dyDescent="0.25">
      <c r="A99" s="44">
        <v>20486</v>
      </c>
      <c r="B99">
        <v>3.9</v>
      </c>
    </row>
    <row r="100" spans="1:2" x14ac:dyDescent="0.25">
      <c r="A100" s="44">
        <v>20515</v>
      </c>
      <c r="B100">
        <v>4.2</v>
      </c>
    </row>
    <row r="101" spans="1:2" x14ac:dyDescent="0.25">
      <c r="A101" s="44">
        <v>20546</v>
      </c>
      <c r="B101">
        <v>4</v>
      </c>
    </row>
    <row r="102" spans="1:2" x14ac:dyDescent="0.25">
      <c r="A102" s="44">
        <v>20576</v>
      </c>
      <c r="B102">
        <v>4.3</v>
      </c>
    </row>
    <row r="103" spans="1:2" x14ac:dyDescent="0.25">
      <c r="A103" s="44">
        <v>20607</v>
      </c>
      <c r="B103">
        <v>4.3</v>
      </c>
    </row>
    <row r="104" spans="1:2" x14ac:dyDescent="0.25">
      <c r="A104" s="44">
        <v>20637</v>
      </c>
      <c r="B104">
        <v>4.4000000000000004</v>
      </c>
    </row>
    <row r="105" spans="1:2" x14ac:dyDescent="0.25">
      <c r="A105" s="44">
        <v>20668</v>
      </c>
      <c r="B105">
        <v>4.0999999999999996</v>
      </c>
    </row>
    <row r="106" spans="1:2" x14ac:dyDescent="0.25">
      <c r="A106" s="44">
        <v>20699</v>
      </c>
      <c r="B106">
        <v>3.9</v>
      </c>
    </row>
    <row r="107" spans="1:2" x14ac:dyDescent="0.25">
      <c r="A107" s="44">
        <v>20729</v>
      </c>
      <c r="B107">
        <v>3.9</v>
      </c>
    </row>
    <row r="108" spans="1:2" x14ac:dyDescent="0.25">
      <c r="A108" s="44">
        <v>20760</v>
      </c>
      <c r="B108">
        <v>4.3</v>
      </c>
    </row>
    <row r="109" spans="1:2" x14ac:dyDescent="0.25">
      <c r="A109" s="44">
        <v>20790</v>
      </c>
      <c r="B109">
        <v>4.2</v>
      </c>
    </row>
    <row r="110" spans="1:2" x14ac:dyDescent="0.25">
      <c r="A110" s="44">
        <v>20821</v>
      </c>
      <c r="B110">
        <v>4.2</v>
      </c>
    </row>
    <row r="111" spans="1:2" x14ac:dyDescent="0.25">
      <c r="A111" s="44">
        <v>20852</v>
      </c>
      <c r="B111">
        <v>3.9</v>
      </c>
    </row>
    <row r="112" spans="1:2" x14ac:dyDescent="0.25">
      <c r="A112" s="44">
        <v>20880</v>
      </c>
      <c r="B112">
        <v>3.7</v>
      </c>
    </row>
    <row r="113" spans="1:2" x14ac:dyDescent="0.25">
      <c r="A113" s="44">
        <v>20911</v>
      </c>
      <c r="B113">
        <v>3.9</v>
      </c>
    </row>
    <row r="114" spans="1:2" x14ac:dyDescent="0.25">
      <c r="A114" s="44">
        <v>20941</v>
      </c>
      <c r="B114">
        <v>4.0999999999999996</v>
      </c>
    </row>
    <row r="115" spans="1:2" x14ac:dyDescent="0.25">
      <c r="A115" s="44">
        <v>20972</v>
      </c>
      <c r="B115">
        <v>4.3</v>
      </c>
    </row>
    <row r="116" spans="1:2" x14ac:dyDescent="0.25">
      <c r="A116" s="44">
        <v>21002</v>
      </c>
      <c r="B116">
        <v>4.2</v>
      </c>
    </row>
    <row r="117" spans="1:2" x14ac:dyDescent="0.25">
      <c r="A117" s="44">
        <v>21033</v>
      </c>
      <c r="B117">
        <v>4.0999999999999996</v>
      </c>
    </row>
    <row r="118" spans="1:2" x14ac:dyDescent="0.25">
      <c r="A118" s="44">
        <v>21064</v>
      </c>
      <c r="B118">
        <v>4.4000000000000004</v>
      </c>
    </row>
    <row r="119" spans="1:2" x14ac:dyDescent="0.25">
      <c r="A119" s="44">
        <v>21094</v>
      </c>
      <c r="B119">
        <v>4.5</v>
      </c>
    </row>
    <row r="120" spans="1:2" x14ac:dyDescent="0.25">
      <c r="A120" s="44">
        <v>21125</v>
      </c>
      <c r="B120">
        <v>5.0999999999999996</v>
      </c>
    </row>
    <row r="121" spans="1:2" x14ac:dyDescent="0.25">
      <c r="A121" s="44">
        <v>21155</v>
      </c>
      <c r="B121">
        <v>5.2</v>
      </c>
    </row>
    <row r="122" spans="1:2" x14ac:dyDescent="0.25">
      <c r="A122" s="44">
        <v>21186</v>
      </c>
      <c r="B122">
        <v>5.8</v>
      </c>
    </row>
    <row r="123" spans="1:2" x14ac:dyDescent="0.25">
      <c r="A123" s="44">
        <v>21217</v>
      </c>
      <c r="B123">
        <v>6.4</v>
      </c>
    </row>
    <row r="124" spans="1:2" x14ac:dyDescent="0.25">
      <c r="A124" s="44">
        <v>21245</v>
      </c>
      <c r="B124">
        <v>6.7</v>
      </c>
    </row>
    <row r="125" spans="1:2" x14ac:dyDescent="0.25">
      <c r="A125" s="44">
        <v>21276</v>
      </c>
      <c r="B125">
        <v>7.4</v>
      </c>
    </row>
    <row r="126" spans="1:2" x14ac:dyDescent="0.25">
      <c r="A126" s="44">
        <v>21306</v>
      </c>
      <c r="B126">
        <v>7.4</v>
      </c>
    </row>
    <row r="127" spans="1:2" x14ac:dyDescent="0.25">
      <c r="A127" s="44">
        <v>21337</v>
      </c>
      <c r="B127">
        <v>7.3</v>
      </c>
    </row>
    <row r="128" spans="1:2" x14ac:dyDescent="0.25">
      <c r="A128" s="44">
        <v>21367</v>
      </c>
      <c r="B128">
        <v>7.5</v>
      </c>
    </row>
    <row r="129" spans="1:2" x14ac:dyDescent="0.25">
      <c r="A129" s="44">
        <v>21398</v>
      </c>
      <c r="B129">
        <v>7.4</v>
      </c>
    </row>
    <row r="130" spans="1:2" x14ac:dyDescent="0.25">
      <c r="A130" s="44">
        <v>21429</v>
      </c>
      <c r="B130">
        <v>7.1</v>
      </c>
    </row>
    <row r="131" spans="1:2" x14ac:dyDescent="0.25">
      <c r="A131" s="44">
        <v>21459</v>
      </c>
      <c r="B131">
        <v>6.7</v>
      </c>
    </row>
    <row r="132" spans="1:2" x14ac:dyDescent="0.25">
      <c r="A132" s="44">
        <v>21490</v>
      </c>
      <c r="B132">
        <v>6.2</v>
      </c>
    </row>
    <row r="133" spans="1:2" x14ac:dyDescent="0.25">
      <c r="A133" s="44">
        <v>21520</v>
      </c>
      <c r="B133">
        <v>6.2</v>
      </c>
    </row>
    <row r="134" spans="1:2" x14ac:dyDescent="0.25">
      <c r="A134" s="44">
        <v>21551</v>
      </c>
      <c r="B134">
        <v>6</v>
      </c>
    </row>
    <row r="135" spans="1:2" x14ac:dyDescent="0.25">
      <c r="A135" s="44">
        <v>21582</v>
      </c>
      <c r="B135">
        <v>5.9</v>
      </c>
    </row>
    <row r="136" spans="1:2" x14ac:dyDescent="0.25">
      <c r="A136" s="44">
        <v>21610</v>
      </c>
      <c r="B136">
        <v>5.6</v>
      </c>
    </row>
    <row r="137" spans="1:2" x14ac:dyDescent="0.25">
      <c r="A137" s="44">
        <v>21641</v>
      </c>
      <c r="B137">
        <v>5.2</v>
      </c>
    </row>
    <row r="138" spans="1:2" x14ac:dyDescent="0.25">
      <c r="A138" s="44">
        <v>21671</v>
      </c>
      <c r="B138">
        <v>5.0999999999999996</v>
      </c>
    </row>
    <row r="139" spans="1:2" x14ac:dyDescent="0.25">
      <c r="A139" s="44">
        <v>21702</v>
      </c>
      <c r="B139">
        <v>5</v>
      </c>
    </row>
    <row r="140" spans="1:2" x14ac:dyDescent="0.25">
      <c r="A140" s="44">
        <v>21732</v>
      </c>
      <c r="B140">
        <v>5.0999999999999996</v>
      </c>
    </row>
    <row r="141" spans="1:2" x14ac:dyDescent="0.25">
      <c r="A141" s="44">
        <v>21763</v>
      </c>
      <c r="B141">
        <v>5.2</v>
      </c>
    </row>
    <row r="142" spans="1:2" x14ac:dyDescent="0.25">
      <c r="A142" s="44">
        <v>21794</v>
      </c>
      <c r="B142">
        <v>5.5</v>
      </c>
    </row>
    <row r="143" spans="1:2" x14ac:dyDescent="0.25">
      <c r="A143" s="44">
        <v>21824</v>
      </c>
      <c r="B143">
        <v>5.7</v>
      </c>
    </row>
    <row r="144" spans="1:2" x14ac:dyDescent="0.25">
      <c r="A144" s="44">
        <v>21855</v>
      </c>
      <c r="B144">
        <v>5.8</v>
      </c>
    </row>
    <row r="145" spans="1:2" x14ac:dyDescent="0.25">
      <c r="A145" s="44">
        <v>21885</v>
      </c>
      <c r="B145">
        <v>5.3</v>
      </c>
    </row>
    <row r="146" spans="1:2" x14ac:dyDescent="0.25">
      <c r="A146" s="44">
        <v>21916</v>
      </c>
      <c r="B146">
        <v>5.2</v>
      </c>
    </row>
    <row r="147" spans="1:2" x14ac:dyDescent="0.25">
      <c r="A147" s="44">
        <v>21947</v>
      </c>
      <c r="B147">
        <v>4.8</v>
      </c>
    </row>
    <row r="148" spans="1:2" x14ac:dyDescent="0.25">
      <c r="A148" s="44">
        <v>21976</v>
      </c>
      <c r="B148">
        <v>5.4</v>
      </c>
    </row>
    <row r="149" spans="1:2" x14ac:dyDescent="0.25">
      <c r="A149" s="44">
        <v>22007</v>
      </c>
      <c r="B149">
        <v>5.2</v>
      </c>
    </row>
    <row r="150" spans="1:2" x14ac:dyDescent="0.25">
      <c r="A150" s="44">
        <v>22037</v>
      </c>
      <c r="B150">
        <v>5.0999999999999996</v>
      </c>
    </row>
    <row r="151" spans="1:2" x14ac:dyDescent="0.25">
      <c r="A151" s="44">
        <v>22068</v>
      </c>
      <c r="B151">
        <v>5.4</v>
      </c>
    </row>
    <row r="152" spans="1:2" x14ac:dyDescent="0.25">
      <c r="A152" s="44">
        <v>22098</v>
      </c>
      <c r="B152">
        <v>5.5</v>
      </c>
    </row>
    <row r="153" spans="1:2" x14ac:dyDescent="0.25">
      <c r="A153" s="44">
        <v>22129</v>
      </c>
      <c r="B153">
        <v>5.6</v>
      </c>
    </row>
    <row r="154" spans="1:2" x14ac:dyDescent="0.25">
      <c r="A154" s="44">
        <v>22160</v>
      </c>
      <c r="B154">
        <v>5.5</v>
      </c>
    </row>
    <row r="155" spans="1:2" x14ac:dyDescent="0.25">
      <c r="A155" s="44">
        <v>22190</v>
      </c>
      <c r="B155">
        <v>6.1</v>
      </c>
    </row>
    <row r="156" spans="1:2" x14ac:dyDescent="0.25">
      <c r="A156" s="44">
        <v>22221</v>
      </c>
      <c r="B156">
        <v>6.1</v>
      </c>
    </row>
    <row r="157" spans="1:2" x14ac:dyDescent="0.25">
      <c r="A157" s="44">
        <v>22251</v>
      </c>
      <c r="B157">
        <v>6.6</v>
      </c>
    </row>
    <row r="158" spans="1:2" x14ac:dyDescent="0.25">
      <c r="A158" s="44">
        <v>22282</v>
      </c>
      <c r="B158">
        <v>6.6</v>
      </c>
    </row>
    <row r="159" spans="1:2" x14ac:dyDescent="0.25">
      <c r="A159" s="44">
        <v>22313</v>
      </c>
      <c r="B159">
        <v>6.9</v>
      </c>
    </row>
    <row r="160" spans="1:2" x14ac:dyDescent="0.25">
      <c r="A160" s="44">
        <v>22341</v>
      </c>
      <c r="B160">
        <v>6.9</v>
      </c>
    </row>
    <row r="161" spans="1:2" x14ac:dyDescent="0.25">
      <c r="A161" s="44">
        <v>22372</v>
      </c>
      <c r="B161">
        <v>7</v>
      </c>
    </row>
    <row r="162" spans="1:2" x14ac:dyDescent="0.25">
      <c r="A162" s="44">
        <v>22402</v>
      </c>
      <c r="B162">
        <v>7.1</v>
      </c>
    </row>
    <row r="163" spans="1:2" x14ac:dyDescent="0.25">
      <c r="A163" s="44">
        <v>22433</v>
      </c>
      <c r="B163">
        <v>6.9</v>
      </c>
    </row>
    <row r="164" spans="1:2" x14ac:dyDescent="0.25">
      <c r="A164" s="44">
        <v>22463</v>
      </c>
      <c r="B164">
        <v>7</v>
      </c>
    </row>
    <row r="165" spans="1:2" x14ac:dyDescent="0.25">
      <c r="A165" s="44">
        <v>22494</v>
      </c>
      <c r="B165">
        <v>6.6</v>
      </c>
    </row>
    <row r="166" spans="1:2" x14ac:dyDescent="0.25">
      <c r="A166" s="44">
        <v>22525</v>
      </c>
      <c r="B166">
        <v>6.7</v>
      </c>
    </row>
    <row r="167" spans="1:2" x14ac:dyDescent="0.25">
      <c r="A167" s="44">
        <v>22555</v>
      </c>
      <c r="B167">
        <v>6.5</v>
      </c>
    </row>
    <row r="168" spans="1:2" x14ac:dyDescent="0.25">
      <c r="A168" s="44">
        <v>22586</v>
      </c>
      <c r="B168">
        <v>6.1</v>
      </c>
    </row>
    <row r="169" spans="1:2" x14ac:dyDescent="0.25">
      <c r="A169" s="44">
        <v>22616</v>
      </c>
      <c r="B169">
        <v>6</v>
      </c>
    </row>
    <row r="170" spans="1:2" x14ac:dyDescent="0.25">
      <c r="A170" s="44">
        <v>22647</v>
      </c>
      <c r="B170">
        <v>5.8</v>
      </c>
    </row>
    <row r="171" spans="1:2" x14ac:dyDescent="0.25">
      <c r="A171" s="44">
        <v>22678</v>
      </c>
      <c r="B171">
        <v>5.5</v>
      </c>
    </row>
    <row r="172" spans="1:2" x14ac:dyDescent="0.25">
      <c r="A172" s="44">
        <v>22706</v>
      </c>
      <c r="B172">
        <v>5.6</v>
      </c>
    </row>
    <row r="173" spans="1:2" x14ac:dyDescent="0.25">
      <c r="A173" s="44">
        <v>22737</v>
      </c>
      <c r="B173">
        <v>5.6</v>
      </c>
    </row>
    <row r="174" spans="1:2" x14ac:dyDescent="0.25">
      <c r="A174" s="44">
        <v>22767</v>
      </c>
      <c r="B174">
        <v>5.5</v>
      </c>
    </row>
    <row r="175" spans="1:2" x14ac:dyDescent="0.25">
      <c r="A175" s="44">
        <v>22798</v>
      </c>
      <c r="B175">
        <v>5.5</v>
      </c>
    </row>
    <row r="176" spans="1:2" x14ac:dyDescent="0.25">
      <c r="A176" s="44">
        <v>22828</v>
      </c>
      <c r="B176">
        <v>5.4</v>
      </c>
    </row>
    <row r="177" spans="1:2" x14ac:dyDescent="0.25">
      <c r="A177" s="44">
        <v>22859</v>
      </c>
      <c r="B177">
        <v>5.7</v>
      </c>
    </row>
    <row r="178" spans="1:2" x14ac:dyDescent="0.25">
      <c r="A178" s="44">
        <v>22890</v>
      </c>
      <c r="B178">
        <v>5.6</v>
      </c>
    </row>
    <row r="179" spans="1:2" x14ac:dyDescent="0.25">
      <c r="A179" s="44">
        <v>22920</v>
      </c>
      <c r="B179">
        <v>5.4</v>
      </c>
    </row>
    <row r="180" spans="1:2" x14ac:dyDescent="0.25">
      <c r="A180" s="44">
        <v>22951</v>
      </c>
      <c r="B180">
        <v>5.7</v>
      </c>
    </row>
    <row r="181" spans="1:2" x14ac:dyDescent="0.25">
      <c r="A181" s="44">
        <v>22981</v>
      </c>
      <c r="B181">
        <v>5.5</v>
      </c>
    </row>
    <row r="182" spans="1:2" x14ac:dyDescent="0.25">
      <c r="A182" s="44">
        <v>23012</v>
      </c>
      <c r="B182">
        <v>5.7</v>
      </c>
    </row>
    <row r="183" spans="1:2" x14ac:dyDescent="0.25">
      <c r="A183" s="44">
        <v>23043</v>
      </c>
      <c r="B183">
        <v>5.9</v>
      </c>
    </row>
    <row r="184" spans="1:2" x14ac:dyDescent="0.25">
      <c r="A184" s="44">
        <v>23071</v>
      </c>
      <c r="B184">
        <v>5.7</v>
      </c>
    </row>
    <row r="185" spans="1:2" x14ac:dyDescent="0.25">
      <c r="A185" s="44">
        <v>23102</v>
      </c>
      <c r="B185">
        <v>5.7</v>
      </c>
    </row>
    <row r="186" spans="1:2" x14ac:dyDescent="0.25">
      <c r="A186" s="44">
        <v>23132</v>
      </c>
      <c r="B186">
        <v>5.9</v>
      </c>
    </row>
    <row r="187" spans="1:2" x14ac:dyDescent="0.25">
      <c r="A187" s="44">
        <v>23163</v>
      </c>
      <c r="B187">
        <v>5.6</v>
      </c>
    </row>
    <row r="188" spans="1:2" x14ac:dyDescent="0.25">
      <c r="A188" s="44">
        <v>23193</v>
      </c>
      <c r="B188">
        <v>5.6</v>
      </c>
    </row>
    <row r="189" spans="1:2" x14ac:dyDescent="0.25">
      <c r="A189" s="44">
        <v>23224</v>
      </c>
      <c r="B189">
        <v>5.4</v>
      </c>
    </row>
    <row r="190" spans="1:2" x14ac:dyDescent="0.25">
      <c r="A190" s="44">
        <v>23255</v>
      </c>
      <c r="B190">
        <v>5.5</v>
      </c>
    </row>
    <row r="191" spans="1:2" x14ac:dyDescent="0.25">
      <c r="A191" s="44">
        <v>23285</v>
      </c>
      <c r="B191">
        <v>5.5</v>
      </c>
    </row>
    <row r="192" spans="1:2" x14ac:dyDescent="0.25">
      <c r="A192" s="44">
        <v>23316</v>
      </c>
      <c r="B192">
        <v>5.7</v>
      </c>
    </row>
    <row r="193" spans="1:2" x14ac:dyDescent="0.25">
      <c r="A193" s="44">
        <v>23346</v>
      </c>
      <c r="B193">
        <v>5.5</v>
      </c>
    </row>
    <row r="194" spans="1:2" x14ac:dyDescent="0.25">
      <c r="A194" s="44">
        <v>23377</v>
      </c>
      <c r="B194">
        <v>5.6</v>
      </c>
    </row>
    <row r="195" spans="1:2" x14ac:dyDescent="0.25">
      <c r="A195" s="44">
        <v>23408</v>
      </c>
      <c r="B195">
        <v>5.4</v>
      </c>
    </row>
    <row r="196" spans="1:2" x14ac:dyDescent="0.25">
      <c r="A196" s="44">
        <v>23437</v>
      </c>
      <c r="B196">
        <v>5.4</v>
      </c>
    </row>
    <row r="197" spans="1:2" x14ac:dyDescent="0.25">
      <c r="A197" s="44">
        <v>23468</v>
      </c>
      <c r="B197">
        <v>5.3</v>
      </c>
    </row>
    <row r="198" spans="1:2" x14ac:dyDescent="0.25">
      <c r="A198" s="44">
        <v>23498</v>
      </c>
      <c r="B198">
        <v>5.0999999999999996</v>
      </c>
    </row>
    <row r="199" spans="1:2" x14ac:dyDescent="0.25">
      <c r="A199" s="44">
        <v>23529</v>
      </c>
      <c r="B199">
        <v>5.2</v>
      </c>
    </row>
    <row r="200" spans="1:2" x14ac:dyDescent="0.25">
      <c r="A200" s="44">
        <v>23559</v>
      </c>
      <c r="B200">
        <v>4.9000000000000004</v>
      </c>
    </row>
    <row r="201" spans="1:2" x14ac:dyDescent="0.25">
      <c r="A201" s="44">
        <v>23590</v>
      </c>
      <c r="B201">
        <v>5</v>
      </c>
    </row>
    <row r="202" spans="1:2" x14ac:dyDescent="0.25">
      <c r="A202" s="44">
        <v>23621</v>
      </c>
      <c r="B202">
        <v>5.0999999999999996</v>
      </c>
    </row>
    <row r="203" spans="1:2" x14ac:dyDescent="0.25">
      <c r="A203" s="44">
        <v>23651</v>
      </c>
      <c r="B203">
        <v>5.0999999999999996</v>
      </c>
    </row>
    <row r="204" spans="1:2" x14ac:dyDescent="0.25">
      <c r="A204" s="44">
        <v>23682</v>
      </c>
      <c r="B204">
        <v>4.8</v>
      </c>
    </row>
    <row r="205" spans="1:2" x14ac:dyDescent="0.25">
      <c r="A205" s="44">
        <v>23712</v>
      </c>
      <c r="B205">
        <v>5</v>
      </c>
    </row>
    <row r="206" spans="1:2" x14ac:dyDescent="0.25">
      <c r="A206" s="44">
        <v>23743</v>
      </c>
      <c r="B206">
        <v>4.9000000000000004</v>
      </c>
    </row>
    <row r="207" spans="1:2" x14ac:dyDescent="0.25">
      <c r="A207" s="44">
        <v>23774</v>
      </c>
      <c r="B207">
        <v>5.0999999999999996</v>
      </c>
    </row>
    <row r="208" spans="1:2" x14ac:dyDescent="0.25">
      <c r="A208" s="44">
        <v>23802</v>
      </c>
      <c r="B208">
        <v>4.7</v>
      </c>
    </row>
    <row r="209" spans="1:2" x14ac:dyDescent="0.25">
      <c r="A209" s="44">
        <v>23833</v>
      </c>
      <c r="B209">
        <v>4.8</v>
      </c>
    </row>
    <row r="210" spans="1:2" x14ac:dyDescent="0.25">
      <c r="A210" s="44">
        <v>23863</v>
      </c>
      <c r="B210">
        <v>4.5999999999999996</v>
      </c>
    </row>
    <row r="211" spans="1:2" x14ac:dyDescent="0.25">
      <c r="A211" s="44">
        <v>23894</v>
      </c>
      <c r="B211">
        <v>4.5999999999999996</v>
      </c>
    </row>
    <row r="212" spans="1:2" x14ac:dyDescent="0.25">
      <c r="A212" s="44">
        <v>23924</v>
      </c>
      <c r="B212">
        <v>4.4000000000000004</v>
      </c>
    </row>
    <row r="213" spans="1:2" x14ac:dyDescent="0.25">
      <c r="A213" s="44">
        <v>23955</v>
      </c>
      <c r="B213">
        <v>4.4000000000000004</v>
      </c>
    </row>
    <row r="214" spans="1:2" x14ac:dyDescent="0.25">
      <c r="A214" s="44">
        <v>23986</v>
      </c>
      <c r="B214">
        <v>4.3</v>
      </c>
    </row>
    <row r="215" spans="1:2" x14ac:dyDescent="0.25">
      <c r="A215" s="44">
        <v>24016</v>
      </c>
      <c r="B215">
        <v>4.2</v>
      </c>
    </row>
    <row r="216" spans="1:2" x14ac:dyDescent="0.25">
      <c r="A216" s="44">
        <v>24047</v>
      </c>
      <c r="B216">
        <v>4.0999999999999996</v>
      </c>
    </row>
    <row r="217" spans="1:2" x14ac:dyDescent="0.25">
      <c r="A217" s="44">
        <v>24077</v>
      </c>
      <c r="B217">
        <v>4</v>
      </c>
    </row>
    <row r="218" spans="1:2" x14ac:dyDescent="0.25">
      <c r="A218" s="44">
        <v>24108</v>
      </c>
      <c r="B218">
        <v>4</v>
      </c>
    </row>
    <row r="219" spans="1:2" x14ac:dyDescent="0.25">
      <c r="A219" s="44">
        <v>24139</v>
      </c>
      <c r="B219">
        <v>3.8</v>
      </c>
    </row>
    <row r="220" spans="1:2" x14ac:dyDescent="0.25">
      <c r="A220" s="44">
        <v>24167</v>
      </c>
      <c r="B220">
        <v>3.8</v>
      </c>
    </row>
    <row r="221" spans="1:2" x14ac:dyDescent="0.25">
      <c r="A221" s="44">
        <v>24198</v>
      </c>
      <c r="B221">
        <v>3.8</v>
      </c>
    </row>
    <row r="222" spans="1:2" x14ac:dyDescent="0.25">
      <c r="A222" s="44">
        <v>24228</v>
      </c>
      <c r="B222">
        <v>3.9</v>
      </c>
    </row>
    <row r="223" spans="1:2" x14ac:dyDescent="0.25">
      <c r="A223" s="44">
        <v>24259</v>
      </c>
      <c r="B223">
        <v>3.8</v>
      </c>
    </row>
    <row r="224" spans="1:2" x14ac:dyDescent="0.25">
      <c r="A224" s="44">
        <v>24289</v>
      </c>
      <c r="B224">
        <v>3.8</v>
      </c>
    </row>
    <row r="225" spans="1:2" x14ac:dyDescent="0.25">
      <c r="A225" s="44">
        <v>24320</v>
      </c>
      <c r="B225">
        <v>3.8</v>
      </c>
    </row>
    <row r="226" spans="1:2" x14ac:dyDescent="0.25">
      <c r="A226" s="44">
        <v>24351</v>
      </c>
      <c r="B226">
        <v>3.7</v>
      </c>
    </row>
    <row r="227" spans="1:2" x14ac:dyDescent="0.25">
      <c r="A227" s="44">
        <v>24381</v>
      </c>
      <c r="B227">
        <v>3.7</v>
      </c>
    </row>
    <row r="228" spans="1:2" x14ac:dyDescent="0.25">
      <c r="A228" s="44">
        <v>24412</v>
      </c>
      <c r="B228">
        <v>3.6</v>
      </c>
    </row>
    <row r="229" spans="1:2" x14ac:dyDescent="0.25">
      <c r="A229" s="44">
        <v>24442</v>
      </c>
      <c r="B229">
        <v>3.8</v>
      </c>
    </row>
    <row r="230" spans="1:2" x14ac:dyDescent="0.25">
      <c r="A230" s="44">
        <v>24473</v>
      </c>
      <c r="B230">
        <v>3.9</v>
      </c>
    </row>
    <row r="231" spans="1:2" x14ac:dyDescent="0.25">
      <c r="A231" s="44">
        <v>24504</v>
      </c>
      <c r="B231">
        <v>3.8</v>
      </c>
    </row>
    <row r="232" spans="1:2" x14ac:dyDescent="0.25">
      <c r="A232" s="44">
        <v>24532</v>
      </c>
      <c r="B232">
        <v>3.8</v>
      </c>
    </row>
    <row r="233" spans="1:2" x14ac:dyDescent="0.25">
      <c r="A233" s="44">
        <v>24563</v>
      </c>
      <c r="B233">
        <v>3.8</v>
      </c>
    </row>
    <row r="234" spans="1:2" x14ac:dyDescent="0.25">
      <c r="A234" s="44">
        <v>24593</v>
      </c>
      <c r="B234">
        <v>3.8</v>
      </c>
    </row>
    <row r="235" spans="1:2" x14ac:dyDescent="0.25">
      <c r="A235" s="44">
        <v>24624</v>
      </c>
      <c r="B235">
        <v>3.9</v>
      </c>
    </row>
    <row r="236" spans="1:2" x14ac:dyDescent="0.25">
      <c r="A236" s="44">
        <v>24654</v>
      </c>
      <c r="B236">
        <v>3.8</v>
      </c>
    </row>
    <row r="237" spans="1:2" x14ac:dyDescent="0.25">
      <c r="A237" s="44">
        <v>24685</v>
      </c>
      <c r="B237">
        <v>3.8</v>
      </c>
    </row>
    <row r="238" spans="1:2" x14ac:dyDescent="0.25">
      <c r="A238" s="44">
        <v>24716</v>
      </c>
      <c r="B238">
        <v>3.8</v>
      </c>
    </row>
    <row r="239" spans="1:2" x14ac:dyDescent="0.25">
      <c r="A239" s="44">
        <v>24746</v>
      </c>
      <c r="B239">
        <v>4</v>
      </c>
    </row>
    <row r="240" spans="1:2" x14ac:dyDescent="0.25">
      <c r="A240" s="44">
        <v>24777</v>
      </c>
      <c r="B240">
        <v>3.9</v>
      </c>
    </row>
    <row r="241" spans="1:2" x14ac:dyDescent="0.25">
      <c r="A241" s="44">
        <v>24807</v>
      </c>
      <c r="B241">
        <v>3.8</v>
      </c>
    </row>
    <row r="242" spans="1:2" x14ac:dyDescent="0.25">
      <c r="A242" s="44">
        <v>24838</v>
      </c>
      <c r="B242">
        <v>3.7</v>
      </c>
    </row>
    <row r="243" spans="1:2" x14ac:dyDescent="0.25">
      <c r="A243" s="44">
        <v>24869</v>
      </c>
      <c r="B243">
        <v>3.8</v>
      </c>
    </row>
    <row r="244" spans="1:2" x14ac:dyDescent="0.25">
      <c r="A244" s="44">
        <v>24898</v>
      </c>
      <c r="B244">
        <v>3.7</v>
      </c>
    </row>
    <row r="245" spans="1:2" x14ac:dyDescent="0.25">
      <c r="A245" s="44">
        <v>24929</v>
      </c>
      <c r="B245">
        <v>3.5</v>
      </c>
    </row>
    <row r="246" spans="1:2" x14ac:dyDescent="0.25">
      <c r="A246" s="44">
        <v>24959</v>
      </c>
      <c r="B246">
        <v>3.5</v>
      </c>
    </row>
    <row r="247" spans="1:2" x14ac:dyDescent="0.25">
      <c r="A247" s="44">
        <v>24990</v>
      </c>
      <c r="B247">
        <v>3.7</v>
      </c>
    </row>
    <row r="248" spans="1:2" x14ac:dyDescent="0.25">
      <c r="A248" s="44">
        <v>25020</v>
      </c>
      <c r="B248">
        <v>3.7</v>
      </c>
    </row>
    <row r="249" spans="1:2" x14ac:dyDescent="0.25">
      <c r="A249" s="44">
        <v>25051</v>
      </c>
      <c r="B249">
        <v>3.5</v>
      </c>
    </row>
    <row r="250" spans="1:2" x14ac:dyDescent="0.25">
      <c r="A250" s="44">
        <v>25082</v>
      </c>
      <c r="B250">
        <v>3.4</v>
      </c>
    </row>
    <row r="251" spans="1:2" x14ac:dyDescent="0.25">
      <c r="A251" s="44">
        <v>25112</v>
      </c>
      <c r="B251">
        <v>3.4</v>
      </c>
    </row>
    <row r="252" spans="1:2" x14ac:dyDescent="0.25">
      <c r="A252" s="44">
        <v>25143</v>
      </c>
      <c r="B252">
        <v>3.4</v>
      </c>
    </row>
    <row r="253" spans="1:2" x14ac:dyDescent="0.25">
      <c r="A253" s="44">
        <v>25173</v>
      </c>
      <c r="B253">
        <v>3.4</v>
      </c>
    </row>
    <row r="254" spans="1:2" x14ac:dyDescent="0.25">
      <c r="A254" s="44">
        <v>25204</v>
      </c>
      <c r="B254">
        <v>3.4</v>
      </c>
    </row>
    <row r="255" spans="1:2" x14ac:dyDescent="0.25">
      <c r="A255" s="44">
        <v>25235</v>
      </c>
      <c r="B255">
        <v>3.4</v>
      </c>
    </row>
    <row r="256" spans="1:2" x14ac:dyDescent="0.25">
      <c r="A256" s="44">
        <v>25263</v>
      </c>
      <c r="B256">
        <v>3.4</v>
      </c>
    </row>
    <row r="257" spans="1:2" x14ac:dyDescent="0.25">
      <c r="A257" s="44">
        <v>25294</v>
      </c>
      <c r="B257">
        <v>3.4</v>
      </c>
    </row>
    <row r="258" spans="1:2" x14ac:dyDescent="0.25">
      <c r="A258" s="44">
        <v>25324</v>
      </c>
      <c r="B258">
        <v>3.4</v>
      </c>
    </row>
    <row r="259" spans="1:2" x14ac:dyDescent="0.25">
      <c r="A259" s="44">
        <v>25355</v>
      </c>
      <c r="B259">
        <v>3.5</v>
      </c>
    </row>
    <row r="260" spans="1:2" x14ac:dyDescent="0.25">
      <c r="A260" s="44">
        <v>25385</v>
      </c>
      <c r="B260">
        <v>3.5</v>
      </c>
    </row>
    <row r="261" spans="1:2" x14ac:dyDescent="0.25">
      <c r="A261" s="44">
        <v>25416</v>
      </c>
      <c r="B261">
        <v>3.5</v>
      </c>
    </row>
    <row r="262" spans="1:2" x14ac:dyDescent="0.25">
      <c r="A262" s="44">
        <v>25447</v>
      </c>
      <c r="B262">
        <v>3.7</v>
      </c>
    </row>
    <row r="263" spans="1:2" x14ac:dyDescent="0.25">
      <c r="A263" s="44">
        <v>25477</v>
      </c>
      <c r="B263">
        <v>3.7</v>
      </c>
    </row>
    <row r="264" spans="1:2" x14ac:dyDescent="0.25">
      <c r="A264" s="44">
        <v>25508</v>
      </c>
      <c r="B264">
        <v>3.5</v>
      </c>
    </row>
    <row r="265" spans="1:2" x14ac:dyDescent="0.25">
      <c r="A265" s="44">
        <v>25538</v>
      </c>
      <c r="B265">
        <v>3.5</v>
      </c>
    </row>
    <row r="266" spans="1:2" x14ac:dyDescent="0.25">
      <c r="A266" s="44">
        <v>25569</v>
      </c>
      <c r="B266">
        <v>3.9</v>
      </c>
    </row>
    <row r="267" spans="1:2" x14ac:dyDescent="0.25">
      <c r="A267" s="44">
        <v>25600</v>
      </c>
      <c r="B267">
        <v>4.2</v>
      </c>
    </row>
    <row r="268" spans="1:2" x14ac:dyDescent="0.25">
      <c r="A268" s="44">
        <v>25628</v>
      </c>
      <c r="B268">
        <v>4.4000000000000004</v>
      </c>
    </row>
    <row r="269" spans="1:2" x14ac:dyDescent="0.25">
      <c r="A269" s="44">
        <v>25659</v>
      </c>
      <c r="B269">
        <v>4.5999999999999996</v>
      </c>
    </row>
    <row r="270" spans="1:2" x14ac:dyDescent="0.25">
      <c r="A270" s="44">
        <v>25689</v>
      </c>
      <c r="B270">
        <v>4.8</v>
      </c>
    </row>
    <row r="271" spans="1:2" x14ac:dyDescent="0.25">
      <c r="A271" s="44">
        <v>25720</v>
      </c>
      <c r="B271">
        <v>4.9000000000000004</v>
      </c>
    </row>
    <row r="272" spans="1:2" x14ac:dyDescent="0.25">
      <c r="A272" s="44">
        <v>25750</v>
      </c>
      <c r="B272">
        <v>5</v>
      </c>
    </row>
    <row r="273" spans="1:2" x14ac:dyDescent="0.25">
      <c r="A273" s="44">
        <v>25781</v>
      </c>
      <c r="B273">
        <v>5.0999999999999996</v>
      </c>
    </row>
    <row r="274" spans="1:2" x14ac:dyDescent="0.25">
      <c r="A274" s="44">
        <v>25812</v>
      </c>
      <c r="B274">
        <v>5.4</v>
      </c>
    </row>
    <row r="275" spans="1:2" x14ac:dyDescent="0.25">
      <c r="A275" s="44">
        <v>25842</v>
      </c>
      <c r="B275">
        <v>5.5</v>
      </c>
    </row>
    <row r="276" spans="1:2" x14ac:dyDescent="0.25">
      <c r="A276" s="44">
        <v>25873</v>
      </c>
      <c r="B276">
        <v>5.9</v>
      </c>
    </row>
    <row r="277" spans="1:2" x14ac:dyDescent="0.25">
      <c r="A277" s="44">
        <v>25903</v>
      </c>
      <c r="B277">
        <v>6.1</v>
      </c>
    </row>
    <row r="278" spans="1:2" x14ac:dyDescent="0.25">
      <c r="A278" s="44">
        <v>25934</v>
      </c>
      <c r="B278">
        <v>5.9</v>
      </c>
    </row>
    <row r="279" spans="1:2" x14ac:dyDescent="0.25">
      <c r="A279" s="44">
        <v>25965</v>
      </c>
      <c r="B279">
        <v>5.9</v>
      </c>
    </row>
    <row r="280" spans="1:2" x14ac:dyDescent="0.25">
      <c r="A280" s="44">
        <v>25993</v>
      </c>
      <c r="B280">
        <v>6</v>
      </c>
    </row>
    <row r="281" spans="1:2" x14ac:dyDescent="0.25">
      <c r="A281" s="44">
        <v>26024</v>
      </c>
      <c r="B281">
        <v>5.9</v>
      </c>
    </row>
    <row r="282" spans="1:2" x14ac:dyDescent="0.25">
      <c r="A282" s="44">
        <v>26054</v>
      </c>
      <c r="B282">
        <v>5.9</v>
      </c>
    </row>
    <row r="283" spans="1:2" x14ac:dyDescent="0.25">
      <c r="A283" s="44">
        <v>26085</v>
      </c>
      <c r="B283">
        <v>5.9</v>
      </c>
    </row>
    <row r="284" spans="1:2" x14ac:dyDescent="0.25">
      <c r="A284" s="44">
        <v>26115</v>
      </c>
      <c r="B284">
        <v>6</v>
      </c>
    </row>
    <row r="285" spans="1:2" x14ac:dyDescent="0.25">
      <c r="A285" s="44">
        <v>26146</v>
      </c>
      <c r="B285">
        <v>6.1</v>
      </c>
    </row>
    <row r="286" spans="1:2" x14ac:dyDescent="0.25">
      <c r="A286" s="44">
        <v>26177</v>
      </c>
      <c r="B286">
        <v>6</v>
      </c>
    </row>
    <row r="287" spans="1:2" x14ac:dyDescent="0.25">
      <c r="A287" s="44">
        <v>26207</v>
      </c>
      <c r="B287">
        <v>5.8</v>
      </c>
    </row>
    <row r="288" spans="1:2" x14ac:dyDescent="0.25">
      <c r="A288" s="44">
        <v>26238</v>
      </c>
      <c r="B288">
        <v>6</v>
      </c>
    </row>
    <row r="289" spans="1:2" x14ac:dyDescent="0.25">
      <c r="A289" s="44">
        <v>26268</v>
      </c>
      <c r="B289">
        <v>6</v>
      </c>
    </row>
    <row r="290" spans="1:2" x14ac:dyDescent="0.25">
      <c r="A290" s="44">
        <v>26299</v>
      </c>
      <c r="B290">
        <v>5.8</v>
      </c>
    </row>
    <row r="291" spans="1:2" x14ac:dyDescent="0.25">
      <c r="A291" s="44">
        <v>26330</v>
      </c>
      <c r="B291">
        <v>5.7</v>
      </c>
    </row>
    <row r="292" spans="1:2" x14ac:dyDescent="0.25">
      <c r="A292" s="44">
        <v>26359</v>
      </c>
      <c r="B292">
        <v>5.8</v>
      </c>
    </row>
    <row r="293" spans="1:2" x14ac:dyDescent="0.25">
      <c r="A293" s="44">
        <v>26390</v>
      </c>
      <c r="B293">
        <v>5.7</v>
      </c>
    </row>
    <row r="294" spans="1:2" x14ac:dyDescent="0.25">
      <c r="A294" s="44">
        <v>26420</v>
      </c>
      <c r="B294">
        <v>5.7</v>
      </c>
    </row>
    <row r="295" spans="1:2" x14ac:dyDescent="0.25">
      <c r="A295" s="44">
        <v>26451</v>
      </c>
      <c r="B295">
        <v>5.7</v>
      </c>
    </row>
    <row r="296" spans="1:2" x14ac:dyDescent="0.25">
      <c r="A296" s="44">
        <v>26481</v>
      </c>
      <c r="B296">
        <v>5.6</v>
      </c>
    </row>
    <row r="297" spans="1:2" x14ac:dyDescent="0.25">
      <c r="A297" s="44">
        <v>26512</v>
      </c>
      <c r="B297">
        <v>5.6</v>
      </c>
    </row>
    <row r="298" spans="1:2" x14ac:dyDescent="0.25">
      <c r="A298" s="44">
        <v>26543</v>
      </c>
      <c r="B298">
        <v>5.5</v>
      </c>
    </row>
    <row r="299" spans="1:2" x14ac:dyDescent="0.25">
      <c r="A299" s="44">
        <v>26573</v>
      </c>
      <c r="B299">
        <v>5.6</v>
      </c>
    </row>
    <row r="300" spans="1:2" x14ac:dyDescent="0.25">
      <c r="A300" s="44">
        <v>26604</v>
      </c>
      <c r="B300">
        <v>5.3</v>
      </c>
    </row>
    <row r="301" spans="1:2" x14ac:dyDescent="0.25">
      <c r="A301" s="44">
        <v>26634</v>
      </c>
      <c r="B301">
        <v>5.2</v>
      </c>
    </row>
    <row r="302" spans="1:2" x14ac:dyDescent="0.25">
      <c r="A302" s="44">
        <v>26665</v>
      </c>
      <c r="B302">
        <v>4.9000000000000004</v>
      </c>
    </row>
    <row r="303" spans="1:2" x14ac:dyDescent="0.25">
      <c r="A303" s="44">
        <v>26696</v>
      </c>
      <c r="B303">
        <v>5</v>
      </c>
    </row>
    <row r="304" spans="1:2" x14ac:dyDescent="0.25">
      <c r="A304" s="44">
        <v>26724</v>
      </c>
      <c r="B304">
        <v>4.9000000000000004</v>
      </c>
    </row>
    <row r="305" spans="1:2" x14ac:dyDescent="0.25">
      <c r="A305" s="44">
        <v>26755</v>
      </c>
      <c r="B305">
        <v>5</v>
      </c>
    </row>
    <row r="306" spans="1:2" x14ac:dyDescent="0.25">
      <c r="A306" s="44">
        <v>26785</v>
      </c>
      <c r="B306">
        <v>4.9000000000000004</v>
      </c>
    </row>
    <row r="307" spans="1:2" x14ac:dyDescent="0.25">
      <c r="A307" s="44">
        <v>26816</v>
      </c>
      <c r="B307">
        <v>4.9000000000000004</v>
      </c>
    </row>
    <row r="308" spans="1:2" x14ac:dyDescent="0.25">
      <c r="A308" s="44">
        <v>26846</v>
      </c>
      <c r="B308">
        <v>4.8</v>
      </c>
    </row>
    <row r="309" spans="1:2" x14ac:dyDescent="0.25">
      <c r="A309" s="44">
        <v>26877</v>
      </c>
      <c r="B309">
        <v>4.8</v>
      </c>
    </row>
    <row r="310" spans="1:2" x14ac:dyDescent="0.25">
      <c r="A310" s="44">
        <v>26908</v>
      </c>
      <c r="B310">
        <v>4.8</v>
      </c>
    </row>
    <row r="311" spans="1:2" x14ac:dyDescent="0.25">
      <c r="A311" s="44">
        <v>26938</v>
      </c>
      <c r="B311">
        <v>4.5999999999999996</v>
      </c>
    </row>
    <row r="312" spans="1:2" x14ac:dyDescent="0.25">
      <c r="A312" s="44">
        <v>26969</v>
      </c>
      <c r="B312">
        <v>4.8</v>
      </c>
    </row>
    <row r="313" spans="1:2" x14ac:dyDescent="0.25">
      <c r="A313" s="44">
        <v>26999</v>
      </c>
      <c r="B313">
        <v>4.9000000000000004</v>
      </c>
    </row>
    <row r="314" spans="1:2" x14ac:dyDescent="0.25">
      <c r="A314" s="44">
        <v>27030</v>
      </c>
      <c r="B314">
        <v>5.0999999999999996</v>
      </c>
    </row>
    <row r="315" spans="1:2" x14ac:dyDescent="0.25">
      <c r="A315" s="44">
        <v>27061</v>
      </c>
      <c r="B315">
        <v>5.2</v>
      </c>
    </row>
    <row r="316" spans="1:2" x14ac:dyDescent="0.25">
      <c r="A316" s="44">
        <v>27089</v>
      </c>
      <c r="B316">
        <v>5.0999999999999996</v>
      </c>
    </row>
    <row r="317" spans="1:2" x14ac:dyDescent="0.25">
      <c r="A317" s="44">
        <v>27120</v>
      </c>
      <c r="B317">
        <v>5.0999999999999996</v>
      </c>
    </row>
    <row r="318" spans="1:2" x14ac:dyDescent="0.25">
      <c r="A318" s="44">
        <v>27150</v>
      </c>
      <c r="B318">
        <v>5.0999999999999996</v>
      </c>
    </row>
    <row r="319" spans="1:2" x14ac:dyDescent="0.25">
      <c r="A319" s="44">
        <v>27181</v>
      </c>
      <c r="B319">
        <v>5.4</v>
      </c>
    </row>
    <row r="320" spans="1:2" x14ac:dyDescent="0.25">
      <c r="A320" s="44">
        <v>27211</v>
      </c>
      <c r="B320">
        <v>5.5</v>
      </c>
    </row>
    <row r="321" spans="1:2" x14ac:dyDescent="0.25">
      <c r="A321" s="44">
        <v>27242</v>
      </c>
      <c r="B321">
        <v>5.5</v>
      </c>
    </row>
    <row r="322" spans="1:2" x14ac:dyDescent="0.25">
      <c r="A322" s="44">
        <v>27273</v>
      </c>
      <c r="B322">
        <v>5.9</v>
      </c>
    </row>
    <row r="323" spans="1:2" x14ac:dyDescent="0.25">
      <c r="A323" s="44">
        <v>27303</v>
      </c>
      <c r="B323">
        <v>6</v>
      </c>
    </row>
    <row r="324" spans="1:2" x14ac:dyDescent="0.25">
      <c r="A324" s="44">
        <v>27334</v>
      </c>
      <c r="B324">
        <v>6.6</v>
      </c>
    </row>
    <row r="325" spans="1:2" x14ac:dyDescent="0.25">
      <c r="A325" s="44">
        <v>27364</v>
      </c>
      <c r="B325">
        <v>7.2</v>
      </c>
    </row>
    <row r="326" spans="1:2" x14ac:dyDescent="0.25">
      <c r="A326" s="44">
        <v>27395</v>
      </c>
      <c r="B326">
        <v>8.1</v>
      </c>
    </row>
    <row r="327" spans="1:2" x14ac:dyDescent="0.25">
      <c r="A327" s="44">
        <v>27426</v>
      </c>
      <c r="B327">
        <v>8.1</v>
      </c>
    </row>
    <row r="328" spans="1:2" x14ac:dyDescent="0.25">
      <c r="A328" s="44">
        <v>27454</v>
      </c>
      <c r="B328">
        <v>8.6</v>
      </c>
    </row>
    <row r="329" spans="1:2" x14ac:dyDescent="0.25">
      <c r="A329" s="44">
        <v>27485</v>
      </c>
      <c r="B329">
        <v>8.8000000000000007</v>
      </c>
    </row>
    <row r="330" spans="1:2" x14ac:dyDescent="0.25">
      <c r="A330" s="44">
        <v>27515</v>
      </c>
      <c r="B330">
        <v>9</v>
      </c>
    </row>
    <row r="331" spans="1:2" x14ac:dyDescent="0.25">
      <c r="A331" s="44">
        <v>27546</v>
      </c>
      <c r="B331">
        <v>8.8000000000000007</v>
      </c>
    </row>
    <row r="332" spans="1:2" x14ac:dyDescent="0.25">
      <c r="A332" s="44">
        <v>27576</v>
      </c>
      <c r="B332">
        <v>8.6</v>
      </c>
    </row>
    <row r="333" spans="1:2" x14ac:dyDescent="0.25">
      <c r="A333" s="44">
        <v>27607</v>
      </c>
      <c r="B333">
        <v>8.4</v>
      </c>
    </row>
    <row r="334" spans="1:2" x14ac:dyDescent="0.25">
      <c r="A334" s="44">
        <v>27638</v>
      </c>
      <c r="B334">
        <v>8.4</v>
      </c>
    </row>
    <row r="335" spans="1:2" x14ac:dyDescent="0.25">
      <c r="A335" s="44">
        <v>27668</v>
      </c>
      <c r="B335">
        <v>8.4</v>
      </c>
    </row>
    <row r="336" spans="1:2" x14ac:dyDescent="0.25">
      <c r="A336" s="44">
        <v>27699</v>
      </c>
      <c r="B336">
        <v>8.3000000000000007</v>
      </c>
    </row>
    <row r="337" spans="1:2" x14ac:dyDescent="0.25">
      <c r="A337" s="44">
        <v>27729</v>
      </c>
      <c r="B337">
        <v>8.1999999999999993</v>
      </c>
    </row>
    <row r="338" spans="1:2" x14ac:dyDescent="0.25">
      <c r="A338" s="44">
        <v>27760</v>
      </c>
      <c r="B338">
        <v>7.9</v>
      </c>
    </row>
    <row r="339" spans="1:2" x14ac:dyDescent="0.25">
      <c r="A339" s="44">
        <v>27791</v>
      </c>
      <c r="B339">
        <v>7.7</v>
      </c>
    </row>
    <row r="340" spans="1:2" x14ac:dyDescent="0.25">
      <c r="A340" s="44">
        <v>27820</v>
      </c>
      <c r="B340">
        <v>7.6</v>
      </c>
    </row>
    <row r="341" spans="1:2" x14ac:dyDescent="0.25">
      <c r="A341" s="44">
        <v>27851</v>
      </c>
      <c r="B341">
        <v>7.7</v>
      </c>
    </row>
    <row r="342" spans="1:2" x14ac:dyDescent="0.25">
      <c r="A342" s="44">
        <v>27881</v>
      </c>
      <c r="B342">
        <v>7.4</v>
      </c>
    </row>
    <row r="343" spans="1:2" x14ac:dyDescent="0.25">
      <c r="A343" s="44">
        <v>27912</v>
      </c>
      <c r="B343">
        <v>7.6</v>
      </c>
    </row>
    <row r="344" spans="1:2" x14ac:dyDescent="0.25">
      <c r="A344" s="44">
        <v>27942</v>
      </c>
      <c r="B344">
        <v>7.8</v>
      </c>
    </row>
    <row r="345" spans="1:2" x14ac:dyDescent="0.25">
      <c r="A345" s="44">
        <v>27973</v>
      </c>
      <c r="B345">
        <v>7.8</v>
      </c>
    </row>
    <row r="346" spans="1:2" x14ac:dyDescent="0.25">
      <c r="A346" s="44">
        <v>28004</v>
      </c>
      <c r="B346">
        <v>7.6</v>
      </c>
    </row>
    <row r="347" spans="1:2" x14ac:dyDescent="0.25">
      <c r="A347" s="44">
        <v>28034</v>
      </c>
      <c r="B347">
        <v>7.7</v>
      </c>
    </row>
    <row r="348" spans="1:2" x14ac:dyDescent="0.25">
      <c r="A348" s="44">
        <v>28065</v>
      </c>
      <c r="B348">
        <v>7.8</v>
      </c>
    </row>
    <row r="349" spans="1:2" x14ac:dyDescent="0.25">
      <c r="A349" s="44">
        <v>28095</v>
      </c>
      <c r="B349">
        <v>7.8</v>
      </c>
    </row>
    <row r="350" spans="1:2" x14ac:dyDescent="0.25">
      <c r="A350" s="44">
        <v>28126</v>
      </c>
      <c r="B350">
        <v>7.5</v>
      </c>
    </row>
    <row r="351" spans="1:2" x14ac:dyDescent="0.25">
      <c r="A351" s="44">
        <v>28157</v>
      </c>
      <c r="B351">
        <v>7.6</v>
      </c>
    </row>
    <row r="352" spans="1:2" x14ac:dyDescent="0.25">
      <c r="A352" s="44">
        <v>28185</v>
      </c>
      <c r="B352">
        <v>7.4</v>
      </c>
    </row>
    <row r="353" spans="1:2" x14ac:dyDescent="0.25">
      <c r="A353" s="44">
        <v>28216</v>
      </c>
      <c r="B353">
        <v>7.2</v>
      </c>
    </row>
    <row r="354" spans="1:2" x14ac:dyDescent="0.25">
      <c r="A354" s="44">
        <v>28246</v>
      </c>
      <c r="B354">
        <v>7</v>
      </c>
    </row>
    <row r="355" spans="1:2" x14ac:dyDescent="0.25">
      <c r="A355" s="44">
        <v>28277</v>
      </c>
      <c r="B355">
        <v>7.2</v>
      </c>
    </row>
    <row r="356" spans="1:2" x14ac:dyDescent="0.25">
      <c r="A356" s="44">
        <v>28307</v>
      </c>
      <c r="B356">
        <v>6.9</v>
      </c>
    </row>
    <row r="357" spans="1:2" x14ac:dyDescent="0.25">
      <c r="A357" s="44">
        <v>28338</v>
      </c>
      <c r="B357">
        <v>7</v>
      </c>
    </row>
    <row r="358" spans="1:2" x14ac:dyDescent="0.25">
      <c r="A358" s="44">
        <v>28369</v>
      </c>
      <c r="B358">
        <v>6.8</v>
      </c>
    </row>
    <row r="359" spans="1:2" x14ac:dyDescent="0.25">
      <c r="A359" s="44">
        <v>28399</v>
      </c>
      <c r="B359">
        <v>6.8</v>
      </c>
    </row>
    <row r="360" spans="1:2" x14ac:dyDescent="0.25">
      <c r="A360" s="44">
        <v>28430</v>
      </c>
      <c r="B360">
        <v>6.8</v>
      </c>
    </row>
    <row r="361" spans="1:2" x14ac:dyDescent="0.25">
      <c r="A361" s="44">
        <v>28460</v>
      </c>
      <c r="B361">
        <v>6.4</v>
      </c>
    </row>
    <row r="362" spans="1:2" x14ac:dyDescent="0.25">
      <c r="A362" s="44">
        <v>28491</v>
      </c>
      <c r="B362">
        <v>6.4</v>
      </c>
    </row>
    <row r="363" spans="1:2" x14ac:dyDescent="0.25">
      <c r="A363" s="44">
        <v>28522</v>
      </c>
      <c r="B363">
        <v>6.3</v>
      </c>
    </row>
    <row r="364" spans="1:2" x14ac:dyDescent="0.25">
      <c r="A364" s="44">
        <v>28550</v>
      </c>
      <c r="B364">
        <v>6.3</v>
      </c>
    </row>
    <row r="365" spans="1:2" x14ac:dyDescent="0.25">
      <c r="A365" s="44">
        <v>28581</v>
      </c>
      <c r="B365">
        <v>6.1</v>
      </c>
    </row>
    <row r="366" spans="1:2" x14ac:dyDescent="0.25">
      <c r="A366" s="44">
        <v>28611</v>
      </c>
      <c r="B366">
        <v>6</v>
      </c>
    </row>
    <row r="367" spans="1:2" x14ac:dyDescent="0.25">
      <c r="A367" s="44">
        <v>28642</v>
      </c>
      <c r="B367">
        <v>5.9</v>
      </c>
    </row>
    <row r="368" spans="1:2" x14ac:dyDescent="0.25">
      <c r="A368" s="44">
        <v>28672</v>
      </c>
      <c r="B368">
        <v>6.2</v>
      </c>
    </row>
    <row r="369" spans="1:2" x14ac:dyDescent="0.25">
      <c r="A369" s="44">
        <v>28703</v>
      </c>
      <c r="B369">
        <v>5.9</v>
      </c>
    </row>
    <row r="370" spans="1:2" x14ac:dyDescent="0.25">
      <c r="A370" s="44">
        <v>28734</v>
      </c>
      <c r="B370">
        <v>6</v>
      </c>
    </row>
    <row r="371" spans="1:2" x14ac:dyDescent="0.25">
      <c r="A371" s="44">
        <v>28764</v>
      </c>
      <c r="B371">
        <v>5.8</v>
      </c>
    </row>
    <row r="372" spans="1:2" x14ac:dyDescent="0.25">
      <c r="A372" s="44">
        <v>28795</v>
      </c>
      <c r="B372">
        <v>5.9</v>
      </c>
    </row>
    <row r="373" spans="1:2" x14ac:dyDescent="0.25">
      <c r="A373" s="44">
        <v>28825</v>
      </c>
      <c r="B373">
        <v>6</v>
      </c>
    </row>
    <row r="374" spans="1:2" x14ac:dyDescent="0.25">
      <c r="A374" s="44">
        <v>28856</v>
      </c>
      <c r="B374">
        <v>5.9</v>
      </c>
    </row>
    <row r="375" spans="1:2" x14ac:dyDescent="0.25">
      <c r="A375" s="44">
        <v>28887</v>
      </c>
      <c r="B375">
        <v>5.9</v>
      </c>
    </row>
    <row r="376" spans="1:2" x14ac:dyDescent="0.25">
      <c r="A376" s="44">
        <v>28915</v>
      </c>
      <c r="B376">
        <v>5.8</v>
      </c>
    </row>
    <row r="377" spans="1:2" x14ac:dyDescent="0.25">
      <c r="A377" s="44">
        <v>28946</v>
      </c>
      <c r="B377">
        <v>5.8</v>
      </c>
    </row>
    <row r="378" spans="1:2" x14ac:dyDescent="0.25">
      <c r="A378" s="44">
        <v>28976</v>
      </c>
      <c r="B378">
        <v>5.6</v>
      </c>
    </row>
    <row r="379" spans="1:2" x14ac:dyDescent="0.25">
      <c r="A379" s="44">
        <v>29007</v>
      </c>
      <c r="B379">
        <v>5.7</v>
      </c>
    </row>
    <row r="380" spans="1:2" x14ac:dyDescent="0.25">
      <c r="A380" s="44">
        <v>29037</v>
      </c>
      <c r="B380">
        <v>5.7</v>
      </c>
    </row>
    <row r="381" spans="1:2" x14ac:dyDescent="0.25">
      <c r="A381" s="44">
        <v>29068</v>
      </c>
      <c r="B381">
        <v>6</v>
      </c>
    </row>
    <row r="382" spans="1:2" x14ac:dyDescent="0.25">
      <c r="A382" s="44">
        <v>29099</v>
      </c>
      <c r="B382">
        <v>5.9</v>
      </c>
    </row>
    <row r="383" spans="1:2" x14ac:dyDescent="0.25">
      <c r="A383" s="44">
        <v>29129</v>
      </c>
      <c r="B383">
        <v>6</v>
      </c>
    </row>
    <row r="384" spans="1:2" x14ac:dyDescent="0.25">
      <c r="A384" s="44">
        <v>29160</v>
      </c>
      <c r="B384">
        <v>5.9</v>
      </c>
    </row>
    <row r="385" spans="1:2" x14ac:dyDescent="0.25">
      <c r="A385" s="44">
        <v>29190</v>
      </c>
      <c r="B385">
        <v>6</v>
      </c>
    </row>
    <row r="386" spans="1:2" x14ac:dyDescent="0.25">
      <c r="A386" s="44">
        <v>29221</v>
      </c>
      <c r="B386">
        <v>6.3</v>
      </c>
    </row>
    <row r="387" spans="1:2" x14ac:dyDescent="0.25">
      <c r="A387" s="44">
        <v>29252</v>
      </c>
      <c r="B387">
        <v>6.3</v>
      </c>
    </row>
    <row r="388" spans="1:2" x14ac:dyDescent="0.25">
      <c r="A388" s="44">
        <v>29281</v>
      </c>
      <c r="B388">
        <v>6.3</v>
      </c>
    </row>
    <row r="389" spans="1:2" x14ac:dyDescent="0.25">
      <c r="A389" s="44">
        <v>29312</v>
      </c>
      <c r="B389">
        <v>6.9</v>
      </c>
    </row>
    <row r="390" spans="1:2" x14ac:dyDescent="0.25">
      <c r="A390" s="44">
        <v>29342</v>
      </c>
      <c r="B390">
        <v>7.5</v>
      </c>
    </row>
    <row r="391" spans="1:2" x14ac:dyDescent="0.25">
      <c r="A391" s="44">
        <v>29373</v>
      </c>
      <c r="B391">
        <v>7.6</v>
      </c>
    </row>
    <row r="392" spans="1:2" x14ac:dyDescent="0.25">
      <c r="A392" s="44">
        <v>29403</v>
      </c>
      <c r="B392">
        <v>7.8</v>
      </c>
    </row>
    <row r="393" spans="1:2" x14ac:dyDescent="0.25">
      <c r="A393" s="44">
        <v>29434</v>
      </c>
      <c r="B393">
        <v>7.7</v>
      </c>
    </row>
    <row r="394" spans="1:2" x14ac:dyDescent="0.25">
      <c r="A394" s="44">
        <v>29465</v>
      </c>
      <c r="B394">
        <v>7.5</v>
      </c>
    </row>
    <row r="395" spans="1:2" x14ac:dyDescent="0.25">
      <c r="A395" s="44">
        <v>29495</v>
      </c>
      <c r="B395">
        <v>7.5</v>
      </c>
    </row>
    <row r="396" spans="1:2" x14ac:dyDescent="0.25">
      <c r="A396" s="44">
        <v>29526</v>
      </c>
      <c r="B396">
        <v>7.5</v>
      </c>
    </row>
    <row r="397" spans="1:2" x14ac:dyDescent="0.25">
      <c r="A397" s="44">
        <v>29556</v>
      </c>
      <c r="B397">
        <v>7.2</v>
      </c>
    </row>
    <row r="398" spans="1:2" x14ac:dyDescent="0.25">
      <c r="A398" s="44">
        <v>29587</v>
      </c>
      <c r="B398">
        <v>7.5</v>
      </c>
    </row>
    <row r="399" spans="1:2" x14ac:dyDescent="0.25">
      <c r="A399" s="44">
        <v>29618</v>
      </c>
      <c r="B399">
        <v>7.4</v>
      </c>
    </row>
    <row r="400" spans="1:2" x14ac:dyDescent="0.25">
      <c r="A400" s="44">
        <v>29646</v>
      </c>
      <c r="B400">
        <v>7.4</v>
      </c>
    </row>
    <row r="401" spans="1:2" x14ac:dyDescent="0.25">
      <c r="A401" s="44">
        <v>29677</v>
      </c>
      <c r="B401">
        <v>7.2</v>
      </c>
    </row>
    <row r="402" spans="1:2" x14ac:dyDescent="0.25">
      <c r="A402" s="44">
        <v>29707</v>
      </c>
      <c r="B402">
        <v>7.5</v>
      </c>
    </row>
    <row r="403" spans="1:2" x14ac:dyDescent="0.25">
      <c r="A403" s="44">
        <v>29738</v>
      </c>
      <c r="B403">
        <v>7.5</v>
      </c>
    </row>
    <row r="404" spans="1:2" x14ac:dyDescent="0.25">
      <c r="A404" s="44">
        <v>29768</v>
      </c>
      <c r="B404">
        <v>7.2</v>
      </c>
    </row>
    <row r="405" spans="1:2" x14ac:dyDescent="0.25">
      <c r="A405" s="44">
        <v>29799</v>
      </c>
      <c r="B405">
        <v>7.4</v>
      </c>
    </row>
    <row r="406" spans="1:2" x14ac:dyDescent="0.25">
      <c r="A406" s="44">
        <v>29830</v>
      </c>
      <c r="B406">
        <v>7.6</v>
      </c>
    </row>
    <row r="407" spans="1:2" x14ac:dyDescent="0.25">
      <c r="A407" s="44">
        <v>29860</v>
      </c>
      <c r="B407">
        <v>7.9</v>
      </c>
    </row>
    <row r="408" spans="1:2" x14ac:dyDescent="0.25">
      <c r="A408" s="44">
        <v>29891</v>
      </c>
      <c r="B408">
        <v>8.3000000000000007</v>
      </c>
    </row>
    <row r="409" spans="1:2" x14ac:dyDescent="0.25">
      <c r="A409" s="44">
        <v>29921</v>
      </c>
      <c r="B409">
        <v>8.5</v>
      </c>
    </row>
    <row r="410" spans="1:2" x14ac:dyDescent="0.25">
      <c r="A410" s="44">
        <v>29952</v>
      </c>
      <c r="B410">
        <v>8.6</v>
      </c>
    </row>
    <row r="411" spans="1:2" x14ac:dyDescent="0.25">
      <c r="A411" s="44">
        <v>29983</v>
      </c>
      <c r="B411">
        <v>8.9</v>
      </c>
    </row>
    <row r="412" spans="1:2" x14ac:dyDescent="0.25">
      <c r="A412" s="44">
        <v>30011</v>
      </c>
      <c r="B412">
        <v>9</v>
      </c>
    </row>
    <row r="413" spans="1:2" x14ac:dyDescent="0.25">
      <c r="A413" s="44">
        <v>30042</v>
      </c>
      <c r="B413">
        <v>9.3000000000000007</v>
      </c>
    </row>
    <row r="414" spans="1:2" x14ac:dyDescent="0.25">
      <c r="A414" s="44">
        <v>30072</v>
      </c>
      <c r="B414">
        <v>9.4</v>
      </c>
    </row>
    <row r="415" spans="1:2" x14ac:dyDescent="0.25">
      <c r="A415" s="44">
        <v>30103</v>
      </c>
      <c r="B415">
        <v>9.6</v>
      </c>
    </row>
    <row r="416" spans="1:2" x14ac:dyDescent="0.25">
      <c r="A416" s="44">
        <v>30133</v>
      </c>
      <c r="B416">
        <v>9.8000000000000007</v>
      </c>
    </row>
    <row r="417" spans="1:2" x14ac:dyDescent="0.25">
      <c r="A417" s="44">
        <v>30164</v>
      </c>
      <c r="B417">
        <v>9.8000000000000007</v>
      </c>
    </row>
    <row r="418" spans="1:2" x14ac:dyDescent="0.25">
      <c r="A418" s="44">
        <v>30195</v>
      </c>
      <c r="B418">
        <v>10.1</v>
      </c>
    </row>
    <row r="419" spans="1:2" x14ac:dyDescent="0.25">
      <c r="A419" s="44">
        <v>30225</v>
      </c>
      <c r="B419">
        <v>10.4</v>
      </c>
    </row>
    <row r="420" spans="1:2" x14ac:dyDescent="0.25">
      <c r="A420" s="44">
        <v>30256</v>
      </c>
      <c r="B420">
        <v>10.8</v>
      </c>
    </row>
    <row r="421" spans="1:2" x14ac:dyDescent="0.25">
      <c r="A421" s="44">
        <v>30286</v>
      </c>
      <c r="B421">
        <v>10.8</v>
      </c>
    </row>
    <row r="422" spans="1:2" x14ac:dyDescent="0.25">
      <c r="A422" s="44">
        <v>30317</v>
      </c>
      <c r="B422">
        <v>10.4</v>
      </c>
    </row>
    <row r="423" spans="1:2" x14ac:dyDescent="0.25">
      <c r="A423" s="44">
        <v>30348</v>
      </c>
      <c r="B423">
        <v>10.4</v>
      </c>
    </row>
    <row r="424" spans="1:2" x14ac:dyDescent="0.25">
      <c r="A424" s="44">
        <v>30376</v>
      </c>
      <c r="B424">
        <v>10.3</v>
      </c>
    </row>
    <row r="425" spans="1:2" x14ac:dyDescent="0.25">
      <c r="A425" s="44">
        <v>30407</v>
      </c>
      <c r="B425">
        <v>10.199999999999999</v>
      </c>
    </row>
    <row r="426" spans="1:2" x14ac:dyDescent="0.25">
      <c r="A426" s="44">
        <v>30437</v>
      </c>
      <c r="B426">
        <v>10.1</v>
      </c>
    </row>
    <row r="427" spans="1:2" x14ac:dyDescent="0.25">
      <c r="A427" s="44">
        <v>30468</v>
      </c>
      <c r="B427">
        <v>10.1</v>
      </c>
    </row>
    <row r="428" spans="1:2" x14ac:dyDescent="0.25">
      <c r="A428" s="44">
        <v>30498</v>
      </c>
      <c r="B428">
        <v>9.4</v>
      </c>
    </row>
    <row r="429" spans="1:2" x14ac:dyDescent="0.25">
      <c r="A429" s="44">
        <v>30529</v>
      </c>
      <c r="B429">
        <v>9.5</v>
      </c>
    </row>
    <row r="430" spans="1:2" x14ac:dyDescent="0.25">
      <c r="A430" s="44">
        <v>30560</v>
      </c>
      <c r="B430">
        <v>9.1999999999999993</v>
      </c>
    </row>
    <row r="431" spans="1:2" x14ac:dyDescent="0.25">
      <c r="A431" s="44">
        <v>30590</v>
      </c>
      <c r="B431">
        <v>8.8000000000000007</v>
      </c>
    </row>
    <row r="432" spans="1:2" x14ac:dyDescent="0.25">
      <c r="A432" s="44">
        <v>30621</v>
      </c>
      <c r="B432">
        <v>8.5</v>
      </c>
    </row>
    <row r="433" spans="1:2" x14ac:dyDescent="0.25">
      <c r="A433" s="44">
        <v>30651</v>
      </c>
      <c r="B433">
        <v>8.3000000000000007</v>
      </c>
    </row>
    <row r="434" spans="1:2" x14ac:dyDescent="0.25">
      <c r="A434" s="44">
        <v>30682</v>
      </c>
      <c r="B434">
        <v>8</v>
      </c>
    </row>
    <row r="435" spans="1:2" x14ac:dyDescent="0.25">
      <c r="A435" s="44">
        <v>30713</v>
      </c>
      <c r="B435">
        <v>7.8</v>
      </c>
    </row>
    <row r="436" spans="1:2" x14ac:dyDescent="0.25">
      <c r="A436" s="44">
        <v>30742</v>
      </c>
      <c r="B436">
        <v>7.8</v>
      </c>
    </row>
    <row r="437" spans="1:2" x14ac:dyDescent="0.25">
      <c r="A437" s="44">
        <v>30773</v>
      </c>
      <c r="B437">
        <v>7.7</v>
      </c>
    </row>
    <row r="438" spans="1:2" x14ac:dyDescent="0.25">
      <c r="A438" s="44">
        <v>30803</v>
      </c>
      <c r="B438">
        <v>7.4</v>
      </c>
    </row>
    <row r="439" spans="1:2" x14ac:dyDescent="0.25">
      <c r="A439" s="44">
        <v>30834</v>
      </c>
      <c r="B439">
        <v>7.2</v>
      </c>
    </row>
    <row r="440" spans="1:2" x14ac:dyDescent="0.25">
      <c r="A440" s="44">
        <v>30864</v>
      </c>
      <c r="B440">
        <v>7.5</v>
      </c>
    </row>
    <row r="441" spans="1:2" x14ac:dyDescent="0.25">
      <c r="A441" s="44">
        <v>30895</v>
      </c>
      <c r="B441">
        <v>7.5</v>
      </c>
    </row>
    <row r="442" spans="1:2" x14ac:dyDescent="0.25">
      <c r="A442" s="44">
        <v>30926</v>
      </c>
      <c r="B442">
        <v>7.3</v>
      </c>
    </row>
    <row r="443" spans="1:2" x14ac:dyDescent="0.25">
      <c r="A443" s="44">
        <v>30956</v>
      </c>
      <c r="B443">
        <v>7.4</v>
      </c>
    </row>
    <row r="444" spans="1:2" x14ac:dyDescent="0.25">
      <c r="A444" s="44">
        <v>30987</v>
      </c>
      <c r="B444">
        <v>7.2</v>
      </c>
    </row>
    <row r="445" spans="1:2" x14ac:dyDescent="0.25">
      <c r="A445" s="44">
        <v>31017</v>
      </c>
      <c r="B445">
        <v>7.3</v>
      </c>
    </row>
    <row r="446" spans="1:2" x14ac:dyDescent="0.25">
      <c r="A446" s="44">
        <v>31048</v>
      </c>
      <c r="B446">
        <v>7.3</v>
      </c>
    </row>
    <row r="447" spans="1:2" x14ac:dyDescent="0.25">
      <c r="A447" s="44">
        <v>31079</v>
      </c>
      <c r="B447">
        <v>7.2</v>
      </c>
    </row>
    <row r="448" spans="1:2" x14ac:dyDescent="0.25">
      <c r="A448" s="44">
        <v>31107</v>
      </c>
      <c r="B448">
        <v>7.2</v>
      </c>
    </row>
    <row r="449" spans="1:2" x14ac:dyDescent="0.25">
      <c r="A449" s="44">
        <v>31138</v>
      </c>
      <c r="B449">
        <v>7.3</v>
      </c>
    </row>
    <row r="450" spans="1:2" x14ac:dyDescent="0.25">
      <c r="A450" s="44">
        <v>31168</v>
      </c>
      <c r="B450">
        <v>7.2</v>
      </c>
    </row>
    <row r="451" spans="1:2" x14ac:dyDescent="0.25">
      <c r="A451" s="44">
        <v>31199</v>
      </c>
      <c r="B451">
        <v>7.4</v>
      </c>
    </row>
    <row r="452" spans="1:2" x14ac:dyDescent="0.25">
      <c r="A452" s="44">
        <v>31229</v>
      </c>
      <c r="B452">
        <v>7.4</v>
      </c>
    </row>
    <row r="453" spans="1:2" x14ac:dyDescent="0.25">
      <c r="A453" s="44">
        <v>31260</v>
      </c>
      <c r="B453">
        <v>7.1</v>
      </c>
    </row>
    <row r="454" spans="1:2" x14ac:dyDescent="0.25">
      <c r="A454" s="44">
        <v>31291</v>
      </c>
      <c r="B454">
        <v>7.1</v>
      </c>
    </row>
    <row r="455" spans="1:2" x14ac:dyDescent="0.25">
      <c r="A455" s="44">
        <v>31321</v>
      </c>
      <c r="B455">
        <v>7.1</v>
      </c>
    </row>
    <row r="456" spans="1:2" x14ac:dyDescent="0.25">
      <c r="A456" s="44">
        <v>31352</v>
      </c>
      <c r="B456">
        <v>7</v>
      </c>
    </row>
    <row r="457" spans="1:2" x14ac:dyDescent="0.25">
      <c r="A457" s="44">
        <v>31382</v>
      </c>
      <c r="B457">
        <v>7</v>
      </c>
    </row>
    <row r="458" spans="1:2" x14ac:dyDescent="0.25">
      <c r="A458" s="44">
        <v>31413</v>
      </c>
      <c r="B458">
        <v>6.7</v>
      </c>
    </row>
    <row r="459" spans="1:2" x14ac:dyDescent="0.25">
      <c r="A459" s="44">
        <v>31444</v>
      </c>
      <c r="B459">
        <v>7.2</v>
      </c>
    </row>
    <row r="460" spans="1:2" x14ac:dyDescent="0.25">
      <c r="A460" s="44">
        <v>31472</v>
      </c>
      <c r="B460">
        <v>7.2</v>
      </c>
    </row>
    <row r="461" spans="1:2" x14ac:dyDescent="0.25">
      <c r="A461" s="44">
        <v>31503</v>
      </c>
      <c r="B461">
        <v>7.1</v>
      </c>
    </row>
    <row r="462" spans="1:2" x14ac:dyDescent="0.25">
      <c r="A462" s="44">
        <v>31533</v>
      </c>
      <c r="B462">
        <v>7.2</v>
      </c>
    </row>
    <row r="463" spans="1:2" x14ac:dyDescent="0.25">
      <c r="A463" s="44">
        <v>31564</v>
      </c>
      <c r="B463">
        <v>7.2</v>
      </c>
    </row>
    <row r="464" spans="1:2" x14ac:dyDescent="0.25">
      <c r="A464" s="44">
        <v>31594</v>
      </c>
      <c r="B464">
        <v>7</v>
      </c>
    </row>
    <row r="465" spans="1:2" x14ac:dyDescent="0.25">
      <c r="A465" s="44">
        <v>31625</v>
      </c>
      <c r="B465">
        <v>6.9</v>
      </c>
    </row>
    <row r="466" spans="1:2" x14ac:dyDescent="0.25">
      <c r="A466" s="44">
        <v>31656</v>
      </c>
      <c r="B466">
        <v>7</v>
      </c>
    </row>
    <row r="467" spans="1:2" x14ac:dyDescent="0.25">
      <c r="A467" s="44">
        <v>31686</v>
      </c>
      <c r="B467">
        <v>7</v>
      </c>
    </row>
    <row r="468" spans="1:2" x14ac:dyDescent="0.25">
      <c r="A468" s="44">
        <v>31717</v>
      </c>
      <c r="B468">
        <v>6.9</v>
      </c>
    </row>
    <row r="469" spans="1:2" x14ac:dyDescent="0.25">
      <c r="A469" s="44">
        <v>31747</v>
      </c>
      <c r="B469">
        <v>6.6</v>
      </c>
    </row>
    <row r="470" spans="1:2" x14ac:dyDescent="0.25">
      <c r="A470" s="44">
        <v>31778</v>
      </c>
      <c r="B470">
        <v>6.6</v>
      </c>
    </row>
    <row r="471" spans="1:2" x14ac:dyDescent="0.25">
      <c r="A471" s="44">
        <v>31809</v>
      </c>
      <c r="B471">
        <v>6.6</v>
      </c>
    </row>
    <row r="472" spans="1:2" x14ac:dyDescent="0.25">
      <c r="A472" s="44">
        <v>31837</v>
      </c>
      <c r="B472">
        <v>6.6</v>
      </c>
    </row>
    <row r="473" spans="1:2" x14ac:dyDescent="0.25">
      <c r="A473" s="44">
        <v>31868</v>
      </c>
      <c r="B473">
        <v>6.3</v>
      </c>
    </row>
    <row r="474" spans="1:2" x14ac:dyDescent="0.25">
      <c r="A474" s="44">
        <v>31898</v>
      </c>
      <c r="B474">
        <v>6.3</v>
      </c>
    </row>
    <row r="475" spans="1:2" x14ac:dyDescent="0.25">
      <c r="A475" s="44">
        <v>31929</v>
      </c>
      <c r="B475">
        <v>6.2</v>
      </c>
    </row>
    <row r="476" spans="1:2" x14ac:dyDescent="0.25">
      <c r="A476" s="44">
        <v>31959</v>
      </c>
      <c r="B476">
        <v>6.1</v>
      </c>
    </row>
    <row r="477" spans="1:2" x14ac:dyDescent="0.25">
      <c r="A477" s="44">
        <v>31990</v>
      </c>
      <c r="B477">
        <v>6</v>
      </c>
    </row>
    <row r="478" spans="1:2" x14ac:dyDescent="0.25">
      <c r="A478" s="44">
        <v>32021</v>
      </c>
      <c r="B478">
        <v>5.9</v>
      </c>
    </row>
    <row r="479" spans="1:2" x14ac:dyDescent="0.25">
      <c r="A479" s="44">
        <v>32051</v>
      </c>
      <c r="B479">
        <v>6</v>
      </c>
    </row>
    <row r="480" spans="1:2" x14ac:dyDescent="0.25">
      <c r="A480" s="44">
        <v>32082</v>
      </c>
      <c r="B480">
        <v>5.8</v>
      </c>
    </row>
    <row r="481" spans="1:2" x14ac:dyDescent="0.25">
      <c r="A481" s="44">
        <v>32112</v>
      </c>
      <c r="B481">
        <v>5.7</v>
      </c>
    </row>
    <row r="482" spans="1:2" x14ac:dyDescent="0.25">
      <c r="A482" s="44">
        <v>32143</v>
      </c>
      <c r="B482">
        <v>5.7</v>
      </c>
    </row>
    <row r="483" spans="1:2" x14ac:dyDescent="0.25">
      <c r="A483" s="44">
        <v>32174</v>
      </c>
      <c r="B483">
        <v>5.7</v>
      </c>
    </row>
    <row r="484" spans="1:2" x14ac:dyDescent="0.25">
      <c r="A484" s="44">
        <v>32203</v>
      </c>
      <c r="B484">
        <v>5.7</v>
      </c>
    </row>
    <row r="485" spans="1:2" x14ac:dyDescent="0.25">
      <c r="A485" s="44">
        <v>32234</v>
      </c>
      <c r="B485">
        <v>5.4</v>
      </c>
    </row>
    <row r="486" spans="1:2" x14ac:dyDescent="0.25">
      <c r="A486" s="44">
        <v>32264</v>
      </c>
      <c r="B486">
        <v>5.6</v>
      </c>
    </row>
    <row r="487" spans="1:2" x14ac:dyDescent="0.25">
      <c r="A487" s="44">
        <v>32295</v>
      </c>
      <c r="B487">
        <v>5.4</v>
      </c>
    </row>
    <row r="488" spans="1:2" x14ac:dyDescent="0.25">
      <c r="A488" s="44">
        <v>32325</v>
      </c>
      <c r="B488">
        <v>5.4</v>
      </c>
    </row>
    <row r="489" spans="1:2" x14ac:dyDescent="0.25">
      <c r="A489" s="44">
        <v>32356</v>
      </c>
      <c r="B489">
        <v>5.6</v>
      </c>
    </row>
    <row r="490" spans="1:2" x14ac:dyDescent="0.25">
      <c r="A490" s="44">
        <v>32387</v>
      </c>
      <c r="B490">
        <v>5.4</v>
      </c>
    </row>
    <row r="491" spans="1:2" x14ac:dyDescent="0.25">
      <c r="A491" s="44">
        <v>32417</v>
      </c>
      <c r="B491">
        <v>5.4</v>
      </c>
    </row>
    <row r="492" spans="1:2" x14ac:dyDescent="0.25">
      <c r="A492" s="44">
        <v>32448</v>
      </c>
      <c r="B492">
        <v>5.3</v>
      </c>
    </row>
    <row r="493" spans="1:2" x14ac:dyDescent="0.25">
      <c r="A493" s="44">
        <v>32478</v>
      </c>
      <c r="B493">
        <v>5.3</v>
      </c>
    </row>
    <row r="494" spans="1:2" x14ac:dyDescent="0.25">
      <c r="A494" s="44">
        <v>32509</v>
      </c>
      <c r="B494">
        <v>5.4</v>
      </c>
    </row>
    <row r="495" spans="1:2" x14ac:dyDescent="0.25">
      <c r="A495" s="44">
        <v>32540</v>
      </c>
      <c r="B495">
        <v>5.2</v>
      </c>
    </row>
    <row r="496" spans="1:2" x14ac:dyDescent="0.25">
      <c r="A496" s="44">
        <v>32568</v>
      </c>
      <c r="B496">
        <v>5</v>
      </c>
    </row>
    <row r="497" spans="1:2" x14ac:dyDescent="0.25">
      <c r="A497" s="44">
        <v>32599</v>
      </c>
      <c r="B497">
        <v>5.2</v>
      </c>
    </row>
    <row r="498" spans="1:2" x14ac:dyDescent="0.25">
      <c r="A498" s="44">
        <v>32629</v>
      </c>
      <c r="B498">
        <v>5.2</v>
      </c>
    </row>
    <row r="499" spans="1:2" x14ac:dyDescent="0.25">
      <c r="A499" s="44">
        <v>32660</v>
      </c>
      <c r="B499">
        <v>5.3</v>
      </c>
    </row>
    <row r="500" spans="1:2" x14ac:dyDescent="0.25">
      <c r="A500" s="44">
        <v>32690</v>
      </c>
      <c r="B500">
        <v>5.2</v>
      </c>
    </row>
    <row r="501" spans="1:2" x14ac:dyDescent="0.25">
      <c r="A501" s="44">
        <v>32721</v>
      </c>
      <c r="B501">
        <v>5.2</v>
      </c>
    </row>
    <row r="502" spans="1:2" x14ac:dyDescent="0.25">
      <c r="A502" s="44">
        <v>32752</v>
      </c>
      <c r="B502">
        <v>5.3</v>
      </c>
    </row>
    <row r="503" spans="1:2" x14ac:dyDescent="0.25">
      <c r="A503" s="44">
        <v>32782</v>
      </c>
      <c r="B503">
        <v>5.3</v>
      </c>
    </row>
    <row r="504" spans="1:2" x14ac:dyDescent="0.25">
      <c r="A504" s="44">
        <v>32813</v>
      </c>
      <c r="B504">
        <v>5.4</v>
      </c>
    </row>
    <row r="505" spans="1:2" x14ac:dyDescent="0.25">
      <c r="A505" s="44">
        <v>32843</v>
      </c>
      <c r="B505">
        <v>5.4</v>
      </c>
    </row>
    <row r="506" spans="1:2" x14ac:dyDescent="0.25">
      <c r="A506" s="44">
        <v>32874</v>
      </c>
      <c r="B506">
        <v>5.4</v>
      </c>
    </row>
    <row r="507" spans="1:2" x14ac:dyDescent="0.25">
      <c r="A507" s="44">
        <v>32905</v>
      </c>
      <c r="B507">
        <v>5.3</v>
      </c>
    </row>
    <row r="508" spans="1:2" x14ac:dyDescent="0.25">
      <c r="A508" s="44">
        <v>32933</v>
      </c>
      <c r="B508">
        <v>5.2</v>
      </c>
    </row>
    <row r="509" spans="1:2" x14ac:dyDescent="0.25">
      <c r="A509" s="44">
        <v>32964</v>
      </c>
      <c r="B509">
        <v>5.4</v>
      </c>
    </row>
    <row r="510" spans="1:2" x14ac:dyDescent="0.25">
      <c r="A510" s="44">
        <v>32994</v>
      </c>
      <c r="B510">
        <v>5.4</v>
      </c>
    </row>
    <row r="511" spans="1:2" x14ac:dyDescent="0.25">
      <c r="A511" s="44">
        <v>33025</v>
      </c>
      <c r="B511">
        <v>5.2</v>
      </c>
    </row>
    <row r="512" spans="1:2" x14ac:dyDescent="0.25">
      <c r="A512" s="44">
        <v>33055</v>
      </c>
      <c r="B512">
        <v>5.5</v>
      </c>
    </row>
    <row r="513" spans="1:2" x14ac:dyDescent="0.25">
      <c r="A513" s="44">
        <v>33086</v>
      </c>
      <c r="B513">
        <v>5.7</v>
      </c>
    </row>
    <row r="514" spans="1:2" x14ac:dyDescent="0.25">
      <c r="A514" s="44">
        <v>33117</v>
      </c>
      <c r="B514">
        <v>5.9</v>
      </c>
    </row>
    <row r="515" spans="1:2" x14ac:dyDescent="0.25">
      <c r="A515" s="44">
        <v>33147</v>
      </c>
      <c r="B515">
        <v>5.9</v>
      </c>
    </row>
    <row r="516" spans="1:2" x14ac:dyDescent="0.25">
      <c r="A516" s="44">
        <v>33178</v>
      </c>
      <c r="B516">
        <v>6.2</v>
      </c>
    </row>
    <row r="517" spans="1:2" x14ac:dyDescent="0.25">
      <c r="A517" s="44">
        <v>33208</v>
      </c>
      <c r="B517">
        <v>6.3</v>
      </c>
    </row>
    <row r="518" spans="1:2" x14ac:dyDescent="0.25">
      <c r="A518" s="44">
        <v>33239</v>
      </c>
      <c r="B518">
        <v>6.4</v>
      </c>
    </row>
    <row r="519" spans="1:2" x14ac:dyDescent="0.25">
      <c r="A519" s="44">
        <v>33270</v>
      </c>
      <c r="B519">
        <v>6.6</v>
      </c>
    </row>
    <row r="520" spans="1:2" x14ac:dyDescent="0.25">
      <c r="A520" s="44">
        <v>33298</v>
      </c>
      <c r="B520">
        <v>6.8</v>
      </c>
    </row>
    <row r="521" spans="1:2" x14ac:dyDescent="0.25">
      <c r="A521" s="44">
        <v>33329</v>
      </c>
      <c r="B521">
        <v>6.7</v>
      </c>
    </row>
    <row r="522" spans="1:2" x14ac:dyDescent="0.25">
      <c r="A522" s="44">
        <v>33359</v>
      </c>
      <c r="B522">
        <v>6.9</v>
      </c>
    </row>
    <row r="523" spans="1:2" x14ac:dyDescent="0.25">
      <c r="A523" s="44">
        <v>33390</v>
      </c>
      <c r="B523">
        <v>6.9</v>
      </c>
    </row>
    <row r="524" spans="1:2" x14ac:dyDescent="0.25">
      <c r="A524" s="44">
        <v>33420</v>
      </c>
      <c r="B524">
        <v>6.8</v>
      </c>
    </row>
    <row r="525" spans="1:2" x14ac:dyDescent="0.25">
      <c r="A525" s="44">
        <v>33451</v>
      </c>
      <c r="B525">
        <v>6.9</v>
      </c>
    </row>
    <row r="526" spans="1:2" x14ac:dyDescent="0.25">
      <c r="A526" s="44">
        <v>33482</v>
      </c>
      <c r="B526">
        <v>6.9</v>
      </c>
    </row>
    <row r="527" spans="1:2" x14ac:dyDescent="0.25">
      <c r="A527" s="44">
        <v>33512</v>
      </c>
      <c r="B527">
        <v>7</v>
      </c>
    </row>
    <row r="528" spans="1:2" x14ac:dyDescent="0.25">
      <c r="A528" s="44">
        <v>33543</v>
      </c>
      <c r="B528">
        <v>7</v>
      </c>
    </row>
    <row r="529" spans="1:2" x14ac:dyDescent="0.25">
      <c r="A529" s="44">
        <v>33573</v>
      </c>
      <c r="B529">
        <v>7.3</v>
      </c>
    </row>
    <row r="530" spans="1:2" x14ac:dyDescent="0.25">
      <c r="A530" s="44">
        <v>33604</v>
      </c>
      <c r="B530">
        <v>7.3</v>
      </c>
    </row>
    <row r="531" spans="1:2" x14ac:dyDescent="0.25">
      <c r="A531" s="44">
        <v>33635</v>
      </c>
      <c r="B531">
        <v>7.4</v>
      </c>
    </row>
    <row r="532" spans="1:2" x14ac:dyDescent="0.25">
      <c r="A532" s="44">
        <v>33664</v>
      </c>
      <c r="B532">
        <v>7.4</v>
      </c>
    </row>
    <row r="533" spans="1:2" x14ac:dyDescent="0.25">
      <c r="A533" s="44">
        <v>33695</v>
      </c>
      <c r="B533">
        <v>7.4</v>
      </c>
    </row>
    <row r="534" spans="1:2" x14ac:dyDescent="0.25">
      <c r="A534" s="44">
        <v>33725</v>
      </c>
      <c r="B534">
        <v>7.6</v>
      </c>
    </row>
    <row r="535" spans="1:2" x14ac:dyDescent="0.25">
      <c r="A535" s="44">
        <v>33756</v>
      </c>
      <c r="B535">
        <v>7.8</v>
      </c>
    </row>
    <row r="536" spans="1:2" x14ac:dyDescent="0.25">
      <c r="A536" s="44">
        <v>33786</v>
      </c>
      <c r="B536">
        <v>7.7</v>
      </c>
    </row>
    <row r="537" spans="1:2" x14ac:dyDescent="0.25">
      <c r="A537" s="44">
        <v>33817</v>
      </c>
      <c r="B537">
        <v>7.6</v>
      </c>
    </row>
    <row r="538" spans="1:2" x14ac:dyDescent="0.25">
      <c r="A538" s="44">
        <v>33848</v>
      </c>
      <c r="B538">
        <v>7.6</v>
      </c>
    </row>
    <row r="539" spans="1:2" x14ac:dyDescent="0.25">
      <c r="A539" s="44">
        <v>33878</v>
      </c>
      <c r="B539">
        <v>7.3</v>
      </c>
    </row>
    <row r="540" spans="1:2" x14ac:dyDescent="0.25">
      <c r="A540" s="44">
        <v>33909</v>
      </c>
      <c r="B540">
        <v>7.4</v>
      </c>
    </row>
    <row r="541" spans="1:2" x14ac:dyDescent="0.25">
      <c r="A541" s="44">
        <v>33939</v>
      </c>
      <c r="B541">
        <v>7.4</v>
      </c>
    </row>
    <row r="542" spans="1:2" x14ac:dyDescent="0.25">
      <c r="A542" s="44">
        <v>33970</v>
      </c>
      <c r="B542">
        <v>7.3</v>
      </c>
    </row>
    <row r="543" spans="1:2" x14ac:dyDescent="0.25">
      <c r="A543" s="44">
        <v>34001</v>
      </c>
      <c r="B543">
        <v>7.1</v>
      </c>
    </row>
    <row r="544" spans="1:2" x14ac:dyDescent="0.25">
      <c r="A544" s="44">
        <v>34029</v>
      </c>
      <c r="B544">
        <v>7</v>
      </c>
    </row>
    <row r="545" spans="1:2" x14ac:dyDescent="0.25">
      <c r="A545" s="44">
        <v>34060</v>
      </c>
      <c r="B545">
        <v>7.1</v>
      </c>
    </row>
    <row r="546" spans="1:2" x14ac:dyDescent="0.25">
      <c r="A546" s="44">
        <v>34090</v>
      </c>
      <c r="B546">
        <v>7.1</v>
      </c>
    </row>
    <row r="547" spans="1:2" x14ac:dyDescent="0.25">
      <c r="A547" s="44">
        <v>34121</v>
      </c>
      <c r="B547">
        <v>7</v>
      </c>
    </row>
    <row r="548" spans="1:2" x14ac:dyDescent="0.25">
      <c r="A548" s="44">
        <v>34151</v>
      </c>
      <c r="B548">
        <v>6.9</v>
      </c>
    </row>
    <row r="549" spans="1:2" x14ac:dyDescent="0.25">
      <c r="A549" s="44">
        <v>34182</v>
      </c>
      <c r="B549">
        <v>6.8</v>
      </c>
    </row>
    <row r="550" spans="1:2" x14ac:dyDescent="0.25">
      <c r="A550" s="44">
        <v>34213</v>
      </c>
      <c r="B550">
        <v>6.7</v>
      </c>
    </row>
    <row r="551" spans="1:2" x14ac:dyDescent="0.25">
      <c r="A551" s="44">
        <v>34243</v>
      </c>
      <c r="B551">
        <v>6.8</v>
      </c>
    </row>
    <row r="552" spans="1:2" x14ac:dyDescent="0.25">
      <c r="A552" s="44">
        <v>34274</v>
      </c>
      <c r="B552">
        <v>6.6</v>
      </c>
    </row>
    <row r="553" spans="1:2" x14ac:dyDescent="0.25">
      <c r="A553" s="44">
        <v>34304</v>
      </c>
      <c r="B553">
        <v>6.5</v>
      </c>
    </row>
    <row r="554" spans="1:2" x14ac:dyDescent="0.25">
      <c r="A554" s="44">
        <v>34335</v>
      </c>
      <c r="B554">
        <v>6.6</v>
      </c>
    </row>
    <row r="555" spans="1:2" x14ac:dyDescent="0.25">
      <c r="A555" s="44">
        <v>34366</v>
      </c>
      <c r="B555">
        <v>6.6</v>
      </c>
    </row>
    <row r="556" spans="1:2" x14ac:dyDescent="0.25">
      <c r="A556" s="44">
        <v>34394</v>
      </c>
      <c r="B556">
        <v>6.5</v>
      </c>
    </row>
    <row r="557" spans="1:2" x14ac:dyDescent="0.25">
      <c r="A557" s="44">
        <v>34425</v>
      </c>
      <c r="B557">
        <v>6.4</v>
      </c>
    </row>
    <row r="558" spans="1:2" x14ac:dyDescent="0.25">
      <c r="A558" s="44">
        <v>34455</v>
      </c>
      <c r="B558">
        <v>6.1</v>
      </c>
    </row>
    <row r="559" spans="1:2" x14ac:dyDescent="0.25">
      <c r="A559" s="44">
        <v>34486</v>
      </c>
      <c r="B559">
        <v>6.1</v>
      </c>
    </row>
    <row r="560" spans="1:2" x14ac:dyDescent="0.25">
      <c r="A560" s="44">
        <v>34516</v>
      </c>
      <c r="B560">
        <v>6.1</v>
      </c>
    </row>
    <row r="561" spans="1:2" x14ac:dyDescent="0.25">
      <c r="A561" s="44">
        <v>34547</v>
      </c>
      <c r="B561">
        <v>6</v>
      </c>
    </row>
    <row r="562" spans="1:2" x14ac:dyDescent="0.25">
      <c r="A562" s="44">
        <v>34578</v>
      </c>
      <c r="B562">
        <v>5.9</v>
      </c>
    </row>
    <row r="563" spans="1:2" x14ac:dyDescent="0.25">
      <c r="A563" s="44">
        <v>34608</v>
      </c>
      <c r="B563">
        <v>5.8</v>
      </c>
    </row>
    <row r="564" spans="1:2" x14ac:dyDescent="0.25">
      <c r="A564" s="44">
        <v>34639</v>
      </c>
      <c r="B564">
        <v>5.6</v>
      </c>
    </row>
    <row r="565" spans="1:2" x14ac:dyDescent="0.25">
      <c r="A565" s="44">
        <v>34669</v>
      </c>
      <c r="B565">
        <v>5.5</v>
      </c>
    </row>
    <row r="566" spans="1:2" x14ac:dyDescent="0.25">
      <c r="A566" s="44">
        <v>34700</v>
      </c>
      <c r="B566">
        <v>5.6</v>
      </c>
    </row>
    <row r="567" spans="1:2" x14ac:dyDescent="0.25">
      <c r="A567" s="44">
        <v>34731</v>
      </c>
      <c r="B567">
        <v>5.4</v>
      </c>
    </row>
    <row r="568" spans="1:2" x14ac:dyDescent="0.25">
      <c r="A568" s="44">
        <v>34759</v>
      </c>
      <c r="B568">
        <v>5.4</v>
      </c>
    </row>
    <row r="569" spans="1:2" x14ac:dyDescent="0.25">
      <c r="A569" s="44">
        <v>34790</v>
      </c>
      <c r="B569">
        <v>5.8</v>
      </c>
    </row>
    <row r="570" spans="1:2" x14ac:dyDescent="0.25">
      <c r="A570" s="44">
        <v>34820</v>
      </c>
      <c r="B570">
        <v>5.6</v>
      </c>
    </row>
    <row r="571" spans="1:2" x14ac:dyDescent="0.25">
      <c r="A571" s="44">
        <v>34851</v>
      </c>
      <c r="B571">
        <v>5.6</v>
      </c>
    </row>
    <row r="572" spans="1:2" x14ac:dyDescent="0.25">
      <c r="A572" s="44">
        <v>34881</v>
      </c>
      <c r="B572">
        <v>5.7</v>
      </c>
    </row>
    <row r="573" spans="1:2" x14ac:dyDescent="0.25">
      <c r="A573" s="44">
        <v>34912</v>
      </c>
      <c r="B573">
        <v>5.7</v>
      </c>
    </row>
    <row r="574" spans="1:2" x14ac:dyDescent="0.25">
      <c r="A574" s="44">
        <v>34943</v>
      </c>
      <c r="B574">
        <v>5.6</v>
      </c>
    </row>
    <row r="575" spans="1:2" x14ac:dyDescent="0.25">
      <c r="A575" s="44">
        <v>34973</v>
      </c>
      <c r="B575">
        <v>5.5</v>
      </c>
    </row>
    <row r="576" spans="1:2" x14ac:dyDescent="0.25">
      <c r="A576" s="44">
        <v>35004</v>
      </c>
      <c r="B576">
        <v>5.6</v>
      </c>
    </row>
    <row r="577" spans="1:2" x14ac:dyDescent="0.25">
      <c r="A577" s="44">
        <v>35034</v>
      </c>
      <c r="B577">
        <v>5.6</v>
      </c>
    </row>
    <row r="578" spans="1:2" x14ac:dyDescent="0.25">
      <c r="A578" s="44">
        <v>35065</v>
      </c>
      <c r="B578">
        <v>5.6</v>
      </c>
    </row>
    <row r="579" spans="1:2" x14ac:dyDescent="0.25">
      <c r="A579" s="44">
        <v>35096</v>
      </c>
      <c r="B579">
        <v>5.5</v>
      </c>
    </row>
    <row r="580" spans="1:2" x14ac:dyDescent="0.25">
      <c r="A580" s="44">
        <v>35125</v>
      </c>
      <c r="B580">
        <v>5.5</v>
      </c>
    </row>
    <row r="581" spans="1:2" x14ac:dyDescent="0.25">
      <c r="A581" s="44">
        <v>35156</v>
      </c>
      <c r="B581">
        <v>5.6</v>
      </c>
    </row>
    <row r="582" spans="1:2" x14ac:dyDescent="0.25">
      <c r="A582" s="44">
        <v>35186</v>
      </c>
      <c r="B582">
        <v>5.6</v>
      </c>
    </row>
    <row r="583" spans="1:2" x14ac:dyDescent="0.25">
      <c r="A583" s="44">
        <v>35217</v>
      </c>
      <c r="B583">
        <v>5.3</v>
      </c>
    </row>
    <row r="584" spans="1:2" x14ac:dyDescent="0.25">
      <c r="A584" s="44">
        <v>35247</v>
      </c>
      <c r="B584">
        <v>5.5</v>
      </c>
    </row>
    <row r="585" spans="1:2" x14ac:dyDescent="0.25">
      <c r="A585" s="44">
        <v>35278</v>
      </c>
      <c r="B585">
        <v>5.0999999999999996</v>
      </c>
    </row>
    <row r="586" spans="1:2" x14ac:dyDescent="0.25">
      <c r="A586" s="44">
        <v>35309</v>
      </c>
      <c r="B586">
        <v>5.2</v>
      </c>
    </row>
    <row r="587" spans="1:2" x14ac:dyDescent="0.25">
      <c r="A587" s="44">
        <v>35339</v>
      </c>
      <c r="B587">
        <v>5.2</v>
      </c>
    </row>
    <row r="588" spans="1:2" x14ac:dyDescent="0.25">
      <c r="A588" s="44">
        <v>35370</v>
      </c>
      <c r="B588">
        <v>5.4</v>
      </c>
    </row>
    <row r="589" spans="1:2" x14ac:dyDescent="0.25">
      <c r="A589" s="44">
        <v>35400</v>
      </c>
      <c r="B589">
        <v>5.4</v>
      </c>
    </row>
    <row r="590" spans="1:2" x14ac:dyDescent="0.25">
      <c r="A590" s="44">
        <v>35431</v>
      </c>
      <c r="B590">
        <v>5.3</v>
      </c>
    </row>
    <row r="591" spans="1:2" x14ac:dyDescent="0.25">
      <c r="A591" s="44">
        <v>35462</v>
      </c>
      <c r="B591">
        <v>5.2</v>
      </c>
    </row>
    <row r="592" spans="1:2" x14ac:dyDescent="0.25">
      <c r="A592" s="44">
        <v>35490</v>
      </c>
      <c r="B592">
        <v>5.2</v>
      </c>
    </row>
    <row r="593" spans="1:2" x14ac:dyDescent="0.25">
      <c r="A593" s="44">
        <v>35521</v>
      </c>
      <c r="B593">
        <v>5.0999999999999996</v>
      </c>
    </row>
    <row r="594" spans="1:2" x14ac:dyDescent="0.25">
      <c r="A594" s="44">
        <v>35551</v>
      </c>
      <c r="B594">
        <v>4.9000000000000004</v>
      </c>
    </row>
    <row r="595" spans="1:2" x14ac:dyDescent="0.25">
      <c r="A595" s="44">
        <v>35582</v>
      </c>
      <c r="B595">
        <v>5</v>
      </c>
    </row>
    <row r="596" spans="1:2" x14ac:dyDescent="0.25">
      <c r="A596" s="44">
        <v>35612</v>
      </c>
      <c r="B596">
        <v>4.9000000000000004</v>
      </c>
    </row>
    <row r="597" spans="1:2" x14ac:dyDescent="0.25">
      <c r="A597" s="44">
        <v>35643</v>
      </c>
      <c r="B597">
        <v>4.8</v>
      </c>
    </row>
    <row r="598" spans="1:2" x14ac:dyDescent="0.25">
      <c r="A598" s="44">
        <v>35674</v>
      </c>
      <c r="B598">
        <v>4.9000000000000004</v>
      </c>
    </row>
    <row r="599" spans="1:2" x14ac:dyDescent="0.25">
      <c r="A599" s="44">
        <v>35704</v>
      </c>
      <c r="B599">
        <v>4.7</v>
      </c>
    </row>
    <row r="600" spans="1:2" x14ac:dyDescent="0.25">
      <c r="A600" s="44">
        <v>35735</v>
      </c>
      <c r="B600">
        <v>4.5999999999999996</v>
      </c>
    </row>
    <row r="601" spans="1:2" x14ac:dyDescent="0.25">
      <c r="A601" s="44">
        <v>35765</v>
      </c>
      <c r="B601">
        <v>4.7</v>
      </c>
    </row>
    <row r="602" spans="1:2" x14ac:dyDescent="0.25">
      <c r="A602" s="44">
        <v>35796</v>
      </c>
      <c r="B602">
        <v>4.5999999999999996</v>
      </c>
    </row>
    <row r="603" spans="1:2" x14ac:dyDescent="0.25">
      <c r="A603" s="44">
        <v>35827</v>
      </c>
      <c r="B603">
        <v>4.5999999999999996</v>
      </c>
    </row>
    <row r="604" spans="1:2" x14ac:dyDescent="0.25">
      <c r="A604" s="44">
        <v>35855</v>
      </c>
      <c r="B604">
        <v>4.7</v>
      </c>
    </row>
    <row r="605" spans="1:2" x14ac:dyDescent="0.25">
      <c r="A605" s="44">
        <v>35886</v>
      </c>
      <c r="B605">
        <v>4.3</v>
      </c>
    </row>
    <row r="606" spans="1:2" x14ac:dyDescent="0.25">
      <c r="A606" s="44">
        <v>35916</v>
      </c>
      <c r="B606">
        <v>4.4000000000000004</v>
      </c>
    </row>
    <row r="607" spans="1:2" x14ac:dyDescent="0.25">
      <c r="A607" s="44">
        <v>35947</v>
      </c>
      <c r="B607">
        <v>4.5</v>
      </c>
    </row>
    <row r="608" spans="1:2" x14ac:dyDescent="0.25">
      <c r="A608" s="44">
        <v>35977</v>
      </c>
      <c r="B608">
        <v>4.5</v>
      </c>
    </row>
    <row r="609" spans="1:2" x14ac:dyDescent="0.25">
      <c r="A609" s="44">
        <v>36008</v>
      </c>
      <c r="B609">
        <v>4.5</v>
      </c>
    </row>
    <row r="610" spans="1:2" x14ac:dyDescent="0.25">
      <c r="A610" s="44">
        <v>36039</v>
      </c>
      <c r="B610">
        <v>4.5999999999999996</v>
      </c>
    </row>
    <row r="611" spans="1:2" x14ac:dyDescent="0.25">
      <c r="A611" s="44">
        <v>36069</v>
      </c>
      <c r="B611">
        <v>4.5</v>
      </c>
    </row>
    <row r="612" spans="1:2" x14ac:dyDescent="0.25">
      <c r="A612" s="44">
        <v>36100</v>
      </c>
      <c r="B612">
        <v>4.4000000000000004</v>
      </c>
    </row>
    <row r="613" spans="1:2" x14ac:dyDescent="0.25">
      <c r="A613" s="44">
        <v>36130</v>
      </c>
      <c r="B613">
        <v>4.4000000000000004</v>
      </c>
    </row>
    <row r="614" spans="1:2" x14ac:dyDescent="0.25">
      <c r="A614" s="44">
        <v>36161</v>
      </c>
      <c r="B614">
        <v>4.3</v>
      </c>
    </row>
    <row r="615" spans="1:2" x14ac:dyDescent="0.25">
      <c r="A615" s="44">
        <v>36192</v>
      </c>
      <c r="B615">
        <v>4.4000000000000004</v>
      </c>
    </row>
    <row r="616" spans="1:2" x14ac:dyDescent="0.25">
      <c r="A616" s="44">
        <v>36220</v>
      </c>
      <c r="B616">
        <v>4.2</v>
      </c>
    </row>
    <row r="617" spans="1:2" x14ac:dyDescent="0.25">
      <c r="A617" s="44">
        <v>36251</v>
      </c>
      <c r="B617">
        <v>4.3</v>
      </c>
    </row>
    <row r="618" spans="1:2" x14ac:dyDescent="0.25">
      <c r="A618" s="44">
        <v>36281</v>
      </c>
      <c r="B618">
        <v>4.2</v>
      </c>
    </row>
    <row r="619" spans="1:2" x14ac:dyDescent="0.25">
      <c r="A619" s="44">
        <v>36312</v>
      </c>
      <c r="B619">
        <v>4.3</v>
      </c>
    </row>
    <row r="620" spans="1:2" x14ac:dyDescent="0.25">
      <c r="A620" s="44">
        <v>36342</v>
      </c>
      <c r="B620">
        <v>4.3</v>
      </c>
    </row>
    <row r="621" spans="1:2" x14ac:dyDescent="0.25">
      <c r="A621" s="44">
        <v>36373</v>
      </c>
      <c r="B621">
        <v>4.2</v>
      </c>
    </row>
    <row r="622" spans="1:2" x14ac:dyDescent="0.25">
      <c r="A622" s="44">
        <v>36404</v>
      </c>
      <c r="B622">
        <v>4.2</v>
      </c>
    </row>
    <row r="623" spans="1:2" x14ac:dyDescent="0.25">
      <c r="A623" s="44">
        <v>36434</v>
      </c>
      <c r="B623">
        <v>4.0999999999999996</v>
      </c>
    </row>
    <row r="624" spans="1:2" x14ac:dyDescent="0.25">
      <c r="A624" s="44">
        <v>36465</v>
      </c>
      <c r="B624">
        <v>4.0999999999999996</v>
      </c>
    </row>
    <row r="625" spans="1:2" x14ac:dyDescent="0.25">
      <c r="A625" s="44">
        <v>36495</v>
      </c>
      <c r="B625">
        <v>4</v>
      </c>
    </row>
    <row r="626" spans="1:2" x14ac:dyDescent="0.25">
      <c r="A626" s="44">
        <v>36526</v>
      </c>
      <c r="B626">
        <v>4</v>
      </c>
    </row>
    <row r="627" spans="1:2" x14ac:dyDescent="0.25">
      <c r="A627" s="44">
        <v>36557</v>
      </c>
      <c r="B627">
        <v>4.0999999999999996</v>
      </c>
    </row>
    <row r="628" spans="1:2" x14ac:dyDescent="0.25">
      <c r="A628" s="44">
        <v>36586</v>
      </c>
      <c r="B628">
        <v>4</v>
      </c>
    </row>
    <row r="629" spans="1:2" x14ac:dyDescent="0.25">
      <c r="A629" s="44">
        <v>36617</v>
      </c>
      <c r="B629">
        <v>3.8</v>
      </c>
    </row>
    <row r="630" spans="1:2" x14ac:dyDescent="0.25">
      <c r="A630" s="44">
        <v>36647</v>
      </c>
      <c r="B630">
        <v>4</v>
      </c>
    </row>
    <row r="631" spans="1:2" x14ac:dyDescent="0.25">
      <c r="A631" s="44">
        <v>36678</v>
      </c>
      <c r="B631">
        <v>4</v>
      </c>
    </row>
    <row r="632" spans="1:2" x14ac:dyDescent="0.25">
      <c r="A632" s="44">
        <v>36708</v>
      </c>
      <c r="B632">
        <v>4</v>
      </c>
    </row>
    <row r="633" spans="1:2" x14ac:dyDescent="0.25">
      <c r="A633" s="44">
        <v>36739</v>
      </c>
      <c r="B633">
        <v>4.0999999999999996</v>
      </c>
    </row>
    <row r="634" spans="1:2" x14ac:dyDescent="0.25">
      <c r="A634" s="44">
        <v>36770</v>
      </c>
      <c r="B634">
        <v>3.9</v>
      </c>
    </row>
    <row r="635" spans="1:2" x14ac:dyDescent="0.25">
      <c r="A635" s="44">
        <v>36800</v>
      </c>
      <c r="B635">
        <v>3.9</v>
      </c>
    </row>
    <row r="636" spans="1:2" x14ac:dyDescent="0.25">
      <c r="A636" s="44">
        <v>36831</v>
      </c>
      <c r="B636">
        <v>3.9</v>
      </c>
    </row>
    <row r="637" spans="1:2" x14ac:dyDescent="0.25">
      <c r="A637" s="44">
        <v>36861</v>
      </c>
      <c r="B637">
        <v>3.9</v>
      </c>
    </row>
    <row r="638" spans="1:2" x14ac:dyDescent="0.25">
      <c r="A638" s="44">
        <v>36892</v>
      </c>
      <c r="B638">
        <v>4.2</v>
      </c>
    </row>
    <row r="639" spans="1:2" x14ac:dyDescent="0.25">
      <c r="A639" s="44">
        <v>36923</v>
      </c>
      <c r="B639">
        <v>4.2</v>
      </c>
    </row>
    <row r="640" spans="1:2" x14ac:dyDescent="0.25">
      <c r="A640" s="44">
        <v>36951</v>
      </c>
      <c r="B640">
        <v>4.3</v>
      </c>
    </row>
    <row r="641" spans="1:2" x14ac:dyDescent="0.25">
      <c r="A641" s="44">
        <v>36982</v>
      </c>
      <c r="B641">
        <v>4.4000000000000004</v>
      </c>
    </row>
    <row r="642" spans="1:2" x14ac:dyDescent="0.25">
      <c r="A642" s="44">
        <v>37012</v>
      </c>
      <c r="B642">
        <v>4.3</v>
      </c>
    </row>
    <row r="643" spans="1:2" x14ac:dyDescent="0.25">
      <c r="A643" s="44">
        <v>37043</v>
      </c>
      <c r="B643">
        <v>4.5</v>
      </c>
    </row>
    <row r="644" spans="1:2" x14ac:dyDescent="0.25">
      <c r="A644" s="44">
        <v>37073</v>
      </c>
      <c r="B644">
        <v>4.5999999999999996</v>
      </c>
    </row>
    <row r="645" spans="1:2" x14ac:dyDescent="0.25">
      <c r="A645" s="44">
        <v>37104</v>
      </c>
      <c r="B645">
        <v>4.9000000000000004</v>
      </c>
    </row>
    <row r="646" spans="1:2" x14ac:dyDescent="0.25">
      <c r="A646" s="44">
        <v>37135</v>
      </c>
      <c r="B646">
        <v>5</v>
      </c>
    </row>
    <row r="647" spans="1:2" x14ac:dyDescent="0.25">
      <c r="A647" s="44">
        <v>37165</v>
      </c>
      <c r="B647">
        <v>5.3</v>
      </c>
    </row>
    <row r="648" spans="1:2" x14ac:dyDescent="0.25">
      <c r="A648" s="44">
        <v>37196</v>
      </c>
      <c r="B648">
        <v>5.5</v>
      </c>
    </row>
    <row r="649" spans="1:2" x14ac:dyDescent="0.25">
      <c r="A649" s="44">
        <v>37226</v>
      </c>
      <c r="B649">
        <v>5.7</v>
      </c>
    </row>
    <row r="650" spans="1:2" x14ac:dyDescent="0.25">
      <c r="A650" s="44">
        <v>37257</v>
      </c>
      <c r="B650">
        <v>5.7</v>
      </c>
    </row>
    <row r="651" spans="1:2" x14ac:dyDescent="0.25">
      <c r="A651" s="44">
        <v>37288</v>
      </c>
      <c r="B651">
        <v>5.7</v>
      </c>
    </row>
    <row r="652" spans="1:2" x14ac:dyDescent="0.25">
      <c r="A652" s="44">
        <v>37316</v>
      </c>
      <c r="B652">
        <v>5.7</v>
      </c>
    </row>
    <row r="653" spans="1:2" x14ac:dyDescent="0.25">
      <c r="A653" s="44">
        <v>37347</v>
      </c>
      <c r="B653">
        <v>5.9</v>
      </c>
    </row>
    <row r="654" spans="1:2" x14ac:dyDescent="0.25">
      <c r="A654" s="44">
        <v>37377</v>
      </c>
      <c r="B654">
        <v>5.8</v>
      </c>
    </row>
    <row r="655" spans="1:2" x14ac:dyDescent="0.25">
      <c r="A655" s="44">
        <v>37408</v>
      </c>
      <c r="B655">
        <v>5.8</v>
      </c>
    </row>
    <row r="656" spans="1:2" x14ac:dyDescent="0.25">
      <c r="A656" s="44">
        <v>37438</v>
      </c>
      <c r="B656">
        <v>5.8</v>
      </c>
    </row>
    <row r="657" spans="1:2" x14ac:dyDescent="0.25">
      <c r="A657" s="44">
        <v>37469</v>
      </c>
      <c r="B657">
        <v>5.7</v>
      </c>
    </row>
    <row r="658" spans="1:2" x14ac:dyDescent="0.25">
      <c r="A658" s="44">
        <v>37500</v>
      </c>
      <c r="B658">
        <v>5.7</v>
      </c>
    </row>
    <row r="659" spans="1:2" x14ac:dyDescent="0.25">
      <c r="A659" s="44">
        <v>37530</v>
      </c>
      <c r="B659">
        <v>5.7</v>
      </c>
    </row>
    <row r="660" spans="1:2" x14ac:dyDescent="0.25">
      <c r="A660" s="44">
        <v>37561</v>
      </c>
      <c r="B660">
        <v>5.9</v>
      </c>
    </row>
    <row r="661" spans="1:2" x14ac:dyDescent="0.25">
      <c r="A661" s="44">
        <v>37591</v>
      </c>
      <c r="B661">
        <v>6</v>
      </c>
    </row>
    <row r="662" spans="1:2" x14ac:dyDescent="0.25">
      <c r="A662" s="44">
        <v>37622</v>
      </c>
      <c r="B662">
        <v>5.8</v>
      </c>
    </row>
    <row r="663" spans="1:2" x14ac:dyDescent="0.25">
      <c r="A663" s="44">
        <v>37653</v>
      </c>
      <c r="B663">
        <v>5.9</v>
      </c>
    </row>
    <row r="664" spans="1:2" x14ac:dyDescent="0.25">
      <c r="A664" s="44">
        <v>37681</v>
      </c>
      <c r="B664">
        <v>5.9</v>
      </c>
    </row>
    <row r="665" spans="1:2" x14ac:dyDescent="0.25">
      <c r="A665" s="44">
        <v>37712</v>
      </c>
      <c r="B665">
        <v>6</v>
      </c>
    </row>
    <row r="666" spans="1:2" x14ac:dyDescent="0.25">
      <c r="A666" s="44">
        <v>37742</v>
      </c>
      <c r="B666">
        <v>6.1</v>
      </c>
    </row>
    <row r="667" spans="1:2" x14ac:dyDescent="0.25">
      <c r="A667" s="44">
        <v>37773</v>
      </c>
      <c r="B667">
        <v>6.3</v>
      </c>
    </row>
    <row r="668" spans="1:2" x14ac:dyDescent="0.25">
      <c r="A668" s="44">
        <v>37803</v>
      </c>
      <c r="B668">
        <v>6.2</v>
      </c>
    </row>
    <row r="669" spans="1:2" x14ac:dyDescent="0.25">
      <c r="A669" s="44">
        <v>37834</v>
      </c>
      <c r="B669">
        <v>6.1</v>
      </c>
    </row>
    <row r="670" spans="1:2" x14ac:dyDescent="0.25">
      <c r="A670" s="44">
        <v>37865</v>
      </c>
      <c r="B670">
        <v>6.1</v>
      </c>
    </row>
    <row r="671" spans="1:2" x14ac:dyDescent="0.25">
      <c r="A671" s="44">
        <v>37895</v>
      </c>
      <c r="B671">
        <v>6</v>
      </c>
    </row>
    <row r="672" spans="1:2" x14ac:dyDescent="0.25">
      <c r="A672" s="44">
        <v>37926</v>
      </c>
      <c r="B672">
        <v>5.8</v>
      </c>
    </row>
    <row r="673" spans="1:2" x14ac:dyDescent="0.25">
      <c r="A673" s="44">
        <v>37956</v>
      </c>
      <c r="B673">
        <v>5.7</v>
      </c>
    </row>
    <row r="674" spans="1:2" x14ac:dyDescent="0.25">
      <c r="A674" s="44">
        <v>37987</v>
      </c>
      <c r="B674">
        <v>5.7</v>
      </c>
    </row>
    <row r="675" spans="1:2" x14ac:dyDescent="0.25">
      <c r="A675" s="44">
        <v>38018</v>
      </c>
      <c r="B675">
        <v>5.6</v>
      </c>
    </row>
    <row r="676" spans="1:2" x14ac:dyDescent="0.25">
      <c r="A676" s="44">
        <v>38047</v>
      </c>
      <c r="B676">
        <v>5.8</v>
      </c>
    </row>
    <row r="677" spans="1:2" x14ac:dyDescent="0.25">
      <c r="A677" s="44">
        <v>38078</v>
      </c>
      <c r="B677">
        <v>5.6</v>
      </c>
    </row>
    <row r="678" spans="1:2" x14ac:dyDescent="0.25">
      <c r="A678" s="44">
        <v>38108</v>
      </c>
      <c r="B678">
        <v>5.6</v>
      </c>
    </row>
    <row r="679" spans="1:2" x14ac:dyDescent="0.25">
      <c r="A679" s="44">
        <v>38139</v>
      </c>
      <c r="B679">
        <v>5.6</v>
      </c>
    </row>
    <row r="680" spans="1:2" x14ac:dyDescent="0.25">
      <c r="A680" s="44">
        <v>38169</v>
      </c>
      <c r="B680">
        <v>5.5</v>
      </c>
    </row>
    <row r="681" spans="1:2" x14ac:dyDescent="0.25">
      <c r="A681" s="44">
        <v>38200</v>
      </c>
      <c r="B681">
        <v>5.4</v>
      </c>
    </row>
    <row r="682" spans="1:2" x14ac:dyDescent="0.25">
      <c r="A682" s="44">
        <v>38231</v>
      </c>
      <c r="B682">
        <v>5.4</v>
      </c>
    </row>
    <row r="683" spans="1:2" x14ac:dyDescent="0.25">
      <c r="A683" s="44">
        <v>38261</v>
      </c>
      <c r="B683">
        <v>5.5</v>
      </c>
    </row>
    <row r="684" spans="1:2" x14ac:dyDescent="0.25">
      <c r="A684" s="44">
        <v>38292</v>
      </c>
      <c r="B684">
        <v>5.4</v>
      </c>
    </row>
    <row r="685" spans="1:2" x14ac:dyDescent="0.25">
      <c r="A685" s="44">
        <v>38322</v>
      </c>
      <c r="B685">
        <v>5.4</v>
      </c>
    </row>
    <row r="686" spans="1:2" x14ac:dyDescent="0.25">
      <c r="A686" s="44">
        <v>38353</v>
      </c>
      <c r="B686">
        <v>5.3</v>
      </c>
    </row>
    <row r="687" spans="1:2" x14ac:dyDescent="0.25">
      <c r="A687" s="44">
        <v>38384</v>
      </c>
      <c r="B687">
        <v>5.4</v>
      </c>
    </row>
    <row r="688" spans="1:2" x14ac:dyDescent="0.25">
      <c r="A688" s="44">
        <v>38412</v>
      </c>
      <c r="B688">
        <v>5.2</v>
      </c>
    </row>
    <row r="689" spans="1:2" x14ac:dyDescent="0.25">
      <c r="A689" s="44">
        <v>38443</v>
      </c>
      <c r="B689">
        <v>5.2</v>
      </c>
    </row>
    <row r="690" spans="1:2" x14ac:dyDescent="0.25">
      <c r="A690" s="44">
        <v>38473</v>
      </c>
      <c r="B690">
        <v>5.0999999999999996</v>
      </c>
    </row>
    <row r="691" spans="1:2" x14ac:dyDescent="0.25">
      <c r="A691" s="44">
        <v>38504</v>
      </c>
      <c r="B691">
        <v>5</v>
      </c>
    </row>
    <row r="692" spans="1:2" x14ac:dyDescent="0.25">
      <c r="A692" s="44">
        <v>38534</v>
      </c>
      <c r="B692">
        <v>5</v>
      </c>
    </row>
    <row r="693" spans="1:2" x14ac:dyDescent="0.25">
      <c r="A693" s="44">
        <v>38565</v>
      </c>
      <c r="B693">
        <v>4.9000000000000004</v>
      </c>
    </row>
    <row r="694" spans="1:2" x14ac:dyDescent="0.25">
      <c r="A694" s="44">
        <v>38596</v>
      </c>
      <c r="B694">
        <v>5</v>
      </c>
    </row>
    <row r="695" spans="1:2" x14ac:dyDescent="0.25">
      <c r="A695" s="44">
        <v>38626</v>
      </c>
      <c r="B695">
        <v>5</v>
      </c>
    </row>
    <row r="696" spans="1:2" x14ac:dyDescent="0.25">
      <c r="A696" s="44">
        <v>38657</v>
      </c>
      <c r="B696">
        <v>5</v>
      </c>
    </row>
    <row r="697" spans="1:2" x14ac:dyDescent="0.25">
      <c r="A697" s="44">
        <v>38687</v>
      </c>
      <c r="B697">
        <v>4.9000000000000004</v>
      </c>
    </row>
    <row r="698" spans="1:2" x14ac:dyDescent="0.25">
      <c r="A698" s="44">
        <v>38718</v>
      </c>
      <c r="B698">
        <v>4.7</v>
      </c>
    </row>
    <row r="699" spans="1:2" x14ac:dyDescent="0.25">
      <c r="A699" s="44">
        <v>38749</v>
      </c>
      <c r="B699">
        <v>4.8</v>
      </c>
    </row>
    <row r="700" spans="1:2" x14ac:dyDescent="0.25">
      <c r="A700" s="44">
        <v>38777</v>
      </c>
      <c r="B700">
        <v>4.7</v>
      </c>
    </row>
    <row r="701" spans="1:2" x14ac:dyDescent="0.25">
      <c r="A701" s="44">
        <v>38808</v>
      </c>
      <c r="B701">
        <v>4.7</v>
      </c>
    </row>
    <row r="702" spans="1:2" x14ac:dyDescent="0.25">
      <c r="A702" s="44">
        <v>38838</v>
      </c>
      <c r="B702">
        <v>4.5999999999999996</v>
      </c>
    </row>
    <row r="703" spans="1:2" x14ac:dyDescent="0.25">
      <c r="A703" s="44">
        <v>38869</v>
      </c>
      <c r="B703">
        <v>4.5999999999999996</v>
      </c>
    </row>
    <row r="704" spans="1:2" x14ac:dyDescent="0.25">
      <c r="A704" s="44">
        <v>38899</v>
      </c>
      <c r="B704">
        <v>4.7</v>
      </c>
    </row>
    <row r="705" spans="1:2" x14ac:dyDescent="0.25">
      <c r="A705" s="44">
        <v>38930</v>
      </c>
      <c r="B705">
        <v>4.7</v>
      </c>
    </row>
    <row r="706" spans="1:2" x14ac:dyDescent="0.25">
      <c r="A706" s="44">
        <v>38961</v>
      </c>
      <c r="B706">
        <v>4.5</v>
      </c>
    </row>
    <row r="707" spans="1:2" x14ac:dyDescent="0.25">
      <c r="A707" s="44">
        <v>38991</v>
      </c>
      <c r="B707">
        <v>4.4000000000000004</v>
      </c>
    </row>
    <row r="708" spans="1:2" x14ac:dyDescent="0.25">
      <c r="A708" s="44">
        <v>39022</v>
      </c>
      <c r="B708">
        <v>4.5</v>
      </c>
    </row>
    <row r="709" spans="1:2" x14ac:dyDescent="0.25">
      <c r="A709" s="44">
        <v>39052</v>
      </c>
      <c r="B709">
        <v>4.4000000000000004</v>
      </c>
    </row>
    <row r="710" spans="1:2" x14ac:dyDescent="0.25">
      <c r="A710" s="44">
        <v>39083</v>
      </c>
      <c r="B710">
        <v>4.5999999999999996</v>
      </c>
    </row>
    <row r="711" spans="1:2" x14ac:dyDescent="0.25">
      <c r="A711" s="44">
        <v>39114</v>
      </c>
      <c r="B711">
        <v>4.5</v>
      </c>
    </row>
    <row r="712" spans="1:2" x14ac:dyDescent="0.25">
      <c r="A712" s="44">
        <v>39142</v>
      </c>
      <c r="B712">
        <v>4.4000000000000004</v>
      </c>
    </row>
    <row r="713" spans="1:2" x14ac:dyDescent="0.25">
      <c r="A713" s="44">
        <v>39173</v>
      </c>
      <c r="B713">
        <v>4.5</v>
      </c>
    </row>
    <row r="714" spans="1:2" x14ac:dyDescent="0.25">
      <c r="A714" s="44">
        <v>39203</v>
      </c>
      <c r="B714">
        <v>4.4000000000000004</v>
      </c>
    </row>
    <row r="715" spans="1:2" x14ac:dyDescent="0.25">
      <c r="A715" s="44">
        <v>39234</v>
      </c>
      <c r="B715">
        <v>4.5999999999999996</v>
      </c>
    </row>
    <row r="716" spans="1:2" x14ac:dyDescent="0.25">
      <c r="A716" s="44">
        <v>39264</v>
      </c>
      <c r="B716">
        <v>4.7</v>
      </c>
    </row>
    <row r="717" spans="1:2" x14ac:dyDescent="0.25">
      <c r="A717" s="44">
        <v>39295</v>
      </c>
      <c r="B717">
        <v>4.5999999999999996</v>
      </c>
    </row>
    <row r="718" spans="1:2" x14ac:dyDescent="0.25">
      <c r="A718" s="44">
        <v>39326</v>
      </c>
      <c r="B718">
        <v>4.7</v>
      </c>
    </row>
    <row r="719" spans="1:2" x14ac:dyDescent="0.25">
      <c r="A719" s="44">
        <v>39356</v>
      </c>
      <c r="B719">
        <v>4.7</v>
      </c>
    </row>
    <row r="720" spans="1:2" x14ac:dyDescent="0.25">
      <c r="A720" s="44">
        <v>39387</v>
      </c>
      <c r="B720">
        <v>4.7</v>
      </c>
    </row>
    <row r="721" spans="1:2" x14ac:dyDescent="0.25">
      <c r="A721" s="44">
        <v>39417</v>
      </c>
      <c r="B721">
        <v>5</v>
      </c>
    </row>
    <row r="722" spans="1:2" x14ac:dyDescent="0.25">
      <c r="A722" s="44">
        <v>39448</v>
      </c>
      <c r="B722">
        <v>5</v>
      </c>
    </row>
    <row r="723" spans="1:2" x14ac:dyDescent="0.25">
      <c r="A723" s="44">
        <v>39479</v>
      </c>
      <c r="B723">
        <v>4.9000000000000004</v>
      </c>
    </row>
    <row r="724" spans="1:2" x14ac:dyDescent="0.25">
      <c r="A724" s="44">
        <v>39508</v>
      </c>
      <c r="B724">
        <v>5.0999999999999996</v>
      </c>
    </row>
    <row r="725" spans="1:2" x14ac:dyDescent="0.25">
      <c r="A725" s="44">
        <v>39539</v>
      </c>
      <c r="B725">
        <v>5</v>
      </c>
    </row>
    <row r="726" spans="1:2" x14ac:dyDescent="0.25">
      <c r="A726" s="44">
        <v>39569</v>
      </c>
      <c r="B726">
        <v>5.4</v>
      </c>
    </row>
    <row r="727" spans="1:2" x14ac:dyDescent="0.25">
      <c r="A727" s="44">
        <v>39600</v>
      </c>
      <c r="B727">
        <v>5.6</v>
      </c>
    </row>
    <row r="728" spans="1:2" x14ac:dyDescent="0.25">
      <c r="A728" s="44">
        <v>39630</v>
      </c>
      <c r="B728">
        <v>5.8</v>
      </c>
    </row>
    <row r="729" spans="1:2" x14ac:dyDescent="0.25">
      <c r="A729" s="44">
        <v>39661</v>
      </c>
      <c r="B729">
        <v>6.1</v>
      </c>
    </row>
    <row r="730" spans="1:2" x14ac:dyDescent="0.25">
      <c r="A730" s="44">
        <v>39692</v>
      </c>
      <c r="B730">
        <v>6.1</v>
      </c>
    </row>
    <row r="731" spans="1:2" x14ac:dyDescent="0.25">
      <c r="A731" s="44">
        <v>39722</v>
      </c>
      <c r="B731">
        <v>6.5</v>
      </c>
    </row>
    <row r="732" spans="1:2" x14ac:dyDescent="0.25">
      <c r="A732" s="44">
        <v>39753</v>
      </c>
      <c r="B732">
        <v>6.8</v>
      </c>
    </row>
    <row r="733" spans="1:2" x14ac:dyDescent="0.25">
      <c r="A733" s="44">
        <v>39783</v>
      </c>
      <c r="B733">
        <v>7.3</v>
      </c>
    </row>
    <row r="734" spans="1:2" x14ac:dyDescent="0.25">
      <c r="A734" s="44">
        <v>39814</v>
      </c>
      <c r="B734">
        <v>7.8</v>
      </c>
    </row>
    <row r="735" spans="1:2" x14ac:dyDescent="0.25">
      <c r="A735" s="44">
        <v>39845</v>
      </c>
      <c r="B735">
        <v>8.3000000000000007</v>
      </c>
    </row>
    <row r="736" spans="1:2" x14ac:dyDescent="0.25">
      <c r="A736" s="44">
        <v>39873</v>
      </c>
      <c r="B736">
        <v>8.6999999999999993</v>
      </c>
    </row>
    <row r="737" spans="1:2" x14ac:dyDescent="0.25">
      <c r="A737" s="44">
        <v>39904</v>
      </c>
      <c r="B737">
        <v>9</v>
      </c>
    </row>
    <row r="738" spans="1:2" x14ac:dyDescent="0.25">
      <c r="A738" s="44">
        <v>39934</v>
      </c>
      <c r="B738">
        <v>9.4</v>
      </c>
    </row>
    <row r="739" spans="1:2" x14ac:dyDescent="0.25">
      <c r="A739" s="44">
        <v>39965</v>
      </c>
      <c r="B739">
        <v>9.5</v>
      </c>
    </row>
    <row r="740" spans="1:2" x14ac:dyDescent="0.25">
      <c r="A740" s="44">
        <v>39995</v>
      </c>
      <c r="B740">
        <v>9.5</v>
      </c>
    </row>
    <row r="741" spans="1:2" x14ac:dyDescent="0.25">
      <c r="A741" s="44">
        <v>40026</v>
      </c>
      <c r="B741">
        <v>9.6</v>
      </c>
    </row>
    <row r="742" spans="1:2" x14ac:dyDescent="0.25">
      <c r="A742" s="44">
        <v>40057</v>
      </c>
      <c r="B742">
        <v>9.8000000000000007</v>
      </c>
    </row>
    <row r="743" spans="1:2" x14ac:dyDescent="0.25">
      <c r="A743" s="44">
        <v>40087</v>
      </c>
      <c r="B743">
        <v>10</v>
      </c>
    </row>
    <row r="744" spans="1:2" x14ac:dyDescent="0.25">
      <c r="A744" s="44">
        <v>40118</v>
      </c>
      <c r="B744">
        <v>9.9</v>
      </c>
    </row>
    <row r="745" spans="1:2" x14ac:dyDescent="0.25">
      <c r="A745" s="44">
        <v>40148</v>
      </c>
      <c r="B745">
        <v>9.9</v>
      </c>
    </row>
    <row r="746" spans="1:2" x14ac:dyDescent="0.25">
      <c r="A746" s="44">
        <v>40179</v>
      </c>
      <c r="B746">
        <v>9.8000000000000007</v>
      </c>
    </row>
    <row r="747" spans="1:2" x14ac:dyDescent="0.25">
      <c r="A747" s="44">
        <v>40210</v>
      </c>
      <c r="B747">
        <v>9.8000000000000007</v>
      </c>
    </row>
    <row r="748" spans="1:2" x14ac:dyDescent="0.25">
      <c r="A748" s="44">
        <v>40238</v>
      </c>
      <c r="B748">
        <v>9.9</v>
      </c>
    </row>
    <row r="749" spans="1:2" x14ac:dyDescent="0.25">
      <c r="A749" s="44">
        <v>40269</v>
      </c>
      <c r="B749">
        <v>9.9</v>
      </c>
    </row>
    <row r="750" spans="1:2" x14ac:dyDescent="0.25">
      <c r="A750" s="44">
        <v>40299</v>
      </c>
      <c r="B750">
        <v>9.6</v>
      </c>
    </row>
    <row r="751" spans="1:2" x14ac:dyDescent="0.25">
      <c r="A751" s="44">
        <v>40330</v>
      </c>
      <c r="B751">
        <v>9.4</v>
      </c>
    </row>
    <row r="752" spans="1:2" x14ac:dyDescent="0.25">
      <c r="A752" s="44">
        <v>40360</v>
      </c>
      <c r="B752">
        <v>9.4</v>
      </c>
    </row>
    <row r="753" spans="1:2" x14ac:dyDescent="0.25">
      <c r="A753" s="44">
        <v>40391</v>
      </c>
      <c r="B753">
        <v>9.5</v>
      </c>
    </row>
    <row r="754" spans="1:2" x14ac:dyDescent="0.25">
      <c r="A754" s="44">
        <v>40422</v>
      </c>
      <c r="B754">
        <v>9.5</v>
      </c>
    </row>
    <row r="755" spans="1:2" x14ac:dyDescent="0.25">
      <c r="A755" s="44">
        <v>40452</v>
      </c>
      <c r="B755">
        <v>9.4</v>
      </c>
    </row>
    <row r="756" spans="1:2" x14ac:dyDescent="0.25">
      <c r="A756" s="44">
        <v>40483</v>
      </c>
      <c r="B756">
        <v>9.8000000000000007</v>
      </c>
    </row>
    <row r="757" spans="1:2" x14ac:dyDescent="0.25">
      <c r="A757" s="44">
        <v>40513</v>
      </c>
      <c r="B757">
        <v>9.3000000000000007</v>
      </c>
    </row>
    <row r="758" spans="1:2" x14ac:dyDescent="0.25">
      <c r="A758" s="44">
        <v>40544</v>
      </c>
      <c r="B758">
        <v>9.1</v>
      </c>
    </row>
    <row r="759" spans="1:2" x14ac:dyDescent="0.25">
      <c r="A759" s="44">
        <v>40575</v>
      </c>
      <c r="B759">
        <v>9</v>
      </c>
    </row>
    <row r="760" spans="1:2" x14ac:dyDescent="0.25">
      <c r="A760" s="44">
        <v>40603</v>
      </c>
      <c r="B760">
        <v>9</v>
      </c>
    </row>
    <row r="761" spans="1:2" x14ac:dyDescent="0.25">
      <c r="A761" s="44">
        <v>40634</v>
      </c>
      <c r="B761">
        <v>9.1</v>
      </c>
    </row>
    <row r="762" spans="1:2" x14ac:dyDescent="0.25">
      <c r="A762" s="44">
        <v>40664</v>
      </c>
      <c r="B762">
        <v>9</v>
      </c>
    </row>
    <row r="763" spans="1:2" x14ac:dyDescent="0.25">
      <c r="A763" s="44">
        <v>40695</v>
      </c>
      <c r="B763">
        <v>9.1</v>
      </c>
    </row>
    <row r="764" spans="1:2" x14ac:dyDescent="0.25">
      <c r="A764" s="44">
        <v>40725</v>
      </c>
      <c r="B764">
        <v>9</v>
      </c>
    </row>
    <row r="765" spans="1:2" x14ac:dyDescent="0.25">
      <c r="A765" s="44">
        <v>40756</v>
      </c>
      <c r="B765">
        <v>9</v>
      </c>
    </row>
    <row r="766" spans="1:2" x14ac:dyDescent="0.25">
      <c r="A766" s="44">
        <v>40787</v>
      </c>
      <c r="B766">
        <v>9</v>
      </c>
    </row>
    <row r="767" spans="1:2" x14ac:dyDescent="0.25">
      <c r="A767" s="44">
        <v>40817</v>
      </c>
      <c r="B767">
        <v>8.8000000000000007</v>
      </c>
    </row>
    <row r="768" spans="1:2" x14ac:dyDescent="0.25">
      <c r="A768" s="44">
        <v>40848</v>
      </c>
      <c r="B768">
        <v>8.6</v>
      </c>
    </row>
    <row r="769" spans="1:2" x14ac:dyDescent="0.25">
      <c r="A769" s="44">
        <v>40878</v>
      </c>
      <c r="B769">
        <v>8.5</v>
      </c>
    </row>
    <row r="770" spans="1:2" x14ac:dyDescent="0.25">
      <c r="A770" s="44">
        <v>40909</v>
      </c>
      <c r="B770">
        <v>8.3000000000000007</v>
      </c>
    </row>
    <row r="771" spans="1:2" x14ac:dyDescent="0.25">
      <c r="A771" s="44">
        <v>40940</v>
      </c>
      <c r="B771">
        <v>8.3000000000000007</v>
      </c>
    </row>
    <row r="772" spans="1:2" x14ac:dyDescent="0.25">
      <c r="A772" s="44">
        <v>40969</v>
      </c>
      <c r="B772">
        <v>8.1999999999999993</v>
      </c>
    </row>
    <row r="773" spans="1:2" x14ac:dyDescent="0.25">
      <c r="A773" s="44">
        <v>41000</v>
      </c>
      <c r="B773">
        <v>8.1999999999999993</v>
      </c>
    </row>
    <row r="774" spans="1:2" x14ac:dyDescent="0.25">
      <c r="A774" s="44">
        <v>41030</v>
      </c>
      <c r="B774">
        <v>8.1999999999999993</v>
      </c>
    </row>
    <row r="775" spans="1:2" x14ac:dyDescent="0.25">
      <c r="A775" s="44">
        <v>41061</v>
      </c>
      <c r="B775">
        <v>8.1999999999999993</v>
      </c>
    </row>
    <row r="776" spans="1:2" x14ac:dyDescent="0.25">
      <c r="A776" s="44">
        <v>41091</v>
      </c>
      <c r="B776">
        <v>8.1999999999999993</v>
      </c>
    </row>
    <row r="777" spans="1:2" x14ac:dyDescent="0.25">
      <c r="A777" s="44">
        <v>41122</v>
      </c>
      <c r="B777">
        <v>8.1</v>
      </c>
    </row>
    <row r="778" spans="1:2" x14ac:dyDescent="0.25">
      <c r="A778" s="44">
        <v>41153</v>
      </c>
      <c r="B778">
        <v>7.8</v>
      </c>
    </row>
    <row r="779" spans="1:2" x14ac:dyDescent="0.25">
      <c r="A779" s="44">
        <v>41183</v>
      </c>
      <c r="B779">
        <v>7.8</v>
      </c>
    </row>
    <row r="780" spans="1:2" x14ac:dyDescent="0.25">
      <c r="A780" s="44">
        <v>41214</v>
      </c>
      <c r="B780">
        <v>7.7</v>
      </c>
    </row>
    <row r="781" spans="1:2" x14ac:dyDescent="0.25">
      <c r="A781" s="44">
        <v>41244</v>
      </c>
      <c r="B781">
        <v>7.9</v>
      </c>
    </row>
    <row r="782" spans="1:2" x14ac:dyDescent="0.25">
      <c r="A782" s="44">
        <v>41275</v>
      </c>
      <c r="B782">
        <v>8</v>
      </c>
    </row>
    <row r="783" spans="1:2" x14ac:dyDescent="0.25">
      <c r="A783" s="44">
        <v>41306</v>
      </c>
      <c r="B783">
        <v>7.7</v>
      </c>
    </row>
    <row r="784" spans="1:2" x14ac:dyDescent="0.25">
      <c r="A784" s="44">
        <v>41334</v>
      </c>
      <c r="B784">
        <v>7.5</v>
      </c>
    </row>
    <row r="785" spans="1:2" x14ac:dyDescent="0.25">
      <c r="A785" s="44">
        <v>41365</v>
      </c>
      <c r="B785">
        <v>7.6</v>
      </c>
    </row>
    <row r="786" spans="1:2" x14ac:dyDescent="0.25">
      <c r="A786" s="44">
        <v>41395</v>
      </c>
      <c r="B786">
        <v>7.5</v>
      </c>
    </row>
    <row r="787" spans="1:2" x14ac:dyDescent="0.25">
      <c r="A787" s="44">
        <v>41426</v>
      </c>
      <c r="B787">
        <v>7.5</v>
      </c>
    </row>
    <row r="788" spans="1:2" x14ac:dyDescent="0.25">
      <c r="A788" s="44">
        <v>41456</v>
      </c>
      <c r="B788">
        <v>7.3</v>
      </c>
    </row>
    <row r="789" spans="1:2" x14ac:dyDescent="0.25">
      <c r="A789" s="44">
        <v>41487</v>
      </c>
      <c r="B789">
        <v>7.2</v>
      </c>
    </row>
    <row r="790" spans="1:2" x14ac:dyDescent="0.25">
      <c r="A790" s="44">
        <v>41518</v>
      </c>
      <c r="B790">
        <v>7.2</v>
      </c>
    </row>
    <row r="791" spans="1:2" x14ac:dyDescent="0.25">
      <c r="A791" s="44">
        <v>41548</v>
      </c>
      <c r="B791">
        <v>7.2</v>
      </c>
    </row>
    <row r="792" spans="1:2" x14ac:dyDescent="0.25">
      <c r="A792" s="44">
        <v>41579</v>
      </c>
      <c r="B792">
        <v>6.9</v>
      </c>
    </row>
    <row r="793" spans="1:2" x14ac:dyDescent="0.25">
      <c r="A793" s="44">
        <v>41609</v>
      </c>
      <c r="B793">
        <v>6.7</v>
      </c>
    </row>
    <row r="794" spans="1:2" x14ac:dyDescent="0.25">
      <c r="A794" s="44">
        <v>41640</v>
      </c>
      <c r="B794">
        <v>6.6</v>
      </c>
    </row>
    <row r="795" spans="1:2" x14ac:dyDescent="0.25">
      <c r="A795" s="44">
        <v>41671</v>
      </c>
      <c r="B795">
        <v>6.7</v>
      </c>
    </row>
    <row r="796" spans="1:2" x14ac:dyDescent="0.25">
      <c r="A796" s="44">
        <v>41699</v>
      </c>
      <c r="B796">
        <v>6.7</v>
      </c>
    </row>
    <row r="797" spans="1:2" x14ac:dyDescent="0.25">
      <c r="A797" s="44">
        <v>41730</v>
      </c>
      <c r="B797">
        <v>6.2</v>
      </c>
    </row>
    <row r="798" spans="1:2" x14ac:dyDescent="0.25">
      <c r="A798" s="44">
        <v>41760</v>
      </c>
      <c r="B798">
        <v>6.3</v>
      </c>
    </row>
    <row r="799" spans="1:2" x14ac:dyDescent="0.25">
      <c r="A799" s="44">
        <v>41791</v>
      </c>
      <c r="B799">
        <v>6.1</v>
      </c>
    </row>
    <row r="800" spans="1:2" x14ac:dyDescent="0.25">
      <c r="A800" s="44">
        <v>41821</v>
      </c>
      <c r="B800">
        <v>6.2</v>
      </c>
    </row>
    <row r="801" spans="1:2" x14ac:dyDescent="0.25">
      <c r="A801" s="44">
        <v>41852</v>
      </c>
      <c r="B801">
        <v>6.1</v>
      </c>
    </row>
    <row r="802" spans="1:2" x14ac:dyDescent="0.25">
      <c r="A802" s="44">
        <v>41883</v>
      </c>
      <c r="B802">
        <v>5.9</v>
      </c>
    </row>
    <row r="803" spans="1:2" x14ac:dyDescent="0.25">
      <c r="A803" s="44">
        <v>41913</v>
      </c>
      <c r="B803">
        <v>5.7</v>
      </c>
    </row>
    <row r="804" spans="1:2" x14ac:dyDescent="0.25">
      <c r="A804" s="44">
        <v>41944</v>
      </c>
      <c r="B804">
        <v>5.8</v>
      </c>
    </row>
    <row r="805" spans="1:2" x14ac:dyDescent="0.25">
      <c r="A805" s="44">
        <v>41974</v>
      </c>
      <c r="B805">
        <v>5.6</v>
      </c>
    </row>
    <row r="806" spans="1:2" x14ac:dyDescent="0.25">
      <c r="A806" s="44">
        <v>42005</v>
      </c>
      <c r="B806">
        <v>5.7</v>
      </c>
    </row>
    <row r="807" spans="1:2" x14ac:dyDescent="0.25">
      <c r="A807" s="44">
        <v>42036</v>
      </c>
      <c r="B807">
        <v>5.5</v>
      </c>
    </row>
    <row r="808" spans="1:2" x14ac:dyDescent="0.25">
      <c r="A808" s="44">
        <v>42064</v>
      </c>
      <c r="B808">
        <v>5.4</v>
      </c>
    </row>
    <row r="809" spans="1:2" x14ac:dyDescent="0.25">
      <c r="A809" s="44">
        <v>42095</v>
      </c>
      <c r="B809">
        <v>5.4</v>
      </c>
    </row>
    <row r="810" spans="1:2" x14ac:dyDescent="0.25">
      <c r="A810" s="44">
        <v>42125</v>
      </c>
      <c r="B810">
        <v>5.6</v>
      </c>
    </row>
    <row r="811" spans="1:2" x14ac:dyDescent="0.25">
      <c r="A811" s="44">
        <v>42156</v>
      </c>
      <c r="B811">
        <v>5.3</v>
      </c>
    </row>
    <row r="812" spans="1:2" x14ac:dyDescent="0.25">
      <c r="A812" s="44">
        <v>42186</v>
      </c>
      <c r="B812">
        <v>5.2</v>
      </c>
    </row>
    <row r="813" spans="1:2" x14ac:dyDescent="0.25">
      <c r="A813" s="44">
        <v>42217</v>
      </c>
      <c r="B813">
        <v>5.0999999999999996</v>
      </c>
    </row>
    <row r="814" spans="1:2" x14ac:dyDescent="0.25">
      <c r="A814" s="44">
        <v>42248</v>
      </c>
      <c r="B814">
        <v>5</v>
      </c>
    </row>
    <row r="815" spans="1:2" x14ac:dyDescent="0.25">
      <c r="A815" s="44">
        <v>42278</v>
      </c>
      <c r="B815">
        <v>5</v>
      </c>
    </row>
    <row r="816" spans="1:2" x14ac:dyDescent="0.25">
      <c r="A816" s="44">
        <v>42309</v>
      </c>
      <c r="B816">
        <v>5.0999999999999996</v>
      </c>
    </row>
    <row r="817" spans="1:2" x14ac:dyDescent="0.25">
      <c r="A817" s="44">
        <v>42339</v>
      </c>
      <c r="B817">
        <v>5</v>
      </c>
    </row>
    <row r="818" spans="1:2" x14ac:dyDescent="0.25">
      <c r="A818" s="44">
        <v>42370</v>
      </c>
      <c r="B818">
        <v>4.8</v>
      </c>
    </row>
    <row r="819" spans="1:2" x14ac:dyDescent="0.25">
      <c r="A819" s="44">
        <v>42401</v>
      </c>
      <c r="B819">
        <v>4.9000000000000004</v>
      </c>
    </row>
    <row r="820" spans="1:2" x14ac:dyDescent="0.25">
      <c r="A820" s="44">
        <v>42430</v>
      </c>
      <c r="B820">
        <v>5</v>
      </c>
    </row>
    <row r="821" spans="1:2" x14ac:dyDescent="0.25">
      <c r="A821" s="44">
        <v>42461</v>
      </c>
      <c r="B821">
        <v>5.0999999999999996</v>
      </c>
    </row>
    <row r="822" spans="1:2" x14ac:dyDescent="0.25">
      <c r="A822" s="44">
        <v>42491</v>
      </c>
      <c r="B822">
        <v>4.8</v>
      </c>
    </row>
    <row r="823" spans="1:2" x14ac:dyDescent="0.25">
      <c r="A823" s="44">
        <v>42522</v>
      </c>
      <c r="B823">
        <v>4.9000000000000004</v>
      </c>
    </row>
    <row r="824" spans="1:2" x14ac:dyDescent="0.25">
      <c r="A824" s="44">
        <v>42552</v>
      </c>
      <c r="B824">
        <v>4.8</v>
      </c>
    </row>
    <row r="825" spans="1:2" x14ac:dyDescent="0.25">
      <c r="A825" s="44">
        <v>42583</v>
      </c>
      <c r="B825">
        <v>4.9000000000000004</v>
      </c>
    </row>
    <row r="826" spans="1:2" x14ac:dyDescent="0.25">
      <c r="A826" s="44">
        <v>42614</v>
      </c>
      <c r="B826">
        <v>5</v>
      </c>
    </row>
    <row r="827" spans="1:2" x14ac:dyDescent="0.25">
      <c r="A827" s="44">
        <v>42644</v>
      </c>
      <c r="B827">
        <v>4.9000000000000004</v>
      </c>
    </row>
    <row r="828" spans="1:2" x14ac:dyDescent="0.25">
      <c r="A828" s="44">
        <v>42675</v>
      </c>
      <c r="B828">
        <v>4.7</v>
      </c>
    </row>
    <row r="829" spans="1:2" x14ac:dyDescent="0.25">
      <c r="A829" s="44">
        <v>42705</v>
      </c>
      <c r="B829">
        <v>4.7</v>
      </c>
    </row>
    <row r="830" spans="1:2" x14ac:dyDescent="0.25">
      <c r="A830" s="44">
        <v>42736</v>
      </c>
      <c r="B830">
        <v>4.7</v>
      </c>
    </row>
    <row r="831" spans="1:2" x14ac:dyDescent="0.25">
      <c r="A831" s="44">
        <v>42767</v>
      </c>
      <c r="B831">
        <v>4.5999999999999996</v>
      </c>
    </row>
    <row r="832" spans="1:2" x14ac:dyDescent="0.25">
      <c r="A832" s="44">
        <v>42795</v>
      </c>
      <c r="B832">
        <v>4.4000000000000004</v>
      </c>
    </row>
    <row r="833" spans="1:2" x14ac:dyDescent="0.25">
      <c r="A833" s="44">
        <v>42826</v>
      </c>
      <c r="B833">
        <v>4.5</v>
      </c>
    </row>
    <row r="834" spans="1:2" x14ac:dyDescent="0.25">
      <c r="A834" s="44">
        <v>42856</v>
      </c>
      <c r="B834">
        <v>4.4000000000000004</v>
      </c>
    </row>
    <row r="835" spans="1:2" x14ac:dyDescent="0.25">
      <c r="A835" s="44">
        <v>42887</v>
      </c>
      <c r="B835">
        <v>4.3</v>
      </c>
    </row>
    <row r="836" spans="1:2" x14ac:dyDescent="0.25">
      <c r="A836" s="44">
        <v>42917</v>
      </c>
      <c r="B836">
        <v>4.3</v>
      </c>
    </row>
    <row r="837" spans="1:2" x14ac:dyDescent="0.25">
      <c r="A837" s="44">
        <v>42948</v>
      </c>
      <c r="B837">
        <v>4.4000000000000004</v>
      </c>
    </row>
    <row r="838" spans="1:2" x14ac:dyDescent="0.25">
      <c r="A838" s="44">
        <v>42979</v>
      </c>
      <c r="B838">
        <v>4.2</v>
      </c>
    </row>
    <row r="839" spans="1:2" x14ac:dyDescent="0.25">
      <c r="A839" s="44">
        <v>43009</v>
      </c>
      <c r="B839">
        <v>4.0999999999999996</v>
      </c>
    </row>
    <row r="840" spans="1:2" x14ac:dyDescent="0.25">
      <c r="A840" s="44">
        <v>43040</v>
      </c>
      <c r="B840">
        <v>4.2</v>
      </c>
    </row>
    <row r="841" spans="1:2" x14ac:dyDescent="0.25">
      <c r="A841" s="44">
        <v>43070</v>
      </c>
      <c r="B841">
        <v>4.0999999999999996</v>
      </c>
    </row>
    <row r="842" spans="1:2" x14ac:dyDescent="0.25">
      <c r="A842" s="44">
        <v>43101</v>
      </c>
      <c r="B842">
        <v>4</v>
      </c>
    </row>
    <row r="843" spans="1:2" x14ac:dyDescent="0.25">
      <c r="A843" s="44">
        <v>43132</v>
      </c>
      <c r="B843">
        <v>4.0999999999999996</v>
      </c>
    </row>
    <row r="844" spans="1:2" x14ac:dyDescent="0.25">
      <c r="A844" s="44">
        <v>43160</v>
      </c>
      <c r="B844">
        <v>4</v>
      </c>
    </row>
    <row r="845" spans="1:2" x14ac:dyDescent="0.25">
      <c r="A845" s="44">
        <v>43191</v>
      </c>
      <c r="B845">
        <v>4</v>
      </c>
    </row>
    <row r="846" spans="1:2" x14ac:dyDescent="0.25">
      <c r="A846" s="44">
        <v>43221</v>
      </c>
      <c r="B846">
        <v>3.8</v>
      </c>
    </row>
    <row r="847" spans="1:2" x14ac:dyDescent="0.25">
      <c r="A847" s="44">
        <v>43252</v>
      </c>
      <c r="B847">
        <v>4</v>
      </c>
    </row>
    <row r="848" spans="1:2" x14ac:dyDescent="0.25">
      <c r="A848" s="44">
        <v>43282</v>
      </c>
      <c r="B848">
        <v>3.8</v>
      </c>
    </row>
    <row r="849" spans="1:2" x14ac:dyDescent="0.25">
      <c r="A849" s="44">
        <v>43313</v>
      </c>
      <c r="B849">
        <v>3.8</v>
      </c>
    </row>
    <row r="850" spans="1:2" x14ac:dyDescent="0.25">
      <c r="A850" s="44">
        <v>43344</v>
      </c>
      <c r="B850">
        <v>3.7</v>
      </c>
    </row>
    <row r="851" spans="1:2" x14ac:dyDescent="0.25">
      <c r="A851" s="44">
        <v>43374</v>
      </c>
      <c r="B851">
        <v>3.8</v>
      </c>
    </row>
    <row r="852" spans="1:2" x14ac:dyDescent="0.25">
      <c r="A852" s="44">
        <v>43405</v>
      </c>
      <c r="B852">
        <v>3.8</v>
      </c>
    </row>
    <row r="853" spans="1:2" x14ac:dyDescent="0.25">
      <c r="A853" s="44">
        <v>43435</v>
      </c>
      <c r="B853">
        <v>3.9</v>
      </c>
    </row>
    <row r="854" spans="1:2" x14ac:dyDescent="0.25">
      <c r="A854" s="44">
        <v>43466</v>
      </c>
      <c r="B854">
        <v>4</v>
      </c>
    </row>
    <row r="855" spans="1:2" x14ac:dyDescent="0.25">
      <c r="A855" s="44">
        <v>43497</v>
      </c>
      <c r="B855">
        <v>3.8</v>
      </c>
    </row>
    <row r="856" spans="1:2" x14ac:dyDescent="0.25">
      <c r="A856" s="44">
        <v>43525</v>
      </c>
      <c r="B856">
        <v>3.8</v>
      </c>
    </row>
    <row r="857" spans="1:2" x14ac:dyDescent="0.25">
      <c r="A857" s="44">
        <v>43556</v>
      </c>
      <c r="B857">
        <v>3.7</v>
      </c>
    </row>
    <row r="858" spans="1:2" x14ac:dyDescent="0.25">
      <c r="A858" s="44">
        <v>43586</v>
      </c>
      <c r="B858">
        <v>3.7</v>
      </c>
    </row>
    <row r="859" spans="1:2" x14ac:dyDescent="0.25">
      <c r="A859" s="44">
        <v>43617</v>
      </c>
      <c r="B859">
        <v>3.6</v>
      </c>
    </row>
    <row r="860" spans="1:2" x14ac:dyDescent="0.25">
      <c r="A860" s="44">
        <v>43647</v>
      </c>
      <c r="B860">
        <v>3.6</v>
      </c>
    </row>
    <row r="861" spans="1:2" x14ac:dyDescent="0.25">
      <c r="A861" s="44">
        <v>43678</v>
      </c>
      <c r="B861">
        <v>3.7</v>
      </c>
    </row>
    <row r="862" spans="1:2" x14ac:dyDescent="0.25">
      <c r="A862" s="44">
        <v>43709</v>
      </c>
      <c r="B862">
        <v>3.5</v>
      </c>
    </row>
    <row r="863" spans="1:2" x14ac:dyDescent="0.25">
      <c r="A863" s="44">
        <v>43739</v>
      </c>
      <c r="B863">
        <v>3.6</v>
      </c>
    </row>
    <row r="864" spans="1:2" x14ac:dyDescent="0.25">
      <c r="A864" s="44">
        <v>43770</v>
      </c>
      <c r="B864">
        <v>3.6</v>
      </c>
    </row>
    <row r="865" spans="1:2" x14ac:dyDescent="0.25">
      <c r="A865" s="44">
        <v>43800</v>
      </c>
      <c r="B865">
        <v>3.6</v>
      </c>
    </row>
    <row r="866" spans="1:2" x14ac:dyDescent="0.25">
      <c r="A866" s="44">
        <v>43831</v>
      </c>
      <c r="B866">
        <v>3.5</v>
      </c>
    </row>
    <row r="867" spans="1:2" x14ac:dyDescent="0.25">
      <c r="A867" s="44">
        <v>43862</v>
      </c>
      <c r="B867">
        <v>3.5</v>
      </c>
    </row>
    <row r="868" spans="1:2" x14ac:dyDescent="0.25">
      <c r="A868" s="44">
        <v>43891</v>
      </c>
      <c r="B868">
        <v>4.4000000000000004</v>
      </c>
    </row>
    <row r="869" spans="1:2" x14ac:dyDescent="0.25">
      <c r="A869" s="44">
        <v>43922</v>
      </c>
      <c r="B869">
        <v>14.8</v>
      </c>
    </row>
    <row r="870" spans="1:2" x14ac:dyDescent="0.25">
      <c r="A870" s="44">
        <v>43952</v>
      </c>
      <c r="B870">
        <v>13.3</v>
      </c>
    </row>
    <row r="871" spans="1:2" x14ac:dyDescent="0.25">
      <c r="A871" s="44">
        <v>43983</v>
      </c>
      <c r="B871">
        <v>11.1</v>
      </c>
    </row>
    <row r="872" spans="1:2" x14ac:dyDescent="0.25">
      <c r="A872" s="44">
        <v>44013</v>
      </c>
      <c r="B872">
        <v>10.199999999999999</v>
      </c>
    </row>
    <row r="873" spans="1:2" x14ac:dyDescent="0.25">
      <c r="A873" s="44">
        <v>44044</v>
      </c>
      <c r="B873">
        <v>8.4</v>
      </c>
    </row>
    <row r="874" spans="1:2" x14ac:dyDescent="0.25">
      <c r="A874" s="44">
        <v>44075</v>
      </c>
      <c r="B874">
        <v>7.8</v>
      </c>
    </row>
    <row r="875" spans="1:2" x14ac:dyDescent="0.25">
      <c r="A875" s="44">
        <v>44105</v>
      </c>
      <c r="B875">
        <v>6.9</v>
      </c>
    </row>
    <row r="876" spans="1:2" x14ac:dyDescent="0.25">
      <c r="A876" s="44">
        <v>44136</v>
      </c>
      <c r="B876">
        <v>6.7</v>
      </c>
    </row>
    <row r="877" spans="1:2" x14ac:dyDescent="0.25">
      <c r="A877" s="44">
        <v>44166</v>
      </c>
      <c r="B877">
        <v>6.7</v>
      </c>
    </row>
    <row r="878" spans="1:2" x14ac:dyDescent="0.25">
      <c r="A878" s="44">
        <v>44197</v>
      </c>
      <c r="B878">
        <v>6.3</v>
      </c>
    </row>
    <row r="879" spans="1:2" x14ac:dyDescent="0.25">
      <c r="A879" s="44">
        <v>44228</v>
      </c>
      <c r="B879">
        <v>6.2</v>
      </c>
    </row>
    <row r="880" spans="1:2" x14ac:dyDescent="0.25">
      <c r="A880" s="44">
        <v>44256</v>
      </c>
      <c r="B880">
        <v>6</v>
      </c>
    </row>
    <row r="881" spans="1:2" x14ac:dyDescent="0.25">
      <c r="A881" s="44">
        <v>44287</v>
      </c>
      <c r="B881">
        <v>6.1</v>
      </c>
    </row>
    <row r="882" spans="1:2" x14ac:dyDescent="0.25">
      <c r="A882" s="44">
        <v>44317</v>
      </c>
      <c r="B882">
        <v>5.8</v>
      </c>
    </row>
    <row r="883" spans="1:2" x14ac:dyDescent="0.25">
      <c r="A883" s="44">
        <v>44348</v>
      </c>
      <c r="B883">
        <v>5.9</v>
      </c>
    </row>
    <row r="884" spans="1:2" x14ac:dyDescent="0.25">
      <c r="A884" s="44">
        <v>44378</v>
      </c>
      <c r="B884">
        <v>5.4</v>
      </c>
    </row>
    <row r="885" spans="1:2" x14ac:dyDescent="0.25">
      <c r="A885" s="44">
        <v>44409</v>
      </c>
      <c r="B885">
        <v>5.2</v>
      </c>
    </row>
    <row r="886" spans="1:2" x14ac:dyDescent="0.25">
      <c r="A886" s="44">
        <v>44440</v>
      </c>
      <c r="B886">
        <v>4.8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D5C7-3A7F-4FAF-A223-B7F3F1AA7FBF}">
  <dimension ref="B1:Q1594"/>
  <sheetViews>
    <sheetView showGridLines="0" workbookViewId="0">
      <selection activeCell="D23" sqref="D23"/>
    </sheetView>
  </sheetViews>
  <sheetFormatPr defaultColWidth="15.7109375" defaultRowHeight="30" customHeight="1" x14ac:dyDescent="0.25"/>
  <cols>
    <col min="1" max="1" width="1.42578125" style="1" customWidth="1"/>
    <col min="2" max="2" width="14.140625" style="1" bestFit="1" customWidth="1"/>
    <col min="3" max="3" width="9.140625" style="1" bestFit="1" customWidth="1"/>
    <col min="4" max="4" width="8.42578125" style="1" bestFit="1" customWidth="1"/>
    <col min="5" max="5" width="8.42578125" style="1" customWidth="1"/>
    <col min="6" max="11" width="12.7109375" style="4" customWidth="1"/>
    <col min="12" max="12" width="10.7109375" style="16" customWidth="1"/>
    <col min="13" max="17" width="10.7109375" style="4" customWidth="1"/>
    <col min="18" max="16384" width="15.7109375" style="1"/>
  </cols>
  <sheetData>
    <row r="1" spans="2:17" ht="7.5" customHeight="1" x14ac:dyDescent="0.25"/>
    <row r="2" spans="2:17" s="14" customFormat="1" ht="30" customHeight="1" x14ac:dyDescent="0.25">
      <c r="B2" s="40" t="s">
        <v>0</v>
      </c>
      <c r="C2" s="41" t="s">
        <v>22</v>
      </c>
      <c r="D2" s="22" t="s">
        <v>2</v>
      </c>
      <c r="E2" s="22" t="s">
        <v>817</v>
      </c>
      <c r="F2" s="15" t="s">
        <v>17</v>
      </c>
      <c r="G2" s="15" t="s">
        <v>18</v>
      </c>
      <c r="H2" s="15" t="s">
        <v>15</v>
      </c>
      <c r="I2" s="42" t="s">
        <v>16</v>
      </c>
      <c r="J2" s="15" t="s">
        <v>13</v>
      </c>
      <c r="K2" s="15" t="s">
        <v>14</v>
      </c>
      <c r="L2" s="21" t="s">
        <v>818</v>
      </c>
      <c r="M2" s="16" t="s">
        <v>2082</v>
      </c>
      <c r="N2" s="16" t="s">
        <v>11425</v>
      </c>
      <c r="O2" s="16" t="s">
        <v>11430</v>
      </c>
      <c r="P2" s="16" t="s">
        <v>11461</v>
      </c>
      <c r="Q2" s="15" t="s">
        <v>11466</v>
      </c>
    </row>
    <row r="3" spans="2:17" s="14" customFormat="1" ht="30" customHeight="1" x14ac:dyDescent="0.25">
      <c r="B3" s="40">
        <v>44510</v>
      </c>
      <c r="C3" s="41" t="str">
        <f>TEXT(tbDailies[[#This Row],[Date]],"mmm-yy")</f>
        <v>Nov-21</v>
      </c>
      <c r="D3" s="22">
        <v>75</v>
      </c>
      <c r="E3" s="22" t="str">
        <f>_xlfn.XLOOKUP(tbDailies[[#This Row],[Date]],FXUSDCAD[Date],FXUSDCAD[Rate],E4)</f>
        <v>1.2573</v>
      </c>
      <c r="F3" s="15">
        <f>_xlfn.XLOOKUP(tbDailies[[#This Row],[Date]],BTC_USD_History[Date],BTC_USD_History[Close],"n/a")</f>
        <v>68211.757813000004</v>
      </c>
      <c r="G3" s="15" t="str">
        <f>_xlfn.XLOOKUP(tbDailies[[#This Row],[Date]],ETH_USD_History[Date(UTC)],ETH_USD_History[Value],"n/a")</f>
        <v>n/a</v>
      </c>
      <c r="H3" s="15" t="str">
        <f>_xlfn.XLOOKUP(tbDailies[[#This Row],[Date]],VOO_USD_History[Date],VOO_USD_History[Close],"n/a")</f>
        <v>n/a</v>
      </c>
      <c r="I3" s="42" t="str">
        <f>_xlfn.XLOOKUP(tbDailies[[#This Row],[Date]],VIX_USD_History[DATE],VIX_USD_History[CLOSE],"n/a")</f>
        <v>n/a</v>
      </c>
      <c r="J3" s="15">
        <f>tbDailies[[#This Row],[BTC-USD]]*tbDailies[[#This Row],[FX]]</f>
        <v>85762.643098284912</v>
      </c>
      <c r="K3" s="15" t="e">
        <f>tbDailies[[#This Row],[ETH-USD]]*tbDailies[[#This Row],[FX]]</f>
        <v>#VALUE!</v>
      </c>
      <c r="L3" s="21">
        <f>_xlfn.XLOOKUP(tbDailies[[#This Row],[Month]],tbMonthlies[Month],tbMonthlies[US Inflation],L4)</f>
        <v>5.3900000000000003E-2</v>
      </c>
      <c r="M3" s="16">
        <f>_xlfn.XLOOKUP(tbDailies[[#This Row],[Month]],tbMonthlies[Month],tbMonthlies[Buffett Indicator],M4)</f>
        <v>2.0687205847387529</v>
      </c>
      <c r="N3" s="16">
        <f>_xlfn.XLOOKUP(tbDailies[[#This Row],[Month]],tbMonthlies[Month],tbMonthlies[CPI Indicator],N4)</f>
        <v>0.76245934902854606</v>
      </c>
      <c r="O3" s="16">
        <f>_xlfn.XLOOKUP(tbDailies[[#This Row],[Month]],tbMonthlies[Month],tbMonthlies[Shiller PE],O4)</f>
        <v>0.27460000000000001</v>
      </c>
      <c r="P3" s="16">
        <f>_xlfn.XLOOKUP(tbDailies[[#This Row],[Month]],tbMonthlies[Month],tbMonthlies[Unemployment],P4)</f>
        <v>4.8000000000000001E-2</v>
      </c>
      <c r="Q3" s="15">
        <f>_xlfn.XLOOKUP(tbDailies[[#This Row],[Month]],tbMonthlies[Month],tbMonthlies[Debt to GDP],Q4)</f>
        <v>78.162999999999997</v>
      </c>
    </row>
    <row r="4" spans="2:17" s="14" customFormat="1" ht="30" customHeight="1" x14ac:dyDescent="0.25">
      <c r="B4" s="40">
        <v>44509</v>
      </c>
      <c r="C4" s="41" t="str">
        <f>TEXT(tbDailies[[#This Row],[Date]],"mmm-yy")</f>
        <v>Nov-21</v>
      </c>
      <c r="D4" s="22">
        <v>84</v>
      </c>
      <c r="E4" s="22" t="str">
        <f>_xlfn.XLOOKUP(tbDailies[[#This Row],[Date]],FXUSDCAD[Date],FXUSDCAD[Rate],E5)</f>
        <v>1.2573</v>
      </c>
      <c r="F4" s="15">
        <f>_xlfn.XLOOKUP(tbDailies[[#This Row],[Date]],BTC_USD_History[Date],BTC_USD_History[Close],"n/a")</f>
        <v>66971.828125</v>
      </c>
      <c r="G4" s="15">
        <f>_xlfn.XLOOKUP(tbDailies[[#This Row],[Date]],ETH_USD_History[Date(UTC)],ETH_USD_History[Value],"n/a")</f>
        <v>4732.07</v>
      </c>
      <c r="H4" s="15">
        <f>_xlfn.XLOOKUP(tbDailies[[#This Row],[Date]],VOO_USD_History[Date],VOO_USD_History[Close],"n/a")</f>
        <v>429.72000100000002</v>
      </c>
      <c r="I4" s="42">
        <f>_xlfn.XLOOKUP(tbDailies[[#This Row],[Date]],VIX_USD_History[DATE],VIX_USD_History[CLOSE],"n/a")</f>
        <v>17.78</v>
      </c>
      <c r="J4" s="15">
        <f>tbDailies[[#This Row],[BTC-USD]]*tbDailies[[#This Row],[FX]]</f>
        <v>84203.67950156251</v>
      </c>
      <c r="K4" s="15">
        <f>tbDailies[[#This Row],[ETH-USD]]*tbDailies[[#This Row],[FX]]</f>
        <v>5949.6316109999998</v>
      </c>
      <c r="L4" s="21">
        <f>_xlfn.XLOOKUP(tbDailies[[#This Row],[Month]],tbMonthlies[Month],tbMonthlies[US Inflation],L5)</f>
        <v>5.3900000000000003E-2</v>
      </c>
      <c r="M4" s="16">
        <f>_xlfn.XLOOKUP(tbDailies[[#This Row],[Month]],tbMonthlies[Month],tbMonthlies[Buffett Indicator],M5)</f>
        <v>2.0687205847387529</v>
      </c>
      <c r="N4" s="16">
        <f>_xlfn.XLOOKUP(tbDailies[[#This Row],[Month]],tbMonthlies[Month],tbMonthlies[CPI Indicator],N5)</f>
        <v>0.76245934902854606</v>
      </c>
      <c r="O4" s="16">
        <f>_xlfn.XLOOKUP(tbDailies[[#This Row],[Month]],tbMonthlies[Month],tbMonthlies[Shiller PE],O5)</f>
        <v>0.27460000000000001</v>
      </c>
      <c r="P4" s="16">
        <f>_xlfn.XLOOKUP(tbDailies[[#This Row],[Month]],tbMonthlies[Month],tbMonthlies[Unemployment],P5)</f>
        <v>4.8000000000000001E-2</v>
      </c>
      <c r="Q4" s="15">
        <f>_xlfn.XLOOKUP(tbDailies[[#This Row],[Month]],tbMonthlies[Month],tbMonthlies[Debt to GDP],Q5)</f>
        <v>78.162999999999997</v>
      </c>
    </row>
    <row r="5" spans="2:17" s="14" customFormat="1" ht="30" customHeight="1" x14ac:dyDescent="0.25">
      <c r="B5" s="40">
        <v>44508</v>
      </c>
      <c r="C5" s="41" t="str">
        <f>TEXT(tbDailies[[#This Row],[Date]],"mmm-yy")</f>
        <v>Nov-21</v>
      </c>
      <c r="D5" s="22">
        <v>75</v>
      </c>
      <c r="E5" s="22" t="str">
        <f>_xlfn.XLOOKUP(tbDailies[[#This Row],[Date]],FXUSDCAD[Date],FXUSDCAD[Rate],E6)</f>
        <v>1.2573</v>
      </c>
      <c r="F5" s="15">
        <f>_xlfn.XLOOKUP(tbDailies[[#This Row],[Date]],BTC_USD_History[Date],BTC_USD_History[Close],"n/a")</f>
        <v>67566.828125</v>
      </c>
      <c r="G5" s="15">
        <f>_xlfn.XLOOKUP(tbDailies[[#This Row],[Date]],ETH_USD_History[Date(UTC)],ETH_USD_History[Value],"n/a")</f>
        <v>4810.97</v>
      </c>
      <c r="H5" s="15">
        <f>_xlfn.XLOOKUP(tbDailies[[#This Row],[Date]],VOO_USD_History[Date],VOO_USD_History[Close],"n/a")</f>
        <v>431.23001099999999</v>
      </c>
      <c r="I5" s="42">
        <f>_xlfn.XLOOKUP(tbDailies[[#This Row],[Date]],VIX_USD_History[DATE],VIX_USD_History[CLOSE],"n/a")</f>
        <v>17.22</v>
      </c>
      <c r="J5" s="15">
        <f>tbDailies[[#This Row],[BTC-USD]]*tbDailies[[#This Row],[FX]]</f>
        <v>84951.773001562513</v>
      </c>
      <c r="K5" s="15">
        <f>tbDailies[[#This Row],[ETH-USD]]*tbDailies[[#This Row],[FX]]</f>
        <v>6048.8325810000006</v>
      </c>
      <c r="L5" s="21">
        <f>_xlfn.XLOOKUP(tbDailies[[#This Row],[Month]],tbMonthlies[Month],tbMonthlies[US Inflation],L6)</f>
        <v>5.3900000000000003E-2</v>
      </c>
      <c r="M5" s="16">
        <f>_xlfn.XLOOKUP(tbDailies[[#This Row],[Month]],tbMonthlies[Month],tbMonthlies[Buffett Indicator],M6)</f>
        <v>2.0687205847387529</v>
      </c>
      <c r="N5" s="16">
        <f>_xlfn.XLOOKUP(tbDailies[[#This Row],[Month]],tbMonthlies[Month],tbMonthlies[CPI Indicator],N6)</f>
        <v>0.76245934902854606</v>
      </c>
      <c r="O5" s="16">
        <f>_xlfn.XLOOKUP(tbDailies[[#This Row],[Month]],tbMonthlies[Month],tbMonthlies[Shiller PE],O6)</f>
        <v>0.27460000000000001</v>
      </c>
      <c r="P5" s="16">
        <f>_xlfn.XLOOKUP(tbDailies[[#This Row],[Month]],tbMonthlies[Month],tbMonthlies[Unemployment],P6)</f>
        <v>4.8000000000000001E-2</v>
      </c>
      <c r="Q5" s="15">
        <f>_xlfn.XLOOKUP(tbDailies[[#This Row],[Month]],tbMonthlies[Month],tbMonthlies[Debt to GDP],Q6)</f>
        <v>78.162999999999997</v>
      </c>
    </row>
    <row r="6" spans="2:17" s="14" customFormat="1" ht="30" customHeight="1" x14ac:dyDescent="0.25">
      <c r="B6" s="40">
        <v>44507</v>
      </c>
      <c r="C6" s="41" t="str">
        <f>TEXT(tbDailies[[#This Row],[Date]],"mmm-yy")</f>
        <v>Nov-21</v>
      </c>
      <c r="D6" s="22">
        <v>73</v>
      </c>
      <c r="E6" s="22" t="str">
        <f>_xlfn.XLOOKUP(tbDailies[[#This Row],[Date]],FXUSDCAD[Date],FXUSDCAD[Rate],E7)</f>
        <v>1.2573</v>
      </c>
      <c r="F6" s="15">
        <f>_xlfn.XLOOKUP(tbDailies[[#This Row],[Date]],BTC_USD_History[Date],BTC_USD_History[Close],"n/a")</f>
        <v>63326.988280999998</v>
      </c>
      <c r="G6" s="15">
        <f>_xlfn.XLOOKUP(tbDailies[[#This Row],[Date]],ETH_USD_History[Date(UTC)],ETH_USD_History[Value],"n/a")</f>
        <v>4617.13</v>
      </c>
      <c r="H6" s="15" t="str">
        <f>_xlfn.XLOOKUP(tbDailies[[#This Row],[Date]],VOO_USD_History[Date],VOO_USD_History[Close],"n/a")</f>
        <v>n/a</v>
      </c>
      <c r="I6" s="42" t="str">
        <f>_xlfn.XLOOKUP(tbDailies[[#This Row],[Date]],VIX_USD_History[DATE],VIX_USD_History[CLOSE],"n/a")</f>
        <v>n/a</v>
      </c>
      <c r="J6" s="15">
        <f>tbDailies[[#This Row],[BTC-USD]]*tbDailies[[#This Row],[FX]]</f>
        <v>79621.022365701298</v>
      </c>
      <c r="K6" s="15">
        <f>tbDailies[[#This Row],[ETH-USD]]*tbDailies[[#This Row],[FX]]</f>
        <v>5805.1175490000005</v>
      </c>
      <c r="L6" s="21">
        <f>_xlfn.XLOOKUP(tbDailies[[#This Row],[Month]],tbMonthlies[Month],tbMonthlies[US Inflation],L7)</f>
        <v>5.3900000000000003E-2</v>
      </c>
      <c r="M6" s="16">
        <f>_xlfn.XLOOKUP(tbDailies[[#This Row],[Month]],tbMonthlies[Month],tbMonthlies[Buffett Indicator],M7)</f>
        <v>2.0687205847387529</v>
      </c>
      <c r="N6" s="16">
        <f>_xlfn.XLOOKUP(tbDailies[[#This Row],[Month]],tbMonthlies[Month],tbMonthlies[CPI Indicator],N7)</f>
        <v>0.76245934902854606</v>
      </c>
      <c r="O6" s="16">
        <f>_xlfn.XLOOKUP(tbDailies[[#This Row],[Month]],tbMonthlies[Month],tbMonthlies[Shiller PE],O7)</f>
        <v>0.27460000000000001</v>
      </c>
      <c r="P6" s="16">
        <f>_xlfn.XLOOKUP(tbDailies[[#This Row],[Month]],tbMonthlies[Month],tbMonthlies[Unemployment],P7)</f>
        <v>4.8000000000000001E-2</v>
      </c>
      <c r="Q6" s="15">
        <f>_xlfn.XLOOKUP(tbDailies[[#This Row],[Month]],tbMonthlies[Month],tbMonthlies[Debt to GDP],Q7)</f>
        <v>78.162999999999997</v>
      </c>
    </row>
    <row r="7" spans="2:17" s="14" customFormat="1" ht="30" customHeight="1" x14ac:dyDescent="0.25">
      <c r="B7" s="40">
        <v>44506</v>
      </c>
      <c r="C7" s="41" t="str">
        <f>TEXT(tbDailies[[#This Row],[Date]],"mmm-yy")</f>
        <v>Nov-21</v>
      </c>
      <c r="D7" s="22">
        <v>71</v>
      </c>
      <c r="E7" s="22" t="str">
        <f>_xlfn.XLOOKUP(tbDailies[[#This Row],[Date]],FXUSDCAD[Date],FXUSDCAD[Rate],E8)</f>
        <v>1.2573</v>
      </c>
      <c r="F7" s="15">
        <f>_xlfn.XLOOKUP(tbDailies[[#This Row],[Date]],BTC_USD_History[Date],BTC_USD_History[Close],"n/a")</f>
        <v>61527.480469000002</v>
      </c>
      <c r="G7" s="15">
        <f>_xlfn.XLOOKUP(tbDailies[[#This Row],[Date]],ETH_USD_History[Date(UTC)],ETH_USD_History[Value],"n/a")</f>
        <v>4521.41</v>
      </c>
      <c r="H7" s="15" t="str">
        <f>_xlfn.XLOOKUP(tbDailies[[#This Row],[Date]],VOO_USD_History[Date],VOO_USD_History[Close],"n/a")</f>
        <v>n/a</v>
      </c>
      <c r="I7" s="42" t="str">
        <f>_xlfn.XLOOKUP(tbDailies[[#This Row],[Date]],VIX_USD_History[DATE],VIX_USD_History[CLOSE],"n/a")</f>
        <v>n/a</v>
      </c>
      <c r="J7" s="15">
        <f>tbDailies[[#This Row],[BTC-USD]]*tbDailies[[#This Row],[FX]]</f>
        <v>77358.501193673714</v>
      </c>
      <c r="K7" s="15">
        <f>tbDailies[[#This Row],[ETH-USD]]*tbDailies[[#This Row],[FX]]</f>
        <v>5684.7687930000002</v>
      </c>
      <c r="L7" s="21">
        <f>_xlfn.XLOOKUP(tbDailies[[#This Row],[Month]],tbMonthlies[Month],tbMonthlies[US Inflation],L8)</f>
        <v>5.3900000000000003E-2</v>
      </c>
      <c r="M7" s="16">
        <f>_xlfn.XLOOKUP(tbDailies[[#This Row],[Month]],tbMonthlies[Month],tbMonthlies[Buffett Indicator],M8)</f>
        <v>2.0687205847387529</v>
      </c>
      <c r="N7" s="16">
        <f>_xlfn.XLOOKUP(tbDailies[[#This Row],[Month]],tbMonthlies[Month],tbMonthlies[CPI Indicator],N8)</f>
        <v>0.76245934902854606</v>
      </c>
      <c r="O7" s="16">
        <f>_xlfn.XLOOKUP(tbDailies[[#This Row],[Month]],tbMonthlies[Month],tbMonthlies[Shiller PE],O8)</f>
        <v>0.27460000000000001</v>
      </c>
      <c r="P7" s="16">
        <f>_xlfn.XLOOKUP(tbDailies[[#This Row],[Month]],tbMonthlies[Month],tbMonthlies[Unemployment],P8)</f>
        <v>4.8000000000000001E-2</v>
      </c>
      <c r="Q7" s="15">
        <f>_xlfn.XLOOKUP(tbDailies[[#This Row],[Month]],tbMonthlies[Month],tbMonthlies[Debt to GDP],Q8)</f>
        <v>78.162999999999997</v>
      </c>
    </row>
    <row r="8" spans="2:17" s="14" customFormat="1" ht="30" customHeight="1" x14ac:dyDescent="0.25">
      <c r="B8" s="40">
        <v>44505</v>
      </c>
      <c r="C8" s="41" t="str">
        <f>TEXT(tbDailies[[#This Row],[Date]],"mmm-yy")</f>
        <v>Nov-21</v>
      </c>
      <c r="D8" s="22">
        <v>73</v>
      </c>
      <c r="E8" s="22" t="str">
        <f>_xlfn.XLOOKUP(tbDailies[[#This Row],[Date]],FXUSDCAD[Date],FXUSDCAD[Rate],E9)</f>
        <v>1.2573</v>
      </c>
      <c r="F8" s="15">
        <f>_xlfn.XLOOKUP(tbDailies[[#This Row],[Date]],BTC_USD_History[Date],BTC_USD_History[Close],"n/a")</f>
        <v>61125.675780999998</v>
      </c>
      <c r="G8" s="15">
        <f>_xlfn.XLOOKUP(tbDailies[[#This Row],[Date]],ETH_USD_History[Date(UTC)],ETH_USD_History[Value],"n/a")</f>
        <v>4480.09</v>
      </c>
      <c r="H8" s="15">
        <f>_xlfn.XLOOKUP(tbDailies[[#This Row],[Date]],VOO_USD_History[Date],VOO_USD_History[Close],"n/a")</f>
        <v>430.709991</v>
      </c>
      <c r="I8" s="42">
        <f>_xlfn.XLOOKUP(tbDailies[[#This Row],[Date]],VIX_USD_History[DATE],VIX_USD_History[CLOSE],"n/a")</f>
        <v>16.48</v>
      </c>
      <c r="J8" s="15">
        <f>tbDailies[[#This Row],[BTC-USD]]*tbDailies[[#This Row],[FX]]</f>
        <v>76853.312159451307</v>
      </c>
      <c r="K8" s="15">
        <f>tbDailies[[#This Row],[ETH-USD]]*tbDailies[[#This Row],[FX]]</f>
        <v>5632.8171570000004</v>
      </c>
      <c r="L8" s="21">
        <f>_xlfn.XLOOKUP(tbDailies[[#This Row],[Month]],tbMonthlies[Month],tbMonthlies[US Inflation],L9)</f>
        <v>5.3900000000000003E-2</v>
      </c>
      <c r="M8" s="16">
        <f>_xlfn.XLOOKUP(tbDailies[[#This Row],[Month]],tbMonthlies[Month],tbMonthlies[Buffett Indicator],M9)</f>
        <v>2.0687205847387529</v>
      </c>
      <c r="N8" s="16">
        <f>_xlfn.XLOOKUP(tbDailies[[#This Row],[Month]],tbMonthlies[Month],tbMonthlies[CPI Indicator],N9)</f>
        <v>0.76245934902854606</v>
      </c>
      <c r="O8" s="16">
        <f>_xlfn.XLOOKUP(tbDailies[[#This Row],[Month]],tbMonthlies[Month],tbMonthlies[Shiller PE],O9)</f>
        <v>0.27460000000000001</v>
      </c>
      <c r="P8" s="16">
        <f>_xlfn.XLOOKUP(tbDailies[[#This Row],[Month]],tbMonthlies[Month],tbMonthlies[Unemployment],P9)</f>
        <v>4.8000000000000001E-2</v>
      </c>
      <c r="Q8" s="15">
        <f>_xlfn.XLOOKUP(tbDailies[[#This Row],[Month]],tbMonthlies[Month],tbMonthlies[Debt to GDP],Q9)</f>
        <v>78.162999999999997</v>
      </c>
    </row>
    <row r="9" spans="2:17" s="14" customFormat="1" ht="30" customHeight="1" x14ac:dyDescent="0.25">
      <c r="B9" s="40">
        <v>44504</v>
      </c>
      <c r="C9" s="41" t="str">
        <f>TEXT(tbDailies[[#This Row],[Date]],"mmm-yy")</f>
        <v>Nov-21</v>
      </c>
      <c r="D9" s="22">
        <v>73</v>
      </c>
      <c r="E9" s="22" t="str">
        <f>_xlfn.XLOOKUP(tbDailies[[#This Row],[Date]],FXUSDCAD[Date],FXUSDCAD[Rate],E10)</f>
        <v>1.2573</v>
      </c>
      <c r="F9" s="15">
        <f>_xlfn.XLOOKUP(tbDailies[[#This Row],[Date]],BTC_USD_History[Date],BTC_USD_History[Close],"n/a")</f>
        <v>61452.230469000002</v>
      </c>
      <c r="G9" s="15">
        <f>_xlfn.XLOOKUP(tbDailies[[#This Row],[Date]],ETH_USD_History[Date(UTC)],ETH_USD_History[Value],"n/a")</f>
        <v>4536.99</v>
      </c>
      <c r="H9" s="15">
        <f>_xlfn.XLOOKUP(tbDailies[[#This Row],[Date]],VOO_USD_History[Date],VOO_USD_History[Close],"n/a")</f>
        <v>429.25</v>
      </c>
      <c r="I9" s="42">
        <f>_xlfn.XLOOKUP(tbDailies[[#This Row],[Date]],VIX_USD_History[DATE],VIX_USD_History[CLOSE],"n/a")</f>
        <v>15.44</v>
      </c>
      <c r="J9" s="15">
        <f>tbDailies[[#This Row],[BTC-USD]]*tbDailies[[#This Row],[FX]]</f>
        <v>77263.889368673714</v>
      </c>
      <c r="K9" s="15">
        <f>tbDailies[[#This Row],[ETH-USD]]*tbDailies[[#This Row],[FX]]</f>
        <v>5704.3575270000001</v>
      </c>
      <c r="L9" s="21">
        <f>_xlfn.XLOOKUP(tbDailies[[#This Row],[Month]],tbMonthlies[Month],tbMonthlies[US Inflation],L10)</f>
        <v>5.3900000000000003E-2</v>
      </c>
      <c r="M9" s="16">
        <f>_xlfn.XLOOKUP(tbDailies[[#This Row],[Month]],tbMonthlies[Month],tbMonthlies[Buffett Indicator],M10)</f>
        <v>2.0687205847387529</v>
      </c>
      <c r="N9" s="16">
        <f>_xlfn.XLOOKUP(tbDailies[[#This Row],[Month]],tbMonthlies[Month],tbMonthlies[CPI Indicator],N10)</f>
        <v>0.76245934902854606</v>
      </c>
      <c r="O9" s="16">
        <f>_xlfn.XLOOKUP(tbDailies[[#This Row],[Month]],tbMonthlies[Month],tbMonthlies[Shiller PE],O10)</f>
        <v>0.27460000000000001</v>
      </c>
      <c r="P9" s="16">
        <f>_xlfn.XLOOKUP(tbDailies[[#This Row],[Month]],tbMonthlies[Month],tbMonthlies[Unemployment],P10)</f>
        <v>4.8000000000000001E-2</v>
      </c>
      <c r="Q9" s="15">
        <f>_xlfn.XLOOKUP(tbDailies[[#This Row],[Month]],tbMonthlies[Month],tbMonthlies[Debt to GDP],Q10)</f>
        <v>78.162999999999997</v>
      </c>
    </row>
    <row r="10" spans="2:17" s="14" customFormat="1" ht="30" customHeight="1" x14ac:dyDescent="0.25">
      <c r="B10" s="40">
        <v>44503</v>
      </c>
      <c r="C10" s="41" t="str">
        <f>TEXT(tbDailies[[#This Row],[Date]],"mmm-yy")</f>
        <v>Nov-21</v>
      </c>
      <c r="D10" s="22">
        <v>76</v>
      </c>
      <c r="E10" s="22" t="str">
        <f>_xlfn.XLOOKUP(tbDailies[[#This Row],[Date]],FXUSDCAD[Date],FXUSDCAD[Rate],E11)</f>
        <v>1.2573</v>
      </c>
      <c r="F10" s="15">
        <f>_xlfn.XLOOKUP(tbDailies[[#This Row],[Date]],BTC_USD_History[Date],BTC_USD_History[Close],"n/a")</f>
        <v>62970.046875</v>
      </c>
      <c r="G10" s="15">
        <f>_xlfn.XLOOKUP(tbDailies[[#This Row],[Date]],ETH_USD_History[Date(UTC)],ETH_USD_History[Value],"n/a")</f>
        <v>4604.3999999999996</v>
      </c>
      <c r="H10" s="15">
        <f>_xlfn.XLOOKUP(tbDailies[[#This Row],[Date]],VOO_USD_History[Date],VOO_USD_History[Close],"n/a")</f>
        <v>427.25</v>
      </c>
      <c r="I10" s="42">
        <f>_xlfn.XLOOKUP(tbDailies[[#This Row],[Date]],VIX_USD_History[DATE],VIX_USD_History[CLOSE],"n/a")</f>
        <v>15.1</v>
      </c>
      <c r="J10" s="15">
        <f>tbDailies[[#This Row],[BTC-USD]]*tbDailies[[#This Row],[FX]]</f>
        <v>79172.239935937512</v>
      </c>
      <c r="K10" s="15">
        <f>tbDailies[[#This Row],[ETH-USD]]*tbDailies[[#This Row],[FX]]</f>
        <v>5789.1121199999998</v>
      </c>
      <c r="L10" s="21">
        <f>_xlfn.XLOOKUP(tbDailies[[#This Row],[Month]],tbMonthlies[Month],tbMonthlies[US Inflation],L11)</f>
        <v>5.3900000000000003E-2</v>
      </c>
      <c r="M10" s="16">
        <f>_xlfn.XLOOKUP(tbDailies[[#This Row],[Month]],tbMonthlies[Month],tbMonthlies[Buffett Indicator],M11)</f>
        <v>2.0687205847387529</v>
      </c>
      <c r="N10" s="16">
        <f>_xlfn.XLOOKUP(tbDailies[[#This Row],[Month]],tbMonthlies[Month],tbMonthlies[CPI Indicator],N11)</f>
        <v>0.76245934902854606</v>
      </c>
      <c r="O10" s="16">
        <f>_xlfn.XLOOKUP(tbDailies[[#This Row],[Month]],tbMonthlies[Month],tbMonthlies[Shiller PE],O11)</f>
        <v>0.27460000000000001</v>
      </c>
      <c r="P10" s="16">
        <f>_xlfn.XLOOKUP(tbDailies[[#This Row],[Month]],tbMonthlies[Month],tbMonthlies[Unemployment],P11)</f>
        <v>4.8000000000000001E-2</v>
      </c>
      <c r="Q10" s="15">
        <f>_xlfn.XLOOKUP(tbDailies[[#This Row],[Month]],tbMonthlies[Month],tbMonthlies[Debt to GDP],Q11)</f>
        <v>78.162999999999997</v>
      </c>
    </row>
    <row r="11" spans="2:17" s="14" customFormat="1" ht="30" customHeight="1" x14ac:dyDescent="0.25">
      <c r="B11" s="40">
        <v>44502</v>
      </c>
      <c r="C11" s="41" t="str">
        <f>TEXT(tbDailies[[#This Row],[Date]],"mmm-yy")</f>
        <v>Nov-21</v>
      </c>
      <c r="D11" s="22">
        <v>73</v>
      </c>
      <c r="E11" s="22" t="str">
        <f>_xlfn.XLOOKUP(tbDailies[[#This Row],[Date]],FXUSDCAD[Date],FXUSDCAD[Rate],E12)</f>
        <v>1.2573</v>
      </c>
      <c r="F11" s="15">
        <f>_xlfn.XLOOKUP(tbDailies[[#This Row],[Date]],BTC_USD_History[Date],BTC_USD_History[Close],"n/a")</f>
        <v>63226.402344000002</v>
      </c>
      <c r="G11" s="15">
        <f>_xlfn.XLOOKUP(tbDailies[[#This Row],[Date]],ETH_USD_History[Date(UTC)],ETH_USD_History[Value],"n/a")</f>
        <v>4593.1499999999996</v>
      </c>
      <c r="H11" s="15">
        <f>_xlfn.XLOOKUP(tbDailies[[#This Row],[Date]],VOO_USD_History[Date],VOO_USD_History[Close],"n/a")</f>
        <v>424.69000199999999</v>
      </c>
      <c r="I11" s="42">
        <f>_xlfn.XLOOKUP(tbDailies[[#This Row],[Date]],VIX_USD_History[DATE],VIX_USD_History[CLOSE],"n/a")</f>
        <v>16.03</v>
      </c>
      <c r="J11" s="15">
        <f>tbDailies[[#This Row],[BTC-USD]]*tbDailies[[#This Row],[FX]]</f>
        <v>79494.555667111214</v>
      </c>
      <c r="K11" s="15">
        <f>tbDailies[[#This Row],[ETH-USD]]*tbDailies[[#This Row],[FX]]</f>
        <v>5774.9674949999999</v>
      </c>
      <c r="L11" s="21">
        <f>_xlfn.XLOOKUP(tbDailies[[#This Row],[Month]],tbMonthlies[Month],tbMonthlies[US Inflation],L12)</f>
        <v>5.3900000000000003E-2</v>
      </c>
      <c r="M11" s="16">
        <f>_xlfn.XLOOKUP(tbDailies[[#This Row],[Month]],tbMonthlies[Month],tbMonthlies[Buffett Indicator],M12)</f>
        <v>2.0687205847387529</v>
      </c>
      <c r="N11" s="16">
        <f>_xlfn.XLOOKUP(tbDailies[[#This Row],[Month]],tbMonthlies[Month],tbMonthlies[CPI Indicator],N12)</f>
        <v>0.76245934902854606</v>
      </c>
      <c r="O11" s="16">
        <f>_xlfn.XLOOKUP(tbDailies[[#This Row],[Month]],tbMonthlies[Month],tbMonthlies[Shiller PE],O12)</f>
        <v>0.27460000000000001</v>
      </c>
      <c r="P11" s="16">
        <f>_xlfn.XLOOKUP(tbDailies[[#This Row],[Month]],tbMonthlies[Month],tbMonthlies[Unemployment],P12)</f>
        <v>4.8000000000000001E-2</v>
      </c>
      <c r="Q11" s="15">
        <f>_xlfn.XLOOKUP(tbDailies[[#This Row],[Month]],tbMonthlies[Month],tbMonthlies[Debt to GDP],Q12)</f>
        <v>78.162999999999997</v>
      </c>
    </row>
    <row r="12" spans="2:17" s="14" customFormat="1" ht="30" customHeight="1" x14ac:dyDescent="0.25">
      <c r="B12" s="40">
        <v>44501</v>
      </c>
      <c r="C12" s="41" t="str">
        <f>TEXT(tbDailies[[#This Row],[Date]],"mmm-yy")</f>
        <v>Nov-21</v>
      </c>
      <c r="D12" s="22">
        <v>74</v>
      </c>
      <c r="E12" s="22" t="str">
        <f>_xlfn.XLOOKUP(tbDailies[[#This Row],[Date]],FXUSDCAD[Date],FXUSDCAD[Rate],E13)</f>
        <v>1.2573</v>
      </c>
      <c r="F12" s="15">
        <f>_xlfn.XLOOKUP(tbDailies[[#This Row],[Date]],BTC_USD_History[Date],BTC_USD_History[Close],"n/a")</f>
        <v>61004.40625</v>
      </c>
      <c r="G12" s="15">
        <f>_xlfn.XLOOKUP(tbDailies[[#This Row],[Date]],ETH_USD_History[Date(UTC)],ETH_USD_History[Value],"n/a")</f>
        <v>4322.79</v>
      </c>
      <c r="H12" s="15">
        <f>_xlfn.XLOOKUP(tbDailies[[#This Row],[Date]],VOO_USD_History[Date],VOO_USD_History[Close],"n/a")</f>
        <v>423.04998799999998</v>
      </c>
      <c r="I12" s="42">
        <f>_xlfn.XLOOKUP(tbDailies[[#This Row],[Date]],VIX_USD_History[DATE],VIX_USD_History[CLOSE],"n/a")</f>
        <v>16.41</v>
      </c>
      <c r="J12" s="15">
        <f>tbDailies[[#This Row],[BTC-USD]]*tbDailies[[#This Row],[FX]]</f>
        <v>76700.839978125005</v>
      </c>
      <c r="K12" s="15">
        <f>tbDailies[[#This Row],[ETH-USD]]*tbDailies[[#This Row],[FX]]</f>
        <v>5435.0438670000003</v>
      </c>
      <c r="L12" s="21">
        <f>_xlfn.XLOOKUP(tbDailies[[#This Row],[Month]],tbMonthlies[Month],tbMonthlies[US Inflation],L13)</f>
        <v>5.3900000000000003E-2</v>
      </c>
      <c r="M12" s="16">
        <f>_xlfn.XLOOKUP(tbDailies[[#This Row],[Month]],tbMonthlies[Month],tbMonthlies[Buffett Indicator],M13)</f>
        <v>2.0687205847387529</v>
      </c>
      <c r="N12" s="16">
        <f>_xlfn.XLOOKUP(tbDailies[[#This Row],[Month]],tbMonthlies[Month],tbMonthlies[CPI Indicator],N13)</f>
        <v>0.76245934902854606</v>
      </c>
      <c r="O12" s="16">
        <f>_xlfn.XLOOKUP(tbDailies[[#This Row],[Month]],tbMonthlies[Month],tbMonthlies[Shiller PE],O13)</f>
        <v>0.27460000000000001</v>
      </c>
      <c r="P12" s="16">
        <f>_xlfn.XLOOKUP(tbDailies[[#This Row],[Month]],tbMonthlies[Month],tbMonthlies[Unemployment],P13)</f>
        <v>4.8000000000000001E-2</v>
      </c>
      <c r="Q12" s="15">
        <f>_xlfn.XLOOKUP(tbDailies[[#This Row],[Month]],tbMonthlies[Month],tbMonthlies[Debt to GDP],Q13)</f>
        <v>78.162999999999997</v>
      </c>
    </row>
    <row r="13" spans="2:17" s="14" customFormat="1" ht="30" customHeight="1" x14ac:dyDescent="0.25">
      <c r="B13" s="40">
        <v>44500</v>
      </c>
      <c r="C13" s="41" t="str">
        <f>TEXT(tbDailies[[#This Row],[Date]],"mmm-yy")</f>
        <v>Oct-21</v>
      </c>
      <c r="D13" s="22">
        <v>74</v>
      </c>
      <c r="E13" s="22" t="str">
        <f>_xlfn.XLOOKUP(tbDailies[[#This Row],[Date]],FXUSDCAD[Date],FXUSDCAD[Rate],E14)</f>
        <v>1.2573</v>
      </c>
      <c r="F13" s="15">
        <f>_xlfn.XLOOKUP(tbDailies[[#This Row],[Date]],BTC_USD_History[Date],BTC_USD_History[Close],"n/a")</f>
        <v>61318.957030999998</v>
      </c>
      <c r="G13" s="15">
        <f>_xlfn.XLOOKUP(tbDailies[[#This Row],[Date]],ETH_USD_History[Date(UTC)],ETH_USD_History[Value],"n/a")</f>
        <v>4290.1000000000004</v>
      </c>
      <c r="H13" s="15" t="str">
        <f>_xlfn.XLOOKUP(tbDailies[[#This Row],[Date]],VOO_USD_History[Date],VOO_USD_History[Close],"n/a")</f>
        <v>n/a</v>
      </c>
      <c r="I13" s="42" t="str">
        <f>_xlfn.XLOOKUP(tbDailies[[#This Row],[Date]],VIX_USD_History[DATE],VIX_USD_History[CLOSE],"n/a")</f>
        <v>n/a</v>
      </c>
      <c r="J13" s="15">
        <f>tbDailies[[#This Row],[BTC-USD]]*tbDailies[[#This Row],[FX]]</f>
        <v>77096.324675076306</v>
      </c>
      <c r="K13" s="15">
        <f>tbDailies[[#This Row],[ETH-USD]]*tbDailies[[#This Row],[FX]]</f>
        <v>5393.9427300000007</v>
      </c>
      <c r="L13" s="21">
        <f>_xlfn.XLOOKUP(tbDailies[[#This Row],[Month]],tbMonthlies[Month],tbMonthlies[US Inflation],L14)</f>
        <v>5.3900000000000003E-2</v>
      </c>
      <c r="M13" s="16">
        <f>_xlfn.XLOOKUP(tbDailies[[#This Row],[Month]],tbMonthlies[Month],tbMonthlies[Buffett Indicator],M14)</f>
        <v>2.0687205847387529</v>
      </c>
      <c r="N13" s="16">
        <f>_xlfn.XLOOKUP(tbDailies[[#This Row],[Month]],tbMonthlies[Month],tbMonthlies[CPI Indicator],N14)</f>
        <v>0.76245934902854606</v>
      </c>
      <c r="O13" s="16">
        <f>_xlfn.XLOOKUP(tbDailies[[#This Row],[Month]],tbMonthlies[Month],tbMonthlies[Shiller PE],O14)</f>
        <v>0.27460000000000001</v>
      </c>
      <c r="P13" s="16">
        <f>_xlfn.XLOOKUP(tbDailies[[#This Row],[Month]],tbMonthlies[Month],tbMonthlies[Unemployment],P14)</f>
        <v>4.8000000000000001E-2</v>
      </c>
      <c r="Q13" s="15">
        <f>_xlfn.XLOOKUP(tbDailies[[#This Row],[Month]],tbMonthlies[Month],tbMonthlies[Debt to GDP],Q14)</f>
        <v>78.162999999999997</v>
      </c>
    </row>
    <row r="14" spans="2:17" s="14" customFormat="1" ht="30" customHeight="1" x14ac:dyDescent="0.25">
      <c r="B14" s="40">
        <v>44499</v>
      </c>
      <c r="C14" s="41" t="str">
        <f>TEXT(tbDailies[[#This Row],[Date]],"mmm-yy")</f>
        <v>Oct-21</v>
      </c>
      <c r="D14" s="22">
        <v>73</v>
      </c>
      <c r="E14" s="22" t="str">
        <f>_xlfn.XLOOKUP(tbDailies[[#This Row],[Date]],FXUSDCAD[Date],FXUSDCAD[Rate],E15)</f>
        <v>1.2573</v>
      </c>
      <c r="F14" s="15">
        <f>_xlfn.XLOOKUP(tbDailies[[#This Row],[Date]],BTC_USD_History[Date],BTC_USD_History[Close],"n/a")</f>
        <v>61888.832030999998</v>
      </c>
      <c r="G14" s="15">
        <f>_xlfn.XLOOKUP(tbDailies[[#This Row],[Date]],ETH_USD_History[Date(UTC)],ETH_USD_History[Value],"n/a")</f>
        <v>4323.9399999999996</v>
      </c>
      <c r="H14" s="15" t="str">
        <f>_xlfn.XLOOKUP(tbDailies[[#This Row],[Date]],VOO_USD_History[Date],VOO_USD_History[Close],"n/a")</f>
        <v>n/a</v>
      </c>
      <c r="I14" s="42" t="str">
        <f>_xlfn.XLOOKUP(tbDailies[[#This Row],[Date]],VIX_USD_History[DATE],VIX_USD_History[CLOSE],"n/a")</f>
        <v>n/a</v>
      </c>
      <c r="J14" s="15">
        <f>tbDailies[[#This Row],[BTC-USD]]*tbDailies[[#This Row],[FX]]</f>
        <v>77812.828512576307</v>
      </c>
      <c r="K14" s="15">
        <f>tbDailies[[#This Row],[ETH-USD]]*tbDailies[[#This Row],[FX]]</f>
        <v>5436.4897620000002</v>
      </c>
      <c r="L14" s="21">
        <f>_xlfn.XLOOKUP(tbDailies[[#This Row],[Month]],tbMonthlies[Month],tbMonthlies[US Inflation],L15)</f>
        <v>5.3900000000000003E-2</v>
      </c>
      <c r="M14" s="16">
        <f>_xlfn.XLOOKUP(tbDailies[[#This Row],[Month]],tbMonthlies[Month],tbMonthlies[Buffett Indicator],M15)</f>
        <v>2.0687205847387529</v>
      </c>
      <c r="N14" s="16">
        <f>_xlfn.XLOOKUP(tbDailies[[#This Row],[Month]],tbMonthlies[Month],tbMonthlies[CPI Indicator],N15)</f>
        <v>0.76245934902854606</v>
      </c>
      <c r="O14" s="16">
        <f>_xlfn.XLOOKUP(tbDailies[[#This Row],[Month]],tbMonthlies[Month],tbMonthlies[Shiller PE],O15)</f>
        <v>0.27460000000000001</v>
      </c>
      <c r="P14" s="16">
        <f>_xlfn.XLOOKUP(tbDailies[[#This Row],[Month]],tbMonthlies[Month],tbMonthlies[Unemployment],P15)</f>
        <v>4.8000000000000001E-2</v>
      </c>
      <c r="Q14" s="15">
        <f>_xlfn.XLOOKUP(tbDailies[[#This Row],[Month]],tbMonthlies[Month],tbMonthlies[Debt to GDP],Q15)</f>
        <v>78.162999999999997</v>
      </c>
    </row>
    <row r="15" spans="2:17" s="14" customFormat="1" ht="30" customHeight="1" x14ac:dyDescent="0.25">
      <c r="B15" s="40">
        <v>44498</v>
      </c>
      <c r="C15" s="41" t="str">
        <f>TEXT(tbDailies[[#This Row],[Date]],"mmm-yy")</f>
        <v>Oct-21</v>
      </c>
      <c r="D15" s="22">
        <v>70</v>
      </c>
      <c r="E15" s="22" t="str">
        <f>_xlfn.XLOOKUP(tbDailies[[#This Row],[Date]],FXUSDCAD[Date],FXUSDCAD[Rate],E16)</f>
        <v>1.2573</v>
      </c>
      <c r="F15" s="15">
        <f>_xlfn.XLOOKUP(tbDailies[[#This Row],[Date]],BTC_USD_History[Date],BTC_USD_History[Close],"n/a")</f>
        <v>62227.964844000002</v>
      </c>
      <c r="G15" s="15">
        <f>_xlfn.XLOOKUP(tbDailies[[#This Row],[Date]],ETH_USD_History[Date(UTC)],ETH_USD_History[Value],"n/a")</f>
        <v>4417.3999999999996</v>
      </c>
      <c r="H15" s="15">
        <f>_xlfn.XLOOKUP(tbDailies[[#This Row],[Date]],VOO_USD_History[Date],VOO_USD_History[Close],"n/a")</f>
        <v>422.16000400000001</v>
      </c>
      <c r="I15" s="42">
        <f>_xlfn.XLOOKUP(tbDailies[[#This Row],[Date]],VIX_USD_History[DATE],VIX_USD_History[CLOSE],"n/a")</f>
        <v>16.260000000000002</v>
      </c>
      <c r="J15" s="15">
        <f>tbDailies[[#This Row],[BTC-USD]]*tbDailies[[#This Row],[FX]]</f>
        <v>78239.220198361203</v>
      </c>
      <c r="K15" s="15">
        <f>tbDailies[[#This Row],[ETH-USD]]*tbDailies[[#This Row],[FX]]</f>
        <v>5553.9970199999998</v>
      </c>
      <c r="L15" s="21">
        <f>_xlfn.XLOOKUP(tbDailies[[#This Row],[Month]],tbMonthlies[Month],tbMonthlies[US Inflation],L16)</f>
        <v>5.3900000000000003E-2</v>
      </c>
      <c r="M15" s="16">
        <f>_xlfn.XLOOKUP(tbDailies[[#This Row],[Month]],tbMonthlies[Month],tbMonthlies[Buffett Indicator],M16)</f>
        <v>2.0687205847387529</v>
      </c>
      <c r="N15" s="16">
        <f>_xlfn.XLOOKUP(tbDailies[[#This Row],[Month]],tbMonthlies[Month],tbMonthlies[CPI Indicator],N16)</f>
        <v>0.76245934902854606</v>
      </c>
      <c r="O15" s="16">
        <f>_xlfn.XLOOKUP(tbDailies[[#This Row],[Month]],tbMonthlies[Month],tbMonthlies[Shiller PE],O16)</f>
        <v>0.27460000000000001</v>
      </c>
      <c r="P15" s="16">
        <f>_xlfn.XLOOKUP(tbDailies[[#This Row],[Month]],tbMonthlies[Month],tbMonthlies[Unemployment],P16)</f>
        <v>4.8000000000000001E-2</v>
      </c>
      <c r="Q15" s="15">
        <f>_xlfn.XLOOKUP(tbDailies[[#This Row],[Month]],tbMonthlies[Month],tbMonthlies[Debt to GDP],Q16)</f>
        <v>78.162999999999997</v>
      </c>
    </row>
    <row r="16" spans="2:17" s="14" customFormat="1" ht="30" customHeight="1" x14ac:dyDescent="0.25">
      <c r="B16" s="40">
        <v>44497</v>
      </c>
      <c r="C16" s="41" t="str">
        <f>TEXT(tbDailies[[#This Row],[Date]],"mmm-yy")</f>
        <v>Oct-21</v>
      </c>
      <c r="D16" s="22">
        <v>66</v>
      </c>
      <c r="E16" s="22" t="str">
        <f>_xlfn.XLOOKUP(tbDailies[[#This Row],[Date]],FXUSDCAD[Date],FXUSDCAD[Rate],E17)</f>
        <v>1.2573</v>
      </c>
      <c r="F16" s="15">
        <f>_xlfn.XLOOKUP(tbDailies[[#This Row],[Date]],BTC_USD_History[Date],BTC_USD_History[Close],"n/a")</f>
        <v>60622.136719000002</v>
      </c>
      <c r="G16" s="15">
        <f>_xlfn.XLOOKUP(tbDailies[[#This Row],[Date]],ETH_USD_History[Date(UTC)],ETH_USD_History[Value],"n/a")</f>
        <v>4288.22</v>
      </c>
      <c r="H16" s="15">
        <f>_xlfn.XLOOKUP(tbDailies[[#This Row],[Date]],VOO_USD_History[Date],VOO_USD_History[Close],"n/a")</f>
        <v>421.41000400000001</v>
      </c>
      <c r="I16" s="42">
        <f>_xlfn.XLOOKUP(tbDailies[[#This Row],[Date]],VIX_USD_History[DATE],VIX_USD_History[CLOSE],"n/a")</f>
        <v>16.53</v>
      </c>
      <c r="J16" s="15">
        <f>tbDailies[[#This Row],[BTC-USD]]*tbDailies[[#This Row],[FX]]</f>
        <v>76220.212496798704</v>
      </c>
      <c r="K16" s="15">
        <f>tbDailies[[#This Row],[ETH-USD]]*tbDailies[[#This Row],[FX]]</f>
        <v>5391.5790060000008</v>
      </c>
      <c r="L16" s="21">
        <f>_xlfn.XLOOKUP(tbDailies[[#This Row],[Month]],tbMonthlies[Month],tbMonthlies[US Inflation],L17)</f>
        <v>5.3900000000000003E-2</v>
      </c>
      <c r="M16" s="16">
        <f>_xlfn.XLOOKUP(tbDailies[[#This Row],[Month]],tbMonthlies[Month],tbMonthlies[Buffett Indicator],M17)</f>
        <v>2.0687205847387529</v>
      </c>
      <c r="N16" s="16">
        <f>_xlfn.XLOOKUP(tbDailies[[#This Row],[Month]],tbMonthlies[Month],tbMonthlies[CPI Indicator],N17)</f>
        <v>0.76245934902854606</v>
      </c>
      <c r="O16" s="16">
        <f>_xlfn.XLOOKUP(tbDailies[[#This Row],[Month]],tbMonthlies[Month],tbMonthlies[Shiller PE],O17)</f>
        <v>0.27460000000000001</v>
      </c>
      <c r="P16" s="16">
        <f>_xlfn.XLOOKUP(tbDailies[[#This Row],[Month]],tbMonthlies[Month],tbMonthlies[Unemployment],P17)</f>
        <v>4.8000000000000001E-2</v>
      </c>
      <c r="Q16" s="15">
        <f>_xlfn.XLOOKUP(tbDailies[[#This Row],[Month]],tbMonthlies[Month],tbMonthlies[Debt to GDP],Q17)</f>
        <v>78.162999999999997</v>
      </c>
    </row>
    <row r="17" spans="2:17" s="14" customFormat="1" ht="30" customHeight="1" x14ac:dyDescent="0.25">
      <c r="B17" s="40">
        <v>44496</v>
      </c>
      <c r="C17" s="41" t="str">
        <f>TEXT(tbDailies[[#This Row],[Date]],"mmm-yy")</f>
        <v>Oct-21</v>
      </c>
      <c r="D17" s="22">
        <v>73</v>
      </c>
      <c r="E17" s="22" t="str">
        <f>_xlfn.XLOOKUP(tbDailies[[#This Row],[Date]],FXUSDCAD[Date],FXUSDCAD[Rate],E18)</f>
        <v>1.2573</v>
      </c>
      <c r="F17" s="15">
        <f>_xlfn.XLOOKUP(tbDailies[[#This Row],[Date]],BTC_USD_History[Date],BTC_USD_History[Close],"n/a")</f>
        <v>58482.386719000002</v>
      </c>
      <c r="G17" s="15">
        <f>_xlfn.XLOOKUP(tbDailies[[#This Row],[Date]],ETH_USD_History[Date(UTC)],ETH_USD_History[Value],"n/a")</f>
        <v>3924.31</v>
      </c>
      <c r="H17" s="15">
        <f>_xlfn.XLOOKUP(tbDailies[[#This Row],[Date]],VOO_USD_History[Date],VOO_USD_History[Close],"n/a")</f>
        <v>417.32998700000002</v>
      </c>
      <c r="I17" s="42">
        <f>_xlfn.XLOOKUP(tbDailies[[#This Row],[Date]],VIX_USD_History[DATE],VIX_USD_History[CLOSE],"n/a")</f>
        <v>16.98</v>
      </c>
      <c r="J17" s="15">
        <f>tbDailies[[#This Row],[BTC-USD]]*tbDailies[[#This Row],[FX]]</f>
        <v>73529.9048217987</v>
      </c>
      <c r="K17" s="15">
        <f>tbDailies[[#This Row],[ETH-USD]]*tbDailies[[#This Row],[FX]]</f>
        <v>4934.0349630000001</v>
      </c>
      <c r="L17" s="21">
        <f>_xlfn.XLOOKUP(tbDailies[[#This Row],[Month]],tbMonthlies[Month],tbMonthlies[US Inflation],L18)</f>
        <v>5.3900000000000003E-2</v>
      </c>
      <c r="M17" s="16">
        <f>_xlfn.XLOOKUP(tbDailies[[#This Row],[Month]],tbMonthlies[Month],tbMonthlies[Buffett Indicator],M18)</f>
        <v>2.0687205847387529</v>
      </c>
      <c r="N17" s="16">
        <f>_xlfn.XLOOKUP(tbDailies[[#This Row],[Month]],tbMonthlies[Month],tbMonthlies[CPI Indicator],N18)</f>
        <v>0.76245934902854606</v>
      </c>
      <c r="O17" s="16">
        <f>_xlfn.XLOOKUP(tbDailies[[#This Row],[Month]],tbMonthlies[Month],tbMonthlies[Shiller PE],O18)</f>
        <v>0.27460000000000001</v>
      </c>
      <c r="P17" s="16">
        <f>_xlfn.XLOOKUP(tbDailies[[#This Row],[Month]],tbMonthlies[Month],tbMonthlies[Unemployment],P18)</f>
        <v>4.8000000000000001E-2</v>
      </c>
      <c r="Q17" s="15">
        <f>_xlfn.XLOOKUP(tbDailies[[#This Row],[Month]],tbMonthlies[Month],tbMonthlies[Debt to GDP],Q18)</f>
        <v>78.162999999999997</v>
      </c>
    </row>
    <row r="18" spans="2:17" s="14" customFormat="1" ht="30" customHeight="1" x14ac:dyDescent="0.25">
      <c r="B18" s="40">
        <v>44495</v>
      </c>
      <c r="C18" s="41" t="str">
        <f>TEXT(tbDailies[[#This Row],[Date]],"mmm-yy")</f>
        <v>Oct-21</v>
      </c>
      <c r="D18" s="22">
        <v>76</v>
      </c>
      <c r="E18" s="22" t="str">
        <f>_xlfn.XLOOKUP(tbDailies[[#This Row],[Date]],FXUSDCAD[Date],FXUSDCAD[Rate],E19)</f>
        <v>1.2573</v>
      </c>
      <c r="F18" s="15">
        <f>_xlfn.XLOOKUP(tbDailies[[#This Row],[Date]],BTC_USD_History[Date],BTC_USD_History[Close],"n/a")</f>
        <v>60363.792969000002</v>
      </c>
      <c r="G18" s="15">
        <f>_xlfn.XLOOKUP(tbDailies[[#This Row],[Date]],ETH_USD_History[Date(UTC)],ETH_USD_History[Value],"n/a")</f>
        <v>4129.95</v>
      </c>
      <c r="H18" s="15">
        <f>_xlfn.XLOOKUP(tbDailies[[#This Row],[Date]],VOO_USD_History[Date],VOO_USD_History[Close],"n/a")</f>
        <v>419.14999399999999</v>
      </c>
      <c r="I18" s="42">
        <f>_xlfn.XLOOKUP(tbDailies[[#This Row],[Date]],VIX_USD_History[DATE],VIX_USD_History[CLOSE],"n/a")</f>
        <v>15.98</v>
      </c>
      <c r="J18" s="15">
        <f>tbDailies[[#This Row],[BTC-USD]]*tbDailies[[#This Row],[FX]]</f>
        <v>75895.396899923711</v>
      </c>
      <c r="K18" s="15">
        <f>tbDailies[[#This Row],[ETH-USD]]*tbDailies[[#This Row],[FX]]</f>
        <v>5192.5861350000005</v>
      </c>
      <c r="L18" s="21">
        <f>_xlfn.XLOOKUP(tbDailies[[#This Row],[Month]],tbMonthlies[Month],tbMonthlies[US Inflation],L19)</f>
        <v>5.3900000000000003E-2</v>
      </c>
      <c r="M18" s="16">
        <f>_xlfn.XLOOKUP(tbDailies[[#This Row],[Month]],tbMonthlies[Month],tbMonthlies[Buffett Indicator],M19)</f>
        <v>2.0687205847387529</v>
      </c>
      <c r="N18" s="16">
        <f>_xlfn.XLOOKUP(tbDailies[[#This Row],[Month]],tbMonthlies[Month],tbMonthlies[CPI Indicator],N19)</f>
        <v>0.76245934902854606</v>
      </c>
      <c r="O18" s="16">
        <f>_xlfn.XLOOKUP(tbDailies[[#This Row],[Month]],tbMonthlies[Month],tbMonthlies[Shiller PE],O19)</f>
        <v>0.27460000000000001</v>
      </c>
      <c r="P18" s="16">
        <f>_xlfn.XLOOKUP(tbDailies[[#This Row],[Month]],tbMonthlies[Month],tbMonthlies[Unemployment],P19)</f>
        <v>4.8000000000000001E-2</v>
      </c>
      <c r="Q18" s="15">
        <f>_xlfn.XLOOKUP(tbDailies[[#This Row],[Month]],tbMonthlies[Month],tbMonthlies[Debt to GDP],Q19)</f>
        <v>78.162999999999997</v>
      </c>
    </row>
    <row r="19" spans="2:17" s="14" customFormat="1" ht="30" customHeight="1" x14ac:dyDescent="0.25">
      <c r="B19" s="40">
        <v>44494</v>
      </c>
      <c r="C19" s="41" t="str">
        <f>TEXT(tbDailies[[#This Row],[Date]],"mmm-yy")</f>
        <v>Oct-21</v>
      </c>
      <c r="D19" s="22">
        <v>72</v>
      </c>
      <c r="E19" s="22" t="str">
        <f>_xlfn.XLOOKUP(tbDailies[[#This Row],[Date]],FXUSDCAD[Date],FXUSDCAD[Rate],E20)</f>
        <v>1.2573</v>
      </c>
      <c r="F19" s="15">
        <f>_xlfn.XLOOKUP(tbDailies[[#This Row],[Date]],BTC_USD_History[Date],BTC_USD_History[Close],"n/a")</f>
        <v>63039.824219000002</v>
      </c>
      <c r="G19" s="15">
        <f>_xlfn.XLOOKUP(tbDailies[[#This Row],[Date]],ETH_USD_History[Date(UTC)],ETH_USD_History[Value],"n/a")</f>
        <v>4220.26</v>
      </c>
      <c r="H19" s="15">
        <f>_xlfn.XLOOKUP(tbDailies[[#This Row],[Date]],VOO_USD_History[Date],VOO_USD_History[Close],"n/a")</f>
        <v>418.75</v>
      </c>
      <c r="I19" s="42">
        <f>_xlfn.XLOOKUP(tbDailies[[#This Row],[Date]],VIX_USD_History[DATE],VIX_USD_History[CLOSE],"n/a")</f>
        <v>15.24</v>
      </c>
      <c r="J19" s="15">
        <f>tbDailies[[#This Row],[BTC-USD]]*tbDailies[[#This Row],[FX]]</f>
        <v>79259.970990548711</v>
      </c>
      <c r="K19" s="15">
        <f>tbDailies[[#This Row],[ETH-USD]]*tbDailies[[#This Row],[FX]]</f>
        <v>5306.1328980000008</v>
      </c>
      <c r="L19" s="21">
        <f>_xlfn.XLOOKUP(tbDailies[[#This Row],[Month]],tbMonthlies[Month],tbMonthlies[US Inflation],L20)</f>
        <v>5.3900000000000003E-2</v>
      </c>
      <c r="M19" s="16">
        <f>_xlfn.XLOOKUP(tbDailies[[#This Row],[Month]],tbMonthlies[Month],tbMonthlies[Buffett Indicator],M20)</f>
        <v>2.0687205847387529</v>
      </c>
      <c r="N19" s="16">
        <f>_xlfn.XLOOKUP(tbDailies[[#This Row],[Month]],tbMonthlies[Month],tbMonthlies[CPI Indicator],N20)</f>
        <v>0.76245934902854606</v>
      </c>
      <c r="O19" s="16">
        <f>_xlfn.XLOOKUP(tbDailies[[#This Row],[Month]],tbMonthlies[Month],tbMonthlies[Shiller PE],O20)</f>
        <v>0.27460000000000001</v>
      </c>
      <c r="P19" s="16">
        <f>_xlfn.XLOOKUP(tbDailies[[#This Row],[Month]],tbMonthlies[Month],tbMonthlies[Unemployment],P20)</f>
        <v>4.8000000000000001E-2</v>
      </c>
      <c r="Q19" s="15">
        <f>_xlfn.XLOOKUP(tbDailies[[#This Row],[Month]],tbMonthlies[Month],tbMonthlies[Debt to GDP],Q20)</f>
        <v>78.162999999999997</v>
      </c>
    </row>
    <row r="20" spans="2:17" s="14" customFormat="1" ht="30" customHeight="1" x14ac:dyDescent="0.25">
      <c r="B20" s="40">
        <v>44493</v>
      </c>
      <c r="C20" s="41" t="str">
        <f>TEXT(tbDailies[[#This Row],[Date]],"mmm-yy")</f>
        <v>Oct-21</v>
      </c>
      <c r="D20" s="22">
        <v>73</v>
      </c>
      <c r="E20" s="22" t="str">
        <f>_xlfn.XLOOKUP(tbDailies[[#This Row],[Date]],FXUSDCAD[Date],FXUSDCAD[Rate],E21)</f>
        <v>1.2573</v>
      </c>
      <c r="F20" s="15">
        <f>_xlfn.XLOOKUP(tbDailies[[#This Row],[Date]],BTC_USD_History[Date],BTC_USD_History[Close],"n/a")</f>
        <v>60930.835937999997</v>
      </c>
      <c r="G20" s="15">
        <f>_xlfn.XLOOKUP(tbDailies[[#This Row],[Date]],ETH_USD_History[Date(UTC)],ETH_USD_History[Value],"n/a")</f>
        <v>4082.08</v>
      </c>
      <c r="H20" s="15" t="str">
        <f>_xlfn.XLOOKUP(tbDailies[[#This Row],[Date]],VOO_USD_History[Date],VOO_USD_History[Close],"n/a")</f>
        <v>n/a</v>
      </c>
      <c r="I20" s="42" t="str">
        <f>_xlfn.XLOOKUP(tbDailies[[#This Row],[Date]],VIX_USD_History[DATE],VIX_USD_History[CLOSE],"n/a")</f>
        <v>n/a</v>
      </c>
      <c r="J20" s="15">
        <f>tbDailies[[#This Row],[BTC-USD]]*tbDailies[[#This Row],[FX]]</f>
        <v>76608.340024847406</v>
      </c>
      <c r="K20" s="15">
        <f>tbDailies[[#This Row],[ETH-USD]]*tbDailies[[#This Row],[FX]]</f>
        <v>5132.3991839999999</v>
      </c>
      <c r="L20" s="21">
        <f>_xlfn.XLOOKUP(tbDailies[[#This Row],[Month]],tbMonthlies[Month],tbMonthlies[US Inflation],L21)</f>
        <v>5.3900000000000003E-2</v>
      </c>
      <c r="M20" s="16">
        <f>_xlfn.XLOOKUP(tbDailies[[#This Row],[Month]],tbMonthlies[Month],tbMonthlies[Buffett Indicator],M21)</f>
        <v>2.0687205847387529</v>
      </c>
      <c r="N20" s="16">
        <f>_xlfn.XLOOKUP(tbDailies[[#This Row],[Month]],tbMonthlies[Month],tbMonthlies[CPI Indicator],N21)</f>
        <v>0.76245934902854606</v>
      </c>
      <c r="O20" s="16">
        <f>_xlfn.XLOOKUP(tbDailies[[#This Row],[Month]],tbMonthlies[Month],tbMonthlies[Shiller PE],O21)</f>
        <v>0.27460000000000001</v>
      </c>
      <c r="P20" s="16">
        <f>_xlfn.XLOOKUP(tbDailies[[#This Row],[Month]],tbMonthlies[Month],tbMonthlies[Unemployment],P21)</f>
        <v>4.8000000000000001E-2</v>
      </c>
      <c r="Q20" s="15">
        <f>_xlfn.XLOOKUP(tbDailies[[#This Row],[Month]],tbMonthlies[Month],tbMonthlies[Debt to GDP],Q21)</f>
        <v>78.162999999999997</v>
      </c>
    </row>
    <row r="21" spans="2:17" s="14" customFormat="1" ht="30" customHeight="1" x14ac:dyDescent="0.25">
      <c r="B21" s="40">
        <v>44492</v>
      </c>
      <c r="C21" s="41" t="str">
        <f>TEXT(tbDailies[[#This Row],[Date]],"mmm-yy")</f>
        <v>Oct-21</v>
      </c>
      <c r="D21" s="22">
        <v>74</v>
      </c>
      <c r="E21" s="22" t="str">
        <f>_xlfn.XLOOKUP(tbDailies[[#This Row],[Date]],FXUSDCAD[Date],FXUSDCAD[Rate],E22)</f>
        <v>1.2573</v>
      </c>
      <c r="F21" s="15">
        <f>_xlfn.XLOOKUP(tbDailies[[#This Row],[Date]],BTC_USD_History[Date],BTC_USD_History[Close],"n/a")</f>
        <v>61393.617187999997</v>
      </c>
      <c r="G21" s="15">
        <f>_xlfn.XLOOKUP(tbDailies[[#This Row],[Date]],ETH_USD_History[Date(UTC)],ETH_USD_History[Value],"n/a")</f>
        <v>4168.96</v>
      </c>
      <c r="H21" s="15" t="str">
        <f>_xlfn.XLOOKUP(tbDailies[[#This Row],[Date]],VOO_USD_History[Date],VOO_USD_History[Close],"n/a")</f>
        <v>n/a</v>
      </c>
      <c r="I21" s="42" t="str">
        <f>_xlfn.XLOOKUP(tbDailies[[#This Row],[Date]],VIX_USD_History[DATE],VIX_USD_History[CLOSE],"n/a")</f>
        <v>n/a</v>
      </c>
      <c r="J21" s="15">
        <f>tbDailies[[#This Row],[BTC-USD]]*tbDailies[[#This Row],[FX]]</f>
        <v>77190.194890472398</v>
      </c>
      <c r="K21" s="15">
        <f>tbDailies[[#This Row],[ETH-USD]]*tbDailies[[#This Row],[FX]]</f>
        <v>5241.6334080000006</v>
      </c>
      <c r="L21" s="21">
        <f>_xlfn.XLOOKUP(tbDailies[[#This Row],[Month]],tbMonthlies[Month],tbMonthlies[US Inflation],L22)</f>
        <v>5.3900000000000003E-2</v>
      </c>
      <c r="M21" s="16">
        <f>_xlfn.XLOOKUP(tbDailies[[#This Row],[Month]],tbMonthlies[Month],tbMonthlies[Buffett Indicator],M22)</f>
        <v>2.0687205847387529</v>
      </c>
      <c r="N21" s="16">
        <f>_xlfn.XLOOKUP(tbDailies[[#This Row],[Month]],tbMonthlies[Month],tbMonthlies[CPI Indicator],N22)</f>
        <v>0.76245934902854606</v>
      </c>
      <c r="O21" s="16">
        <f>_xlfn.XLOOKUP(tbDailies[[#This Row],[Month]],tbMonthlies[Month],tbMonthlies[Shiller PE],O22)</f>
        <v>0.27460000000000001</v>
      </c>
      <c r="P21" s="16">
        <f>_xlfn.XLOOKUP(tbDailies[[#This Row],[Month]],tbMonthlies[Month],tbMonthlies[Unemployment],P22)</f>
        <v>4.8000000000000001E-2</v>
      </c>
      <c r="Q21" s="15">
        <f>_xlfn.XLOOKUP(tbDailies[[#This Row],[Month]],tbMonthlies[Month],tbMonthlies[Debt to GDP],Q22)</f>
        <v>78.162999999999997</v>
      </c>
    </row>
    <row r="22" spans="2:17" s="14" customFormat="1" ht="30" customHeight="1" x14ac:dyDescent="0.25">
      <c r="B22" s="40">
        <v>44491</v>
      </c>
      <c r="C22" s="41" t="str">
        <f>TEXT(tbDailies[[#This Row],[Date]],"mmm-yy")</f>
        <v>Oct-21</v>
      </c>
      <c r="D22" s="22">
        <v>75</v>
      </c>
      <c r="E22" s="22" t="str">
        <f>_xlfn.XLOOKUP(tbDailies[[#This Row],[Date]],FXUSDCAD[Date],FXUSDCAD[Rate],E23)</f>
        <v>1.2573</v>
      </c>
      <c r="F22" s="15">
        <f>_xlfn.XLOOKUP(tbDailies[[#This Row],[Date]],BTC_USD_History[Date],BTC_USD_History[Close],"n/a")</f>
        <v>60692.265625</v>
      </c>
      <c r="G22" s="15">
        <f>_xlfn.XLOOKUP(tbDailies[[#This Row],[Date]],ETH_USD_History[Date(UTC)],ETH_USD_History[Value],"n/a")</f>
        <v>3971.95</v>
      </c>
      <c r="H22" s="15">
        <f>_xlfn.XLOOKUP(tbDailies[[#This Row],[Date]],VOO_USD_History[Date],VOO_USD_History[Close],"n/a")</f>
        <v>416.58999599999999</v>
      </c>
      <c r="I22" s="42">
        <f>_xlfn.XLOOKUP(tbDailies[[#This Row],[Date]],VIX_USD_History[DATE],VIX_USD_History[CLOSE],"n/a")</f>
        <v>15.43</v>
      </c>
      <c r="J22" s="15">
        <f>tbDailies[[#This Row],[BTC-USD]]*tbDailies[[#This Row],[FX]]</f>
        <v>76308.385570312501</v>
      </c>
      <c r="K22" s="15">
        <f>tbDailies[[#This Row],[ETH-USD]]*tbDailies[[#This Row],[FX]]</f>
        <v>4993.9327350000003</v>
      </c>
      <c r="L22" s="21">
        <f>_xlfn.XLOOKUP(tbDailies[[#This Row],[Month]],tbMonthlies[Month],tbMonthlies[US Inflation],L23)</f>
        <v>5.3900000000000003E-2</v>
      </c>
      <c r="M22" s="16">
        <f>_xlfn.XLOOKUP(tbDailies[[#This Row],[Month]],tbMonthlies[Month],tbMonthlies[Buffett Indicator],M23)</f>
        <v>2.0687205847387529</v>
      </c>
      <c r="N22" s="16">
        <f>_xlfn.XLOOKUP(tbDailies[[#This Row],[Month]],tbMonthlies[Month],tbMonthlies[CPI Indicator],N23)</f>
        <v>0.76245934902854606</v>
      </c>
      <c r="O22" s="16">
        <f>_xlfn.XLOOKUP(tbDailies[[#This Row],[Month]],tbMonthlies[Month],tbMonthlies[Shiller PE],O23)</f>
        <v>0.27460000000000001</v>
      </c>
      <c r="P22" s="16">
        <f>_xlfn.XLOOKUP(tbDailies[[#This Row],[Month]],tbMonthlies[Month],tbMonthlies[Unemployment],P23)</f>
        <v>4.8000000000000001E-2</v>
      </c>
      <c r="Q22" s="15">
        <f>_xlfn.XLOOKUP(tbDailies[[#This Row],[Month]],tbMonthlies[Month],tbMonthlies[Debt to GDP],Q23)</f>
        <v>78.162999999999997</v>
      </c>
    </row>
    <row r="23" spans="2:17" s="14" customFormat="1" ht="30" customHeight="1" x14ac:dyDescent="0.25">
      <c r="B23" s="40">
        <v>44490</v>
      </c>
      <c r="C23" s="41" t="str">
        <f>TEXT(tbDailies[[#This Row],[Date]],"mmm-yy")</f>
        <v>Oct-21</v>
      </c>
      <c r="D23" s="22">
        <v>84</v>
      </c>
      <c r="E23" s="22" t="str">
        <f>_xlfn.XLOOKUP(tbDailies[[#This Row],[Date]],FXUSDCAD[Date],FXUSDCAD[Rate],E24)</f>
        <v>1.2573</v>
      </c>
      <c r="F23" s="15">
        <f>_xlfn.XLOOKUP(tbDailies[[#This Row],[Date]],BTC_USD_History[Date],BTC_USD_History[Close],"n/a")</f>
        <v>62210.171875</v>
      </c>
      <c r="G23" s="15">
        <f>_xlfn.XLOOKUP(tbDailies[[#This Row],[Date]],ETH_USD_History[Date(UTC)],ETH_USD_History[Value],"n/a")</f>
        <v>4062.76</v>
      </c>
      <c r="H23" s="15">
        <f>_xlfn.XLOOKUP(tbDailies[[#This Row],[Date]],VOO_USD_History[Date],VOO_USD_History[Close],"n/a")</f>
        <v>417.01001000000002</v>
      </c>
      <c r="I23" s="42">
        <f>_xlfn.XLOOKUP(tbDailies[[#This Row],[Date]],VIX_USD_History[DATE],VIX_USD_History[CLOSE],"n/a")</f>
        <v>15.01</v>
      </c>
      <c r="J23" s="15">
        <f>tbDailies[[#This Row],[BTC-USD]]*tbDailies[[#This Row],[FX]]</f>
        <v>78216.849098437509</v>
      </c>
      <c r="K23" s="15">
        <f>tbDailies[[#This Row],[ETH-USD]]*tbDailies[[#This Row],[FX]]</f>
        <v>5108.1081480000003</v>
      </c>
      <c r="L23" s="21">
        <f>_xlfn.XLOOKUP(tbDailies[[#This Row],[Month]],tbMonthlies[Month],tbMonthlies[US Inflation],L24)</f>
        <v>5.3900000000000003E-2</v>
      </c>
      <c r="M23" s="16">
        <f>_xlfn.XLOOKUP(tbDailies[[#This Row],[Month]],tbMonthlies[Month],tbMonthlies[Buffett Indicator],M24)</f>
        <v>2.0687205847387529</v>
      </c>
      <c r="N23" s="16">
        <f>_xlfn.XLOOKUP(tbDailies[[#This Row],[Month]],tbMonthlies[Month],tbMonthlies[CPI Indicator],N24)</f>
        <v>0.76245934902854606</v>
      </c>
      <c r="O23" s="16">
        <f>_xlfn.XLOOKUP(tbDailies[[#This Row],[Month]],tbMonthlies[Month],tbMonthlies[Shiller PE],O24)</f>
        <v>0.27460000000000001</v>
      </c>
      <c r="P23" s="16">
        <f>_xlfn.XLOOKUP(tbDailies[[#This Row],[Month]],tbMonthlies[Month],tbMonthlies[Unemployment],P24)</f>
        <v>4.8000000000000001E-2</v>
      </c>
      <c r="Q23" s="15">
        <f>_xlfn.XLOOKUP(tbDailies[[#This Row],[Month]],tbMonthlies[Month],tbMonthlies[Debt to GDP],Q24)</f>
        <v>78.162999999999997</v>
      </c>
    </row>
    <row r="24" spans="2:17" s="14" customFormat="1" ht="30" customHeight="1" x14ac:dyDescent="0.25">
      <c r="B24" s="40">
        <v>44489</v>
      </c>
      <c r="C24" s="41" t="str">
        <f>TEXT(tbDailies[[#This Row],[Date]],"mmm-yy")</f>
        <v>Oct-21</v>
      </c>
      <c r="D24" s="22">
        <v>82</v>
      </c>
      <c r="E24" s="22" t="str">
        <f>_xlfn.XLOOKUP(tbDailies[[#This Row],[Date]],FXUSDCAD[Date],FXUSDCAD[Rate],E25)</f>
        <v>1.2573</v>
      </c>
      <c r="F24" s="15">
        <f>_xlfn.XLOOKUP(tbDailies[[#This Row],[Date]],BTC_USD_History[Date],BTC_USD_History[Close],"n/a")</f>
        <v>65992.835938000004</v>
      </c>
      <c r="G24" s="15">
        <f>_xlfn.XLOOKUP(tbDailies[[#This Row],[Date]],ETH_USD_History[Date(UTC)],ETH_USD_History[Value],"n/a")</f>
        <v>4162.49</v>
      </c>
      <c r="H24" s="15">
        <f>_xlfn.XLOOKUP(tbDailies[[#This Row],[Date]],VOO_USD_History[Date],VOO_USD_History[Close],"n/a")</f>
        <v>415.98998999999998</v>
      </c>
      <c r="I24" s="42">
        <f>_xlfn.XLOOKUP(tbDailies[[#This Row],[Date]],VIX_USD_History[DATE],VIX_USD_History[CLOSE],"n/a")</f>
        <v>15.49</v>
      </c>
      <c r="J24" s="15">
        <f>tbDailies[[#This Row],[BTC-USD]]*tbDailies[[#This Row],[FX]]</f>
        <v>82972.79262484741</v>
      </c>
      <c r="K24" s="15">
        <f>tbDailies[[#This Row],[ETH-USD]]*tbDailies[[#This Row],[FX]]</f>
        <v>5233.4986770000005</v>
      </c>
      <c r="L24" s="21">
        <f>_xlfn.XLOOKUP(tbDailies[[#This Row],[Month]],tbMonthlies[Month],tbMonthlies[US Inflation],L25)</f>
        <v>5.3900000000000003E-2</v>
      </c>
      <c r="M24" s="16">
        <f>_xlfn.XLOOKUP(tbDailies[[#This Row],[Month]],tbMonthlies[Month],tbMonthlies[Buffett Indicator],M25)</f>
        <v>2.0687205847387529</v>
      </c>
      <c r="N24" s="16">
        <f>_xlfn.XLOOKUP(tbDailies[[#This Row],[Month]],tbMonthlies[Month],tbMonthlies[CPI Indicator],N25)</f>
        <v>0.76245934902854606</v>
      </c>
      <c r="O24" s="16">
        <f>_xlfn.XLOOKUP(tbDailies[[#This Row],[Month]],tbMonthlies[Month],tbMonthlies[Shiller PE],O25)</f>
        <v>0.27460000000000001</v>
      </c>
      <c r="P24" s="16">
        <f>_xlfn.XLOOKUP(tbDailies[[#This Row],[Month]],tbMonthlies[Month],tbMonthlies[Unemployment],P25)</f>
        <v>4.8000000000000001E-2</v>
      </c>
      <c r="Q24" s="15">
        <f>_xlfn.XLOOKUP(tbDailies[[#This Row],[Month]],tbMonthlies[Month],tbMonthlies[Debt to GDP],Q25)</f>
        <v>78.162999999999997</v>
      </c>
    </row>
    <row r="25" spans="2:17" s="14" customFormat="1" ht="30" customHeight="1" x14ac:dyDescent="0.25">
      <c r="B25" s="40">
        <v>44488</v>
      </c>
      <c r="C25" s="41" t="str">
        <f>TEXT(tbDailies[[#This Row],[Date]],"mmm-yy")</f>
        <v>Oct-21</v>
      </c>
      <c r="D25" s="22">
        <v>75</v>
      </c>
      <c r="E25" s="22" t="str">
        <f>_xlfn.XLOOKUP(tbDailies[[#This Row],[Date]],FXUSDCAD[Date],FXUSDCAD[Rate],E26)</f>
        <v>1.2573</v>
      </c>
      <c r="F25" s="15">
        <f>_xlfn.XLOOKUP(tbDailies[[#This Row],[Date]],BTC_USD_History[Date],BTC_USD_History[Close],"n/a")</f>
        <v>64261.992187999997</v>
      </c>
      <c r="G25" s="15">
        <f>_xlfn.XLOOKUP(tbDailies[[#This Row],[Date]],ETH_USD_History[Date(UTC)],ETH_USD_History[Value],"n/a")</f>
        <v>3877.45</v>
      </c>
      <c r="H25" s="15">
        <f>_xlfn.XLOOKUP(tbDailies[[#This Row],[Date]],VOO_USD_History[Date],VOO_USD_History[Close],"n/a")</f>
        <v>414.38000499999998</v>
      </c>
      <c r="I25" s="42">
        <f>_xlfn.XLOOKUP(tbDailies[[#This Row],[Date]],VIX_USD_History[DATE],VIX_USD_History[CLOSE],"n/a")</f>
        <v>15.7</v>
      </c>
      <c r="J25" s="15">
        <f>tbDailies[[#This Row],[BTC-USD]]*tbDailies[[#This Row],[FX]]</f>
        <v>80796.602777972395</v>
      </c>
      <c r="K25" s="15">
        <f>tbDailies[[#This Row],[ETH-USD]]*tbDailies[[#This Row],[FX]]</f>
        <v>4875.1178849999997</v>
      </c>
      <c r="L25" s="21">
        <f>_xlfn.XLOOKUP(tbDailies[[#This Row],[Month]],tbMonthlies[Month],tbMonthlies[US Inflation],L26)</f>
        <v>5.3900000000000003E-2</v>
      </c>
      <c r="M25" s="16">
        <f>_xlfn.XLOOKUP(tbDailies[[#This Row],[Month]],tbMonthlies[Month],tbMonthlies[Buffett Indicator],M26)</f>
        <v>2.0687205847387529</v>
      </c>
      <c r="N25" s="16">
        <f>_xlfn.XLOOKUP(tbDailies[[#This Row],[Month]],tbMonthlies[Month],tbMonthlies[CPI Indicator],N26)</f>
        <v>0.76245934902854606</v>
      </c>
      <c r="O25" s="16">
        <f>_xlfn.XLOOKUP(tbDailies[[#This Row],[Month]],tbMonthlies[Month],tbMonthlies[Shiller PE],O26)</f>
        <v>0.27460000000000001</v>
      </c>
      <c r="P25" s="16">
        <f>_xlfn.XLOOKUP(tbDailies[[#This Row],[Month]],tbMonthlies[Month],tbMonthlies[Unemployment],P26)</f>
        <v>4.8000000000000001E-2</v>
      </c>
      <c r="Q25" s="15">
        <f>_xlfn.XLOOKUP(tbDailies[[#This Row],[Month]],tbMonthlies[Month],tbMonthlies[Debt to GDP],Q26)</f>
        <v>78.162999999999997</v>
      </c>
    </row>
    <row r="26" spans="2:17" s="14" customFormat="1" ht="30" customHeight="1" x14ac:dyDescent="0.25">
      <c r="B26" s="40">
        <v>44487</v>
      </c>
      <c r="C26" s="41" t="str">
        <f>TEXT(tbDailies[[#This Row],[Date]],"mmm-yy")</f>
        <v>Oct-21</v>
      </c>
      <c r="D26" s="22">
        <v>78</v>
      </c>
      <c r="E26" s="22" t="str">
        <f>_xlfn.XLOOKUP(tbDailies[[#This Row],[Date]],FXUSDCAD[Date],FXUSDCAD[Rate],E27)</f>
        <v>1.2573</v>
      </c>
      <c r="F26" s="15">
        <f>_xlfn.XLOOKUP(tbDailies[[#This Row],[Date]],BTC_USD_History[Date],BTC_USD_History[Close],"n/a")</f>
        <v>62026.078125</v>
      </c>
      <c r="G26" s="15">
        <f>_xlfn.XLOOKUP(tbDailies[[#This Row],[Date]],ETH_USD_History[Date(UTC)],ETH_USD_History[Value],"n/a")</f>
        <v>3746.14</v>
      </c>
      <c r="H26" s="15">
        <f>_xlfn.XLOOKUP(tbDailies[[#This Row],[Date]],VOO_USD_History[Date],VOO_USD_History[Close],"n/a")</f>
        <v>411.17999300000002</v>
      </c>
      <c r="I26" s="42">
        <f>_xlfn.XLOOKUP(tbDailies[[#This Row],[Date]],VIX_USD_History[DATE],VIX_USD_History[CLOSE],"n/a")</f>
        <v>16.309999999999999</v>
      </c>
      <c r="J26" s="15">
        <f>tbDailies[[#This Row],[BTC-USD]]*tbDailies[[#This Row],[FX]]</f>
        <v>77985.388026562505</v>
      </c>
      <c r="K26" s="15">
        <f>tbDailies[[#This Row],[ETH-USD]]*tbDailies[[#This Row],[FX]]</f>
        <v>4710.0218219999997</v>
      </c>
      <c r="L26" s="21">
        <f>_xlfn.XLOOKUP(tbDailies[[#This Row],[Month]],tbMonthlies[Month],tbMonthlies[US Inflation],L27)</f>
        <v>5.3900000000000003E-2</v>
      </c>
      <c r="M26" s="16">
        <f>_xlfn.XLOOKUP(tbDailies[[#This Row],[Month]],tbMonthlies[Month],tbMonthlies[Buffett Indicator],M27)</f>
        <v>2.0687205847387529</v>
      </c>
      <c r="N26" s="16">
        <f>_xlfn.XLOOKUP(tbDailies[[#This Row],[Month]],tbMonthlies[Month],tbMonthlies[CPI Indicator],N27)</f>
        <v>0.76245934902854606</v>
      </c>
      <c r="O26" s="16">
        <f>_xlfn.XLOOKUP(tbDailies[[#This Row],[Month]],tbMonthlies[Month],tbMonthlies[Shiller PE],O27)</f>
        <v>0.27460000000000001</v>
      </c>
      <c r="P26" s="16">
        <f>_xlfn.XLOOKUP(tbDailies[[#This Row],[Month]],tbMonthlies[Month],tbMonthlies[Unemployment],P27)</f>
        <v>4.8000000000000001E-2</v>
      </c>
      <c r="Q26" s="15">
        <f>_xlfn.XLOOKUP(tbDailies[[#This Row],[Month]],tbMonthlies[Month],tbMonthlies[Debt to GDP],Q27)</f>
        <v>78.162999999999997</v>
      </c>
    </row>
    <row r="27" spans="2:17" s="14" customFormat="1" ht="30" customHeight="1" x14ac:dyDescent="0.25">
      <c r="B27" s="40">
        <v>44486</v>
      </c>
      <c r="C27" s="41" t="str">
        <f>TEXT(tbDailies[[#This Row],[Date]],"mmm-yy")</f>
        <v>Oct-21</v>
      </c>
      <c r="D27" s="22">
        <v>79</v>
      </c>
      <c r="E27" s="22" t="str">
        <f>_xlfn.XLOOKUP(tbDailies[[#This Row],[Date]],FXUSDCAD[Date],FXUSDCAD[Rate],E28)</f>
        <v>1.2573</v>
      </c>
      <c r="F27" s="15">
        <f>_xlfn.XLOOKUP(tbDailies[[#This Row],[Date]],BTC_USD_History[Date],BTC_USD_History[Close],"n/a")</f>
        <v>61553.617187999997</v>
      </c>
      <c r="G27" s="15">
        <f>_xlfn.XLOOKUP(tbDailies[[#This Row],[Date]],ETH_USD_History[Date(UTC)],ETH_USD_History[Value],"n/a")</f>
        <v>3846.66</v>
      </c>
      <c r="H27" s="15" t="str">
        <f>_xlfn.XLOOKUP(tbDailies[[#This Row],[Date]],VOO_USD_History[Date],VOO_USD_History[Close],"n/a")</f>
        <v>n/a</v>
      </c>
      <c r="I27" s="42" t="str">
        <f>_xlfn.XLOOKUP(tbDailies[[#This Row],[Date]],VIX_USD_History[DATE],VIX_USD_History[CLOSE],"n/a")</f>
        <v>n/a</v>
      </c>
      <c r="J27" s="15">
        <f>tbDailies[[#This Row],[BTC-USD]]*tbDailies[[#This Row],[FX]]</f>
        <v>77391.362890472403</v>
      </c>
      <c r="K27" s="15">
        <f>tbDailies[[#This Row],[ETH-USD]]*tbDailies[[#This Row],[FX]]</f>
        <v>4836.4056179999998</v>
      </c>
      <c r="L27" s="21">
        <f>_xlfn.XLOOKUP(tbDailies[[#This Row],[Month]],tbMonthlies[Month],tbMonthlies[US Inflation],L28)</f>
        <v>5.3900000000000003E-2</v>
      </c>
      <c r="M27" s="16">
        <f>_xlfn.XLOOKUP(tbDailies[[#This Row],[Month]],tbMonthlies[Month],tbMonthlies[Buffett Indicator],M28)</f>
        <v>2.0687205847387529</v>
      </c>
      <c r="N27" s="16">
        <f>_xlfn.XLOOKUP(tbDailies[[#This Row],[Month]],tbMonthlies[Month],tbMonthlies[CPI Indicator],N28)</f>
        <v>0.76245934902854606</v>
      </c>
      <c r="O27" s="16">
        <f>_xlfn.XLOOKUP(tbDailies[[#This Row],[Month]],tbMonthlies[Month],tbMonthlies[Shiller PE],O28)</f>
        <v>0.27460000000000001</v>
      </c>
      <c r="P27" s="16">
        <f>_xlfn.XLOOKUP(tbDailies[[#This Row],[Month]],tbMonthlies[Month],tbMonthlies[Unemployment],P28)</f>
        <v>4.8000000000000001E-2</v>
      </c>
      <c r="Q27" s="15">
        <f>_xlfn.XLOOKUP(tbDailies[[#This Row],[Month]],tbMonthlies[Month],tbMonthlies[Debt to GDP],Q28)</f>
        <v>78.162999999999997</v>
      </c>
    </row>
    <row r="28" spans="2:17" s="14" customFormat="1" ht="30" customHeight="1" x14ac:dyDescent="0.25">
      <c r="B28" s="40">
        <v>44485</v>
      </c>
      <c r="C28" s="41" t="str">
        <f>TEXT(tbDailies[[#This Row],[Date]],"mmm-yy")</f>
        <v>Oct-21</v>
      </c>
      <c r="D28" s="22">
        <v>79</v>
      </c>
      <c r="E28" s="22" t="str">
        <f>_xlfn.XLOOKUP(tbDailies[[#This Row],[Date]],FXUSDCAD[Date],FXUSDCAD[Rate],E29)</f>
        <v>1.2573</v>
      </c>
      <c r="F28" s="15">
        <f>_xlfn.XLOOKUP(tbDailies[[#This Row],[Date]],BTC_USD_History[Date],BTC_USD_History[Close],"n/a")</f>
        <v>60892.179687999997</v>
      </c>
      <c r="G28" s="15">
        <f>_xlfn.XLOOKUP(tbDailies[[#This Row],[Date]],ETH_USD_History[Date(UTC)],ETH_USD_History[Value],"n/a")</f>
        <v>3829.61</v>
      </c>
      <c r="H28" s="15" t="str">
        <f>_xlfn.XLOOKUP(tbDailies[[#This Row],[Date]],VOO_USD_History[Date],VOO_USD_History[Close],"n/a")</f>
        <v>n/a</v>
      </c>
      <c r="I28" s="42" t="str">
        <f>_xlfn.XLOOKUP(tbDailies[[#This Row],[Date]],VIX_USD_History[DATE],VIX_USD_History[CLOSE],"n/a")</f>
        <v>n/a</v>
      </c>
      <c r="J28" s="15">
        <f>tbDailies[[#This Row],[BTC-USD]]*tbDailies[[#This Row],[FX]]</f>
        <v>76559.737521722403</v>
      </c>
      <c r="K28" s="15">
        <f>tbDailies[[#This Row],[ETH-USD]]*tbDailies[[#This Row],[FX]]</f>
        <v>4814.9686530000008</v>
      </c>
      <c r="L28" s="21">
        <f>_xlfn.XLOOKUP(tbDailies[[#This Row],[Month]],tbMonthlies[Month],tbMonthlies[US Inflation],L29)</f>
        <v>5.3900000000000003E-2</v>
      </c>
      <c r="M28" s="16">
        <f>_xlfn.XLOOKUP(tbDailies[[#This Row],[Month]],tbMonthlies[Month],tbMonthlies[Buffett Indicator],M29)</f>
        <v>2.0687205847387529</v>
      </c>
      <c r="N28" s="16">
        <f>_xlfn.XLOOKUP(tbDailies[[#This Row],[Month]],tbMonthlies[Month],tbMonthlies[CPI Indicator],N29)</f>
        <v>0.76245934902854606</v>
      </c>
      <c r="O28" s="16">
        <f>_xlfn.XLOOKUP(tbDailies[[#This Row],[Month]],tbMonthlies[Month],tbMonthlies[Shiller PE],O29)</f>
        <v>0.27460000000000001</v>
      </c>
      <c r="P28" s="16">
        <f>_xlfn.XLOOKUP(tbDailies[[#This Row],[Month]],tbMonthlies[Month],tbMonthlies[Unemployment],P29)</f>
        <v>4.8000000000000001E-2</v>
      </c>
      <c r="Q28" s="15">
        <f>_xlfn.XLOOKUP(tbDailies[[#This Row],[Month]],tbMonthlies[Month],tbMonthlies[Debt to GDP],Q29)</f>
        <v>78.162999999999997</v>
      </c>
    </row>
    <row r="29" spans="2:17" s="14" customFormat="1" ht="30" customHeight="1" x14ac:dyDescent="0.25">
      <c r="B29" s="40">
        <v>44484</v>
      </c>
      <c r="C29" s="41" t="str">
        <f>TEXT(tbDailies[[#This Row],[Date]],"mmm-yy")</f>
        <v>Oct-21</v>
      </c>
      <c r="D29" s="22">
        <v>78</v>
      </c>
      <c r="E29" s="22" t="str">
        <f>_xlfn.XLOOKUP(tbDailies[[#This Row],[Date]],FXUSDCAD[Date],FXUSDCAD[Rate],E30)</f>
        <v>1.2573</v>
      </c>
      <c r="F29" s="15">
        <f>_xlfn.XLOOKUP(tbDailies[[#This Row],[Date]],BTC_USD_History[Date],BTC_USD_History[Close],"n/a")</f>
        <v>61593.949219000002</v>
      </c>
      <c r="G29" s="15">
        <f>_xlfn.XLOOKUP(tbDailies[[#This Row],[Date]],ETH_USD_History[Date(UTC)],ETH_USD_History[Value],"n/a")</f>
        <v>3868.16</v>
      </c>
      <c r="H29" s="15">
        <f>_xlfn.XLOOKUP(tbDailies[[#This Row],[Date]],VOO_USD_History[Date],VOO_USD_History[Close],"n/a")</f>
        <v>409.92999300000002</v>
      </c>
      <c r="I29" s="42">
        <f>_xlfn.XLOOKUP(tbDailies[[#This Row],[Date]],VIX_USD_History[DATE],VIX_USD_History[CLOSE],"n/a")</f>
        <v>16.3</v>
      </c>
      <c r="J29" s="15">
        <f>tbDailies[[#This Row],[BTC-USD]]*tbDailies[[#This Row],[FX]]</f>
        <v>77442.072353048701</v>
      </c>
      <c r="K29" s="15">
        <f>tbDailies[[#This Row],[ETH-USD]]*tbDailies[[#This Row],[FX]]</f>
        <v>4863.4375680000003</v>
      </c>
      <c r="L29" s="21">
        <f>_xlfn.XLOOKUP(tbDailies[[#This Row],[Month]],tbMonthlies[Month],tbMonthlies[US Inflation],L30)</f>
        <v>5.3900000000000003E-2</v>
      </c>
      <c r="M29" s="16">
        <f>_xlfn.XLOOKUP(tbDailies[[#This Row],[Month]],tbMonthlies[Month],tbMonthlies[Buffett Indicator],M30)</f>
        <v>2.0687205847387529</v>
      </c>
      <c r="N29" s="16">
        <f>_xlfn.XLOOKUP(tbDailies[[#This Row],[Month]],tbMonthlies[Month],tbMonthlies[CPI Indicator],N30)</f>
        <v>0.76245934902854606</v>
      </c>
      <c r="O29" s="16">
        <f>_xlfn.XLOOKUP(tbDailies[[#This Row],[Month]],tbMonthlies[Month],tbMonthlies[Shiller PE],O30)</f>
        <v>0.27460000000000001</v>
      </c>
      <c r="P29" s="16">
        <f>_xlfn.XLOOKUP(tbDailies[[#This Row],[Month]],tbMonthlies[Month],tbMonthlies[Unemployment],P30)</f>
        <v>4.8000000000000001E-2</v>
      </c>
      <c r="Q29" s="15">
        <f>_xlfn.XLOOKUP(tbDailies[[#This Row],[Month]],tbMonthlies[Month],tbMonthlies[Debt to GDP],Q30)</f>
        <v>78.162999999999997</v>
      </c>
    </row>
    <row r="30" spans="2:17" s="14" customFormat="1" ht="30" customHeight="1" x14ac:dyDescent="0.25">
      <c r="B30" s="40">
        <v>44483</v>
      </c>
      <c r="C30" s="41" t="str">
        <f>TEXT(tbDailies[[#This Row],[Date]],"mmm-yy")</f>
        <v>Oct-21</v>
      </c>
      <c r="D30" s="22">
        <v>70</v>
      </c>
      <c r="E30" s="22" t="str">
        <f>_xlfn.XLOOKUP(tbDailies[[#This Row],[Date]],FXUSDCAD[Date],FXUSDCAD[Rate],E31)</f>
        <v>1.2573</v>
      </c>
      <c r="F30" s="15">
        <f>_xlfn.XLOOKUP(tbDailies[[#This Row],[Date]],BTC_USD_History[Date],BTC_USD_History[Close],"n/a")</f>
        <v>57321.523437999997</v>
      </c>
      <c r="G30" s="15">
        <f>_xlfn.XLOOKUP(tbDailies[[#This Row],[Date]],ETH_USD_History[Date(UTC)],ETH_USD_History[Value],"n/a")</f>
        <v>3791.23</v>
      </c>
      <c r="H30" s="15">
        <f>_xlfn.XLOOKUP(tbDailies[[#This Row],[Date]],VOO_USD_History[Date],VOO_USD_History[Close],"n/a")</f>
        <v>406.76001000000002</v>
      </c>
      <c r="I30" s="42">
        <f>_xlfn.XLOOKUP(tbDailies[[#This Row],[Date]],VIX_USD_History[DATE],VIX_USD_History[CLOSE],"n/a")</f>
        <v>16.86</v>
      </c>
      <c r="J30" s="15">
        <f>tbDailies[[#This Row],[BTC-USD]]*tbDailies[[#This Row],[FX]]</f>
        <v>72070.351418597405</v>
      </c>
      <c r="K30" s="15">
        <f>tbDailies[[#This Row],[ETH-USD]]*tbDailies[[#This Row],[FX]]</f>
        <v>4766.713479</v>
      </c>
      <c r="L30" s="21">
        <f>_xlfn.XLOOKUP(tbDailies[[#This Row],[Month]],tbMonthlies[Month],tbMonthlies[US Inflation],L31)</f>
        <v>5.3900000000000003E-2</v>
      </c>
      <c r="M30" s="16">
        <f>_xlfn.XLOOKUP(tbDailies[[#This Row],[Month]],tbMonthlies[Month],tbMonthlies[Buffett Indicator],M31)</f>
        <v>2.0687205847387529</v>
      </c>
      <c r="N30" s="16">
        <f>_xlfn.XLOOKUP(tbDailies[[#This Row],[Month]],tbMonthlies[Month],tbMonthlies[CPI Indicator],N31)</f>
        <v>0.76245934902854606</v>
      </c>
      <c r="O30" s="16">
        <f>_xlfn.XLOOKUP(tbDailies[[#This Row],[Month]],tbMonthlies[Month],tbMonthlies[Shiller PE],O31)</f>
        <v>0.27460000000000001</v>
      </c>
      <c r="P30" s="16">
        <f>_xlfn.XLOOKUP(tbDailies[[#This Row],[Month]],tbMonthlies[Month],tbMonthlies[Unemployment],P31)</f>
        <v>4.8000000000000001E-2</v>
      </c>
      <c r="Q30" s="15">
        <f>_xlfn.XLOOKUP(tbDailies[[#This Row],[Month]],tbMonthlies[Month],tbMonthlies[Debt to GDP],Q31)</f>
        <v>78.162999999999997</v>
      </c>
    </row>
    <row r="31" spans="2:17" s="14" customFormat="1" ht="30" customHeight="1" x14ac:dyDescent="0.25">
      <c r="B31" s="40">
        <v>44482</v>
      </c>
      <c r="C31" s="41" t="str">
        <f>TEXT(tbDailies[[#This Row],[Date]],"mmm-yy")</f>
        <v>Oct-21</v>
      </c>
      <c r="D31" s="22">
        <v>70</v>
      </c>
      <c r="E31" s="22" t="str">
        <f>_xlfn.XLOOKUP(tbDailies[[#This Row],[Date]],FXUSDCAD[Date],FXUSDCAD[Rate],E32)</f>
        <v>1.2573</v>
      </c>
      <c r="F31" s="15">
        <f>_xlfn.XLOOKUP(tbDailies[[#This Row],[Date]],BTC_USD_History[Date],BTC_USD_History[Close],"n/a")</f>
        <v>57401.097655999998</v>
      </c>
      <c r="G31" s="15">
        <f>_xlfn.XLOOKUP(tbDailies[[#This Row],[Date]],ETH_USD_History[Date(UTC)],ETH_USD_History[Value],"n/a")</f>
        <v>3607.55</v>
      </c>
      <c r="H31" s="15">
        <f>_xlfn.XLOOKUP(tbDailies[[#This Row],[Date]],VOO_USD_History[Date],VOO_USD_History[Close],"n/a")</f>
        <v>400.040009</v>
      </c>
      <c r="I31" s="42">
        <f>_xlfn.XLOOKUP(tbDailies[[#This Row],[Date]],VIX_USD_History[DATE],VIX_USD_History[CLOSE],"n/a")</f>
        <v>18.64</v>
      </c>
      <c r="J31" s="15">
        <f>tbDailies[[#This Row],[BTC-USD]]*tbDailies[[#This Row],[FX]]</f>
        <v>72170.400082888809</v>
      </c>
      <c r="K31" s="15">
        <f>tbDailies[[#This Row],[ETH-USD]]*tbDailies[[#This Row],[FX]]</f>
        <v>4535.7726150000008</v>
      </c>
      <c r="L31" s="21">
        <f>_xlfn.XLOOKUP(tbDailies[[#This Row],[Month]],tbMonthlies[Month],tbMonthlies[US Inflation],L32)</f>
        <v>5.3900000000000003E-2</v>
      </c>
      <c r="M31" s="16">
        <f>_xlfn.XLOOKUP(tbDailies[[#This Row],[Month]],tbMonthlies[Month],tbMonthlies[Buffett Indicator],M32)</f>
        <v>2.0687205847387529</v>
      </c>
      <c r="N31" s="16">
        <f>_xlfn.XLOOKUP(tbDailies[[#This Row],[Month]],tbMonthlies[Month],tbMonthlies[CPI Indicator],N32)</f>
        <v>0.76245934902854606</v>
      </c>
      <c r="O31" s="16">
        <f>_xlfn.XLOOKUP(tbDailies[[#This Row],[Month]],tbMonthlies[Month],tbMonthlies[Shiller PE],O32)</f>
        <v>0.27460000000000001</v>
      </c>
      <c r="P31" s="16">
        <f>_xlfn.XLOOKUP(tbDailies[[#This Row],[Month]],tbMonthlies[Month],tbMonthlies[Unemployment],P32)</f>
        <v>4.8000000000000001E-2</v>
      </c>
      <c r="Q31" s="15">
        <f>_xlfn.XLOOKUP(tbDailies[[#This Row],[Month]],tbMonthlies[Month],tbMonthlies[Debt to GDP],Q32)</f>
        <v>78.162999999999997</v>
      </c>
    </row>
    <row r="32" spans="2:17" s="14" customFormat="1" ht="30" customHeight="1" x14ac:dyDescent="0.25">
      <c r="B32" s="40">
        <v>44481</v>
      </c>
      <c r="C32" s="41" t="str">
        <f>TEXT(tbDailies[[#This Row],[Date]],"mmm-yy")</f>
        <v>Oct-21</v>
      </c>
      <c r="D32" s="22">
        <v>78</v>
      </c>
      <c r="E32" s="22" t="str">
        <f>_xlfn.XLOOKUP(tbDailies[[#This Row],[Date]],FXUSDCAD[Date],FXUSDCAD[Rate],E33)</f>
        <v>1.2573</v>
      </c>
      <c r="F32" s="15">
        <f>_xlfn.XLOOKUP(tbDailies[[#This Row],[Date]],BTC_USD_History[Date],BTC_USD_History[Close],"n/a")</f>
        <v>56041.058594000002</v>
      </c>
      <c r="G32" s="15">
        <f>_xlfn.XLOOKUP(tbDailies[[#This Row],[Date]],ETH_USD_History[Date(UTC)],ETH_USD_History[Value],"n/a")</f>
        <v>3490.61</v>
      </c>
      <c r="H32" s="15">
        <f>_xlfn.XLOOKUP(tbDailies[[#This Row],[Date]],VOO_USD_History[Date],VOO_USD_History[Close],"n/a")</f>
        <v>398.76001000000002</v>
      </c>
      <c r="I32" s="42">
        <f>_xlfn.XLOOKUP(tbDailies[[#This Row],[Date]],VIX_USD_History[DATE],VIX_USD_History[CLOSE],"n/a")</f>
        <v>19.850000000000001</v>
      </c>
      <c r="J32" s="15">
        <f>tbDailies[[#This Row],[BTC-USD]]*tbDailies[[#This Row],[FX]]</f>
        <v>70460.422970236206</v>
      </c>
      <c r="K32" s="15">
        <f>tbDailies[[#This Row],[ETH-USD]]*tbDailies[[#This Row],[FX]]</f>
        <v>4388.7439530000001</v>
      </c>
      <c r="L32" s="21">
        <f>_xlfn.XLOOKUP(tbDailies[[#This Row],[Month]],tbMonthlies[Month],tbMonthlies[US Inflation],L33)</f>
        <v>5.3900000000000003E-2</v>
      </c>
      <c r="M32" s="16">
        <f>_xlfn.XLOOKUP(tbDailies[[#This Row],[Month]],tbMonthlies[Month],tbMonthlies[Buffett Indicator],M33)</f>
        <v>2.0687205847387529</v>
      </c>
      <c r="N32" s="16">
        <f>_xlfn.XLOOKUP(tbDailies[[#This Row],[Month]],tbMonthlies[Month],tbMonthlies[CPI Indicator],N33)</f>
        <v>0.76245934902854606</v>
      </c>
      <c r="O32" s="16">
        <f>_xlfn.XLOOKUP(tbDailies[[#This Row],[Month]],tbMonthlies[Month],tbMonthlies[Shiller PE],O33)</f>
        <v>0.27460000000000001</v>
      </c>
      <c r="P32" s="16">
        <f>_xlfn.XLOOKUP(tbDailies[[#This Row],[Month]],tbMonthlies[Month],tbMonthlies[Unemployment],P33)</f>
        <v>4.8000000000000001E-2</v>
      </c>
      <c r="Q32" s="15">
        <f>_xlfn.XLOOKUP(tbDailies[[#This Row],[Month]],tbMonthlies[Month],tbMonthlies[Debt to GDP],Q33)</f>
        <v>78.162999999999997</v>
      </c>
    </row>
    <row r="33" spans="2:17" s="14" customFormat="1" ht="30" customHeight="1" x14ac:dyDescent="0.25">
      <c r="B33" s="40">
        <v>44480</v>
      </c>
      <c r="C33" s="41" t="str">
        <f>TEXT(tbDailies[[#This Row],[Date]],"mmm-yy")</f>
        <v>Oct-21</v>
      </c>
      <c r="D33" s="22">
        <v>71</v>
      </c>
      <c r="E33" s="22" t="str">
        <f>_xlfn.XLOOKUP(tbDailies[[#This Row],[Date]],FXUSDCAD[Date],FXUSDCAD[Rate],E34)</f>
        <v>1.2573</v>
      </c>
      <c r="F33" s="15">
        <f>_xlfn.XLOOKUP(tbDailies[[#This Row],[Date]],BTC_USD_History[Date],BTC_USD_History[Close],"n/a")</f>
        <v>57484.789062999997</v>
      </c>
      <c r="G33" s="15">
        <f>_xlfn.XLOOKUP(tbDailies[[#This Row],[Date]],ETH_USD_History[Date(UTC)],ETH_USD_History[Value],"n/a")</f>
        <v>3544.14</v>
      </c>
      <c r="H33" s="15">
        <f>_xlfn.XLOOKUP(tbDailies[[#This Row],[Date]],VOO_USD_History[Date],VOO_USD_History[Close],"n/a")</f>
        <v>399.55999800000001</v>
      </c>
      <c r="I33" s="42">
        <f>_xlfn.XLOOKUP(tbDailies[[#This Row],[Date]],VIX_USD_History[DATE],VIX_USD_History[CLOSE],"n/a")</f>
        <v>20</v>
      </c>
      <c r="J33" s="15">
        <f>tbDailies[[#This Row],[BTC-USD]]*tbDailies[[#This Row],[FX]]</f>
        <v>72275.625288909898</v>
      </c>
      <c r="K33" s="15">
        <f>tbDailies[[#This Row],[ETH-USD]]*tbDailies[[#This Row],[FX]]</f>
        <v>4456.0472220000001</v>
      </c>
      <c r="L33" s="21">
        <f>_xlfn.XLOOKUP(tbDailies[[#This Row],[Month]],tbMonthlies[Month],tbMonthlies[US Inflation],L34)</f>
        <v>5.3900000000000003E-2</v>
      </c>
      <c r="M33" s="16">
        <f>_xlfn.XLOOKUP(tbDailies[[#This Row],[Month]],tbMonthlies[Month],tbMonthlies[Buffett Indicator],M34)</f>
        <v>2.0687205847387529</v>
      </c>
      <c r="N33" s="16">
        <f>_xlfn.XLOOKUP(tbDailies[[#This Row],[Month]],tbMonthlies[Month],tbMonthlies[CPI Indicator],N34)</f>
        <v>0.76245934902854606</v>
      </c>
      <c r="O33" s="16">
        <f>_xlfn.XLOOKUP(tbDailies[[#This Row],[Month]],tbMonthlies[Month],tbMonthlies[Shiller PE],O34)</f>
        <v>0.27460000000000001</v>
      </c>
      <c r="P33" s="16">
        <f>_xlfn.XLOOKUP(tbDailies[[#This Row],[Month]],tbMonthlies[Month],tbMonthlies[Unemployment],P34)</f>
        <v>4.8000000000000001E-2</v>
      </c>
      <c r="Q33" s="15">
        <f>_xlfn.XLOOKUP(tbDailies[[#This Row],[Month]],tbMonthlies[Month],tbMonthlies[Debt to GDP],Q34)</f>
        <v>78.162999999999997</v>
      </c>
    </row>
    <row r="34" spans="2:17" s="14" customFormat="1" ht="30" customHeight="1" x14ac:dyDescent="0.25">
      <c r="B34" s="40">
        <v>44479</v>
      </c>
      <c r="C34" s="41" t="str">
        <f>TEXT(tbDailies[[#This Row],[Date]],"mmm-yy")</f>
        <v>Oct-21</v>
      </c>
      <c r="D34" s="22">
        <v>71</v>
      </c>
      <c r="E34" s="22" t="str">
        <f>_xlfn.XLOOKUP(tbDailies[[#This Row],[Date]],FXUSDCAD[Date],FXUSDCAD[Rate],E35)</f>
        <v>1.2573</v>
      </c>
      <c r="F34" s="15">
        <f>_xlfn.XLOOKUP(tbDailies[[#This Row],[Date]],BTC_USD_History[Date],BTC_USD_History[Close],"n/a")</f>
        <v>54771.578125</v>
      </c>
      <c r="G34" s="15">
        <f>_xlfn.XLOOKUP(tbDailies[[#This Row],[Date]],ETH_USD_History[Date(UTC)],ETH_USD_History[Value],"n/a")</f>
        <v>3416.49</v>
      </c>
      <c r="H34" s="15" t="str">
        <f>_xlfn.XLOOKUP(tbDailies[[#This Row],[Date]],VOO_USD_History[Date],VOO_USD_History[Close],"n/a")</f>
        <v>n/a</v>
      </c>
      <c r="I34" s="42" t="str">
        <f>_xlfn.XLOOKUP(tbDailies[[#This Row],[Date]],VIX_USD_History[DATE],VIX_USD_History[CLOSE],"n/a")</f>
        <v>n/a</v>
      </c>
      <c r="J34" s="15">
        <f>tbDailies[[#This Row],[BTC-USD]]*tbDailies[[#This Row],[FX]]</f>
        <v>68864.305176562499</v>
      </c>
      <c r="K34" s="15">
        <f>tbDailies[[#This Row],[ETH-USD]]*tbDailies[[#This Row],[FX]]</f>
        <v>4295.5528770000001</v>
      </c>
      <c r="L34" s="21">
        <f>_xlfn.XLOOKUP(tbDailies[[#This Row],[Month]],tbMonthlies[Month],tbMonthlies[US Inflation],L35)</f>
        <v>5.3900000000000003E-2</v>
      </c>
      <c r="M34" s="16">
        <f>_xlfn.XLOOKUP(tbDailies[[#This Row],[Month]],tbMonthlies[Month],tbMonthlies[Buffett Indicator],M35)</f>
        <v>2.0687205847387529</v>
      </c>
      <c r="N34" s="16">
        <f>_xlfn.XLOOKUP(tbDailies[[#This Row],[Month]],tbMonthlies[Month],tbMonthlies[CPI Indicator],N35)</f>
        <v>0.76245934902854606</v>
      </c>
      <c r="O34" s="16">
        <f>_xlfn.XLOOKUP(tbDailies[[#This Row],[Month]],tbMonthlies[Month],tbMonthlies[Shiller PE],O35)</f>
        <v>0.27460000000000001</v>
      </c>
      <c r="P34" s="16">
        <f>_xlfn.XLOOKUP(tbDailies[[#This Row],[Month]],tbMonthlies[Month],tbMonthlies[Unemployment],P35)</f>
        <v>4.8000000000000001E-2</v>
      </c>
      <c r="Q34" s="15">
        <f>_xlfn.XLOOKUP(tbDailies[[#This Row],[Month]],tbMonthlies[Month],tbMonthlies[Debt to GDP],Q35)</f>
        <v>78.162999999999997</v>
      </c>
    </row>
    <row r="35" spans="2:17" s="14" customFormat="1" ht="30" customHeight="1" x14ac:dyDescent="0.25">
      <c r="B35" s="40">
        <v>44478</v>
      </c>
      <c r="C35" s="41" t="str">
        <f>TEXT(tbDailies[[#This Row],[Date]],"mmm-yy")</f>
        <v>Oct-21</v>
      </c>
      <c r="D35" s="22">
        <v>72</v>
      </c>
      <c r="E35" s="22" t="str">
        <f>_xlfn.XLOOKUP(tbDailies[[#This Row],[Date]],FXUSDCAD[Date],FXUSDCAD[Rate],E36)</f>
        <v>1.2573</v>
      </c>
      <c r="F35" s="15">
        <f>_xlfn.XLOOKUP(tbDailies[[#This Row],[Date]],BTC_USD_History[Date],BTC_USD_History[Close],"n/a")</f>
        <v>54968.222655999998</v>
      </c>
      <c r="G35" s="15">
        <f>_xlfn.XLOOKUP(tbDailies[[#This Row],[Date]],ETH_USD_History[Date(UTC)],ETH_USD_History[Value],"n/a")</f>
        <v>3576.4</v>
      </c>
      <c r="H35" s="15" t="str">
        <f>_xlfn.XLOOKUP(tbDailies[[#This Row],[Date]],VOO_USD_History[Date],VOO_USD_History[Close],"n/a")</f>
        <v>n/a</v>
      </c>
      <c r="I35" s="42" t="str">
        <f>_xlfn.XLOOKUP(tbDailies[[#This Row],[Date]],VIX_USD_History[DATE],VIX_USD_History[CLOSE],"n/a")</f>
        <v>n/a</v>
      </c>
      <c r="J35" s="15">
        <f>tbDailies[[#This Row],[BTC-USD]]*tbDailies[[#This Row],[FX]]</f>
        <v>69111.546345388808</v>
      </c>
      <c r="K35" s="15">
        <f>tbDailies[[#This Row],[ETH-USD]]*tbDailies[[#This Row],[FX]]</f>
        <v>4496.60772</v>
      </c>
      <c r="L35" s="21">
        <f>_xlfn.XLOOKUP(tbDailies[[#This Row],[Month]],tbMonthlies[Month],tbMonthlies[US Inflation],L36)</f>
        <v>5.3900000000000003E-2</v>
      </c>
      <c r="M35" s="16">
        <f>_xlfn.XLOOKUP(tbDailies[[#This Row],[Month]],tbMonthlies[Month],tbMonthlies[Buffett Indicator],M36)</f>
        <v>2.0687205847387529</v>
      </c>
      <c r="N35" s="16">
        <f>_xlfn.XLOOKUP(tbDailies[[#This Row],[Month]],tbMonthlies[Month],tbMonthlies[CPI Indicator],N36)</f>
        <v>0.76245934902854606</v>
      </c>
      <c r="O35" s="16">
        <f>_xlfn.XLOOKUP(tbDailies[[#This Row],[Month]],tbMonthlies[Month],tbMonthlies[Shiller PE],O36)</f>
        <v>0.27460000000000001</v>
      </c>
      <c r="P35" s="16">
        <f>_xlfn.XLOOKUP(tbDailies[[#This Row],[Month]],tbMonthlies[Month],tbMonthlies[Unemployment],P36)</f>
        <v>4.8000000000000001E-2</v>
      </c>
      <c r="Q35" s="15">
        <f>_xlfn.XLOOKUP(tbDailies[[#This Row],[Month]],tbMonthlies[Month],tbMonthlies[Debt to GDP],Q36)</f>
        <v>78.162999999999997</v>
      </c>
    </row>
    <row r="36" spans="2:17" s="14" customFormat="1" ht="30" customHeight="1" x14ac:dyDescent="0.25">
      <c r="B36" s="40">
        <v>44477</v>
      </c>
      <c r="C36" s="41" t="str">
        <f>TEXT(tbDailies[[#This Row],[Date]],"mmm-yy")</f>
        <v>Oct-21</v>
      </c>
      <c r="D36" s="22">
        <v>74</v>
      </c>
      <c r="E36" s="22" t="str">
        <f>_xlfn.XLOOKUP(tbDailies[[#This Row],[Date]],FXUSDCAD[Date],FXUSDCAD[Rate],E37)</f>
        <v>1.2573</v>
      </c>
      <c r="F36" s="15">
        <f>_xlfn.XLOOKUP(tbDailies[[#This Row],[Date]],BTC_USD_History[Date],BTC_USD_History[Close],"n/a")</f>
        <v>53967.847655999998</v>
      </c>
      <c r="G36" s="15">
        <f>_xlfn.XLOOKUP(tbDailies[[#This Row],[Date]],ETH_USD_History[Date(UTC)],ETH_USD_History[Value],"n/a")</f>
        <v>3562.84</v>
      </c>
      <c r="H36" s="15">
        <f>_xlfn.XLOOKUP(tbDailies[[#This Row],[Date]],VOO_USD_History[Date],VOO_USD_History[Close],"n/a")</f>
        <v>402.48998999999998</v>
      </c>
      <c r="I36" s="42">
        <f>_xlfn.XLOOKUP(tbDailies[[#This Row],[Date]],VIX_USD_History[DATE],VIX_USD_History[CLOSE],"n/a")</f>
        <v>18.77</v>
      </c>
      <c r="J36" s="15">
        <f>tbDailies[[#This Row],[BTC-USD]]*tbDailies[[#This Row],[FX]]</f>
        <v>67853.774857888799</v>
      </c>
      <c r="K36" s="15">
        <f>tbDailies[[#This Row],[ETH-USD]]*tbDailies[[#This Row],[FX]]</f>
        <v>4479.5587320000004</v>
      </c>
      <c r="L36" s="21">
        <f>_xlfn.XLOOKUP(tbDailies[[#This Row],[Month]],tbMonthlies[Month],tbMonthlies[US Inflation],L37)</f>
        <v>5.3900000000000003E-2</v>
      </c>
      <c r="M36" s="16">
        <f>_xlfn.XLOOKUP(tbDailies[[#This Row],[Month]],tbMonthlies[Month],tbMonthlies[Buffett Indicator],M37)</f>
        <v>2.0687205847387529</v>
      </c>
      <c r="N36" s="16">
        <f>_xlfn.XLOOKUP(tbDailies[[#This Row],[Month]],tbMonthlies[Month],tbMonthlies[CPI Indicator],N37)</f>
        <v>0.76245934902854606</v>
      </c>
      <c r="O36" s="16">
        <f>_xlfn.XLOOKUP(tbDailies[[#This Row],[Month]],tbMonthlies[Month],tbMonthlies[Shiller PE],O37)</f>
        <v>0.27460000000000001</v>
      </c>
      <c r="P36" s="16">
        <f>_xlfn.XLOOKUP(tbDailies[[#This Row],[Month]],tbMonthlies[Month],tbMonthlies[Unemployment],P37)</f>
        <v>4.8000000000000001E-2</v>
      </c>
      <c r="Q36" s="15">
        <f>_xlfn.XLOOKUP(tbDailies[[#This Row],[Month]],tbMonthlies[Month],tbMonthlies[Debt to GDP],Q37)</f>
        <v>78.162999999999997</v>
      </c>
    </row>
    <row r="37" spans="2:17" s="14" customFormat="1" ht="30" customHeight="1" x14ac:dyDescent="0.25">
      <c r="B37" s="40">
        <v>44476</v>
      </c>
      <c r="C37" s="41" t="str">
        <f>TEXT(tbDailies[[#This Row],[Date]],"mmm-yy")</f>
        <v>Oct-21</v>
      </c>
      <c r="D37" s="22">
        <v>76</v>
      </c>
      <c r="E37" s="22" t="str">
        <f>_xlfn.XLOOKUP(tbDailies[[#This Row],[Date]],FXUSDCAD[Date],FXUSDCAD[Rate],E38)</f>
        <v>1.2573</v>
      </c>
      <c r="F37" s="15">
        <f>_xlfn.XLOOKUP(tbDailies[[#This Row],[Date]],BTC_USD_History[Date],BTC_USD_History[Close],"n/a")</f>
        <v>53805.984375</v>
      </c>
      <c r="G37" s="15">
        <f>_xlfn.XLOOKUP(tbDailies[[#This Row],[Date]],ETH_USD_History[Date(UTC)],ETH_USD_History[Value],"n/a")</f>
        <v>3588.2</v>
      </c>
      <c r="H37" s="15">
        <f>_xlfn.XLOOKUP(tbDailies[[#This Row],[Date]],VOO_USD_History[Date],VOO_USD_History[Close],"n/a")</f>
        <v>403.25</v>
      </c>
      <c r="I37" s="42">
        <f>_xlfn.XLOOKUP(tbDailies[[#This Row],[Date]],VIX_USD_History[DATE],VIX_USD_History[CLOSE],"n/a")</f>
        <v>19.54</v>
      </c>
      <c r="J37" s="15">
        <f>tbDailies[[#This Row],[BTC-USD]]*tbDailies[[#This Row],[FX]]</f>
        <v>67650.264154687509</v>
      </c>
      <c r="K37" s="15">
        <f>tbDailies[[#This Row],[ETH-USD]]*tbDailies[[#This Row],[FX]]</f>
        <v>4511.4438600000003</v>
      </c>
      <c r="L37" s="21">
        <f>_xlfn.XLOOKUP(tbDailies[[#This Row],[Month]],tbMonthlies[Month],tbMonthlies[US Inflation],L38)</f>
        <v>5.3900000000000003E-2</v>
      </c>
      <c r="M37" s="16">
        <f>_xlfn.XLOOKUP(tbDailies[[#This Row],[Month]],tbMonthlies[Month],tbMonthlies[Buffett Indicator],M38)</f>
        <v>2.0687205847387529</v>
      </c>
      <c r="N37" s="16">
        <f>_xlfn.XLOOKUP(tbDailies[[#This Row],[Month]],tbMonthlies[Month],tbMonthlies[CPI Indicator],N38)</f>
        <v>0.76245934902854606</v>
      </c>
      <c r="O37" s="16">
        <f>_xlfn.XLOOKUP(tbDailies[[#This Row],[Month]],tbMonthlies[Month],tbMonthlies[Shiller PE],O38)</f>
        <v>0.27460000000000001</v>
      </c>
      <c r="P37" s="16">
        <f>_xlfn.XLOOKUP(tbDailies[[#This Row],[Month]],tbMonthlies[Month],tbMonthlies[Unemployment],P38)</f>
        <v>4.8000000000000001E-2</v>
      </c>
      <c r="Q37" s="15">
        <f>_xlfn.XLOOKUP(tbDailies[[#This Row],[Month]],tbMonthlies[Month],tbMonthlies[Debt to GDP],Q38)</f>
        <v>78.162999999999997</v>
      </c>
    </row>
    <row r="38" spans="2:17" s="14" customFormat="1" ht="30" customHeight="1" x14ac:dyDescent="0.25">
      <c r="B38" s="40">
        <v>44475</v>
      </c>
      <c r="C38" s="41" t="str">
        <f>TEXT(tbDailies[[#This Row],[Date]],"mmm-yy")</f>
        <v>Oct-21</v>
      </c>
      <c r="D38" s="22">
        <v>68</v>
      </c>
      <c r="E38" s="22" t="str">
        <f>_xlfn.XLOOKUP(tbDailies[[#This Row],[Date]],FXUSDCAD[Date],FXUSDCAD[Rate],E39)</f>
        <v>1.2573</v>
      </c>
      <c r="F38" s="15">
        <f>_xlfn.XLOOKUP(tbDailies[[#This Row],[Date]],BTC_USD_History[Date],BTC_USD_History[Close],"n/a")</f>
        <v>55361.449219000002</v>
      </c>
      <c r="G38" s="15">
        <f>_xlfn.XLOOKUP(tbDailies[[#This Row],[Date]],ETH_USD_History[Date(UTC)],ETH_USD_History[Value],"n/a")</f>
        <v>3576.08</v>
      </c>
      <c r="H38" s="15">
        <f>_xlfn.XLOOKUP(tbDailies[[#This Row],[Date]],VOO_USD_History[Date],VOO_USD_History[Close],"n/a")</f>
        <v>399.80999800000001</v>
      </c>
      <c r="I38" s="42">
        <f>_xlfn.XLOOKUP(tbDailies[[#This Row],[Date]],VIX_USD_History[DATE],VIX_USD_History[CLOSE],"n/a")</f>
        <v>21</v>
      </c>
      <c r="J38" s="15">
        <f>tbDailies[[#This Row],[BTC-USD]]*tbDailies[[#This Row],[FX]]</f>
        <v>69605.950103048701</v>
      </c>
      <c r="K38" s="15">
        <f>tbDailies[[#This Row],[ETH-USD]]*tbDailies[[#This Row],[FX]]</f>
        <v>4496.2053839999999</v>
      </c>
      <c r="L38" s="21">
        <f>_xlfn.XLOOKUP(tbDailies[[#This Row],[Month]],tbMonthlies[Month],tbMonthlies[US Inflation],L39)</f>
        <v>5.3900000000000003E-2</v>
      </c>
      <c r="M38" s="16">
        <f>_xlfn.XLOOKUP(tbDailies[[#This Row],[Month]],tbMonthlies[Month],tbMonthlies[Buffett Indicator],M39)</f>
        <v>2.0687205847387529</v>
      </c>
      <c r="N38" s="16">
        <f>_xlfn.XLOOKUP(tbDailies[[#This Row],[Month]],tbMonthlies[Month],tbMonthlies[CPI Indicator],N39)</f>
        <v>0.76245934902854606</v>
      </c>
      <c r="O38" s="16">
        <f>_xlfn.XLOOKUP(tbDailies[[#This Row],[Month]],tbMonthlies[Month],tbMonthlies[Shiller PE],O39)</f>
        <v>0.27460000000000001</v>
      </c>
      <c r="P38" s="16">
        <f>_xlfn.XLOOKUP(tbDailies[[#This Row],[Month]],tbMonthlies[Month],tbMonthlies[Unemployment],P39)</f>
        <v>4.8000000000000001E-2</v>
      </c>
      <c r="Q38" s="15">
        <f>_xlfn.XLOOKUP(tbDailies[[#This Row],[Month]],tbMonthlies[Month],tbMonthlies[Debt to GDP],Q39)</f>
        <v>78.162999999999997</v>
      </c>
    </row>
    <row r="39" spans="2:17" s="14" customFormat="1" ht="30" customHeight="1" x14ac:dyDescent="0.25">
      <c r="B39" s="40">
        <v>44474</v>
      </c>
      <c r="C39" s="41" t="str">
        <f>TEXT(tbDailies[[#This Row],[Date]],"mmm-yy")</f>
        <v>Oct-21</v>
      </c>
      <c r="D39" s="22">
        <v>59</v>
      </c>
      <c r="E39" s="22" t="str">
        <f>_xlfn.XLOOKUP(tbDailies[[#This Row],[Date]],FXUSDCAD[Date],FXUSDCAD[Rate],E40)</f>
        <v>1.2573</v>
      </c>
      <c r="F39" s="15">
        <f>_xlfn.XLOOKUP(tbDailies[[#This Row],[Date]],BTC_USD_History[Date],BTC_USD_History[Close],"n/a")</f>
        <v>51514.8125</v>
      </c>
      <c r="G39" s="15">
        <f>_xlfn.XLOOKUP(tbDailies[[#This Row],[Date]],ETH_USD_History[Date(UTC)],ETH_USD_History[Value],"n/a")</f>
        <v>3516.09</v>
      </c>
      <c r="H39" s="15">
        <f>_xlfn.XLOOKUP(tbDailies[[#This Row],[Date]],VOO_USD_History[Date],VOO_USD_History[Close],"n/a")</f>
        <v>398.040009</v>
      </c>
      <c r="I39" s="42">
        <f>_xlfn.XLOOKUP(tbDailies[[#This Row],[Date]],VIX_USD_History[DATE],VIX_USD_History[CLOSE],"n/a")</f>
        <v>21.3</v>
      </c>
      <c r="J39" s="15">
        <f>tbDailies[[#This Row],[BTC-USD]]*tbDailies[[#This Row],[FX]]</f>
        <v>64769.573756250007</v>
      </c>
      <c r="K39" s="15">
        <f>tbDailies[[#This Row],[ETH-USD]]*tbDailies[[#This Row],[FX]]</f>
        <v>4420.7799570000006</v>
      </c>
      <c r="L39" s="21">
        <f>_xlfn.XLOOKUP(tbDailies[[#This Row],[Month]],tbMonthlies[Month],tbMonthlies[US Inflation],L40)</f>
        <v>5.3900000000000003E-2</v>
      </c>
      <c r="M39" s="16">
        <f>_xlfn.XLOOKUP(tbDailies[[#This Row],[Month]],tbMonthlies[Month],tbMonthlies[Buffett Indicator],M40)</f>
        <v>2.0687205847387529</v>
      </c>
      <c r="N39" s="16">
        <f>_xlfn.XLOOKUP(tbDailies[[#This Row],[Month]],tbMonthlies[Month],tbMonthlies[CPI Indicator],N40)</f>
        <v>0.76245934902854606</v>
      </c>
      <c r="O39" s="16">
        <f>_xlfn.XLOOKUP(tbDailies[[#This Row],[Month]],tbMonthlies[Month],tbMonthlies[Shiller PE],O40)</f>
        <v>0.27460000000000001</v>
      </c>
      <c r="P39" s="16">
        <f>_xlfn.XLOOKUP(tbDailies[[#This Row],[Month]],tbMonthlies[Month],tbMonthlies[Unemployment],P40)</f>
        <v>4.8000000000000001E-2</v>
      </c>
      <c r="Q39" s="15">
        <f>_xlfn.XLOOKUP(tbDailies[[#This Row],[Month]],tbMonthlies[Month],tbMonthlies[Debt to GDP],Q40)</f>
        <v>78.162999999999997</v>
      </c>
    </row>
    <row r="40" spans="2:17" s="14" customFormat="1" ht="30" customHeight="1" x14ac:dyDescent="0.25">
      <c r="B40" s="40">
        <v>44473</v>
      </c>
      <c r="C40" s="41" t="str">
        <f>TEXT(tbDailies[[#This Row],[Date]],"mmm-yy")</f>
        <v>Oct-21</v>
      </c>
      <c r="D40" s="22">
        <v>54</v>
      </c>
      <c r="E40" s="22" t="str">
        <f>_xlfn.XLOOKUP(tbDailies[[#This Row],[Date]],FXUSDCAD[Date],FXUSDCAD[Rate],E41)</f>
        <v>1.2573</v>
      </c>
      <c r="F40" s="15">
        <f>_xlfn.XLOOKUP(tbDailies[[#This Row],[Date]],BTC_USD_History[Date],BTC_USD_History[Close],"n/a")</f>
        <v>49112.902344000002</v>
      </c>
      <c r="G40" s="15">
        <f>_xlfn.XLOOKUP(tbDailies[[#This Row],[Date]],ETH_USD_History[Date(UTC)],ETH_USD_History[Value],"n/a")</f>
        <v>3384.5</v>
      </c>
      <c r="H40" s="15">
        <f>_xlfn.XLOOKUP(tbDailies[[#This Row],[Date]],VOO_USD_History[Date],VOO_USD_History[Close],"n/a")</f>
        <v>394.209991</v>
      </c>
      <c r="I40" s="42">
        <f>_xlfn.XLOOKUP(tbDailies[[#This Row],[Date]],VIX_USD_History[DATE],VIX_USD_History[CLOSE],"n/a")</f>
        <v>22.96</v>
      </c>
      <c r="J40" s="15">
        <f>tbDailies[[#This Row],[BTC-USD]]*tbDailies[[#This Row],[FX]]</f>
        <v>61749.652117111204</v>
      </c>
      <c r="K40" s="15">
        <f>tbDailies[[#This Row],[ETH-USD]]*tbDailies[[#This Row],[FX]]</f>
        <v>4255.3318500000005</v>
      </c>
      <c r="L40" s="21">
        <f>_xlfn.XLOOKUP(tbDailies[[#This Row],[Month]],tbMonthlies[Month],tbMonthlies[US Inflation],L41)</f>
        <v>5.3900000000000003E-2</v>
      </c>
      <c r="M40" s="16">
        <f>_xlfn.XLOOKUP(tbDailies[[#This Row],[Month]],tbMonthlies[Month],tbMonthlies[Buffett Indicator],M41)</f>
        <v>2.0687205847387529</v>
      </c>
      <c r="N40" s="16">
        <f>_xlfn.XLOOKUP(tbDailies[[#This Row],[Month]],tbMonthlies[Month],tbMonthlies[CPI Indicator],N41)</f>
        <v>0.76245934902854606</v>
      </c>
      <c r="O40" s="16">
        <f>_xlfn.XLOOKUP(tbDailies[[#This Row],[Month]],tbMonthlies[Month],tbMonthlies[Shiller PE],O41)</f>
        <v>0.27460000000000001</v>
      </c>
      <c r="P40" s="16">
        <f>_xlfn.XLOOKUP(tbDailies[[#This Row],[Month]],tbMonthlies[Month],tbMonthlies[Unemployment],P41)</f>
        <v>4.8000000000000001E-2</v>
      </c>
      <c r="Q40" s="15">
        <f>_xlfn.XLOOKUP(tbDailies[[#This Row],[Month]],tbMonthlies[Month],tbMonthlies[Debt to GDP],Q41)</f>
        <v>78.162999999999997</v>
      </c>
    </row>
    <row r="41" spans="2:17" s="14" customFormat="1" ht="30" customHeight="1" x14ac:dyDescent="0.25">
      <c r="B41" s="40">
        <v>44472</v>
      </c>
      <c r="C41" s="41" t="str">
        <f>TEXT(tbDailies[[#This Row],[Date]],"mmm-yy")</f>
        <v>Oct-21</v>
      </c>
      <c r="D41" s="22">
        <v>49</v>
      </c>
      <c r="E41" s="22" t="str">
        <f>_xlfn.XLOOKUP(tbDailies[[#This Row],[Date]],FXUSDCAD[Date],FXUSDCAD[Rate],E42)</f>
        <v>1.2573</v>
      </c>
      <c r="F41" s="15">
        <f>_xlfn.XLOOKUP(tbDailies[[#This Row],[Date]],BTC_USD_History[Date],BTC_USD_History[Close],"n/a")</f>
        <v>48199.953125</v>
      </c>
      <c r="G41" s="15">
        <f>_xlfn.XLOOKUP(tbDailies[[#This Row],[Date]],ETH_USD_History[Date(UTC)],ETH_USD_History[Value],"n/a")</f>
        <v>3420.14</v>
      </c>
      <c r="H41" s="15" t="str">
        <f>_xlfn.XLOOKUP(tbDailies[[#This Row],[Date]],VOO_USD_History[Date],VOO_USD_History[Close],"n/a")</f>
        <v>n/a</v>
      </c>
      <c r="I41" s="42" t="str">
        <f>_xlfn.XLOOKUP(tbDailies[[#This Row],[Date]],VIX_USD_History[DATE],VIX_USD_History[CLOSE],"n/a")</f>
        <v>n/a</v>
      </c>
      <c r="J41" s="15">
        <f>tbDailies[[#This Row],[BTC-USD]]*tbDailies[[#This Row],[FX]]</f>
        <v>60601.801064062507</v>
      </c>
      <c r="K41" s="15">
        <f>tbDailies[[#This Row],[ETH-USD]]*tbDailies[[#This Row],[FX]]</f>
        <v>4300.142022</v>
      </c>
      <c r="L41" s="21">
        <f>_xlfn.XLOOKUP(tbDailies[[#This Row],[Month]],tbMonthlies[Month],tbMonthlies[US Inflation],L42)</f>
        <v>5.3900000000000003E-2</v>
      </c>
      <c r="M41" s="16">
        <f>_xlfn.XLOOKUP(tbDailies[[#This Row],[Month]],tbMonthlies[Month],tbMonthlies[Buffett Indicator],M42)</f>
        <v>2.0687205847387529</v>
      </c>
      <c r="N41" s="16">
        <f>_xlfn.XLOOKUP(tbDailies[[#This Row],[Month]],tbMonthlies[Month],tbMonthlies[CPI Indicator],N42)</f>
        <v>0.76245934902854606</v>
      </c>
      <c r="O41" s="16">
        <f>_xlfn.XLOOKUP(tbDailies[[#This Row],[Month]],tbMonthlies[Month],tbMonthlies[Shiller PE],O42)</f>
        <v>0.27460000000000001</v>
      </c>
      <c r="P41" s="16">
        <f>_xlfn.XLOOKUP(tbDailies[[#This Row],[Month]],tbMonthlies[Month],tbMonthlies[Unemployment],P42)</f>
        <v>4.8000000000000001E-2</v>
      </c>
      <c r="Q41" s="15">
        <f>_xlfn.XLOOKUP(tbDailies[[#This Row],[Month]],tbMonthlies[Month],tbMonthlies[Debt to GDP],Q42)</f>
        <v>78.162999999999997</v>
      </c>
    </row>
    <row r="42" spans="2:17" s="14" customFormat="1" ht="30" customHeight="1" x14ac:dyDescent="0.25">
      <c r="B42" s="40">
        <v>44471</v>
      </c>
      <c r="C42" s="41" t="str">
        <f>TEXT(tbDailies[[#This Row],[Date]],"mmm-yy")</f>
        <v>Oct-21</v>
      </c>
      <c r="D42" s="22">
        <v>54</v>
      </c>
      <c r="E42" s="22" t="str">
        <f>_xlfn.XLOOKUP(tbDailies[[#This Row],[Date]],FXUSDCAD[Date],FXUSDCAD[Rate],E43)</f>
        <v>1.2573</v>
      </c>
      <c r="F42" s="15">
        <f>_xlfn.XLOOKUP(tbDailies[[#This Row],[Date]],BTC_USD_History[Date],BTC_USD_History[Close],"n/a")</f>
        <v>47711.488280999998</v>
      </c>
      <c r="G42" s="15">
        <f>_xlfn.XLOOKUP(tbDailies[[#This Row],[Date]],ETH_USD_History[Date(UTC)],ETH_USD_History[Value],"n/a")</f>
        <v>3389.48</v>
      </c>
      <c r="H42" s="15" t="str">
        <f>_xlfn.XLOOKUP(tbDailies[[#This Row],[Date]],VOO_USD_History[Date],VOO_USD_History[Close],"n/a")</f>
        <v>n/a</v>
      </c>
      <c r="I42" s="42" t="str">
        <f>_xlfn.XLOOKUP(tbDailies[[#This Row],[Date]],VIX_USD_History[DATE],VIX_USD_History[CLOSE],"n/a")</f>
        <v>n/a</v>
      </c>
      <c r="J42" s="15">
        <f>tbDailies[[#This Row],[BTC-USD]]*tbDailies[[#This Row],[FX]]</f>
        <v>59987.654215701303</v>
      </c>
      <c r="K42" s="15">
        <f>tbDailies[[#This Row],[ETH-USD]]*tbDailies[[#This Row],[FX]]</f>
        <v>4261.5932040000007</v>
      </c>
      <c r="L42" s="21">
        <f>_xlfn.XLOOKUP(tbDailies[[#This Row],[Month]],tbMonthlies[Month],tbMonthlies[US Inflation],L43)</f>
        <v>5.3900000000000003E-2</v>
      </c>
      <c r="M42" s="16">
        <f>_xlfn.XLOOKUP(tbDailies[[#This Row],[Month]],tbMonthlies[Month],tbMonthlies[Buffett Indicator],M43)</f>
        <v>2.0687205847387529</v>
      </c>
      <c r="N42" s="16">
        <f>_xlfn.XLOOKUP(tbDailies[[#This Row],[Month]],tbMonthlies[Month],tbMonthlies[CPI Indicator],N43)</f>
        <v>0.76245934902854606</v>
      </c>
      <c r="O42" s="16">
        <f>_xlfn.XLOOKUP(tbDailies[[#This Row],[Month]],tbMonthlies[Month],tbMonthlies[Shiller PE],O43)</f>
        <v>0.27460000000000001</v>
      </c>
      <c r="P42" s="16">
        <f>_xlfn.XLOOKUP(tbDailies[[#This Row],[Month]],tbMonthlies[Month],tbMonthlies[Unemployment],P43)</f>
        <v>4.8000000000000001E-2</v>
      </c>
      <c r="Q42" s="15">
        <f>_xlfn.XLOOKUP(tbDailies[[#This Row],[Month]],tbMonthlies[Month],tbMonthlies[Debt to GDP],Q43)</f>
        <v>78.162999999999997</v>
      </c>
    </row>
    <row r="43" spans="2:17" s="14" customFormat="1" ht="30" customHeight="1" x14ac:dyDescent="0.25">
      <c r="B43" s="40">
        <v>44470</v>
      </c>
      <c r="C43" s="41" t="str">
        <f>TEXT(tbDailies[[#This Row],[Date]],"mmm-yy")</f>
        <v>Oct-21</v>
      </c>
      <c r="D43" s="22">
        <v>27</v>
      </c>
      <c r="E43" s="22" t="str">
        <f>_xlfn.XLOOKUP(tbDailies[[#This Row],[Date]],FXUSDCAD[Date],FXUSDCAD[Rate],E44)</f>
        <v>1.2573</v>
      </c>
      <c r="F43" s="15">
        <f>_xlfn.XLOOKUP(tbDailies[[#This Row],[Date]],BTC_USD_History[Date],BTC_USD_History[Close],"n/a")</f>
        <v>48116.941405999998</v>
      </c>
      <c r="G43" s="15">
        <f>_xlfn.XLOOKUP(tbDailies[[#This Row],[Date]],ETH_USD_History[Date(UTC)],ETH_USD_History[Value],"n/a")</f>
        <v>3310.63</v>
      </c>
      <c r="H43" s="15">
        <f>_xlfn.XLOOKUP(tbDailies[[#This Row],[Date]],VOO_USD_History[Date],VOO_USD_History[Close],"n/a")</f>
        <v>399.11999500000002</v>
      </c>
      <c r="I43" s="42">
        <f>_xlfn.XLOOKUP(tbDailies[[#This Row],[Date]],VIX_USD_History[DATE],VIX_USD_History[CLOSE],"n/a")</f>
        <v>21.15</v>
      </c>
      <c r="J43" s="15">
        <f>tbDailies[[#This Row],[BTC-USD]]*tbDailies[[#This Row],[FX]]</f>
        <v>60497.430429763801</v>
      </c>
      <c r="K43" s="15">
        <f>tbDailies[[#This Row],[ETH-USD]]*tbDailies[[#This Row],[FX]]</f>
        <v>4162.4550990000007</v>
      </c>
      <c r="L43" s="21">
        <f>_xlfn.XLOOKUP(tbDailies[[#This Row],[Month]],tbMonthlies[Month],tbMonthlies[US Inflation],L44)</f>
        <v>5.3900000000000003E-2</v>
      </c>
      <c r="M43" s="16">
        <f>_xlfn.XLOOKUP(tbDailies[[#This Row],[Month]],tbMonthlies[Month],tbMonthlies[Buffett Indicator],M44)</f>
        <v>2.0687205847387529</v>
      </c>
      <c r="N43" s="16">
        <f>_xlfn.XLOOKUP(tbDailies[[#This Row],[Month]],tbMonthlies[Month],tbMonthlies[CPI Indicator],N44)</f>
        <v>0.76245934902854606</v>
      </c>
      <c r="O43" s="16">
        <f>_xlfn.XLOOKUP(tbDailies[[#This Row],[Month]],tbMonthlies[Month],tbMonthlies[Shiller PE],O44)</f>
        <v>0.27460000000000001</v>
      </c>
      <c r="P43" s="16">
        <f>_xlfn.XLOOKUP(tbDailies[[#This Row],[Month]],tbMonthlies[Month],tbMonthlies[Unemployment],P44)</f>
        <v>4.8000000000000001E-2</v>
      </c>
      <c r="Q43" s="15">
        <f>_xlfn.XLOOKUP(tbDailies[[#This Row],[Month]],tbMonthlies[Month],tbMonthlies[Debt to GDP],Q44)</f>
        <v>78.162999999999997</v>
      </c>
    </row>
    <row r="44" spans="2:17" s="14" customFormat="1" ht="30" customHeight="1" x14ac:dyDescent="0.25">
      <c r="B44" s="40">
        <v>44469</v>
      </c>
      <c r="C44" s="41" t="str">
        <f>TEXT(tbDailies[[#This Row],[Date]],"mmm-yy")</f>
        <v>Sep-21</v>
      </c>
      <c r="D44" s="22">
        <v>20</v>
      </c>
      <c r="E44" s="22" t="str">
        <f>_xlfn.XLOOKUP(tbDailies[[#This Row],[Date]],FXUSDCAD[Date],FXUSDCAD[Rate],E45)</f>
        <v>1.2573</v>
      </c>
      <c r="F44" s="15">
        <f>_xlfn.XLOOKUP(tbDailies[[#This Row],[Date]],BTC_USD_History[Date],BTC_USD_History[Close],"n/a")</f>
        <v>43790.894530999998</v>
      </c>
      <c r="G44" s="15">
        <f>_xlfn.XLOOKUP(tbDailies[[#This Row],[Date]],ETH_USD_History[Date(UTC)],ETH_USD_History[Value],"n/a")</f>
        <v>3000.83</v>
      </c>
      <c r="H44" s="15">
        <f>_xlfn.XLOOKUP(tbDailies[[#This Row],[Date]],VOO_USD_History[Date],VOO_USD_History[Close],"n/a")</f>
        <v>394.39999399999999</v>
      </c>
      <c r="I44" s="42">
        <f>_xlfn.XLOOKUP(tbDailies[[#This Row],[Date]],VIX_USD_History[DATE],VIX_USD_History[CLOSE],"n/a")</f>
        <v>23.14</v>
      </c>
      <c r="J44" s="15">
        <f>tbDailies[[#This Row],[BTC-USD]]*tbDailies[[#This Row],[FX]]</f>
        <v>55058.291693826301</v>
      </c>
      <c r="K44" s="15">
        <f>tbDailies[[#This Row],[ETH-USD]]*tbDailies[[#This Row],[FX]]</f>
        <v>3772.9435590000003</v>
      </c>
      <c r="L44" s="21">
        <f>_xlfn.XLOOKUP(tbDailies[[#This Row],[Month]],tbMonthlies[Month],tbMonthlies[US Inflation],L45)</f>
        <v>5.3900000000000003E-2</v>
      </c>
      <c r="M44" s="16">
        <f>_xlfn.XLOOKUP(tbDailies[[#This Row],[Month]],tbMonthlies[Month],tbMonthlies[Buffett Indicator],M45)</f>
        <v>2.0687205847387529</v>
      </c>
      <c r="N44" s="16">
        <f>_xlfn.XLOOKUP(tbDailies[[#This Row],[Month]],tbMonthlies[Month],tbMonthlies[CPI Indicator],N45)</f>
        <v>0.76245934902854606</v>
      </c>
      <c r="O44" s="16">
        <f>_xlfn.XLOOKUP(tbDailies[[#This Row],[Month]],tbMonthlies[Month],tbMonthlies[Shiller PE],O45)</f>
        <v>0.27460000000000001</v>
      </c>
      <c r="P44" s="16">
        <f>_xlfn.XLOOKUP(tbDailies[[#This Row],[Month]],tbMonthlies[Month],tbMonthlies[Unemployment],P45)</f>
        <v>4.8000000000000001E-2</v>
      </c>
      <c r="Q44" s="15">
        <f>_xlfn.XLOOKUP(tbDailies[[#This Row],[Month]],tbMonthlies[Month],tbMonthlies[Debt to GDP],Q45)</f>
        <v>78.162999999999997</v>
      </c>
    </row>
    <row r="45" spans="2:17" s="14" customFormat="1" ht="30" customHeight="1" x14ac:dyDescent="0.25">
      <c r="B45" s="40">
        <v>44468</v>
      </c>
      <c r="C45" s="41" t="str">
        <f>TEXT(tbDailies[[#This Row],[Date]],"mmm-yy")</f>
        <v>Sep-21</v>
      </c>
      <c r="D45" s="22">
        <v>24</v>
      </c>
      <c r="E45" s="22" t="str">
        <f>_xlfn.XLOOKUP(tbDailies[[#This Row],[Date]],FXUSDCAD[Date],FXUSDCAD[Rate],E46)</f>
        <v>1.2573</v>
      </c>
      <c r="F45" s="15">
        <f>_xlfn.XLOOKUP(tbDailies[[#This Row],[Date]],BTC_USD_History[Date],BTC_USD_History[Close],"n/a")</f>
        <v>41564.363280999998</v>
      </c>
      <c r="G45" s="15">
        <f>_xlfn.XLOOKUP(tbDailies[[#This Row],[Date]],ETH_USD_History[Date(UTC)],ETH_USD_History[Value],"n/a")</f>
        <v>2850.87</v>
      </c>
      <c r="H45" s="15">
        <f>_xlfn.XLOOKUP(tbDailies[[#This Row],[Date]],VOO_USD_History[Date],VOO_USD_History[Close],"n/a")</f>
        <v>399.459991</v>
      </c>
      <c r="I45" s="42">
        <f>_xlfn.XLOOKUP(tbDailies[[#This Row],[Date]],VIX_USD_History[DATE],VIX_USD_History[CLOSE],"n/a")</f>
        <v>22.56</v>
      </c>
      <c r="J45" s="15">
        <f>tbDailies[[#This Row],[BTC-USD]]*tbDailies[[#This Row],[FX]]</f>
        <v>52258.873953201299</v>
      </c>
      <c r="K45" s="15">
        <f>tbDailies[[#This Row],[ETH-USD]]*tbDailies[[#This Row],[FX]]</f>
        <v>3584.3988509999999</v>
      </c>
      <c r="L45" s="21">
        <f>_xlfn.XLOOKUP(tbDailies[[#This Row],[Month]],tbMonthlies[Month],tbMonthlies[US Inflation],L46)</f>
        <v>5.3900000000000003E-2</v>
      </c>
      <c r="M45" s="16">
        <f>_xlfn.XLOOKUP(tbDailies[[#This Row],[Month]],tbMonthlies[Month],tbMonthlies[Buffett Indicator],M46)</f>
        <v>2.0687205847387529</v>
      </c>
      <c r="N45" s="16">
        <f>_xlfn.XLOOKUP(tbDailies[[#This Row],[Month]],tbMonthlies[Month],tbMonthlies[CPI Indicator],N46)</f>
        <v>0.76245934902854606</v>
      </c>
      <c r="O45" s="16">
        <f>_xlfn.XLOOKUP(tbDailies[[#This Row],[Month]],tbMonthlies[Month],tbMonthlies[Shiller PE],O46)</f>
        <v>0.27460000000000001</v>
      </c>
      <c r="P45" s="16">
        <f>_xlfn.XLOOKUP(tbDailies[[#This Row],[Month]],tbMonthlies[Month],tbMonthlies[Unemployment],P46)</f>
        <v>4.8000000000000001E-2</v>
      </c>
      <c r="Q45" s="15">
        <f>_xlfn.XLOOKUP(tbDailies[[#This Row],[Month]],tbMonthlies[Month],tbMonthlies[Debt to GDP],Q46)</f>
        <v>78.162999999999997</v>
      </c>
    </row>
    <row r="46" spans="2:17" s="14" customFormat="1" ht="30" customHeight="1" x14ac:dyDescent="0.25">
      <c r="B46" s="40">
        <v>44467</v>
      </c>
      <c r="C46" s="41" t="str">
        <f>TEXT(tbDailies[[#This Row],[Date]],"mmm-yy")</f>
        <v>Sep-21</v>
      </c>
      <c r="D46" s="22">
        <v>25</v>
      </c>
      <c r="E46" s="22" t="str">
        <f>_xlfn.XLOOKUP(tbDailies[[#This Row],[Date]],FXUSDCAD[Date],FXUSDCAD[Rate],E47)</f>
        <v>1.2573</v>
      </c>
      <c r="F46" s="15">
        <f>_xlfn.XLOOKUP(tbDailies[[#This Row],[Date]],BTC_USD_History[Date],BTC_USD_History[Close],"n/a")</f>
        <v>41034.542969000002</v>
      </c>
      <c r="G46" s="15">
        <f>_xlfn.XLOOKUP(tbDailies[[#This Row],[Date]],ETH_USD_History[Date(UTC)],ETH_USD_History[Value],"n/a")</f>
        <v>2807.44</v>
      </c>
      <c r="H46" s="15">
        <f>_xlfn.XLOOKUP(tbDailies[[#This Row],[Date]],VOO_USD_History[Date],VOO_USD_History[Close],"n/a")</f>
        <v>400.14001500000001</v>
      </c>
      <c r="I46" s="42">
        <f>_xlfn.XLOOKUP(tbDailies[[#This Row],[Date]],VIX_USD_History[DATE],VIX_USD_History[CLOSE],"n/a")</f>
        <v>23.25</v>
      </c>
      <c r="J46" s="15">
        <f>tbDailies[[#This Row],[BTC-USD]]*tbDailies[[#This Row],[FX]]</f>
        <v>51592.730874923705</v>
      </c>
      <c r="K46" s="15">
        <f>tbDailies[[#This Row],[ETH-USD]]*tbDailies[[#This Row],[FX]]</f>
        <v>3529.7943120000004</v>
      </c>
      <c r="L46" s="21">
        <f>_xlfn.XLOOKUP(tbDailies[[#This Row],[Month]],tbMonthlies[Month],tbMonthlies[US Inflation],L47)</f>
        <v>5.3900000000000003E-2</v>
      </c>
      <c r="M46" s="16">
        <f>_xlfn.XLOOKUP(tbDailies[[#This Row],[Month]],tbMonthlies[Month],tbMonthlies[Buffett Indicator],M47)</f>
        <v>2.0687205847387529</v>
      </c>
      <c r="N46" s="16">
        <f>_xlfn.XLOOKUP(tbDailies[[#This Row],[Month]],tbMonthlies[Month],tbMonthlies[CPI Indicator],N47)</f>
        <v>0.76245934902854606</v>
      </c>
      <c r="O46" s="16">
        <f>_xlfn.XLOOKUP(tbDailies[[#This Row],[Month]],tbMonthlies[Month],tbMonthlies[Shiller PE],O47)</f>
        <v>0.27460000000000001</v>
      </c>
      <c r="P46" s="16">
        <f>_xlfn.XLOOKUP(tbDailies[[#This Row],[Month]],tbMonthlies[Month],tbMonthlies[Unemployment],P47)</f>
        <v>4.8000000000000001E-2</v>
      </c>
      <c r="Q46" s="15">
        <f>_xlfn.XLOOKUP(tbDailies[[#This Row],[Month]],tbMonthlies[Month],tbMonthlies[Debt to GDP],Q47)</f>
        <v>78.162999999999997</v>
      </c>
    </row>
    <row r="47" spans="2:17" s="14" customFormat="1" ht="30" customHeight="1" x14ac:dyDescent="0.25">
      <c r="B47" s="40">
        <v>44466</v>
      </c>
      <c r="C47" s="41" t="str">
        <f>TEXT(tbDailies[[#This Row],[Date]],"mmm-yy")</f>
        <v>Sep-21</v>
      </c>
      <c r="D47" s="22">
        <v>26</v>
      </c>
      <c r="E47" s="22" t="str">
        <f>_xlfn.XLOOKUP(tbDailies[[#This Row],[Date]],FXUSDCAD[Date],FXUSDCAD[Rate],E48)</f>
        <v>1.2573</v>
      </c>
      <c r="F47" s="15">
        <f>_xlfn.XLOOKUP(tbDailies[[#This Row],[Date]],BTC_USD_History[Date],BTC_USD_History[Close],"n/a")</f>
        <v>42235.730469000002</v>
      </c>
      <c r="G47" s="15">
        <f>_xlfn.XLOOKUP(tbDailies[[#This Row],[Date]],ETH_USD_History[Date(UTC)],ETH_USD_History[Value],"n/a")</f>
        <v>2927.73</v>
      </c>
      <c r="H47" s="15">
        <f>_xlfn.XLOOKUP(tbDailies[[#This Row],[Date]],VOO_USD_History[Date],VOO_USD_History[Close],"n/a")</f>
        <v>408.29998799999998</v>
      </c>
      <c r="I47" s="42">
        <f>_xlfn.XLOOKUP(tbDailies[[#This Row],[Date]],VIX_USD_History[DATE],VIX_USD_History[CLOSE],"n/a")</f>
        <v>18.760000000000002</v>
      </c>
      <c r="J47" s="15">
        <f>tbDailies[[#This Row],[BTC-USD]]*tbDailies[[#This Row],[FX]]</f>
        <v>53102.983918673708</v>
      </c>
      <c r="K47" s="15">
        <f>tbDailies[[#This Row],[ETH-USD]]*tbDailies[[#This Row],[FX]]</f>
        <v>3681.0349290000004</v>
      </c>
      <c r="L47" s="21">
        <f>_xlfn.XLOOKUP(tbDailies[[#This Row],[Month]],tbMonthlies[Month],tbMonthlies[US Inflation],L48)</f>
        <v>5.3900000000000003E-2</v>
      </c>
      <c r="M47" s="16">
        <f>_xlfn.XLOOKUP(tbDailies[[#This Row],[Month]],tbMonthlies[Month],tbMonthlies[Buffett Indicator],M48)</f>
        <v>2.0687205847387529</v>
      </c>
      <c r="N47" s="16">
        <f>_xlfn.XLOOKUP(tbDailies[[#This Row],[Month]],tbMonthlies[Month],tbMonthlies[CPI Indicator],N48)</f>
        <v>0.76245934902854606</v>
      </c>
      <c r="O47" s="16">
        <f>_xlfn.XLOOKUP(tbDailies[[#This Row],[Month]],tbMonthlies[Month],tbMonthlies[Shiller PE],O48)</f>
        <v>0.27460000000000001</v>
      </c>
      <c r="P47" s="16">
        <f>_xlfn.XLOOKUP(tbDailies[[#This Row],[Month]],tbMonthlies[Month],tbMonthlies[Unemployment],P48)</f>
        <v>4.8000000000000001E-2</v>
      </c>
      <c r="Q47" s="15">
        <f>_xlfn.XLOOKUP(tbDailies[[#This Row],[Month]],tbMonthlies[Month],tbMonthlies[Debt to GDP],Q48)</f>
        <v>78.162999999999997</v>
      </c>
    </row>
    <row r="48" spans="2:17" s="14" customFormat="1" ht="30" customHeight="1" x14ac:dyDescent="0.25">
      <c r="B48" s="40">
        <v>44465</v>
      </c>
      <c r="C48" s="41" t="str">
        <f>TEXT(tbDailies[[#This Row],[Date]],"mmm-yy")</f>
        <v>Sep-21</v>
      </c>
      <c r="D48" s="22">
        <v>27</v>
      </c>
      <c r="E48" s="22" t="str">
        <f>_xlfn.XLOOKUP(tbDailies[[#This Row],[Date]],FXUSDCAD[Date],FXUSDCAD[Rate],E49)</f>
        <v>1.2573</v>
      </c>
      <c r="F48" s="15">
        <f>_xlfn.XLOOKUP(tbDailies[[#This Row],[Date]],BTC_USD_History[Date],BTC_USD_History[Close],"n/a")</f>
        <v>43208.539062999997</v>
      </c>
      <c r="G48" s="15">
        <f>_xlfn.XLOOKUP(tbDailies[[#This Row],[Date]],ETH_USD_History[Date(UTC)],ETH_USD_History[Value],"n/a")</f>
        <v>3064.21</v>
      </c>
      <c r="H48" s="15" t="str">
        <f>_xlfn.XLOOKUP(tbDailies[[#This Row],[Date]],VOO_USD_History[Date],VOO_USD_History[Close],"n/a")</f>
        <v>n/a</v>
      </c>
      <c r="I48" s="42" t="str">
        <f>_xlfn.XLOOKUP(tbDailies[[#This Row],[Date]],VIX_USD_History[DATE],VIX_USD_History[CLOSE],"n/a")</f>
        <v>n/a</v>
      </c>
      <c r="J48" s="15">
        <f>tbDailies[[#This Row],[BTC-USD]]*tbDailies[[#This Row],[FX]]</f>
        <v>54326.096163909897</v>
      </c>
      <c r="K48" s="15">
        <f>tbDailies[[#This Row],[ETH-USD]]*tbDailies[[#This Row],[FX]]</f>
        <v>3852.6312330000005</v>
      </c>
      <c r="L48" s="21">
        <f>_xlfn.XLOOKUP(tbDailies[[#This Row],[Month]],tbMonthlies[Month],tbMonthlies[US Inflation],L49)</f>
        <v>5.3900000000000003E-2</v>
      </c>
      <c r="M48" s="16">
        <f>_xlfn.XLOOKUP(tbDailies[[#This Row],[Month]],tbMonthlies[Month],tbMonthlies[Buffett Indicator],M49)</f>
        <v>2.0687205847387529</v>
      </c>
      <c r="N48" s="16">
        <f>_xlfn.XLOOKUP(tbDailies[[#This Row],[Month]],tbMonthlies[Month],tbMonthlies[CPI Indicator],N49)</f>
        <v>0.76245934902854606</v>
      </c>
      <c r="O48" s="16">
        <f>_xlfn.XLOOKUP(tbDailies[[#This Row],[Month]],tbMonthlies[Month],tbMonthlies[Shiller PE],O49)</f>
        <v>0.27460000000000001</v>
      </c>
      <c r="P48" s="16">
        <f>_xlfn.XLOOKUP(tbDailies[[#This Row],[Month]],tbMonthlies[Month],tbMonthlies[Unemployment],P49)</f>
        <v>4.8000000000000001E-2</v>
      </c>
      <c r="Q48" s="15">
        <f>_xlfn.XLOOKUP(tbDailies[[#This Row],[Month]],tbMonthlies[Month],tbMonthlies[Debt to GDP],Q49)</f>
        <v>78.162999999999997</v>
      </c>
    </row>
    <row r="49" spans="2:17" s="14" customFormat="1" ht="30" customHeight="1" x14ac:dyDescent="0.25">
      <c r="B49" s="40">
        <v>44464</v>
      </c>
      <c r="C49" s="41" t="str">
        <f>TEXT(tbDailies[[#This Row],[Date]],"mmm-yy")</f>
        <v>Sep-21</v>
      </c>
      <c r="D49" s="22">
        <v>27</v>
      </c>
      <c r="E49" s="22" t="str">
        <f>_xlfn.XLOOKUP(tbDailies[[#This Row],[Date]],FXUSDCAD[Date],FXUSDCAD[Rate],E50)</f>
        <v>1.2573</v>
      </c>
      <c r="F49" s="15">
        <f>_xlfn.XLOOKUP(tbDailies[[#This Row],[Date]],BTC_USD_History[Date],BTC_USD_History[Close],"n/a")</f>
        <v>42716.59375</v>
      </c>
      <c r="G49" s="15">
        <f>_xlfn.XLOOKUP(tbDailies[[#This Row],[Date]],ETH_USD_History[Date(UTC)],ETH_USD_History[Value],"n/a")</f>
        <v>2925.34</v>
      </c>
      <c r="H49" s="15" t="str">
        <f>_xlfn.XLOOKUP(tbDailies[[#This Row],[Date]],VOO_USD_History[Date],VOO_USD_History[Close],"n/a")</f>
        <v>n/a</v>
      </c>
      <c r="I49" s="42" t="str">
        <f>_xlfn.XLOOKUP(tbDailies[[#This Row],[Date]],VIX_USD_History[DATE],VIX_USD_History[CLOSE],"n/a")</f>
        <v>n/a</v>
      </c>
      <c r="J49" s="15">
        <f>tbDailies[[#This Row],[BTC-USD]]*tbDailies[[#This Row],[FX]]</f>
        <v>53707.573321875003</v>
      </c>
      <c r="K49" s="15">
        <f>tbDailies[[#This Row],[ETH-USD]]*tbDailies[[#This Row],[FX]]</f>
        <v>3678.0299820000005</v>
      </c>
      <c r="L49" s="21">
        <f>_xlfn.XLOOKUP(tbDailies[[#This Row],[Month]],tbMonthlies[Month],tbMonthlies[US Inflation],L50)</f>
        <v>5.3900000000000003E-2</v>
      </c>
      <c r="M49" s="16">
        <f>_xlfn.XLOOKUP(tbDailies[[#This Row],[Month]],tbMonthlies[Month],tbMonthlies[Buffett Indicator],M50)</f>
        <v>2.0687205847387529</v>
      </c>
      <c r="N49" s="16">
        <f>_xlfn.XLOOKUP(tbDailies[[#This Row],[Month]],tbMonthlies[Month],tbMonthlies[CPI Indicator],N50)</f>
        <v>0.76245934902854606</v>
      </c>
      <c r="O49" s="16">
        <f>_xlfn.XLOOKUP(tbDailies[[#This Row],[Month]],tbMonthlies[Month],tbMonthlies[Shiller PE],O50)</f>
        <v>0.27460000000000001</v>
      </c>
      <c r="P49" s="16">
        <f>_xlfn.XLOOKUP(tbDailies[[#This Row],[Month]],tbMonthlies[Month],tbMonthlies[Unemployment],P50)</f>
        <v>4.8000000000000001E-2</v>
      </c>
      <c r="Q49" s="15">
        <f>_xlfn.XLOOKUP(tbDailies[[#This Row],[Month]],tbMonthlies[Month],tbMonthlies[Debt to GDP],Q50)</f>
        <v>78.162999999999997</v>
      </c>
    </row>
    <row r="50" spans="2:17" s="14" customFormat="1" ht="30" customHeight="1" x14ac:dyDescent="0.25">
      <c r="B50" s="40">
        <v>44463</v>
      </c>
      <c r="C50" s="41" t="str">
        <f>TEXT(tbDailies[[#This Row],[Date]],"mmm-yy")</f>
        <v>Sep-21</v>
      </c>
      <c r="D50" s="22">
        <v>33</v>
      </c>
      <c r="E50" s="22" t="str">
        <f>_xlfn.XLOOKUP(tbDailies[[#This Row],[Date]],FXUSDCAD[Date],FXUSDCAD[Rate],E51)</f>
        <v>1.2573</v>
      </c>
      <c r="F50" s="15">
        <f>_xlfn.XLOOKUP(tbDailies[[#This Row],[Date]],BTC_USD_History[Date],BTC_USD_History[Close],"n/a")</f>
        <v>42839.75</v>
      </c>
      <c r="G50" s="15">
        <f>_xlfn.XLOOKUP(tbDailies[[#This Row],[Date]],ETH_USD_History[Date(UTC)],ETH_USD_History[Value],"n/a")</f>
        <v>2930.86</v>
      </c>
      <c r="H50" s="15">
        <f>_xlfn.XLOOKUP(tbDailies[[#This Row],[Date]],VOO_USD_History[Date],VOO_USD_History[Close],"n/a")</f>
        <v>409.459991</v>
      </c>
      <c r="I50" s="42">
        <f>_xlfn.XLOOKUP(tbDailies[[#This Row],[Date]],VIX_USD_History[DATE],VIX_USD_History[CLOSE],"n/a")</f>
        <v>17.75</v>
      </c>
      <c r="J50" s="15">
        <f>tbDailies[[#This Row],[BTC-USD]]*tbDailies[[#This Row],[FX]]</f>
        <v>53862.417675000004</v>
      </c>
      <c r="K50" s="15">
        <f>tbDailies[[#This Row],[ETH-USD]]*tbDailies[[#This Row],[FX]]</f>
        <v>3684.9702780000002</v>
      </c>
      <c r="L50" s="21">
        <f>_xlfn.XLOOKUP(tbDailies[[#This Row],[Month]],tbMonthlies[Month],tbMonthlies[US Inflation],L51)</f>
        <v>5.3900000000000003E-2</v>
      </c>
      <c r="M50" s="16">
        <f>_xlfn.XLOOKUP(tbDailies[[#This Row],[Month]],tbMonthlies[Month],tbMonthlies[Buffett Indicator],M51)</f>
        <v>2.0687205847387529</v>
      </c>
      <c r="N50" s="16">
        <f>_xlfn.XLOOKUP(tbDailies[[#This Row],[Month]],tbMonthlies[Month],tbMonthlies[CPI Indicator],N51)</f>
        <v>0.76245934902854606</v>
      </c>
      <c r="O50" s="16">
        <f>_xlfn.XLOOKUP(tbDailies[[#This Row],[Month]],tbMonthlies[Month],tbMonthlies[Shiller PE],O51)</f>
        <v>0.27460000000000001</v>
      </c>
      <c r="P50" s="16">
        <f>_xlfn.XLOOKUP(tbDailies[[#This Row],[Month]],tbMonthlies[Month],tbMonthlies[Unemployment],P51)</f>
        <v>4.8000000000000001E-2</v>
      </c>
      <c r="Q50" s="15">
        <f>_xlfn.XLOOKUP(tbDailies[[#This Row],[Month]],tbMonthlies[Month],tbMonthlies[Debt to GDP],Q51)</f>
        <v>78.162999999999997</v>
      </c>
    </row>
    <row r="51" spans="2:17" s="14" customFormat="1" ht="30" customHeight="1" x14ac:dyDescent="0.25">
      <c r="B51" s="40">
        <v>44462</v>
      </c>
      <c r="C51" s="41" t="str">
        <f>TEXT(tbDailies[[#This Row],[Date]],"mmm-yy")</f>
        <v>Sep-21</v>
      </c>
      <c r="D51" s="22">
        <v>27</v>
      </c>
      <c r="E51" s="22" t="str">
        <f>_xlfn.XLOOKUP(tbDailies[[#This Row],[Date]],FXUSDCAD[Date],FXUSDCAD[Rate],E52)</f>
        <v>1.2573</v>
      </c>
      <c r="F51" s="15">
        <f>_xlfn.XLOOKUP(tbDailies[[#This Row],[Date]],BTC_USD_History[Date],BTC_USD_History[Close],"n/a")</f>
        <v>44895.097655999998</v>
      </c>
      <c r="G51" s="15">
        <f>_xlfn.XLOOKUP(tbDailies[[#This Row],[Date]],ETH_USD_History[Date(UTC)],ETH_USD_History[Value],"n/a")</f>
        <v>3154.62</v>
      </c>
      <c r="H51" s="15">
        <f>_xlfn.XLOOKUP(tbDailies[[#This Row],[Date]],VOO_USD_History[Date],VOO_USD_History[Close],"n/a")</f>
        <v>408.77999899999998</v>
      </c>
      <c r="I51" s="42">
        <f>_xlfn.XLOOKUP(tbDailies[[#This Row],[Date]],VIX_USD_History[DATE],VIX_USD_History[CLOSE],"n/a")</f>
        <v>18.63</v>
      </c>
      <c r="J51" s="15">
        <f>tbDailies[[#This Row],[BTC-USD]]*tbDailies[[#This Row],[FX]]</f>
        <v>56446.606282888803</v>
      </c>
      <c r="K51" s="15">
        <f>tbDailies[[#This Row],[ETH-USD]]*tbDailies[[#This Row],[FX]]</f>
        <v>3966.3037260000001</v>
      </c>
      <c r="L51" s="21">
        <f>_xlfn.XLOOKUP(tbDailies[[#This Row],[Month]],tbMonthlies[Month],tbMonthlies[US Inflation],L52)</f>
        <v>5.3900000000000003E-2</v>
      </c>
      <c r="M51" s="16">
        <f>_xlfn.XLOOKUP(tbDailies[[#This Row],[Month]],tbMonthlies[Month],tbMonthlies[Buffett Indicator],M52)</f>
        <v>2.0687205847387529</v>
      </c>
      <c r="N51" s="16">
        <f>_xlfn.XLOOKUP(tbDailies[[#This Row],[Month]],tbMonthlies[Month],tbMonthlies[CPI Indicator],N52)</f>
        <v>0.76245934902854606</v>
      </c>
      <c r="O51" s="16">
        <f>_xlfn.XLOOKUP(tbDailies[[#This Row],[Month]],tbMonthlies[Month],tbMonthlies[Shiller PE],O52)</f>
        <v>0.27460000000000001</v>
      </c>
      <c r="P51" s="16">
        <f>_xlfn.XLOOKUP(tbDailies[[#This Row],[Month]],tbMonthlies[Month],tbMonthlies[Unemployment],P52)</f>
        <v>4.8000000000000001E-2</v>
      </c>
      <c r="Q51" s="15">
        <f>_xlfn.XLOOKUP(tbDailies[[#This Row],[Month]],tbMonthlies[Month],tbMonthlies[Debt to GDP],Q52)</f>
        <v>78.162999999999997</v>
      </c>
    </row>
    <row r="52" spans="2:17" s="14" customFormat="1" ht="30" customHeight="1" x14ac:dyDescent="0.25">
      <c r="B52" s="40">
        <v>44461</v>
      </c>
      <c r="C52" s="41" t="str">
        <f>TEXT(tbDailies[[#This Row],[Date]],"mmm-yy")</f>
        <v>Sep-21</v>
      </c>
      <c r="D52" s="22">
        <v>21</v>
      </c>
      <c r="E52" s="22" t="str">
        <f>_xlfn.XLOOKUP(tbDailies[[#This Row],[Date]],FXUSDCAD[Date],FXUSDCAD[Rate],E53)</f>
        <v>1.2573</v>
      </c>
      <c r="F52" s="15">
        <f>_xlfn.XLOOKUP(tbDailies[[#This Row],[Date]],BTC_USD_History[Date],BTC_USD_History[Close],"n/a")</f>
        <v>43574.507812999997</v>
      </c>
      <c r="G52" s="15">
        <f>_xlfn.XLOOKUP(tbDailies[[#This Row],[Date]],ETH_USD_History[Date(UTC)],ETH_USD_History[Value],"n/a")</f>
        <v>3078.88</v>
      </c>
      <c r="H52" s="15">
        <f>_xlfn.XLOOKUP(tbDailies[[#This Row],[Date]],VOO_USD_History[Date],VOO_USD_History[Close],"n/a")</f>
        <v>403.89999399999999</v>
      </c>
      <c r="I52" s="42">
        <f>_xlfn.XLOOKUP(tbDailies[[#This Row],[Date]],VIX_USD_History[DATE],VIX_USD_History[CLOSE],"n/a")</f>
        <v>20.87</v>
      </c>
      <c r="J52" s="15">
        <f>tbDailies[[#This Row],[BTC-USD]]*tbDailies[[#This Row],[FX]]</f>
        <v>54786.228673284902</v>
      </c>
      <c r="K52" s="15">
        <f>tbDailies[[#This Row],[ETH-USD]]*tbDailies[[#This Row],[FX]]</f>
        <v>3871.0758240000005</v>
      </c>
      <c r="L52" s="21">
        <f>_xlfn.XLOOKUP(tbDailies[[#This Row],[Month]],tbMonthlies[Month],tbMonthlies[US Inflation],L53)</f>
        <v>5.3900000000000003E-2</v>
      </c>
      <c r="M52" s="16">
        <f>_xlfn.XLOOKUP(tbDailies[[#This Row],[Month]],tbMonthlies[Month],tbMonthlies[Buffett Indicator],M53)</f>
        <v>2.0687205847387529</v>
      </c>
      <c r="N52" s="16">
        <f>_xlfn.XLOOKUP(tbDailies[[#This Row],[Month]],tbMonthlies[Month],tbMonthlies[CPI Indicator],N53)</f>
        <v>0.76245934902854606</v>
      </c>
      <c r="O52" s="16">
        <f>_xlfn.XLOOKUP(tbDailies[[#This Row],[Month]],tbMonthlies[Month],tbMonthlies[Shiller PE],O53)</f>
        <v>0.27460000000000001</v>
      </c>
      <c r="P52" s="16">
        <f>_xlfn.XLOOKUP(tbDailies[[#This Row],[Month]],tbMonthlies[Month],tbMonthlies[Unemployment],P53)</f>
        <v>4.8000000000000001E-2</v>
      </c>
      <c r="Q52" s="15">
        <f>_xlfn.XLOOKUP(tbDailies[[#This Row],[Month]],tbMonthlies[Month],tbMonthlies[Debt to GDP],Q53)</f>
        <v>78.162999999999997</v>
      </c>
    </row>
    <row r="53" spans="2:17" s="14" customFormat="1" ht="30" customHeight="1" x14ac:dyDescent="0.25">
      <c r="B53" s="40">
        <v>44460</v>
      </c>
      <c r="C53" s="41" t="str">
        <f>TEXT(tbDailies[[#This Row],[Date]],"mmm-yy")</f>
        <v>Sep-21</v>
      </c>
      <c r="D53" s="22">
        <v>27</v>
      </c>
      <c r="E53" s="22" t="str">
        <f>_xlfn.XLOOKUP(tbDailies[[#This Row],[Date]],FXUSDCAD[Date],FXUSDCAD[Rate],E54)</f>
        <v>1.2573</v>
      </c>
      <c r="F53" s="15">
        <f>_xlfn.XLOOKUP(tbDailies[[#This Row],[Date]],BTC_USD_History[Date],BTC_USD_History[Close],"n/a")</f>
        <v>40693.675780999998</v>
      </c>
      <c r="G53" s="15">
        <f>_xlfn.XLOOKUP(tbDailies[[#This Row],[Date]],ETH_USD_History[Date(UTC)],ETH_USD_History[Value],"n/a")</f>
        <v>2760.2</v>
      </c>
      <c r="H53" s="15">
        <f>_xlfn.XLOOKUP(tbDailies[[#This Row],[Date]],VOO_USD_History[Date],VOO_USD_History[Close],"n/a")</f>
        <v>400.040009</v>
      </c>
      <c r="I53" s="42">
        <f>_xlfn.XLOOKUP(tbDailies[[#This Row],[Date]],VIX_USD_History[DATE],VIX_USD_History[CLOSE],"n/a")</f>
        <v>24.36</v>
      </c>
      <c r="J53" s="15">
        <f>tbDailies[[#This Row],[BTC-USD]]*tbDailies[[#This Row],[FX]]</f>
        <v>51164.158559451302</v>
      </c>
      <c r="K53" s="15">
        <f>tbDailies[[#This Row],[ETH-USD]]*tbDailies[[#This Row],[FX]]</f>
        <v>3470.3994600000001</v>
      </c>
      <c r="L53" s="21">
        <f>_xlfn.XLOOKUP(tbDailies[[#This Row],[Month]],tbMonthlies[Month],tbMonthlies[US Inflation],L54)</f>
        <v>5.3900000000000003E-2</v>
      </c>
      <c r="M53" s="16">
        <f>_xlfn.XLOOKUP(tbDailies[[#This Row],[Month]],tbMonthlies[Month],tbMonthlies[Buffett Indicator],M54)</f>
        <v>2.0687205847387529</v>
      </c>
      <c r="N53" s="16">
        <f>_xlfn.XLOOKUP(tbDailies[[#This Row],[Month]],tbMonthlies[Month],tbMonthlies[CPI Indicator],N54)</f>
        <v>0.76245934902854606</v>
      </c>
      <c r="O53" s="16">
        <f>_xlfn.XLOOKUP(tbDailies[[#This Row],[Month]],tbMonthlies[Month],tbMonthlies[Shiller PE],O54)</f>
        <v>0.27460000000000001</v>
      </c>
      <c r="P53" s="16">
        <f>_xlfn.XLOOKUP(tbDailies[[#This Row],[Month]],tbMonthlies[Month],tbMonthlies[Unemployment],P54)</f>
        <v>4.8000000000000001E-2</v>
      </c>
      <c r="Q53" s="15">
        <f>_xlfn.XLOOKUP(tbDailies[[#This Row],[Month]],tbMonthlies[Month],tbMonthlies[Debt to GDP],Q54)</f>
        <v>78.162999999999997</v>
      </c>
    </row>
    <row r="54" spans="2:17" s="14" customFormat="1" ht="30" customHeight="1" x14ac:dyDescent="0.25">
      <c r="B54" s="40">
        <v>44459</v>
      </c>
      <c r="C54" s="41" t="str">
        <f>TEXT(tbDailies[[#This Row],[Date]],"mmm-yy")</f>
        <v>Sep-21</v>
      </c>
      <c r="D54" s="22">
        <v>50</v>
      </c>
      <c r="E54" s="22" t="str">
        <f>_xlfn.XLOOKUP(tbDailies[[#This Row],[Date]],FXUSDCAD[Date],FXUSDCAD[Rate],E55)</f>
        <v>1.2573</v>
      </c>
      <c r="F54" s="15">
        <f>_xlfn.XLOOKUP(tbDailies[[#This Row],[Date]],BTC_USD_History[Date],BTC_USD_History[Close],"n/a")</f>
        <v>42843.800780999998</v>
      </c>
      <c r="G54" s="15">
        <f>_xlfn.XLOOKUP(tbDailies[[#This Row],[Date]],ETH_USD_History[Date(UTC)],ETH_USD_History[Value],"n/a")</f>
        <v>2966.51</v>
      </c>
      <c r="H54" s="15">
        <f>_xlfn.XLOOKUP(tbDailies[[#This Row],[Date]],VOO_USD_History[Date],VOO_USD_History[Close],"n/a")</f>
        <v>400.42999300000002</v>
      </c>
      <c r="I54" s="42">
        <f>_xlfn.XLOOKUP(tbDailies[[#This Row],[Date]],VIX_USD_History[DATE],VIX_USD_History[CLOSE],"n/a")</f>
        <v>25.71</v>
      </c>
      <c r="J54" s="15">
        <f>tbDailies[[#This Row],[BTC-USD]]*tbDailies[[#This Row],[FX]]</f>
        <v>53867.510721951301</v>
      </c>
      <c r="K54" s="15">
        <f>tbDailies[[#This Row],[ETH-USD]]*tbDailies[[#This Row],[FX]]</f>
        <v>3729.7930230000006</v>
      </c>
      <c r="L54" s="21">
        <f>_xlfn.XLOOKUP(tbDailies[[#This Row],[Month]],tbMonthlies[Month],tbMonthlies[US Inflation],L55)</f>
        <v>5.3900000000000003E-2</v>
      </c>
      <c r="M54" s="16">
        <f>_xlfn.XLOOKUP(tbDailies[[#This Row],[Month]],tbMonthlies[Month],tbMonthlies[Buffett Indicator],M55)</f>
        <v>2.0687205847387529</v>
      </c>
      <c r="N54" s="16">
        <f>_xlfn.XLOOKUP(tbDailies[[#This Row],[Month]],tbMonthlies[Month],tbMonthlies[CPI Indicator],N55)</f>
        <v>0.76245934902854606</v>
      </c>
      <c r="O54" s="16">
        <f>_xlfn.XLOOKUP(tbDailies[[#This Row],[Month]],tbMonthlies[Month],tbMonthlies[Shiller PE],O55)</f>
        <v>0.27460000000000001</v>
      </c>
      <c r="P54" s="16">
        <f>_xlfn.XLOOKUP(tbDailies[[#This Row],[Month]],tbMonthlies[Month],tbMonthlies[Unemployment],P55)</f>
        <v>4.8000000000000001E-2</v>
      </c>
      <c r="Q54" s="15">
        <f>_xlfn.XLOOKUP(tbDailies[[#This Row],[Month]],tbMonthlies[Month],tbMonthlies[Debt to GDP],Q55)</f>
        <v>78.162999999999997</v>
      </c>
    </row>
    <row r="55" spans="2:17" s="14" customFormat="1" ht="30" customHeight="1" x14ac:dyDescent="0.25">
      <c r="B55" s="40">
        <v>44458</v>
      </c>
      <c r="C55" s="41" t="str">
        <f>TEXT(tbDailies[[#This Row],[Date]],"mmm-yy")</f>
        <v>Sep-21</v>
      </c>
      <c r="D55" s="22">
        <v>53</v>
      </c>
      <c r="E55" s="22" t="str">
        <f>_xlfn.XLOOKUP(tbDailies[[#This Row],[Date]],FXUSDCAD[Date],FXUSDCAD[Rate],E56)</f>
        <v>1.2573</v>
      </c>
      <c r="F55" s="15">
        <f>_xlfn.XLOOKUP(tbDailies[[#This Row],[Date]],BTC_USD_History[Date],BTC_USD_History[Close],"n/a")</f>
        <v>47260.21875</v>
      </c>
      <c r="G55" s="15">
        <f>_xlfn.XLOOKUP(tbDailies[[#This Row],[Date]],ETH_USD_History[Date(UTC)],ETH_USD_History[Value],"n/a")</f>
        <v>3328.85</v>
      </c>
      <c r="H55" s="15" t="str">
        <f>_xlfn.XLOOKUP(tbDailies[[#This Row],[Date]],VOO_USD_History[Date],VOO_USD_History[Close],"n/a")</f>
        <v>n/a</v>
      </c>
      <c r="I55" s="42" t="str">
        <f>_xlfn.XLOOKUP(tbDailies[[#This Row],[Date]],VIX_USD_History[DATE],VIX_USD_History[CLOSE],"n/a")</f>
        <v>n/a</v>
      </c>
      <c r="J55" s="15">
        <f>tbDailies[[#This Row],[BTC-USD]]*tbDailies[[#This Row],[FX]]</f>
        <v>59420.273034375001</v>
      </c>
      <c r="K55" s="15">
        <f>tbDailies[[#This Row],[ETH-USD]]*tbDailies[[#This Row],[FX]]</f>
        <v>4185.3631050000004</v>
      </c>
      <c r="L55" s="21">
        <f>_xlfn.XLOOKUP(tbDailies[[#This Row],[Month]],tbMonthlies[Month],tbMonthlies[US Inflation],L56)</f>
        <v>5.3900000000000003E-2</v>
      </c>
      <c r="M55" s="16">
        <f>_xlfn.XLOOKUP(tbDailies[[#This Row],[Month]],tbMonthlies[Month],tbMonthlies[Buffett Indicator],M56)</f>
        <v>2.0687205847387529</v>
      </c>
      <c r="N55" s="16">
        <f>_xlfn.XLOOKUP(tbDailies[[#This Row],[Month]],tbMonthlies[Month],tbMonthlies[CPI Indicator],N56)</f>
        <v>0.76245934902854606</v>
      </c>
      <c r="O55" s="16">
        <f>_xlfn.XLOOKUP(tbDailies[[#This Row],[Month]],tbMonthlies[Month],tbMonthlies[Shiller PE],O56)</f>
        <v>0.27460000000000001</v>
      </c>
      <c r="P55" s="16">
        <f>_xlfn.XLOOKUP(tbDailies[[#This Row],[Month]],tbMonthlies[Month],tbMonthlies[Unemployment],P56)</f>
        <v>4.8000000000000001E-2</v>
      </c>
      <c r="Q55" s="15">
        <f>_xlfn.XLOOKUP(tbDailies[[#This Row],[Month]],tbMonthlies[Month],tbMonthlies[Debt to GDP],Q56)</f>
        <v>78.162999999999997</v>
      </c>
    </row>
    <row r="56" spans="2:17" s="14" customFormat="1" ht="30" customHeight="1" x14ac:dyDescent="0.25">
      <c r="B56" s="40">
        <v>44457</v>
      </c>
      <c r="C56" s="41" t="str">
        <f>TEXT(tbDailies[[#This Row],[Date]],"mmm-yy")</f>
        <v>Sep-21</v>
      </c>
      <c r="D56" s="22">
        <v>50</v>
      </c>
      <c r="E56" s="22" t="str">
        <f>_xlfn.XLOOKUP(tbDailies[[#This Row],[Date]],FXUSDCAD[Date],FXUSDCAD[Rate],E57)</f>
        <v>1.2573</v>
      </c>
      <c r="F56" s="15">
        <f>_xlfn.XLOOKUP(tbDailies[[#This Row],[Date]],BTC_USD_History[Date],BTC_USD_History[Close],"n/a")</f>
        <v>48278.363280999998</v>
      </c>
      <c r="G56" s="15">
        <f>_xlfn.XLOOKUP(tbDailies[[#This Row],[Date]],ETH_USD_History[Date(UTC)],ETH_USD_History[Value],"n/a")</f>
        <v>3435.76</v>
      </c>
      <c r="H56" s="15" t="str">
        <f>_xlfn.XLOOKUP(tbDailies[[#This Row],[Date]],VOO_USD_History[Date],VOO_USD_History[Close],"n/a")</f>
        <v>n/a</v>
      </c>
      <c r="I56" s="42" t="str">
        <f>_xlfn.XLOOKUP(tbDailies[[#This Row],[Date]],VIX_USD_History[DATE],VIX_USD_History[CLOSE],"n/a")</f>
        <v>n/a</v>
      </c>
      <c r="J56" s="15">
        <f>tbDailies[[#This Row],[BTC-USD]]*tbDailies[[#This Row],[FX]]</f>
        <v>60700.386153201303</v>
      </c>
      <c r="K56" s="15">
        <f>tbDailies[[#This Row],[ETH-USD]]*tbDailies[[#This Row],[FX]]</f>
        <v>4319.7810480000007</v>
      </c>
      <c r="L56" s="21">
        <f>_xlfn.XLOOKUP(tbDailies[[#This Row],[Month]],tbMonthlies[Month],tbMonthlies[US Inflation],L57)</f>
        <v>5.3900000000000003E-2</v>
      </c>
      <c r="M56" s="16">
        <f>_xlfn.XLOOKUP(tbDailies[[#This Row],[Month]],tbMonthlies[Month],tbMonthlies[Buffett Indicator],M57)</f>
        <v>2.0687205847387529</v>
      </c>
      <c r="N56" s="16">
        <f>_xlfn.XLOOKUP(tbDailies[[#This Row],[Month]],tbMonthlies[Month],tbMonthlies[CPI Indicator],N57)</f>
        <v>0.76245934902854606</v>
      </c>
      <c r="O56" s="16">
        <f>_xlfn.XLOOKUP(tbDailies[[#This Row],[Month]],tbMonthlies[Month],tbMonthlies[Shiller PE],O57)</f>
        <v>0.27460000000000001</v>
      </c>
      <c r="P56" s="16">
        <f>_xlfn.XLOOKUP(tbDailies[[#This Row],[Month]],tbMonthlies[Month],tbMonthlies[Unemployment],P57)</f>
        <v>4.8000000000000001E-2</v>
      </c>
      <c r="Q56" s="15">
        <f>_xlfn.XLOOKUP(tbDailies[[#This Row],[Month]],tbMonthlies[Month],tbMonthlies[Debt to GDP],Q57)</f>
        <v>78.162999999999997</v>
      </c>
    </row>
    <row r="57" spans="2:17" s="14" customFormat="1" ht="30" customHeight="1" x14ac:dyDescent="0.25">
      <c r="B57" s="40">
        <v>44456</v>
      </c>
      <c r="C57" s="41" t="str">
        <f>TEXT(tbDailies[[#This Row],[Date]],"mmm-yy")</f>
        <v>Sep-21</v>
      </c>
      <c r="D57" s="22">
        <v>48</v>
      </c>
      <c r="E57" s="22" t="str">
        <f>_xlfn.XLOOKUP(tbDailies[[#This Row],[Date]],FXUSDCAD[Date],FXUSDCAD[Rate],E58)</f>
        <v>1.2573</v>
      </c>
      <c r="F57" s="15">
        <f>_xlfn.XLOOKUP(tbDailies[[#This Row],[Date]],BTC_USD_History[Date],BTC_USD_History[Close],"n/a")</f>
        <v>47267.519530999998</v>
      </c>
      <c r="G57" s="15">
        <f>_xlfn.XLOOKUP(tbDailies[[#This Row],[Date]],ETH_USD_History[Date(UTC)],ETH_USD_History[Value],"n/a")</f>
        <v>3398.82</v>
      </c>
      <c r="H57" s="15">
        <f>_xlfn.XLOOKUP(tbDailies[[#This Row],[Date]],VOO_USD_History[Date],VOO_USD_History[Close],"n/a")</f>
        <v>407.07998700000002</v>
      </c>
      <c r="I57" s="42">
        <f>_xlfn.XLOOKUP(tbDailies[[#This Row],[Date]],VIX_USD_History[DATE],VIX_USD_History[CLOSE],"n/a")</f>
        <v>20.81</v>
      </c>
      <c r="J57" s="15">
        <f>tbDailies[[#This Row],[BTC-USD]]*tbDailies[[#This Row],[FX]]</f>
        <v>59429.452306326304</v>
      </c>
      <c r="K57" s="15">
        <f>tbDailies[[#This Row],[ETH-USD]]*tbDailies[[#This Row],[FX]]</f>
        <v>4273.3363860000009</v>
      </c>
      <c r="L57" s="21">
        <f>_xlfn.XLOOKUP(tbDailies[[#This Row],[Month]],tbMonthlies[Month],tbMonthlies[US Inflation],L58)</f>
        <v>5.3900000000000003E-2</v>
      </c>
      <c r="M57" s="16">
        <f>_xlfn.XLOOKUP(tbDailies[[#This Row],[Month]],tbMonthlies[Month],tbMonthlies[Buffett Indicator],M58)</f>
        <v>2.0687205847387529</v>
      </c>
      <c r="N57" s="16">
        <f>_xlfn.XLOOKUP(tbDailies[[#This Row],[Month]],tbMonthlies[Month],tbMonthlies[CPI Indicator],N58)</f>
        <v>0.76245934902854606</v>
      </c>
      <c r="O57" s="16">
        <f>_xlfn.XLOOKUP(tbDailies[[#This Row],[Month]],tbMonthlies[Month],tbMonthlies[Shiller PE],O58)</f>
        <v>0.27460000000000001</v>
      </c>
      <c r="P57" s="16">
        <f>_xlfn.XLOOKUP(tbDailies[[#This Row],[Month]],tbMonthlies[Month],tbMonthlies[Unemployment],P58)</f>
        <v>4.8000000000000001E-2</v>
      </c>
      <c r="Q57" s="15">
        <f>_xlfn.XLOOKUP(tbDailies[[#This Row],[Month]],tbMonthlies[Month],tbMonthlies[Debt to GDP],Q58)</f>
        <v>78.162999999999997</v>
      </c>
    </row>
    <row r="58" spans="2:17" s="14" customFormat="1" ht="30" customHeight="1" x14ac:dyDescent="0.25">
      <c r="B58" s="40">
        <v>44455</v>
      </c>
      <c r="C58" s="41" t="str">
        <f>TEXT(tbDailies[[#This Row],[Date]],"mmm-yy")</f>
        <v>Sep-21</v>
      </c>
      <c r="D58" s="22">
        <v>53</v>
      </c>
      <c r="E58" s="22" t="str">
        <f>_xlfn.XLOOKUP(tbDailies[[#This Row],[Date]],FXUSDCAD[Date],FXUSDCAD[Rate],E59)</f>
        <v>1.2573</v>
      </c>
      <c r="F58" s="15">
        <f>_xlfn.XLOOKUP(tbDailies[[#This Row],[Date]],BTC_USD_History[Date],BTC_USD_History[Close],"n/a")</f>
        <v>47783.359375</v>
      </c>
      <c r="G58" s="15">
        <f>_xlfn.XLOOKUP(tbDailies[[#This Row],[Date]],ETH_USD_History[Date(UTC)],ETH_USD_History[Value],"n/a")</f>
        <v>3569.26</v>
      </c>
      <c r="H58" s="15">
        <f>_xlfn.XLOOKUP(tbDailies[[#This Row],[Date]],VOO_USD_History[Date],VOO_USD_History[Close],"n/a")</f>
        <v>411.10998499999999</v>
      </c>
      <c r="I58" s="42">
        <f>_xlfn.XLOOKUP(tbDailies[[#This Row],[Date]],VIX_USD_History[DATE],VIX_USD_History[CLOSE],"n/a")</f>
        <v>18.690000000000001</v>
      </c>
      <c r="J58" s="15">
        <f>tbDailies[[#This Row],[BTC-USD]]*tbDailies[[#This Row],[FX]]</f>
        <v>60078.017742187505</v>
      </c>
      <c r="K58" s="15">
        <f>tbDailies[[#This Row],[ETH-USD]]*tbDailies[[#This Row],[FX]]</f>
        <v>4487.6305980000006</v>
      </c>
      <c r="L58" s="21">
        <f>_xlfn.XLOOKUP(tbDailies[[#This Row],[Month]],tbMonthlies[Month],tbMonthlies[US Inflation],L59)</f>
        <v>5.3900000000000003E-2</v>
      </c>
      <c r="M58" s="16">
        <f>_xlfn.XLOOKUP(tbDailies[[#This Row],[Month]],tbMonthlies[Month],tbMonthlies[Buffett Indicator],M59)</f>
        <v>2.0687205847387529</v>
      </c>
      <c r="N58" s="16">
        <f>_xlfn.XLOOKUP(tbDailies[[#This Row],[Month]],tbMonthlies[Month],tbMonthlies[CPI Indicator],N59)</f>
        <v>0.76245934902854606</v>
      </c>
      <c r="O58" s="16">
        <f>_xlfn.XLOOKUP(tbDailies[[#This Row],[Month]],tbMonthlies[Month],tbMonthlies[Shiller PE],O59)</f>
        <v>0.27460000000000001</v>
      </c>
      <c r="P58" s="16">
        <f>_xlfn.XLOOKUP(tbDailies[[#This Row],[Month]],tbMonthlies[Month],tbMonthlies[Unemployment],P59)</f>
        <v>4.8000000000000001E-2</v>
      </c>
      <c r="Q58" s="15">
        <f>_xlfn.XLOOKUP(tbDailies[[#This Row],[Month]],tbMonthlies[Month],tbMonthlies[Debt to GDP],Q59)</f>
        <v>78.162999999999997</v>
      </c>
    </row>
    <row r="59" spans="2:17" s="14" customFormat="1" ht="30" customHeight="1" x14ac:dyDescent="0.25">
      <c r="B59" s="40">
        <v>44454</v>
      </c>
      <c r="C59" s="41" t="str">
        <f>TEXT(tbDailies[[#This Row],[Date]],"mmm-yy")</f>
        <v>Sep-21</v>
      </c>
      <c r="D59" s="22">
        <v>49</v>
      </c>
      <c r="E59" s="22" t="str">
        <f>_xlfn.XLOOKUP(tbDailies[[#This Row],[Date]],FXUSDCAD[Date],FXUSDCAD[Rate],E60)</f>
        <v>1.2573</v>
      </c>
      <c r="F59" s="15">
        <f>_xlfn.XLOOKUP(tbDailies[[#This Row],[Date]],BTC_USD_History[Date],BTC_USD_History[Close],"n/a")</f>
        <v>48176.347655999998</v>
      </c>
      <c r="G59" s="15">
        <f>_xlfn.XLOOKUP(tbDailies[[#This Row],[Date]],ETH_USD_History[Date(UTC)],ETH_USD_History[Value],"n/a")</f>
        <v>3615.22</v>
      </c>
      <c r="H59" s="15">
        <f>_xlfn.XLOOKUP(tbDailies[[#This Row],[Date]],VOO_USD_History[Date],VOO_USD_History[Close],"n/a")</f>
        <v>411.82000699999998</v>
      </c>
      <c r="I59" s="42">
        <f>_xlfn.XLOOKUP(tbDailies[[#This Row],[Date]],VIX_USD_History[DATE],VIX_USD_History[CLOSE],"n/a")</f>
        <v>18.18</v>
      </c>
      <c r="J59" s="15">
        <f>tbDailies[[#This Row],[BTC-USD]]*tbDailies[[#This Row],[FX]]</f>
        <v>60572.121907888803</v>
      </c>
      <c r="K59" s="15">
        <f>tbDailies[[#This Row],[ETH-USD]]*tbDailies[[#This Row],[FX]]</f>
        <v>4545.4161059999997</v>
      </c>
      <c r="L59" s="21">
        <f>_xlfn.XLOOKUP(tbDailies[[#This Row],[Month]],tbMonthlies[Month],tbMonthlies[US Inflation],L60)</f>
        <v>5.3900000000000003E-2</v>
      </c>
      <c r="M59" s="16">
        <f>_xlfn.XLOOKUP(tbDailies[[#This Row],[Month]],tbMonthlies[Month],tbMonthlies[Buffett Indicator],M60)</f>
        <v>2.0687205847387529</v>
      </c>
      <c r="N59" s="16">
        <f>_xlfn.XLOOKUP(tbDailies[[#This Row],[Month]],tbMonthlies[Month],tbMonthlies[CPI Indicator],N60)</f>
        <v>0.76245934902854606</v>
      </c>
      <c r="O59" s="16">
        <f>_xlfn.XLOOKUP(tbDailies[[#This Row],[Month]],tbMonthlies[Month],tbMonthlies[Shiller PE],O60)</f>
        <v>0.27460000000000001</v>
      </c>
      <c r="P59" s="16">
        <f>_xlfn.XLOOKUP(tbDailies[[#This Row],[Month]],tbMonthlies[Month],tbMonthlies[Unemployment],P60)</f>
        <v>4.8000000000000001E-2</v>
      </c>
      <c r="Q59" s="15">
        <f>_xlfn.XLOOKUP(tbDailies[[#This Row],[Month]],tbMonthlies[Month],tbMonthlies[Debt to GDP],Q60)</f>
        <v>78.162999999999997</v>
      </c>
    </row>
    <row r="60" spans="2:17" s="14" customFormat="1" ht="30" customHeight="1" x14ac:dyDescent="0.25">
      <c r="B60" s="40">
        <v>44453</v>
      </c>
      <c r="C60" s="41" t="str">
        <f>TEXT(tbDailies[[#This Row],[Date]],"mmm-yy")</f>
        <v>Sep-21</v>
      </c>
      <c r="D60" s="22">
        <v>30</v>
      </c>
      <c r="E60" s="22" t="str">
        <f>_xlfn.XLOOKUP(tbDailies[[#This Row],[Date]],FXUSDCAD[Date],FXUSDCAD[Rate],E61)</f>
        <v>1.2573</v>
      </c>
      <c r="F60" s="15">
        <f>_xlfn.XLOOKUP(tbDailies[[#This Row],[Date]],BTC_USD_History[Date],BTC_USD_History[Close],"n/a")</f>
        <v>47092.492187999997</v>
      </c>
      <c r="G60" s="15">
        <f>_xlfn.XLOOKUP(tbDailies[[#This Row],[Date]],ETH_USD_History[Date(UTC)],ETH_USD_History[Value],"n/a")</f>
        <v>3436.05</v>
      </c>
      <c r="H60" s="15">
        <f>_xlfn.XLOOKUP(tbDailies[[#This Row],[Date]],VOO_USD_History[Date],VOO_USD_History[Close],"n/a")</f>
        <v>408.41000400000001</v>
      </c>
      <c r="I60" s="42">
        <f>_xlfn.XLOOKUP(tbDailies[[#This Row],[Date]],VIX_USD_History[DATE],VIX_USD_History[CLOSE],"n/a")</f>
        <v>19.46</v>
      </c>
      <c r="J60" s="15">
        <f>tbDailies[[#This Row],[BTC-USD]]*tbDailies[[#This Row],[FX]]</f>
        <v>59209.390427972401</v>
      </c>
      <c r="K60" s="15">
        <f>tbDailies[[#This Row],[ETH-USD]]*tbDailies[[#This Row],[FX]]</f>
        <v>4320.1456650000009</v>
      </c>
      <c r="L60" s="21">
        <f>_xlfn.XLOOKUP(tbDailies[[#This Row],[Month]],tbMonthlies[Month],tbMonthlies[US Inflation],L61)</f>
        <v>5.3900000000000003E-2</v>
      </c>
      <c r="M60" s="16">
        <f>_xlfn.XLOOKUP(tbDailies[[#This Row],[Month]],tbMonthlies[Month],tbMonthlies[Buffett Indicator],M61)</f>
        <v>2.0687205847387529</v>
      </c>
      <c r="N60" s="16">
        <f>_xlfn.XLOOKUP(tbDailies[[#This Row],[Month]],tbMonthlies[Month],tbMonthlies[CPI Indicator],N61)</f>
        <v>0.76245934902854606</v>
      </c>
      <c r="O60" s="16">
        <f>_xlfn.XLOOKUP(tbDailies[[#This Row],[Month]],tbMonthlies[Month],tbMonthlies[Shiller PE],O61)</f>
        <v>0.27460000000000001</v>
      </c>
      <c r="P60" s="16">
        <f>_xlfn.XLOOKUP(tbDailies[[#This Row],[Month]],tbMonthlies[Month],tbMonthlies[Unemployment],P61)</f>
        <v>4.8000000000000001E-2</v>
      </c>
      <c r="Q60" s="15">
        <f>_xlfn.XLOOKUP(tbDailies[[#This Row],[Month]],tbMonthlies[Month],tbMonthlies[Debt to GDP],Q61)</f>
        <v>78.162999999999997</v>
      </c>
    </row>
    <row r="61" spans="2:17" s="14" customFormat="1" ht="30" customHeight="1" x14ac:dyDescent="0.25">
      <c r="B61" s="40">
        <v>44452</v>
      </c>
      <c r="C61" s="41" t="str">
        <f>TEXT(tbDailies[[#This Row],[Date]],"mmm-yy")</f>
        <v>Sep-21</v>
      </c>
      <c r="D61" s="22">
        <v>44</v>
      </c>
      <c r="E61" s="22" t="str">
        <f>_xlfn.XLOOKUP(tbDailies[[#This Row],[Date]],FXUSDCAD[Date],FXUSDCAD[Rate],E62)</f>
        <v>1.2573</v>
      </c>
      <c r="F61" s="15">
        <f>_xlfn.XLOOKUP(tbDailies[[#This Row],[Date]],BTC_USD_History[Date],BTC_USD_History[Close],"n/a")</f>
        <v>44963.074219000002</v>
      </c>
      <c r="G61" s="15">
        <f>_xlfn.XLOOKUP(tbDailies[[#This Row],[Date]],ETH_USD_History[Date(UTC)],ETH_USD_History[Value],"n/a")</f>
        <v>3285.4</v>
      </c>
      <c r="H61" s="15">
        <f>_xlfn.XLOOKUP(tbDailies[[#This Row],[Date]],VOO_USD_History[Date],VOO_USD_History[Close],"n/a")</f>
        <v>410.540009</v>
      </c>
      <c r="I61" s="42">
        <f>_xlfn.XLOOKUP(tbDailies[[#This Row],[Date]],VIX_USD_History[DATE],VIX_USD_History[CLOSE],"n/a")</f>
        <v>19.37</v>
      </c>
      <c r="J61" s="15">
        <f>tbDailies[[#This Row],[BTC-USD]]*tbDailies[[#This Row],[FX]]</f>
        <v>56532.073215548706</v>
      </c>
      <c r="K61" s="15">
        <f>tbDailies[[#This Row],[ETH-USD]]*tbDailies[[#This Row],[FX]]</f>
        <v>4130.7334200000005</v>
      </c>
      <c r="L61" s="21">
        <f>_xlfn.XLOOKUP(tbDailies[[#This Row],[Month]],tbMonthlies[Month],tbMonthlies[US Inflation],L62)</f>
        <v>5.3900000000000003E-2</v>
      </c>
      <c r="M61" s="16">
        <f>_xlfn.XLOOKUP(tbDailies[[#This Row],[Month]],tbMonthlies[Month],tbMonthlies[Buffett Indicator],M62)</f>
        <v>2.0687205847387529</v>
      </c>
      <c r="N61" s="16">
        <f>_xlfn.XLOOKUP(tbDailies[[#This Row],[Month]],tbMonthlies[Month],tbMonthlies[CPI Indicator],N62)</f>
        <v>0.76245934902854606</v>
      </c>
      <c r="O61" s="16">
        <f>_xlfn.XLOOKUP(tbDailies[[#This Row],[Month]],tbMonthlies[Month],tbMonthlies[Shiller PE],O62)</f>
        <v>0.27460000000000001</v>
      </c>
      <c r="P61" s="16">
        <f>_xlfn.XLOOKUP(tbDailies[[#This Row],[Month]],tbMonthlies[Month],tbMonthlies[Unemployment],P62)</f>
        <v>4.8000000000000001E-2</v>
      </c>
      <c r="Q61" s="15">
        <f>_xlfn.XLOOKUP(tbDailies[[#This Row],[Month]],tbMonthlies[Month],tbMonthlies[Debt to GDP],Q62)</f>
        <v>78.162999999999997</v>
      </c>
    </row>
    <row r="62" spans="2:17" s="14" customFormat="1" ht="30" customHeight="1" x14ac:dyDescent="0.25">
      <c r="B62" s="40">
        <v>44451</v>
      </c>
      <c r="C62" s="41" t="str">
        <f>TEXT(tbDailies[[#This Row],[Date]],"mmm-yy")</f>
        <v>Sep-21</v>
      </c>
      <c r="D62" s="22">
        <v>32</v>
      </c>
      <c r="E62" s="22" t="str">
        <f>_xlfn.XLOOKUP(tbDailies[[#This Row],[Date]],FXUSDCAD[Date],FXUSDCAD[Rate],E63)</f>
        <v>1.2573</v>
      </c>
      <c r="F62" s="15">
        <f>_xlfn.XLOOKUP(tbDailies[[#This Row],[Date]],BTC_USD_History[Date],BTC_USD_History[Close],"n/a")</f>
        <v>46063.269530999998</v>
      </c>
      <c r="G62" s="15">
        <f>_xlfn.XLOOKUP(tbDailies[[#This Row],[Date]],ETH_USD_History[Date(UTC)],ETH_USD_History[Value],"n/a")</f>
        <v>3405.32</v>
      </c>
      <c r="H62" s="15" t="str">
        <f>_xlfn.XLOOKUP(tbDailies[[#This Row],[Date]],VOO_USD_History[Date],VOO_USD_History[Close],"n/a")</f>
        <v>n/a</v>
      </c>
      <c r="I62" s="42" t="str">
        <f>_xlfn.XLOOKUP(tbDailies[[#This Row],[Date]],VIX_USD_History[DATE],VIX_USD_History[CLOSE],"n/a")</f>
        <v>n/a</v>
      </c>
      <c r="J62" s="15">
        <f>tbDailies[[#This Row],[BTC-USD]]*tbDailies[[#This Row],[FX]]</f>
        <v>57915.348781326298</v>
      </c>
      <c r="K62" s="15">
        <f>tbDailies[[#This Row],[ETH-USD]]*tbDailies[[#This Row],[FX]]</f>
        <v>4281.5088360000009</v>
      </c>
      <c r="L62" s="21">
        <f>_xlfn.XLOOKUP(tbDailies[[#This Row],[Month]],tbMonthlies[Month],tbMonthlies[US Inflation],L63)</f>
        <v>5.3900000000000003E-2</v>
      </c>
      <c r="M62" s="16">
        <f>_xlfn.XLOOKUP(tbDailies[[#This Row],[Month]],tbMonthlies[Month],tbMonthlies[Buffett Indicator],M63)</f>
        <v>2.0687205847387529</v>
      </c>
      <c r="N62" s="16">
        <f>_xlfn.XLOOKUP(tbDailies[[#This Row],[Month]],tbMonthlies[Month],tbMonthlies[CPI Indicator],N63)</f>
        <v>0.76245934902854606</v>
      </c>
      <c r="O62" s="16">
        <f>_xlfn.XLOOKUP(tbDailies[[#This Row],[Month]],tbMonthlies[Month],tbMonthlies[Shiller PE],O63)</f>
        <v>0.27460000000000001</v>
      </c>
      <c r="P62" s="16">
        <f>_xlfn.XLOOKUP(tbDailies[[#This Row],[Month]],tbMonthlies[Month],tbMonthlies[Unemployment],P63)</f>
        <v>4.8000000000000001E-2</v>
      </c>
      <c r="Q62" s="15">
        <f>_xlfn.XLOOKUP(tbDailies[[#This Row],[Month]],tbMonthlies[Month],tbMonthlies[Debt to GDP],Q63)</f>
        <v>78.162999999999997</v>
      </c>
    </row>
    <row r="63" spans="2:17" s="14" customFormat="1" ht="30" customHeight="1" x14ac:dyDescent="0.25">
      <c r="B63" s="40">
        <v>44450</v>
      </c>
      <c r="C63" s="41" t="str">
        <f>TEXT(tbDailies[[#This Row],[Date]],"mmm-yy")</f>
        <v>Sep-21</v>
      </c>
      <c r="D63" s="22">
        <v>31</v>
      </c>
      <c r="E63" s="22" t="str">
        <f>_xlfn.XLOOKUP(tbDailies[[#This Row],[Date]],FXUSDCAD[Date],FXUSDCAD[Rate],E64)</f>
        <v>1.2573</v>
      </c>
      <c r="F63" s="15">
        <f>_xlfn.XLOOKUP(tbDailies[[#This Row],[Date]],BTC_USD_History[Date],BTC_USD_History[Close],"n/a")</f>
        <v>45201.457030999998</v>
      </c>
      <c r="G63" s="15">
        <f>_xlfn.XLOOKUP(tbDailies[[#This Row],[Date]],ETH_USD_History[Date(UTC)],ETH_USD_History[Value],"n/a")</f>
        <v>3266.43</v>
      </c>
      <c r="H63" s="15" t="str">
        <f>_xlfn.XLOOKUP(tbDailies[[#This Row],[Date]],VOO_USD_History[Date],VOO_USD_History[Close],"n/a")</f>
        <v>n/a</v>
      </c>
      <c r="I63" s="42" t="str">
        <f>_xlfn.XLOOKUP(tbDailies[[#This Row],[Date]],VIX_USD_History[DATE],VIX_USD_History[CLOSE],"n/a")</f>
        <v>n/a</v>
      </c>
      <c r="J63" s="15">
        <f>tbDailies[[#This Row],[BTC-USD]]*tbDailies[[#This Row],[FX]]</f>
        <v>56831.791925076301</v>
      </c>
      <c r="K63" s="15">
        <f>tbDailies[[#This Row],[ETH-USD]]*tbDailies[[#This Row],[FX]]</f>
        <v>4106.882439</v>
      </c>
      <c r="L63" s="21">
        <f>_xlfn.XLOOKUP(tbDailies[[#This Row],[Month]],tbMonthlies[Month],tbMonthlies[US Inflation],L64)</f>
        <v>5.3900000000000003E-2</v>
      </c>
      <c r="M63" s="16">
        <f>_xlfn.XLOOKUP(tbDailies[[#This Row],[Month]],tbMonthlies[Month],tbMonthlies[Buffett Indicator],M64)</f>
        <v>2.0687205847387529</v>
      </c>
      <c r="N63" s="16">
        <f>_xlfn.XLOOKUP(tbDailies[[#This Row],[Month]],tbMonthlies[Month],tbMonthlies[CPI Indicator],N64)</f>
        <v>0.76245934902854606</v>
      </c>
      <c r="O63" s="16">
        <f>_xlfn.XLOOKUP(tbDailies[[#This Row],[Month]],tbMonthlies[Month],tbMonthlies[Shiller PE],O64)</f>
        <v>0.27460000000000001</v>
      </c>
      <c r="P63" s="16">
        <f>_xlfn.XLOOKUP(tbDailies[[#This Row],[Month]],tbMonthlies[Month],tbMonthlies[Unemployment],P64)</f>
        <v>4.8000000000000001E-2</v>
      </c>
      <c r="Q63" s="47">
        <f>_xlfn.XLOOKUP(tbDailies[[#This Row],[Month]],tbMonthlies[Month],tbMonthlies[Debt to GDP],Q64)</f>
        <v>78.162999999999997</v>
      </c>
    </row>
    <row r="64" spans="2:17" ht="30" customHeight="1" x14ac:dyDescent="0.25">
      <c r="B64" s="9">
        <v>44449</v>
      </c>
      <c r="C64" s="12" t="str">
        <f>TEXT(tbDailies[[#This Row],[Date]],"mmm-yy")</f>
        <v>Sep-21</v>
      </c>
      <c r="D64" s="4">
        <v>46</v>
      </c>
      <c r="E64" s="4" t="str">
        <f>_xlfn.XLOOKUP(tbDailies[[#This Row],[Date]],FXUSDCAD[Date],FXUSDCAD[Rate],E65)</f>
        <v>1.2573</v>
      </c>
      <c r="F64" s="6">
        <f>_xlfn.XLOOKUP(tbDailies[[#This Row],[Date]],BTC_USD_History[Date],BTC_USD_History[Close],"n/a")</f>
        <v>44883.910155999998</v>
      </c>
      <c r="G64" s="6">
        <f>_xlfn.XLOOKUP(tbDailies[[#This Row],[Date]],ETH_USD_History[Date(UTC)],ETH_USD_History[Value],"n/a")</f>
        <v>3209.41</v>
      </c>
      <c r="H64" s="6">
        <f>_xlfn.XLOOKUP(tbDailies[[#This Row],[Date]],VOO_USD_History[Date],VOO_USD_History[Close],"n/a")</f>
        <v>409.57998700000002</v>
      </c>
      <c r="I64" s="8">
        <f>_xlfn.XLOOKUP(tbDailies[[#This Row],[Date]],VIX_USD_History[DATE],VIX_USD_History[CLOSE],"n/a")</f>
        <v>20.95</v>
      </c>
      <c r="J64" s="6">
        <f>tbDailies[[#This Row],[BTC-USD]]*tbDailies[[#This Row],[FX]]</f>
        <v>56432.540239138798</v>
      </c>
      <c r="K64" s="6">
        <f>tbDailies[[#This Row],[ETH-USD]]*tbDailies[[#This Row],[FX]]</f>
        <v>4035.1911930000001</v>
      </c>
      <c r="L64" s="16">
        <f>_xlfn.XLOOKUP(tbDailies[[#This Row],[Month]],tbMonthlies[Month],tbMonthlies[US Inflation],L65)</f>
        <v>5.3900000000000003E-2</v>
      </c>
      <c r="M64" s="16">
        <f>_xlfn.XLOOKUP(tbDailies[[#This Row],[Month]],tbMonthlies[Month],tbMonthlies[Buffett Indicator],M65)</f>
        <v>2.0687205847387529</v>
      </c>
      <c r="N64" s="16">
        <f>_xlfn.XLOOKUP(tbDailies[[#This Row],[Month]],tbMonthlies[Month],tbMonthlies[CPI Indicator],N65)</f>
        <v>0.76245934902854606</v>
      </c>
      <c r="O64" s="16">
        <f>_xlfn.XLOOKUP(tbDailies[[#This Row],[Month]],tbMonthlies[Month],tbMonthlies[Shiller PE],O65)</f>
        <v>0.27460000000000001</v>
      </c>
      <c r="P64" s="16">
        <f>_xlfn.XLOOKUP(tbDailies[[#This Row],[Month]],tbMonthlies[Month],tbMonthlies[Unemployment],P65)</f>
        <v>4.8000000000000001E-2</v>
      </c>
      <c r="Q64" s="48">
        <f>_xlfn.XLOOKUP(tbDailies[[#This Row],[Month]],tbMonthlies[Month],tbMonthlies[Debt to GDP],Q65)</f>
        <v>78.162999999999997</v>
      </c>
    </row>
    <row r="65" spans="2:17" ht="30" customHeight="1" x14ac:dyDescent="0.25">
      <c r="B65" s="9">
        <v>44448</v>
      </c>
      <c r="C65" s="12" t="str">
        <f>TEXT(tbDailies[[#This Row],[Date]],"mmm-yy")</f>
        <v>Sep-21</v>
      </c>
      <c r="D65" s="4">
        <v>45</v>
      </c>
      <c r="E65" s="4" t="str">
        <f>_xlfn.XLOOKUP(tbDailies[[#This Row],[Date]],FXUSDCAD[Date],FXUSDCAD[Rate],E66)</f>
        <v>1.2573</v>
      </c>
      <c r="F65" s="6">
        <f>_xlfn.XLOOKUP(tbDailies[[#This Row],[Date]],BTC_USD_History[Date],BTC_USD_History[Close],"n/a")</f>
        <v>46391.421875</v>
      </c>
      <c r="G65" s="6">
        <f>_xlfn.XLOOKUP(tbDailies[[#This Row],[Date]],ETH_USD_History[Date(UTC)],ETH_USD_History[Value],"n/a")</f>
        <v>3424.24</v>
      </c>
      <c r="H65" s="6">
        <f>_xlfn.XLOOKUP(tbDailies[[#This Row],[Date]],VOO_USD_History[Date],VOO_USD_History[Close],"n/a")</f>
        <v>412.76998900000001</v>
      </c>
      <c r="I65" s="8">
        <f>_xlfn.XLOOKUP(tbDailies[[#This Row],[Date]],VIX_USD_History[DATE],VIX_USD_History[CLOSE],"n/a")</f>
        <v>18.8</v>
      </c>
      <c r="J65" s="6">
        <f>tbDailies[[#This Row],[BTC-USD]]*tbDailies[[#This Row],[FX]]</f>
        <v>58327.934723437502</v>
      </c>
      <c r="K65" s="6">
        <f>tbDailies[[#This Row],[ETH-USD]]*tbDailies[[#This Row],[FX]]</f>
        <v>4305.2969519999997</v>
      </c>
      <c r="L65" s="16">
        <f>_xlfn.XLOOKUP(tbDailies[[#This Row],[Month]],tbMonthlies[Month],tbMonthlies[US Inflation],L66)</f>
        <v>5.3900000000000003E-2</v>
      </c>
      <c r="M65" s="39">
        <f>_xlfn.XLOOKUP(tbDailies[[#This Row],[Month]],tbMonthlies[Month],tbMonthlies[Buffett Indicator],M66)</f>
        <v>2.0687205847387529</v>
      </c>
      <c r="N65" s="39">
        <f>_xlfn.XLOOKUP(tbDailies[[#This Row],[Month]],tbMonthlies[Month],tbMonthlies[CPI Indicator],N66)</f>
        <v>0.76245934902854606</v>
      </c>
      <c r="O65" s="39">
        <f>_xlfn.XLOOKUP(tbDailies[[#This Row],[Month]],tbMonthlies[Month],tbMonthlies[Shiller PE],O66)</f>
        <v>0.27460000000000001</v>
      </c>
      <c r="P65" s="39">
        <f>_xlfn.XLOOKUP(tbDailies[[#This Row],[Month]],tbMonthlies[Month],tbMonthlies[Unemployment],P66)</f>
        <v>4.8000000000000001E-2</v>
      </c>
      <c r="Q65" s="48">
        <f>_xlfn.XLOOKUP(tbDailies[[#This Row],[Month]],tbMonthlies[Month],tbMonthlies[Debt to GDP],Q66)</f>
        <v>78.162999999999997</v>
      </c>
    </row>
    <row r="66" spans="2:17" ht="30" customHeight="1" x14ac:dyDescent="0.25">
      <c r="B66" s="9">
        <v>44447</v>
      </c>
      <c r="C66" s="12" t="str">
        <f>TEXT(tbDailies[[#This Row],[Date]],"mmm-yy")</f>
        <v>Sep-21</v>
      </c>
      <c r="D66" s="4">
        <v>47</v>
      </c>
      <c r="E66" s="4" t="str">
        <f>_xlfn.XLOOKUP(tbDailies[[#This Row],[Date]],FXUSDCAD[Date],FXUSDCAD[Rate],E67)</f>
        <v>1.2573</v>
      </c>
      <c r="F66" s="6">
        <f>_xlfn.XLOOKUP(tbDailies[[#This Row],[Date]],BTC_USD_History[Date],BTC_USD_History[Close],"n/a")</f>
        <v>46091.390625</v>
      </c>
      <c r="G66" s="6">
        <f>_xlfn.XLOOKUP(tbDailies[[#This Row],[Date]],ETH_USD_History[Date(UTC)],ETH_USD_History[Value],"n/a")</f>
        <v>3499.69</v>
      </c>
      <c r="H66" s="6">
        <f>_xlfn.XLOOKUP(tbDailies[[#This Row],[Date]],VOO_USD_History[Date],VOO_USD_History[Close],"n/a")</f>
        <v>414.63000499999998</v>
      </c>
      <c r="I66" s="8">
        <f>_xlfn.XLOOKUP(tbDailies[[#This Row],[Date]],VIX_USD_History[DATE],VIX_USD_History[CLOSE],"n/a")</f>
        <v>17.96</v>
      </c>
      <c r="J66" s="6">
        <f>tbDailies[[#This Row],[BTC-USD]]*tbDailies[[#This Row],[FX]]</f>
        <v>57950.705432812501</v>
      </c>
      <c r="K66" s="6">
        <f>tbDailies[[#This Row],[ETH-USD]]*tbDailies[[#This Row],[FX]]</f>
        <v>4400.1602370000001</v>
      </c>
      <c r="L66" s="16">
        <f>_xlfn.XLOOKUP(tbDailies[[#This Row],[Month]],tbMonthlies[Month],tbMonthlies[US Inflation],L67)</f>
        <v>5.3900000000000003E-2</v>
      </c>
      <c r="M66" s="39">
        <f>_xlfn.XLOOKUP(tbDailies[[#This Row],[Month]],tbMonthlies[Month],tbMonthlies[Buffett Indicator],M67)</f>
        <v>2.0687205847387529</v>
      </c>
      <c r="N66" s="39">
        <f>_xlfn.XLOOKUP(tbDailies[[#This Row],[Month]],tbMonthlies[Month],tbMonthlies[CPI Indicator],N67)</f>
        <v>0.76245934902854606</v>
      </c>
      <c r="O66" s="39">
        <f>_xlfn.XLOOKUP(tbDailies[[#This Row],[Month]],tbMonthlies[Month],tbMonthlies[Shiller PE],O67)</f>
        <v>0.27460000000000001</v>
      </c>
      <c r="P66" s="39">
        <f>_xlfn.XLOOKUP(tbDailies[[#This Row],[Month]],tbMonthlies[Month],tbMonthlies[Unemployment],P67)</f>
        <v>4.8000000000000001E-2</v>
      </c>
      <c r="Q66" s="48">
        <f>_xlfn.XLOOKUP(tbDailies[[#This Row],[Month]],tbMonthlies[Month],tbMonthlies[Debt to GDP],Q67)</f>
        <v>78.162999999999997</v>
      </c>
    </row>
    <row r="67" spans="2:17" ht="30" customHeight="1" x14ac:dyDescent="0.25">
      <c r="B67" s="9">
        <v>44446</v>
      </c>
      <c r="C67" s="12" t="str">
        <f>TEXT(tbDailies[[#This Row],[Date]],"mmm-yy")</f>
        <v>Sep-21</v>
      </c>
      <c r="D67" s="4">
        <v>79</v>
      </c>
      <c r="E67" s="4" t="str">
        <f>_xlfn.XLOOKUP(tbDailies[[#This Row],[Date]],FXUSDCAD[Date],FXUSDCAD[Rate],E68)</f>
        <v>1.2573</v>
      </c>
      <c r="F67" s="6">
        <f>_xlfn.XLOOKUP(tbDailies[[#This Row],[Date]],BTC_USD_History[Date],BTC_USD_History[Close],"n/a")</f>
        <v>46811.128905999998</v>
      </c>
      <c r="G67" s="6">
        <f>_xlfn.XLOOKUP(tbDailies[[#This Row],[Date]],ETH_USD_History[Date(UTC)],ETH_USD_History[Value],"n/a")</f>
        <v>3433.48</v>
      </c>
      <c r="H67" s="6">
        <f>_xlfn.XLOOKUP(tbDailies[[#This Row],[Date]],VOO_USD_History[Date],VOO_USD_History[Close],"n/a")</f>
        <v>415.02999899999998</v>
      </c>
      <c r="I67" s="8">
        <f>_xlfn.XLOOKUP(tbDailies[[#This Row],[Date]],VIX_USD_History[DATE],VIX_USD_History[CLOSE],"n/a")</f>
        <v>18.14</v>
      </c>
      <c r="J67" s="6">
        <f>tbDailies[[#This Row],[BTC-USD]]*tbDailies[[#This Row],[FX]]</f>
        <v>58855.632373513799</v>
      </c>
      <c r="K67" s="6">
        <f>tbDailies[[#This Row],[ETH-USD]]*tbDailies[[#This Row],[FX]]</f>
        <v>4316.9144040000001</v>
      </c>
      <c r="L67" s="16">
        <f>_xlfn.XLOOKUP(tbDailies[[#This Row],[Month]],tbMonthlies[Month],tbMonthlies[US Inflation],L68)</f>
        <v>5.3900000000000003E-2</v>
      </c>
      <c r="M67" s="39">
        <f>_xlfn.XLOOKUP(tbDailies[[#This Row],[Month]],tbMonthlies[Month],tbMonthlies[Buffett Indicator],M68)</f>
        <v>2.0687205847387529</v>
      </c>
      <c r="N67" s="39">
        <f>_xlfn.XLOOKUP(tbDailies[[#This Row],[Month]],tbMonthlies[Month],tbMonthlies[CPI Indicator],N68)</f>
        <v>0.76245934902854606</v>
      </c>
      <c r="O67" s="39">
        <f>_xlfn.XLOOKUP(tbDailies[[#This Row],[Month]],tbMonthlies[Month],tbMonthlies[Shiller PE],O68)</f>
        <v>0.27460000000000001</v>
      </c>
      <c r="P67" s="39">
        <f>_xlfn.XLOOKUP(tbDailies[[#This Row],[Month]],tbMonthlies[Month],tbMonthlies[Unemployment],P68)</f>
        <v>4.8000000000000001E-2</v>
      </c>
      <c r="Q67" s="48">
        <f>_xlfn.XLOOKUP(tbDailies[[#This Row],[Month]],tbMonthlies[Month],tbMonthlies[Debt to GDP],Q68)</f>
        <v>78.162999999999997</v>
      </c>
    </row>
    <row r="68" spans="2:17" ht="30" customHeight="1" x14ac:dyDescent="0.25">
      <c r="B68" s="9">
        <v>44445</v>
      </c>
      <c r="C68" s="12" t="str">
        <f>TEXT(tbDailies[[#This Row],[Date]],"mmm-yy")</f>
        <v>Sep-21</v>
      </c>
      <c r="D68" s="4">
        <v>79</v>
      </c>
      <c r="E68" s="4" t="str">
        <f>_xlfn.XLOOKUP(tbDailies[[#This Row],[Date]],FXUSDCAD[Date],FXUSDCAD[Rate],E69)</f>
        <v>1.2573</v>
      </c>
      <c r="F68" s="6">
        <f>_xlfn.XLOOKUP(tbDailies[[#This Row],[Date]],BTC_USD_History[Date],BTC_USD_History[Close],"n/a")</f>
        <v>52633.535155999998</v>
      </c>
      <c r="G68" s="6">
        <f>_xlfn.XLOOKUP(tbDailies[[#This Row],[Date]],ETH_USD_History[Date(UTC)],ETH_USD_History[Value],"n/a")</f>
        <v>3928.4</v>
      </c>
      <c r="H68" s="6" t="str">
        <f>_xlfn.XLOOKUP(tbDailies[[#This Row],[Date]],VOO_USD_History[Date],VOO_USD_History[Close],"n/a")</f>
        <v>n/a</v>
      </c>
      <c r="I68" s="8" t="str">
        <f>_xlfn.XLOOKUP(tbDailies[[#This Row],[Date]],VIX_USD_History[DATE],VIX_USD_History[CLOSE],"n/a")</f>
        <v>n/a</v>
      </c>
      <c r="J68" s="6">
        <f>tbDailies[[#This Row],[BTC-USD]]*tbDailies[[#This Row],[FX]]</f>
        <v>66176.143751638796</v>
      </c>
      <c r="K68" s="6">
        <f>tbDailies[[#This Row],[ETH-USD]]*tbDailies[[#This Row],[FX]]</f>
        <v>4939.1773200000007</v>
      </c>
      <c r="L68" s="16">
        <f>_xlfn.XLOOKUP(tbDailies[[#This Row],[Month]],tbMonthlies[Month],tbMonthlies[US Inflation],L69)</f>
        <v>5.3900000000000003E-2</v>
      </c>
      <c r="M68" s="39">
        <f>_xlfn.XLOOKUP(tbDailies[[#This Row],[Month]],tbMonthlies[Month],tbMonthlies[Buffett Indicator],M69)</f>
        <v>2.0687205847387529</v>
      </c>
      <c r="N68" s="39">
        <f>_xlfn.XLOOKUP(tbDailies[[#This Row],[Month]],tbMonthlies[Month],tbMonthlies[CPI Indicator],N69)</f>
        <v>0.76245934902854606</v>
      </c>
      <c r="O68" s="39">
        <f>_xlfn.XLOOKUP(tbDailies[[#This Row],[Month]],tbMonthlies[Month],tbMonthlies[Shiller PE],O69)</f>
        <v>0.27460000000000001</v>
      </c>
      <c r="P68" s="39">
        <f>_xlfn.XLOOKUP(tbDailies[[#This Row],[Month]],tbMonthlies[Month],tbMonthlies[Unemployment],P69)</f>
        <v>4.8000000000000001E-2</v>
      </c>
      <c r="Q68" s="48">
        <f>_xlfn.XLOOKUP(tbDailies[[#This Row],[Month]],tbMonthlies[Month],tbMonthlies[Debt to GDP],Q69)</f>
        <v>78.162999999999997</v>
      </c>
    </row>
    <row r="69" spans="2:17" ht="30" customHeight="1" x14ac:dyDescent="0.25">
      <c r="B69" s="9">
        <v>44444</v>
      </c>
      <c r="C69" s="12" t="str">
        <f>TEXT(tbDailies[[#This Row],[Date]],"mmm-yy")</f>
        <v>Sep-21</v>
      </c>
      <c r="D69" s="4">
        <v>73</v>
      </c>
      <c r="E69" s="4" t="str">
        <f>_xlfn.XLOOKUP(tbDailies[[#This Row],[Date]],FXUSDCAD[Date],FXUSDCAD[Rate],E70)</f>
        <v>1.2573</v>
      </c>
      <c r="F69" s="6">
        <f>_xlfn.XLOOKUP(tbDailies[[#This Row],[Date]],BTC_USD_History[Date],BTC_USD_History[Close],"n/a")</f>
        <v>51753.410155999998</v>
      </c>
      <c r="G69" s="6">
        <f>_xlfn.XLOOKUP(tbDailies[[#This Row],[Date]],ETH_USD_History[Date(UTC)],ETH_USD_History[Value],"n/a")</f>
        <v>3952.33</v>
      </c>
      <c r="H69" s="6" t="str">
        <f>_xlfn.XLOOKUP(tbDailies[[#This Row],[Date]],VOO_USD_History[Date],VOO_USD_History[Close],"n/a")</f>
        <v>n/a</v>
      </c>
      <c r="I69" s="8" t="str">
        <f>_xlfn.XLOOKUP(tbDailies[[#This Row],[Date]],VIX_USD_History[DATE],VIX_USD_History[CLOSE],"n/a")</f>
        <v>n/a</v>
      </c>
      <c r="J69" s="6">
        <f>tbDailies[[#This Row],[BTC-USD]]*tbDailies[[#This Row],[FX]]</f>
        <v>65069.562589138804</v>
      </c>
      <c r="K69" s="6">
        <f>tbDailies[[#This Row],[ETH-USD]]*tbDailies[[#This Row],[FX]]</f>
        <v>4969.2645090000005</v>
      </c>
      <c r="L69" s="16">
        <f>_xlfn.XLOOKUP(tbDailies[[#This Row],[Month]],tbMonthlies[Month],tbMonthlies[US Inflation],L70)</f>
        <v>5.3900000000000003E-2</v>
      </c>
      <c r="M69" s="39">
        <f>_xlfn.XLOOKUP(tbDailies[[#This Row],[Month]],tbMonthlies[Month],tbMonthlies[Buffett Indicator],M70)</f>
        <v>2.0687205847387529</v>
      </c>
      <c r="N69" s="39">
        <f>_xlfn.XLOOKUP(tbDailies[[#This Row],[Month]],tbMonthlies[Month],tbMonthlies[CPI Indicator],N70)</f>
        <v>0.76245934902854606</v>
      </c>
      <c r="O69" s="39">
        <f>_xlfn.XLOOKUP(tbDailies[[#This Row],[Month]],tbMonthlies[Month],tbMonthlies[Shiller PE],O70)</f>
        <v>0.27460000000000001</v>
      </c>
      <c r="P69" s="39">
        <f>_xlfn.XLOOKUP(tbDailies[[#This Row],[Month]],tbMonthlies[Month],tbMonthlies[Unemployment],P70)</f>
        <v>4.8000000000000001E-2</v>
      </c>
      <c r="Q69" s="48">
        <f>_xlfn.XLOOKUP(tbDailies[[#This Row],[Month]],tbMonthlies[Month],tbMonthlies[Debt to GDP],Q70)</f>
        <v>78.162999999999997</v>
      </c>
    </row>
    <row r="70" spans="2:17" ht="30" customHeight="1" x14ac:dyDescent="0.25">
      <c r="B70" s="9">
        <v>44443</v>
      </c>
      <c r="C70" s="18" t="str">
        <f>TEXT(tbDailies[[#This Row],[Date]],"mmm-yy")</f>
        <v>Sep-21</v>
      </c>
      <c r="D70" s="4">
        <v>72</v>
      </c>
      <c r="E70" s="4" t="str">
        <f>_xlfn.XLOOKUP(tbDailies[[#This Row],[Date]],FXUSDCAD[Date],FXUSDCAD[Rate],E71)</f>
        <v>1.2573</v>
      </c>
      <c r="F70" s="6">
        <f>_xlfn.XLOOKUP(tbDailies[[#This Row],[Date]],BTC_USD_History[Date],BTC_USD_History[Close],"n/a")</f>
        <v>49944.625</v>
      </c>
      <c r="G70" s="6">
        <f>_xlfn.XLOOKUP(tbDailies[[#This Row],[Date]],ETH_USD_History[Date(UTC)],ETH_USD_History[Value],"n/a")</f>
        <v>3887.01</v>
      </c>
      <c r="H70" s="6" t="str">
        <f>_xlfn.XLOOKUP(tbDailies[[#This Row],[Date]],VOO_USD_History[Date],VOO_USD_History[Close],"n/a")</f>
        <v>n/a</v>
      </c>
      <c r="I70" s="8" t="str">
        <f>_xlfn.XLOOKUP(tbDailies[[#This Row],[Date]],VIX_USD_History[DATE],VIX_USD_History[CLOSE],"n/a")</f>
        <v>n/a</v>
      </c>
      <c r="J70" s="6">
        <f>tbDailies[[#This Row],[BTC-USD]]*tbDailies[[#This Row],[FX]]</f>
        <v>62795.377012500001</v>
      </c>
      <c r="K70" s="6">
        <f>tbDailies[[#This Row],[ETH-USD]]*tbDailies[[#This Row],[FX]]</f>
        <v>4887.1376730000002</v>
      </c>
      <c r="L70" s="16">
        <f>_xlfn.XLOOKUP(tbDailies[[#This Row],[Month]],tbMonthlies[Month],tbMonthlies[US Inflation],L71)</f>
        <v>5.3900000000000003E-2</v>
      </c>
      <c r="M70" s="39">
        <f>_xlfn.XLOOKUP(tbDailies[[#This Row],[Month]],tbMonthlies[Month],tbMonthlies[Buffett Indicator],M71)</f>
        <v>2.0687205847387529</v>
      </c>
      <c r="N70" s="39">
        <f>_xlfn.XLOOKUP(tbDailies[[#This Row],[Month]],tbMonthlies[Month],tbMonthlies[CPI Indicator],N71)</f>
        <v>0.76245934902854606</v>
      </c>
      <c r="O70" s="39">
        <f>_xlfn.XLOOKUP(tbDailies[[#This Row],[Month]],tbMonthlies[Month],tbMonthlies[Shiller PE],O71)</f>
        <v>0.27460000000000001</v>
      </c>
      <c r="P70" s="39">
        <f>_xlfn.XLOOKUP(tbDailies[[#This Row],[Month]],tbMonthlies[Month],tbMonthlies[Unemployment],P71)</f>
        <v>4.8000000000000001E-2</v>
      </c>
      <c r="Q70" s="48">
        <f>_xlfn.XLOOKUP(tbDailies[[#This Row],[Month]],tbMonthlies[Month],tbMonthlies[Debt to GDP],Q71)</f>
        <v>78.162999999999997</v>
      </c>
    </row>
    <row r="71" spans="2:17" ht="30" customHeight="1" x14ac:dyDescent="0.25">
      <c r="B71" s="9">
        <v>44442</v>
      </c>
      <c r="C71" s="18" t="str">
        <f>TEXT(tbDailies[[#This Row],[Date]],"mmm-yy")</f>
        <v>Sep-21</v>
      </c>
      <c r="D71" s="4">
        <v>74</v>
      </c>
      <c r="E71" s="4" t="str">
        <f>_xlfn.XLOOKUP(tbDailies[[#This Row],[Date]],FXUSDCAD[Date],FXUSDCAD[Rate],E72)</f>
        <v>1.2573</v>
      </c>
      <c r="F71" s="6">
        <f>_xlfn.XLOOKUP(tbDailies[[#This Row],[Date]],BTC_USD_History[Date],BTC_USD_History[Close],"n/a")</f>
        <v>50025.375</v>
      </c>
      <c r="G71" s="6">
        <f>_xlfn.XLOOKUP(tbDailies[[#This Row],[Date]],ETH_USD_History[Date(UTC)],ETH_USD_History[Value],"n/a")</f>
        <v>3939.79</v>
      </c>
      <c r="H71" s="6">
        <f>_xlfn.XLOOKUP(tbDailies[[#This Row],[Date]],VOO_USD_History[Date],VOO_USD_History[Close],"n/a")</f>
        <v>416.57000699999998</v>
      </c>
      <c r="I71" s="8">
        <f>_xlfn.XLOOKUP(tbDailies[[#This Row],[Date]],VIX_USD_History[DATE],VIX_USD_History[CLOSE],"n/a")</f>
        <v>16.41</v>
      </c>
      <c r="J71" s="6">
        <f>tbDailies[[#This Row],[BTC-USD]]*tbDailies[[#This Row],[FX]]</f>
        <v>62896.903987500002</v>
      </c>
      <c r="K71" s="6">
        <f>tbDailies[[#This Row],[ETH-USD]]*tbDailies[[#This Row],[FX]]</f>
        <v>4953.4979670000002</v>
      </c>
      <c r="L71" s="16">
        <f>_xlfn.XLOOKUP(tbDailies[[#This Row],[Month]],tbMonthlies[Month],tbMonthlies[US Inflation],L72)</f>
        <v>5.3900000000000003E-2</v>
      </c>
      <c r="M71" s="39">
        <f>_xlfn.XLOOKUP(tbDailies[[#This Row],[Month]],tbMonthlies[Month],tbMonthlies[Buffett Indicator],M72)</f>
        <v>2.0687205847387529</v>
      </c>
      <c r="N71" s="39">
        <f>_xlfn.XLOOKUP(tbDailies[[#This Row],[Month]],tbMonthlies[Month],tbMonthlies[CPI Indicator],N72)</f>
        <v>0.76245934902854606</v>
      </c>
      <c r="O71" s="39">
        <f>_xlfn.XLOOKUP(tbDailies[[#This Row],[Month]],tbMonthlies[Month],tbMonthlies[Shiller PE],O72)</f>
        <v>0.27460000000000001</v>
      </c>
      <c r="P71" s="39">
        <f>_xlfn.XLOOKUP(tbDailies[[#This Row],[Month]],tbMonthlies[Month],tbMonthlies[Unemployment],P72)</f>
        <v>4.8000000000000001E-2</v>
      </c>
      <c r="Q71" s="48">
        <f>_xlfn.XLOOKUP(tbDailies[[#This Row],[Month]],tbMonthlies[Month],tbMonthlies[Debt to GDP],Q72)</f>
        <v>78.162999999999997</v>
      </c>
    </row>
    <row r="72" spans="2:17" ht="30" customHeight="1" x14ac:dyDescent="0.25">
      <c r="B72" s="9">
        <v>44441</v>
      </c>
      <c r="C72" s="18" t="str">
        <f>TEXT(tbDailies[[#This Row],[Date]],"mmm-yy")</f>
        <v>Sep-21</v>
      </c>
      <c r="D72" s="4">
        <v>74</v>
      </c>
      <c r="E72" s="4" t="str">
        <f>_xlfn.XLOOKUP(tbDailies[[#This Row],[Date]],FXUSDCAD[Date],FXUSDCAD[Rate],E73)</f>
        <v>1.2573</v>
      </c>
      <c r="F72" s="6">
        <f>_xlfn.XLOOKUP(tbDailies[[#This Row],[Date]],BTC_USD_History[Date],BTC_USD_History[Close],"n/a")</f>
        <v>49327.722655999998</v>
      </c>
      <c r="G72" s="6">
        <f>_xlfn.XLOOKUP(tbDailies[[#This Row],[Date]],ETH_USD_History[Date(UTC)],ETH_USD_History[Value],"n/a")</f>
        <v>3787.7</v>
      </c>
      <c r="H72" s="6">
        <f>_xlfn.XLOOKUP(tbDailies[[#This Row],[Date]],VOO_USD_History[Date],VOO_USD_History[Close],"n/a")</f>
        <v>416.73001099999999</v>
      </c>
      <c r="I72" s="8">
        <f>_xlfn.XLOOKUP(tbDailies[[#This Row],[Date]],VIX_USD_History[DATE],VIX_USD_History[CLOSE],"n/a")</f>
        <v>16.41</v>
      </c>
      <c r="J72" s="6">
        <f>tbDailies[[#This Row],[BTC-USD]]*tbDailies[[#This Row],[FX]]</f>
        <v>62019.745695388803</v>
      </c>
      <c r="K72" s="6">
        <f>tbDailies[[#This Row],[ETH-USD]]*tbDailies[[#This Row],[FX]]</f>
        <v>4762.2752099999998</v>
      </c>
      <c r="L72" s="16">
        <f>_xlfn.XLOOKUP(tbDailies[[#This Row],[Month]],tbMonthlies[Month],tbMonthlies[US Inflation],L73)</f>
        <v>5.3900000000000003E-2</v>
      </c>
      <c r="M72" s="39">
        <f>_xlfn.XLOOKUP(tbDailies[[#This Row],[Month]],tbMonthlies[Month],tbMonthlies[Buffett Indicator],M73)</f>
        <v>2.0687205847387529</v>
      </c>
      <c r="N72" s="39">
        <f>_xlfn.XLOOKUP(tbDailies[[#This Row],[Month]],tbMonthlies[Month],tbMonthlies[CPI Indicator],N73)</f>
        <v>0.76245934902854606</v>
      </c>
      <c r="O72" s="39">
        <f>_xlfn.XLOOKUP(tbDailies[[#This Row],[Month]],tbMonthlies[Month],tbMonthlies[Shiller PE],O73)</f>
        <v>0.27460000000000001</v>
      </c>
      <c r="P72" s="39">
        <f>_xlfn.XLOOKUP(tbDailies[[#This Row],[Month]],tbMonthlies[Month],tbMonthlies[Unemployment],P73)</f>
        <v>4.8000000000000001E-2</v>
      </c>
      <c r="Q72" s="48">
        <f>_xlfn.XLOOKUP(tbDailies[[#This Row],[Month]],tbMonthlies[Month],tbMonthlies[Debt to GDP],Q73)</f>
        <v>78.162999999999997</v>
      </c>
    </row>
    <row r="73" spans="2:17" ht="30" customHeight="1" x14ac:dyDescent="0.25">
      <c r="B73" s="9">
        <v>44440</v>
      </c>
      <c r="C73" s="18" t="str">
        <f>TEXT(tbDailies[[#This Row],[Date]],"mmm-yy")</f>
        <v>Sep-21</v>
      </c>
      <c r="D73" s="4">
        <v>74</v>
      </c>
      <c r="E73" s="4" t="str">
        <f>_xlfn.XLOOKUP(tbDailies[[#This Row],[Date]],FXUSDCAD[Date],FXUSDCAD[Rate],E74)</f>
        <v>1.2607</v>
      </c>
      <c r="F73" s="6">
        <f>_xlfn.XLOOKUP(tbDailies[[#This Row],[Date]],BTC_USD_History[Date],BTC_USD_History[Close],"n/a")</f>
        <v>48847.027344000002</v>
      </c>
      <c r="G73" s="6">
        <f>_xlfn.XLOOKUP(tbDailies[[#This Row],[Date]],ETH_USD_History[Date(UTC)],ETH_USD_History[Value],"n/a")</f>
        <v>3829.18</v>
      </c>
      <c r="H73" s="6">
        <f>_xlfn.XLOOKUP(tbDailies[[#This Row],[Date]],VOO_USD_History[Date],VOO_USD_History[Close],"n/a")</f>
        <v>415.48998999999998</v>
      </c>
      <c r="I73" s="8">
        <f>_xlfn.XLOOKUP(tbDailies[[#This Row],[Date]],VIX_USD_History[DATE],VIX_USD_History[CLOSE],"n/a")</f>
        <v>16.11</v>
      </c>
      <c r="J73" s="6">
        <f>tbDailies[[#This Row],[BTC-USD]]*tbDailies[[#This Row],[FX]]</f>
        <v>61581.447372580798</v>
      </c>
      <c r="K73" s="6">
        <f>tbDailies[[#This Row],[ETH-USD]]*tbDailies[[#This Row],[FX]]</f>
        <v>4827.4472259999993</v>
      </c>
      <c r="L73" s="16">
        <f>_xlfn.XLOOKUP(tbDailies[[#This Row],[Month]],tbMonthlies[Month],tbMonthlies[US Inflation],L74)</f>
        <v>5.3900000000000003E-2</v>
      </c>
      <c r="M73" s="39">
        <f>_xlfn.XLOOKUP(tbDailies[[#This Row],[Month]],tbMonthlies[Month],tbMonthlies[Buffett Indicator],M74)</f>
        <v>2.0687205847387529</v>
      </c>
      <c r="N73" s="39">
        <f>_xlfn.XLOOKUP(tbDailies[[#This Row],[Month]],tbMonthlies[Month],tbMonthlies[CPI Indicator],N74)</f>
        <v>0.76245934902854606</v>
      </c>
      <c r="O73" s="39">
        <f>_xlfn.XLOOKUP(tbDailies[[#This Row],[Month]],tbMonthlies[Month],tbMonthlies[Shiller PE],O74)</f>
        <v>0.27460000000000001</v>
      </c>
      <c r="P73" s="39">
        <f>_xlfn.XLOOKUP(tbDailies[[#This Row],[Month]],tbMonthlies[Month],tbMonthlies[Unemployment],P74)</f>
        <v>4.8000000000000001E-2</v>
      </c>
      <c r="Q73" s="48">
        <f>_xlfn.XLOOKUP(tbDailies[[#This Row],[Month]],tbMonthlies[Month],tbMonthlies[Debt to GDP],Q74)</f>
        <v>78.162999999999997</v>
      </c>
    </row>
    <row r="74" spans="2:17" ht="30" customHeight="1" x14ac:dyDescent="0.25">
      <c r="B74" s="9">
        <v>44439</v>
      </c>
      <c r="C74" s="18" t="str">
        <f>TEXT(tbDailies[[#This Row],[Date]],"mmm-yy")</f>
        <v>Aug-21</v>
      </c>
      <c r="D74" s="4">
        <v>73</v>
      </c>
      <c r="E74" s="4" t="str">
        <f>_xlfn.XLOOKUP(tbDailies[[#This Row],[Date]],FXUSDCAD[Date],FXUSDCAD[Rate],E75)</f>
        <v>1.2617</v>
      </c>
      <c r="F74" s="6">
        <f>_xlfn.XLOOKUP(tbDailies[[#This Row],[Date]],BTC_USD_History[Date],BTC_USD_History[Close],"n/a")</f>
        <v>47166.6875</v>
      </c>
      <c r="G74" s="6">
        <f>_xlfn.XLOOKUP(tbDailies[[#This Row],[Date]],ETH_USD_History[Date(UTC)],ETH_USD_History[Value],"n/a")</f>
        <v>3435.17</v>
      </c>
      <c r="H74" s="6">
        <f>_xlfn.XLOOKUP(tbDailies[[#This Row],[Date]],VOO_USD_History[Date],VOO_USD_History[Close],"n/a")</f>
        <v>415.04998799999998</v>
      </c>
      <c r="I74" s="8">
        <f>_xlfn.XLOOKUP(tbDailies[[#This Row],[Date]],VIX_USD_History[DATE],VIX_USD_History[CLOSE],"n/a")</f>
        <v>16.48</v>
      </c>
      <c r="J74" s="6">
        <f>tbDailies[[#This Row],[BTC-USD]]*tbDailies[[#This Row],[FX]]</f>
        <v>59510.209618749999</v>
      </c>
      <c r="K74" s="6">
        <f>tbDailies[[#This Row],[ETH-USD]]*tbDailies[[#This Row],[FX]]</f>
        <v>4334.1539890000004</v>
      </c>
      <c r="L74" s="16">
        <f>_xlfn.XLOOKUP(tbDailies[[#This Row],[Month]],tbMonthlies[Month],tbMonthlies[US Inflation],L75)</f>
        <v>5.2499999999999998E-2</v>
      </c>
      <c r="M74" s="39">
        <f>_xlfn.XLOOKUP(tbDailies[[#This Row],[Month]],tbMonthlies[Month],tbMonthlies[Buffett Indicator],M75)</f>
        <v>2.0099411814602894</v>
      </c>
      <c r="N74" s="39">
        <f>_xlfn.XLOOKUP(tbDailies[[#This Row],[Month]],tbMonthlies[Month],tbMonthlies[CPI Indicator],N75)</f>
        <v>0.76039414070100342</v>
      </c>
      <c r="O74" s="39">
        <f>_xlfn.XLOOKUP(tbDailies[[#This Row],[Month]],tbMonthlies[Month],tbMonthlies[Shiller PE],O75)</f>
        <v>0.28300000000000003</v>
      </c>
      <c r="P74" s="39">
        <f>_xlfn.XLOOKUP(tbDailies[[#This Row],[Month]],tbMonthlies[Month],tbMonthlies[Unemployment],P75)</f>
        <v>5.2000000000000005E-2</v>
      </c>
      <c r="Q74" s="48">
        <f>_xlfn.XLOOKUP(tbDailies[[#This Row],[Month]],tbMonthlies[Month],tbMonthlies[Debt to GDP],Q75)</f>
        <v>78.162999999999997</v>
      </c>
    </row>
    <row r="75" spans="2:17" ht="30" customHeight="1" x14ac:dyDescent="0.25">
      <c r="B75" s="9">
        <v>44438</v>
      </c>
      <c r="C75" s="18" t="str">
        <f>TEXT(tbDailies[[#This Row],[Date]],"mmm-yy")</f>
        <v>Aug-21</v>
      </c>
      <c r="D75" s="4">
        <v>73</v>
      </c>
      <c r="E75" s="4" t="str">
        <f>_xlfn.XLOOKUP(tbDailies[[#This Row],[Date]],FXUSDCAD[Date],FXUSDCAD[Rate],E76)</f>
        <v>1.2603</v>
      </c>
      <c r="F75" s="6">
        <f>_xlfn.XLOOKUP(tbDailies[[#This Row],[Date]],BTC_USD_History[Date],BTC_USD_History[Close],"n/a")</f>
        <v>47054.984375</v>
      </c>
      <c r="G75" s="6">
        <f>_xlfn.XLOOKUP(tbDailies[[#This Row],[Date]],ETH_USD_History[Date(UTC)],ETH_USD_History[Value],"n/a")</f>
        <v>3228.46</v>
      </c>
      <c r="H75" s="6">
        <f>_xlfn.XLOOKUP(tbDailies[[#This Row],[Date]],VOO_USD_History[Date],VOO_USD_History[Close],"n/a")</f>
        <v>415.76001000000002</v>
      </c>
      <c r="I75" s="8">
        <f>_xlfn.XLOOKUP(tbDailies[[#This Row],[Date]],VIX_USD_History[DATE],VIX_USD_History[CLOSE],"n/a")</f>
        <v>16.190000000000001</v>
      </c>
      <c r="J75" s="6">
        <f>tbDailies[[#This Row],[BTC-USD]]*tbDailies[[#This Row],[FX]]</f>
        <v>59303.396807812496</v>
      </c>
      <c r="K75" s="6">
        <f>tbDailies[[#This Row],[ETH-USD]]*tbDailies[[#This Row],[FX]]</f>
        <v>4068.8281379999999</v>
      </c>
      <c r="L75" s="16">
        <f>_xlfn.XLOOKUP(tbDailies[[#This Row],[Month]],tbMonthlies[Month],tbMonthlies[US Inflation],L76)</f>
        <v>5.2499999999999998E-2</v>
      </c>
      <c r="M75" s="39">
        <f>_xlfn.XLOOKUP(tbDailies[[#This Row],[Month]],tbMonthlies[Month],tbMonthlies[Buffett Indicator],M76)</f>
        <v>2.0099411814602894</v>
      </c>
      <c r="N75" s="39">
        <f>_xlfn.XLOOKUP(tbDailies[[#This Row],[Month]],tbMonthlies[Month],tbMonthlies[CPI Indicator],N76)</f>
        <v>0.76039414070100342</v>
      </c>
      <c r="O75" s="39">
        <f>_xlfn.XLOOKUP(tbDailies[[#This Row],[Month]],tbMonthlies[Month],tbMonthlies[Shiller PE],O76)</f>
        <v>0.28300000000000003</v>
      </c>
      <c r="P75" s="39">
        <f>_xlfn.XLOOKUP(tbDailies[[#This Row],[Month]],tbMonthlies[Month],tbMonthlies[Unemployment],P76)</f>
        <v>5.2000000000000005E-2</v>
      </c>
      <c r="Q75" s="48">
        <f>_xlfn.XLOOKUP(tbDailies[[#This Row],[Month]],tbMonthlies[Month],tbMonthlies[Debt to GDP],Q76)</f>
        <v>78.162999999999997</v>
      </c>
    </row>
    <row r="76" spans="2:17" ht="30" customHeight="1" x14ac:dyDescent="0.25">
      <c r="B76" s="9">
        <v>44437</v>
      </c>
      <c r="C76" s="18" t="str">
        <f>TEXT(tbDailies[[#This Row],[Date]],"mmm-yy")</f>
        <v>Aug-21</v>
      </c>
      <c r="D76" s="4">
        <v>72</v>
      </c>
      <c r="E76" s="4" t="str">
        <f>_xlfn.XLOOKUP(tbDailies[[#This Row],[Date]],FXUSDCAD[Date],FXUSDCAD[Rate],E77)</f>
        <v>1.2635</v>
      </c>
      <c r="F76" s="6">
        <f>_xlfn.XLOOKUP(tbDailies[[#This Row],[Date]],BTC_USD_History[Date],BTC_USD_History[Close],"n/a")</f>
        <v>48829.832030999998</v>
      </c>
      <c r="G76" s="6">
        <f>_xlfn.XLOOKUP(tbDailies[[#This Row],[Date]],ETH_USD_History[Date(UTC)],ETH_USD_History[Value],"n/a")</f>
        <v>3225.3</v>
      </c>
      <c r="H76" s="6" t="str">
        <f>_xlfn.XLOOKUP(tbDailies[[#This Row],[Date]],VOO_USD_History[Date],VOO_USD_History[Close],"n/a")</f>
        <v>n/a</v>
      </c>
      <c r="I76" s="8" t="str">
        <f>_xlfn.XLOOKUP(tbDailies[[#This Row],[Date]],VIX_USD_History[DATE],VIX_USD_History[CLOSE],"n/a")</f>
        <v>n/a</v>
      </c>
      <c r="J76" s="6">
        <f>tbDailies[[#This Row],[BTC-USD]]*tbDailies[[#This Row],[FX]]</f>
        <v>61696.492771168501</v>
      </c>
      <c r="K76" s="6">
        <f>tbDailies[[#This Row],[ETH-USD]]*tbDailies[[#This Row],[FX]]</f>
        <v>4075.1665500000004</v>
      </c>
      <c r="L76" s="16">
        <f>_xlfn.XLOOKUP(tbDailies[[#This Row],[Month]],tbMonthlies[Month],tbMonthlies[US Inflation],L77)</f>
        <v>5.2499999999999998E-2</v>
      </c>
      <c r="M76" s="39">
        <f>_xlfn.XLOOKUP(tbDailies[[#This Row],[Month]],tbMonthlies[Month],tbMonthlies[Buffett Indicator],M77)</f>
        <v>2.0099411814602894</v>
      </c>
      <c r="N76" s="39">
        <f>_xlfn.XLOOKUP(tbDailies[[#This Row],[Month]],tbMonthlies[Month],tbMonthlies[CPI Indicator],N77)</f>
        <v>0.76039414070100342</v>
      </c>
      <c r="O76" s="39">
        <f>_xlfn.XLOOKUP(tbDailies[[#This Row],[Month]],tbMonthlies[Month],tbMonthlies[Shiller PE],O77)</f>
        <v>0.28300000000000003</v>
      </c>
      <c r="P76" s="39">
        <f>_xlfn.XLOOKUP(tbDailies[[#This Row],[Month]],tbMonthlies[Month],tbMonthlies[Unemployment],P77)</f>
        <v>5.2000000000000005E-2</v>
      </c>
      <c r="Q76" s="48">
        <f>_xlfn.XLOOKUP(tbDailies[[#This Row],[Month]],tbMonthlies[Month],tbMonthlies[Debt to GDP],Q77)</f>
        <v>78.162999999999997</v>
      </c>
    </row>
    <row r="77" spans="2:17" ht="30" customHeight="1" x14ac:dyDescent="0.25">
      <c r="B77" s="9">
        <v>44436</v>
      </c>
      <c r="C77" s="18" t="str">
        <f>TEXT(tbDailies[[#This Row],[Date]],"mmm-yy")</f>
        <v>Aug-21</v>
      </c>
      <c r="D77" s="4">
        <v>78</v>
      </c>
      <c r="E77" s="4" t="str">
        <f>_xlfn.XLOOKUP(tbDailies[[#This Row],[Date]],FXUSDCAD[Date],FXUSDCAD[Rate],E78)</f>
        <v>1.2635</v>
      </c>
      <c r="F77" s="6">
        <f>_xlfn.XLOOKUP(tbDailies[[#This Row],[Date]],BTC_USD_History[Date],BTC_USD_History[Close],"n/a")</f>
        <v>48902.402344000002</v>
      </c>
      <c r="G77" s="6">
        <f>_xlfn.XLOOKUP(tbDailies[[#This Row],[Date]],ETH_USD_History[Date(UTC)],ETH_USD_History[Value],"n/a")</f>
        <v>3246.78</v>
      </c>
      <c r="H77" s="6" t="str">
        <f>_xlfn.XLOOKUP(tbDailies[[#This Row],[Date]],VOO_USD_History[Date],VOO_USD_History[Close],"n/a")</f>
        <v>n/a</v>
      </c>
      <c r="I77" s="8" t="str">
        <f>_xlfn.XLOOKUP(tbDailies[[#This Row],[Date]],VIX_USD_History[DATE],VIX_USD_History[CLOSE],"n/a")</f>
        <v>n/a</v>
      </c>
      <c r="J77" s="6">
        <f>tbDailies[[#This Row],[BTC-USD]]*tbDailies[[#This Row],[FX]]</f>
        <v>61788.185361644006</v>
      </c>
      <c r="K77" s="6">
        <f>tbDailies[[#This Row],[ETH-USD]]*tbDailies[[#This Row],[FX]]</f>
        <v>4102.3065300000007</v>
      </c>
      <c r="L77" s="16">
        <f>_xlfn.XLOOKUP(tbDailies[[#This Row],[Month]],tbMonthlies[Month],tbMonthlies[US Inflation],L78)</f>
        <v>5.2499999999999998E-2</v>
      </c>
      <c r="M77" s="39">
        <f>_xlfn.XLOOKUP(tbDailies[[#This Row],[Month]],tbMonthlies[Month],tbMonthlies[Buffett Indicator],M78)</f>
        <v>2.0099411814602894</v>
      </c>
      <c r="N77" s="39">
        <f>_xlfn.XLOOKUP(tbDailies[[#This Row],[Month]],tbMonthlies[Month],tbMonthlies[CPI Indicator],N78)</f>
        <v>0.76039414070100342</v>
      </c>
      <c r="O77" s="39">
        <f>_xlfn.XLOOKUP(tbDailies[[#This Row],[Month]],tbMonthlies[Month],tbMonthlies[Shiller PE],O78)</f>
        <v>0.28300000000000003</v>
      </c>
      <c r="P77" s="39">
        <f>_xlfn.XLOOKUP(tbDailies[[#This Row],[Month]],tbMonthlies[Month],tbMonthlies[Unemployment],P78)</f>
        <v>5.2000000000000005E-2</v>
      </c>
      <c r="Q77" s="48">
        <f>_xlfn.XLOOKUP(tbDailies[[#This Row],[Month]],tbMonthlies[Month],tbMonthlies[Debt to GDP],Q78)</f>
        <v>78.162999999999997</v>
      </c>
    </row>
    <row r="78" spans="2:17" ht="30" customHeight="1" x14ac:dyDescent="0.25">
      <c r="B78" s="9">
        <v>44435</v>
      </c>
      <c r="C78" s="18" t="str">
        <f>TEXT(tbDailies[[#This Row],[Date]],"mmm-yy")</f>
        <v>Aug-21</v>
      </c>
      <c r="D78" s="4">
        <v>71</v>
      </c>
      <c r="E78" s="4" t="str">
        <f>_xlfn.XLOOKUP(tbDailies[[#This Row],[Date]],FXUSDCAD[Date],FXUSDCAD[Rate],E79)</f>
        <v>1.2635</v>
      </c>
      <c r="F78" s="6">
        <f>_xlfn.XLOOKUP(tbDailies[[#This Row],[Date]],BTC_USD_History[Date],BTC_USD_History[Close],"n/a")</f>
        <v>49058.667969000002</v>
      </c>
      <c r="G78" s="6">
        <f>_xlfn.XLOOKUP(tbDailies[[#This Row],[Date]],ETH_USD_History[Date(UTC)],ETH_USD_History[Value],"n/a")</f>
        <v>3275.87</v>
      </c>
      <c r="H78" s="6">
        <f>_xlfn.XLOOKUP(tbDailies[[#This Row],[Date]],VOO_USD_History[Date],VOO_USD_History[Close],"n/a")</f>
        <v>413.85998499999999</v>
      </c>
      <c r="I78" s="8">
        <f>_xlfn.XLOOKUP(tbDailies[[#This Row],[Date]],VIX_USD_History[DATE],VIX_USD_History[CLOSE],"n/a")</f>
        <v>16.39</v>
      </c>
      <c r="J78" s="6">
        <f>tbDailies[[#This Row],[BTC-USD]]*tbDailies[[#This Row],[FX]]</f>
        <v>61985.626978831504</v>
      </c>
      <c r="K78" s="6">
        <f>tbDailies[[#This Row],[ETH-USD]]*tbDailies[[#This Row],[FX]]</f>
        <v>4139.061745</v>
      </c>
      <c r="L78" s="16">
        <f>_xlfn.XLOOKUP(tbDailies[[#This Row],[Month]],tbMonthlies[Month],tbMonthlies[US Inflation],L79)</f>
        <v>5.2499999999999998E-2</v>
      </c>
      <c r="M78" s="39">
        <f>_xlfn.XLOOKUP(tbDailies[[#This Row],[Month]],tbMonthlies[Month],tbMonthlies[Buffett Indicator],M79)</f>
        <v>2.0099411814602894</v>
      </c>
      <c r="N78" s="39">
        <f>_xlfn.XLOOKUP(tbDailies[[#This Row],[Month]],tbMonthlies[Month],tbMonthlies[CPI Indicator],N79)</f>
        <v>0.76039414070100342</v>
      </c>
      <c r="O78" s="39">
        <f>_xlfn.XLOOKUP(tbDailies[[#This Row],[Month]],tbMonthlies[Month],tbMonthlies[Shiller PE],O79)</f>
        <v>0.28300000000000003</v>
      </c>
      <c r="P78" s="39">
        <f>_xlfn.XLOOKUP(tbDailies[[#This Row],[Month]],tbMonthlies[Month],tbMonthlies[Unemployment],P79)</f>
        <v>5.2000000000000005E-2</v>
      </c>
      <c r="Q78" s="48">
        <f>_xlfn.XLOOKUP(tbDailies[[#This Row],[Month]],tbMonthlies[Month],tbMonthlies[Debt to GDP],Q79)</f>
        <v>78.162999999999997</v>
      </c>
    </row>
    <row r="79" spans="2:17" ht="30" customHeight="1" x14ac:dyDescent="0.25">
      <c r="B79" s="9">
        <v>44434</v>
      </c>
      <c r="C79" s="18" t="str">
        <f>TEXT(tbDailies[[#This Row],[Date]],"mmm-yy")</f>
        <v>Aug-21</v>
      </c>
      <c r="D79" s="4">
        <v>75</v>
      </c>
      <c r="E79" s="4" t="str">
        <f>_xlfn.XLOOKUP(tbDailies[[#This Row],[Date]],FXUSDCAD[Date],FXUSDCAD[Rate],E80)</f>
        <v>1.2651</v>
      </c>
      <c r="F79" s="6">
        <f>_xlfn.XLOOKUP(tbDailies[[#This Row],[Date]],BTC_USD_History[Date],BTC_USD_History[Close],"n/a")</f>
        <v>46942.21875</v>
      </c>
      <c r="G79" s="6">
        <f>_xlfn.XLOOKUP(tbDailies[[#This Row],[Date]],ETH_USD_History[Date(UTC)],ETH_USD_History[Value],"n/a")</f>
        <v>3093.62</v>
      </c>
      <c r="H79" s="6">
        <f>_xlfn.XLOOKUP(tbDailies[[#This Row],[Date]],VOO_USD_History[Date],VOO_USD_History[Close],"n/a")</f>
        <v>410.22000100000002</v>
      </c>
      <c r="I79" s="8">
        <f>_xlfn.XLOOKUP(tbDailies[[#This Row],[Date]],VIX_USD_History[DATE],VIX_USD_History[CLOSE],"n/a")</f>
        <v>18.84</v>
      </c>
      <c r="J79" s="6">
        <f>tbDailies[[#This Row],[BTC-USD]]*tbDailies[[#This Row],[FX]]</f>
        <v>59386.600940624994</v>
      </c>
      <c r="K79" s="6">
        <f>tbDailies[[#This Row],[ETH-USD]]*tbDailies[[#This Row],[FX]]</f>
        <v>3913.7386619999997</v>
      </c>
      <c r="L79" s="16">
        <f>_xlfn.XLOOKUP(tbDailies[[#This Row],[Month]],tbMonthlies[Month],tbMonthlies[US Inflation],L80)</f>
        <v>5.2499999999999998E-2</v>
      </c>
      <c r="M79" s="39">
        <f>_xlfn.XLOOKUP(tbDailies[[#This Row],[Month]],tbMonthlies[Month],tbMonthlies[Buffett Indicator],M80)</f>
        <v>2.0099411814602894</v>
      </c>
      <c r="N79" s="39">
        <f>_xlfn.XLOOKUP(tbDailies[[#This Row],[Month]],tbMonthlies[Month],tbMonthlies[CPI Indicator],N80)</f>
        <v>0.76039414070100342</v>
      </c>
      <c r="O79" s="39">
        <f>_xlfn.XLOOKUP(tbDailies[[#This Row],[Month]],tbMonthlies[Month],tbMonthlies[Shiller PE],O80)</f>
        <v>0.28300000000000003</v>
      </c>
      <c r="P79" s="39">
        <f>_xlfn.XLOOKUP(tbDailies[[#This Row],[Month]],tbMonthlies[Month],tbMonthlies[Unemployment],P80)</f>
        <v>5.2000000000000005E-2</v>
      </c>
      <c r="Q79" s="48">
        <f>_xlfn.XLOOKUP(tbDailies[[#This Row],[Month]],tbMonthlies[Month],tbMonthlies[Debt to GDP],Q80)</f>
        <v>78.162999999999997</v>
      </c>
    </row>
    <row r="80" spans="2:17" ht="30" customHeight="1" x14ac:dyDescent="0.25">
      <c r="B80" s="9">
        <v>44433</v>
      </c>
      <c r="C80" s="18" t="str">
        <f>TEXT(tbDailies[[#This Row],[Date]],"mmm-yy")</f>
        <v>Aug-21</v>
      </c>
      <c r="D80" s="4">
        <v>73</v>
      </c>
      <c r="E80" s="4" t="str">
        <f>_xlfn.XLOOKUP(tbDailies[[#This Row],[Date]],FXUSDCAD[Date],FXUSDCAD[Rate],E81)</f>
        <v>1.2619</v>
      </c>
      <c r="F80" s="6">
        <f>_xlfn.XLOOKUP(tbDailies[[#This Row],[Date]],BTC_USD_History[Date],BTC_USD_History[Close],"n/a")</f>
        <v>48960.789062999997</v>
      </c>
      <c r="G80" s="6">
        <f>_xlfn.XLOOKUP(tbDailies[[#This Row],[Date]],ETH_USD_History[Date(UTC)],ETH_USD_History[Value],"n/a")</f>
        <v>3228.86</v>
      </c>
      <c r="H80" s="6">
        <f>_xlfn.XLOOKUP(tbDailies[[#This Row],[Date]],VOO_USD_History[Date],VOO_USD_History[Close],"n/a")</f>
        <v>412.63000499999998</v>
      </c>
      <c r="I80" s="8">
        <f>_xlfn.XLOOKUP(tbDailies[[#This Row],[Date]],VIX_USD_History[DATE],VIX_USD_History[CLOSE],"n/a")</f>
        <v>16.79</v>
      </c>
      <c r="J80" s="6">
        <f>tbDailies[[#This Row],[BTC-USD]]*tbDailies[[#This Row],[FX]]</f>
        <v>61783.619718599693</v>
      </c>
      <c r="K80" s="6">
        <f>tbDailies[[#This Row],[ETH-USD]]*tbDailies[[#This Row],[FX]]</f>
        <v>4074.4984340000001</v>
      </c>
      <c r="L80" s="16">
        <f>_xlfn.XLOOKUP(tbDailies[[#This Row],[Month]],tbMonthlies[Month],tbMonthlies[US Inflation],L81)</f>
        <v>5.2499999999999998E-2</v>
      </c>
      <c r="M80" s="39">
        <f>_xlfn.XLOOKUP(tbDailies[[#This Row],[Month]],tbMonthlies[Month],tbMonthlies[Buffett Indicator],M81)</f>
        <v>2.0099411814602894</v>
      </c>
      <c r="N80" s="39">
        <f>_xlfn.XLOOKUP(tbDailies[[#This Row],[Month]],tbMonthlies[Month],tbMonthlies[CPI Indicator],N81)</f>
        <v>0.76039414070100342</v>
      </c>
      <c r="O80" s="39">
        <f>_xlfn.XLOOKUP(tbDailies[[#This Row],[Month]],tbMonthlies[Month],tbMonthlies[Shiller PE],O81)</f>
        <v>0.28300000000000003</v>
      </c>
      <c r="P80" s="39">
        <f>_xlfn.XLOOKUP(tbDailies[[#This Row],[Month]],tbMonthlies[Month],tbMonthlies[Unemployment],P81)</f>
        <v>5.2000000000000005E-2</v>
      </c>
      <c r="Q80" s="48">
        <f>_xlfn.XLOOKUP(tbDailies[[#This Row],[Month]],tbMonthlies[Month],tbMonthlies[Debt to GDP],Q81)</f>
        <v>78.162999999999997</v>
      </c>
    </row>
    <row r="81" spans="2:17" ht="30" customHeight="1" x14ac:dyDescent="0.25">
      <c r="B81" s="9">
        <v>44432</v>
      </c>
      <c r="C81" s="18" t="str">
        <f>TEXT(tbDailies[[#This Row],[Date]],"mmm-yy")</f>
        <v>Aug-21</v>
      </c>
      <c r="D81" s="4">
        <v>79</v>
      </c>
      <c r="E81" s="4" t="str">
        <f>_xlfn.XLOOKUP(tbDailies[[#This Row],[Date]],FXUSDCAD[Date],FXUSDCAD[Rate],E82)</f>
        <v>1.2608</v>
      </c>
      <c r="F81" s="6">
        <f>_xlfn.XLOOKUP(tbDailies[[#This Row],[Date]],BTC_USD_History[Date],BTC_USD_History[Close],"n/a")</f>
        <v>47706.117187999997</v>
      </c>
      <c r="G81" s="6">
        <f>_xlfn.XLOOKUP(tbDailies[[#This Row],[Date]],ETH_USD_History[Date(UTC)],ETH_USD_History[Value],"n/a")</f>
        <v>3172.57</v>
      </c>
      <c r="H81" s="6">
        <f>_xlfn.XLOOKUP(tbDailies[[#This Row],[Date]],VOO_USD_History[Date],VOO_USD_History[Close],"n/a")</f>
        <v>411.86999500000002</v>
      </c>
      <c r="I81" s="8">
        <f>_xlfn.XLOOKUP(tbDailies[[#This Row],[Date]],VIX_USD_History[DATE],VIX_USD_History[CLOSE],"n/a")</f>
        <v>17.22</v>
      </c>
      <c r="J81" s="6">
        <f>tbDailies[[#This Row],[BTC-USD]]*tbDailies[[#This Row],[FX]]</f>
        <v>60147.872550630389</v>
      </c>
      <c r="K81" s="6">
        <f>tbDailies[[#This Row],[ETH-USD]]*tbDailies[[#This Row],[FX]]</f>
        <v>3999.9762559999999</v>
      </c>
      <c r="L81" s="16">
        <f>_xlfn.XLOOKUP(tbDailies[[#This Row],[Month]],tbMonthlies[Month],tbMonthlies[US Inflation],L82)</f>
        <v>5.2499999999999998E-2</v>
      </c>
      <c r="M81" s="39">
        <f>_xlfn.XLOOKUP(tbDailies[[#This Row],[Month]],tbMonthlies[Month],tbMonthlies[Buffett Indicator],M82)</f>
        <v>2.0099411814602894</v>
      </c>
      <c r="N81" s="39">
        <f>_xlfn.XLOOKUP(tbDailies[[#This Row],[Month]],tbMonthlies[Month],tbMonthlies[CPI Indicator],N82)</f>
        <v>0.76039414070100342</v>
      </c>
      <c r="O81" s="39">
        <f>_xlfn.XLOOKUP(tbDailies[[#This Row],[Month]],tbMonthlies[Month],tbMonthlies[Shiller PE],O82)</f>
        <v>0.28300000000000003</v>
      </c>
      <c r="P81" s="39">
        <f>_xlfn.XLOOKUP(tbDailies[[#This Row],[Month]],tbMonthlies[Month],tbMonthlies[Unemployment],P82)</f>
        <v>5.2000000000000005E-2</v>
      </c>
      <c r="Q81" s="48">
        <f>_xlfn.XLOOKUP(tbDailies[[#This Row],[Month]],tbMonthlies[Month],tbMonthlies[Debt to GDP],Q82)</f>
        <v>78.162999999999997</v>
      </c>
    </row>
    <row r="82" spans="2:17" ht="30" customHeight="1" x14ac:dyDescent="0.25">
      <c r="B82" s="9">
        <v>44431</v>
      </c>
      <c r="C82" s="18" t="str">
        <f>TEXT(tbDailies[[#This Row],[Date]],"mmm-yy")</f>
        <v>Aug-21</v>
      </c>
      <c r="D82" s="4">
        <v>79</v>
      </c>
      <c r="E82" s="4" t="str">
        <f>_xlfn.XLOOKUP(tbDailies[[#This Row],[Date]],FXUSDCAD[Date],FXUSDCAD[Rate],E83)</f>
        <v>1.2682</v>
      </c>
      <c r="F82" s="6">
        <f>_xlfn.XLOOKUP(tbDailies[[#This Row],[Date]],BTC_USD_History[Date],BTC_USD_History[Close],"n/a")</f>
        <v>49546.148437999997</v>
      </c>
      <c r="G82" s="6">
        <f>_xlfn.XLOOKUP(tbDailies[[#This Row],[Date]],ETH_USD_History[Date(UTC)],ETH_USD_History[Value],"n/a")</f>
        <v>3322.71</v>
      </c>
      <c r="H82" s="6">
        <f>_xlfn.XLOOKUP(tbDailies[[#This Row],[Date]],VOO_USD_History[Date],VOO_USD_History[Close],"n/a")</f>
        <v>411.22000100000002</v>
      </c>
      <c r="I82" s="8">
        <f>_xlfn.XLOOKUP(tbDailies[[#This Row],[Date]],VIX_USD_History[DATE],VIX_USD_History[CLOSE],"n/a")</f>
        <v>17.149999999999999</v>
      </c>
      <c r="J82" s="6">
        <f>tbDailies[[#This Row],[BTC-USD]]*tbDailies[[#This Row],[FX]]</f>
        <v>62834.425449071598</v>
      </c>
      <c r="K82" s="6">
        <f>tbDailies[[#This Row],[ETH-USD]]*tbDailies[[#This Row],[FX]]</f>
        <v>4213.8608219999996</v>
      </c>
      <c r="L82" s="16">
        <f>_xlfn.XLOOKUP(tbDailies[[#This Row],[Month]],tbMonthlies[Month],tbMonthlies[US Inflation],L83)</f>
        <v>5.2499999999999998E-2</v>
      </c>
      <c r="M82" s="39">
        <f>_xlfn.XLOOKUP(tbDailies[[#This Row],[Month]],tbMonthlies[Month],tbMonthlies[Buffett Indicator],M83)</f>
        <v>2.0099411814602894</v>
      </c>
      <c r="N82" s="39">
        <f>_xlfn.XLOOKUP(tbDailies[[#This Row],[Month]],tbMonthlies[Month],tbMonthlies[CPI Indicator],N83)</f>
        <v>0.76039414070100342</v>
      </c>
      <c r="O82" s="39">
        <f>_xlfn.XLOOKUP(tbDailies[[#This Row],[Month]],tbMonthlies[Month],tbMonthlies[Shiller PE],O83)</f>
        <v>0.28300000000000003</v>
      </c>
      <c r="P82" s="39">
        <f>_xlfn.XLOOKUP(tbDailies[[#This Row],[Month]],tbMonthlies[Month],tbMonthlies[Unemployment],P83)</f>
        <v>5.2000000000000005E-2</v>
      </c>
      <c r="Q82" s="48">
        <f>_xlfn.XLOOKUP(tbDailies[[#This Row],[Month]],tbMonthlies[Month],tbMonthlies[Debt to GDP],Q83)</f>
        <v>78.162999999999997</v>
      </c>
    </row>
    <row r="83" spans="2:17" ht="30" customHeight="1" x14ac:dyDescent="0.25">
      <c r="B83" s="9">
        <v>44430</v>
      </c>
      <c r="C83" s="18" t="str">
        <f>TEXT(tbDailies[[#This Row],[Date]],"mmm-yy")</f>
        <v>Aug-21</v>
      </c>
      <c r="D83" s="4">
        <v>79</v>
      </c>
      <c r="E83" s="4" t="str">
        <f>_xlfn.XLOOKUP(tbDailies[[#This Row],[Date]],FXUSDCAD[Date],FXUSDCAD[Rate],E84)</f>
        <v>1.2856</v>
      </c>
      <c r="F83" s="6">
        <f>_xlfn.XLOOKUP(tbDailies[[#This Row],[Date]],BTC_USD_History[Date],BTC_USD_History[Close],"n/a")</f>
        <v>49321.652344000002</v>
      </c>
      <c r="G83" s="6">
        <f>_xlfn.XLOOKUP(tbDailies[[#This Row],[Date]],ETH_USD_History[Date(UTC)],ETH_USD_History[Value],"n/a")</f>
        <v>3241.65</v>
      </c>
      <c r="H83" s="6" t="str">
        <f>_xlfn.XLOOKUP(tbDailies[[#This Row],[Date]],VOO_USD_History[Date],VOO_USD_History[Close],"n/a")</f>
        <v>n/a</v>
      </c>
      <c r="I83" s="8" t="str">
        <f>_xlfn.XLOOKUP(tbDailies[[#This Row],[Date]],VIX_USD_History[DATE],VIX_USD_History[CLOSE],"n/a")</f>
        <v>n/a</v>
      </c>
      <c r="J83" s="6">
        <f>tbDailies[[#This Row],[BTC-USD]]*tbDailies[[#This Row],[FX]]</f>
        <v>63407.916253446405</v>
      </c>
      <c r="K83" s="6">
        <f>tbDailies[[#This Row],[ETH-USD]]*tbDailies[[#This Row],[FX]]</f>
        <v>4167.4652400000004</v>
      </c>
      <c r="L83" s="16">
        <f>_xlfn.XLOOKUP(tbDailies[[#This Row],[Month]],tbMonthlies[Month],tbMonthlies[US Inflation],L84)</f>
        <v>5.2499999999999998E-2</v>
      </c>
      <c r="M83" s="39">
        <f>_xlfn.XLOOKUP(tbDailies[[#This Row],[Month]],tbMonthlies[Month],tbMonthlies[Buffett Indicator],M84)</f>
        <v>2.0099411814602894</v>
      </c>
      <c r="N83" s="39">
        <f>_xlfn.XLOOKUP(tbDailies[[#This Row],[Month]],tbMonthlies[Month],tbMonthlies[CPI Indicator],N84)</f>
        <v>0.76039414070100342</v>
      </c>
      <c r="O83" s="39">
        <f>_xlfn.XLOOKUP(tbDailies[[#This Row],[Month]],tbMonthlies[Month],tbMonthlies[Shiller PE],O84)</f>
        <v>0.28300000000000003</v>
      </c>
      <c r="P83" s="39">
        <f>_xlfn.XLOOKUP(tbDailies[[#This Row],[Month]],tbMonthlies[Month],tbMonthlies[Unemployment],P84)</f>
        <v>5.2000000000000005E-2</v>
      </c>
      <c r="Q83" s="48">
        <f>_xlfn.XLOOKUP(tbDailies[[#This Row],[Month]],tbMonthlies[Month],tbMonthlies[Debt to GDP],Q84)</f>
        <v>78.162999999999997</v>
      </c>
    </row>
    <row r="84" spans="2:17" ht="30" customHeight="1" x14ac:dyDescent="0.25">
      <c r="B84" s="9">
        <v>44429</v>
      </c>
      <c r="C84" s="18" t="str">
        <f>TEXT(tbDailies[[#This Row],[Date]],"mmm-yy")</f>
        <v>Aug-21</v>
      </c>
      <c r="D84" s="4">
        <v>78</v>
      </c>
      <c r="E84" s="4" t="str">
        <f>_xlfn.XLOOKUP(tbDailies[[#This Row],[Date]],FXUSDCAD[Date],FXUSDCAD[Rate],E85)</f>
        <v>1.2856</v>
      </c>
      <c r="F84" s="6">
        <f>_xlfn.XLOOKUP(tbDailies[[#This Row],[Date]],BTC_USD_History[Date],BTC_USD_History[Close],"n/a")</f>
        <v>48905.492187999997</v>
      </c>
      <c r="G84" s="6">
        <f>_xlfn.XLOOKUP(tbDailies[[#This Row],[Date]],ETH_USD_History[Date(UTC)],ETH_USD_History[Value],"n/a")</f>
        <v>3226.59</v>
      </c>
      <c r="H84" s="6" t="str">
        <f>_xlfn.XLOOKUP(tbDailies[[#This Row],[Date]],VOO_USD_History[Date],VOO_USD_History[Close],"n/a")</f>
        <v>n/a</v>
      </c>
      <c r="I84" s="8" t="str">
        <f>_xlfn.XLOOKUP(tbDailies[[#This Row],[Date]],VIX_USD_History[DATE],VIX_USD_History[CLOSE],"n/a")</f>
        <v>n/a</v>
      </c>
      <c r="J84" s="6">
        <f>tbDailies[[#This Row],[BTC-USD]]*tbDailies[[#This Row],[FX]]</f>
        <v>62872.900756892799</v>
      </c>
      <c r="K84" s="6">
        <f>tbDailies[[#This Row],[ETH-USD]]*tbDailies[[#This Row],[FX]]</f>
        <v>4148.104104</v>
      </c>
      <c r="L84" s="16">
        <f>_xlfn.XLOOKUP(tbDailies[[#This Row],[Month]],tbMonthlies[Month],tbMonthlies[US Inflation],L85)</f>
        <v>5.2499999999999998E-2</v>
      </c>
      <c r="M84" s="39">
        <f>_xlfn.XLOOKUP(tbDailies[[#This Row],[Month]],tbMonthlies[Month],tbMonthlies[Buffett Indicator],M85)</f>
        <v>2.0099411814602894</v>
      </c>
      <c r="N84" s="39">
        <f>_xlfn.XLOOKUP(tbDailies[[#This Row],[Month]],tbMonthlies[Month],tbMonthlies[CPI Indicator],N85)</f>
        <v>0.76039414070100342</v>
      </c>
      <c r="O84" s="39">
        <f>_xlfn.XLOOKUP(tbDailies[[#This Row],[Month]],tbMonthlies[Month],tbMonthlies[Shiller PE],O85)</f>
        <v>0.28300000000000003</v>
      </c>
      <c r="P84" s="39">
        <f>_xlfn.XLOOKUP(tbDailies[[#This Row],[Month]],tbMonthlies[Month],tbMonthlies[Unemployment],P85)</f>
        <v>5.2000000000000005E-2</v>
      </c>
      <c r="Q84" s="48">
        <f>_xlfn.XLOOKUP(tbDailies[[#This Row],[Month]],tbMonthlies[Month],tbMonthlies[Debt to GDP],Q85)</f>
        <v>78.162999999999997</v>
      </c>
    </row>
    <row r="85" spans="2:17" ht="30" customHeight="1" x14ac:dyDescent="0.25">
      <c r="B85" s="9">
        <v>44428</v>
      </c>
      <c r="C85" s="18" t="str">
        <f>TEXT(tbDailies[[#This Row],[Date]],"mmm-yy")</f>
        <v>Aug-21</v>
      </c>
      <c r="D85" s="4">
        <v>70</v>
      </c>
      <c r="E85" s="4" t="str">
        <f>_xlfn.XLOOKUP(tbDailies[[#This Row],[Date]],FXUSDCAD[Date],FXUSDCAD[Rate],E86)</f>
        <v>1.2856</v>
      </c>
      <c r="F85" s="6">
        <f>_xlfn.XLOOKUP(tbDailies[[#This Row],[Date]],BTC_USD_History[Date],BTC_USD_History[Close],"n/a")</f>
        <v>49339.175780999998</v>
      </c>
      <c r="G85" s="6">
        <f>_xlfn.XLOOKUP(tbDailies[[#This Row],[Date]],ETH_USD_History[Date(UTC)],ETH_USD_History[Value],"n/a")</f>
        <v>3286.5</v>
      </c>
      <c r="H85" s="6">
        <f>_xlfn.XLOOKUP(tbDailies[[#This Row],[Date]],VOO_USD_History[Date],VOO_USD_History[Close],"n/a")</f>
        <v>407.60998499999999</v>
      </c>
      <c r="I85" s="8">
        <f>_xlfn.XLOOKUP(tbDailies[[#This Row],[Date]],VIX_USD_History[DATE],VIX_USD_History[CLOSE],"n/a")</f>
        <v>18.559999999999999</v>
      </c>
      <c r="J85" s="6">
        <f>tbDailies[[#This Row],[BTC-USD]]*tbDailies[[#This Row],[FX]]</f>
        <v>63430.444384053604</v>
      </c>
      <c r="K85" s="6">
        <f>tbDailies[[#This Row],[ETH-USD]]*tbDailies[[#This Row],[FX]]</f>
        <v>4225.1244000000006</v>
      </c>
      <c r="L85" s="16">
        <f>_xlfn.XLOOKUP(tbDailies[[#This Row],[Month]],tbMonthlies[Month],tbMonthlies[US Inflation],L86)</f>
        <v>5.2499999999999998E-2</v>
      </c>
      <c r="M85" s="39">
        <f>_xlfn.XLOOKUP(tbDailies[[#This Row],[Month]],tbMonthlies[Month],tbMonthlies[Buffett Indicator],M86)</f>
        <v>2.0099411814602894</v>
      </c>
      <c r="N85" s="39">
        <f>_xlfn.XLOOKUP(tbDailies[[#This Row],[Month]],tbMonthlies[Month],tbMonthlies[CPI Indicator],N86)</f>
        <v>0.76039414070100342</v>
      </c>
      <c r="O85" s="39">
        <f>_xlfn.XLOOKUP(tbDailies[[#This Row],[Month]],tbMonthlies[Month],tbMonthlies[Shiller PE],O86)</f>
        <v>0.28300000000000003</v>
      </c>
      <c r="P85" s="39">
        <f>_xlfn.XLOOKUP(tbDailies[[#This Row],[Month]],tbMonthlies[Month],tbMonthlies[Unemployment],P86)</f>
        <v>5.2000000000000005E-2</v>
      </c>
      <c r="Q85" s="48">
        <f>_xlfn.XLOOKUP(tbDailies[[#This Row],[Month]],tbMonthlies[Month],tbMonthlies[Debt to GDP],Q86)</f>
        <v>78.162999999999997</v>
      </c>
    </row>
    <row r="86" spans="2:17" ht="30" customHeight="1" x14ac:dyDescent="0.25">
      <c r="B86" s="10">
        <v>44427</v>
      </c>
      <c r="C86" s="18" t="str">
        <f>TEXT(tbDailies[[#This Row],[Date]],"mmm-yy")</f>
        <v>Aug-21</v>
      </c>
      <c r="D86" s="4">
        <v>70</v>
      </c>
      <c r="E86" s="4" t="str">
        <f>_xlfn.XLOOKUP(tbDailies[[#This Row],[Date]],FXUSDCAD[Date],FXUSDCAD[Rate],E87)</f>
        <v>1.2792</v>
      </c>
      <c r="F86" s="6">
        <f>_xlfn.XLOOKUP(tbDailies[[#This Row],[Date]],BTC_USD_History[Date],BTC_USD_History[Close],"n/a")</f>
        <v>46717.578125</v>
      </c>
      <c r="G86" s="6">
        <f>_xlfn.XLOOKUP(tbDailies[[#This Row],[Date]],ETH_USD_History[Date(UTC)],ETH_USD_History[Value],"n/a")</f>
        <v>3184.74</v>
      </c>
      <c r="H86" s="6">
        <f>_xlfn.XLOOKUP(tbDailies[[#This Row],[Date]],VOO_USD_History[Date],VOO_USD_History[Close],"n/a")</f>
        <v>404.41000400000001</v>
      </c>
      <c r="I86" s="8">
        <f>_xlfn.XLOOKUP(tbDailies[[#This Row],[Date]],VIX_USD_History[DATE],VIX_USD_History[CLOSE],"n/a")</f>
        <v>21.67</v>
      </c>
      <c r="J86" s="6">
        <f>tbDailies[[#This Row],[BTC-USD]]*tbDailies[[#This Row],[FX]]</f>
        <v>59761.125937499994</v>
      </c>
      <c r="K86" s="6">
        <f>tbDailies[[#This Row],[ETH-USD]]*tbDailies[[#This Row],[FX]]</f>
        <v>4073.9194079999993</v>
      </c>
      <c r="L86" s="16">
        <f>_xlfn.XLOOKUP(tbDailies[[#This Row],[Month]],tbMonthlies[Month],tbMonthlies[US Inflation],L87)</f>
        <v>5.2499999999999998E-2</v>
      </c>
      <c r="M86" s="39">
        <f>_xlfn.XLOOKUP(tbDailies[[#This Row],[Month]],tbMonthlies[Month],tbMonthlies[Buffett Indicator],M87)</f>
        <v>2.0099411814602894</v>
      </c>
      <c r="N86" s="39">
        <f>_xlfn.XLOOKUP(tbDailies[[#This Row],[Month]],tbMonthlies[Month],tbMonthlies[CPI Indicator],N87)</f>
        <v>0.76039414070100342</v>
      </c>
      <c r="O86" s="39">
        <f>_xlfn.XLOOKUP(tbDailies[[#This Row],[Month]],tbMonthlies[Month],tbMonthlies[Shiller PE],O87)</f>
        <v>0.28300000000000003</v>
      </c>
      <c r="P86" s="39">
        <f>_xlfn.XLOOKUP(tbDailies[[#This Row],[Month]],tbMonthlies[Month],tbMonthlies[Unemployment],P87)</f>
        <v>5.2000000000000005E-2</v>
      </c>
      <c r="Q86" s="48">
        <f>_xlfn.XLOOKUP(tbDailies[[#This Row],[Month]],tbMonthlies[Month],tbMonthlies[Debt to GDP],Q87)</f>
        <v>78.162999999999997</v>
      </c>
    </row>
    <row r="87" spans="2:17" ht="30" customHeight="1" x14ac:dyDescent="0.25">
      <c r="B87" s="10">
        <v>44426</v>
      </c>
      <c r="C87" s="18" t="str">
        <f>TEXT(tbDailies[[#This Row],[Date]],"mmm-yy")</f>
        <v>Aug-21</v>
      </c>
      <c r="D87" s="4">
        <v>73</v>
      </c>
      <c r="E87" s="4" t="str">
        <f>_xlfn.XLOOKUP(tbDailies[[#This Row],[Date]],FXUSDCAD[Date],FXUSDCAD[Rate],E88)</f>
        <v>1.2630</v>
      </c>
      <c r="F87" s="6">
        <f>_xlfn.XLOOKUP(tbDailies[[#This Row],[Date]],BTC_USD_History[Date],BTC_USD_History[Close],"n/a")</f>
        <v>44801.1875</v>
      </c>
      <c r="G87" s="6">
        <f>_xlfn.XLOOKUP(tbDailies[[#This Row],[Date]],ETH_USD_History[Date(UTC)],ETH_USD_History[Value],"n/a")</f>
        <v>3013.52</v>
      </c>
      <c r="H87" s="6">
        <f>_xlfn.XLOOKUP(tbDailies[[#This Row],[Date]],VOO_USD_History[Date],VOO_USD_History[Close],"n/a")</f>
        <v>403.83999599999999</v>
      </c>
      <c r="I87" s="8">
        <f>_xlfn.XLOOKUP(tbDailies[[#This Row],[Date]],VIX_USD_History[DATE],VIX_USD_History[CLOSE],"n/a")</f>
        <v>21.57</v>
      </c>
      <c r="J87" s="6">
        <f>tbDailies[[#This Row],[BTC-USD]]*tbDailies[[#This Row],[FX]]</f>
        <v>56583.899812499993</v>
      </c>
      <c r="K87" s="6">
        <f>tbDailies[[#This Row],[ETH-USD]]*tbDailies[[#This Row],[FX]]</f>
        <v>3806.0757599999997</v>
      </c>
      <c r="L87" s="16">
        <f>_xlfn.XLOOKUP(tbDailies[[#This Row],[Month]],tbMonthlies[Month],tbMonthlies[US Inflation],L88)</f>
        <v>5.2499999999999998E-2</v>
      </c>
      <c r="M87" s="39">
        <f>_xlfn.XLOOKUP(tbDailies[[#This Row],[Month]],tbMonthlies[Month],tbMonthlies[Buffett Indicator],M88)</f>
        <v>2.0099411814602894</v>
      </c>
      <c r="N87" s="39">
        <f>_xlfn.XLOOKUP(tbDailies[[#This Row],[Month]],tbMonthlies[Month],tbMonthlies[CPI Indicator],N88)</f>
        <v>0.76039414070100342</v>
      </c>
      <c r="O87" s="39">
        <f>_xlfn.XLOOKUP(tbDailies[[#This Row],[Month]],tbMonthlies[Month],tbMonthlies[Shiller PE],O88)</f>
        <v>0.28300000000000003</v>
      </c>
      <c r="P87" s="39">
        <f>_xlfn.XLOOKUP(tbDailies[[#This Row],[Month]],tbMonthlies[Month],tbMonthlies[Unemployment],P88)</f>
        <v>5.2000000000000005E-2</v>
      </c>
      <c r="Q87" s="48">
        <f>_xlfn.XLOOKUP(tbDailies[[#This Row],[Month]],tbMonthlies[Month],tbMonthlies[Debt to GDP],Q88)</f>
        <v>78.162999999999997</v>
      </c>
    </row>
    <row r="88" spans="2:17" ht="30" customHeight="1" x14ac:dyDescent="0.25">
      <c r="B88" s="11">
        <v>44425</v>
      </c>
      <c r="C88" s="19" t="str">
        <f>TEXT(tbDailies[[#This Row],[Date]],"mmm-yy")</f>
        <v>Aug-21</v>
      </c>
      <c r="D88" s="4">
        <v>72</v>
      </c>
      <c r="E88" s="4" t="str">
        <f>_xlfn.XLOOKUP(tbDailies[[#This Row],[Date]],FXUSDCAD[Date],FXUSDCAD[Rate],E89)</f>
        <v>1.2623</v>
      </c>
      <c r="F88" s="6">
        <f>_xlfn.XLOOKUP(tbDailies[[#This Row],[Date]],BTC_USD_History[Date],BTC_USD_History[Close],"n/a")</f>
        <v>44695.359375</v>
      </c>
      <c r="G88" s="6">
        <f>_xlfn.XLOOKUP(tbDailies[[#This Row],[Date]],ETH_USD_History[Date(UTC)],ETH_USD_History[Value],"n/a")</f>
        <v>3011.96</v>
      </c>
      <c r="H88" s="6">
        <f>_xlfn.XLOOKUP(tbDailies[[#This Row],[Date]],VOO_USD_History[Date],VOO_USD_History[Close],"n/a")</f>
        <v>408.23001099999999</v>
      </c>
      <c r="I88" s="8">
        <f>_xlfn.XLOOKUP(tbDailies[[#This Row],[Date]],VIX_USD_History[DATE],VIX_USD_History[CLOSE],"n/a")</f>
        <v>17.91</v>
      </c>
      <c r="J88" s="6">
        <f>tbDailies[[#This Row],[BTC-USD]]*tbDailies[[#This Row],[FX]]</f>
        <v>56418.952139062501</v>
      </c>
      <c r="K88" s="6">
        <f>tbDailies[[#This Row],[ETH-USD]]*tbDailies[[#This Row],[FX]]</f>
        <v>3801.997108</v>
      </c>
      <c r="L88" s="16">
        <f>_xlfn.XLOOKUP(tbDailies[[#This Row],[Month]],tbMonthlies[Month],tbMonthlies[US Inflation],L89)</f>
        <v>5.2499999999999998E-2</v>
      </c>
      <c r="M88" s="39">
        <f>_xlfn.XLOOKUP(tbDailies[[#This Row],[Month]],tbMonthlies[Month],tbMonthlies[Buffett Indicator],M89)</f>
        <v>2.0099411814602894</v>
      </c>
      <c r="N88" s="39">
        <f>_xlfn.XLOOKUP(tbDailies[[#This Row],[Month]],tbMonthlies[Month],tbMonthlies[CPI Indicator],N89)</f>
        <v>0.76039414070100342</v>
      </c>
      <c r="O88" s="39">
        <f>_xlfn.XLOOKUP(tbDailies[[#This Row],[Month]],tbMonthlies[Month],tbMonthlies[Shiller PE],O89)</f>
        <v>0.28300000000000003</v>
      </c>
      <c r="P88" s="39">
        <f>_xlfn.XLOOKUP(tbDailies[[#This Row],[Month]],tbMonthlies[Month],tbMonthlies[Unemployment],P89)</f>
        <v>5.2000000000000005E-2</v>
      </c>
      <c r="Q88" s="48">
        <f>_xlfn.XLOOKUP(tbDailies[[#This Row],[Month]],tbMonthlies[Month],tbMonthlies[Debt to GDP],Q89)</f>
        <v>78.162999999999997</v>
      </c>
    </row>
    <row r="89" spans="2:17" ht="30" customHeight="1" x14ac:dyDescent="0.25">
      <c r="B89" s="10">
        <v>44424</v>
      </c>
      <c r="C89" s="18" t="str">
        <f>TEXT(tbDailies[[#This Row],[Date]],"mmm-yy")</f>
        <v>Aug-21</v>
      </c>
      <c r="D89" s="4">
        <v>72</v>
      </c>
      <c r="E89" s="4" t="str">
        <f>_xlfn.XLOOKUP(tbDailies[[#This Row],[Date]],FXUSDCAD[Date],FXUSDCAD[Rate],E90)</f>
        <v>1.2569</v>
      </c>
      <c r="F89" s="6">
        <f>_xlfn.XLOOKUP(tbDailies[[#This Row],[Date]],BTC_USD_History[Date],BTC_USD_History[Close],"n/a")</f>
        <v>46004.484375</v>
      </c>
      <c r="G89" s="6">
        <f>_xlfn.XLOOKUP(tbDailies[[#This Row],[Date]],ETH_USD_History[Date(UTC)],ETH_USD_History[Value],"n/a")</f>
        <v>3147.63</v>
      </c>
      <c r="H89" s="6">
        <f>_xlfn.XLOOKUP(tbDailies[[#This Row],[Date]],VOO_USD_History[Date],VOO_USD_History[Close],"n/a")</f>
        <v>410.94000199999999</v>
      </c>
      <c r="I89" s="8">
        <f>_xlfn.XLOOKUP(tbDailies[[#This Row],[Date]],VIX_USD_History[DATE],VIX_USD_History[CLOSE],"n/a")</f>
        <v>16.12</v>
      </c>
      <c r="J89" s="6">
        <f>tbDailies[[#This Row],[BTC-USD]]*tbDailies[[#This Row],[FX]]</f>
        <v>57823.036410937493</v>
      </c>
      <c r="K89" s="6">
        <f>tbDailies[[#This Row],[ETH-USD]]*tbDailies[[#This Row],[FX]]</f>
        <v>3956.2561470000001</v>
      </c>
      <c r="L89" s="16">
        <f>_xlfn.XLOOKUP(tbDailies[[#This Row],[Month]],tbMonthlies[Month],tbMonthlies[US Inflation],L90)</f>
        <v>5.2499999999999998E-2</v>
      </c>
      <c r="M89" s="39">
        <f>_xlfn.XLOOKUP(tbDailies[[#This Row],[Month]],tbMonthlies[Month],tbMonthlies[Buffett Indicator],M90)</f>
        <v>2.0099411814602894</v>
      </c>
      <c r="N89" s="39">
        <f>_xlfn.XLOOKUP(tbDailies[[#This Row],[Month]],tbMonthlies[Month],tbMonthlies[CPI Indicator],N90)</f>
        <v>0.76039414070100342</v>
      </c>
      <c r="O89" s="39">
        <f>_xlfn.XLOOKUP(tbDailies[[#This Row],[Month]],tbMonthlies[Month],tbMonthlies[Shiller PE],O90)</f>
        <v>0.28300000000000003</v>
      </c>
      <c r="P89" s="39">
        <f>_xlfn.XLOOKUP(tbDailies[[#This Row],[Month]],tbMonthlies[Month],tbMonthlies[Unemployment],P90)</f>
        <v>5.2000000000000005E-2</v>
      </c>
      <c r="Q89" s="48">
        <f>_xlfn.XLOOKUP(tbDailies[[#This Row],[Month]],tbMonthlies[Month],tbMonthlies[Debt to GDP],Q90)</f>
        <v>78.162999999999997</v>
      </c>
    </row>
    <row r="90" spans="2:17" ht="30" customHeight="1" x14ac:dyDescent="0.25">
      <c r="B90" s="10">
        <v>44423</v>
      </c>
      <c r="C90" s="18" t="str">
        <f>TEXT(tbDailies[[#This Row],[Date]],"mmm-yy")</f>
        <v>Aug-21</v>
      </c>
      <c r="D90" s="4">
        <v>71</v>
      </c>
      <c r="E90" s="4" t="str">
        <f>_xlfn.XLOOKUP(tbDailies[[#This Row],[Date]],FXUSDCAD[Date],FXUSDCAD[Rate],E91)</f>
        <v>1.2514</v>
      </c>
      <c r="F90" s="6">
        <f>_xlfn.XLOOKUP(tbDailies[[#This Row],[Date]],BTC_USD_History[Date],BTC_USD_History[Close],"n/a")</f>
        <v>47047.003905999998</v>
      </c>
      <c r="G90" s="6">
        <f>_xlfn.XLOOKUP(tbDailies[[#This Row],[Date]],ETH_USD_History[Date(UTC)],ETH_USD_History[Value],"n/a")</f>
        <v>3311.12</v>
      </c>
      <c r="H90" s="6" t="str">
        <f>_xlfn.XLOOKUP(tbDailies[[#This Row],[Date]],VOO_USD_History[Date],VOO_USD_History[Close],"n/a")</f>
        <v>n/a</v>
      </c>
      <c r="I90" s="8" t="str">
        <f>_xlfn.XLOOKUP(tbDailies[[#This Row],[Date]],VIX_USD_History[DATE],VIX_USD_History[CLOSE],"n/a")</f>
        <v>n/a</v>
      </c>
      <c r="J90" s="6">
        <f>tbDailies[[#This Row],[BTC-USD]]*tbDailies[[#This Row],[FX]]</f>
        <v>58874.620687968403</v>
      </c>
      <c r="K90" s="6">
        <f>tbDailies[[#This Row],[ETH-USD]]*tbDailies[[#This Row],[FX]]</f>
        <v>4143.5355680000002</v>
      </c>
      <c r="L90" s="16">
        <f>_xlfn.XLOOKUP(tbDailies[[#This Row],[Month]],tbMonthlies[Month],tbMonthlies[US Inflation],L91)</f>
        <v>5.2499999999999998E-2</v>
      </c>
      <c r="M90" s="39">
        <f>_xlfn.XLOOKUP(tbDailies[[#This Row],[Month]],tbMonthlies[Month],tbMonthlies[Buffett Indicator],M91)</f>
        <v>2.0099411814602894</v>
      </c>
      <c r="N90" s="39">
        <f>_xlfn.XLOOKUP(tbDailies[[#This Row],[Month]],tbMonthlies[Month],tbMonthlies[CPI Indicator],N91)</f>
        <v>0.76039414070100342</v>
      </c>
      <c r="O90" s="39">
        <f>_xlfn.XLOOKUP(tbDailies[[#This Row],[Month]],tbMonthlies[Month],tbMonthlies[Shiller PE],O91)</f>
        <v>0.28300000000000003</v>
      </c>
      <c r="P90" s="39">
        <f>_xlfn.XLOOKUP(tbDailies[[#This Row],[Month]],tbMonthlies[Month],tbMonthlies[Unemployment],P91)</f>
        <v>5.2000000000000005E-2</v>
      </c>
      <c r="Q90" s="48">
        <f>_xlfn.XLOOKUP(tbDailies[[#This Row],[Month]],tbMonthlies[Month],tbMonthlies[Debt to GDP],Q91)</f>
        <v>78.162999999999997</v>
      </c>
    </row>
    <row r="91" spans="2:17" ht="30" customHeight="1" x14ac:dyDescent="0.25">
      <c r="B91" s="11">
        <v>44422</v>
      </c>
      <c r="C91" s="19" t="str">
        <f>TEXT(tbDailies[[#This Row],[Date]],"mmm-yy")</f>
        <v>Aug-21</v>
      </c>
      <c r="D91" s="4">
        <v>76</v>
      </c>
      <c r="E91" s="4" t="str">
        <f>_xlfn.XLOOKUP(tbDailies[[#This Row],[Date]],FXUSDCAD[Date],FXUSDCAD[Rate],E92)</f>
        <v>1.2514</v>
      </c>
      <c r="F91" s="6">
        <f>_xlfn.XLOOKUP(tbDailies[[#This Row],[Date]],BTC_USD_History[Date],BTC_USD_History[Close],"n/a")</f>
        <v>47096.945312999997</v>
      </c>
      <c r="G91" s="6">
        <f>_xlfn.XLOOKUP(tbDailies[[#This Row],[Date]],ETH_USD_History[Date(UTC)],ETH_USD_History[Value],"n/a")</f>
        <v>3266.71</v>
      </c>
      <c r="H91" s="6" t="str">
        <f>_xlfn.XLOOKUP(tbDailies[[#This Row],[Date]],VOO_USD_History[Date],VOO_USD_History[Close],"n/a")</f>
        <v>n/a</v>
      </c>
      <c r="I91" s="8" t="str">
        <f>_xlfn.XLOOKUP(tbDailies[[#This Row],[Date]],VIX_USD_History[DATE],VIX_USD_History[CLOSE],"n/a")</f>
        <v>n/a</v>
      </c>
      <c r="J91" s="6">
        <f>tbDailies[[#This Row],[BTC-USD]]*tbDailies[[#This Row],[FX]]</f>
        <v>58937.117364688202</v>
      </c>
      <c r="K91" s="6">
        <f>tbDailies[[#This Row],[ETH-USD]]*tbDailies[[#This Row],[FX]]</f>
        <v>4087.9608940000003</v>
      </c>
      <c r="L91" s="16">
        <f>_xlfn.XLOOKUP(tbDailies[[#This Row],[Month]],tbMonthlies[Month],tbMonthlies[US Inflation],L92)</f>
        <v>5.2499999999999998E-2</v>
      </c>
      <c r="M91" s="39">
        <f>_xlfn.XLOOKUP(tbDailies[[#This Row],[Month]],tbMonthlies[Month],tbMonthlies[Buffett Indicator],M92)</f>
        <v>2.0099411814602894</v>
      </c>
      <c r="N91" s="39">
        <f>_xlfn.XLOOKUP(tbDailies[[#This Row],[Month]],tbMonthlies[Month],tbMonthlies[CPI Indicator],N92)</f>
        <v>0.76039414070100342</v>
      </c>
      <c r="O91" s="39">
        <f>_xlfn.XLOOKUP(tbDailies[[#This Row],[Month]],tbMonthlies[Month],tbMonthlies[Shiller PE],O92)</f>
        <v>0.28300000000000003</v>
      </c>
      <c r="P91" s="39">
        <f>_xlfn.XLOOKUP(tbDailies[[#This Row],[Month]],tbMonthlies[Month],tbMonthlies[Unemployment],P92)</f>
        <v>5.2000000000000005E-2</v>
      </c>
      <c r="Q91" s="48">
        <f>_xlfn.XLOOKUP(tbDailies[[#This Row],[Month]],tbMonthlies[Month],tbMonthlies[Debt to GDP],Q92)</f>
        <v>78.162999999999997</v>
      </c>
    </row>
    <row r="92" spans="2:17" ht="30" customHeight="1" x14ac:dyDescent="0.25">
      <c r="B92" s="10">
        <v>44421</v>
      </c>
      <c r="C92" s="18" t="str">
        <f>TEXT(tbDailies[[#This Row],[Date]],"mmm-yy")</f>
        <v>Aug-21</v>
      </c>
      <c r="D92" s="4">
        <v>70</v>
      </c>
      <c r="E92" s="4" t="str">
        <f>_xlfn.XLOOKUP(tbDailies[[#This Row],[Date]],FXUSDCAD[Date],FXUSDCAD[Rate],E93)</f>
        <v>1.2514</v>
      </c>
      <c r="F92" s="6">
        <f>_xlfn.XLOOKUP(tbDailies[[#This Row],[Date]],BTC_USD_History[Date],BTC_USD_History[Close],"n/a")</f>
        <v>47793.320312999997</v>
      </c>
      <c r="G92" s="6">
        <f>_xlfn.XLOOKUP(tbDailies[[#This Row],[Date]],ETH_USD_History[Date(UTC)],ETH_USD_History[Value],"n/a")</f>
        <v>3324.26</v>
      </c>
      <c r="H92" s="6">
        <f>_xlfn.XLOOKUP(tbDailies[[#This Row],[Date]],VOO_USD_History[Date],VOO_USD_History[Close],"n/a")</f>
        <v>409.959991</v>
      </c>
      <c r="I92" s="8">
        <f>_xlfn.XLOOKUP(tbDailies[[#This Row],[Date]],VIX_USD_History[DATE],VIX_USD_History[CLOSE],"n/a")</f>
        <v>15.45</v>
      </c>
      <c r="J92" s="6">
        <f>tbDailies[[#This Row],[BTC-USD]]*tbDailies[[#This Row],[FX]]</f>
        <v>59808.561039688197</v>
      </c>
      <c r="K92" s="6">
        <f>tbDailies[[#This Row],[ETH-USD]]*tbDailies[[#This Row],[FX]]</f>
        <v>4159.9789640000008</v>
      </c>
      <c r="L92" s="16">
        <f>_xlfn.XLOOKUP(tbDailies[[#This Row],[Month]],tbMonthlies[Month],tbMonthlies[US Inflation],L93)</f>
        <v>5.2499999999999998E-2</v>
      </c>
      <c r="M92" s="39">
        <f>_xlfn.XLOOKUP(tbDailies[[#This Row],[Month]],tbMonthlies[Month],tbMonthlies[Buffett Indicator],M93)</f>
        <v>2.0099411814602894</v>
      </c>
      <c r="N92" s="39">
        <f>_xlfn.XLOOKUP(tbDailies[[#This Row],[Month]],tbMonthlies[Month],tbMonthlies[CPI Indicator],N93)</f>
        <v>0.76039414070100342</v>
      </c>
      <c r="O92" s="39">
        <f>_xlfn.XLOOKUP(tbDailies[[#This Row],[Month]],tbMonthlies[Month],tbMonthlies[Shiller PE],O93)</f>
        <v>0.28300000000000003</v>
      </c>
      <c r="P92" s="39">
        <f>_xlfn.XLOOKUP(tbDailies[[#This Row],[Month]],tbMonthlies[Month],tbMonthlies[Unemployment],P93)</f>
        <v>5.2000000000000005E-2</v>
      </c>
      <c r="Q92" s="48">
        <f>_xlfn.XLOOKUP(tbDailies[[#This Row],[Month]],tbMonthlies[Month],tbMonthlies[Debt to GDP],Q93)</f>
        <v>78.162999999999997</v>
      </c>
    </row>
    <row r="93" spans="2:17" ht="30" customHeight="1" x14ac:dyDescent="0.25">
      <c r="B93" s="10">
        <v>44420</v>
      </c>
      <c r="C93" s="18" t="str">
        <f>TEXT(tbDailies[[#This Row],[Date]],"mmm-yy")</f>
        <v>Aug-21</v>
      </c>
      <c r="D93" s="4">
        <v>70</v>
      </c>
      <c r="E93" s="4" t="str">
        <f>_xlfn.XLOOKUP(tbDailies[[#This Row],[Date]],FXUSDCAD[Date],FXUSDCAD[Rate],E94)</f>
        <v>1.2520</v>
      </c>
      <c r="F93" s="6">
        <f>_xlfn.XLOOKUP(tbDailies[[#This Row],[Date]],BTC_USD_History[Date],BTC_USD_History[Close],"n/a")</f>
        <v>44428.289062999997</v>
      </c>
      <c r="G93" s="6">
        <f>_xlfn.XLOOKUP(tbDailies[[#This Row],[Date]],ETH_USD_History[Date(UTC)],ETH_USD_History[Value],"n/a")</f>
        <v>3047.29</v>
      </c>
      <c r="H93" s="6">
        <f>_xlfn.XLOOKUP(tbDailies[[#This Row],[Date]],VOO_USD_History[Date],VOO_USD_History[Close],"n/a")</f>
        <v>409.14999399999999</v>
      </c>
      <c r="I93" s="8">
        <f>_xlfn.XLOOKUP(tbDailies[[#This Row],[Date]],VIX_USD_History[DATE],VIX_USD_History[CLOSE],"n/a")</f>
        <v>15.59</v>
      </c>
      <c r="J93" s="6">
        <f>tbDailies[[#This Row],[BTC-USD]]*tbDailies[[#This Row],[FX]]</f>
        <v>55624.217906875994</v>
      </c>
      <c r="K93" s="6">
        <f>tbDailies[[#This Row],[ETH-USD]]*tbDailies[[#This Row],[FX]]</f>
        <v>3815.2070800000001</v>
      </c>
      <c r="L93" s="16">
        <f>_xlfn.XLOOKUP(tbDailies[[#This Row],[Month]],tbMonthlies[Month],tbMonthlies[US Inflation],L94)</f>
        <v>5.2499999999999998E-2</v>
      </c>
      <c r="M93" s="39">
        <f>_xlfn.XLOOKUP(tbDailies[[#This Row],[Month]],tbMonthlies[Month],tbMonthlies[Buffett Indicator],M94)</f>
        <v>2.0099411814602894</v>
      </c>
      <c r="N93" s="39">
        <f>_xlfn.XLOOKUP(tbDailies[[#This Row],[Month]],tbMonthlies[Month],tbMonthlies[CPI Indicator],N94)</f>
        <v>0.76039414070100342</v>
      </c>
      <c r="O93" s="39">
        <f>_xlfn.XLOOKUP(tbDailies[[#This Row],[Month]],tbMonthlies[Month],tbMonthlies[Shiller PE],O94)</f>
        <v>0.28300000000000003</v>
      </c>
      <c r="P93" s="39">
        <f>_xlfn.XLOOKUP(tbDailies[[#This Row],[Month]],tbMonthlies[Month],tbMonthlies[Unemployment],P94)</f>
        <v>5.2000000000000005E-2</v>
      </c>
      <c r="Q93" s="48">
        <f>_xlfn.XLOOKUP(tbDailies[[#This Row],[Month]],tbMonthlies[Month],tbMonthlies[Debt to GDP],Q94)</f>
        <v>78.162999999999997</v>
      </c>
    </row>
    <row r="94" spans="2:17" ht="30" customHeight="1" x14ac:dyDescent="0.25">
      <c r="B94" s="11">
        <v>44419</v>
      </c>
      <c r="C94" s="19" t="str">
        <f>TEXT(tbDailies[[#This Row],[Date]],"mmm-yy")</f>
        <v>Aug-21</v>
      </c>
      <c r="D94" s="4">
        <v>70</v>
      </c>
      <c r="E94" s="4" t="str">
        <f>_xlfn.XLOOKUP(tbDailies[[#This Row],[Date]],FXUSDCAD[Date],FXUSDCAD[Rate],E95)</f>
        <v>1.2506</v>
      </c>
      <c r="F94" s="6">
        <f>_xlfn.XLOOKUP(tbDailies[[#This Row],[Date]],BTC_USD_History[Date],BTC_USD_History[Close],"n/a")</f>
        <v>45593.636719000002</v>
      </c>
      <c r="G94" s="6">
        <f>_xlfn.XLOOKUP(tbDailies[[#This Row],[Date]],ETH_USD_History[Date(UTC)],ETH_USD_History[Value],"n/a")</f>
        <v>3168.24</v>
      </c>
      <c r="H94" s="6">
        <f>_xlfn.XLOOKUP(tbDailies[[#This Row],[Date]],VOO_USD_History[Date],VOO_USD_History[Close],"n/a")</f>
        <v>407.959991</v>
      </c>
      <c r="I94" s="8">
        <f>_xlfn.XLOOKUP(tbDailies[[#This Row],[Date]],VIX_USD_History[DATE],VIX_USD_History[CLOSE],"n/a")</f>
        <v>16.059999999999999</v>
      </c>
      <c r="J94" s="6">
        <f>tbDailies[[#This Row],[BTC-USD]]*tbDailies[[#This Row],[FX]]</f>
        <v>57019.402080781401</v>
      </c>
      <c r="K94" s="6">
        <f>tbDailies[[#This Row],[ETH-USD]]*tbDailies[[#This Row],[FX]]</f>
        <v>3962.2009439999997</v>
      </c>
      <c r="L94" s="16">
        <f>_xlfn.XLOOKUP(tbDailies[[#This Row],[Month]],tbMonthlies[Month],tbMonthlies[US Inflation],L95)</f>
        <v>5.2499999999999998E-2</v>
      </c>
      <c r="M94" s="39">
        <f>_xlfn.XLOOKUP(tbDailies[[#This Row],[Month]],tbMonthlies[Month],tbMonthlies[Buffett Indicator],M95)</f>
        <v>2.0099411814602894</v>
      </c>
      <c r="N94" s="39">
        <f>_xlfn.XLOOKUP(tbDailies[[#This Row],[Month]],tbMonthlies[Month],tbMonthlies[CPI Indicator],N95)</f>
        <v>0.76039414070100342</v>
      </c>
      <c r="O94" s="39">
        <f>_xlfn.XLOOKUP(tbDailies[[#This Row],[Month]],tbMonthlies[Month],tbMonthlies[Shiller PE],O95)</f>
        <v>0.28300000000000003</v>
      </c>
      <c r="P94" s="39">
        <f>_xlfn.XLOOKUP(tbDailies[[#This Row],[Month]],tbMonthlies[Month],tbMonthlies[Unemployment],P95)</f>
        <v>5.2000000000000005E-2</v>
      </c>
      <c r="Q94" s="48">
        <f>_xlfn.XLOOKUP(tbDailies[[#This Row],[Month]],tbMonthlies[Month],tbMonthlies[Debt to GDP],Q95)</f>
        <v>78.162999999999997</v>
      </c>
    </row>
    <row r="95" spans="2:17" ht="30" customHeight="1" x14ac:dyDescent="0.25">
      <c r="B95" s="10">
        <v>44418</v>
      </c>
      <c r="C95" s="18" t="str">
        <f>TEXT(tbDailies[[#This Row],[Date]],"mmm-yy")</f>
        <v>Aug-21</v>
      </c>
      <c r="D95" s="4">
        <v>71</v>
      </c>
      <c r="E95" s="4" t="str">
        <f>_xlfn.XLOOKUP(tbDailies[[#This Row],[Date]],FXUSDCAD[Date],FXUSDCAD[Rate],E96)</f>
        <v>1.2540</v>
      </c>
      <c r="F95" s="6">
        <f>_xlfn.XLOOKUP(tbDailies[[#This Row],[Date]],BTC_USD_History[Date],BTC_USD_History[Close],"n/a")</f>
        <v>45585.03125</v>
      </c>
      <c r="G95" s="6">
        <f>_xlfn.XLOOKUP(tbDailies[[#This Row],[Date]],ETH_USD_History[Date(UTC)],ETH_USD_History[Value],"n/a")</f>
        <v>3141.67</v>
      </c>
      <c r="H95" s="6">
        <f>_xlfn.XLOOKUP(tbDailies[[#This Row],[Date]],VOO_USD_History[Date],VOO_USD_History[Close],"n/a")</f>
        <v>406.98001099999999</v>
      </c>
      <c r="I95" s="8">
        <f>_xlfn.XLOOKUP(tbDailies[[#This Row],[Date]],VIX_USD_History[DATE],VIX_USD_History[CLOSE],"n/a")</f>
        <v>16.79</v>
      </c>
      <c r="J95" s="6">
        <f>tbDailies[[#This Row],[BTC-USD]]*tbDailies[[#This Row],[FX]]</f>
        <v>57163.629187500002</v>
      </c>
      <c r="K95" s="6">
        <f>tbDailies[[#This Row],[ETH-USD]]*tbDailies[[#This Row],[FX]]</f>
        <v>3939.65418</v>
      </c>
      <c r="L95" s="16">
        <f>_xlfn.XLOOKUP(tbDailies[[#This Row],[Month]],tbMonthlies[Month],tbMonthlies[US Inflation],L96)</f>
        <v>5.2499999999999998E-2</v>
      </c>
      <c r="M95" s="39">
        <f>_xlfn.XLOOKUP(tbDailies[[#This Row],[Month]],tbMonthlies[Month],tbMonthlies[Buffett Indicator],M96)</f>
        <v>2.0099411814602894</v>
      </c>
      <c r="N95" s="39">
        <f>_xlfn.XLOOKUP(tbDailies[[#This Row],[Month]],tbMonthlies[Month],tbMonthlies[CPI Indicator],N96)</f>
        <v>0.76039414070100342</v>
      </c>
      <c r="O95" s="39">
        <f>_xlfn.XLOOKUP(tbDailies[[#This Row],[Month]],tbMonthlies[Month],tbMonthlies[Shiller PE],O96)</f>
        <v>0.28300000000000003</v>
      </c>
      <c r="P95" s="39">
        <f>_xlfn.XLOOKUP(tbDailies[[#This Row],[Month]],tbMonthlies[Month],tbMonthlies[Unemployment],P96)</f>
        <v>5.2000000000000005E-2</v>
      </c>
      <c r="Q95" s="48">
        <f>_xlfn.XLOOKUP(tbDailies[[#This Row],[Month]],tbMonthlies[Month],tbMonthlies[Debt to GDP],Q96)</f>
        <v>78.162999999999997</v>
      </c>
    </row>
    <row r="96" spans="2:17" ht="30" customHeight="1" x14ac:dyDescent="0.25">
      <c r="B96" s="10">
        <v>44417</v>
      </c>
      <c r="C96" s="18" t="str">
        <f>TEXT(tbDailies[[#This Row],[Date]],"mmm-yy")</f>
        <v>Aug-21</v>
      </c>
      <c r="D96" s="4">
        <v>65</v>
      </c>
      <c r="E96" s="4" t="str">
        <f>_xlfn.XLOOKUP(tbDailies[[#This Row],[Date]],FXUSDCAD[Date],FXUSDCAD[Rate],E97)</f>
        <v>1.2565</v>
      </c>
      <c r="F96" s="6">
        <f>_xlfn.XLOOKUP(tbDailies[[#This Row],[Date]],BTC_USD_History[Date],BTC_USD_History[Close],"n/a")</f>
        <v>46365.402344000002</v>
      </c>
      <c r="G96" s="6">
        <f>_xlfn.XLOOKUP(tbDailies[[#This Row],[Date]],ETH_USD_History[Date(UTC)],ETH_USD_History[Value],"n/a")</f>
        <v>3164.94</v>
      </c>
      <c r="H96" s="6">
        <f>_xlfn.XLOOKUP(tbDailies[[#This Row],[Date]],VOO_USD_History[Date],VOO_USD_History[Close],"n/a")</f>
        <v>406.47000100000002</v>
      </c>
      <c r="I96" s="8">
        <f>_xlfn.XLOOKUP(tbDailies[[#This Row],[Date]],VIX_USD_History[DATE],VIX_USD_History[CLOSE],"n/a")</f>
        <v>16.72</v>
      </c>
      <c r="J96" s="6">
        <f>tbDailies[[#This Row],[BTC-USD]]*tbDailies[[#This Row],[FX]]</f>
        <v>58258.128045236001</v>
      </c>
      <c r="K96" s="6">
        <f>tbDailies[[#This Row],[ETH-USD]]*tbDailies[[#This Row],[FX]]</f>
        <v>3976.7471099999998</v>
      </c>
      <c r="L96" s="16">
        <f>_xlfn.XLOOKUP(tbDailies[[#This Row],[Month]],tbMonthlies[Month],tbMonthlies[US Inflation],L97)</f>
        <v>5.2499999999999998E-2</v>
      </c>
      <c r="M96" s="39">
        <f>_xlfn.XLOOKUP(tbDailies[[#This Row],[Month]],tbMonthlies[Month],tbMonthlies[Buffett Indicator],M97)</f>
        <v>2.0099411814602894</v>
      </c>
      <c r="N96" s="39">
        <f>_xlfn.XLOOKUP(tbDailies[[#This Row],[Month]],tbMonthlies[Month],tbMonthlies[CPI Indicator],N97)</f>
        <v>0.76039414070100342</v>
      </c>
      <c r="O96" s="39">
        <f>_xlfn.XLOOKUP(tbDailies[[#This Row],[Month]],tbMonthlies[Month],tbMonthlies[Shiller PE],O97)</f>
        <v>0.28300000000000003</v>
      </c>
      <c r="P96" s="39">
        <f>_xlfn.XLOOKUP(tbDailies[[#This Row],[Month]],tbMonthlies[Month],tbMonthlies[Unemployment],P97)</f>
        <v>5.2000000000000005E-2</v>
      </c>
      <c r="Q96" s="48">
        <f>_xlfn.XLOOKUP(tbDailies[[#This Row],[Month]],tbMonthlies[Month],tbMonthlies[Debt to GDP],Q97)</f>
        <v>78.162999999999997</v>
      </c>
    </row>
    <row r="97" spans="2:17" ht="30" customHeight="1" x14ac:dyDescent="0.25">
      <c r="B97" s="10">
        <v>44416</v>
      </c>
      <c r="C97" s="18" t="str">
        <f>TEXT(tbDailies[[#This Row],[Date]],"mmm-yy")</f>
        <v>Aug-21</v>
      </c>
      <c r="D97" s="4">
        <v>74</v>
      </c>
      <c r="E97" s="4" t="str">
        <f>_xlfn.XLOOKUP(tbDailies[[#This Row],[Date]],FXUSDCAD[Date],FXUSDCAD[Rate],E98)</f>
        <v>1.2550</v>
      </c>
      <c r="F97" s="6">
        <f>_xlfn.XLOOKUP(tbDailies[[#This Row],[Date]],BTC_USD_History[Date],BTC_USD_History[Close],"n/a")</f>
        <v>43798.117187999997</v>
      </c>
      <c r="G97" s="6">
        <f>_xlfn.XLOOKUP(tbDailies[[#This Row],[Date]],ETH_USD_History[Date(UTC)],ETH_USD_History[Value],"n/a")</f>
        <v>3013.75</v>
      </c>
      <c r="H97" s="6" t="str">
        <f>_xlfn.XLOOKUP(tbDailies[[#This Row],[Date]],VOO_USD_History[Date],VOO_USD_History[Close],"n/a")</f>
        <v>n/a</v>
      </c>
      <c r="I97" s="8" t="str">
        <f>_xlfn.XLOOKUP(tbDailies[[#This Row],[Date]],VIX_USD_History[DATE],VIX_USD_History[CLOSE],"n/a")</f>
        <v>n/a</v>
      </c>
      <c r="J97" s="6">
        <f>tbDailies[[#This Row],[BTC-USD]]*tbDailies[[#This Row],[FX]]</f>
        <v>54966.637070939993</v>
      </c>
      <c r="K97" s="6">
        <f>tbDailies[[#This Row],[ETH-USD]]*tbDailies[[#This Row],[FX]]</f>
        <v>3782.2562499999995</v>
      </c>
      <c r="L97" s="16">
        <f>_xlfn.XLOOKUP(tbDailies[[#This Row],[Month]],tbMonthlies[Month],tbMonthlies[US Inflation],L98)</f>
        <v>5.2499999999999998E-2</v>
      </c>
      <c r="M97" s="39">
        <f>_xlfn.XLOOKUP(tbDailies[[#This Row],[Month]],tbMonthlies[Month],tbMonthlies[Buffett Indicator],M98)</f>
        <v>2.0099411814602894</v>
      </c>
      <c r="N97" s="39">
        <f>_xlfn.XLOOKUP(tbDailies[[#This Row],[Month]],tbMonthlies[Month],tbMonthlies[CPI Indicator],N98)</f>
        <v>0.76039414070100342</v>
      </c>
      <c r="O97" s="39">
        <f>_xlfn.XLOOKUP(tbDailies[[#This Row],[Month]],tbMonthlies[Month],tbMonthlies[Shiller PE],O98)</f>
        <v>0.28300000000000003</v>
      </c>
      <c r="P97" s="39">
        <f>_xlfn.XLOOKUP(tbDailies[[#This Row],[Month]],tbMonthlies[Month],tbMonthlies[Unemployment],P98)</f>
        <v>5.2000000000000005E-2</v>
      </c>
      <c r="Q97" s="48">
        <f>_xlfn.XLOOKUP(tbDailies[[#This Row],[Month]],tbMonthlies[Month],tbMonthlies[Debt to GDP],Q98)</f>
        <v>78.162999999999997</v>
      </c>
    </row>
    <row r="98" spans="2:17" ht="30" customHeight="1" x14ac:dyDescent="0.25">
      <c r="B98" s="10">
        <v>44415</v>
      </c>
      <c r="C98" s="18" t="str">
        <f>TEXT(tbDailies[[#This Row],[Date]],"mmm-yy")</f>
        <v>Aug-21</v>
      </c>
      <c r="D98" s="4">
        <v>69</v>
      </c>
      <c r="E98" s="4" t="str">
        <f>_xlfn.XLOOKUP(tbDailies[[#This Row],[Date]],FXUSDCAD[Date],FXUSDCAD[Rate],E99)</f>
        <v>1.2550</v>
      </c>
      <c r="F98" s="6">
        <f>_xlfn.XLOOKUP(tbDailies[[#This Row],[Date]],BTC_USD_History[Date],BTC_USD_History[Close],"n/a")</f>
        <v>44555.800780999998</v>
      </c>
      <c r="G98" s="6">
        <f>_xlfn.XLOOKUP(tbDailies[[#This Row],[Date]],ETH_USD_History[Date(UTC)],ETH_USD_History[Value],"n/a")</f>
        <v>3162.43</v>
      </c>
      <c r="H98" s="6" t="str">
        <f>_xlfn.XLOOKUP(tbDailies[[#This Row],[Date]],VOO_USD_History[Date],VOO_USD_History[Close],"n/a")</f>
        <v>n/a</v>
      </c>
      <c r="I98" s="8" t="str">
        <f>_xlfn.XLOOKUP(tbDailies[[#This Row],[Date]],VIX_USD_History[DATE],VIX_USD_History[CLOSE],"n/a")</f>
        <v>n/a</v>
      </c>
      <c r="J98" s="6">
        <f>tbDailies[[#This Row],[BTC-USD]]*tbDailies[[#This Row],[FX]]</f>
        <v>55917.529980154992</v>
      </c>
      <c r="K98" s="6">
        <f>tbDailies[[#This Row],[ETH-USD]]*tbDailies[[#This Row],[FX]]</f>
        <v>3968.8496499999997</v>
      </c>
      <c r="L98" s="16">
        <f>_xlfn.XLOOKUP(tbDailies[[#This Row],[Month]],tbMonthlies[Month],tbMonthlies[US Inflation],L99)</f>
        <v>5.2499999999999998E-2</v>
      </c>
      <c r="M98" s="39">
        <f>_xlfn.XLOOKUP(tbDailies[[#This Row],[Month]],tbMonthlies[Month],tbMonthlies[Buffett Indicator],M99)</f>
        <v>2.0099411814602894</v>
      </c>
      <c r="N98" s="39">
        <f>_xlfn.XLOOKUP(tbDailies[[#This Row],[Month]],tbMonthlies[Month],tbMonthlies[CPI Indicator],N99)</f>
        <v>0.76039414070100342</v>
      </c>
      <c r="O98" s="39">
        <f>_xlfn.XLOOKUP(tbDailies[[#This Row],[Month]],tbMonthlies[Month],tbMonthlies[Shiller PE],O99)</f>
        <v>0.28300000000000003</v>
      </c>
      <c r="P98" s="39">
        <f>_xlfn.XLOOKUP(tbDailies[[#This Row],[Month]],tbMonthlies[Month],tbMonthlies[Unemployment],P99)</f>
        <v>5.2000000000000005E-2</v>
      </c>
      <c r="Q98" s="48">
        <f>_xlfn.XLOOKUP(tbDailies[[#This Row],[Month]],tbMonthlies[Month],tbMonthlies[Debt to GDP],Q99)</f>
        <v>78.162999999999997</v>
      </c>
    </row>
    <row r="99" spans="2:17" ht="30" customHeight="1" x14ac:dyDescent="0.25">
      <c r="B99" s="10">
        <v>44414</v>
      </c>
      <c r="C99" s="18" t="str">
        <f>TEXT(tbDailies[[#This Row],[Date]],"mmm-yy")</f>
        <v>Aug-21</v>
      </c>
      <c r="D99" s="4">
        <v>52</v>
      </c>
      <c r="E99" s="4" t="str">
        <f>_xlfn.XLOOKUP(tbDailies[[#This Row],[Date]],FXUSDCAD[Date],FXUSDCAD[Rate],E100)</f>
        <v>1.2550</v>
      </c>
      <c r="F99" s="6">
        <f>_xlfn.XLOOKUP(tbDailies[[#This Row],[Date]],BTC_USD_History[Date],BTC_USD_History[Close],"n/a")</f>
        <v>42816.5</v>
      </c>
      <c r="G99" s="6">
        <f>_xlfn.XLOOKUP(tbDailies[[#This Row],[Date]],ETH_USD_History[Date(UTC)],ETH_USD_History[Value],"n/a")</f>
        <v>2892.36</v>
      </c>
      <c r="H99" s="6">
        <f>_xlfn.XLOOKUP(tbDailies[[#This Row],[Date]],VOO_USD_History[Date],VOO_USD_History[Close],"n/a")</f>
        <v>406.85998499999999</v>
      </c>
      <c r="I99" s="8">
        <f>_xlfn.XLOOKUP(tbDailies[[#This Row],[Date]],VIX_USD_History[DATE],VIX_USD_History[CLOSE],"n/a")</f>
        <v>16.149999999999999</v>
      </c>
      <c r="J99" s="6">
        <f>tbDailies[[#This Row],[BTC-USD]]*tbDailies[[#This Row],[FX]]</f>
        <v>53734.707499999997</v>
      </c>
      <c r="K99" s="6">
        <f>tbDailies[[#This Row],[ETH-USD]]*tbDailies[[#This Row],[FX]]</f>
        <v>3629.9117999999999</v>
      </c>
      <c r="L99" s="16">
        <f>_xlfn.XLOOKUP(tbDailies[[#This Row],[Month]],tbMonthlies[Month],tbMonthlies[US Inflation],L100)</f>
        <v>5.2499999999999998E-2</v>
      </c>
      <c r="M99" s="39">
        <f>_xlfn.XLOOKUP(tbDailies[[#This Row],[Month]],tbMonthlies[Month],tbMonthlies[Buffett Indicator],M100)</f>
        <v>2.0099411814602894</v>
      </c>
      <c r="N99" s="39">
        <f>_xlfn.XLOOKUP(tbDailies[[#This Row],[Month]],tbMonthlies[Month],tbMonthlies[CPI Indicator],N100)</f>
        <v>0.76039414070100342</v>
      </c>
      <c r="O99" s="39">
        <f>_xlfn.XLOOKUP(tbDailies[[#This Row],[Month]],tbMonthlies[Month],tbMonthlies[Shiller PE],O100)</f>
        <v>0.28300000000000003</v>
      </c>
      <c r="P99" s="39">
        <f>_xlfn.XLOOKUP(tbDailies[[#This Row],[Month]],tbMonthlies[Month],tbMonthlies[Unemployment],P100)</f>
        <v>5.2000000000000005E-2</v>
      </c>
      <c r="Q99" s="48">
        <f>_xlfn.XLOOKUP(tbDailies[[#This Row],[Month]],tbMonthlies[Month],tbMonthlies[Debt to GDP],Q100)</f>
        <v>78.162999999999997</v>
      </c>
    </row>
    <row r="100" spans="2:17" ht="30" customHeight="1" x14ac:dyDescent="0.25">
      <c r="B100" s="10">
        <v>44413</v>
      </c>
      <c r="C100" s="18" t="str">
        <f>TEXT(tbDailies[[#This Row],[Date]],"mmm-yy")</f>
        <v>Aug-21</v>
      </c>
      <c r="D100" s="4">
        <v>50</v>
      </c>
      <c r="E100" s="4" t="str">
        <f>_xlfn.XLOOKUP(tbDailies[[#This Row],[Date]],FXUSDCAD[Date],FXUSDCAD[Rate],E101)</f>
        <v>1.2497</v>
      </c>
      <c r="F100" s="6">
        <f>_xlfn.XLOOKUP(tbDailies[[#This Row],[Date]],BTC_USD_History[Date],BTC_USD_History[Close],"n/a")</f>
        <v>40869.554687999997</v>
      </c>
      <c r="G100" s="6">
        <f>_xlfn.XLOOKUP(tbDailies[[#This Row],[Date]],ETH_USD_History[Date(UTC)],ETH_USD_History[Value],"n/a")</f>
        <v>2829.23</v>
      </c>
      <c r="H100" s="6">
        <f>_xlfn.XLOOKUP(tbDailies[[#This Row],[Date]],VOO_USD_History[Date],VOO_USD_History[Close],"n/a")</f>
        <v>406.16000400000001</v>
      </c>
      <c r="I100" s="8">
        <f>_xlfn.XLOOKUP(tbDailies[[#This Row],[Date]],VIX_USD_History[DATE],VIX_USD_History[CLOSE],"n/a")</f>
        <v>17.28</v>
      </c>
      <c r="J100" s="6">
        <f>tbDailies[[#This Row],[BTC-USD]]*tbDailies[[#This Row],[FX]]</f>
        <v>51074.682493593595</v>
      </c>
      <c r="K100" s="6">
        <f>tbDailies[[#This Row],[ETH-USD]]*tbDailies[[#This Row],[FX]]</f>
        <v>3535.6887310000002</v>
      </c>
      <c r="L100" s="16">
        <f>_xlfn.XLOOKUP(tbDailies[[#This Row],[Month]],tbMonthlies[Month],tbMonthlies[US Inflation],L101)</f>
        <v>5.2499999999999998E-2</v>
      </c>
      <c r="M100" s="39">
        <f>_xlfn.XLOOKUP(tbDailies[[#This Row],[Month]],tbMonthlies[Month],tbMonthlies[Buffett Indicator],M101)</f>
        <v>2.0099411814602894</v>
      </c>
      <c r="N100" s="39">
        <f>_xlfn.XLOOKUP(tbDailies[[#This Row],[Month]],tbMonthlies[Month],tbMonthlies[CPI Indicator],N101)</f>
        <v>0.76039414070100342</v>
      </c>
      <c r="O100" s="39">
        <f>_xlfn.XLOOKUP(tbDailies[[#This Row],[Month]],tbMonthlies[Month],tbMonthlies[Shiller PE],O101)</f>
        <v>0.28300000000000003</v>
      </c>
      <c r="P100" s="39">
        <f>_xlfn.XLOOKUP(tbDailies[[#This Row],[Month]],tbMonthlies[Month],tbMonthlies[Unemployment],P101)</f>
        <v>5.2000000000000005E-2</v>
      </c>
      <c r="Q100" s="48">
        <f>_xlfn.XLOOKUP(tbDailies[[#This Row],[Month]],tbMonthlies[Month],tbMonthlies[Debt to GDP],Q101)</f>
        <v>78.162999999999997</v>
      </c>
    </row>
    <row r="101" spans="2:17" ht="30" customHeight="1" x14ac:dyDescent="0.25">
      <c r="B101" s="10">
        <v>44412</v>
      </c>
      <c r="C101" s="18" t="str">
        <f>TEXT(tbDailies[[#This Row],[Date]],"mmm-yy")</f>
        <v>Aug-21</v>
      </c>
      <c r="D101" s="4">
        <v>42</v>
      </c>
      <c r="E101" s="4" t="str">
        <f>_xlfn.XLOOKUP(tbDailies[[#This Row],[Date]],FXUSDCAD[Date],FXUSDCAD[Rate],E102)</f>
        <v>1.2545</v>
      </c>
      <c r="F101" s="6">
        <f>_xlfn.XLOOKUP(tbDailies[[#This Row],[Date]],BTC_USD_History[Date],BTC_USD_History[Close],"n/a")</f>
        <v>39747.503905999998</v>
      </c>
      <c r="G101" s="6">
        <f>_xlfn.XLOOKUP(tbDailies[[#This Row],[Date]],ETH_USD_History[Date(UTC)],ETH_USD_History[Value],"n/a")</f>
        <v>2725.72</v>
      </c>
      <c r="H101" s="6">
        <f>_xlfn.XLOOKUP(tbDailies[[#This Row],[Date]],VOO_USD_History[Date],VOO_USD_History[Close],"n/a")</f>
        <v>403.64001500000001</v>
      </c>
      <c r="I101" s="8">
        <f>_xlfn.XLOOKUP(tbDailies[[#This Row],[Date]],VIX_USD_History[DATE],VIX_USD_History[CLOSE],"n/a")</f>
        <v>17.97</v>
      </c>
      <c r="J101" s="6">
        <f>tbDailies[[#This Row],[BTC-USD]]*tbDailies[[#This Row],[FX]]</f>
        <v>49863.243650076998</v>
      </c>
      <c r="K101" s="6">
        <f>tbDailies[[#This Row],[ETH-USD]]*tbDailies[[#This Row],[FX]]</f>
        <v>3419.4157399999995</v>
      </c>
      <c r="L101" s="16">
        <f>_xlfn.XLOOKUP(tbDailies[[#This Row],[Month]],tbMonthlies[Month],tbMonthlies[US Inflation],L102)</f>
        <v>5.2499999999999998E-2</v>
      </c>
      <c r="M101" s="39">
        <f>_xlfn.XLOOKUP(tbDailies[[#This Row],[Month]],tbMonthlies[Month],tbMonthlies[Buffett Indicator],M102)</f>
        <v>2.0099411814602894</v>
      </c>
      <c r="N101" s="39">
        <f>_xlfn.XLOOKUP(tbDailies[[#This Row],[Month]],tbMonthlies[Month],tbMonthlies[CPI Indicator],N102)</f>
        <v>0.76039414070100342</v>
      </c>
      <c r="O101" s="39">
        <f>_xlfn.XLOOKUP(tbDailies[[#This Row],[Month]],tbMonthlies[Month],tbMonthlies[Shiller PE],O102)</f>
        <v>0.28300000000000003</v>
      </c>
      <c r="P101" s="39">
        <f>_xlfn.XLOOKUP(tbDailies[[#This Row],[Month]],tbMonthlies[Month],tbMonthlies[Unemployment],P102)</f>
        <v>5.2000000000000005E-2</v>
      </c>
      <c r="Q101" s="48">
        <f>_xlfn.XLOOKUP(tbDailies[[#This Row],[Month]],tbMonthlies[Month],tbMonthlies[Debt to GDP],Q102)</f>
        <v>78.162999999999997</v>
      </c>
    </row>
    <row r="102" spans="2:17" ht="30" customHeight="1" x14ac:dyDescent="0.25">
      <c r="B102" s="10">
        <v>44411</v>
      </c>
      <c r="C102" s="18" t="str">
        <f>TEXT(tbDailies[[#This Row],[Date]],"mmm-yy")</f>
        <v>Aug-21</v>
      </c>
      <c r="D102" s="4">
        <v>48</v>
      </c>
      <c r="E102" s="4" t="str">
        <f>_xlfn.XLOOKUP(tbDailies[[#This Row],[Date]],FXUSDCAD[Date],FXUSDCAD[Rate],E103)</f>
        <v>1.2545</v>
      </c>
      <c r="F102" s="6">
        <f>_xlfn.XLOOKUP(tbDailies[[#This Row],[Date]],BTC_USD_History[Date],BTC_USD_History[Close],"n/a")</f>
        <v>38152.980469000002</v>
      </c>
      <c r="G102" s="6">
        <f>_xlfn.XLOOKUP(tbDailies[[#This Row],[Date]],ETH_USD_History[Date(UTC)],ETH_USD_History[Value],"n/a")</f>
        <v>2508.21</v>
      </c>
      <c r="H102" s="6">
        <f>_xlfn.XLOOKUP(tbDailies[[#This Row],[Date]],VOO_USD_History[Date],VOO_USD_History[Close],"n/a")</f>
        <v>405.57998700000002</v>
      </c>
      <c r="I102" s="8">
        <f>_xlfn.XLOOKUP(tbDailies[[#This Row],[Date]],VIX_USD_History[DATE],VIX_USD_History[CLOSE],"n/a")</f>
        <v>18.04</v>
      </c>
      <c r="J102" s="6">
        <f>tbDailies[[#This Row],[BTC-USD]]*tbDailies[[#This Row],[FX]]</f>
        <v>47862.913998360498</v>
      </c>
      <c r="K102" s="6">
        <f>tbDailies[[#This Row],[ETH-USD]]*tbDailies[[#This Row],[FX]]</f>
        <v>3146.5494450000001</v>
      </c>
      <c r="L102" s="16">
        <f>_xlfn.XLOOKUP(tbDailies[[#This Row],[Month]],tbMonthlies[Month],tbMonthlies[US Inflation],L103)</f>
        <v>5.2499999999999998E-2</v>
      </c>
      <c r="M102" s="39">
        <f>_xlfn.XLOOKUP(tbDailies[[#This Row],[Month]],tbMonthlies[Month],tbMonthlies[Buffett Indicator],M103)</f>
        <v>2.0099411814602894</v>
      </c>
      <c r="N102" s="39">
        <f>_xlfn.XLOOKUP(tbDailies[[#This Row],[Month]],tbMonthlies[Month],tbMonthlies[CPI Indicator],N103)</f>
        <v>0.76039414070100342</v>
      </c>
      <c r="O102" s="39">
        <f>_xlfn.XLOOKUP(tbDailies[[#This Row],[Month]],tbMonthlies[Month],tbMonthlies[Shiller PE],O103)</f>
        <v>0.28300000000000003</v>
      </c>
      <c r="P102" s="39">
        <f>_xlfn.XLOOKUP(tbDailies[[#This Row],[Month]],tbMonthlies[Month],tbMonthlies[Unemployment],P103)</f>
        <v>5.2000000000000005E-2</v>
      </c>
      <c r="Q102" s="48">
        <f>_xlfn.XLOOKUP(tbDailies[[#This Row],[Month]],tbMonthlies[Month],tbMonthlies[Debt to GDP],Q103)</f>
        <v>78.162999999999997</v>
      </c>
    </row>
    <row r="103" spans="2:17" ht="30" customHeight="1" x14ac:dyDescent="0.25">
      <c r="B103" s="10">
        <v>44410</v>
      </c>
      <c r="C103" s="18" t="str">
        <f>TEXT(tbDailies[[#This Row],[Date]],"mmm-yy")</f>
        <v>Aug-21</v>
      </c>
      <c r="D103" s="4">
        <v>48</v>
      </c>
      <c r="E103" s="4" t="str">
        <f>_xlfn.XLOOKUP(tbDailies[[#This Row],[Date]],FXUSDCAD[Date],FXUSDCAD[Rate],E104)</f>
        <v>1.2462</v>
      </c>
      <c r="F103" s="6">
        <f>_xlfn.XLOOKUP(tbDailies[[#This Row],[Date]],BTC_USD_History[Date],BTC_USD_History[Close],"n/a")</f>
        <v>39201.945312999997</v>
      </c>
      <c r="G103" s="6">
        <f>_xlfn.XLOOKUP(tbDailies[[#This Row],[Date]],ETH_USD_History[Date(UTC)],ETH_USD_History[Value],"n/a")</f>
        <v>2608.44</v>
      </c>
      <c r="H103" s="6">
        <f>_xlfn.XLOOKUP(tbDailies[[#This Row],[Date]],VOO_USD_History[Date],VOO_USD_History[Close],"n/a")</f>
        <v>402.32998700000002</v>
      </c>
      <c r="I103" s="8">
        <f>_xlfn.XLOOKUP(tbDailies[[#This Row],[Date]],VIX_USD_History[DATE],VIX_USD_History[CLOSE],"n/a")</f>
        <v>19.46</v>
      </c>
      <c r="J103" s="6">
        <f>tbDailies[[#This Row],[BTC-USD]]*tbDailies[[#This Row],[FX]]</f>
        <v>48853.464249060591</v>
      </c>
      <c r="K103" s="6">
        <f>tbDailies[[#This Row],[ETH-USD]]*tbDailies[[#This Row],[FX]]</f>
        <v>3250.6379280000001</v>
      </c>
      <c r="L103" s="16">
        <f>_xlfn.XLOOKUP(tbDailies[[#This Row],[Month]],tbMonthlies[Month],tbMonthlies[US Inflation],L104)</f>
        <v>5.2499999999999998E-2</v>
      </c>
      <c r="M103" s="39">
        <f>_xlfn.XLOOKUP(tbDailies[[#This Row],[Month]],tbMonthlies[Month],tbMonthlies[Buffett Indicator],M104)</f>
        <v>2.0099411814602894</v>
      </c>
      <c r="N103" s="39">
        <f>_xlfn.XLOOKUP(tbDailies[[#This Row],[Month]],tbMonthlies[Month],tbMonthlies[CPI Indicator],N104)</f>
        <v>0.76039414070100342</v>
      </c>
      <c r="O103" s="39">
        <f>_xlfn.XLOOKUP(tbDailies[[#This Row],[Month]],tbMonthlies[Month],tbMonthlies[Shiller PE],O104)</f>
        <v>0.28300000000000003</v>
      </c>
      <c r="P103" s="39">
        <f>_xlfn.XLOOKUP(tbDailies[[#This Row],[Month]],tbMonthlies[Month],tbMonthlies[Unemployment],P104)</f>
        <v>5.2000000000000005E-2</v>
      </c>
      <c r="Q103" s="48">
        <f>_xlfn.XLOOKUP(tbDailies[[#This Row],[Month]],tbMonthlies[Month],tbMonthlies[Debt to GDP],Q104)</f>
        <v>78.162999999999997</v>
      </c>
    </row>
    <row r="104" spans="2:17" ht="30" customHeight="1" x14ac:dyDescent="0.25">
      <c r="B104" s="10">
        <v>44409</v>
      </c>
      <c r="C104" s="18" t="str">
        <f>TEXT(tbDailies[[#This Row],[Date]],"mmm-yy")</f>
        <v>Aug-21</v>
      </c>
      <c r="D104" s="4">
        <v>60</v>
      </c>
      <c r="E104" s="4" t="str">
        <f>_xlfn.XLOOKUP(tbDailies[[#This Row],[Date]],FXUSDCAD[Date],FXUSDCAD[Rate],E105)</f>
        <v>1.2462</v>
      </c>
      <c r="F104" s="6">
        <f>_xlfn.XLOOKUP(tbDailies[[#This Row],[Date]],BTC_USD_History[Date],BTC_USD_History[Close],"n/a")</f>
        <v>39974.894530999998</v>
      </c>
      <c r="G104" s="6">
        <f>_xlfn.XLOOKUP(tbDailies[[#This Row],[Date]],ETH_USD_History[Date(UTC)],ETH_USD_History[Value],"n/a")</f>
        <v>2556.41</v>
      </c>
      <c r="H104" s="6" t="str">
        <f>_xlfn.XLOOKUP(tbDailies[[#This Row],[Date]],VOO_USD_History[Date],VOO_USD_History[Close],"n/a")</f>
        <v>n/a</v>
      </c>
      <c r="I104" s="8" t="str">
        <f>_xlfn.XLOOKUP(tbDailies[[#This Row],[Date]],VIX_USD_History[DATE],VIX_USD_History[CLOSE],"n/a")</f>
        <v>n/a</v>
      </c>
      <c r="J104" s="6">
        <f>tbDailies[[#This Row],[BTC-USD]]*tbDailies[[#This Row],[FX]]</f>
        <v>49816.713564532198</v>
      </c>
      <c r="K104" s="6">
        <f>tbDailies[[#This Row],[ETH-USD]]*tbDailies[[#This Row],[FX]]</f>
        <v>3185.7981419999996</v>
      </c>
      <c r="L104" s="16">
        <f>_xlfn.XLOOKUP(tbDailies[[#This Row],[Month]],tbMonthlies[Month],tbMonthlies[US Inflation],L105)</f>
        <v>5.2499999999999998E-2</v>
      </c>
      <c r="M104" s="39">
        <f>_xlfn.XLOOKUP(tbDailies[[#This Row],[Month]],tbMonthlies[Month],tbMonthlies[Buffett Indicator],M105)</f>
        <v>2.0099411814602894</v>
      </c>
      <c r="N104" s="39">
        <f>_xlfn.XLOOKUP(tbDailies[[#This Row],[Month]],tbMonthlies[Month],tbMonthlies[CPI Indicator],N105)</f>
        <v>0.76039414070100342</v>
      </c>
      <c r="O104" s="39">
        <f>_xlfn.XLOOKUP(tbDailies[[#This Row],[Month]],tbMonthlies[Month],tbMonthlies[Shiller PE],O105)</f>
        <v>0.28300000000000003</v>
      </c>
      <c r="P104" s="39">
        <f>_xlfn.XLOOKUP(tbDailies[[#This Row],[Month]],tbMonthlies[Month],tbMonthlies[Unemployment],P105)</f>
        <v>5.2000000000000005E-2</v>
      </c>
      <c r="Q104" s="48">
        <f>_xlfn.XLOOKUP(tbDailies[[#This Row],[Month]],tbMonthlies[Month],tbMonthlies[Debt to GDP],Q105)</f>
        <v>78.162999999999997</v>
      </c>
    </row>
    <row r="105" spans="2:17" ht="30" customHeight="1" x14ac:dyDescent="0.25">
      <c r="B105" s="10">
        <v>44408</v>
      </c>
      <c r="C105" s="18" t="str">
        <f>TEXT(tbDailies[[#This Row],[Date]],"mmm-yy")</f>
        <v>Jul-21</v>
      </c>
      <c r="D105" s="4">
        <v>60</v>
      </c>
      <c r="E105" s="4" t="str">
        <f>_xlfn.XLOOKUP(tbDailies[[#This Row],[Date]],FXUSDCAD[Date],FXUSDCAD[Rate],E106)</f>
        <v>1.2462</v>
      </c>
      <c r="F105" s="6">
        <f>_xlfn.XLOOKUP(tbDailies[[#This Row],[Date]],BTC_USD_History[Date],BTC_USD_History[Close],"n/a")</f>
        <v>41626.195312999997</v>
      </c>
      <c r="G105" s="6">
        <f>_xlfn.XLOOKUP(tbDailies[[#This Row],[Date]],ETH_USD_History[Date(UTC)],ETH_USD_History[Value],"n/a")</f>
        <v>2531.75</v>
      </c>
      <c r="H105" s="6" t="str">
        <f>_xlfn.XLOOKUP(tbDailies[[#This Row],[Date]],VOO_USD_History[Date],VOO_USD_History[Close],"n/a")</f>
        <v>n/a</v>
      </c>
      <c r="I105" s="8" t="str">
        <f>_xlfn.XLOOKUP(tbDailies[[#This Row],[Date]],VIX_USD_History[DATE],VIX_USD_History[CLOSE],"n/a")</f>
        <v>n/a</v>
      </c>
      <c r="J105" s="6">
        <f>tbDailies[[#This Row],[BTC-USD]]*tbDailies[[#This Row],[FX]]</f>
        <v>51874.564599060592</v>
      </c>
      <c r="K105" s="6">
        <f>tbDailies[[#This Row],[ETH-USD]]*tbDailies[[#This Row],[FX]]</f>
        <v>3155.0668500000002</v>
      </c>
      <c r="L105" s="16">
        <f>_xlfn.XLOOKUP(tbDailies[[#This Row],[Month]],tbMonthlies[Month],tbMonthlies[US Inflation],L106)</f>
        <v>5.3699999999999998E-2</v>
      </c>
      <c r="M105" s="39">
        <f>_xlfn.XLOOKUP(tbDailies[[#This Row],[Month]],tbMonthlies[Month],tbMonthlies[Buffett Indicator],M106)</f>
        <v>1.9927602877257726</v>
      </c>
      <c r="N105" s="39">
        <f>_xlfn.XLOOKUP(tbDailies[[#This Row],[Month]],tbMonthlies[Month],tbMonthlies[CPI Indicator],N106)</f>
        <v>0.75882647246852153</v>
      </c>
      <c r="O105" s="39">
        <f>_xlfn.XLOOKUP(tbDailies[[#This Row],[Month]],tbMonthlies[Month],tbMonthlies[Shiller PE],O106)</f>
        <v>0.27489999999999998</v>
      </c>
      <c r="P105" s="39">
        <f>_xlfn.XLOOKUP(tbDailies[[#This Row],[Month]],tbMonthlies[Month],tbMonthlies[Unemployment],P106)</f>
        <v>5.4000000000000006E-2</v>
      </c>
      <c r="Q105" s="48">
        <f>_xlfn.XLOOKUP(tbDailies[[#This Row],[Month]],tbMonthlies[Month],tbMonthlies[Debt to GDP],Q106)</f>
        <v>78.162999999999997</v>
      </c>
    </row>
    <row r="106" spans="2:17" ht="30" customHeight="1" x14ac:dyDescent="0.25">
      <c r="B106" s="10">
        <v>44407</v>
      </c>
      <c r="C106" s="18" t="str">
        <f>TEXT(tbDailies[[#This Row],[Date]],"mmm-yy")</f>
        <v>Jul-21</v>
      </c>
      <c r="D106" s="4">
        <v>53</v>
      </c>
      <c r="E106" s="4" t="str">
        <f>_xlfn.XLOOKUP(tbDailies[[#This Row],[Date]],FXUSDCAD[Date],FXUSDCAD[Rate],E107)</f>
        <v>1.2462</v>
      </c>
      <c r="F106" s="6">
        <f>_xlfn.XLOOKUP(tbDailies[[#This Row],[Date]],BTC_USD_History[Date],BTC_USD_History[Close],"n/a")</f>
        <v>42235.546875</v>
      </c>
      <c r="G106" s="6">
        <f>_xlfn.XLOOKUP(tbDailies[[#This Row],[Date]],ETH_USD_History[Date(UTC)],ETH_USD_History[Value],"n/a")</f>
        <v>2470.7600000000002</v>
      </c>
      <c r="H106" s="6">
        <f>_xlfn.XLOOKUP(tbDailies[[#This Row],[Date]],VOO_USD_History[Date],VOO_USD_History[Close],"n/a")</f>
        <v>403.14999399999999</v>
      </c>
      <c r="I106" s="8">
        <f>_xlfn.XLOOKUP(tbDailies[[#This Row],[Date]],VIX_USD_History[DATE],VIX_USD_History[CLOSE],"n/a")</f>
        <v>18.239999999999998</v>
      </c>
      <c r="J106" s="6">
        <f>tbDailies[[#This Row],[BTC-USD]]*tbDailies[[#This Row],[FX]]</f>
        <v>52633.938515624999</v>
      </c>
      <c r="K106" s="6">
        <f>tbDailies[[#This Row],[ETH-USD]]*tbDailies[[#This Row],[FX]]</f>
        <v>3079.0611120000003</v>
      </c>
      <c r="L106" s="16">
        <f>_xlfn.XLOOKUP(tbDailies[[#This Row],[Month]],tbMonthlies[Month],tbMonthlies[US Inflation],L107)</f>
        <v>5.3699999999999998E-2</v>
      </c>
      <c r="M106" s="39">
        <f>_xlfn.XLOOKUP(tbDailies[[#This Row],[Month]],tbMonthlies[Month],tbMonthlies[Buffett Indicator],M107)</f>
        <v>1.9927602877257726</v>
      </c>
      <c r="N106" s="39">
        <f>_xlfn.XLOOKUP(tbDailies[[#This Row],[Month]],tbMonthlies[Month],tbMonthlies[CPI Indicator],N107)</f>
        <v>0.75882647246852153</v>
      </c>
      <c r="O106" s="39">
        <f>_xlfn.XLOOKUP(tbDailies[[#This Row],[Month]],tbMonthlies[Month],tbMonthlies[Shiller PE],O107)</f>
        <v>0.27489999999999998</v>
      </c>
      <c r="P106" s="39">
        <f>_xlfn.XLOOKUP(tbDailies[[#This Row],[Month]],tbMonthlies[Month],tbMonthlies[Unemployment],P107)</f>
        <v>5.4000000000000006E-2</v>
      </c>
      <c r="Q106" s="48">
        <f>_xlfn.XLOOKUP(tbDailies[[#This Row],[Month]],tbMonthlies[Month],tbMonthlies[Debt to GDP],Q107)</f>
        <v>78.162999999999997</v>
      </c>
    </row>
    <row r="107" spans="2:17" ht="30" customHeight="1" x14ac:dyDescent="0.25">
      <c r="B107" s="10">
        <v>44406</v>
      </c>
      <c r="C107" s="18" t="str">
        <f>TEXT(tbDailies[[#This Row],[Date]],"mmm-yy")</f>
        <v>Jul-21</v>
      </c>
      <c r="D107" s="4">
        <v>50</v>
      </c>
      <c r="E107" s="4" t="str">
        <f>_xlfn.XLOOKUP(tbDailies[[#This Row],[Date]],FXUSDCAD[Date],FXUSDCAD[Rate],E108)</f>
        <v>1.2450</v>
      </c>
      <c r="F107" s="6">
        <f>_xlfn.XLOOKUP(tbDailies[[#This Row],[Date]],BTC_USD_History[Date],BTC_USD_History[Close],"n/a")</f>
        <v>40008.421875</v>
      </c>
      <c r="G107" s="6">
        <f>_xlfn.XLOOKUP(tbDailies[[#This Row],[Date]],ETH_USD_History[Date(UTC)],ETH_USD_History[Value],"n/a")</f>
        <v>2383.2399999999998</v>
      </c>
      <c r="H107" s="6">
        <f>_xlfn.XLOOKUP(tbDailies[[#This Row],[Date]],VOO_USD_History[Date],VOO_USD_History[Close],"n/a")</f>
        <v>405.13000499999998</v>
      </c>
      <c r="I107" s="8">
        <f>_xlfn.XLOOKUP(tbDailies[[#This Row],[Date]],VIX_USD_History[DATE],VIX_USD_History[CLOSE],"n/a")</f>
        <v>17.7</v>
      </c>
      <c r="J107" s="6">
        <f>tbDailies[[#This Row],[BTC-USD]]*tbDailies[[#This Row],[FX]]</f>
        <v>49810.485234375003</v>
      </c>
      <c r="K107" s="6">
        <f>tbDailies[[#This Row],[ETH-USD]]*tbDailies[[#This Row],[FX]]</f>
        <v>2967.1338000000001</v>
      </c>
      <c r="L107" s="16">
        <f>_xlfn.XLOOKUP(tbDailies[[#This Row],[Month]],tbMonthlies[Month],tbMonthlies[US Inflation],L108)</f>
        <v>5.3699999999999998E-2</v>
      </c>
      <c r="M107" s="39">
        <f>_xlfn.XLOOKUP(tbDailies[[#This Row],[Month]],tbMonthlies[Month],tbMonthlies[Buffett Indicator],M108)</f>
        <v>1.9927602877257726</v>
      </c>
      <c r="N107" s="39">
        <f>_xlfn.XLOOKUP(tbDailies[[#This Row],[Month]],tbMonthlies[Month],tbMonthlies[CPI Indicator],N108)</f>
        <v>0.75882647246852153</v>
      </c>
      <c r="O107" s="39">
        <f>_xlfn.XLOOKUP(tbDailies[[#This Row],[Month]],tbMonthlies[Month],tbMonthlies[Shiller PE],O108)</f>
        <v>0.27489999999999998</v>
      </c>
      <c r="P107" s="39">
        <f>_xlfn.XLOOKUP(tbDailies[[#This Row],[Month]],tbMonthlies[Month],tbMonthlies[Unemployment],P108)</f>
        <v>5.4000000000000006E-2</v>
      </c>
      <c r="Q107" s="48">
        <f>_xlfn.XLOOKUP(tbDailies[[#This Row],[Month]],tbMonthlies[Month],tbMonthlies[Debt to GDP],Q108)</f>
        <v>78.162999999999997</v>
      </c>
    </row>
    <row r="108" spans="2:17" ht="30" customHeight="1" x14ac:dyDescent="0.25">
      <c r="B108" s="10">
        <v>44405</v>
      </c>
      <c r="C108" s="18" t="str">
        <f>TEXT(tbDailies[[#This Row],[Date]],"mmm-yy")</f>
        <v>Jul-21</v>
      </c>
      <c r="D108" s="4">
        <v>50</v>
      </c>
      <c r="E108" s="4" t="str">
        <f>_xlfn.XLOOKUP(tbDailies[[#This Row],[Date]],FXUSDCAD[Date],FXUSDCAD[Rate],E109)</f>
        <v>1.2566</v>
      </c>
      <c r="F108" s="6">
        <f>_xlfn.XLOOKUP(tbDailies[[#This Row],[Date]],BTC_USD_History[Date],BTC_USD_History[Close],"n/a")</f>
        <v>39995.90625</v>
      </c>
      <c r="G108" s="6">
        <f>_xlfn.XLOOKUP(tbDailies[[#This Row],[Date]],ETH_USD_History[Date(UTC)],ETH_USD_History[Value],"n/a")</f>
        <v>2301.12</v>
      </c>
      <c r="H108" s="6">
        <f>_xlfn.XLOOKUP(tbDailies[[#This Row],[Date]],VOO_USD_History[Date],VOO_USD_History[Close],"n/a")</f>
        <v>403.39001500000001</v>
      </c>
      <c r="I108" s="8">
        <f>_xlfn.XLOOKUP(tbDailies[[#This Row],[Date]],VIX_USD_History[DATE],VIX_USD_History[CLOSE],"n/a")</f>
        <v>18.309999999999999</v>
      </c>
      <c r="J108" s="6">
        <f>tbDailies[[#This Row],[BTC-USD]]*tbDailies[[#This Row],[FX]]</f>
        <v>50258.855793750001</v>
      </c>
      <c r="K108" s="6">
        <f>tbDailies[[#This Row],[ETH-USD]]*tbDailies[[#This Row],[FX]]</f>
        <v>2891.5873919999999</v>
      </c>
      <c r="L108" s="16">
        <f>_xlfn.XLOOKUP(tbDailies[[#This Row],[Month]],tbMonthlies[Month],tbMonthlies[US Inflation],L109)</f>
        <v>5.3699999999999998E-2</v>
      </c>
      <c r="M108" s="39">
        <f>_xlfn.XLOOKUP(tbDailies[[#This Row],[Month]],tbMonthlies[Month],tbMonthlies[Buffett Indicator],M109)</f>
        <v>1.9927602877257726</v>
      </c>
      <c r="N108" s="39">
        <f>_xlfn.XLOOKUP(tbDailies[[#This Row],[Month]],tbMonthlies[Month],tbMonthlies[CPI Indicator],N109)</f>
        <v>0.75882647246852153</v>
      </c>
      <c r="O108" s="39">
        <f>_xlfn.XLOOKUP(tbDailies[[#This Row],[Month]],tbMonthlies[Month],tbMonthlies[Shiller PE],O109)</f>
        <v>0.27489999999999998</v>
      </c>
      <c r="P108" s="39">
        <f>_xlfn.XLOOKUP(tbDailies[[#This Row],[Month]],tbMonthlies[Month],tbMonthlies[Unemployment],P109)</f>
        <v>5.4000000000000006E-2</v>
      </c>
      <c r="Q108" s="48">
        <f>_xlfn.XLOOKUP(tbDailies[[#This Row],[Month]],tbMonthlies[Month],tbMonthlies[Debt to GDP],Q109)</f>
        <v>78.162999999999997</v>
      </c>
    </row>
    <row r="109" spans="2:17" ht="30" customHeight="1" x14ac:dyDescent="0.25">
      <c r="B109" s="10">
        <v>44404</v>
      </c>
      <c r="C109" s="18" t="str">
        <f>TEXT(tbDailies[[#This Row],[Date]],"mmm-yy")</f>
        <v>Jul-21</v>
      </c>
      <c r="D109" s="4">
        <v>32</v>
      </c>
      <c r="E109" s="4" t="str">
        <f>_xlfn.XLOOKUP(tbDailies[[#This Row],[Date]],FXUSDCAD[Date],FXUSDCAD[Rate],E110)</f>
        <v>1.2578</v>
      </c>
      <c r="F109" s="6">
        <f>_xlfn.XLOOKUP(tbDailies[[#This Row],[Date]],BTC_USD_History[Date],BTC_USD_History[Close],"n/a")</f>
        <v>39406.941405999998</v>
      </c>
      <c r="G109" s="6">
        <f>_xlfn.XLOOKUP(tbDailies[[#This Row],[Date]],ETH_USD_History[Date(UTC)],ETH_USD_History[Value],"n/a")</f>
        <v>2301.98</v>
      </c>
      <c r="H109" s="6">
        <f>_xlfn.XLOOKUP(tbDailies[[#This Row],[Date]],VOO_USD_History[Date],VOO_USD_History[Close],"n/a")</f>
        <v>403.60998499999999</v>
      </c>
      <c r="I109" s="8">
        <f>_xlfn.XLOOKUP(tbDailies[[#This Row],[Date]],VIX_USD_History[DATE],VIX_USD_History[CLOSE],"n/a")</f>
        <v>19.36</v>
      </c>
      <c r="J109" s="6">
        <f>tbDailies[[#This Row],[BTC-USD]]*tbDailies[[#This Row],[FX]]</f>
        <v>49566.050900466798</v>
      </c>
      <c r="K109" s="6">
        <f>tbDailies[[#This Row],[ETH-USD]]*tbDailies[[#This Row],[FX]]</f>
        <v>2895.4304440000001</v>
      </c>
      <c r="L109" s="16">
        <f>_xlfn.XLOOKUP(tbDailies[[#This Row],[Month]],tbMonthlies[Month],tbMonthlies[US Inflation],L110)</f>
        <v>5.3699999999999998E-2</v>
      </c>
      <c r="M109" s="39">
        <f>_xlfn.XLOOKUP(tbDailies[[#This Row],[Month]],tbMonthlies[Month],tbMonthlies[Buffett Indicator],M110)</f>
        <v>1.9927602877257726</v>
      </c>
      <c r="N109" s="39">
        <f>_xlfn.XLOOKUP(tbDailies[[#This Row],[Month]],tbMonthlies[Month],tbMonthlies[CPI Indicator],N110)</f>
        <v>0.75882647246852153</v>
      </c>
      <c r="O109" s="39">
        <f>_xlfn.XLOOKUP(tbDailies[[#This Row],[Month]],tbMonthlies[Month],tbMonthlies[Shiller PE],O110)</f>
        <v>0.27489999999999998</v>
      </c>
      <c r="P109" s="39">
        <f>_xlfn.XLOOKUP(tbDailies[[#This Row],[Month]],tbMonthlies[Month],tbMonthlies[Unemployment],P110)</f>
        <v>5.4000000000000006E-2</v>
      </c>
      <c r="Q109" s="48">
        <f>_xlfn.XLOOKUP(tbDailies[[#This Row],[Month]],tbMonthlies[Month],tbMonthlies[Debt to GDP],Q110)</f>
        <v>78.162999999999997</v>
      </c>
    </row>
    <row r="110" spans="2:17" ht="30" customHeight="1" x14ac:dyDescent="0.25">
      <c r="B110" s="10">
        <v>44403</v>
      </c>
      <c r="C110" s="18" t="str">
        <f>TEXT(tbDailies[[#This Row],[Date]],"mmm-yy")</f>
        <v>Jul-21</v>
      </c>
      <c r="D110" s="4">
        <v>26</v>
      </c>
      <c r="E110" s="4" t="str">
        <f>_xlfn.XLOOKUP(tbDailies[[#This Row],[Date]],FXUSDCAD[Date],FXUSDCAD[Rate],E111)</f>
        <v>1.2549</v>
      </c>
      <c r="F110" s="6">
        <f>_xlfn.XLOOKUP(tbDailies[[#This Row],[Date]],BTC_USD_History[Date],BTC_USD_History[Close],"n/a")</f>
        <v>37337.535155999998</v>
      </c>
      <c r="G110" s="6">
        <f>_xlfn.XLOOKUP(tbDailies[[#This Row],[Date]],ETH_USD_History[Date(UTC)],ETH_USD_History[Value],"n/a")</f>
        <v>2228.67</v>
      </c>
      <c r="H110" s="6">
        <f>_xlfn.XLOOKUP(tbDailies[[#This Row],[Date]],VOO_USD_History[Date],VOO_USD_History[Close],"n/a")</f>
        <v>405.41000400000001</v>
      </c>
      <c r="I110" s="8">
        <f>_xlfn.XLOOKUP(tbDailies[[#This Row],[Date]],VIX_USD_History[DATE],VIX_USD_History[CLOSE],"n/a")</f>
        <v>17.579999999999998</v>
      </c>
      <c r="J110" s="6">
        <f>tbDailies[[#This Row],[BTC-USD]]*tbDailies[[#This Row],[FX]]</f>
        <v>46854.872867264392</v>
      </c>
      <c r="K110" s="6">
        <f>tbDailies[[#This Row],[ETH-USD]]*tbDailies[[#This Row],[FX]]</f>
        <v>2796.757983</v>
      </c>
      <c r="L110" s="16">
        <f>_xlfn.XLOOKUP(tbDailies[[#This Row],[Month]],tbMonthlies[Month],tbMonthlies[US Inflation],L111)</f>
        <v>5.3699999999999998E-2</v>
      </c>
      <c r="M110" s="39">
        <f>_xlfn.XLOOKUP(tbDailies[[#This Row],[Month]],tbMonthlies[Month],tbMonthlies[Buffett Indicator],M111)</f>
        <v>1.9927602877257726</v>
      </c>
      <c r="N110" s="39">
        <f>_xlfn.XLOOKUP(tbDailies[[#This Row],[Month]],tbMonthlies[Month],tbMonthlies[CPI Indicator],N111)</f>
        <v>0.75882647246852153</v>
      </c>
      <c r="O110" s="39">
        <f>_xlfn.XLOOKUP(tbDailies[[#This Row],[Month]],tbMonthlies[Month],tbMonthlies[Shiller PE],O111)</f>
        <v>0.27489999999999998</v>
      </c>
      <c r="P110" s="39">
        <f>_xlfn.XLOOKUP(tbDailies[[#This Row],[Month]],tbMonthlies[Month],tbMonthlies[Unemployment],P111)</f>
        <v>5.4000000000000006E-2</v>
      </c>
      <c r="Q110" s="48">
        <f>_xlfn.XLOOKUP(tbDailies[[#This Row],[Month]],tbMonthlies[Month],tbMonthlies[Debt to GDP],Q111)</f>
        <v>78.162999999999997</v>
      </c>
    </row>
    <row r="111" spans="2:17" ht="30" customHeight="1" x14ac:dyDescent="0.25">
      <c r="B111" s="10">
        <v>44402</v>
      </c>
      <c r="C111" s="18" t="str">
        <f>TEXT(tbDailies[[#This Row],[Date]],"mmm-yy")</f>
        <v>Jul-21</v>
      </c>
      <c r="D111" s="4">
        <v>27</v>
      </c>
      <c r="E111" s="4" t="str">
        <f>_xlfn.XLOOKUP(tbDailies[[#This Row],[Date]],FXUSDCAD[Date],FXUSDCAD[Rate],E112)</f>
        <v>1.2575</v>
      </c>
      <c r="F111" s="6">
        <f>_xlfn.XLOOKUP(tbDailies[[#This Row],[Date]],BTC_USD_History[Date],BTC_USD_History[Close],"n/a")</f>
        <v>35350.1875</v>
      </c>
      <c r="G111" s="6">
        <f>_xlfn.XLOOKUP(tbDailies[[#This Row],[Date]],ETH_USD_History[Date(UTC)],ETH_USD_History[Value],"n/a")</f>
        <v>2194.34</v>
      </c>
      <c r="H111" s="6" t="str">
        <f>_xlfn.XLOOKUP(tbDailies[[#This Row],[Date]],VOO_USD_History[Date],VOO_USD_History[Close],"n/a")</f>
        <v>n/a</v>
      </c>
      <c r="I111" s="8" t="str">
        <f>_xlfn.XLOOKUP(tbDailies[[#This Row],[Date]],VIX_USD_History[DATE],VIX_USD_History[CLOSE],"n/a")</f>
        <v>n/a</v>
      </c>
      <c r="J111" s="6">
        <f>tbDailies[[#This Row],[BTC-USD]]*tbDailies[[#This Row],[FX]]</f>
        <v>44452.860781250005</v>
      </c>
      <c r="K111" s="6">
        <f>tbDailies[[#This Row],[ETH-USD]]*tbDailies[[#This Row],[FX]]</f>
        <v>2759.3825500000003</v>
      </c>
      <c r="L111" s="16">
        <f>_xlfn.XLOOKUP(tbDailies[[#This Row],[Month]],tbMonthlies[Month],tbMonthlies[US Inflation],L112)</f>
        <v>5.3699999999999998E-2</v>
      </c>
      <c r="M111" s="39">
        <f>_xlfn.XLOOKUP(tbDailies[[#This Row],[Month]],tbMonthlies[Month],tbMonthlies[Buffett Indicator],M112)</f>
        <v>1.9927602877257726</v>
      </c>
      <c r="N111" s="39">
        <f>_xlfn.XLOOKUP(tbDailies[[#This Row],[Month]],tbMonthlies[Month],tbMonthlies[CPI Indicator],N112)</f>
        <v>0.75882647246852153</v>
      </c>
      <c r="O111" s="39">
        <f>_xlfn.XLOOKUP(tbDailies[[#This Row],[Month]],tbMonthlies[Month],tbMonthlies[Shiller PE],O112)</f>
        <v>0.27489999999999998</v>
      </c>
      <c r="P111" s="39">
        <f>_xlfn.XLOOKUP(tbDailies[[#This Row],[Month]],tbMonthlies[Month],tbMonthlies[Unemployment],P112)</f>
        <v>5.4000000000000006E-2</v>
      </c>
      <c r="Q111" s="48">
        <f>_xlfn.XLOOKUP(tbDailies[[#This Row],[Month]],tbMonthlies[Month],tbMonthlies[Debt to GDP],Q112)</f>
        <v>78.162999999999997</v>
      </c>
    </row>
    <row r="112" spans="2:17" ht="30" customHeight="1" x14ac:dyDescent="0.25">
      <c r="B112" s="10">
        <v>44401</v>
      </c>
      <c r="C112" s="18" t="str">
        <f>TEXT(tbDailies[[#This Row],[Date]],"mmm-yy")</f>
        <v>Jul-21</v>
      </c>
      <c r="D112" s="4">
        <v>22</v>
      </c>
      <c r="E112" s="4" t="str">
        <f>_xlfn.XLOOKUP(tbDailies[[#This Row],[Date]],FXUSDCAD[Date],FXUSDCAD[Rate],E113)</f>
        <v>1.2575</v>
      </c>
      <c r="F112" s="6">
        <f>_xlfn.XLOOKUP(tbDailies[[#This Row],[Date]],BTC_USD_History[Date],BTC_USD_History[Close],"n/a")</f>
        <v>34292.445312999997</v>
      </c>
      <c r="G112" s="6">
        <f>_xlfn.XLOOKUP(tbDailies[[#This Row],[Date]],ETH_USD_History[Date(UTC)],ETH_USD_History[Value],"n/a")</f>
        <v>2185.98</v>
      </c>
      <c r="H112" s="6" t="str">
        <f>_xlfn.XLOOKUP(tbDailies[[#This Row],[Date]],VOO_USD_History[Date],VOO_USD_History[Close],"n/a")</f>
        <v>n/a</v>
      </c>
      <c r="I112" s="8" t="str">
        <f>_xlfn.XLOOKUP(tbDailies[[#This Row],[Date]],VIX_USD_History[DATE],VIX_USD_History[CLOSE],"n/a")</f>
        <v>n/a</v>
      </c>
      <c r="J112" s="6">
        <f>tbDailies[[#This Row],[BTC-USD]]*tbDailies[[#This Row],[FX]]</f>
        <v>43122.749981097499</v>
      </c>
      <c r="K112" s="6">
        <f>tbDailies[[#This Row],[ETH-USD]]*tbDailies[[#This Row],[FX]]</f>
        <v>2748.86985</v>
      </c>
      <c r="L112" s="16">
        <f>_xlfn.XLOOKUP(tbDailies[[#This Row],[Month]],tbMonthlies[Month],tbMonthlies[US Inflation],L113)</f>
        <v>5.3699999999999998E-2</v>
      </c>
      <c r="M112" s="39">
        <f>_xlfn.XLOOKUP(tbDailies[[#This Row],[Month]],tbMonthlies[Month],tbMonthlies[Buffett Indicator],M113)</f>
        <v>1.9927602877257726</v>
      </c>
      <c r="N112" s="39">
        <f>_xlfn.XLOOKUP(tbDailies[[#This Row],[Month]],tbMonthlies[Month],tbMonthlies[CPI Indicator],N113)</f>
        <v>0.75882647246852153</v>
      </c>
      <c r="O112" s="39">
        <f>_xlfn.XLOOKUP(tbDailies[[#This Row],[Month]],tbMonthlies[Month],tbMonthlies[Shiller PE],O113)</f>
        <v>0.27489999999999998</v>
      </c>
      <c r="P112" s="39">
        <f>_xlfn.XLOOKUP(tbDailies[[#This Row],[Month]],tbMonthlies[Month],tbMonthlies[Unemployment],P113)</f>
        <v>5.4000000000000006E-2</v>
      </c>
      <c r="Q112" s="48">
        <f>_xlfn.XLOOKUP(tbDailies[[#This Row],[Month]],tbMonthlies[Month],tbMonthlies[Debt to GDP],Q113)</f>
        <v>78.162999999999997</v>
      </c>
    </row>
    <row r="113" spans="2:17" ht="30" customHeight="1" x14ac:dyDescent="0.25">
      <c r="B113" s="10">
        <v>44400</v>
      </c>
      <c r="C113" s="18" t="str">
        <f>TEXT(tbDailies[[#This Row],[Date]],"mmm-yy")</f>
        <v>Jul-21</v>
      </c>
      <c r="D113" s="4">
        <v>23</v>
      </c>
      <c r="E113" s="4" t="str">
        <f>_xlfn.XLOOKUP(tbDailies[[#This Row],[Date]],FXUSDCAD[Date],FXUSDCAD[Rate],E114)</f>
        <v>1.2575</v>
      </c>
      <c r="F113" s="6">
        <f>_xlfn.XLOOKUP(tbDailies[[#This Row],[Date]],BTC_USD_History[Date],BTC_USD_History[Close],"n/a")</f>
        <v>33581.550780999998</v>
      </c>
      <c r="G113" s="6">
        <f>_xlfn.XLOOKUP(tbDailies[[#This Row],[Date]],ETH_USD_History[Date(UTC)],ETH_USD_History[Value],"n/a")</f>
        <v>2125.5700000000002</v>
      </c>
      <c r="H113" s="6">
        <f>_xlfn.XLOOKUP(tbDailies[[#This Row],[Date]],VOO_USD_History[Date],VOO_USD_History[Close],"n/a")</f>
        <v>404.38000499999998</v>
      </c>
      <c r="I113" s="8">
        <f>_xlfn.XLOOKUP(tbDailies[[#This Row],[Date]],VIX_USD_History[DATE],VIX_USD_History[CLOSE],"n/a")</f>
        <v>17.2</v>
      </c>
      <c r="J113" s="6">
        <f>tbDailies[[#This Row],[BTC-USD]]*tbDailies[[#This Row],[FX]]</f>
        <v>42228.800107107498</v>
      </c>
      <c r="K113" s="6">
        <f>tbDailies[[#This Row],[ETH-USD]]*tbDailies[[#This Row],[FX]]</f>
        <v>2672.9042750000003</v>
      </c>
      <c r="L113" s="16">
        <f>_xlfn.XLOOKUP(tbDailies[[#This Row],[Month]],tbMonthlies[Month],tbMonthlies[US Inflation],L114)</f>
        <v>5.3699999999999998E-2</v>
      </c>
      <c r="M113" s="39">
        <f>_xlfn.XLOOKUP(tbDailies[[#This Row],[Month]],tbMonthlies[Month],tbMonthlies[Buffett Indicator],M114)</f>
        <v>1.9927602877257726</v>
      </c>
      <c r="N113" s="39">
        <f>_xlfn.XLOOKUP(tbDailies[[#This Row],[Month]],tbMonthlies[Month],tbMonthlies[CPI Indicator],N114)</f>
        <v>0.75882647246852153</v>
      </c>
      <c r="O113" s="39">
        <f>_xlfn.XLOOKUP(tbDailies[[#This Row],[Month]],tbMonthlies[Month],tbMonthlies[Shiller PE],O114)</f>
        <v>0.27489999999999998</v>
      </c>
      <c r="P113" s="39">
        <f>_xlfn.XLOOKUP(tbDailies[[#This Row],[Month]],tbMonthlies[Month],tbMonthlies[Unemployment],P114)</f>
        <v>5.4000000000000006E-2</v>
      </c>
      <c r="Q113" s="48">
        <f>_xlfn.XLOOKUP(tbDailies[[#This Row],[Month]],tbMonthlies[Month],tbMonthlies[Debt to GDP],Q114)</f>
        <v>78.162999999999997</v>
      </c>
    </row>
    <row r="114" spans="2:17" ht="30" customHeight="1" x14ac:dyDescent="0.25">
      <c r="B114" s="10">
        <v>44399</v>
      </c>
      <c r="C114" s="18" t="str">
        <f>TEXT(tbDailies[[#This Row],[Date]],"mmm-yy")</f>
        <v>Jul-21</v>
      </c>
      <c r="D114" s="4">
        <v>21</v>
      </c>
      <c r="E114" s="4" t="str">
        <f>_xlfn.XLOOKUP(tbDailies[[#This Row],[Date]],FXUSDCAD[Date],FXUSDCAD[Rate],E115)</f>
        <v>1.2567</v>
      </c>
      <c r="F114" s="6">
        <f>_xlfn.XLOOKUP(tbDailies[[#This Row],[Date]],BTC_USD_History[Date],BTC_USD_History[Close],"n/a")</f>
        <v>32313.105468999998</v>
      </c>
      <c r="G114" s="6">
        <f>_xlfn.XLOOKUP(tbDailies[[#This Row],[Date]],ETH_USD_History[Date(UTC)],ETH_USD_History[Value],"n/a")</f>
        <v>2024.74</v>
      </c>
      <c r="H114" s="6">
        <f>_xlfn.XLOOKUP(tbDailies[[#This Row],[Date]],VOO_USD_History[Date],VOO_USD_History[Close],"n/a")</f>
        <v>400.38000499999998</v>
      </c>
      <c r="I114" s="8">
        <f>_xlfn.XLOOKUP(tbDailies[[#This Row],[Date]],VIX_USD_History[DATE],VIX_USD_History[CLOSE],"n/a")</f>
        <v>17.690000000000001</v>
      </c>
      <c r="J114" s="6">
        <f>tbDailies[[#This Row],[BTC-USD]]*tbDailies[[#This Row],[FX]]</f>
        <v>40607.879642892294</v>
      </c>
      <c r="K114" s="6">
        <f>tbDailies[[#This Row],[ETH-USD]]*tbDailies[[#This Row],[FX]]</f>
        <v>2544.4907579999999</v>
      </c>
      <c r="L114" s="16">
        <f>_xlfn.XLOOKUP(tbDailies[[#This Row],[Month]],tbMonthlies[Month],tbMonthlies[US Inflation],L115)</f>
        <v>5.3699999999999998E-2</v>
      </c>
      <c r="M114" s="39">
        <f>_xlfn.XLOOKUP(tbDailies[[#This Row],[Month]],tbMonthlies[Month],tbMonthlies[Buffett Indicator],M115)</f>
        <v>1.9927602877257726</v>
      </c>
      <c r="N114" s="39">
        <f>_xlfn.XLOOKUP(tbDailies[[#This Row],[Month]],tbMonthlies[Month],tbMonthlies[CPI Indicator],N115)</f>
        <v>0.75882647246852153</v>
      </c>
      <c r="O114" s="39">
        <f>_xlfn.XLOOKUP(tbDailies[[#This Row],[Month]],tbMonthlies[Month],tbMonthlies[Shiller PE],O115)</f>
        <v>0.27489999999999998</v>
      </c>
      <c r="P114" s="39">
        <f>_xlfn.XLOOKUP(tbDailies[[#This Row],[Month]],tbMonthlies[Month],tbMonthlies[Unemployment],P115)</f>
        <v>5.4000000000000006E-2</v>
      </c>
      <c r="Q114" s="48">
        <f>_xlfn.XLOOKUP(tbDailies[[#This Row],[Month]],tbMonthlies[Month],tbMonthlies[Debt to GDP],Q115)</f>
        <v>78.162999999999997</v>
      </c>
    </row>
    <row r="115" spans="2:17" ht="30" customHeight="1" x14ac:dyDescent="0.25">
      <c r="B115" s="10">
        <v>44398</v>
      </c>
      <c r="C115" s="18" t="str">
        <f>TEXT(tbDailies[[#This Row],[Date]],"mmm-yy")</f>
        <v>Jul-21</v>
      </c>
      <c r="D115" s="4">
        <v>10</v>
      </c>
      <c r="E115" s="4" t="str">
        <f>_xlfn.XLOOKUP(tbDailies[[#This Row],[Date]],FXUSDCAD[Date],FXUSDCAD[Rate],E116)</f>
        <v>1.2589</v>
      </c>
      <c r="F115" s="6">
        <f>_xlfn.XLOOKUP(tbDailies[[#This Row],[Date]],BTC_USD_History[Date],BTC_USD_History[Close],"n/a")</f>
        <v>32110.693359000001</v>
      </c>
      <c r="G115" s="6">
        <f>_xlfn.XLOOKUP(tbDailies[[#This Row],[Date]],ETH_USD_History[Date(UTC)],ETH_USD_History[Value],"n/a")</f>
        <v>1994.98</v>
      </c>
      <c r="H115" s="6">
        <f>_xlfn.XLOOKUP(tbDailies[[#This Row],[Date]],VOO_USD_History[Date],VOO_USD_History[Close],"n/a")</f>
        <v>399.52999899999998</v>
      </c>
      <c r="I115" s="8">
        <f>_xlfn.XLOOKUP(tbDailies[[#This Row],[Date]],VIX_USD_History[DATE],VIX_USD_History[CLOSE],"n/a")</f>
        <v>17.91</v>
      </c>
      <c r="J115" s="6">
        <f>tbDailies[[#This Row],[BTC-USD]]*tbDailies[[#This Row],[FX]]</f>
        <v>40424.151869645095</v>
      </c>
      <c r="K115" s="6">
        <f>tbDailies[[#This Row],[ETH-USD]]*tbDailies[[#This Row],[FX]]</f>
        <v>2511.4803219999999</v>
      </c>
      <c r="L115" s="16">
        <f>_xlfn.XLOOKUP(tbDailies[[#This Row],[Month]],tbMonthlies[Month],tbMonthlies[US Inflation],L116)</f>
        <v>5.3699999999999998E-2</v>
      </c>
      <c r="M115" s="39">
        <f>_xlfn.XLOOKUP(tbDailies[[#This Row],[Month]],tbMonthlies[Month],tbMonthlies[Buffett Indicator],M116)</f>
        <v>1.9927602877257726</v>
      </c>
      <c r="N115" s="39">
        <f>_xlfn.XLOOKUP(tbDailies[[#This Row],[Month]],tbMonthlies[Month],tbMonthlies[CPI Indicator],N116)</f>
        <v>0.75882647246852153</v>
      </c>
      <c r="O115" s="39">
        <f>_xlfn.XLOOKUP(tbDailies[[#This Row],[Month]],tbMonthlies[Month],tbMonthlies[Shiller PE],O116)</f>
        <v>0.27489999999999998</v>
      </c>
      <c r="P115" s="39">
        <f>_xlfn.XLOOKUP(tbDailies[[#This Row],[Month]],tbMonthlies[Month],tbMonthlies[Unemployment],P116)</f>
        <v>5.4000000000000006E-2</v>
      </c>
      <c r="Q115" s="48">
        <f>_xlfn.XLOOKUP(tbDailies[[#This Row],[Month]],tbMonthlies[Month],tbMonthlies[Debt to GDP],Q116)</f>
        <v>78.162999999999997</v>
      </c>
    </row>
    <row r="116" spans="2:17" ht="30" customHeight="1" x14ac:dyDescent="0.25">
      <c r="B116" s="10">
        <v>44397</v>
      </c>
      <c r="C116" s="18" t="str">
        <f>TEXT(tbDailies[[#This Row],[Date]],"mmm-yy")</f>
        <v>Jul-21</v>
      </c>
      <c r="D116" s="4">
        <v>19</v>
      </c>
      <c r="E116" s="4" t="str">
        <f>_xlfn.XLOOKUP(tbDailies[[#This Row],[Date]],FXUSDCAD[Date],FXUSDCAD[Rate],E117)</f>
        <v>1.2730</v>
      </c>
      <c r="F116" s="6">
        <f>_xlfn.XLOOKUP(tbDailies[[#This Row],[Date]],BTC_USD_History[Date],BTC_USD_History[Close],"n/a")</f>
        <v>29807.347656000002</v>
      </c>
      <c r="G116" s="6">
        <f>_xlfn.XLOOKUP(tbDailies[[#This Row],[Date]],ETH_USD_History[Date(UTC)],ETH_USD_History[Value],"n/a")</f>
        <v>1786.52</v>
      </c>
      <c r="H116" s="6">
        <f>_xlfn.XLOOKUP(tbDailies[[#This Row],[Date]],VOO_USD_History[Date],VOO_USD_History[Close],"n/a")</f>
        <v>396.20001200000002</v>
      </c>
      <c r="I116" s="8">
        <f>_xlfn.XLOOKUP(tbDailies[[#This Row],[Date]],VIX_USD_History[DATE],VIX_USD_History[CLOSE],"n/a")</f>
        <v>19.73</v>
      </c>
      <c r="J116" s="6">
        <f>tbDailies[[#This Row],[BTC-USD]]*tbDailies[[#This Row],[FX]]</f>
        <v>37944.753566088002</v>
      </c>
      <c r="K116" s="6">
        <f>tbDailies[[#This Row],[ETH-USD]]*tbDailies[[#This Row],[FX]]</f>
        <v>2274.2399599999999</v>
      </c>
      <c r="L116" s="16">
        <f>_xlfn.XLOOKUP(tbDailies[[#This Row],[Month]],tbMonthlies[Month],tbMonthlies[US Inflation],L117)</f>
        <v>5.3699999999999998E-2</v>
      </c>
      <c r="M116" s="39">
        <f>_xlfn.XLOOKUP(tbDailies[[#This Row],[Month]],tbMonthlies[Month],tbMonthlies[Buffett Indicator],M117)</f>
        <v>1.9927602877257726</v>
      </c>
      <c r="N116" s="39">
        <f>_xlfn.XLOOKUP(tbDailies[[#This Row],[Month]],tbMonthlies[Month],tbMonthlies[CPI Indicator],N117)</f>
        <v>0.75882647246852153</v>
      </c>
      <c r="O116" s="39">
        <f>_xlfn.XLOOKUP(tbDailies[[#This Row],[Month]],tbMonthlies[Month],tbMonthlies[Shiller PE],O117)</f>
        <v>0.27489999999999998</v>
      </c>
      <c r="P116" s="39">
        <f>_xlfn.XLOOKUP(tbDailies[[#This Row],[Month]],tbMonthlies[Month],tbMonthlies[Unemployment],P117)</f>
        <v>5.4000000000000006E-2</v>
      </c>
      <c r="Q116" s="48">
        <f>_xlfn.XLOOKUP(tbDailies[[#This Row],[Month]],tbMonthlies[Month],tbMonthlies[Debt to GDP],Q117)</f>
        <v>78.162999999999997</v>
      </c>
    </row>
    <row r="117" spans="2:17" ht="30" customHeight="1" x14ac:dyDescent="0.25">
      <c r="B117" s="10">
        <v>44396</v>
      </c>
      <c r="C117" s="18" t="str">
        <f>TEXT(tbDailies[[#This Row],[Date]],"mmm-yy")</f>
        <v>Jul-21</v>
      </c>
      <c r="D117" s="4">
        <v>24</v>
      </c>
      <c r="E117" s="4" t="str">
        <f>_xlfn.XLOOKUP(tbDailies[[#This Row],[Date]],FXUSDCAD[Date],FXUSDCAD[Rate],E118)</f>
        <v>1.2759</v>
      </c>
      <c r="F117" s="6">
        <f>_xlfn.XLOOKUP(tbDailies[[#This Row],[Date]],BTC_USD_History[Date],BTC_USD_History[Close],"n/a")</f>
        <v>30817.832031000002</v>
      </c>
      <c r="G117" s="6">
        <f>_xlfn.XLOOKUP(tbDailies[[#This Row],[Date]],ETH_USD_History[Date(UTC)],ETH_USD_History[Value],"n/a")</f>
        <v>1818.6</v>
      </c>
      <c r="H117" s="6">
        <f>_xlfn.XLOOKUP(tbDailies[[#This Row],[Date]],VOO_USD_History[Date],VOO_USD_History[Close],"n/a")</f>
        <v>390.67999300000002</v>
      </c>
      <c r="I117" s="8">
        <f>_xlfn.XLOOKUP(tbDailies[[#This Row],[Date]],VIX_USD_History[DATE],VIX_USD_History[CLOSE],"n/a")</f>
        <v>22.5</v>
      </c>
      <c r="J117" s="6">
        <f>tbDailies[[#This Row],[BTC-USD]]*tbDailies[[#This Row],[FX]]</f>
        <v>39320.471888352906</v>
      </c>
      <c r="K117" s="6">
        <f>tbDailies[[#This Row],[ETH-USD]]*tbDailies[[#This Row],[FX]]</f>
        <v>2320.3517400000001</v>
      </c>
      <c r="L117" s="16">
        <f>_xlfn.XLOOKUP(tbDailies[[#This Row],[Month]],tbMonthlies[Month],tbMonthlies[US Inflation],L118)</f>
        <v>5.3699999999999998E-2</v>
      </c>
      <c r="M117" s="39">
        <f>_xlfn.XLOOKUP(tbDailies[[#This Row],[Month]],tbMonthlies[Month],tbMonthlies[Buffett Indicator],M118)</f>
        <v>1.9927602877257726</v>
      </c>
      <c r="N117" s="39">
        <f>_xlfn.XLOOKUP(tbDailies[[#This Row],[Month]],tbMonthlies[Month],tbMonthlies[CPI Indicator],N118)</f>
        <v>0.75882647246852153</v>
      </c>
      <c r="O117" s="39">
        <f>_xlfn.XLOOKUP(tbDailies[[#This Row],[Month]],tbMonthlies[Month],tbMonthlies[Shiller PE],O118)</f>
        <v>0.27489999999999998</v>
      </c>
      <c r="P117" s="39">
        <f>_xlfn.XLOOKUP(tbDailies[[#This Row],[Month]],tbMonthlies[Month],tbMonthlies[Unemployment],P118)</f>
        <v>5.4000000000000006E-2</v>
      </c>
      <c r="Q117" s="48">
        <f>_xlfn.XLOOKUP(tbDailies[[#This Row],[Month]],tbMonthlies[Month],tbMonthlies[Debt to GDP],Q118)</f>
        <v>78.162999999999997</v>
      </c>
    </row>
    <row r="118" spans="2:17" ht="30" customHeight="1" x14ac:dyDescent="0.25">
      <c r="B118" s="10">
        <v>44395</v>
      </c>
      <c r="C118" s="18" t="str">
        <f>TEXT(tbDailies[[#This Row],[Date]],"mmm-yy")</f>
        <v>Jul-21</v>
      </c>
      <c r="D118" s="4">
        <v>19</v>
      </c>
      <c r="E118" s="4" t="str">
        <f>_xlfn.XLOOKUP(tbDailies[[#This Row],[Date]],FXUSDCAD[Date],FXUSDCAD[Rate],E119)</f>
        <v>1.2593</v>
      </c>
      <c r="F118" s="6">
        <f>_xlfn.XLOOKUP(tbDailies[[#This Row],[Date]],BTC_USD_History[Date],BTC_USD_History[Close],"n/a")</f>
        <v>31796.810547000001</v>
      </c>
      <c r="G118" s="6">
        <f>_xlfn.XLOOKUP(tbDailies[[#This Row],[Date]],ETH_USD_History[Date(UTC)],ETH_USD_History[Value],"n/a")</f>
        <v>1891.96</v>
      </c>
      <c r="H118" s="6" t="str">
        <f>_xlfn.XLOOKUP(tbDailies[[#This Row],[Date]],VOO_USD_History[Date],VOO_USD_History[Close],"n/a")</f>
        <v>n/a</v>
      </c>
      <c r="I118" s="8" t="str">
        <f>_xlfn.XLOOKUP(tbDailies[[#This Row],[Date]],VIX_USD_History[DATE],VIX_USD_History[CLOSE],"n/a")</f>
        <v>n/a</v>
      </c>
      <c r="J118" s="6">
        <f>tbDailies[[#This Row],[BTC-USD]]*tbDailies[[#This Row],[FX]]</f>
        <v>40041.723521837106</v>
      </c>
      <c r="K118" s="6">
        <f>tbDailies[[#This Row],[ETH-USD]]*tbDailies[[#This Row],[FX]]</f>
        <v>2382.5452280000004</v>
      </c>
      <c r="L118" s="16">
        <f>_xlfn.XLOOKUP(tbDailies[[#This Row],[Month]],tbMonthlies[Month],tbMonthlies[US Inflation],L119)</f>
        <v>5.3699999999999998E-2</v>
      </c>
      <c r="M118" s="39">
        <f>_xlfn.XLOOKUP(tbDailies[[#This Row],[Month]],tbMonthlies[Month],tbMonthlies[Buffett Indicator],M119)</f>
        <v>1.9927602877257726</v>
      </c>
      <c r="N118" s="39">
        <f>_xlfn.XLOOKUP(tbDailies[[#This Row],[Month]],tbMonthlies[Month],tbMonthlies[CPI Indicator],N119)</f>
        <v>0.75882647246852153</v>
      </c>
      <c r="O118" s="39">
        <f>_xlfn.XLOOKUP(tbDailies[[#This Row],[Month]],tbMonthlies[Month],tbMonthlies[Shiller PE],O119)</f>
        <v>0.27489999999999998</v>
      </c>
      <c r="P118" s="39">
        <f>_xlfn.XLOOKUP(tbDailies[[#This Row],[Month]],tbMonthlies[Month],tbMonthlies[Unemployment],P119)</f>
        <v>5.4000000000000006E-2</v>
      </c>
      <c r="Q118" s="48">
        <f>_xlfn.XLOOKUP(tbDailies[[#This Row],[Month]],tbMonthlies[Month],tbMonthlies[Debt to GDP],Q119)</f>
        <v>78.162999999999997</v>
      </c>
    </row>
    <row r="119" spans="2:17" ht="30" customHeight="1" x14ac:dyDescent="0.25">
      <c r="B119" s="10">
        <v>44394</v>
      </c>
      <c r="C119" s="18" t="str">
        <f>TEXT(tbDailies[[#This Row],[Date]],"mmm-yy")</f>
        <v>Jul-21</v>
      </c>
      <c r="D119" s="4">
        <v>15</v>
      </c>
      <c r="E119" s="4" t="str">
        <f>_xlfn.XLOOKUP(tbDailies[[#This Row],[Date]],FXUSDCAD[Date],FXUSDCAD[Rate],E120)</f>
        <v>1.2593</v>
      </c>
      <c r="F119" s="6">
        <f>_xlfn.XLOOKUP(tbDailies[[#This Row],[Date]],BTC_USD_History[Date],BTC_USD_History[Close],"n/a")</f>
        <v>31533.068359000001</v>
      </c>
      <c r="G119" s="6">
        <f>_xlfn.XLOOKUP(tbDailies[[#This Row],[Date]],ETH_USD_History[Date(UTC)],ETH_USD_History[Value],"n/a")</f>
        <v>1899.96</v>
      </c>
      <c r="H119" s="6" t="str">
        <f>_xlfn.XLOOKUP(tbDailies[[#This Row],[Date]],VOO_USD_History[Date],VOO_USD_History[Close],"n/a")</f>
        <v>n/a</v>
      </c>
      <c r="I119" s="8" t="str">
        <f>_xlfn.XLOOKUP(tbDailies[[#This Row],[Date]],VIX_USD_History[DATE],VIX_USD_History[CLOSE],"n/a")</f>
        <v>n/a</v>
      </c>
      <c r="J119" s="6">
        <f>tbDailies[[#This Row],[BTC-USD]]*tbDailies[[#This Row],[FX]]</f>
        <v>39709.592984488707</v>
      </c>
      <c r="K119" s="6">
        <f>tbDailies[[#This Row],[ETH-USD]]*tbDailies[[#This Row],[FX]]</f>
        <v>2392.6196280000004</v>
      </c>
      <c r="L119" s="16">
        <f>_xlfn.XLOOKUP(tbDailies[[#This Row],[Month]],tbMonthlies[Month],tbMonthlies[US Inflation],L120)</f>
        <v>5.3699999999999998E-2</v>
      </c>
      <c r="M119" s="39">
        <f>_xlfn.XLOOKUP(tbDailies[[#This Row],[Month]],tbMonthlies[Month],tbMonthlies[Buffett Indicator],M120)</f>
        <v>1.9927602877257726</v>
      </c>
      <c r="N119" s="39">
        <f>_xlfn.XLOOKUP(tbDailies[[#This Row],[Month]],tbMonthlies[Month],tbMonthlies[CPI Indicator],N120)</f>
        <v>0.75882647246852153</v>
      </c>
      <c r="O119" s="39">
        <f>_xlfn.XLOOKUP(tbDailies[[#This Row],[Month]],tbMonthlies[Month],tbMonthlies[Shiller PE],O120)</f>
        <v>0.27489999999999998</v>
      </c>
      <c r="P119" s="39">
        <f>_xlfn.XLOOKUP(tbDailies[[#This Row],[Month]],tbMonthlies[Month],tbMonthlies[Unemployment],P120)</f>
        <v>5.4000000000000006E-2</v>
      </c>
      <c r="Q119" s="48">
        <f>_xlfn.XLOOKUP(tbDailies[[#This Row],[Month]],tbMonthlies[Month],tbMonthlies[Debt to GDP],Q120)</f>
        <v>78.162999999999997</v>
      </c>
    </row>
    <row r="120" spans="2:17" ht="30" customHeight="1" x14ac:dyDescent="0.25">
      <c r="B120" s="10">
        <v>44393</v>
      </c>
      <c r="C120" s="18" t="str">
        <f>TEXT(tbDailies[[#This Row],[Date]],"mmm-yy")</f>
        <v>Jul-21</v>
      </c>
      <c r="D120" s="4">
        <v>22</v>
      </c>
      <c r="E120" s="4" t="str">
        <f>_xlfn.XLOOKUP(tbDailies[[#This Row],[Date]],FXUSDCAD[Date],FXUSDCAD[Rate],E121)</f>
        <v>1.2593</v>
      </c>
      <c r="F120" s="6">
        <f>_xlfn.XLOOKUP(tbDailies[[#This Row],[Date]],BTC_USD_History[Date],BTC_USD_History[Close],"n/a")</f>
        <v>31421.539063</v>
      </c>
      <c r="G120" s="6">
        <f>_xlfn.XLOOKUP(tbDailies[[#This Row],[Date]],ETH_USD_History[Date(UTC)],ETH_USD_History[Value],"n/a")</f>
        <v>1877.05</v>
      </c>
      <c r="H120" s="6">
        <f>_xlfn.XLOOKUP(tbDailies[[#This Row],[Date]],VOO_USD_History[Date],VOO_USD_History[Close],"n/a")</f>
        <v>396.60998499999999</v>
      </c>
      <c r="I120" s="8">
        <f>_xlfn.XLOOKUP(tbDailies[[#This Row],[Date]],VIX_USD_History[DATE],VIX_USD_History[CLOSE],"n/a")</f>
        <v>18.45</v>
      </c>
      <c r="J120" s="6">
        <f>tbDailies[[#This Row],[BTC-USD]]*tbDailies[[#This Row],[FX]]</f>
        <v>39569.144142035904</v>
      </c>
      <c r="K120" s="6">
        <f>tbDailies[[#This Row],[ETH-USD]]*tbDailies[[#This Row],[FX]]</f>
        <v>2363.769065</v>
      </c>
      <c r="L120" s="16">
        <f>_xlfn.XLOOKUP(tbDailies[[#This Row],[Month]],tbMonthlies[Month],tbMonthlies[US Inflation],L121)</f>
        <v>5.3699999999999998E-2</v>
      </c>
      <c r="M120" s="39">
        <f>_xlfn.XLOOKUP(tbDailies[[#This Row],[Month]],tbMonthlies[Month],tbMonthlies[Buffett Indicator],M121)</f>
        <v>1.9927602877257726</v>
      </c>
      <c r="N120" s="39">
        <f>_xlfn.XLOOKUP(tbDailies[[#This Row],[Month]],tbMonthlies[Month],tbMonthlies[CPI Indicator],N121)</f>
        <v>0.75882647246852153</v>
      </c>
      <c r="O120" s="39">
        <f>_xlfn.XLOOKUP(tbDailies[[#This Row],[Month]],tbMonthlies[Month],tbMonthlies[Shiller PE],O121)</f>
        <v>0.27489999999999998</v>
      </c>
      <c r="P120" s="39">
        <f>_xlfn.XLOOKUP(tbDailies[[#This Row],[Month]],tbMonthlies[Month],tbMonthlies[Unemployment],P121)</f>
        <v>5.4000000000000006E-2</v>
      </c>
      <c r="Q120" s="48">
        <f>_xlfn.XLOOKUP(tbDailies[[#This Row],[Month]],tbMonthlies[Month],tbMonthlies[Debt to GDP],Q121)</f>
        <v>78.162999999999997</v>
      </c>
    </row>
    <row r="121" spans="2:17" ht="30" customHeight="1" x14ac:dyDescent="0.25">
      <c r="B121" s="10">
        <v>44392</v>
      </c>
      <c r="C121" s="18" t="str">
        <f>TEXT(tbDailies[[#This Row],[Date]],"mmm-yy")</f>
        <v>Jul-21</v>
      </c>
      <c r="D121" s="4">
        <v>20</v>
      </c>
      <c r="E121" s="4" t="str">
        <f>_xlfn.XLOOKUP(tbDailies[[#This Row],[Date]],FXUSDCAD[Date],FXUSDCAD[Rate],E122)</f>
        <v>1.2572</v>
      </c>
      <c r="F121" s="6">
        <f>_xlfn.XLOOKUP(tbDailies[[#This Row],[Date]],BTC_USD_History[Date],BTC_USD_History[Close],"n/a")</f>
        <v>31780.730468999998</v>
      </c>
      <c r="G121" s="6">
        <f>_xlfn.XLOOKUP(tbDailies[[#This Row],[Date]],ETH_USD_History[Date(UTC)],ETH_USD_History[Value],"n/a")</f>
        <v>1918.17</v>
      </c>
      <c r="H121" s="6">
        <f>_xlfn.XLOOKUP(tbDailies[[#This Row],[Date]],VOO_USD_History[Date],VOO_USD_History[Close],"n/a")</f>
        <v>399.72000100000002</v>
      </c>
      <c r="I121" s="8">
        <f>_xlfn.XLOOKUP(tbDailies[[#This Row],[Date]],VIX_USD_History[DATE],VIX_USD_History[CLOSE],"n/a")</f>
        <v>17.010000000000002</v>
      </c>
      <c r="J121" s="6">
        <f>tbDailies[[#This Row],[BTC-USD]]*tbDailies[[#This Row],[FX]]</f>
        <v>39954.734345626799</v>
      </c>
      <c r="K121" s="6">
        <f>tbDailies[[#This Row],[ETH-USD]]*tbDailies[[#This Row],[FX]]</f>
        <v>2411.5233240000002</v>
      </c>
      <c r="L121" s="16">
        <f>_xlfn.XLOOKUP(tbDailies[[#This Row],[Month]],tbMonthlies[Month],tbMonthlies[US Inflation],L122)</f>
        <v>5.3699999999999998E-2</v>
      </c>
      <c r="M121" s="39">
        <f>_xlfn.XLOOKUP(tbDailies[[#This Row],[Month]],tbMonthlies[Month],tbMonthlies[Buffett Indicator],M122)</f>
        <v>1.9927602877257726</v>
      </c>
      <c r="N121" s="39">
        <f>_xlfn.XLOOKUP(tbDailies[[#This Row],[Month]],tbMonthlies[Month],tbMonthlies[CPI Indicator],N122)</f>
        <v>0.75882647246852153</v>
      </c>
      <c r="O121" s="39">
        <f>_xlfn.XLOOKUP(tbDailies[[#This Row],[Month]],tbMonthlies[Month],tbMonthlies[Shiller PE],O122)</f>
        <v>0.27489999999999998</v>
      </c>
      <c r="P121" s="39">
        <f>_xlfn.XLOOKUP(tbDailies[[#This Row],[Month]],tbMonthlies[Month],tbMonthlies[Unemployment],P122)</f>
        <v>5.4000000000000006E-2</v>
      </c>
      <c r="Q121" s="48">
        <f>_xlfn.XLOOKUP(tbDailies[[#This Row],[Month]],tbMonthlies[Month],tbMonthlies[Debt to GDP],Q122)</f>
        <v>78.162999999999997</v>
      </c>
    </row>
    <row r="122" spans="2:17" ht="30" customHeight="1" x14ac:dyDescent="0.25">
      <c r="B122" s="10">
        <v>44391</v>
      </c>
      <c r="C122" s="18" t="str">
        <f>TEXT(tbDailies[[#This Row],[Date]],"mmm-yy")</f>
        <v>Jul-21</v>
      </c>
      <c r="D122" s="4">
        <v>21</v>
      </c>
      <c r="E122" s="4" t="str">
        <f>_xlfn.XLOOKUP(tbDailies[[#This Row],[Date]],FXUSDCAD[Date],FXUSDCAD[Rate],E123)</f>
        <v>1.2497</v>
      </c>
      <c r="F122" s="6">
        <f>_xlfn.XLOOKUP(tbDailies[[#This Row],[Date]],BTC_USD_History[Date],BTC_USD_History[Close],"n/a")</f>
        <v>32822.347655999998</v>
      </c>
      <c r="G122" s="6">
        <f>_xlfn.XLOOKUP(tbDailies[[#This Row],[Date]],ETH_USD_History[Date(UTC)],ETH_USD_History[Value],"n/a")</f>
        <v>1994.22</v>
      </c>
      <c r="H122" s="6">
        <f>_xlfn.XLOOKUP(tbDailies[[#This Row],[Date]],VOO_USD_History[Date],VOO_USD_History[Close],"n/a")</f>
        <v>401.01001000000002</v>
      </c>
      <c r="I122" s="8">
        <f>_xlfn.XLOOKUP(tbDailies[[#This Row],[Date]],VIX_USD_History[DATE],VIX_USD_History[CLOSE],"n/a")</f>
        <v>16.329999999999998</v>
      </c>
      <c r="J122" s="6">
        <f>tbDailies[[#This Row],[BTC-USD]]*tbDailies[[#This Row],[FX]]</f>
        <v>41018.087865703201</v>
      </c>
      <c r="K122" s="6">
        <f>tbDailies[[#This Row],[ETH-USD]]*tbDailies[[#This Row],[FX]]</f>
        <v>2492.1767340000001</v>
      </c>
      <c r="L122" s="16">
        <f>_xlfn.XLOOKUP(tbDailies[[#This Row],[Month]],tbMonthlies[Month],tbMonthlies[US Inflation],L123)</f>
        <v>5.3699999999999998E-2</v>
      </c>
      <c r="M122" s="39">
        <f>_xlfn.XLOOKUP(tbDailies[[#This Row],[Month]],tbMonthlies[Month],tbMonthlies[Buffett Indicator],M123)</f>
        <v>1.9927602877257726</v>
      </c>
      <c r="N122" s="39">
        <f>_xlfn.XLOOKUP(tbDailies[[#This Row],[Month]],tbMonthlies[Month],tbMonthlies[CPI Indicator],N123)</f>
        <v>0.75882647246852153</v>
      </c>
      <c r="O122" s="39">
        <f>_xlfn.XLOOKUP(tbDailies[[#This Row],[Month]],tbMonthlies[Month],tbMonthlies[Shiller PE],O123)</f>
        <v>0.27489999999999998</v>
      </c>
      <c r="P122" s="39">
        <f>_xlfn.XLOOKUP(tbDailies[[#This Row],[Month]],tbMonthlies[Month],tbMonthlies[Unemployment],P123)</f>
        <v>5.4000000000000006E-2</v>
      </c>
      <c r="Q122" s="48">
        <f>_xlfn.XLOOKUP(tbDailies[[#This Row],[Month]],tbMonthlies[Month],tbMonthlies[Debt to GDP],Q123)</f>
        <v>78.162999999999997</v>
      </c>
    </row>
    <row r="123" spans="2:17" ht="30" customHeight="1" x14ac:dyDescent="0.25">
      <c r="B123" s="10">
        <v>44390</v>
      </c>
      <c r="C123" s="18" t="str">
        <f>TEXT(tbDailies[[#This Row],[Date]],"mmm-yy")</f>
        <v>Jul-21</v>
      </c>
      <c r="D123" s="4">
        <v>20</v>
      </c>
      <c r="E123" s="4" t="str">
        <f>_xlfn.XLOOKUP(tbDailies[[#This Row],[Date]],FXUSDCAD[Date],FXUSDCAD[Rate],E124)</f>
        <v>1.2514</v>
      </c>
      <c r="F123" s="6">
        <f>_xlfn.XLOOKUP(tbDailies[[#This Row],[Date]],BTC_USD_History[Date],BTC_USD_History[Close],"n/a")</f>
        <v>32702.025390999999</v>
      </c>
      <c r="G123" s="6">
        <f>_xlfn.XLOOKUP(tbDailies[[#This Row],[Date]],ETH_USD_History[Date(UTC)],ETH_USD_History[Value],"n/a")</f>
        <v>1940.61</v>
      </c>
      <c r="H123" s="6">
        <f>_xlfn.XLOOKUP(tbDailies[[#This Row],[Date]],VOO_USD_History[Date],VOO_USD_History[Close],"n/a")</f>
        <v>400.459991</v>
      </c>
      <c r="I123" s="8">
        <f>_xlfn.XLOOKUP(tbDailies[[#This Row],[Date]],VIX_USD_History[DATE],VIX_USD_History[CLOSE],"n/a")</f>
        <v>17.12</v>
      </c>
      <c r="J123" s="6">
        <f>tbDailies[[#This Row],[BTC-USD]]*tbDailies[[#This Row],[FX]]</f>
        <v>40923.314574297401</v>
      </c>
      <c r="K123" s="6">
        <f>tbDailies[[#This Row],[ETH-USD]]*tbDailies[[#This Row],[FX]]</f>
        <v>2428.4793540000001</v>
      </c>
      <c r="L123" s="16">
        <f>_xlfn.XLOOKUP(tbDailies[[#This Row],[Month]],tbMonthlies[Month],tbMonthlies[US Inflation],L124)</f>
        <v>5.3699999999999998E-2</v>
      </c>
      <c r="M123" s="39">
        <f>_xlfn.XLOOKUP(tbDailies[[#This Row],[Month]],tbMonthlies[Month],tbMonthlies[Buffett Indicator],M124)</f>
        <v>1.9927602877257726</v>
      </c>
      <c r="N123" s="39">
        <f>_xlfn.XLOOKUP(tbDailies[[#This Row],[Month]],tbMonthlies[Month],tbMonthlies[CPI Indicator],N124)</f>
        <v>0.75882647246852153</v>
      </c>
      <c r="O123" s="39">
        <f>_xlfn.XLOOKUP(tbDailies[[#This Row],[Month]],tbMonthlies[Month],tbMonthlies[Shiller PE],O124)</f>
        <v>0.27489999999999998</v>
      </c>
      <c r="P123" s="39">
        <f>_xlfn.XLOOKUP(tbDailies[[#This Row],[Month]],tbMonthlies[Month],tbMonthlies[Unemployment],P124)</f>
        <v>5.4000000000000006E-2</v>
      </c>
      <c r="Q123" s="48">
        <f>_xlfn.XLOOKUP(tbDailies[[#This Row],[Month]],tbMonthlies[Month],tbMonthlies[Debt to GDP],Q124)</f>
        <v>78.162999999999997</v>
      </c>
    </row>
    <row r="124" spans="2:17" ht="30" customHeight="1" x14ac:dyDescent="0.25">
      <c r="B124" s="10">
        <v>44389</v>
      </c>
      <c r="C124" s="18" t="str">
        <f>TEXT(tbDailies[[#This Row],[Date]],"mmm-yy")</f>
        <v>Jul-21</v>
      </c>
      <c r="D124" s="4">
        <v>25</v>
      </c>
      <c r="E124" s="4" t="str">
        <f>_xlfn.XLOOKUP(tbDailies[[#This Row],[Date]],FXUSDCAD[Date],FXUSDCAD[Rate],E125)</f>
        <v>1.2471</v>
      </c>
      <c r="F124" s="6">
        <f>_xlfn.XLOOKUP(tbDailies[[#This Row],[Date]],BTC_USD_History[Date],BTC_USD_History[Close],"n/a")</f>
        <v>33155.847655999998</v>
      </c>
      <c r="G124" s="6">
        <f>_xlfn.XLOOKUP(tbDailies[[#This Row],[Date]],ETH_USD_History[Date(UTC)],ETH_USD_History[Value],"n/a")</f>
        <v>2032.88</v>
      </c>
      <c r="H124" s="6">
        <f>_xlfn.XLOOKUP(tbDailies[[#This Row],[Date]],VOO_USD_History[Date],VOO_USD_History[Close],"n/a")</f>
        <v>401.82000699999998</v>
      </c>
      <c r="I124" s="8">
        <f>_xlfn.XLOOKUP(tbDailies[[#This Row],[Date]],VIX_USD_History[DATE],VIX_USD_History[CLOSE],"n/a")</f>
        <v>16.170000000000002</v>
      </c>
      <c r="J124" s="6">
        <f>tbDailies[[#This Row],[BTC-USD]]*tbDailies[[#This Row],[FX]]</f>
        <v>41348.6576117976</v>
      </c>
      <c r="K124" s="6">
        <f>tbDailies[[#This Row],[ETH-USD]]*tbDailies[[#This Row],[FX]]</f>
        <v>2535.2046480000004</v>
      </c>
      <c r="L124" s="16">
        <f>_xlfn.XLOOKUP(tbDailies[[#This Row],[Month]],tbMonthlies[Month],tbMonthlies[US Inflation],L125)</f>
        <v>5.3699999999999998E-2</v>
      </c>
      <c r="M124" s="39">
        <f>_xlfn.XLOOKUP(tbDailies[[#This Row],[Month]],tbMonthlies[Month],tbMonthlies[Buffett Indicator],M125)</f>
        <v>1.9927602877257726</v>
      </c>
      <c r="N124" s="39">
        <f>_xlfn.XLOOKUP(tbDailies[[#This Row],[Month]],tbMonthlies[Month],tbMonthlies[CPI Indicator],N125)</f>
        <v>0.75882647246852153</v>
      </c>
      <c r="O124" s="39">
        <f>_xlfn.XLOOKUP(tbDailies[[#This Row],[Month]],tbMonthlies[Month],tbMonthlies[Shiller PE],O125)</f>
        <v>0.27489999999999998</v>
      </c>
      <c r="P124" s="39">
        <f>_xlfn.XLOOKUP(tbDailies[[#This Row],[Month]],tbMonthlies[Month],tbMonthlies[Unemployment],P125)</f>
        <v>5.4000000000000006E-2</v>
      </c>
      <c r="Q124" s="48">
        <f>_xlfn.XLOOKUP(tbDailies[[#This Row],[Month]],tbMonthlies[Month],tbMonthlies[Debt to GDP],Q125)</f>
        <v>78.162999999999997</v>
      </c>
    </row>
    <row r="125" spans="2:17" ht="30" customHeight="1" x14ac:dyDescent="0.25">
      <c r="B125" s="10">
        <v>44388</v>
      </c>
      <c r="C125" s="18" t="str">
        <f>TEXT(tbDailies[[#This Row],[Date]],"mmm-yy")</f>
        <v>Jul-21</v>
      </c>
      <c r="D125" s="4">
        <v>20</v>
      </c>
      <c r="E125" s="4" t="str">
        <f>_xlfn.XLOOKUP(tbDailies[[#This Row],[Date]],FXUSDCAD[Date],FXUSDCAD[Rate],E126)</f>
        <v>1.2476</v>
      </c>
      <c r="F125" s="6">
        <f>_xlfn.XLOOKUP(tbDailies[[#This Row],[Date]],BTC_USD_History[Date],BTC_USD_History[Close],"n/a")</f>
        <v>34240.1875</v>
      </c>
      <c r="G125" s="6">
        <f>_xlfn.XLOOKUP(tbDailies[[#This Row],[Date]],ETH_USD_History[Date(UTC)],ETH_USD_History[Value],"n/a")</f>
        <v>2140.4499999999998</v>
      </c>
      <c r="H125" s="6" t="str">
        <f>_xlfn.XLOOKUP(tbDailies[[#This Row],[Date]],VOO_USD_History[Date],VOO_USD_History[Close],"n/a")</f>
        <v>n/a</v>
      </c>
      <c r="I125" s="8" t="str">
        <f>_xlfn.XLOOKUP(tbDailies[[#This Row],[Date]],VIX_USD_History[DATE],VIX_USD_History[CLOSE],"n/a")</f>
        <v>n/a</v>
      </c>
      <c r="J125" s="6">
        <f>tbDailies[[#This Row],[BTC-USD]]*tbDailies[[#This Row],[FX]]</f>
        <v>42718.057925000001</v>
      </c>
      <c r="K125" s="6">
        <f>tbDailies[[#This Row],[ETH-USD]]*tbDailies[[#This Row],[FX]]</f>
        <v>2670.42542</v>
      </c>
      <c r="L125" s="16">
        <f>_xlfn.XLOOKUP(tbDailies[[#This Row],[Month]],tbMonthlies[Month],tbMonthlies[US Inflation],L126)</f>
        <v>5.3699999999999998E-2</v>
      </c>
      <c r="M125" s="39">
        <f>_xlfn.XLOOKUP(tbDailies[[#This Row],[Month]],tbMonthlies[Month],tbMonthlies[Buffett Indicator],M126)</f>
        <v>1.9927602877257726</v>
      </c>
      <c r="N125" s="39">
        <f>_xlfn.XLOOKUP(tbDailies[[#This Row],[Month]],tbMonthlies[Month],tbMonthlies[CPI Indicator],N126)</f>
        <v>0.75882647246852153</v>
      </c>
      <c r="O125" s="39">
        <f>_xlfn.XLOOKUP(tbDailies[[#This Row],[Month]],tbMonthlies[Month],tbMonthlies[Shiller PE],O126)</f>
        <v>0.27489999999999998</v>
      </c>
      <c r="P125" s="39">
        <f>_xlfn.XLOOKUP(tbDailies[[#This Row],[Month]],tbMonthlies[Month],tbMonthlies[Unemployment],P126)</f>
        <v>5.4000000000000006E-2</v>
      </c>
      <c r="Q125" s="48">
        <f>_xlfn.XLOOKUP(tbDailies[[#This Row],[Month]],tbMonthlies[Month],tbMonthlies[Debt to GDP],Q126)</f>
        <v>78.162999999999997</v>
      </c>
    </row>
    <row r="126" spans="2:17" ht="30" customHeight="1" x14ac:dyDescent="0.25">
      <c r="B126" s="10">
        <v>44387</v>
      </c>
      <c r="C126" s="18" t="str">
        <f>TEXT(tbDailies[[#This Row],[Date]],"mmm-yy")</f>
        <v>Jul-21</v>
      </c>
      <c r="D126" s="4">
        <v>20</v>
      </c>
      <c r="E126" s="4" t="str">
        <f>_xlfn.XLOOKUP(tbDailies[[#This Row],[Date]],FXUSDCAD[Date],FXUSDCAD[Rate],E127)</f>
        <v>1.2476</v>
      </c>
      <c r="F126" s="6">
        <f>_xlfn.XLOOKUP(tbDailies[[#This Row],[Date]],BTC_USD_History[Date],BTC_USD_History[Close],"n/a")</f>
        <v>33520.519530999998</v>
      </c>
      <c r="G126" s="6">
        <f>_xlfn.XLOOKUP(tbDailies[[#This Row],[Date]],ETH_USD_History[Date(UTC)],ETH_USD_History[Value],"n/a")</f>
        <v>2110.4699999999998</v>
      </c>
      <c r="H126" s="6" t="str">
        <f>_xlfn.XLOOKUP(tbDailies[[#This Row],[Date]],VOO_USD_History[Date],VOO_USD_History[Close],"n/a")</f>
        <v>n/a</v>
      </c>
      <c r="I126" s="8" t="str">
        <f>_xlfn.XLOOKUP(tbDailies[[#This Row],[Date]],VIX_USD_History[DATE],VIX_USD_History[CLOSE],"n/a")</f>
        <v>n/a</v>
      </c>
      <c r="J126" s="6">
        <f>tbDailies[[#This Row],[BTC-USD]]*tbDailies[[#This Row],[FX]]</f>
        <v>41820.200166875598</v>
      </c>
      <c r="K126" s="6">
        <f>tbDailies[[#This Row],[ETH-USD]]*tbDailies[[#This Row],[FX]]</f>
        <v>2633.0223719999999</v>
      </c>
      <c r="L126" s="16">
        <f>_xlfn.XLOOKUP(tbDailies[[#This Row],[Month]],tbMonthlies[Month],tbMonthlies[US Inflation],L127)</f>
        <v>5.3699999999999998E-2</v>
      </c>
      <c r="M126" s="39">
        <f>_xlfn.XLOOKUP(tbDailies[[#This Row],[Month]],tbMonthlies[Month],tbMonthlies[Buffett Indicator],M127)</f>
        <v>1.9927602877257726</v>
      </c>
      <c r="N126" s="39">
        <f>_xlfn.XLOOKUP(tbDailies[[#This Row],[Month]],tbMonthlies[Month],tbMonthlies[CPI Indicator],N127)</f>
        <v>0.75882647246852153</v>
      </c>
      <c r="O126" s="39">
        <f>_xlfn.XLOOKUP(tbDailies[[#This Row],[Month]],tbMonthlies[Month],tbMonthlies[Shiller PE],O127)</f>
        <v>0.27489999999999998</v>
      </c>
      <c r="P126" s="39">
        <f>_xlfn.XLOOKUP(tbDailies[[#This Row],[Month]],tbMonthlies[Month],tbMonthlies[Unemployment],P127)</f>
        <v>5.4000000000000006E-2</v>
      </c>
      <c r="Q126" s="48">
        <f>_xlfn.XLOOKUP(tbDailies[[#This Row],[Month]],tbMonthlies[Month],tbMonthlies[Debt to GDP],Q127)</f>
        <v>78.162999999999997</v>
      </c>
    </row>
    <row r="127" spans="2:17" ht="30" customHeight="1" x14ac:dyDescent="0.25">
      <c r="B127" s="10">
        <v>44386</v>
      </c>
      <c r="C127" s="18" t="str">
        <f>TEXT(tbDailies[[#This Row],[Date]],"mmm-yy")</f>
        <v>Jul-21</v>
      </c>
      <c r="D127" s="4">
        <v>20</v>
      </c>
      <c r="E127" s="4" t="str">
        <f>_xlfn.XLOOKUP(tbDailies[[#This Row],[Date]],FXUSDCAD[Date],FXUSDCAD[Rate],E128)</f>
        <v>1.2476</v>
      </c>
      <c r="F127" s="6">
        <f>_xlfn.XLOOKUP(tbDailies[[#This Row],[Date]],BTC_USD_History[Date],BTC_USD_History[Close],"n/a")</f>
        <v>33798.011719000002</v>
      </c>
      <c r="G127" s="6">
        <f>_xlfn.XLOOKUP(tbDailies[[#This Row],[Date]],ETH_USD_History[Date(UTC)],ETH_USD_History[Value],"n/a")</f>
        <v>2145.67</v>
      </c>
      <c r="H127" s="6">
        <f>_xlfn.XLOOKUP(tbDailies[[#This Row],[Date]],VOO_USD_History[Date],VOO_USD_History[Close],"n/a")</f>
        <v>400.36999500000002</v>
      </c>
      <c r="I127" s="8">
        <f>_xlfn.XLOOKUP(tbDailies[[#This Row],[Date]],VIX_USD_History[DATE],VIX_USD_History[CLOSE],"n/a")</f>
        <v>16.18</v>
      </c>
      <c r="J127" s="6">
        <f>tbDailies[[#This Row],[BTC-USD]]*tbDailies[[#This Row],[FX]]</f>
        <v>42166.399420624402</v>
      </c>
      <c r="K127" s="6">
        <f>tbDailies[[#This Row],[ETH-USD]]*tbDailies[[#This Row],[FX]]</f>
        <v>2676.9378920000004</v>
      </c>
      <c r="L127" s="16">
        <f>_xlfn.XLOOKUP(tbDailies[[#This Row],[Month]],tbMonthlies[Month],tbMonthlies[US Inflation],L128)</f>
        <v>5.3699999999999998E-2</v>
      </c>
      <c r="M127" s="39">
        <f>_xlfn.XLOOKUP(tbDailies[[#This Row],[Month]],tbMonthlies[Month],tbMonthlies[Buffett Indicator],M128)</f>
        <v>1.9927602877257726</v>
      </c>
      <c r="N127" s="39">
        <f>_xlfn.XLOOKUP(tbDailies[[#This Row],[Month]],tbMonthlies[Month],tbMonthlies[CPI Indicator],N128)</f>
        <v>0.75882647246852153</v>
      </c>
      <c r="O127" s="39">
        <f>_xlfn.XLOOKUP(tbDailies[[#This Row],[Month]],tbMonthlies[Month],tbMonthlies[Shiller PE],O128)</f>
        <v>0.27489999999999998</v>
      </c>
      <c r="P127" s="39">
        <f>_xlfn.XLOOKUP(tbDailies[[#This Row],[Month]],tbMonthlies[Month],tbMonthlies[Unemployment],P128)</f>
        <v>5.4000000000000006E-2</v>
      </c>
      <c r="Q127" s="48">
        <f>_xlfn.XLOOKUP(tbDailies[[#This Row],[Month]],tbMonthlies[Month],tbMonthlies[Debt to GDP],Q128)</f>
        <v>78.162999999999997</v>
      </c>
    </row>
    <row r="128" spans="2:17" ht="30" customHeight="1" x14ac:dyDescent="0.25">
      <c r="B128" s="10">
        <v>44385</v>
      </c>
      <c r="C128" s="18" t="str">
        <f>TEXT(tbDailies[[#This Row],[Date]],"mmm-yy")</f>
        <v>Jul-21</v>
      </c>
      <c r="D128" s="4">
        <v>20</v>
      </c>
      <c r="E128" s="4" t="str">
        <f>_xlfn.XLOOKUP(tbDailies[[#This Row],[Date]],FXUSDCAD[Date],FXUSDCAD[Rate],E129)</f>
        <v>1.2540</v>
      </c>
      <c r="F128" s="6">
        <f>_xlfn.XLOOKUP(tbDailies[[#This Row],[Date]],BTC_USD_History[Date],BTC_USD_History[Close],"n/a")</f>
        <v>32877.371094000002</v>
      </c>
      <c r="G128" s="6">
        <f>_xlfn.XLOOKUP(tbDailies[[#This Row],[Date]],ETH_USD_History[Date(UTC)],ETH_USD_History[Value],"n/a")</f>
        <v>2114.5100000000002</v>
      </c>
      <c r="H128" s="6">
        <f>_xlfn.XLOOKUP(tbDailies[[#This Row],[Date]],VOO_USD_History[Date],VOO_USD_History[Close],"n/a")</f>
        <v>396.19000199999999</v>
      </c>
      <c r="I128" s="8">
        <f>_xlfn.XLOOKUP(tbDailies[[#This Row],[Date]],VIX_USD_History[DATE],VIX_USD_History[CLOSE],"n/a")</f>
        <v>19</v>
      </c>
      <c r="J128" s="6">
        <f>tbDailies[[#This Row],[BTC-USD]]*tbDailies[[#This Row],[FX]]</f>
        <v>41228.223351876004</v>
      </c>
      <c r="K128" s="6">
        <f>tbDailies[[#This Row],[ETH-USD]]*tbDailies[[#This Row],[FX]]</f>
        <v>2651.5955400000003</v>
      </c>
      <c r="L128" s="16">
        <f>_xlfn.XLOOKUP(tbDailies[[#This Row],[Month]],tbMonthlies[Month],tbMonthlies[US Inflation],L129)</f>
        <v>5.3699999999999998E-2</v>
      </c>
      <c r="M128" s="39">
        <f>_xlfn.XLOOKUP(tbDailies[[#This Row],[Month]],tbMonthlies[Month],tbMonthlies[Buffett Indicator],M129)</f>
        <v>1.9927602877257726</v>
      </c>
      <c r="N128" s="39">
        <f>_xlfn.XLOOKUP(tbDailies[[#This Row],[Month]],tbMonthlies[Month],tbMonthlies[CPI Indicator],N129)</f>
        <v>0.75882647246852153</v>
      </c>
      <c r="O128" s="39">
        <f>_xlfn.XLOOKUP(tbDailies[[#This Row],[Month]],tbMonthlies[Month],tbMonthlies[Shiller PE],O129)</f>
        <v>0.27489999999999998</v>
      </c>
      <c r="P128" s="39">
        <f>_xlfn.XLOOKUP(tbDailies[[#This Row],[Month]],tbMonthlies[Month],tbMonthlies[Unemployment],P129)</f>
        <v>5.4000000000000006E-2</v>
      </c>
      <c r="Q128" s="48">
        <f>_xlfn.XLOOKUP(tbDailies[[#This Row],[Month]],tbMonthlies[Month],tbMonthlies[Debt to GDP],Q129)</f>
        <v>78.162999999999997</v>
      </c>
    </row>
    <row r="129" spans="2:17" ht="30" customHeight="1" x14ac:dyDescent="0.25">
      <c r="B129" s="10">
        <v>44384</v>
      </c>
      <c r="C129" s="18" t="str">
        <f>TEXT(tbDailies[[#This Row],[Date]],"mmm-yy")</f>
        <v>Jul-21</v>
      </c>
      <c r="D129" s="4">
        <v>28</v>
      </c>
      <c r="E129" s="4" t="str">
        <f>_xlfn.XLOOKUP(tbDailies[[#This Row],[Date]],FXUSDCAD[Date],FXUSDCAD[Rate],E130)</f>
        <v>1.2475</v>
      </c>
      <c r="F129" s="6">
        <f>_xlfn.XLOOKUP(tbDailies[[#This Row],[Date]],BTC_USD_History[Date],BTC_USD_History[Close],"n/a")</f>
        <v>33855.328125</v>
      </c>
      <c r="G129" s="6">
        <f>_xlfn.XLOOKUP(tbDailies[[#This Row],[Date]],ETH_USD_History[Date(UTC)],ETH_USD_History[Value],"n/a")</f>
        <v>2317.12</v>
      </c>
      <c r="H129" s="6">
        <f>_xlfn.XLOOKUP(tbDailies[[#This Row],[Date]],VOO_USD_History[Date],VOO_USD_History[Close],"n/a")</f>
        <v>399.36999500000002</v>
      </c>
      <c r="I129" s="8">
        <f>_xlfn.XLOOKUP(tbDailies[[#This Row],[Date]],VIX_USD_History[DATE],VIX_USD_History[CLOSE],"n/a")</f>
        <v>16.2</v>
      </c>
      <c r="J129" s="6">
        <f>tbDailies[[#This Row],[BTC-USD]]*tbDailies[[#This Row],[FX]]</f>
        <v>42234.521835937499</v>
      </c>
      <c r="K129" s="6">
        <f>tbDailies[[#This Row],[ETH-USD]]*tbDailies[[#This Row],[FX]]</f>
        <v>2890.6071999999999</v>
      </c>
      <c r="L129" s="16">
        <f>_xlfn.XLOOKUP(tbDailies[[#This Row],[Month]],tbMonthlies[Month],tbMonthlies[US Inflation],L130)</f>
        <v>5.3699999999999998E-2</v>
      </c>
      <c r="M129" s="39">
        <f>_xlfn.XLOOKUP(tbDailies[[#This Row],[Month]],tbMonthlies[Month],tbMonthlies[Buffett Indicator],M130)</f>
        <v>1.9927602877257726</v>
      </c>
      <c r="N129" s="39">
        <f>_xlfn.XLOOKUP(tbDailies[[#This Row],[Month]],tbMonthlies[Month],tbMonthlies[CPI Indicator],N130)</f>
        <v>0.75882647246852153</v>
      </c>
      <c r="O129" s="39">
        <f>_xlfn.XLOOKUP(tbDailies[[#This Row],[Month]],tbMonthlies[Month],tbMonthlies[Shiller PE],O130)</f>
        <v>0.27489999999999998</v>
      </c>
      <c r="P129" s="39">
        <f>_xlfn.XLOOKUP(tbDailies[[#This Row],[Month]],tbMonthlies[Month],tbMonthlies[Unemployment],P130)</f>
        <v>5.4000000000000006E-2</v>
      </c>
      <c r="Q129" s="48">
        <f>_xlfn.XLOOKUP(tbDailies[[#This Row],[Month]],tbMonthlies[Month],tbMonthlies[Debt to GDP],Q130)</f>
        <v>78.162999999999997</v>
      </c>
    </row>
    <row r="130" spans="2:17" ht="30" customHeight="1" x14ac:dyDescent="0.25">
      <c r="B130" s="10">
        <v>44383</v>
      </c>
      <c r="C130" s="18" t="str">
        <f>TEXT(tbDailies[[#This Row],[Date]],"mmm-yy")</f>
        <v>Jul-21</v>
      </c>
      <c r="D130" s="4">
        <v>20</v>
      </c>
      <c r="E130" s="4" t="str">
        <f>_xlfn.XLOOKUP(tbDailies[[#This Row],[Date]],FXUSDCAD[Date],FXUSDCAD[Rate],E131)</f>
        <v>1.2446</v>
      </c>
      <c r="F130" s="6">
        <f>_xlfn.XLOOKUP(tbDailies[[#This Row],[Date]],BTC_USD_History[Date],BTC_USD_History[Close],"n/a")</f>
        <v>34235.195312999997</v>
      </c>
      <c r="G130" s="6">
        <f>_xlfn.XLOOKUP(tbDailies[[#This Row],[Date]],ETH_USD_History[Date(UTC)],ETH_USD_History[Value],"n/a")</f>
        <v>2322.63</v>
      </c>
      <c r="H130" s="6">
        <f>_xlfn.XLOOKUP(tbDailies[[#This Row],[Date]],VOO_USD_History[Date],VOO_USD_History[Close],"n/a")</f>
        <v>398</v>
      </c>
      <c r="I130" s="8">
        <f>_xlfn.XLOOKUP(tbDailies[[#This Row],[Date]],VIX_USD_History[DATE],VIX_USD_History[CLOSE],"n/a")</f>
        <v>16.440000000000001</v>
      </c>
      <c r="J130" s="6">
        <f>tbDailies[[#This Row],[BTC-USD]]*tbDailies[[#This Row],[FX]]</f>
        <v>42609.124086559794</v>
      </c>
      <c r="K130" s="6">
        <f>tbDailies[[#This Row],[ETH-USD]]*tbDailies[[#This Row],[FX]]</f>
        <v>2890.7452979999998</v>
      </c>
      <c r="L130" s="16">
        <f>_xlfn.XLOOKUP(tbDailies[[#This Row],[Month]],tbMonthlies[Month],tbMonthlies[US Inflation],L131)</f>
        <v>5.3699999999999998E-2</v>
      </c>
      <c r="M130" s="39">
        <f>_xlfn.XLOOKUP(tbDailies[[#This Row],[Month]],tbMonthlies[Month],tbMonthlies[Buffett Indicator],M131)</f>
        <v>1.9927602877257726</v>
      </c>
      <c r="N130" s="39">
        <f>_xlfn.XLOOKUP(tbDailies[[#This Row],[Month]],tbMonthlies[Month],tbMonthlies[CPI Indicator],N131)</f>
        <v>0.75882647246852153</v>
      </c>
      <c r="O130" s="39">
        <f>_xlfn.XLOOKUP(tbDailies[[#This Row],[Month]],tbMonthlies[Month],tbMonthlies[Shiller PE],O131)</f>
        <v>0.27489999999999998</v>
      </c>
      <c r="P130" s="39">
        <f>_xlfn.XLOOKUP(tbDailies[[#This Row],[Month]],tbMonthlies[Month],tbMonthlies[Unemployment],P131)</f>
        <v>5.4000000000000006E-2</v>
      </c>
      <c r="Q130" s="48">
        <f>_xlfn.XLOOKUP(tbDailies[[#This Row],[Month]],tbMonthlies[Month],tbMonthlies[Debt to GDP],Q131)</f>
        <v>78.162999999999997</v>
      </c>
    </row>
    <row r="131" spans="2:17" ht="30" customHeight="1" x14ac:dyDescent="0.25">
      <c r="B131" s="10">
        <v>44382</v>
      </c>
      <c r="C131" s="18" t="str">
        <f>TEXT(tbDailies[[#This Row],[Date]],"mmm-yy")</f>
        <v>Jul-21</v>
      </c>
      <c r="D131" s="4">
        <v>29</v>
      </c>
      <c r="E131" s="4" t="str">
        <f>_xlfn.XLOOKUP(tbDailies[[#This Row],[Date]],FXUSDCAD[Date],FXUSDCAD[Rate],E132)</f>
        <v>1.2343</v>
      </c>
      <c r="F131" s="6">
        <f>_xlfn.XLOOKUP(tbDailies[[#This Row],[Date]],BTC_USD_History[Date],BTC_USD_History[Close],"n/a")</f>
        <v>33746.003905999998</v>
      </c>
      <c r="G131" s="6">
        <f>_xlfn.XLOOKUP(tbDailies[[#This Row],[Date]],ETH_USD_History[Date(UTC)],ETH_USD_History[Value],"n/a")</f>
        <v>2196.71</v>
      </c>
      <c r="H131" s="6" t="str">
        <f>_xlfn.XLOOKUP(tbDailies[[#This Row],[Date]],VOO_USD_History[Date],VOO_USD_History[Close],"n/a")</f>
        <v>n/a</v>
      </c>
      <c r="I131" s="8" t="str">
        <f>_xlfn.XLOOKUP(tbDailies[[#This Row],[Date]],VIX_USD_History[DATE],VIX_USD_History[CLOSE],"n/a")</f>
        <v>n/a</v>
      </c>
      <c r="J131" s="6">
        <f>tbDailies[[#This Row],[BTC-USD]]*tbDailies[[#This Row],[FX]]</f>
        <v>41652.692621175796</v>
      </c>
      <c r="K131" s="6">
        <f>tbDailies[[#This Row],[ETH-USD]]*tbDailies[[#This Row],[FX]]</f>
        <v>2711.3991529999998</v>
      </c>
      <c r="L131" s="16">
        <f>_xlfn.XLOOKUP(tbDailies[[#This Row],[Month]],tbMonthlies[Month],tbMonthlies[US Inflation],L132)</f>
        <v>5.3699999999999998E-2</v>
      </c>
      <c r="M131" s="39">
        <f>_xlfn.XLOOKUP(tbDailies[[#This Row],[Month]],tbMonthlies[Month],tbMonthlies[Buffett Indicator],M132)</f>
        <v>1.9927602877257726</v>
      </c>
      <c r="N131" s="39">
        <f>_xlfn.XLOOKUP(tbDailies[[#This Row],[Month]],tbMonthlies[Month],tbMonthlies[CPI Indicator],N132)</f>
        <v>0.75882647246852153</v>
      </c>
      <c r="O131" s="39">
        <f>_xlfn.XLOOKUP(tbDailies[[#This Row],[Month]],tbMonthlies[Month],tbMonthlies[Shiller PE],O132)</f>
        <v>0.27489999999999998</v>
      </c>
      <c r="P131" s="39">
        <f>_xlfn.XLOOKUP(tbDailies[[#This Row],[Month]],tbMonthlies[Month],tbMonthlies[Unemployment],P132)</f>
        <v>5.4000000000000006E-2</v>
      </c>
      <c r="Q131" s="48">
        <f>_xlfn.XLOOKUP(tbDailies[[#This Row],[Month]],tbMonthlies[Month],tbMonthlies[Debt to GDP],Q132)</f>
        <v>78.162999999999997</v>
      </c>
    </row>
    <row r="132" spans="2:17" ht="30" customHeight="1" x14ac:dyDescent="0.25">
      <c r="B132" s="10">
        <v>44381</v>
      </c>
      <c r="C132" s="18" t="str">
        <f>TEXT(tbDailies[[#This Row],[Date]],"mmm-yy")</f>
        <v>Jul-21</v>
      </c>
      <c r="D132" s="4">
        <v>27</v>
      </c>
      <c r="E132" s="4" t="str">
        <f>_xlfn.XLOOKUP(tbDailies[[#This Row],[Date]],FXUSDCAD[Date],FXUSDCAD[Rate],E133)</f>
        <v>1.2353</v>
      </c>
      <c r="F132" s="6">
        <f>_xlfn.XLOOKUP(tbDailies[[#This Row],[Date]],BTC_USD_History[Date],BTC_USD_History[Close],"n/a")</f>
        <v>35287.78125</v>
      </c>
      <c r="G132" s="6">
        <f>_xlfn.XLOOKUP(tbDailies[[#This Row],[Date]],ETH_USD_History[Date(UTC)],ETH_USD_History[Value],"n/a")</f>
        <v>2323.27</v>
      </c>
      <c r="H132" s="6" t="str">
        <f>_xlfn.XLOOKUP(tbDailies[[#This Row],[Date]],VOO_USD_History[Date],VOO_USD_History[Close],"n/a")</f>
        <v>n/a</v>
      </c>
      <c r="I132" s="8" t="str">
        <f>_xlfn.XLOOKUP(tbDailies[[#This Row],[Date]],VIX_USD_History[DATE],VIX_USD_History[CLOSE],"n/a")</f>
        <v>n/a</v>
      </c>
      <c r="J132" s="6">
        <f>tbDailies[[#This Row],[BTC-USD]]*tbDailies[[#This Row],[FX]]</f>
        <v>43590.996178125002</v>
      </c>
      <c r="K132" s="6">
        <f>tbDailies[[#This Row],[ETH-USD]]*tbDailies[[#This Row],[FX]]</f>
        <v>2869.9354310000003</v>
      </c>
      <c r="L132" s="16">
        <f>_xlfn.XLOOKUP(tbDailies[[#This Row],[Month]],tbMonthlies[Month],tbMonthlies[US Inflation],L133)</f>
        <v>5.3699999999999998E-2</v>
      </c>
      <c r="M132" s="39">
        <f>_xlfn.XLOOKUP(tbDailies[[#This Row],[Month]],tbMonthlies[Month],tbMonthlies[Buffett Indicator],M133)</f>
        <v>1.9927602877257726</v>
      </c>
      <c r="N132" s="39">
        <f>_xlfn.XLOOKUP(tbDailies[[#This Row],[Month]],tbMonthlies[Month],tbMonthlies[CPI Indicator],N133)</f>
        <v>0.75882647246852153</v>
      </c>
      <c r="O132" s="39">
        <f>_xlfn.XLOOKUP(tbDailies[[#This Row],[Month]],tbMonthlies[Month],tbMonthlies[Shiller PE],O133)</f>
        <v>0.27489999999999998</v>
      </c>
      <c r="P132" s="39">
        <f>_xlfn.XLOOKUP(tbDailies[[#This Row],[Month]],tbMonthlies[Month],tbMonthlies[Unemployment],P133)</f>
        <v>5.4000000000000006E-2</v>
      </c>
      <c r="Q132" s="48">
        <f>_xlfn.XLOOKUP(tbDailies[[#This Row],[Month]],tbMonthlies[Month],tbMonthlies[Debt to GDP],Q133)</f>
        <v>78.162999999999997</v>
      </c>
    </row>
    <row r="133" spans="2:17" ht="30" customHeight="1" x14ac:dyDescent="0.25">
      <c r="B133" s="10">
        <v>44380</v>
      </c>
      <c r="C133" s="18" t="str">
        <f>TEXT(tbDailies[[#This Row],[Date]],"mmm-yy")</f>
        <v>Jul-21</v>
      </c>
      <c r="D133" s="4">
        <v>24</v>
      </c>
      <c r="E133" s="4" t="str">
        <f>_xlfn.XLOOKUP(tbDailies[[#This Row],[Date]],FXUSDCAD[Date],FXUSDCAD[Rate],E134)</f>
        <v>1.2353</v>
      </c>
      <c r="F133" s="6">
        <f>_xlfn.XLOOKUP(tbDailies[[#This Row],[Date]],BTC_USD_History[Date],BTC_USD_History[Close],"n/a")</f>
        <v>34668.546875</v>
      </c>
      <c r="G133" s="6">
        <f>_xlfn.XLOOKUP(tbDailies[[#This Row],[Date]],ETH_USD_History[Date(UTC)],ETH_USD_History[Value],"n/a")</f>
        <v>2227.1799999999998</v>
      </c>
      <c r="H133" s="6" t="str">
        <f>_xlfn.XLOOKUP(tbDailies[[#This Row],[Date]],VOO_USD_History[Date],VOO_USD_History[Close],"n/a")</f>
        <v>n/a</v>
      </c>
      <c r="I133" s="8" t="str">
        <f>_xlfn.XLOOKUP(tbDailies[[#This Row],[Date]],VIX_USD_History[DATE],VIX_USD_History[CLOSE],"n/a")</f>
        <v>n/a</v>
      </c>
      <c r="J133" s="6">
        <f>tbDailies[[#This Row],[BTC-USD]]*tbDailies[[#This Row],[FX]]</f>
        <v>42826.055954687501</v>
      </c>
      <c r="K133" s="6">
        <f>tbDailies[[#This Row],[ETH-USD]]*tbDailies[[#This Row],[FX]]</f>
        <v>2751.2354540000001</v>
      </c>
      <c r="L133" s="16">
        <f>_xlfn.XLOOKUP(tbDailies[[#This Row],[Month]],tbMonthlies[Month],tbMonthlies[US Inflation],L134)</f>
        <v>5.3699999999999998E-2</v>
      </c>
      <c r="M133" s="39">
        <f>_xlfn.XLOOKUP(tbDailies[[#This Row],[Month]],tbMonthlies[Month],tbMonthlies[Buffett Indicator],M134)</f>
        <v>1.9927602877257726</v>
      </c>
      <c r="N133" s="39">
        <f>_xlfn.XLOOKUP(tbDailies[[#This Row],[Month]],tbMonthlies[Month],tbMonthlies[CPI Indicator],N134)</f>
        <v>0.75882647246852153</v>
      </c>
      <c r="O133" s="39">
        <f>_xlfn.XLOOKUP(tbDailies[[#This Row],[Month]],tbMonthlies[Month],tbMonthlies[Shiller PE],O134)</f>
        <v>0.27489999999999998</v>
      </c>
      <c r="P133" s="39">
        <f>_xlfn.XLOOKUP(tbDailies[[#This Row],[Month]],tbMonthlies[Month],tbMonthlies[Unemployment],P134)</f>
        <v>5.4000000000000006E-2</v>
      </c>
      <c r="Q133" s="48">
        <f>_xlfn.XLOOKUP(tbDailies[[#This Row],[Month]],tbMonthlies[Month],tbMonthlies[Debt to GDP],Q134)</f>
        <v>78.162999999999997</v>
      </c>
    </row>
    <row r="134" spans="2:17" ht="30" customHeight="1" x14ac:dyDescent="0.25">
      <c r="B134" s="10">
        <v>44379</v>
      </c>
      <c r="C134" s="18" t="str">
        <f>TEXT(tbDailies[[#This Row],[Date]],"mmm-yy")</f>
        <v>Jul-21</v>
      </c>
      <c r="D134" s="4">
        <v>21</v>
      </c>
      <c r="E134" s="4" t="str">
        <f>_xlfn.XLOOKUP(tbDailies[[#This Row],[Date]],FXUSDCAD[Date],FXUSDCAD[Rate],E135)</f>
        <v>1.2353</v>
      </c>
      <c r="F134" s="6">
        <f>_xlfn.XLOOKUP(tbDailies[[#This Row],[Date]],BTC_USD_History[Date],BTC_USD_History[Close],"n/a")</f>
        <v>33897.046875</v>
      </c>
      <c r="G134" s="6">
        <f>_xlfn.XLOOKUP(tbDailies[[#This Row],[Date]],ETH_USD_History[Date(UTC)],ETH_USD_History[Value],"n/a")</f>
        <v>2155.65</v>
      </c>
      <c r="H134" s="6">
        <f>_xlfn.XLOOKUP(tbDailies[[#This Row],[Date]],VOO_USD_History[Date],VOO_USD_History[Close],"n/a")</f>
        <v>398.75</v>
      </c>
      <c r="I134" s="8">
        <f>_xlfn.XLOOKUP(tbDailies[[#This Row],[Date]],VIX_USD_History[DATE],VIX_USD_History[CLOSE],"n/a")</f>
        <v>15.07</v>
      </c>
      <c r="J134" s="6">
        <f>tbDailies[[#This Row],[BTC-USD]]*tbDailies[[#This Row],[FX]]</f>
        <v>41873.022004687504</v>
      </c>
      <c r="K134" s="6">
        <f>tbDailies[[#This Row],[ETH-USD]]*tbDailies[[#This Row],[FX]]</f>
        <v>2662.8744450000004</v>
      </c>
      <c r="L134" s="16">
        <f>_xlfn.XLOOKUP(tbDailies[[#This Row],[Month]],tbMonthlies[Month],tbMonthlies[US Inflation],L135)</f>
        <v>5.3699999999999998E-2</v>
      </c>
      <c r="M134" s="39">
        <f>_xlfn.XLOOKUP(tbDailies[[#This Row],[Month]],tbMonthlies[Month],tbMonthlies[Buffett Indicator],M135)</f>
        <v>1.9927602877257726</v>
      </c>
      <c r="N134" s="39">
        <f>_xlfn.XLOOKUP(tbDailies[[#This Row],[Month]],tbMonthlies[Month],tbMonthlies[CPI Indicator],N135)</f>
        <v>0.75882647246852153</v>
      </c>
      <c r="O134" s="39">
        <f>_xlfn.XLOOKUP(tbDailies[[#This Row],[Month]],tbMonthlies[Month],tbMonthlies[Shiller PE],O135)</f>
        <v>0.27489999999999998</v>
      </c>
      <c r="P134" s="39">
        <f>_xlfn.XLOOKUP(tbDailies[[#This Row],[Month]],tbMonthlies[Month],tbMonthlies[Unemployment],P135)</f>
        <v>5.4000000000000006E-2</v>
      </c>
      <c r="Q134" s="48">
        <f>_xlfn.XLOOKUP(tbDailies[[#This Row],[Month]],tbMonthlies[Month],tbMonthlies[Debt to GDP],Q135)</f>
        <v>78.162999999999997</v>
      </c>
    </row>
    <row r="135" spans="2:17" ht="30" customHeight="1" x14ac:dyDescent="0.25">
      <c r="B135" s="10">
        <v>44378</v>
      </c>
      <c r="C135" s="18" t="str">
        <f>TEXT(tbDailies[[#This Row],[Date]],"mmm-yy")</f>
        <v>Jul-21</v>
      </c>
      <c r="D135" s="4">
        <v>28</v>
      </c>
      <c r="E135" s="4" t="str">
        <f>_xlfn.XLOOKUP(tbDailies[[#This Row],[Date]],FXUSDCAD[Date],FXUSDCAD[Rate],E136)</f>
        <v>1.2394</v>
      </c>
      <c r="F135" s="6">
        <f>_xlfn.XLOOKUP(tbDailies[[#This Row],[Date]],BTC_USD_History[Date],BTC_USD_History[Close],"n/a")</f>
        <v>33572.117187999997</v>
      </c>
      <c r="G135" s="6">
        <f>_xlfn.XLOOKUP(tbDailies[[#This Row],[Date]],ETH_USD_History[Date(UTC)],ETH_USD_History[Value],"n/a")</f>
        <v>2109.29</v>
      </c>
      <c r="H135" s="6">
        <f>_xlfn.XLOOKUP(tbDailies[[#This Row],[Date]],VOO_USD_History[Date],VOO_USD_History[Close],"n/a")</f>
        <v>395.73998999999998</v>
      </c>
      <c r="I135" s="8">
        <f>_xlfn.XLOOKUP(tbDailies[[#This Row],[Date]],VIX_USD_History[DATE],VIX_USD_History[CLOSE],"n/a")</f>
        <v>15.48</v>
      </c>
      <c r="J135" s="6">
        <f>tbDailies[[#This Row],[BTC-USD]]*tbDailies[[#This Row],[FX]]</f>
        <v>41609.282042807201</v>
      </c>
      <c r="K135" s="6">
        <f>tbDailies[[#This Row],[ETH-USD]]*tbDailies[[#This Row],[FX]]</f>
        <v>2614.2540260000001</v>
      </c>
      <c r="L135" s="16">
        <f>_xlfn.XLOOKUP(tbDailies[[#This Row],[Month]],tbMonthlies[Month],tbMonthlies[US Inflation],L136)</f>
        <v>5.3699999999999998E-2</v>
      </c>
      <c r="M135" s="39">
        <f>_xlfn.XLOOKUP(tbDailies[[#This Row],[Month]],tbMonthlies[Month],tbMonthlies[Buffett Indicator],M136)</f>
        <v>1.9927602877257726</v>
      </c>
      <c r="N135" s="39">
        <f>_xlfn.XLOOKUP(tbDailies[[#This Row],[Month]],tbMonthlies[Month],tbMonthlies[CPI Indicator],N136)</f>
        <v>0.75882647246852153</v>
      </c>
      <c r="O135" s="39">
        <f>_xlfn.XLOOKUP(tbDailies[[#This Row],[Month]],tbMonthlies[Month],tbMonthlies[Shiller PE],O136)</f>
        <v>0.27489999999999998</v>
      </c>
      <c r="P135" s="39">
        <f>_xlfn.XLOOKUP(tbDailies[[#This Row],[Month]],tbMonthlies[Month],tbMonthlies[Unemployment],P136)</f>
        <v>5.4000000000000006E-2</v>
      </c>
      <c r="Q135" s="48">
        <f>_xlfn.XLOOKUP(tbDailies[[#This Row],[Month]],tbMonthlies[Month],tbMonthlies[Debt to GDP],Q136)</f>
        <v>78.162999999999997</v>
      </c>
    </row>
    <row r="136" spans="2:17" ht="30" customHeight="1" x14ac:dyDescent="0.25">
      <c r="B136" s="10">
        <v>44377</v>
      </c>
      <c r="C136" s="18" t="str">
        <f>TEXT(tbDailies[[#This Row],[Date]],"mmm-yy")</f>
        <v>Jun-21</v>
      </c>
      <c r="D136" s="4">
        <v>28</v>
      </c>
      <c r="E136" s="4" t="str">
        <f>_xlfn.XLOOKUP(tbDailies[[#This Row],[Date]],FXUSDCAD[Date],FXUSDCAD[Rate],E137)</f>
        <v>1.2394</v>
      </c>
      <c r="F136" s="6">
        <f>_xlfn.XLOOKUP(tbDailies[[#This Row],[Date]],BTC_USD_History[Date],BTC_USD_History[Close],"n/a")</f>
        <v>35040.835937999997</v>
      </c>
      <c r="G136" s="6">
        <f>_xlfn.XLOOKUP(tbDailies[[#This Row],[Date]],ETH_USD_History[Date(UTC)],ETH_USD_History[Value],"n/a")</f>
        <v>2276.14</v>
      </c>
      <c r="H136" s="6">
        <f>_xlfn.XLOOKUP(tbDailies[[#This Row],[Date]],VOO_USD_History[Date],VOO_USD_History[Close],"n/a")</f>
        <v>393.51998900000001</v>
      </c>
      <c r="I136" s="8">
        <f>_xlfn.XLOOKUP(tbDailies[[#This Row],[Date]],VIX_USD_History[DATE],VIX_USD_History[CLOSE],"n/a")</f>
        <v>15.83</v>
      </c>
      <c r="J136" s="6">
        <f>tbDailies[[#This Row],[BTC-USD]]*tbDailies[[#This Row],[FX]]</f>
        <v>43429.6120615572</v>
      </c>
      <c r="K136" s="6">
        <f>tbDailies[[#This Row],[ETH-USD]]*tbDailies[[#This Row],[FX]]</f>
        <v>2821.047916</v>
      </c>
      <c r="L136" s="16">
        <f>_xlfn.XLOOKUP(tbDailies[[#This Row],[Month]],tbMonthlies[Month],tbMonthlies[US Inflation],L137)</f>
        <v>5.3900000000000003E-2</v>
      </c>
      <c r="M136" s="39">
        <f>_xlfn.XLOOKUP(tbDailies[[#This Row],[Month]],tbMonthlies[Month],tbMonthlies[Buffett Indicator],M137)</f>
        <v>1.9355151205364736</v>
      </c>
      <c r="N136" s="39">
        <f>_xlfn.XLOOKUP(tbDailies[[#This Row],[Month]],tbMonthlies[Month],tbMonthlies[CPI Indicator],N137)</f>
        <v>0.75519359590849722</v>
      </c>
      <c r="O136" s="39">
        <f>_xlfn.XLOOKUP(tbDailies[[#This Row],[Month]],tbMonthlies[Month],tbMonthlies[Shiller PE],O137)</f>
        <v>0.26700000000000002</v>
      </c>
      <c r="P136" s="39">
        <f>_xlfn.XLOOKUP(tbDailies[[#This Row],[Month]],tbMonthlies[Month],tbMonthlies[Unemployment],P137)</f>
        <v>5.9000000000000004E-2</v>
      </c>
      <c r="Q136" s="48">
        <f>_xlfn.XLOOKUP(tbDailies[[#This Row],[Month]],tbMonthlies[Month],tbMonthlies[Debt to GDP],Q137)</f>
        <v>78.162999999999997</v>
      </c>
    </row>
    <row r="137" spans="2:17" ht="30" customHeight="1" x14ac:dyDescent="0.25">
      <c r="B137" s="10">
        <v>44376</v>
      </c>
      <c r="C137" s="18" t="str">
        <f>TEXT(tbDailies[[#This Row],[Date]],"mmm-yy")</f>
        <v>Jun-21</v>
      </c>
      <c r="D137" s="4">
        <v>25</v>
      </c>
      <c r="E137" s="4" t="str">
        <f>_xlfn.XLOOKUP(tbDailies[[#This Row],[Date]],FXUSDCAD[Date],FXUSDCAD[Rate],E138)</f>
        <v>1.2384</v>
      </c>
      <c r="F137" s="6">
        <f>_xlfn.XLOOKUP(tbDailies[[#This Row],[Date]],BTC_USD_History[Date],BTC_USD_History[Close],"n/a")</f>
        <v>35867.777344000002</v>
      </c>
      <c r="G137" s="6">
        <f>_xlfn.XLOOKUP(tbDailies[[#This Row],[Date]],ETH_USD_History[Date(UTC)],ETH_USD_History[Value],"n/a")</f>
        <v>2165.61</v>
      </c>
      <c r="H137" s="6">
        <f>_xlfn.XLOOKUP(tbDailies[[#This Row],[Date]],VOO_USD_History[Date],VOO_USD_History[Close],"n/a")</f>
        <v>393.16000400000001</v>
      </c>
      <c r="I137" s="8">
        <f>_xlfn.XLOOKUP(tbDailies[[#This Row],[Date]],VIX_USD_History[DATE],VIX_USD_History[CLOSE],"n/a")</f>
        <v>16.02</v>
      </c>
      <c r="J137" s="6">
        <f>tbDailies[[#This Row],[BTC-USD]]*tbDailies[[#This Row],[FX]]</f>
        <v>44418.655462809598</v>
      </c>
      <c r="K137" s="6">
        <f>tbDailies[[#This Row],[ETH-USD]]*tbDailies[[#This Row],[FX]]</f>
        <v>2681.8914239999999</v>
      </c>
      <c r="L137" s="16">
        <f>_xlfn.XLOOKUP(tbDailies[[#This Row],[Month]],tbMonthlies[Month],tbMonthlies[US Inflation],L138)</f>
        <v>5.3900000000000003E-2</v>
      </c>
      <c r="M137" s="39">
        <f>_xlfn.XLOOKUP(tbDailies[[#This Row],[Month]],tbMonthlies[Month],tbMonthlies[Buffett Indicator],M138)</f>
        <v>1.9355151205364736</v>
      </c>
      <c r="N137" s="39">
        <f>_xlfn.XLOOKUP(tbDailies[[#This Row],[Month]],tbMonthlies[Month],tbMonthlies[CPI Indicator],N138)</f>
        <v>0.75519359590849722</v>
      </c>
      <c r="O137" s="39">
        <f>_xlfn.XLOOKUP(tbDailies[[#This Row],[Month]],tbMonthlies[Month],tbMonthlies[Shiller PE],O138)</f>
        <v>0.26700000000000002</v>
      </c>
      <c r="P137" s="39">
        <f>_xlfn.XLOOKUP(tbDailies[[#This Row],[Month]],tbMonthlies[Month],tbMonthlies[Unemployment],P138)</f>
        <v>5.9000000000000004E-2</v>
      </c>
      <c r="Q137" s="48">
        <f>_xlfn.XLOOKUP(tbDailies[[#This Row],[Month]],tbMonthlies[Month],tbMonthlies[Debt to GDP],Q138)</f>
        <v>78.162999999999997</v>
      </c>
    </row>
    <row r="138" spans="2:17" ht="30" customHeight="1" x14ac:dyDescent="0.25">
      <c r="B138" s="10">
        <v>44375</v>
      </c>
      <c r="C138" s="18" t="str">
        <f>TEXT(tbDailies[[#This Row],[Date]],"mmm-yy")</f>
        <v>Jun-21</v>
      </c>
      <c r="D138" s="4">
        <v>25</v>
      </c>
      <c r="E138" s="4" t="str">
        <f>_xlfn.XLOOKUP(tbDailies[[#This Row],[Date]],FXUSDCAD[Date],FXUSDCAD[Rate],E139)</f>
        <v>1.2335</v>
      </c>
      <c r="F138" s="6">
        <f>_xlfn.XLOOKUP(tbDailies[[#This Row],[Date]],BTC_USD_History[Date],BTC_USD_History[Close],"n/a")</f>
        <v>34434.335937999997</v>
      </c>
      <c r="G138" s="6">
        <f>_xlfn.XLOOKUP(tbDailies[[#This Row],[Date]],ETH_USD_History[Date(UTC)],ETH_USD_History[Value],"n/a")</f>
        <v>2083.8000000000002</v>
      </c>
      <c r="H138" s="6">
        <f>_xlfn.XLOOKUP(tbDailies[[#This Row],[Date]],VOO_USD_History[Date],VOO_USD_History[Close],"n/a")</f>
        <v>394.32000699999998</v>
      </c>
      <c r="I138" s="8">
        <f>_xlfn.XLOOKUP(tbDailies[[#This Row],[Date]],VIX_USD_History[DATE],VIX_USD_History[CLOSE],"n/a")</f>
        <v>15.76</v>
      </c>
      <c r="J138" s="6">
        <f>tbDailies[[#This Row],[BTC-USD]]*tbDailies[[#This Row],[FX]]</f>
        <v>42474.753379522997</v>
      </c>
      <c r="K138" s="6">
        <f>tbDailies[[#This Row],[ETH-USD]]*tbDailies[[#This Row],[FX]]</f>
        <v>2570.3673000000003</v>
      </c>
      <c r="L138" s="16">
        <f>_xlfn.XLOOKUP(tbDailies[[#This Row],[Month]],tbMonthlies[Month],tbMonthlies[US Inflation],L139)</f>
        <v>5.3900000000000003E-2</v>
      </c>
      <c r="M138" s="39">
        <f>_xlfn.XLOOKUP(tbDailies[[#This Row],[Month]],tbMonthlies[Month],tbMonthlies[Buffett Indicator],M139)</f>
        <v>1.9355151205364736</v>
      </c>
      <c r="N138" s="39">
        <f>_xlfn.XLOOKUP(tbDailies[[#This Row],[Month]],tbMonthlies[Month],tbMonthlies[CPI Indicator],N139)</f>
        <v>0.75519359590849722</v>
      </c>
      <c r="O138" s="39">
        <f>_xlfn.XLOOKUP(tbDailies[[#This Row],[Month]],tbMonthlies[Month],tbMonthlies[Shiller PE],O139)</f>
        <v>0.26700000000000002</v>
      </c>
      <c r="P138" s="39">
        <f>_xlfn.XLOOKUP(tbDailies[[#This Row],[Month]],tbMonthlies[Month],tbMonthlies[Unemployment],P139)</f>
        <v>5.9000000000000004E-2</v>
      </c>
      <c r="Q138" s="48">
        <f>_xlfn.XLOOKUP(tbDailies[[#This Row],[Month]],tbMonthlies[Month],tbMonthlies[Debt to GDP],Q139)</f>
        <v>78.162999999999997</v>
      </c>
    </row>
    <row r="139" spans="2:17" ht="30" customHeight="1" x14ac:dyDescent="0.25">
      <c r="B139" s="10">
        <v>44374</v>
      </c>
      <c r="C139" s="18" t="str">
        <f>TEXT(tbDailies[[#This Row],[Date]],"mmm-yy")</f>
        <v>Jun-21</v>
      </c>
      <c r="D139" s="4">
        <v>22</v>
      </c>
      <c r="E139" s="4" t="str">
        <f>_xlfn.XLOOKUP(tbDailies[[#This Row],[Date]],FXUSDCAD[Date],FXUSDCAD[Rate],E140)</f>
        <v>1.2294</v>
      </c>
      <c r="F139" s="6">
        <f>_xlfn.XLOOKUP(tbDailies[[#This Row],[Date]],BTC_USD_History[Date],BTC_USD_History[Close],"n/a")</f>
        <v>34649.644530999998</v>
      </c>
      <c r="G139" s="6">
        <f>_xlfn.XLOOKUP(tbDailies[[#This Row],[Date]],ETH_USD_History[Date(UTC)],ETH_USD_History[Value],"n/a")</f>
        <v>1983.33</v>
      </c>
      <c r="H139" s="6" t="str">
        <f>_xlfn.XLOOKUP(tbDailies[[#This Row],[Date]],VOO_USD_History[Date],VOO_USD_History[Close],"n/a")</f>
        <v>n/a</v>
      </c>
      <c r="I139" s="8" t="str">
        <f>_xlfn.XLOOKUP(tbDailies[[#This Row],[Date]],VIX_USD_History[DATE],VIX_USD_History[CLOSE],"n/a")</f>
        <v>n/a</v>
      </c>
      <c r="J139" s="6">
        <f>tbDailies[[#This Row],[BTC-USD]]*tbDailies[[#This Row],[FX]]</f>
        <v>42598.272986411401</v>
      </c>
      <c r="K139" s="6">
        <f>tbDailies[[#This Row],[ETH-USD]]*tbDailies[[#This Row],[FX]]</f>
        <v>2438.3059020000001</v>
      </c>
      <c r="L139" s="16">
        <f>_xlfn.XLOOKUP(tbDailies[[#This Row],[Month]],tbMonthlies[Month],tbMonthlies[US Inflation],L140)</f>
        <v>5.3900000000000003E-2</v>
      </c>
      <c r="M139" s="39">
        <f>_xlfn.XLOOKUP(tbDailies[[#This Row],[Month]],tbMonthlies[Month],tbMonthlies[Buffett Indicator],M140)</f>
        <v>1.9355151205364736</v>
      </c>
      <c r="N139" s="39">
        <f>_xlfn.XLOOKUP(tbDailies[[#This Row],[Month]],tbMonthlies[Month],tbMonthlies[CPI Indicator],N140)</f>
        <v>0.75519359590849722</v>
      </c>
      <c r="O139" s="39">
        <f>_xlfn.XLOOKUP(tbDailies[[#This Row],[Month]],tbMonthlies[Month],tbMonthlies[Shiller PE],O140)</f>
        <v>0.26700000000000002</v>
      </c>
      <c r="P139" s="39">
        <f>_xlfn.XLOOKUP(tbDailies[[#This Row],[Month]],tbMonthlies[Month],tbMonthlies[Unemployment],P140)</f>
        <v>5.9000000000000004E-2</v>
      </c>
      <c r="Q139" s="48">
        <f>_xlfn.XLOOKUP(tbDailies[[#This Row],[Month]],tbMonthlies[Month],tbMonthlies[Debt to GDP],Q140)</f>
        <v>78.162999999999997</v>
      </c>
    </row>
    <row r="140" spans="2:17" ht="30" customHeight="1" x14ac:dyDescent="0.25">
      <c r="B140" s="10">
        <v>44373</v>
      </c>
      <c r="C140" s="18" t="str">
        <f>TEXT(tbDailies[[#This Row],[Date]],"mmm-yy")</f>
        <v>Jun-21</v>
      </c>
      <c r="D140" s="4">
        <v>20</v>
      </c>
      <c r="E140" s="4" t="str">
        <f>_xlfn.XLOOKUP(tbDailies[[#This Row],[Date]],FXUSDCAD[Date],FXUSDCAD[Rate],E141)</f>
        <v>1.2294</v>
      </c>
      <c r="F140" s="6">
        <f>_xlfn.XLOOKUP(tbDailies[[#This Row],[Date]],BTC_USD_History[Date],BTC_USD_History[Close],"n/a")</f>
        <v>32186.277343999998</v>
      </c>
      <c r="G140" s="6">
        <f>_xlfn.XLOOKUP(tbDailies[[#This Row],[Date]],ETH_USD_History[Date(UTC)],ETH_USD_History[Value],"n/a")</f>
        <v>1830.94</v>
      </c>
      <c r="H140" s="6" t="str">
        <f>_xlfn.XLOOKUP(tbDailies[[#This Row],[Date]],VOO_USD_History[Date],VOO_USD_History[Close],"n/a")</f>
        <v>n/a</v>
      </c>
      <c r="I140" s="8" t="str">
        <f>_xlfn.XLOOKUP(tbDailies[[#This Row],[Date]],VIX_USD_History[DATE],VIX_USD_History[CLOSE],"n/a")</f>
        <v>n/a</v>
      </c>
      <c r="J140" s="6">
        <f>tbDailies[[#This Row],[BTC-USD]]*tbDailies[[#This Row],[FX]]</f>
        <v>39569.809366713598</v>
      </c>
      <c r="K140" s="6">
        <f>tbDailies[[#This Row],[ETH-USD]]*tbDailies[[#This Row],[FX]]</f>
        <v>2250.9576360000001</v>
      </c>
      <c r="L140" s="16">
        <f>_xlfn.XLOOKUP(tbDailies[[#This Row],[Month]],tbMonthlies[Month],tbMonthlies[US Inflation],L141)</f>
        <v>5.3900000000000003E-2</v>
      </c>
      <c r="M140" s="39">
        <f>_xlfn.XLOOKUP(tbDailies[[#This Row],[Month]],tbMonthlies[Month],tbMonthlies[Buffett Indicator],M141)</f>
        <v>1.9355151205364736</v>
      </c>
      <c r="N140" s="39">
        <f>_xlfn.XLOOKUP(tbDailies[[#This Row],[Month]],tbMonthlies[Month],tbMonthlies[CPI Indicator],N141)</f>
        <v>0.75519359590849722</v>
      </c>
      <c r="O140" s="39">
        <f>_xlfn.XLOOKUP(tbDailies[[#This Row],[Month]],tbMonthlies[Month],tbMonthlies[Shiller PE],O141)</f>
        <v>0.26700000000000002</v>
      </c>
      <c r="P140" s="39">
        <f>_xlfn.XLOOKUP(tbDailies[[#This Row],[Month]],tbMonthlies[Month],tbMonthlies[Unemployment],P141)</f>
        <v>5.9000000000000004E-2</v>
      </c>
      <c r="Q140" s="48">
        <f>_xlfn.XLOOKUP(tbDailies[[#This Row],[Month]],tbMonthlies[Month],tbMonthlies[Debt to GDP],Q141)</f>
        <v>78.162999999999997</v>
      </c>
    </row>
    <row r="141" spans="2:17" ht="30" customHeight="1" x14ac:dyDescent="0.25">
      <c r="B141" s="10">
        <v>44372</v>
      </c>
      <c r="C141" s="18" t="str">
        <f>TEXT(tbDailies[[#This Row],[Date]],"mmm-yy")</f>
        <v>Jun-21</v>
      </c>
      <c r="D141" s="4">
        <v>27</v>
      </c>
      <c r="E141" s="4" t="str">
        <f>_xlfn.XLOOKUP(tbDailies[[#This Row],[Date]],FXUSDCAD[Date],FXUSDCAD[Rate],E142)</f>
        <v>1.2294</v>
      </c>
      <c r="F141" s="6">
        <f>_xlfn.XLOOKUP(tbDailies[[#This Row],[Date]],BTC_USD_History[Date],BTC_USD_History[Close],"n/a")</f>
        <v>31637.779297000001</v>
      </c>
      <c r="G141" s="6">
        <f>_xlfn.XLOOKUP(tbDailies[[#This Row],[Date]],ETH_USD_History[Date(UTC)],ETH_USD_History[Value],"n/a")</f>
        <v>1810.27</v>
      </c>
      <c r="H141" s="6">
        <f>_xlfn.XLOOKUP(tbDailies[[#This Row],[Date]],VOO_USD_History[Date],VOO_USD_History[Close],"n/a")</f>
        <v>393.5</v>
      </c>
      <c r="I141" s="8">
        <f>_xlfn.XLOOKUP(tbDailies[[#This Row],[Date]],VIX_USD_History[DATE],VIX_USD_History[CLOSE],"n/a")</f>
        <v>15.62</v>
      </c>
      <c r="J141" s="6">
        <f>tbDailies[[#This Row],[BTC-USD]]*tbDailies[[#This Row],[FX]]</f>
        <v>38895.485867731804</v>
      </c>
      <c r="K141" s="6">
        <f>tbDailies[[#This Row],[ETH-USD]]*tbDailies[[#This Row],[FX]]</f>
        <v>2225.5459380000002</v>
      </c>
      <c r="L141" s="16">
        <f>_xlfn.XLOOKUP(tbDailies[[#This Row],[Month]],tbMonthlies[Month],tbMonthlies[US Inflation],L142)</f>
        <v>5.3900000000000003E-2</v>
      </c>
      <c r="M141" s="39">
        <f>_xlfn.XLOOKUP(tbDailies[[#This Row],[Month]],tbMonthlies[Month],tbMonthlies[Buffett Indicator],M142)</f>
        <v>1.9355151205364736</v>
      </c>
      <c r="N141" s="39">
        <f>_xlfn.XLOOKUP(tbDailies[[#This Row],[Month]],tbMonthlies[Month],tbMonthlies[CPI Indicator],N142)</f>
        <v>0.75519359590849722</v>
      </c>
      <c r="O141" s="39">
        <f>_xlfn.XLOOKUP(tbDailies[[#This Row],[Month]],tbMonthlies[Month],tbMonthlies[Shiller PE],O142)</f>
        <v>0.26700000000000002</v>
      </c>
      <c r="P141" s="39">
        <f>_xlfn.XLOOKUP(tbDailies[[#This Row],[Month]],tbMonthlies[Month],tbMonthlies[Unemployment],P142)</f>
        <v>5.9000000000000004E-2</v>
      </c>
      <c r="Q141" s="48">
        <f>_xlfn.XLOOKUP(tbDailies[[#This Row],[Month]],tbMonthlies[Month],tbMonthlies[Debt to GDP],Q142)</f>
        <v>78.162999999999997</v>
      </c>
    </row>
    <row r="142" spans="2:17" ht="30" customHeight="1" x14ac:dyDescent="0.25">
      <c r="B142" s="10">
        <v>44371</v>
      </c>
      <c r="C142" s="18" t="str">
        <f>TEXT(tbDailies[[#This Row],[Date]],"mmm-yy")</f>
        <v>Jun-21</v>
      </c>
      <c r="D142" s="4">
        <v>22</v>
      </c>
      <c r="E142" s="4" t="str">
        <f>_xlfn.XLOOKUP(tbDailies[[#This Row],[Date]],FXUSDCAD[Date],FXUSDCAD[Rate],E143)</f>
        <v>1.2316</v>
      </c>
      <c r="F142" s="6">
        <f>_xlfn.XLOOKUP(tbDailies[[#This Row],[Date]],BTC_USD_History[Date],BTC_USD_History[Close],"n/a")</f>
        <v>34662.4375</v>
      </c>
      <c r="G142" s="6">
        <f>_xlfn.XLOOKUP(tbDailies[[#This Row],[Date]],ETH_USD_History[Date(UTC)],ETH_USD_History[Value],"n/a")</f>
        <v>1989.01</v>
      </c>
      <c r="H142" s="6">
        <f>_xlfn.XLOOKUP(tbDailies[[#This Row],[Date]],VOO_USD_History[Date],VOO_USD_History[Close],"n/a")</f>
        <v>392.04998799999998</v>
      </c>
      <c r="I142" s="8">
        <f>_xlfn.XLOOKUP(tbDailies[[#This Row],[Date]],VIX_USD_History[DATE],VIX_USD_History[CLOSE],"n/a")</f>
        <v>15.97</v>
      </c>
      <c r="J142" s="6">
        <f>tbDailies[[#This Row],[BTC-USD]]*tbDailies[[#This Row],[FX]]</f>
        <v>42690.258025000003</v>
      </c>
      <c r="K142" s="6">
        <f>tbDailies[[#This Row],[ETH-USD]]*tbDailies[[#This Row],[FX]]</f>
        <v>2449.6647160000002</v>
      </c>
      <c r="L142" s="16">
        <f>_xlfn.XLOOKUP(tbDailies[[#This Row],[Month]],tbMonthlies[Month],tbMonthlies[US Inflation],L143)</f>
        <v>5.3900000000000003E-2</v>
      </c>
      <c r="M142" s="39">
        <f>_xlfn.XLOOKUP(tbDailies[[#This Row],[Month]],tbMonthlies[Month],tbMonthlies[Buffett Indicator],M143)</f>
        <v>1.9355151205364736</v>
      </c>
      <c r="N142" s="39">
        <f>_xlfn.XLOOKUP(tbDailies[[#This Row],[Month]],tbMonthlies[Month],tbMonthlies[CPI Indicator],N143)</f>
        <v>0.75519359590849722</v>
      </c>
      <c r="O142" s="39">
        <f>_xlfn.XLOOKUP(tbDailies[[#This Row],[Month]],tbMonthlies[Month],tbMonthlies[Shiller PE],O143)</f>
        <v>0.26700000000000002</v>
      </c>
      <c r="P142" s="39">
        <f>_xlfn.XLOOKUP(tbDailies[[#This Row],[Month]],tbMonthlies[Month],tbMonthlies[Unemployment],P143)</f>
        <v>5.9000000000000004E-2</v>
      </c>
      <c r="Q142" s="48">
        <f>_xlfn.XLOOKUP(tbDailies[[#This Row],[Month]],tbMonthlies[Month],tbMonthlies[Debt to GDP],Q143)</f>
        <v>78.162999999999997</v>
      </c>
    </row>
    <row r="143" spans="2:17" ht="30" customHeight="1" x14ac:dyDescent="0.25">
      <c r="B143" s="10">
        <v>44370</v>
      </c>
      <c r="C143" s="18" t="str">
        <f>TEXT(tbDailies[[#This Row],[Date]],"mmm-yy")</f>
        <v>Jun-21</v>
      </c>
      <c r="D143" s="4">
        <v>14</v>
      </c>
      <c r="E143" s="4" t="str">
        <f>_xlfn.XLOOKUP(tbDailies[[#This Row],[Date]],FXUSDCAD[Date],FXUSDCAD[Rate],E144)</f>
        <v>1.2287</v>
      </c>
      <c r="F143" s="6">
        <f>_xlfn.XLOOKUP(tbDailies[[#This Row],[Date]],BTC_USD_History[Date],BTC_USD_History[Close],"n/a")</f>
        <v>33723.027344000002</v>
      </c>
      <c r="G143" s="6">
        <f>_xlfn.XLOOKUP(tbDailies[[#This Row],[Date]],ETH_USD_History[Date(UTC)],ETH_USD_History[Value],"n/a")</f>
        <v>1967.95</v>
      </c>
      <c r="H143" s="6">
        <f>_xlfn.XLOOKUP(tbDailies[[#This Row],[Date]],VOO_USD_History[Date],VOO_USD_History[Close],"n/a")</f>
        <v>389.82000699999998</v>
      </c>
      <c r="I143" s="8">
        <f>_xlfn.XLOOKUP(tbDailies[[#This Row],[Date]],VIX_USD_History[DATE],VIX_USD_History[CLOSE],"n/a")</f>
        <v>16.32</v>
      </c>
      <c r="J143" s="6">
        <f>tbDailies[[#This Row],[BTC-USD]]*tbDailies[[#This Row],[FX]]</f>
        <v>41435.483697572796</v>
      </c>
      <c r="K143" s="6">
        <f>tbDailies[[#This Row],[ETH-USD]]*tbDailies[[#This Row],[FX]]</f>
        <v>2418.0201649999999</v>
      </c>
      <c r="L143" s="16">
        <f>_xlfn.XLOOKUP(tbDailies[[#This Row],[Month]],tbMonthlies[Month],tbMonthlies[US Inflation],L144)</f>
        <v>5.3900000000000003E-2</v>
      </c>
      <c r="M143" s="39">
        <f>_xlfn.XLOOKUP(tbDailies[[#This Row],[Month]],tbMonthlies[Month],tbMonthlies[Buffett Indicator],M144)</f>
        <v>1.9355151205364736</v>
      </c>
      <c r="N143" s="39">
        <f>_xlfn.XLOOKUP(tbDailies[[#This Row],[Month]],tbMonthlies[Month],tbMonthlies[CPI Indicator],N144)</f>
        <v>0.75519359590849722</v>
      </c>
      <c r="O143" s="39">
        <f>_xlfn.XLOOKUP(tbDailies[[#This Row],[Month]],tbMonthlies[Month],tbMonthlies[Shiller PE],O144)</f>
        <v>0.26700000000000002</v>
      </c>
      <c r="P143" s="39">
        <f>_xlfn.XLOOKUP(tbDailies[[#This Row],[Month]],tbMonthlies[Month],tbMonthlies[Unemployment],P144)</f>
        <v>5.9000000000000004E-2</v>
      </c>
      <c r="Q143" s="48">
        <f>_xlfn.XLOOKUP(tbDailies[[#This Row],[Month]],tbMonthlies[Month],tbMonthlies[Debt to GDP],Q144)</f>
        <v>78.162999999999997</v>
      </c>
    </row>
    <row r="144" spans="2:17" ht="30" customHeight="1" x14ac:dyDescent="0.25">
      <c r="B144" s="10">
        <v>44369</v>
      </c>
      <c r="C144" s="18" t="str">
        <f>TEXT(tbDailies[[#This Row],[Date]],"mmm-yy")</f>
        <v>Jun-21</v>
      </c>
      <c r="D144" s="4">
        <v>10</v>
      </c>
      <c r="E144" s="4" t="str">
        <f>_xlfn.XLOOKUP(tbDailies[[#This Row],[Date]],FXUSDCAD[Date],FXUSDCAD[Rate],E145)</f>
        <v>1.2356</v>
      </c>
      <c r="F144" s="6">
        <f>_xlfn.XLOOKUP(tbDailies[[#This Row],[Date]],BTC_USD_History[Date],BTC_USD_History[Close],"n/a")</f>
        <v>32505.660156000002</v>
      </c>
      <c r="G144" s="6">
        <f>_xlfn.XLOOKUP(tbDailies[[#This Row],[Date]],ETH_USD_History[Date(UTC)],ETH_USD_History[Value],"n/a")</f>
        <v>1880.83</v>
      </c>
      <c r="H144" s="6">
        <f>_xlfn.XLOOKUP(tbDailies[[#This Row],[Date]],VOO_USD_History[Date],VOO_USD_History[Close],"n/a")</f>
        <v>390.23998999999998</v>
      </c>
      <c r="I144" s="8">
        <f>_xlfn.XLOOKUP(tbDailies[[#This Row],[Date]],VIX_USD_History[DATE],VIX_USD_History[CLOSE],"n/a")</f>
        <v>16.66</v>
      </c>
      <c r="J144" s="6">
        <f>tbDailies[[#This Row],[BTC-USD]]*tbDailies[[#This Row],[FX]]</f>
        <v>40163.993688753602</v>
      </c>
      <c r="K144" s="6">
        <f>tbDailies[[#This Row],[ETH-USD]]*tbDailies[[#This Row],[FX]]</f>
        <v>2323.953548</v>
      </c>
      <c r="L144" s="16">
        <f>_xlfn.XLOOKUP(tbDailies[[#This Row],[Month]],tbMonthlies[Month],tbMonthlies[US Inflation],L145)</f>
        <v>5.3900000000000003E-2</v>
      </c>
      <c r="M144" s="39">
        <f>_xlfn.XLOOKUP(tbDailies[[#This Row],[Month]],tbMonthlies[Month],tbMonthlies[Buffett Indicator],M145)</f>
        <v>1.9355151205364736</v>
      </c>
      <c r="N144" s="39">
        <f>_xlfn.XLOOKUP(tbDailies[[#This Row],[Month]],tbMonthlies[Month],tbMonthlies[CPI Indicator],N145)</f>
        <v>0.75519359590849722</v>
      </c>
      <c r="O144" s="39">
        <f>_xlfn.XLOOKUP(tbDailies[[#This Row],[Month]],tbMonthlies[Month],tbMonthlies[Shiller PE],O145)</f>
        <v>0.26700000000000002</v>
      </c>
      <c r="P144" s="39">
        <f>_xlfn.XLOOKUP(tbDailies[[#This Row],[Month]],tbMonthlies[Month],tbMonthlies[Unemployment],P145)</f>
        <v>5.9000000000000004E-2</v>
      </c>
      <c r="Q144" s="48">
        <f>_xlfn.XLOOKUP(tbDailies[[#This Row],[Month]],tbMonthlies[Month],tbMonthlies[Debt to GDP],Q145)</f>
        <v>78.162999999999997</v>
      </c>
    </row>
    <row r="145" spans="2:17" ht="30" customHeight="1" x14ac:dyDescent="0.25">
      <c r="B145" s="10">
        <v>44368</v>
      </c>
      <c r="C145" s="18" t="str">
        <f>TEXT(tbDailies[[#This Row],[Date]],"mmm-yy")</f>
        <v>Jun-21</v>
      </c>
      <c r="D145" s="4">
        <v>23</v>
      </c>
      <c r="E145" s="4" t="str">
        <f>_xlfn.XLOOKUP(tbDailies[[#This Row],[Date]],FXUSDCAD[Date],FXUSDCAD[Rate],E146)</f>
        <v>1.2377</v>
      </c>
      <c r="F145" s="6">
        <f>_xlfn.XLOOKUP(tbDailies[[#This Row],[Date]],BTC_USD_History[Date],BTC_USD_History[Close],"n/a")</f>
        <v>31676.693359000001</v>
      </c>
      <c r="G145" s="6">
        <f>_xlfn.XLOOKUP(tbDailies[[#This Row],[Date]],ETH_USD_History[Date(UTC)],ETH_USD_History[Value],"n/a")</f>
        <v>1887.89</v>
      </c>
      <c r="H145" s="6">
        <f>_xlfn.XLOOKUP(tbDailies[[#This Row],[Date]],VOO_USD_History[Date],VOO_USD_History[Close],"n/a")</f>
        <v>388.17999300000002</v>
      </c>
      <c r="I145" s="8">
        <f>_xlfn.XLOOKUP(tbDailies[[#This Row],[Date]],VIX_USD_History[DATE],VIX_USD_History[CLOSE],"n/a")</f>
        <v>17.89</v>
      </c>
      <c r="J145" s="6">
        <f>tbDailies[[#This Row],[BTC-USD]]*tbDailies[[#This Row],[FX]]</f>
        <v>39206.243370434298</v>
      </c>
      <c r="K145" s="6">
        <f>tbDailies[[#This Row],[ETH-USD]]*tbDailies[[#This Row],[FX]]</f>
        <v>2336.6414530000002</v>
      </c>
      <c r="L145" s="16">
        <f>_xlfn.XLOOKUP(tbDailies[[#This Row],[Month]],tbMonthlies[Month],tbMonthlies[US Inflation],L146)</f>
        <v>5.3900000000000003E-2</v>
      </c>
      <c r="M145" s="39">
        <f>_xlfn.XLOOKUP(tbDailies[[#This Row],[Month]],tbMonthlies[Month],tbMonthlies[Buffett Indicator],M146)</f>
        <v>1.9355151205364736</v>
      </c>
      <c r="N145" s="39">
        <f>_xlfn.XLOOKUP(tbDailies[[#This Row],[Month]],tbMonthlies[Month],tbMonthlies[CPI Indicator],N146)</f>
        <v>0.75519359590849722</v>
      </c>
      <c r="O145" s="39">
        <f>_xlfn.XLOOKUP(tbDailies[[#This Row],[Month]],tbMonthlies[Month],tbMonthlies[Shiller PE],O146)</f>
        <v>0.26700000000000002</v>
      </c>
      <c r="P145" s="39">
        <f>_xlfn.XLOOKUP(tbDailies[[#This Row],[Month]],tbMonthlies[Month],tbMonthlies[Unemployment],P146)</f>
        <v>5.9000000000000004E-2</v>
      </c>
      <c r="Q145" s="48">
        <f>_xlfn.XLOOKUP(tbDailies[[#This Row],[Month]],tbMonthlies[Month],tbMonthlies[Debt to GDP],Q146)</f>
        <v>78.162999999999997</v>
      </c>
    </row>
    <row r="146" spans="2:17" ht="30" customHeight="1" x14ac:dyDescent="0.25">
      <c r="B146" s="10">
        <v>44367</v>
      </c>
      <c r="C146" s="18" t="str">
        <f>TEXT(tbDailies[[#This Row],[Date]],"mmm-yy")</f>
        <v>Jun-21</v>
      </c>
      <c r="D146" s="4">
        <v>21</v>
      </c>
      <c r="E146" s="4" t="str">
        <f>_xlfn.XLOOKUP(tbDailies[[#This Row],[Date]],FXUSDCAD[Date],FXUSDCAD[Rate],E147)</f>
        <v>1.2419</v>
      </c>
      <c r="F146" s="6">
        <f>_xlfn.XLOOKUP(tbDailies[[#This Row],[Date]],BTC_USD_History[Date],BTC_USD_History[Close],"n/a")</f>
        <v>35698.296875</v>
      </c>
      <c r="G146" s="6">
        <f>_xlfn.XLOOKUP(tbDailies[[#This Row],[Date]],ETH_USD_History[Date(UTC)],ETH_USD_History[Value],"n/a")</f>
        <v>2243.6</v>
      </c>
      <c r="H146" s="6" t="str">
        <f>_xlfn.XLOOKUP(tbDailies[[#This Row],[Date]],VOO_USD_History[Date],VOO_USD_History[Close],"n/a")</f>
        <v>n/a</v>
      </c>
      <c r="I146" s="8" t="str">
        <f>_xlfn.XLOOKUP(tbDailies[[#This Row],[Date]],VIX_USD_History[DATE],VIX_USD_History[CLOSE],"n/a")</f>
        <v>n/a</v>
      </c>
      <c r="J146" s="6">
        <f>tbDailies[[#This Row],[BTC-USD]]*tbDailies[[#This Row],[FX]]</f>
        <v>44333.714889062503</v>
      </c>
      <c r="K146" s="6">
        <f>tbDailies[[#This Row],[ETH-USD]]*tbDailies[[#This Row],[FX]]</f>
        <v>2786.3268399999997</v>
      </c>
      <c r="L146" s="16">
        <f>_xlfn.XLOOKUP(tbDailies[[#This Row],[Month]],tbMonthlies[Month],tbMonthlies[US Inflation],L147)</f>
        <v>5.3900000000000003E-2</v>
      </c>
      <c r="M146" s="39">
        <f>_xlfn.XLOOKUP(tbDailies[[#This Row],[Month]],tbMonthlies[Month],tbMonthlies[Buffett Indicator],M147)</f>
        <v>1.9355151205364736</v>
      </c>
      <c r="N146" s="39">
        <f>_xlfn.XLOOKUP(tbDailies[[#This Row],[Month]],tbMonthlies[Month],tbMonthlies[CPI Indicator],N147)</f>
        <v>0.75519359590849722</v>
      </c>
      <c r="O146" s="39">
        <f>_xlfn.XLOOKUP(tbDailies[[#This Row],[Month]],tbMonthlies[Month],tbMonthlies[Shiller PE],O147)</f>
        <v>0.26700000000000002</v>
      </c>
      <c r="P146" s="39">
        <f>_xlfn.XLOOKUP(tbDailies[[#This Row],[Month]],tbMonthlies[Month],tbMonthlies[Unemployment],P147)</f>
        <v>5.9000000000000004E-2</v>
      </c>
      <c r="Q146" s="48">
        <f>_xlfn.XLOOKUP(tbDailies[[#This Row],[Month]],tbMonthlies[Month],tbMonthlies[Debt to GDP],Q147)</f>
        <v>78.162999999999997</v>
      </c>
    </row>
    <row r="147" spans="2:17" ht="30" customHeight="1" x14ac:dyDescent="0.25">
      <c r="B147" s="10">
        <v>44366</v>
      </c>
      <c r="C147" s="18" t="str">
        <f>TEXT(tbDailies[[#This Row],[Date]],"mmm-yy")</f>
        <v>Jun-21</v>
      </c>
      <c r="D147" s="4">
        <v>23</v>
      </c>
      <c r="E147" s="4" t="str">
        <f>_xlfn.XLOOKUP(tbDailies[[#This Row],[Date]],FXUSDCAD[Date],FXUSDCAD[Rate],E148)</f>
        <v>1.2419</v>
      </c>
      <c r="F147" s="6">
        <f>_xlfn.XLOOKUP(tbDailies[[#This Row],[Date]],BTC_USD_History[Date],BTC_USD_History[Close],"n/a")</f>
        <v>35615.871094000002</v>
      </c>
      <c r="G147" s="6">
        <f>_xlfn.XLOOKUP(tbDailies[[#This Row],[Date]],ETH_USD_History[Date(UTC)],ETH_USD_History[Value],"n/a")</f>
        <v>2166.61</v>
      </c>
      <c r="H147" s="6" t="str">
        <f>_xlfn.XLOOKUP(tbDailies[[#This Row],[Date]],VOO_USD_History[Date],VOO_USD_History[Close],"n/a")</f>
        <v>n/a</v>
      </c>
      <c r="I147" s="8" t="str">
        <f>_xlfn.XLOOKUP(tbDailies[[#This Row],[Date]],VIX_USD_History[DATE],VIX_USD_History[CLOSE],"n/a")</f>
        <v>n/a</v>
      </c>
      <c r="J147" s="6">
        <f>tbDailies[[#This Row],[BTC-USD]]*tbDailies[[#This Row],[FX]]</f>
        <v>44231.350311638605</v>
      </c>
      <c r="K147" s="6">
        <f>tbDailies[[#This Row],[ETH-USD]]*tbDailies[[#This Row],[FX]]</f>
        <v>2690.712959</v>
      </c>
      <c r="L147" s="16">
        <f>_xlfn.XLOOKUP(tbDailies[[#This Row],[Month]],tbMonthlies[Month],tbMonthlies[US Inflation],L148)</f>
        <v>5.3900000000000003E-2</v>
      </c>
      <c r="M147" s="39">
        <f>_xlfn.XLOOKUP(tbDailies[[#This Row],[Month]],tbMonthlies[Month],tbMonthlies[Buffett Indicator],M148)</f>
        <v>1.9355151205364736</v>
      </c>
      <c r="N147" s="39">
        <f>_xlfn.XLOOKUP(tbDailies[[#This Row],[Month]],tbMonthlies[Month],tbMonthlies[CPI Indicator],N148)</f>
        <v>0.75519359590849722</v>
      </c>
      <c r="O147" s="39">
        <f>_xlfn.XLOOKUP(tbDailies[[#This Row],[Month]],tbMonthlies[Month],tbMonthlies[Shiller PE],O148)</f>
        <v>0.26700000000000002</v>
      </c>
      <c r="P147" s="39">
        <f>_xlfn.XLOOKUP(tbDailies[[#This Row],[Month]],tbMonthlies[Month],tbMonthlies[Unemployment],P148)</f>
        <v>5.9000000000000004E-2</v>
      </c>
      <c r="Q147" s="48">
        <f>_xlfn.XLOOKUP(tbDailies[[#This Row],[Month]],tbMonthlies[Month],tbMonthlies[Debt to GDP],Q148)</f>
        <v>78.162999999999997</v>
      </c>
    </row>
    <row r="148" spans="2:17" ht="30" customHeight="1" x14ac:dyDescent="0.25">
      <c r="B148" s="10">
        <v>44365</v>
      </c>
      <c r="C148" s="18" t="str">
        <f>TEXT(tbDailies[[#This Row],[Date]],"mmm-yy")</f>
        <v>Jun-21</v>
      </c>
      <c r="D148" s="4">
        <v>25</v>
      </c>
      <c r="E148" s="4" t="str">
        <f>_xlfn.XLOOKUP(tbDailies[[#This Row],[Date]],FXUSDCAD[Date],FXUSDCAD[Rate],E149)</f>
        <v>1.2419</v>
      </c>
      <c r="F148" s="6">
        <f>_xlfn.XLOOKUP(tbDailies[[#This Row],[Date]],BTC_USD_History[Date],BTC_USD_History[Close],"n/a")</f>
        <v>35787.246094000002</v>
      </c>
      <c r="G148" s="6">
        <f>_xlfn.XLOOKUP(tbDailies[[#This Row],[Date]],ETH_USD_History[Date(UTC)],ETH_USD_History[Value],"n/a")</f>
        <v>2233.5700000000002</v>
      </c>
      <c r="H148" s="6">
        <f>_xlfn.XLOOKUP(tbDailies[[#This Row],[Date]],VOO_USD_History[Date],VOO_USD_History[Close],"n/a")</f>
        <v>382.82000699999998</v>
      </c>
      <c r="I148" s="8">
        <f>_xlfn.XLOOKUP(tbDailies[[#This Row],[Date]],VIX_USD_History[DATE],VIX_USD_History[CLOSE],"n/a")</f>
        <v>20.7</v>
      </c>
      <c r="J148" s="6">
        <f>tbDailies[[#This Row],[BTC-USD]]*tbDailies[[#This Row],[FX]]</f>
        <v>44444.1809241386</v>
      </c>
      <c r="K148" s="6">
        <f>tbDailies[[#This Row],[ETH-USD]]*tbDailies[[#This Row],[FX]]</f>
        <v>2773.8705830000004</v>
      </c>
      <c r="L148" s="16">
        <f>_xlfn.XLOOKUP(tbDailies[[#This Row],[Month]],tbMonthlies[Month],tbMonthlies[US Inflation],L149)</f>
        <v>5.3900000000000003E-2</v>
      </c>
      <c r="M148" s="39">
        <f>_xlfn.XLOOKUP(tbDailies[[#This Row],[Month]],tbMonthlies[Month],tbMonthlies[Buffett Indicator],M149)</f>
        <v>1.9355151205364736</v>
      </c>
      <c r="N148" s="39">
        <f>_xlfn.XLOOKUP(tbDailies[[#This Row],[Month]],tbMonthlies[Month],tbMonthlies[CPI Indicator],N149)</f>
        <v>0.75519359590849722</v>
      </c>
      <c r="O148" s="39">
        <f>_xlfn.XLOOKUP(tbDailies[[#This Row],[Month]],tbMonthlies[Month],tbMonthlies[Shiller PE],O149)</f>
        <v>0.26700000000000002</v>
      </c>
      <c r="P148" s="39">
        <f>_xlfn.XLOOKUP(tbDailies[[#This Row],[Month]],tbMonthlies[Month],tbMonthlies[Unemployment],P149)</f>
        <v>5.9000000000000004E-2</v>
      </c>
      <c r="Q148" s="48">
        <f>_xlfn.XLOOKUP(tbDailies[[#This Row],[Month]],tbMonthlies[Month],tbMonthlies[Debt to GDP],Q149)</f>
        <v>78.162999999999997</v>
      </c>
    </row>
    <row r="149" spans="2:17" ht="30" customHeight="1" x14ac:dyDescent="0.25">
      <c r="B149" s="10">
        <v>44364</v>
      </c>
      <c r="C149" s="18" t="str">
        <f>TEXT(tbDailies[[#This Row],[Date]],"mmm-yy")</f>
        <v>Jun-21</v>
      </c>
      <c r="D149" s="4">
        <v>26</v>
      </c>
      <c r="E149" s="4" t="str">
        <f>_xlfn.XLOOKUP(tbDailies[[#This Row],[Date]],FXUSDCAD[Date],FXUSDCAD[Rate],E150)</f>
        <v>1.2341</v>
      </c>
      <c r="F149" s="6">
        <f>_xlfn.XLOOKUP(tbDailies[[#This Row],[Date]],BTC_USD_History[Date],BTC_USD_History[Close],"n/a")</f>
        <v>38053.503905999998</v>
      </c>
      <c r="G149" s="6">
        <f>_xlfn.XLOOKUP(tbDailies[[#This Row],[Date]],ETH_USD_History[Date(UTC)],ETH_USD_History[Value],"n/a")</f>
        <v>2372.31</v>
      </c>
      <c r="H149" s="6">
        <f>_xlfn.XLOOKUP(tbDailies[[#This Row],[Date]],VOO_USD_History[Date],VOO_USD_History[Close],"n/a")</f>
        <v>387.97000100000002</v>
      </c>
      <c r="I149" s="8">
        <f>_xlfn.XLOOKUP(tbDailies[[#This Row],[Date]],VIX_USD_History[DATE],VIX_USD_History[CLOSE],"n/a")</f>
        <v>17.75</v>
      </c>
      <c r="J149" s="6">
        <f>tbDailies[[#This Row],[BTC-USD]]*tbDailies[[#This Row],[FX]]</f>
        <v>46961.829170394594</v>
      </c>
      <c r="K149" s="6">
        <f>tbDailies[[#This Row],[ETH-USD]]*tbDailies[[#This Row],[FX]]</f>
        <v>2927.6677709999999</v>
      </c>
      <c r="L149" s="16">
        <f>_xlfn.XLOOKUP(tbDailies[[#This Row],[Month]],tbMonthlies[Month],tbMonthlies[US Inflation],L150)</f>
        <v>5.3900000000000003E-2</v>
      </c>
      <c r="M149" s="39">
        <f>_xlfn.XLOOKUP(tbDailies[[#This Row],[Month]],tbMonthlies[Month],tbMonthlies[Buffett Indicator],M150)</f>
        <v>1.9355151205364736</v>
      </c>
      <c r="N149" s="39">
        <f>_xlfn.XLOOKUP(tbDailies[[#This Row],[Month]],tbMonthlies[Month],tbMonthlies[CPI Indicator],N150)</f>
        <v>0.75519359590849722</v>
      </c>
      <c r="O149" s="39">
        <f>_xlfn.XLOOKUP(tbDailies[[#This Row],[Month]],tbMonthlies[Month],tbMonthlies[Shiller PE],O150)</f>
        <v>0.26700000000000002</v>
      </c>
      <c r="P149" s="39">
        <f>_xlfn.XLOOKUP(tbDailies[[#This Row],[Month]],tbMonthlies[Month],tbMonthlies[Unemployment],P150)</f>
        <v>5.9000000000000004E-2</v>
      </c>
      <c r="Q149" s="48">
        <f>_xlfn.XLOOKUP(tbDailies[[#This Row],[Month]],tbMonthlies[Month],tbMonthlies[Debt to GDP],Q150)</f>
        <v>78.162999999999997</v>
      </c>
    </row>
    <row r="150" spans="2:17" ht="30" customHeight="1" x14ac:dyDescent="0.25">
      <c r="B150" s="10">
        <v>44363</v>
      </c>
      <c r="C150" s="18" t="str">
        <f>TEXT(tbDailies[[#This Row],[Date]],"mmm-yy")</f>
        <v>Jun-21</v>
      </c>
      <c r="D150" s="4">
        <v>33</v>
      </c>
      <c r="E150" s="4" t="str">
        <f>_xlfn.XLOOKUP(tbDailies[[#This Row],[Date]],FXUSDCAD[Date],FXUSDCAD[Rate],E151)</f>
        <v>1.2191</v>
      </c>
      <c r="F150" s="6">
        <f>_xlfn.XLOOKUP(tbDailies[[#This Row],[Date]],BTC_USD_History[Date],BTC_USD_History[Close],"n/a")</f>
        <v>38347.0625</v>
      </c>
      <c r="G150" s="6">
        <f>_xlfn.XLOOKUP(tbDailies[[#This Row],[Date]],ETH_USD_History[Date(UTC)],ETH_USD_History[Value],"n/a")</f>
        <v>2367.6999999999998</v>
      </c>
      <c r="H150" s="6">
        <f>_xlfn.XLOOKUP(tbDailies[[#This Row],[Date]],VOO_USD_History[Date],VOO_USD_History[Close],"n/a")</f>
        <v>388.10998499999999</v>
      </c>
      <c r="I150" s="8">
        <f>_xlfn.XLOOKUP(tbDailies[[#This Row],[Date]],VIX_USD_History[DATE],VIX_USD_History[CLOSE],"n/a")</f>
        <v>18.149999999999999</v>
      </c>
      <c r="J150" s="6">
        <f>tbDailies[[#This Row],[BTC-USD]]*tbDailies[[#This Row],[FX]]</f>
        <v>46748.903893750001</v>
      </c>
      <c r="K150" s="6">
        <f>tbDailies[[#This Row],[ETH-USD]]*tbDailies[[#This Row],[FX]]</f>
        <v>2886.4630699999998</v>
      </c>
      <c r="L150" s="16">
        <f>_xlfn.XLOOKUP(tbDailies[[#This Row],[Month]],tbMonthlies[Month],tbMonthlies[US Inflation],L151)</f>
        <v>5.3900000000000003E-2</v>
      </c>
      <c r="M150" s="39">
        <f>_xlfn.XLOOKUP(tbDailies[[#This Row],[Month]],tbMonthlies[Month],tbMonthlies[Buffett Indicator],M151)</f>
        <v>1.9355151205364736</v>
      </c>
      <c r="N150" s="39">
        <f>_xlfn.XLOOKUP(tbDailies[[#This Row],[Month]],tbMonthlies[Month],tbMonthlies[CPI Indicator],N151)</f>
        <v>0.75519359590849722</v>
      </c>
      <c r="O150" s="39">
        <f>_xlfn.XLOOKUP(tbDailies[[#This Row],[Month]],tbMonthlies[Month],tbMonthlies[Shiller PE],O151)</f>
        <v>0.26700000000000002</v>
      </c>
      <c r="P150" s="39">
        <f>_xlfn.XLOOKUP(tbDailies[[#This Row],[Month]],tbMonthlies[Month],tbMonthlies[Unemployment],P151)</f>
        <v>5.9000000000000004E-2</v>
      </c>
      <c r="Q150" s="48">
        <f>_xlfn.XLOOKUP(tbDailies[[#This Row],[Month]],tbMonthlies[Month],tbMonthlies[Debt to GDP],Q151)</f>
        <v>78.162999999999997</v>
      </c>
    </row>
    <row r="151" spans="2:17" ht="30" customHeight="1" x14ac:dyDescent="0.25">
      <c r="B151" s="10">
        <v>44362</v>
      </c>
      <c r="C151" s="18" t="str">
        <f>TEXT(tbDailies[[#This Row],[Date]],"mmm-yy")</f>
        <v>Jun-21</v>
      </c>
      <c r="D151" s="4">
        <v>38</v>
      </c>
      <c r="E151" s="4" t="str">
        <f>_xlfn.XLOOKUP(tbDailies[[#This Row],[Date]],FXUSDCAD[Date],FXUSDCAD[Rate],E152)</f>
        <v>1.2188</v>
      </c>
      <c r="F151" s="6">
        <f>_xlfn.XLOOKUP(tbDailies[[#This Row],[Date]],BTC_USD_History[Date],BTC_USD_History[Close],"n/a")</f>
        <v>40406.269530999998</v>
      </c>
      <c r="G151" s="6">
        <f>_xlfn.XLOOKUP(tbDailies[[#This Row],[Date]],ETH_USD_History[Date(UTC)],ETH_USD_History[Value],"n/a")</f>
        <v>2543.6</v>
      </c>
      <c r="H151" s="6">
        <f>_xlfn.XLOOKUP(tbDailies[[#This Row],[Date]],VOO_USD_History[Date],VOO_USD_History[Close],"n/a")</f>
        <v>390.25</v>
      </c>
      <c r="I151" s="8">
        <f>_xlfn.XLOOKUP(tbDailies[[#This Row],[Date]],VIX_USD_History[DATE],VIX_USD_History[CLOSE],"n/a")</f>
        <v>17.02</v>
      </c>
      <c r="J151" s="6">
        <f>tbDailies[[#This Row],[BTC-USD]]*tbDailies[[#This Row],[FX]]</f>
        <v>49247.161304382804</v>
      </c>
      <c r="K151" s="6">
        <f>tbDailies[[#This Row],[ETH-USD]]*tbDailies[[#This Row],[FX]]</f>
        <v>3100.1396800000002</v>
      </c>
      <c r="L151" s="16">
        <f>_xlfn.XLOOKUP(tbDailies[[#This Row],[Month]],tbMonthlies[Month],tbMonthlies[US Inflation],L152)</f>
        <v>5.3900000000000003E-2</v>
      </c>
      <c r="M151" s="39">
        <f>_xlfn.XLOOKUP(tbDailies[[#This Row],[Month]],tbMonthlies[Month],tbMonthlies[Buffett Indicator],M152)</f>
        <v>1.9355151205364736</v>
      </c>
      <c r="N151" s="39">
        <f>_xlfn.XLOOKUP(tbDailies[[#This Row],[Month]],tbMonthlies[Month],tbMonthlies[CPI Indicator],N152)</f>
        <v>0.75519359590849722</v>
      </c>
      <c r="O151" s="39">
        <f>_xlfn.XLOOKUP(tbDailies[[#This Row],[Month]],tbMonthlies[Month],tbMonthlies[Shiller PE],O152)</f>
        <v>0.26700000000000002</v>
      </c>
      <c r="P151" s="39">
        <f>_xlfn.XLOOKUP(tbDailies[[#This Row],[Month]],tbMonthlies[Month],tbMonthlies[Unemployment],P152)</f>
        <v>5.9000000000000004E-2</v>
      </c>
      <c r="Q151" s="48">
        <f>_xlfn.XLOOKUP(tbDailies[[#This Row],[Month]],tbMonthlies[Month],tbMonthlies[Debt to GDP],Q152)</f>
        <v>78.162999999999997</v>
      </c>
    </row>
    <row r="152" spans="2:17" ht="30" customHeight="1" x14ac:dyDescent="0.25">
      <c r="B152" s="10">
        <v>44361</v>
      </c>
      <c r="C152" s="18" t="str">
        <f>TEXT(tbDailies[[#This Row],[Date]],"mmm-yy")</f>
        <v>Jun-21</v>
      </c>
      <c r="D152" s="4">
        <v>28</v>
      </c>
      <c r="E152" s="4" t="str">
        <f>_xlfn.XLOOKUP(tbDailies[[#This Row],[Date]],FXUSDCAD[Date],FXUSDCAD[Rate],E153)</f>
        <v>1.2142</v>
      </c>
      <c r="F152" s="6">
        <f>_xlfn.XLOOKUP(tbDailies[[#This Row],[Date]],BTC_USD_History[Date],BTC_USD_History[Close],"n/a")</f>
        <v>40218.476562999997</v>
      </c>
      <c r="G152" s="6">
        <f>_xlfn.XLOOKUP(tbDailies[[#This Row],[Date]],ETH_USD_History[Date(UTC)],ETH_USD_History[Value],"n/a")</f>
        <v>2582.12</v>
      </c>
      <c r="H152" s="6">
        <f>_xlfn.XLOOKUP(tbDailies[[#This Row],[Date]],VOO_USD_History[Date],VOO_USD_History[Close],"n/a")</f>
        <v>391.07000699999998</v>
      </c>
      <c r="I152" s="8">
        <f>_xlfn.XLOOKUP(tbDailies[[#This Row],[Date]],VIX_USD_History[DATE],VIX_USD_History[CLOSE],"n/a")</f>
        <v>16.39</v>
      </c>
      <c r="J152" s="6">
        <f>tbDailies[[#This Row],[BTC-USD]]*tbDailies[[#This Row],[FX]]</f>
        <v>48833.274242794592</v>
      </c>
      <c r="K152" s="6">
        <f>tbDailies[[#This Row],[ETH-USD]]*tbDailies[[#This Row],[FX]]</f>
        <v>3135.2101039999998</v>
      </c>
      <c r="L152" s="16">
        <f>_xlfn.XLOOKUP(tbDailies[[#This Row],[Month]],tbMonthlies[Month],tbMonthlies[US Inflation],L153)</f>
        <v>5.3900000000000003E-2</v>
      </c>
      <c r="M152" s="39">
        <f>_xlfn.XLOOKUP(tbDailies[[#This Row],[Month]],tbMonthlies[Month],tbMonthlies[Buffett Indicator],M153)</f>
        <v>1.9355151205364736</v>
      </c>
      <c r="N152" s="39">
        <f>_xlfn.XLOOKUP(tbDailies[[#This Row],[Month]],tbMonthlies[Month],tbMonthlies[CPI Indicator],N153)</f>
        <v>0.75519359590849722</v>
      </c>
      <c r="O152" s="39">
        <f>_xlfn.XLOOKUP(tbDailies[[#This Row],[Month]],tbMonthlies[Month],tbMonthlies[Shiller PE],O153)</f>
        <v>0.26700000000000002</v>
      </c>
      <c r="P152" s="39">
        <f>_xlfn.XLOOKUP(tbDailies[[#This Row],[Month]],tbMonthlies[Month],tbMonthlies[Unemployment],P153)</f>
        <v>5.9000000000000004E-2</v>
      </c>
      <c r="Q152" s="48">
        <f>_xlfn.XLOOKUP(tbDailies[[#This Row],[Month]],tbMonthlies[Month],tbMonthlies[Debt to GDP],Q153)</f>
        <v>78.162999999999997</v>
      </c>
    </row>
    <row r="153" spans="2:17" ht="30" customHeight="1" x14ac:dyDescent="0.25">
      <c r="B153" s="10">
        <v>44360</v>
      </c>
      <c r="C153" s="18" t="str">
        <f>TEXT(tbDailies[[#This Row],[Date]],"mmm-yy")</f>
        <v>Jun-21</v>
      </c>
      <c r="D153" s="4">
        <v>23</v>
      </c>
      <c r="E153" s="4" t="str">
        <f>_xlfn.XLOOKUP(tbDailies[[#This Row],[Date]],FXUSDCAD[Date],FXUSDCAD[Rate],E154)</f>
        <v>1.2148</v>
      </c>
      <c r="F153" s="6">
        <f>_xlfn.XLOOKUP(tbDailies[[#This Row],[Date]],BTC_USD_History[Date],BTC_USD_History[Close],"n/a")</f>
        <v>39097.859375</v>
      </c>
      <c r="G153" s="6">
        <f>_xlfn.XLOOKUP(tbDailies[[#This Row],[Date]],ETH_USD_History[Date(UTC)],ETH_USD_History[Value],"n/a")</f>
        <v>2509.6999999999998</v>
      </c>
      <c r="H153" s="6" t="str">
        <f>_xlfn.XLOOKUP(tbDailies[[#This Row],[Date]],VOO_USD_History[Date],VOO_USD_History[Close],"n/a")</f>
        <v>n/a</v>
      </c>
      <c r="I153" s="8" t="str">
        <f>_xlfn.XLOOKUP(tbDailies[[#This Row],[Date]],VIX_USD_History[DATE],VIX_USD_History[CLOSE],"n/a")</f>
        <v>n/a</v>
      </c>
      <c r="J153" s="6">
        <f>tbDailies[[#This Row],[BTC-USD]]*tbDailies[[#This Row],[FX]]</f>
        <v>47496.079568750007</v>
      </c>
      <c r="K153" s="6">
        <f>tbDailies[[#This Row],[ETH-USD]]*tbDailies[[#This Row],[FX]]</f>
        <v>3048.7835599999999</v>
      </c>
      <c r="L153" s="16">
        <f>_xlfn.XLOOKUP(tbDailies[[#This Row],[Month]],tbMonthlies[Month],tbMonthlies[US Inflation],L154)</f>
        <v>5.3900000000000003E-2</v>
      </c>
      <c r="M153" s="39">
        <f>_xlfn.XLOOKUP(tbDailies[[#This Row],[Month]],tbMonthlies[Month],tbMonthlies[Buffett Indicator],M154)</f>
        <v>1.9355151205364736</v>
      </c>
      <c r="N153" s="39">
        <f>_xlfn.XLOOKUP(tbDailies[[#This Row],[Month]],tbMonthlies[Month],tbMonthlies[CPI Indicator],N154)</f>
        <v>0.75519359590849722</v>
      </c>
      <c r="O153" s="39">
        <f>_xlfn.XLOOKUP(tbDailies[[#This Row],[Month]],tbMonthlies[Month],tbMonthlies[Shiller PE],O154)</f>
        <v>0.26700000000000002</v>
      </c>
      <c r="P153" s="39">
        <f>_xlfn.XLOOKUP(tbDailies[[#This Row],[Month]],tbMonthlies[Month],tbMonthlies[Unemployment],P154)</f>
        <v>5.9000000000000004E-2</v>
      </c>
      <c r="Q153" s="48">
        <f>_xlfn.XLOOKUP(tbDailies[[#This Row],[Month]],tbMonthlies[Month],tbMonthlies[Debt to GDP],Q154)</f>
        <v>78.162999999999997</v>
      </c>
    </row>
    <row r="154" spans="2:17" ht="30" customHeight="1" x14ac:dyDescent="0.25">
      <c r="B154" s="10">
        <v>44359</v>
      </c>
      <c r="C154" s="18" t="str">
        <f>TEXT(tbDailies[[#This Row],[Date]],"mmm-yy")</f>
        <v>Jun-21</v>
      </c>
      <c r="D154" s="4">
        <v>28</v>
      </c>
      <c r="E154" s="4" t="str">
        <f>_xlfn.XLOOKUP(tbDailies[[#This Row],[Date]],FXUSDCAD[Date],FXUSDCAD[Rate],E155)</f>
        <v>1.2148</v>
      </c>
      <c r="F154" s="6">
        <f>_xlfn.XLOOKUP(tbDailies[[#This Row],[Date]],BTC_USD_History[Date],BTC_USD_History[Close],"n/a")</f>
        <v>35552.515625</v>
      </c>
      <c r="G154" s="6">
        <f>_xlfn.XLOOKUP(tbDailies[[#This Row],[Date]],ETH_USD_History[Date(UTC)],ETH_USD_History[Value],"n/a")</f>
        <v>2369.62</v>
      </c>
      <c r="H154" s="6" t="str">
        <f>_xlfn.XLOOKUP(tbDailies[[#This Row],[Date]],VOO_USD_History[Date],VOO_USD_History[Close],"n/a")</f>
        <v>n/a</v>
      </c>
      <c r="I154" s="8" t="str">
        <f>_xlfn.XLOOKUP(tbDailies[[#This Row],[Date]],VIX_USD_History[DATE],VIX_USD_History[CLOSE],"n/a")</f>
        <v>n/a</v>
      </c>
      <c r="J154" s="6">
        <f>tbDailies[[#This Row],[BTC-USD]]*tbDailies[[#This Row],[FX]]</f>
        <v>43189.195981250006</v>
      </c>
      <c r="K154" s="6">
        <f>tbDailies[[#This Row],[ETH-USD]]*tbDailies[[#This Row],[FX]]</f>
        <v>2878.614376</v>
      </c>
      <c r="L154" s="16">
        <f>_xlfn.XLOOKUP(tbDailies[[#This Row],[Month]],tbMonthlies[Month],tbMonthlies[US Inflation],L155)</f>
        <v>5.3900000000000003E-2</v>
      </c>
      <c r="M154" s="39">
        <f>_xlfn.XLOOKUP(tbDailies[[#This Row],[Month]],tbMonthlies[Month],tbMonthlies[Buffett Indicator],M155)</f>
        <v>1.9355151205364736</v>
      </c>
      <c r="N154" s="39">
        <f>_xlfn.XLOOKUP(tbDailies[[#This Row],[Month]],tbMonthlies[Month],tbMonthlies[CPI Indicator],N155)</f>
        <v>0.75519359590849722</v>
      </c>
      <c r="O154" s="39">
        <f>_xlfn.XLOOKUP(tbDailies[[#This Row],[Month]],tbMonthlies[Month],tbMonthlies[Shiller PE],O155)</f>
        <v>0.26700000000000002</v>
      </c>
      <c r="P154" s="39">
        <f>_xlfn.XLOOKUP(tbDailies[[#This Row],[Month]],tbMonthlies[Month],tbMonthlies[Unemployment],P155)</f>
        <v>5.9000000000000004E-2</v>
      </c>
      <c r="Q154" s="48">
        <f>_xlfn.XLOOKUP(tbDailies[[#This Row],[Month]],tbMonthlies[Month],tbMonthlies[Debt to GDP],Q155)</f>
        <v>78.162999999999997</v>
      </c>
    </row>
    <row r="155" spans="2:17" ht="30" customHeight="1" x14ac:dyDescent="0.25">
      <c r="B155" s="10">
        <v>44358</v>
      </c>
      <c r="C155" s="18" t="str">
        <f>TEXT(tbDailies[[#This Row],[Date]],"mmm-yy")</f>
        <v>Jun-21</v>
      </c>
      <c r="D155" s="4">
        <v>21</v>
      </c>
      <c r="E155" s="4" t="str">
        <f>_xlfn.XLOOKUP(tbDailies[[#This Row],[Date]],FXUSDCAD[Date],FXUSDCAD[Rate],E156)</f>
        <v>1.2148</v>
      </c>
      <c r="F155" s="6">
        <f>_xlfn.XLOOKUP(tbDailies[[#This Row],[Date]],BTC_USD_History[Date],BTC_USD_History[Close],"n/a")</f>
        <v>37334.398437999997</v>
      </c>
      <c r="G155" s="6">
        <f>_xlfn.XLOOKUP(tbDailies[[#This Row],[Date]],ETH_USD_History[Date(UTC)],ETH_USD_History[Value],"n/a")</f>
        <v>2355.09</v>
      </c>
      <c r="H155" s="6">
        <f>_xlfn.XLOOKUP(tbDailies[[#This Row],[Date]],VOO_USD_History[Date],VOO_USD_History[Close],"n/a")</f>
        <v>390.08999599999999</v>
      </c>
      <c r="I155" s="8">
        <f>_xlfn.XLOOKUP(tbDailies[[#This Row],[Date]],VIX_USD_History[DATE],VIX_USD_History[CLOSE],"n/a")</f>
        <v>15.65</v>
      </c>
      <c r="J155" s="6">
        <f>tbDailies[[#This Row],[BTC-USD]]*tbDailies[[#This Row],[FX]]</f>
        <v>45353.827222482403</v>
      </c>
      <c r="K155" s="6">
        <f>tbDailies[[#This Row],[ETH-USD]]*tbDailies[[#This Row],[FX]]</f>
        <v>2860.9633320000003</v>
      </c>
      <c r="L155" s="16">
        <f>_xlfn.XLOOKUP(tbDailies[[#This Row],[Month]],tbMonthlies[Month],tbMonthlies[US Inflation],L156)</f>
        <v>5.3900000000000003E-2</v>
      </c>
      <c r="M155" s="39">
        <f>_xlfn.XLOOKUP(tbDailies[[#This Row],[Month]],tbMonthlies[Month],tbMonthlies[Buffett Indicator],M156)</f>
        <v>1.9355151205364736</v>
      </c>
      <c r="N155" s="39">
        <f>_xlfn.XLOOKUP(tbDailies[[#This Row],[Month]],tbMonthlies[Month],tbMonthlies[CPI Indicator],N156)</f>
        <v>0.75519359590849722</v>
      </c>
      <c r="O155" s="39">
        <f>_xlfn.XLOOKUP(tbDailies[[#This Row],[Month]],tbMonthlies[Month],tbMonthlies[Shiller PE],O156)</f>
        <v>0.26700000000000002</v>
      </c>
      <c r="P155" s="39">
        <f>_xlfn.XLOOKUP(tbDailies[[#This Row],[Month]],tbMonthlies[Month],tbMonthlies[Unemployment],P156)</f>
        <v>5.9000000000000004E-2</v>
      </c>
      <c r="Q155" s="48">
        <f>_xlfn.XLOOKUP(tbDailies[[#This Row],[Month]],tbMonthlies[Month],tbMonthlies[Debt to GDP],Q156)</f>
        <v>78.162999999999997</v>
      </c>
    </row>
    <row r="156" spans="2:17" ht="30" customHeight="1" x14ac:dyDescent="0.25">
      <c r="B156" s="10">
        <v>44357</v>
      </c>
      <c r="C156" s="18" t="str">
        <f>TEXT(tbDailies[[#This Row],[Date]],"mmm-yy")</f>
        <v>Jun-21</v>
      </c>
      <c r="D156" s="4">
        <v>21</v>
      </c>
      <c r="E156" s="4" t="str">
        <f>_xlfn.XLOOKUP(tbDailies[[#This Row],[Date]],FXUSDCAD[Date],FXUSDCAD[Rate],E157)</f>
        <v>1.2094</v>
      </c>
      <c r="F156" s="6">
        <f>_xlfn.XLOOKUP(tbDailies[[#This Row],[Date]],BTC_USD_History[Date],BTC_USD_History[Close],"n/a")</f>
        <v>36702.597655999998</v>
      </c>
      <c r="G156" s="6">
        <f>_xlfn.XLOOKUP(tbDailies[[#This Row],[Date]],ETH_USD_History[Date(UTC)],ETH_USD_History[Value],"n/a")</f>
        <v>2471.56</v>
      </c>
      <c r="H156" s="6">
        <f>_xlfn.XLOOKUP(tbDailies[[#This Row],[Date]],VOO_USD_History[Date],VOO_USD_History[Close],"n/a")</f>
        <v>389.41000400000001</v>
      </c>
      <c r="I156" s="8">
        <f>_xlfn.XLOOKUP(tbDailies[[#This Row],[Date]],VIX_USD_History[DATE],VIX_USD_History[CLOSE],"n/a")</f>
        <v>16.100000000000001</v>
      </c>
      <c r="J156" s="6">
        <f>tbDailies[[#This Row],[BTC-USD]]*tbDailies[[#This Row],[FX]]</f>
        <v>44388.121605166401</v>
      </c>
      <c r="K156" s="6">
        <f>tbDailies[[#This Row],[ETH-USD]]*tbDailies[[#This Row],[FX]]</f>
        <v>2989.104664</v>
      </c>
      <c r="L156" s="16">
        <f>_xlfn.XLOOKUP(tbDailies[[#This Row],[Month]],tbMonthlies[Month],tbMonthlies[US Inflation],L157)</f>
        <v>5.3900000000000003E-2</v>
      </c>
      <c r="M156" s="39">
        <f>_xlfn.XLOOKUP(tbDailies[[#This Row],[Month]],tbMonthlies[Month],tbMonthlies[Buffett Indicator],M157)</f>
        <v>1.9355151205364736</v>
      </c>
      <c r="N156" s="39">
        <f>_xlfn.XLOOKUP(tbDailies[[#This Row],[Month]],tbMonthlies[Month],tbMonthlies[CPI Indicator],N157)</f>
        <v>0.75519359590849722</v>
      </c>
      <c r="O156" s="39">
        <f>_xlfn.XLOOKUP(tbDailies[[#This Row],[Month]],tbMonthlies[Month],tbMonthlies[Shiller PE],O157)</f>
        <v>0.26700000000000002</v>
      </c>
      <c r="P156" s="39">
        <f>_xlfn.XLOOKUP(tbDailies[[#This Row],[Month]],tbMonthlies[Month],tbMonthlies[Unemployment],P157)</f>
        <v>5.9000000000000004E-2</v>
      </c>
      <c r="Q156" s="48">
        <f>_xlfn.XLOOKUP(tbDailies[[#This Row],[Month]],tbMonthlies[Month],tbMonthlies[Debt to GDP],Q157)</f>
        <v>78.162999999999997</v>
      </c>
    </row>
    <row r="157" spans="2:17" ht="30" customHeight="1" x14ac:dyDescent="0.25">
      <c r="B157" s="10">
        <v>44356</v>
      </c>
      <c r="C157" s="18" t="str">
        <f>TEXT(tbDailies[[#This Row],[Date]],"mmm-yy")</f>
        <v>Jun-21</v>
      </c>
      <c r="D157" s="4">
        <v>14</v>
      </c>
      <c r="E157" s="4" t="str">
        <f>_xlfn.XLOOKUP(tbDailies[[#This Row],[Date]],FXUSDCAD[Date],FXUSDCAD[Rate],E158)</f>
        <v>1.2095</v>
      </c>
      <c r="F157" s="6">
        <f>_xlfn.XLOOKUP(tbDailies[[#This Row],[Date]],BTC_USD_History[Date],BTC_USD_History[Close],"n/a")</f>
        <v>37345.121094000002</v>
      </c>
      <c r="G157" s="6">
        <f>_xlfn.XLOOKUP(tbDailies[[#This Row],[Date]],ETH_USD_History[Date(UTC)],ETH_USD_History[Value],"n/a")</f>
        <v>2610.64</v>
      </c>
      <c r="H157" s="6">
        <f>_xlfn.XLOOKUP(tbDailies[[#This Row],[Date]],VOO_USD_History[Date],VOO_USD_History[Close],"n/a")</f>
        <v>387.61999500000002</v>
      </c>
      <c r="I157" s="8">
        <f>_xlfn.XLOOKUP(tbDailies[[#This Row],[Date]],VIX_USD_History[DATE],VIX_USD_History[CLOSE],"n/a")</f>
        <v>17.89</v>
      </c>
      <c r="J157" s="6">
        <f>tbDailies[[#This Row],[BTC-USD]]*tbDailies[[#This Row],[FX]]</f>
        <v>45168.923963193003</v>
      </c>
      <c r="K157" s="6">
        <f>tbDailies[[#This Row],[ETH-USD]]*tbDailies[[#This Row],[FX]]</f>
        <v>3157.5690799999998</v>
      </c>
      <c r="L157" s="16">
        <f>_xlfn.XLOOKUP(tbDailies[[#This Row],[Month]],tbMonthlies[Month],tbMonthlies[US Inflation],L158)</f>
        <v>5.3900000000000003E-2</v>
      </c>
      <c r="M157" s="39">
        <f>_xlfn.XLOOKUP(tbDailies[[#This Row],[Month]],tbMonthlies[Month],tbMonthlies[Buffett Indicator],M158)</f>
        <v>1.9355151205364736</v>
      </c>
      <c r="N157" s="39">
        <f>_xlfn.XLOOKUP(tbDailies[[#This Row],[Month]],tbMonthlies[Month],tbMonthlies[CPI Indicator],N158)</f>
        <v>0.75519359590849722</v>
      </c>
      <c r="O157" s="39">
        <f>_xlfn.XLOOKUP(tbDailies[[#This Row],[Month]],tbMonthlies[Month],tbMonthlies[Shiller PE],O158)</f>
        <v>0.26700000000000002</v>
      </c>
      <c r="P157" s="39">
        <f>_xlfn.XLOOKUP(tbDailies[[#This Row],[Month]],tbMonthlies[Month],tbMonthlies[Unemployment],P158)</f>
        <v>5.9000000000000004E-2</v>
      </c>
      <c r="Q157" s="48">
        <f>_xlfn.XLOOKUP(tbDailies[[#This Row],[Month]],tbMonthlies[Month],tbMonthlies[Debt to GDP],Q158)</f>
        <v>78.162999999999997</v>
      </c>
    </row>
    <row r="158" spans="2:17" ht="30" customHeight="1" x14ac:dyDescent="0.25">
      <c r="B158" s="10">
        <v>44355</v>
      </c>
      <c r="C158" s="18" t="str">
        <f>TEXT(tbDailies[[#This Row],[Date]],"mmm-yy")</f>
        <v>Jun-21</v>
      </c>
      <c r="D158" s="4">
        <v>13</v>
      </c>
      <c r="E158" s="4" t="str">
        <f>_xlfn.XLOOKUP(tbDailies[[#This Row],[Date]],FXUSDCAD[Date],FXUSDCAD[Rate],E159)</f>
        <v>1.2097</v>
      </c>
      <c r="F158" s="6">
        <f>_xlfn.XLOOKUP(tbDailies[[#This Row],[Date]],BTC_USD_History[Date],BTC_USD_History[Close],"n/a")</f>
        <v>33472.632812999997</v>
      </c>
      <c r="G158" s="6">
        <f>_xlfn.XLOOKUP(tbDailies[[#This Row],[Date]],ETH_USD_History[Date(UTC)],ETH_USD_History[Value],"n/a")</f>
        <v>2509.23</v>
      </c>
      <c r="H158" s="6">
        <f>_xlfn.XLOOKUP(tbDailies[[#This Row],[Date]],VOO_USD_History[Date],VOO_USD_History[Close],"n/a")</f>
        <v>388.23001099999999</v>
      </c>
      <c r="I158" s="8">
        <f>_xlfn.XLOOKUP(tbDailies[[#This Row],[Date]],VIX_USD_History[DATE],VIX_USD_History[CLOSE],"n/a")</f>
        <v>17.07</v>
      </c>
      <c r="J158" s="6">
        <f>tbDailies[[#This Row],[BTC-USD]]*tbDailies[[#This Row],[FX]]</f>
        <v>40491.843913886092</v>
      </c>
      <c r="K158" s="6">
        <f>tbDailies[[#This Row],[ETH-USD]]*tbDailies[[#This Row],[FX]]</f>
        <v>3035.4155310000001</v>
      </c>
      <c r="L158" s="16">
        <f>_xlfn.XLOOKUP(tbDailies[[#This Row],[Month]],tbMonthlies[Month],tbMonthlies[US Inflation],L159)</f>
        <v>5.3900000000000003E-2</v>
      </c>
      <c r="M158" s="39">
        <f>_xlfn.XLOOKUP(tbDailies[[#This Row],[Month]],tbMonthlies[Month],tbMonthlies[Buffett Indicator],M159)</f>
        <v>1.9355151205364736</v>
      </c>
      <c r="N158" s="39">
        <f>_xlfn.XLOOKUP(tbDailies[[#This Row],[Month]],tbMonthlies[Month],tbMonthlies[CPI Indicator],N159)</f>
        <v>0.75519359590849722</v>
      </c>
      <c r="O158" s="39">
        <f>_xlfn.XLOOKUP(tbDailies[[#This Row],[Month]],tbMonthlies[Month],tbMonthlies[Shiller PE],O159)</f>
        <v>0.26700000000000002</v>
      </c>
      <c r="P158" s="39">
        <f>_xlfn.XLOOKUP(tbDailies[[#This Row],[Month]],tbMonthlies[Month],tbMonthlies[Unemployment],P159)</f>
        <v>5.9000000000000004E-2</v>
      </c>
      <c r="Q158" s="48">
        <f>_xlfn.XLOOKUP(tbDailies[[#This Row],[Month]],tbMonthlies[Month],tbMonthlies[Debt to GDP],Q159)</f>
        <v>78.162999999999997</v>
      </c>
    </row>
    <row r="159" spans="2:17" ht="30" customHeight="1" x14ac:dyDescent="0.25">
      <c r="B159" s="10">
        <v>44354</v>
      </c>
      <c r="C159" s="18" t="str">
        <f>TEXT(tbDailies[[#This Row],[Date]],"mmm-yy")</f>
        <v>Jun-21</v>
      </c>
      <c r="D159" s="4">
        <v>15</v>
      </c>
      <c r="E159" s="4" t="str">
        <f>_xlfn.XLOOKUP(tbDailies[[#This Row],[Date]],FXUSDCAD[Date],FXUSDCAD[Rate],E160)</f>
        <v>1.2073</v>
      </c>
      <c r="F159" s="6">
        <f>_xlfn.XLOOKUP(tbDailies[[#This Row],[Date]],BTC_USD_History[Date],BTC_USD_History[Close],"n/a")</f>
        <v>33560.707030999998</v>
      </c>
      <c r="G159" s="6">
        <f>_xlfn.XLOOKUP(tbDailies[[#This Row],[Date]],ETH_USD_History[Date(UTC)],ETH_USD_History[Value],"n/a")</f>
        <v>2593.12</v>
      </c>
      <c r="H159" s="6">
        <f>_xlfn.XLOOKUP(tbDailies[[#This Row],[Date]],VOO_USD_History[Date],VOO_USD_History[Close],"n/a")</f>
        <v>388.17001299999998</v>
      </c>
      <c r="I159" s="8">
        <f>_xlfn.XLOOKUP(tbDailies[[#This Row],[Date]],VIX_USD_History[DATE],VIX_USD_History[CLOSE],"n/a")</f>
        <v>16.420000000000002</v>
      </c>
      <c r="J159" s="6">
        <f>tbDailies[[#This Row],[BTC-USD]]*tbDailies[[#This Row],[FX]]</f>
        <v>40517.841598526298</v>
      </c>
      <c r="K159" s="6">
        <f>tbDailies[[#This Row],[ETH-USD]]*tbDailies[[#This Row],[FX]]</f>
        <v>3130.6737760000001</v>
      </c>
      <c r="L159" s="16">
        <f>_xlfn.XLOOKUP(tbDailies[[#This Row],[Month]],tbMonthlies[Month],tbMonthlies[US Inflation],L160)</f>
        <v>5.3900000000000003E-2</v>
      </c>
      <c r="M159" s="39">
        <f>_xlfn.XLOOKUP(tbDailies[[#This Row],[Month]],tbMonthlies[Month],tbMonthlies[Buffett Indicator],M160)</f>
        <v>1.9355151205364736</v>
      </c>
      <c r="N159" s="39">
        <f>_xlfn.XLOOKUP(tbDailies[[#This Row],[Month]],tbMonthlies[Month],tbMonthlies[CPI Indicator],N160)</f>
        <v>0.75519359590849722</v>
      </c>
      <c r="O159" s="39">
        <f>_xlfn.XLOOKUP(tbDailies[[#This Row],[Month]],tbMonthlies[Month],tbMonthlies[Shiller PE],O160)</f>
        <v>0.26700000000000002</v>
      </c>
      <c r="P159" s="39">
        <f>_xlfn.XLOOKUP(tbDailies[[#This Row],[Month]],tbMonthlies[Month],tbMonthlies[Unemployment],P160)</f>
        <v>5.9000000000000004E-2</v>
      </c>
      <c r="Q159" s="48">
        <f>_xlfn.XLOOKUP(tbDailies[[#This Row],[Month]],tbMonthlies[Month],tbMonthlies[Debt to GDP],Q160)</f>
        <v>78.162999999999997</v>
      </c>
    </row>
    <row r="160" spans="2:17" ht="30" customHeight="1" x14ac:dyDescent="0.25">
      <c r="B160" s="10">
        <v>44353</v>
      </c>
      <c r="C160" s="18" t="str">
        <f>TEXT(tbDailies[[#This Row],[Date]],"mmm-yy")</f>
        <v>Jun-21</v>
      </c>
      <c r="D160" s="4">
        <v>17</v>
      </c>
      <c r="E160" s="4" t="str">
        <f>_xlfn.XLOOKUP(tbDailies[[#This Row],[Date]],FXUSDCAD[Date],FXUSDCAD[Rate],E161)</f>
        <v>1.2084</v>
      </c>
      <c r="F160" s="6">
        <f>_xlfn.XLOOKUP(tbDailies[[#This Row],[Date]],BTC_USD_History[Date],BTC_USD_History[Close],"n/a")</f>
        <v>35862.378905999998</v>
      </c>
      <c r="G160" s="6">
        <f>_xlfn.XLOOKUP(tbDailies[[#This Row],[Date]],ETH_USD_History[Date(UTC)],ETH_USD_History[Value],"n/a")</f>
        <v>2710.99</v>
      </c>
      <c r="H160" s="6" t="str">
        <f>_xlfn.XLOOKUP(tbDailies[[#This Row],[Date]],VOO_USD_History[Date],VOO_USD_History[Close],"n/a")</f>
        <v>n/a</v>
      </c>
      <c r="I160" s="8" t="str">
        <f>_xlfn.XLOOKUP(tbDailies[[#This Row],[Date]],VIX_USD_History[DATE],VIX_USD_History[CLOSE],"n/a")</f>
        <v>n/a</v>
      </c>
      <c r="J160" s="6">
        <f>tbDailies[[#This Row],[BTC-USD]]*tbDailies[[#This Row],[FX]]</f>
        <v>43336.098670010397</v>
      </c>
      <c r="K160" s="6">
        <f>tbDailies[[#This Row],[ETH-USD]]*tbDailies[[#This Row],[FX]]</f>
        <v>3275.9603159999997</v>
      </c>
      <c r="L160" s="16">
        <f>_xlfn.XLOOKUP(tbDailies[[#This Row],[Month]],tbMonthlies[Month],tbMonthlies[US Inflation],L161)</f>
        <v>5.3900000000000003E-2</v>
      </c>
      <c r="M160" s="39">
        <f>_xlfn.XLOOKUP(tbDailies[[#This Row],[Month]],tbMonthlies[Month],tbMonthlies[Buffett Indicator],M161)</f>
        <v>1.9355151205364736</v>
      </c>
      <c r="N160" s="39">
        <f>_xlfn.XLOOKUP(tbDailies[[#This Row],[Month]],tbMonthlies[Month],tbMonthlies[CPI Indicator],N161)</f>
        <v>0.75519359590849722</v>
      </c>
      <c r="O160" s="39">
        <f>_xlfn.XLOOKUP(tbDailies[[#This Row],[Month]],tbMonthlies[Month],tbMonthlies[Shiller PE],O161)</f>
        <v>0.26700000000000002</v>
      </c>
      <c r="P160" s="39">
        <f>_xlfn.XLOOKUP(tbDailies[[#This Row],[Month]],tbMonthlies[Month],tbMonthlies[Unemployment],P161)</f>
        <v>5.9000000000000004E-2</v>
      </c>
      <c r="Q160" s="48">
        <f>_xlfn.XLOOKUP(tbDailies[[#This Row],[Month]],tbMonthlies[Month],tbMonthlies[Debt to GDP],Q161)</f>
        <v>78.162999999999997</v>
      </c>
    </row>
    <row r="161" spans="2:17" ht="30" customHeight="1" x14ac:dyDescent="0.25">
      <c r="B161" s="10">
        <v>44352</v>
      </c>
      <c r="C161" s="18" t="str">
        <f>TEXT(tbDailies[[#This Row],[Date]],"mmm-yy")</f>
        <v>Jun-21</v>
      </c>
      <c r="D161" s="4">
        <v>24</v>
      </c>
      <c r="E161" s="4" t="str">
        <f>_xlfn.XLOOKUP(tbDailies[[#This Row],[Date]],FXUSDCAD[Date],FXUSDCAD[Rate],E162)</f>
        <v>1.2084</v>
      </c>
      <c r="F161" s="6">
        <f>_xlfn.XLOOKUP(tbDailies[[#This Row],[Date]],BTC_USD_History[Date],BTC_USD_History[Close],"n/a")</f>
        <v>35551.957030999998</v>
      </c>
      <c r="G161" s="6">
        <f>_xlfn.XLOOKUP(tbDailies[[#This Row],[Date]],ETH_USD_History[Date(UTC)],ETH_USD_History[Value],"n/a")</f>
        <v>2629.76</v>
      </c>
      <c r="H161" s="6" t="str">
        <f>_xlfn.XLOOKUP(tbDailies[[#This Row],[Date]],VOO_USD_History[Date],VOO_USD_History[Close],"n/a")</f>
        <v>n/a</v>
      </c>
      <c r="I161" s="8" t="str">
        <f>_xlfn.XLOOKUP(tbDailies[[#This Row],[Date]],VIX_USD_History[DATE],VIX_USD_History[CLOSE],"n/a")</f>
        <v>n/a</v>
      </c>
      <c r="J161" s="6">
        <f>tbDailies[[#This Row],[BTC-USD]]*tbDailies[[#This Row],[FX]]</f>
        <v>42960.984876260394</v>
      </c>
      <c r="K161" s="6">
        <f>tbDailies[[#This Row],[ETH-USD]]*tbDailies[[#This Row],[FX]]</f>
        <v>3177.8019840000002</v>
      </c>
      <c r="L161" s="16">
        <f>_xlfn.XLOOKUP(tbDailies[[#This Row],[Month]],tbMonthlies[Month],tbMonthlies[US Inflation],L162)</f>
        <v>5.3900000000000003E-2</v>
      </c>
      <c r="M161" s="39">
        <f>_xlfn.XLOOKUP(tbDailies[[#This Row],[Month]],tbMonthlies[Month],tbMonthlies[Buffett Indicator],M162)</f>
        <v>1.9355151205364736</v>
      </c>
      <c r="N161" s="39">
        <f>_xlfn.XLOOKUP(tbDailies[[#This Row],[Month]],tbMonthlies[Month],tbMonthlies[CPI Indicator],N162)</f>
        <v>0.75519359590849722</v>
      </c>
      <c r="O161" s="39">
        <f>_xlfn.XLOOKUP(tbDailies[[#This Row],[Month]],tbMonthlies[Month],tbMonthlies[Shiller PE],O162)</f>
        <v>0.26700000000000002</v>
      </c>
      <c r="P161" s="39">
        <f>_xlfn.XLOOKUP(tbDailies[[#This Row],[Month]],tbMonthlies[Month],tbMonthlies[Unemployment],P162)</f>
        <v>5.9000000000000004E-2</v>
      </c>
      <c r="Q161" s="48">
        <f>_xlfn.XLOOKUP(tbDailies[[#This Row],[Month]],tbMonthlies[Month],tbMonthlies[Debt to GDP],Q162)</f>
        <v>78.162999999999997</v>
      </c>
    </row>
    <row r="162" spans="2:17" ht="30" customHeight="1" x14ac:dyDescent="0.25">
      <c r="B162" s="10">
        <v>44351</v>
      </c>
      <c r="C162" s="18" t="str">
        <f>TEXT(tbDailies[[#This Row],[Date]],"mmm-yy")</f>
        <v>Jun-21</v>
      </c>
      <c r="D162" s="4">
        <v>27</v>
      </c>
      <c r="E162" s="4" t="str">
        <f>_xlfn.XLOOKUP(tbDailies[[#This Row],[Date]],FXUSDCAD[Date],FXUSDCAD[Rate],E163)</f>
        <v>1.2084</v>
      </c>
      <c r="F162" s="6">
        <f>_xlfn.XLOOKUP(tbDailies[[#This Row],[Date]],BTC_USD_History[Date],BTC_USD_History[Close],"n/a")</f>
        <v>36894.40625</v>
      </c>
      <c r="G162" s="6">
        <f>_xlfn.XLOOKUP(tbDailies[[#This Row],[Date]],ETH_USD_History[Date(UTC)],ETH_USD_History[Value],"n/a")</f>
        <v>2691.17</v>
      </c>
      <c r="H162" s="6">
        <f>_xlfn.XLOOKUP(tbDailies[[#This Row],[Date]],VOO_USD_History[Date],VOO_USD_History[Close],"n/a")</f>
        <v>388.5</v>
      </c>
      <c r="I162" s="8">
        <f>_xlfn.XLOOKUP(tbDailies[[#This Row],[Date]],VIX_USD_History[DATE],VIX_USD_History[CLOSE],"n/a")</f>
        <v>16.420000000000002</v>
      </c>
      <c r="J162" s="6">
        <f>tbDailies[[#This Row],[BTC-USD]]*tbDailies[[#This Row],[FX]]</f>
        <v>44583.2005125</v>
      </c>
      <c r="K162" s="6">
        <f>tbDailies[[#This Row],[ETH-USD]]*tbDailies[[#This Row],[FX]]</f>
        <v>3252.0098279999997</v>
      </c>
      <c r="L162" s="16">
        <f>_xlfn.XLOOKUP(tbDailies[[#This Row],[Month]],tbMonthlies[Month],tbMonthlies[US Inflation],L163)</f>
        <v>5.3900000000000003E-2</v>
      </c>
      <c r="M162" s="39">
        <f>_xlfn.XLOOKUP(tbDailies[[#This Row],[Month]],tbMonthlies[Month],tbMonthlies[Buffett Indicator],M163)</f>
        <v>1.9355151205364736</v>
      </c>
      <c r="N162" s="39">
        <f>_xlfn.XLOOKUP(tbDailies[[#This Row],[Month]],tbMonthlies[Month],tbMonthlies[CPI Indicator],N163)</f>
        <v>0.75519359590849722</v>
      </c>
      <c r="O162" s="39">
        <f>_xlfn.XLOOKUP(tbDailies[[#This Row],[Month]],tbMonthlies[Month],tbMonthlies[Shiller PE],O163)</f>
        <v>0.26700000000000002</v>
      </c>
      <c r="P162" s="39">
        <f>_xlfn.XLOOKUP(tbDailies[[#This Row],[Month]],tbMonthlies[Month],tbMonthlies[Unemployment],P163)</f>
        <v>5.9000000000000004E-2</v>
      </c>
      <c r="Q162" s="48">
        <f>_xlfn.XLOOKUP(tbDailies[[#This Row],[Month]],tbMonthlies[Month],tbMonthlies[Debt to GDP],Q163)</f>
        <v>78.162999999999997</v>
      </c>
    </row>
    <row r="163" spans="2:17" ht="30" customHeight="1" x14ac:dyDescent="0.25">
      <c r="B163" s="10">
        <v>44350</v>
      </c>
      <c r="C163" s="18" t="str">
        <f>TEXT(tbDailies[[#This Row],[Date]],"mmm-yy")</f>
        <v>Jun-21</v>
      </c>
      <c r="D163" s="4">
        <v>24</v>
      </c>
      <c r="E163" s="4" t="str">
        <f>_xlfn.XLOOKUP(tbDailies[[#This Row],[Date]],FXUSDCAD[Date],FXUSDCAD[Rate],E164)</f>
        <v>1.2103</v>
      </c>
      <c r="F163" s="6">
        <f>_xlfn.XLOOKUP(tbDailies[[#This Row],[Date]],BTC_USD_History[Date],BTC_USD_History[Close],"n/a")</f>
        <v>39208.765625</v>
      </c>
      <c r="G163" s="6">
        <f>_xlfn.XLOOKUP(tbDailies[[#This Row],[Date]],ETH_USD_History[Date(UTC)],ETH_USD_History[Value],"n/a")</f>
        <v>2856.01</v>
      </c>
      <c r="H163" s="6">
        <f>_xlfn.XLOOKUP(tbDailies[[#This Row],[Date]],VOO_USD_History[Date],VOO_USD_History[Close],"n/a")</f>
        <v>385.01001000000002</v>
      </c>
      <c r="I163" s="8">
        <f>_xlfn.XLOOKUP(tbDailies[[#This Row],[Date]],VIX_USD_History[DATE],VIX_USD_History[CLOSE],"n/a")</f>
        <v>18.04</v>
      </c>
      <c r="J163" s="6">
        <f>tbDailies[[#This Row],[BTC-USD]]*tbDailies[[#This Row],[FX]]</f>
        <v>47454.369035937496</v>
      </c>
      <c r="K163" s="6">
        <f>tbDailies[[#This Row],[ETH-USD]]*tbDailies[[#This Row],[FX]]</f>
        <v>3456.6289030000003</v>
      </c>
      <c r="L163" s="16">
        <f>_xlfn.XLOOKUP(tbDailies[[#This Row],[Month]],tbMonthlies[Month],tbMonthlies[US Inflation],L164)</f>
        <v>5.3900000000000003E-2</v>
      </c>
      <c r="M163" s="39">
        <f>_xlfn.XLOOKUP(tbDailies[[#This Row],[Month]],tbMonthlies[Month],tbMonthlies[Buffett Indicator],M164)</f>
        <v>1.9355151205364736</v>
      </c>
      <c r="N163" s="39">
        <f>_xlfn.XLOOKUP(tbDailies[[#This Row],[Month]],tbMonthlies[Month],tbMonthlies[CPI Indicator],N164)</f>
        <v>0.75519359590849722</v>
      </c>
      <c r="O163" s="39">
        <f>_xlfn.XLOOKUP(tbDailies[[#This Row],[Month]],tbMonthlies[Month],tbMonthlies[Shiller PE],O164)</f>
        <v>0.26700000000000002</v>
      </c>
      <c r="P163" s="39">
        <f>_xlfn.XLOOKUP(tbDailies[[#This Row],[Month]],tbMonthlies[Month],tbMonthlies[Unemployment],P164)</f>
        <v>5.9000000000000004E-2</v>
      </c>
      <c r="Q163" s="48">
        <f>_xlfn.XLOOKUP(tbDailies[[#This Row],[Month]],tbMonthlies[Month],tbMonthlies[Debt to GDP],Q164)</f>
        <v>78.162999999999997</v>
      </c>
    </row>
    <row r="164" spans="2:17" ht="30" customHeight="1" x14ac:dyDescent="0.25">
      <c r="B164" s="10">
        <v>44349</v>
      </c>
      <c r="C164" s="18" t="str">
        <f>TEXT(tbDailies[[#This Row],[Date]],"mmm-yy")</f>
        <v>Jun-21</v>
      </c>
      <c r="D164" s="4">
        <v>23</v>
      </c>
      <c r="E164" s="4" t="str">
        <f>_xlfn.XLOOKUP(tbDailies[[#This Row],[Date]],FXUSDCAD[Date],FXUSDCAD[Rate],E165)</f>
        <v>1.2052</v>
      </c>
      <c r="F164" s="6">
        <f>_xlfn.XLOOKUP(tbDailies[[#This Row],[Date]],BTC_USD_History[Date],BTC_USD_History[Close],"n/a")</f>
        <v>37575.179687999997</v>
      </c>
      <c r="G164" s="6">
        <f>_xlfn.XLOOKUP(tbDailies[[#This Row],[Date]],ETH_USD_History[Date(UTC)],ETH_USD_History[Value],"n/a")</f>
        <v>2706.52</v>
      </c>
      <c r="H164" s="6">
        <f>_xlfn.XLOOKUP(tbDailies[[#This Row],[Date]],VOO_USD_History[Date],VOO_USD_History[Close],"n/a")</f>
        <v>386.48001099999999</v>
      </c>
      <c r="I164" s="8">
        <f>_xlfn.XLOOKUP(tbDailies[[#This Row],[Date]],VIX_USD_History[DATE],VIX_USD_History[CLOSE],"n/a")</f>
        <v>17.48</v>
      </c>
      <c r="J164" s="6">
        <f>tbDailies[[#This Row],[BTC-USD]]*tbDailies[[#This Row],[FX]]</f>
        <v>45285.606559977597</v>
      </c>
      <c r="K164" s="6">
        <f>tbDailies[[#This Row],[ETH-USD]]*tbDailies[[#This Row],[FX]]</f>
        <v>3261.8979039999999</v>
      </c>
      <c r="L164" s="16">
        <f>_xlfn.XLOOKUP(tbDailies[[#This Row],[Month]],tbMonthlies[Month],tbMonthlies[US Inflation],L165)</f>
        <v>5.3900000000000003E-2</v>
      </c>
      <c r="M164" s="39">
        <f>_xlfn.XLOOKUP(tbDailies[[#This Row],[Month]],tbMonthlies[Month],tbMonthlies[Buffett Indicator],M165)</f>
        <v>1.9355151205364736</v>
      </c>
      <c r="N164" s="39">
        <f>_xlfn.XLOOKUP(tbDailies[[#This Row],[Month]],tbMonthlies[Month],tbMonthlies[CPI Indicator],N165)</f>
        <v>0.75519359590849722</v>
      </c>
      <c r="O164" s="39">
        <f>_xlfn.XLOOKUP(tbDailies[[#This Row],[Month]],tbMonthlies[Month],tbMonthlies[Shiller PE],O165)</f>
        <v>0.26700000000000002</v>
      </c>
      <c r="P164" s="39">
        <f>_xlfn.XLOOKUP(tbDailies[[#This Row],[Month]],tbMonthlies[Month],tbMonthlies[Unemployment],P165)</f>
        <v>5.9000000000000004E-2</v>
      </c>
      <c r="Q164" s="48">
        <f>_xlfn.XLOOKUP(tbDailies[[#This Row],[Month]],tbMonthlies[Month],tbMonthlies[Debt to GDP],Q165)</f>
        <v>78.162999999999997</v>
      </c>
    </row>
    <row r="165" spans="2:17" ht="30" customHeight="1" x14ac:dyDescent="0.25">
      <c r="B165" s="10">
        <v>44348</v>
      </c>
      <c r="C165" s="18" t="str">
        <f>TEXT(tbDailies[[#This Row],[Date]],"mmm-yy")</f>
        <v>Jun-21</v>
      </c>
      <c r="D165" s="4">
        <v>20</v>
      </c>
      <c r="E165" s="4" t="str">
        <f>_xlfn.XLOOKUP(tbDailies[[#This Row],[Date]],FXUSDCAD[Date],FXUSDCAD[Rate],E166)</f>
        <v>1.2040</v>
      </c>
      <c r="F165" s="6">
        <f>_xlfn.XLOOKUP(tbDailies[[#This Row],[Date]],BTC_USD_History[Date],BTC_USD_History[Close],"n/a")</f>
        <v>36684.925780999998</v>
      </c>
      <c r="G165" s="6">
        <f>_xlfn.XLOOKUP(tbDailies[[#This Row],[Date]],ETH_USD_History[Date(UTC)],ETH_USD_History[Value],"n/a")</f>
        <v>2634.23</v>
      </c>
      <c r="H165" s="6">
        <f>_xlfn.XLOOKUP(tbDailies[[#This Row],[Date]],VOO_USD_History[Date],VOO_USD_History[Close],"n/a")</f>
        <v>385.82998700000002</v>
      </c>
      <c r="I165" s="8">
        <f>_xlfn.XLOOKUP(tbDailies[[#This Row],[Date]],VIX_USD_History[DATE],VIX_USD_History[CLOSE],"n/a")</f>
        <v>17.899999999999999</v>
      </c>
      <c r="J165" s="6">
        <f>tbDailies[[#This Row],[BTC-USD]]*tbDailies[[#This Row],[FX]]</f>
        <v>44168.650640323998</v>
      </c>
      <c r="K165" s="6">
        <f>tbDailies[[#This Row],[ETH-USD]]*tbDailies[[#This Row],[FX]]</f>
        <v>3171.61292</v>
      </c>
      <c r="L165" s="16">
        <f>_xlfn.XLOOKUP(tbDailies[[#This Row],[Month]],tbMonthlies[Month],tbMonthlies[US Inflation],L166)</f>
        <v>5.3900000000000003E-2</v>
      </c>
      <c r="M165" s="39">
        <f>_xlfn.XLOOKUP(tbDailies[[#This Row],[Month]],tbMonthlies[Month],tbMonthlies[Buffett Indicator],M166)</f>
        <v>1.9355151205364736</v>
      </c>
      <c r="N165" s="39">
        <f>_xlfn.XLOOKUP(tbDailies[[#This Row],[Month]],tbMonthlies[Month],tbMonthlies[CPI Indicator],N166)</f>
        <v>0.75519359590849722</v>
      </c>
      <c r="O165" s="39">
        <f>_xlfn.XLOOKUP(tbDailies[[#This Row],[Month]],tbMonthlies[Month],tbMonthlies[Shiller PE],O166)</f>
        <v>0.26700000000000002</v>
      </c>
      <c r="P165" s="39">
        <f>_xlfn.XLOOKUP(tbDailies[[#This Row],[Month]],tbMonthlies[Month],tbMonthlies[Unemployment],P166)</f>
        <v>5.9000000000000004E-2</v>
      </c>
      <c r="Q165" s="48">
        <f>_xlfn.XLOOKUP(tbDailies[[#This Row],[Month]],tbMonthlies[Month],tbMonthlies[Debt to GDP],Q166)</f>
        <v>78.162999999999997</v>
      </c>
    </row>
    <row r="166" spans="2:17" ht="30" customHeight="1" x14ac:dyDescent="0.25">
      <c r="B166" s="10">
        <v>44347</v>
      </c>
      <c r="C166" s="18" t="str">
        <f>TEXT(tbDailies[[#This Row],[Date]],"mmm-yy")</f>
        <v>May-21</v>
      </c>
      <c r="D166" s="4">
        <v>18</v>
      </c>
      <c r="E166" s="4" t="str">
        <f>_xlfn.XLOOKUP(tbDailies[[#This Row],[Date]],FXUSDCAD[Date],FXUSDCAD[Rate],E167)</f>
        <v>1.2072</v>
      </c>
      <c r="F166" s="6">
        <f>_xlfn.XLOOKUP(tbDailies[[#This Row],[Date]],BTC_USD_History[Date],BTC_USD_History[Close],"n/a")</f>
        <v>37332.855469000002</v>
      </c>
      <c r="G166" s="6">
        <f>_xlfn.XLOOKUP(tbDailies[[#This Row],[Date]],ETH_USD_History[Date(UTC)],ETH_USD_History[Value],"n/a")</f>
        <v>2707.38</v>
      </c>
      <c r="H166" s="6" t="str">
        <f>_xlfn.XLOOKUP(tbDailies[[#This Row],[Date]],VOO_USD_History[Date],VOO_USD_History[Close],"n/a")</f>
        <v>n/a</v>
      </c>
      <c r="I166" s="8" t="str">
        <f>_xlfn.XLOOKUP(tbDailies[[#This Row],[Date]],VIX_USD_History[DATE],VIX_USD_History[CLOSE],"n/a")</f>
        <v>n/a</v>
      </c>
      <c r="J166" s="6">
        <f>tbDailies[[#This Row],[BTC-USD]]*tbDailies[[#This Row],[FX]]</f>
        <v>45068.223122176802</v>
      </c>
      <c r="K166" s="6">
        <f>tbDailies[[#This Row],[ETH-USD]]*tbDailies[[#This Row],[FX]]</f>
        <v>3268.3491360000003</v>
      </c>
      <c r="L166" s="16">
        <f>_xlfn.XLOOKUP(tbDailies[[#This Row],[Month]],tbMonthlies[Month],tbMonthlies[US Inflation],L167)</f>
        <v>4.99E-2</v>
      </c>
      <c r="M166" s="39">
        <f>_xlfn.XLOOKUP(tbDailies[[#This Row],[Month]],tbMonthlies[Month],tbMonthlies[Buffett Indicator],M167)</f>
        <v>1.9291213708269737</v>
      </c>
      <c r="N166" s="39">
        <f>_xlfn.XLOOKUP(tbDailies[[#This Row],[Month]],tbMonthlies[Month],tbMonthlies[CPI Indicator],N167)</f>
        <v>0.74824193234566527</v>
      </c>
      <c r="O166" s="39">
        <f>_xlfn.XLOOKUP(tbDailies[[#This Row],[Month]],tbMonthlies[Month],tbMonthlies[Shiller PE],O167)</f>
        <v>0.28050000000000003</v>
      </c>
      <c r="P166" s="39">
        <f>_xlfn.XLOOKUP(tbDailies[[#This Row],[Month]],tbMonthlies[Month],tbMonthlies[Unemployment],P167)</f>
        <v>5.7999999999999996E-2</v>
      </c>
      <c r="Q166" s="48">
        <f>_xlfn.XLOOKUP(tbDailies[[#This Row],[Month]],tbMonthlies[Month],tbMonthlies[Debt to GDP],Q167)</f>
        <v>78.162999999999997</v>
      </c>
    </row>
    <row r="167" spans="2:17" ht="30" customHeight="1" x14ac:dyDescent="0.25">
      <c r="B167" s="10">
        <v>44346</v>
      </c>
      <c r="C167" s="18" t="str">
        <f>TEXT(tbDailies[[#This Row],[Date]],"mmm-yy")</f>
        <v>May-21</v>
      </c>
      <c r="D167" s="4">
        <v>10</v>
      </c>
      <c r="E167" s="4" t="str">
        <f>_xlfn.XLOOKUP(tbDailies[[#This Row],[Date]],FXUSDCAD[Date],FXUSDCAD[Rate],E168)</f>
        <v>1.2086</v>
      </c>
      <c r="F167" s="6">
        <f>_xlfn.XLOOKUP(tbDailies[[#This Row],[Date]],BTC_USD_History[Date],BTC_USD_History[Close],"n/a")</f>
        <v>35678.128905999998</v>
      </c>
      <c r="G167" s="6">
        <f>_xlfn.XLOOKUP(tbDailies[[#This Row],[Date]],ETH_USD_History[Date(UTC)],ETH_USD_History[Value],"n/a")</f>
        <v>2386.91</v>
      </c>
      <c r="H167" s="6" t="str">
        <f>_xlfn.XLOOKUP(tbDailies[[#This Row],[Date]],VOO_USD_History[Date],VOO_USD_History[Close],"n/a")</f>
        <v>n/a</v>
      </c>
      <c r="I167" s="8" t="str">
        <f>_xlfn.XLOOKUP(tbDailies[[#This Row],[Date]],VIX_USD_History[DATE],VIX_USD_History[CLOSE],"n/a")</f>
        <v>n/a</v>
      </c>
      <c r="J167" s="6">
        <f>tbDailies[[#This Row],[BTC-USD]]*tbDailies[[#This Row],[FX]]</f>
        <v>43120.586595791596</v>
      </c>
      <c r="K167" s="6">
        <f>tbDailies[[#This Row],[ETH-USD]]*tbDailies[[#This Row],[FX]]</f>
        <v>2884.8194259999996</v>
      </c>
      <c r="L167" s="16">
        <f>_xlfn.XLOOKUP(tbDailies[[#This Row],[Month]],tbMonthlies[Month],tbMonthlies[US Inflation],L168)</f>
        <v>4.99E-2</v>
      </c>
      <c r="M167" s="39">
        <f>_xlfn.XLOOKUP(tbDailies[[#This Row],[Month]],tbMonthlies[Month],tbMonthlies[Buffett Indicator],M168)</f>
        <v>1.9291213708269737</v>
      </c>
      <c r="N167" s="39">
        <f>_xlfn.XLOOKUP(tbDailies[[#This Row],[Month]],tbMonthlies[Month],tbMonthlies[CPI Indicator],N168)</f>
        <v>0.74824193234566527</v>
      </c>
      <c r="O167" s="39">
        <f>_xlfn.XLOOKUP(tbDailies[[#This Row],[Month]],tbMonthlies[Month],tbMonthlies[Shiller PE],O168)</f>
        <v>0.28050000000000003</v>
      </c>
      <c r="P167" s="39">
        <f>_xlfn.XLOOKUP(tbDailies[[#This Row],[Month]],tbMonthlies[Month],tbMonthlies[Unemployment],P168)</f>
        <v>5.7999999999999996E-2</v>
      </c>
      <c r="Q167" s="48">
        <f>_xlfn.XLOOKUP(tbDailies[[#This Row],[Month]],tbMonthlies[Month],tbMonthlies[Debt to GDP],Q168)</f>
        <v>78.162999999999997</v>
      </c>
    </row>
    <row r="168" spans="2:17" ht="30" customHeight="1" x14ac:dyDescent="0.25">
      <c r="B168" s="10">
        <v>44345</v>
      </c>
      <c r="C168" s="18" t="str">
        <f>TEXT(tbDailies[[#This Row],[Date]],"mmm-yy")</f>
        <v>May-21</v>
      </c>
      <c r="D168" s="4">
        <v>18</v>
      </c>
      <c r="E168" s="4" t="str">
        <f>_xlfn.XLOOKUP(tbDailies[[#This Row],[Date]],FXUSDCAD[Date],FXUSDCAD[Rate],E169)</f>
        <v>1.2086</v>
      </c>
      <c r="F168" s="6">
        <f>_xlfn.XLOOKUP(tbDailies[[#This Row],[Date]],BTC_USD_History[Date],BTC_USD_History[Close],"n/a")</f>
        <v>34616.066405999998</v>
      </c>
      <c r="G168" s="6">
        <f>_xlfn.XLOOKUP(tbDailies[[#This Row],[Date]],ETH_USD_History[Date(UTC)],ETH_USD_History[Value],"n/a")</f>
        <v>2278.58</v>
      </c>
      <c r="H168" s="6" t="str">
        <f>_xlfn.XLOOKUP(tbDailies[[#This Row],[Date]],VOO_USD_History[Date],VOO_USD_History[Close],"n/a")</f>
        <v>n/a</v>
      </c>
      <c r="I168" s="8" t="str">
        <f>_xlfn.XLOOKUP(tbDailies[[#This Row],[Date]],VIX_USD_History[DATE],VIX_USD_History[CLOSE],"n/a")</f>
        <v>n/a</v>
      </c>
      <c r="J168" s="6">
        <f>tbDailies[[#This Row],[BTC-USD]]*tbDailies[[#This Row],[FX]]</f>
        <v>41836.977858291597</v>
      </c>
      <c r="K168" s="6">
        <f>tbDailies[[#This Row],[ETH-USD]]*tbDailies[[#This Row],[FX]]</f>
        <v>2753.8917879999995</v>
      </c>
      <c r="L168" s="16">
        <f>_xlfn.XLOOKUP(tbDailies[[#This Row],[Month]],tbMonthlies[Month],tbMonthlies[US Inflation],L169)</f>
        <v>4.99E-2</v>
      </c>
      <c r="M168" s="39">
        <f>_xlfn.XLOOKUP(tbDailies[[#This Row],[Month]],tbMonthlies[Month],tbMonthlies[Buffett Indicator],M169)</f>
        <v>1.9291213708269737</v>
      </c>
      <c r="N168" s="39">
        <f>_xlfn.XLOOKUP(tbDailies[[#This Row],[Month]],tbMonthlies[Month],tbMonthlies[CPI Indicator],N169)</f>
        <v>0.74824193234566527</v>
      </c>
      <c r="O168" s="39">
        <f>_xlfn.XLOOKUP(tbDailies[[#This Row],[Month]],tbMonthlies[Month],tbMonthlies[Shiller PE],O169)</f>
        <v>0.28050000000000003</v>
      </c>
      <c r="P168" s="39">
        <f>_xlfn.XLOOKUP(tbDailies[[#This Row],[Month]],tbMonthlies[Month],tbMonthlies[Unemployment],P169)</f>
        <v>5.7999999999999996E-2</v>
      </c>
      <c r="Q168" s="48">
        <f>_xlfn.XLOOKUP(tbDailies[[#This Row],[Month]],tbMonthlies[Month],tbMonthlies[Debt to GDP],Q169)</f>
        <v>78.162999999999997</v>
      </c>
    </row>
    <row r="169" spans="2:17" ht="30" customHeight="1" x14ac:dyDescent="0.25">
      <c r="B169" s="10">
        <v>44344</v>
      </c>
      <c r="C169" s="18" t="str">
        <f>TEXT(tbDailies[[#This Row],[Date]],"mmm-yy")</f>
        <v>May-21</v>
      </c>
      <c r="D169" s="4">
        <v>21</v>
      </c>
      <c r="E169" s="4" t="str">
        <f>_xlfn.XLOOKUP(tbDailies[[#This Row],[Date]],FXUSDCAD[Date],FXUSDCAD[Rate],E170)</f>
        <v>1.2086</v>
      </c>
      <c r="F169" s="6">
        <f>_xlfn.XLOOKUP(tbDailies[[#This Row],[Date]],BTC_USD_History[Date],BTC_USD_History[Close],"n/a")</f>
        <v>35697.605469000002</v>
      </c>
      <c r="G169" s="6">
        <f>_xlfn.XLOOKUP(tbDailies[[#This Row],[Date]],ETH_USD_History[Date(UTC)],ETH_USD_History[Value],"n/a")</f>
        <v>2412.36</v>
      </c>
      <c r="H169" s="6">
        <f>_xlfn.XLOOKUP(tbDailies[[#This Row],[Date]],VOO_USD_History[Date],VOO_USD_History[Close],"n/a")</f>
        <v>386.13000499999998</v>
      </c>
      <c r="I169" s="8">
        <f>_xlfn.XLOOKUP(tbDailies[[#This Row],[Date]],VIX_USD_History[DATE],VIX_USD_History[CLOSE],"n/a")</f>
        <v>16.760000000000002</v>
      </c>
      <c r="J169" s="6">
        <f>tbDailies[[#This Row],[BTC-USD]]*tbDailies[[#This Row],[FX]]</f>
        <v>43144.125969833396</v>
      </c>
      <c r="K169" s="6">
        <f>tbDailies[[#This Row],[ETH-USD]]*tbDailies[[#This Row],[FX]]</f>
        <v>2915.5782959999997</v>
      </c>
      <c r="L169" s="16">
        <f>_xlfn.XLOOKUP(tbDailies[[#This Row],[Month]],tbMonthlies[Month],tbMonthlies[US Inflation],L170)</f>
        <v>4.99E-2</v>
      </c>
      <c r="M169" s="39">
        <f>_xlfn.XLOOKUP(tbDailies[[#This Row],[Month]],tbMonthlies[Month],tbMonthlies[Buffett Indicator],M170)</f>
        <v>1.9291213708269737</v>
      </c>
      <c r="N169" s="39">
        <f>_xlfn.XLOOKUP(tbDailies[[#This Row],[Month]],tbMonthlies[Month],tbMonthlies[CPI Indicator],N170)</f>
        <v>0.74824193234566527</v>
      </c>
      <c r="O169" s="39">
        <f>_xlfn.XLOOKUP(tbDailies[[#This Row],[Month]],tbMonthlies[Month],tbMonthlies[Shiller PE],O170)</f>
        <v>0.28050000000000003</v>
      </c>
      <c r="P169" s="39">
        <f>_xlfn.XLOOKUP(tbDailies[[#This Row],[Month]],tbMonthlies[Month],tbMonthlies[Unemployment],P170)</f>
        <v>5.7999999999999996E-2</v>
      </c>
      <c r="Q169" s="48">
        <f>_xlfn.XLOOKUP(tbDailies[[#This Row],[Month]],tbMonthlies[Month],tbMonthlies[Debt to GDP],Q170)</f>
        <v>78.162999999999997</v>
      </c>
    </row>
    <row r="170" spans="2:17" ht="30" customHeight="1" x14ac:dyDescent="0.25">
      <c r="B170" s="10">
        <v>44343</v>
      </c>
      <c r="C170" s="18" t="str">
        <f>TEXT(tbDailies[[#This Row],[Date]],"mmm-yy")</f>
        <v>May-21</v>
      </c>
      <c r="D170" s="4">
        <v>27</v>
      </c>
      <c r="E170" s="4" t="str">
        <f>_xlfn.XLOOKUP(tbDailies[[#This Row],[Date]],FXUSDCAD[Date],FXUSDCAD[Rate],E171)</f>
        <v>1.2073</v>
      </c>
      <c r="F170" s="6">
        <f>_xlfn.XLOOKUP(tbDailies[[#This Row],[Date]],BTC_USD_History[Date],BTC_USD_History[Close],"n/a")</f>
        <v>38436.96875</v>
      </c>
      <c r="G170" s="6">
        <f>_xlfn.XLOOKUP(tbDailies[[#This Row],[Date]],ETH_USD_History[Date(UTC)],ETH_USD_History[Value],"n/a")</f>
        <v>2742.48</v>
      </c>
      <c r="H170" s="6">
        <f>_xlfn.XLOOKUP(tbDailies[[#This Row],[Date]],VOO_USD_History[Date],VOO_USD_History[Close],"n/a")</f>
        <v>385.38000499999998</v>
      </c>
      <c r="I170" s="8">
        <f>_xlfn.XLOOKUP(tbDailies[[#This Row],[Date]],VIX_USD_History[DATE],VIX_USD_History[CLOSE],"n/a")</f>
        <v>16.739999999999998</v>
      </c>
      <c r="J170" s="6">
        <f>tbDailies[[#This Row],[BTC-USD]]*tbDailies[[#This Row],[FX]]</f>
        <v>46404.952371874999</v>
      </c>
      <c r="K170" s="6">
        <f>tbDailies[[#This Row],[ETH-USD]]*tbDailies[[#This Row],[FX]]</f>
        <v>3310.9961040000003</v>
      </c>
      <c r="L170" s="16">
        <f>_xlfn.XLOOKUP(tbDailies[[#This Row],[Month]],tbMonthlies[Month],tbMonthlies[US Inflation],L171)</f>
        <v>4.99E-2</v>
      </c>
      <c r="M170" s="39">
        <f>_xlfn.XLOOKUP(tbDailies[[#This Row],[Month]],tbMonthlies[Month],tbMonthlies[Buffett Indicator],M171)</f>
        <v>1.9291213708269737</v>
      </c>
      <c r="N170" s="39">
        <f>_xlfn.XLOOKUP(tbDailies[[#This Row],[Month]],tbMonthlies[Month],tbMonthlies[CPI Indicator],N171)</f>
        <v>0.74824193234566527</v>
      </c>
      <c r="O170" s="39">
        <f>_xlfn.XLOOKUP(tbDailies[[#This Row],[Month]],tbMonthlies[Month],tbMonthlies[Shiller PE],O171)</f>
        <v>0.28050000000000003</v>
      </c>
      <c r="P170" s="39">
        <f>_xlfn.XLOOKUP(tbDailies[[#This Row],[Month]],tbMonthlies[Month],tbMonthlies[Unemployment],P171)</f>
        <v>5.7999999999999996E-2</v>
      </c>
      <c r="Q170" s="48">
        <f>_xlfn.XLOOKUP(tbDailies[[#This Row],[Month]],tbMonthlies[Month],tbMonthlies[Debt to GDP],Q171)</f>
        <v>78.162999999999997</v>
      </c>
    </row>
    <row r="171" spans="2:17" ht="30" customHeight="1" x14ac:dyDescent="0.25">
      <c r="B171" s="10">
        <v>44342</v>
      </c>
      <c r="C171" s="18" t="str">
        <f>TEXT(tbDailies[[#This Row],[Date]],"mmm-yy")</f>
        <v>May-21</v>
      </c>
      <c r="D171" s="4">
        <v>22</v>
      </c>
      <c r="E171" s="4" t="str">
        <f>_xlfn.XLOOKUP(tbDailies[[#This Row],[Date]],FXUSDCAD[Date],FXUSDCAD[Rate],E172)</f>
        <v>1.2110</v>
      </c>
      <c r="F171" s="6">
        <f>_xlfn.XLOOKUP(tbDailies[[#This Row],[Date]],BTC_USD_History[Date],BTC_USD_History[Close],"n/a")</f>
        <v>39294.199219000002</v>
      </c>
      <c r="G171" s="6">
        <f>_xlfn.XLOOKUP(tbDailies[[#This Row],[Date]],ETH_USD_History[Date(UTC)],ETH_USD_History[Value],"n/a")</f>
        <v>2888.94</v>
      </c>
      <c r="H171" s="6">
        <f>_xlfn.XLOOKUP(tbDailies[[#This Row],[Date]],VOO_USD_History[Date],VOO_USD_History[Close],"n/a")</f>
        <v>385.209991</v>
      </c>
      <c r="I171" s="8">
        <f>_xlfn.XLOOKUP(tbDailies[[#This Row],[Date]],VIX_USD_History[DATE],VIX_USD_History[CLOSE],"n/a")</f>
        <v>17.36</v>
      </c>
      <c r="J171" s="6">
        <f>tbDailies[[#This Row],[BTC-USD]]*tbDailies[[#This Row],[FX]]</f>
        <v>47585.275254209002</v>
      </c>
      <c r="K171" s="6">
        <f>tbDailies[[#This Row],[ETH-USD]]*tbDailies[[#This Row],[FX]]</f>
        <v>3498.5063400000004</v>
      </c>
      <c r="L171" s="16">
        <f>_xlfn.XLOOKUP(tbDailies[[#This Row],[Month]],tbMonthlies[Month],tbMonthlies[US Inflation],L172)</f>
        <v>4.99E-2</v>
      </c>
      <c r="M171" s="39">
        <f>_xlfn.XLOOKUP(tbDailies[[#This Row],[Month]],tbMonthlies[Month],tbMonthlies[Buffett Indicator],M172)</f>
        <v>1.9291213708269737</v>
      </c>
      <c r="N171" s="39">
        <f>_xlfn.XLOOKUP(tbDailies[[#This Row],[Month]],tbMonthlies[Month],tbMonthlies[CPI Indicator],N172)</f>
        <v>0.74824193234566527</v>
      </c>
      <c r="O171" s="39">
        <f>_xlfn.XLOOKUP(tbDailies[[#This Row],[Month]],tbMonthlies[Month],tbMonthlies[Shiller PE],O172)</f>
        <v>0.28050000000000003</v>
      </c>
      <c r="P171" s="39">
        <f>_xlfn.XLOOKUP(tbDailies[[#This Row],[Month]],tbMonthlies[Month],tbMonthlies[Unemployment],P172)</f>
        <v>5.7999999999999996E-2</v>
      </c>
      <c r="Q171" s="48">
        <f>_xlfn.XLOOKUP(tbDailies[[#This Row],[Month]],tbMonthlies[Month],tbMonthlies[Debt to GDP],Q172)</f>
        <v>78.162999999999997</v>
      </c>
    </row>
    <row r="172" spans="2:17" ht="30" customHeight="1" x14ac:dyDescent="0.25">
      <c r="B172" s="10">
        <v>44341</v>
      </c>
      <c r="C172" s="18" t="str">
        <f>TEXT(tbDailies[[#This Row],[Date]],"mmm-yy")</f>
        <v>May-21</v>
      </c>
      <c r="D172" s="4">
        <v>22</v>
      </c>
      <c r="E172" s="4" t="str">
        <f>_xlfn.XLOOKUP(tbDailies[[#This Row],[Date]],FXUSDCAD[Date],FXUSDCAD[Rate],E173)</f>
        <v>1.2057</v>
      </c>
      <c r="F172" s="6">
        <f>_xlfn.XLOOKUP(tbDailies[[#This Row],[Date]],BTC_USD_History[Date],BTC_USD_History[Close],"n/a")</f>
        <v>38402.222655999998</v>
      </c>
      <c r="G172" s="6">
        <f>_xlfn.XLOOKUP(tbDailies[[#This Row],[Date]],ETH_USD_History[Date(UTC)],ETH_USD_History[Value],"n/a")</f>
        <v>2707.49</v>
      </c>
      <c r="H172" s="6">
        <f>_xlfn.XLOOKUP(tbDailies[[#This Row],[Date]],VOO_USD_History[Date],VOO_USD_History[Close],"n/a")</f>
        <v>384.51001000000002</v>
      </c>
      <c r="I172" s="8">
        <f>_xlfn.XLOOKUP(tbDailies[[#This Row],[Date]],VIX_USD_History[DATE],VIX_USD_History[CLOSE],"n/a")</f>
        <v>18.84</v>
      </c>
      <c r="J172" s="6">
        <f>tbDailies[[#This Row],[BTC-USD]]*tbDailies[[#This Row],[FX]]</f>
        <v>46301.559856339198</v>
      </c>
      <c r="K172" s="6">
        <f>tbDailies[[#This Row],[ETH-USD]]*tbDailies[[#This Row],[FX]]</f>
        <v>3264.4206929999996</v>
      </c>
      <c r="L172" s="16">
        <f>_xlfn.XLOOKUP(tbDailies[[#This Row],[Month]],tbMonthlies[Month],tbMonthlies[US Inflation],L173)</f>
        <v>4.99E-2</v>
      </c>
      <c r="M172" s="39">
        <f>_xlfn.XLOOKUP(tbDailies[[#This Row],[Month]],tbMonthlies[Month],tbMonthlies[Buffett Indicator],M173)</f>
        <v>1.9291213708269737</v>
      </c>
      <c r="N172" s="39">
        <f>_xlfn.XLOOKUP(tbDailies[[#This Row],[Month]],tbMonthlies[Month],tbMonthlies[CPI Indicator],N173)</f>
        <v>0.74824193234566527</v>
      </c>
      <c r="O172" s="39">
        <f>_xlfn.XLOOKUP(tbDailies[[#This Row],[Month]],tbMonthlies[Month],tbMonthlies[Shiller PE],O173)</f>
        <v>0.28050000000000003</v>
      </c>
      <c r="P172" s="39">
        <f>_xlfn.XLOOKUP(tbDailies[[#This Row],[Month]],tbMonthlies[Month],tbMonthlies[Unemployment],P173)</f>
        <v>5.7999999999999996E-2</v>
      </c>
      <c r="Q172" s="48">
        <f>_xlfn.XLOOKUP(tbDailies[[#This Row],[Month]],tbMonthlies[Month],tbMonthlies[Debt to GDP],Q173)</f>
        <v>78.162999999999997</v>
      </c>
    </row>
    <row r="173" spans="2:17" ht="30" customHeight="1" x14ac:dyDescent="0.25">
      <c r="B173" s="10">
        <v>44340</v>
      </c>
      <c r="C173" s="18" t="str">
        <f>TEXT(tbDailies[[#This Row],[Date]],"mmm-yy")</f>
        <v>May-21</v>
      </c>
      <c r="D173" s="4">
        <v>10</v>
      </c>
      <c r="E173" s="4" t="str">
        <f>_xlfn.XLOOKUP(tbDailies[[#This Row],[Date]],FXUSDCAD[Date],FXUSDCAD[Rate],E174)</f>
        <v>1.2061</v>
      </c>
      <c r="F173" s="6">
        <f>_xlfn.XLOOKUP(tbDailies[[#This Row],[Date]],BTC_USD_History[Date],BTC_USD_History[Close],"n/a")</f>
        <v>38705.980469000002</v>
      </c>
      <c r="G173" s="6">
        <f>_xlfn.XLOOKUP(tbDailies[[#This Row],[Date]],ETH_USD_History[Date(UTC)],ETH_USD_History[Value],"n/a")</f>
        <v>2648.77</v>
      </c>
      <c r="H173" s="6">
        <f>_xlfn.XLOOKUP(tbDailies[[#This Row],[Date]],VOO_USD_History[Date],VOO_USD_History[Close],"n/a")</f>
        <v>385.32000699999998</v>
      </c>
      <c r="I173" s="8">
        <f>_xlfn.XLOOKUP(tbDailies[[#This Row],[Date]],VIX_USD_History[DATE],VIX_USD_History[CLOSE],"n/a")</f>
        <v>18.399999999999999</v>
      </c>
      <c r="J173" s="6">
        <f>tbDailies[[#This Row],[BTC-USD]]*tbDailies[[#This Row],[FX]]</f>
        <v>46683.2830436609</v>
      </c>
      <c r="K173" s="6">
        <f>tbDailies[[#This Row],[ETH-USD]]*tbDailies[[#This Row],[FX]]</f>
        <v>3194.681497</v>
      </c>
      <c r="L173" s="16">
        <f>_xlfn.XLOOKUP(tbDailies[[#This Row],[Month]],tbMonthlies[Month],tbMonthlies[US Inflation],L174)</f>
        <v>4.99E-2</v>
      </c>
      <c r="M173" s="39">
        <f>_xlfn.XLOOKUP(tbDailies[[#This Row],[Month]],tbMonthlies[Month],tbMonthlies[Buffett Indicator],M174)</f>
        <v>1.9291213708269737</v>
      </c>
      <c r="N173" s="39">
        <f>_xlfn.XLOOKUP(tbDailies[[#This Row],[Month]],tbMonthlies[Month],tbMonthlies[CPI Indicator],N174)</f>
        <v>0.74824193234566527</v>
      </c>
      <c r="O173" s="39">
        <f>_xlfn.XLOOKUP(tbDailies[[#This Row],[Month]],tbMonthlies[Month],tbMonthlies[Shiller PE],O174)</f>
        <v>0.28050000000000003</v>
      </c>
      <c r="P173" s="39">
        <f>_xlfn.XLOOKUP(tbDailies[[#This Row],[Month]],tbMonthlies[Month],tbMonthlies[Unemployment],P174)</f>
        <v>5.7999999999999996E-2</v>
      </c>
      <c r="Q173" s="48">
        <f>_xlfn.XLOOKUP(tbDailies[[#This Row],[Month]],tbMonthlies[Month],tbMonthlies[Debt to GDP],Q174)</f>
        <v>78.162999999999997</v>
      </c>
    </row>
    <row r="174" spans="2:17" ht="30" customHeight="1" x14ac:dyDescent="0.25">
      <c r="B174" s="10">
        <v>44339</v>
      </c>
      <c r="C174" s="18" t="str">
        <f>TEXT(tbDailies[[#This Row],[Date]],"mmm-yy")</f>
        <v>May-21</v>
      </c>
      <c r="D174" s="4">
        <v>14</v>
      </c>
      <c r="E174" s="4" t="str">
        <f>_xlfn.XLOOKUP(tbDailies[[#This Row],[Date]],FXUSDCAD[Date],FXUSDCAD[Rate],E175)</f>
        <v>1.2061</v>
      </c>
      <c r="F174" s="6">
        <f>_xlfn.XLOOKUP(tbDailies[[#This Row],[Date]],BTC_USD_History[Date],BTC_USD_History[Close],"n/a")</f>
        <v>34770.582030999998</v>
      </c>
      <c r="G174" s="6">
        <f>_xlfn.XLOOKUP(tbDailies[[#This Row],[Date]],ETH_USD_History[Date(UTC)],ETH_USD_History[Value],"n/a")</f>
        <v>2098.5700000000002</v>
      </c>
      <c r="H174" s="6" t="str">
        <f>_xlfn.XLOOKUP(tbDailies[[#This Row],[Date]],VOO_USD_History[Date],VOO_USD_History[Close],"n/a")</f>
        <v>n/a</v>
      </c>
      <c r="I174" s="8" t="str">
        <f>_xlfn.XLOOKUP(tbDailies[[#This Row],[Date]],VIX_USD_History[DATE],VIX_USD_History[CLOSE],"n/a")</f>
        <v>n/a</v>
      </c>
      <c r="J174" s="6">
        <f>tbDailies[[#This Row],[BTC-USD]]*tbDailies[[#This Row],[FX]]</f>
        <v>41936.798987589093</v>
      </c>
      <c r="K174" s="6">
        <f>tbDailies[[#This Row],[ETH-USD]]*tbDailies[[#This Row],[FX]]</f>
        <v>2531.0852770000001</v>
      </c>
      <c r="L174" s="16">
        <f>_xlfn.XLOOKUP(tbDailies[[#This Row],[Month]],tbMonthlies[Month],tbMonthlies[US Inflation],L175)</f>
        <v>4.99E-2</v>
      </c>
      <c r="M174" s="39">
        <f>_xlfn.XLOOKUP(tbDailies[[#This Row],[Month]],tbMonthlies[Month],tbMonthlies[Buffett Indicator],M175)</f>
        <v>1.9291213708269737</v>
      </c>
      <c r="N174" s="39">
        <f>_xlfn.XLOOKUP(tbDailies[[#This Row],[Month]],tbMonthlies[Month],tbMonthlies[CPI Indicator],N175)</f>
        <v>0.74824193234566527</v>
      </c>
      <c r="O174" s="39">
        <f>_xlfn.XLOOKUP(tbDailies[[#This Row],[Month]],tbMonthlies[Month],tbMonthlies[Shiller PE],O175)</f>
        <v>0.28050000000000003</v>
      </c>
      <c r="P174" s="39">
        <f>_xlfn.XLOOKUP(tbDailies[[#This Row],[Month]],tbMonthlies[Month],tbMonthlies[Unemployment],P175)</f>
        <v>5.7999999999999996E-2</v>
      </c>
      <c r="Q174" s="48">
        <f>_xlfn.XLOOKUP(tbDailies[[#This Row],[Month]],tbMonthlies[Month],tbMonthlies[Debt to GDP],Q175)</f>
        <v>78.162999999999997</v>
      </c>
    </row>
    <row r="175" spans="2:17" ht="30" customHeight="1" x14ac:dyDescent="0.25">
      <c r="B175" s="10">
        <v>44338</v>
      </c>
      <c r="C175" s="18" t="str">
        <f>TEXT(tbDailies[[#This Row],[Date]],"mmm-yy")</f>
        <v>May-21</v>
      </c>
      <c r="D175" s="4">
        <v>12</v>
      </c>
      <c r="E175" s="4" t="str">
        <f>_xlfn.XLOOKUP(tbDailies[[#This Row],[Date]],FXUSDCAD[Date],FXUSDCAD[Rate],E176)</f>
        <v>1.2061</v>
      </c>
      <c r="F175" s="6">
        <f>_xlfn.XLOOKUP(tbDailies[[#This Row],[Date]],BTC_USD_History[Date],BTC_USD_History[Close],"n/a")</f>
        <v>37536.632812999997</v>
      </c>
      <c r="G175" s="6">
        <f>_xlfn.XLOOKUP(tbDailies[[#This Row],[Date]],ETH_USD_History[Date(UTC)],ETH_USD_History[Value],"n/a")</f>
        <v>2297.0300000000002</v>
      </c>
      <c r="H175" s="6" t="str">
        <f>_xlfn.XLOOKUP(tbDailies[[#This Row],[Date]],VOO_USD_History[Date],VOO_USD_History[Close],"n/a")</f>
        <v>n/a</v>
      </c>
      <c r="I175" s="8" t="str">
        <f>_xlfn.XLOOKUP(tbDailies[[#This Row],[Date]],VIX_USD_History[DATE],VIX_USD_History[CLOSE],"n/a")</f>
        <v>n/a</v>
      </c>
      <c r="J175" s="6">
        <f>tbDailies[[#This Row],[BTC-USD]]*tbDailies[[#This Row],[FX]]</f>
        <v>45272.932835759297</v>
      </c>
      <c r="K175" s="6">
        <f>tbDailies[[#This Row],[ETH-USD]]*tbDailies[[#This Row],[FX]]</f>
        <v>2770.4478830000003</v>
      </c>
      <c r="L175" s="16">
        <f>_xlfn.XLOOKUP(tbDailies[[#This Row],[Month]],tbMonthlies[Month],tbMonthlies[US Inflation],L176)</f>
        <v>4.99E-2</v>
      </c>
      <c r="M175" s="39">
        <f>_xlfn.XLOOKUP(tbDailies[[#This Row],[Month]],tbMonthlies[Month],tbMonthlies[Buffett Indicator],M176)</f>
        <v>1.9291213708269737</v>
      </c>
      <c r="N175" s="39">
        <f>_xlfn.XLOOKUP(tbDailies[[#This Row],[Month]],tbMonthlies[Month],tbMonthlies[CPI Indicator],N176)</f>
        <v>0.74824193234566527</v>
      </c>
      <c r="O175" s="39">
        <f>_xlfn.XLOOKUP(tbDailies[[#This Row],[Month]],tbMonthlies[Month],tbMonthlies[Shiller PE],O176)</f>
        <v>0.28050000000000003</v>
      </c>
      <c r="P175" s="39">
        <f>_xlfn.XLOOKUP(tbDailies[[#This Row],[Month]],tbMonthlies[Month],tbMonthlies[Unemployment],P176)</f>
        <v>5.7999999999999996E-2</v>
      </c>
      <c r="Q175" s="48">
        <f>_xlfn.XLOOKUP(tbDailies[[#This Row],[Month]],tbMonthlies[Month],tbMonthlies[Debt to GDP],Q176)</f>
        <v>78.162999999999997</v>
      </c>
    </row>
    <row r="176" spans="2:17" ht="30" customHeight="1" x14ac:dyDescent="0.25">
      <c r="B176" s="10">
        <v>44337</v>
      </c>
      <c r="C176" s="18" t="str">
        <f>TEXT(tbDailies[[#This Row],[Date]],"mmm-yy")</f>
        <v>May-21</v>
      </c>
      <c r="D176" s="4">
        <v>19</v>
      </c>
      <c r="E176" s="4" t="str">
        <f>_xlfn.XLOOKUP(tbDailies[[#This Row],[Date]],FXUSDCAD[Date],FXUSDCAD[Rate],E177)</f>
        <v>1.2061</v>
      </c>
      <c r="F176" s="6">
        <f>_xlfn.XLOOKUP(tbDailies[[#This Row],[Date]],BTC_USD_History[Date],BTC_USD_History[Close],"n/a")</f>
        <v>37304.691405999998</v>
      </c>
      <c r="G176" s="6">
        <f>_xlfn.XLOOKUP(tbDailies[[#This Row],[Date]],ETH_USD_History[Date(UTC)],ETH_USD_History[Value],"n/a")</f>
        <v>2435.86</v>
      </c>
      <c r="H176" s="6">
        <f>_xlfn.XLOOKUP(tbDailies[[#This Row],[Date]],VOO_USD_History[Date],VOO_USD_History[Close],"n/a")</f>
        <v>381.47000100000002</v>
      </c>
      <c r="I176" s="8">
        <f>_xlfn.XLOOKUP(tbDailies[[#This Row],[Date]],VIX_USD_History[DATE],VIX_USD_History[CLOSE],"n/a")</f>
        <v>20.149999999999999</v>
      </c>
      <c r="J176" s="6">
        <f>tbDailies[[#This Row],[BTC-USD]]*tbDailies[[#This Row],[FX]]</f>
        <v>44993.188304776595</v>
      </c>
      <c r="K176" s="6">
        <f>tbDailies[[#This Row],[ETH-USD]]*tbDailies[[#This Row],[FX]]</f>
        <v>2937.890746</v>
      </c>
      <c r="L176" s="16">
        <f>_xlfn.XLOOKUP(tbDailies[[#This Row],[Month]],tbMonthlies[Month],tbMonthlies[US Inflation],L177)</f>
        <v>4.99E-2</v>
      </c>
      <c r="M176" s="39">
        <f>_xlfn.XLOOKUP(tbDailies[[#This Row],[Month]],tbMonthlies[Month],tbMonthlies[Buffett Indicator],M177)</f>
        <v>1.9291213708269737</v>
      </c>
      <c r="N176" s="39">
        <f>_xlfn.XLOOKUP(tbDailies[[#This Row],[Month]],tbMonthlies[Month],tbMonthlies[CPI Indicator],N177)</f>
        <v>0.74824193234566527</v>
      </c>
      <c r="O176" s="39">
        <f>_xlfn.XLOOKUP(tbDailies[[#This Row],[Month]],tbMonthlies[Month],tbMonthlies[Shiller PE],O177)</f>
        <v>0.28050000000000003</v>
      </c>
      <c r="P176" s="39">
        <f>_xlfn.XLOOKUP(tbDailies[[#This Row],[Month]],tbMonthlies[Month],tbMonthlies[Unemployment],P177)</f>
        <v>5.7999999999999996E-2</v>
      </c>
      <c r="Q176" s="48">
        <f>_xlfn.XLOOKUP(tbDailies[[#This Row],[Month]],tbMonthlies[Month],tbMonthlies[Debt to GDP],Q177)</f>
        <v>78.162999999999997</v>
      </c>
    </row>
    <row r="177" spans="2:17" ht="30" customHeight="1" x14ac:dyDescent="0.25">
      <c r="B177" s="10">
        <v>44336</v>
      </c>
      <c r="C177" s="18" t="str">
        <f>TEXT(tbDailies[[#This Row],[Date]],"mmm-yy")</f>
        <v>May-21</v>
      </c>
      <c r="D177" s="4">
        <v>11</v>
      </c>
      <c r="E177" s="4" t="str">
        <f>_xlfn.XLOOKUP(tbDailies[[#This Row],[Date]],FXUSDCAD[Date],FXUSDCAD[Rate],E178)</f>
        <v>1.2070</v>
      </c>
      <c r="F177" s="6">
        <f>_xlfn.XLOOKUP(tbDailies[[#This Row],[Date]],BTC_USD_History[Date],BTC_USD_History[Close],"n/a")</f>
        <v>40782.738280999998</v>
      </c>
      <c r="G177" s="6">
        <f>_xlfn.XLOOKUP(tbDailies[[#This Row],[Date]],ETH_USD_History[Date(UTC)],ETH_USD_History[Value],"n/a")</f>
        <v>2772.84</v>
      </c>
      <c r="H177" s="6">
        <f>_xlfn.XLOOKUP(tbDailies[[#This Row],[Date]],VOO_USD_History[Date],VOO_USD_History[Close],"n/a")</f>
        <v>381.76001000000002</v>
      </c>
      <c r="I177" s="8">
        <f>_xlfn.XLOOKUP(tbDailies[[#This Row],[Date]],VIX_USD_History[DATE],VIX_USD_History[CLOSE],"n/a")</f>
        <v>20.67</v>
      </c>
      <c r="J177" s="6">
        <f>tbDailies[[#This Row],[BTC-USD]]*tbDailies[[#This Row],[FX]]</f>
        <v>49224.765105167004</v>
      </c>
      <c r="K177" s="6">
        <f>tbDailies[[#This Row],[ETH-USD]]*tbDailies[[#This Row],[FX]]</f>
        <v>3346.8178800000005</v>
      </c>
      <c r="L177" s="16">
        <f>_xlfn.XLOOKUP(tbDailies[[#This Row],[Month]],tbMonthlies[Month],tbMonthlies[US Inflation],L178)</f>
        <v>4.99E-2</v>
      </c>
      <c r="M177" s="39">
        <f>_xlfn.XLOOKUP(tbDailies[[#This Row],[Month]],tbMonthlies[Month],tbMonthlies[Buffett Indicator],M178)</f>
        <v>1.9291213708269737</v>
      </c>
      <c r="N177" s="39">
        <f>_xlfn.XLOOKUP(tbDailies[[#This Row],[Month]],tbMonthlies[Month],tbMonthlies[CPI Indicator],N178)</f>
        <v>0.74824193234566527</v>
      </c>
      <c r="O177" s="39">
        <f>_xlfn.XLOOKUP(tbDailies[[#This Row],[Month]],tbMonthlies[Month],tbMonthlies[Shiller PE],O178)</f>
        <v>0.28050000000000003</v>
      </c>
      <c r="P177" s="39">
        <f>_xlfn.XLOOKUP(tbDailies[[#This Row],[Month]],tbMonthlies[Month],tbMonthlies[Unemployment],P178)</f>
        <v>5.7999999999999996E-2</v>
      </c>
      <c r="Q177" s="48">
        <f>_xlfn.XLOOKUP(tbDailies[[#This Row],[Month]],tbMonthlies[Month],tbMonthlies[Debt to GDP],Q178)</f>
        <v>78.162999999999997</v>
      </c>
    </row>
    <row r="178" spans="2:17" ht="30" customHeight="1" x14ac:dyDescent="0.25">
      <c r="B178" s="10">
        <v>44335</v>
      </c>
      <c r="C178" s="18" t="str">
        <f>TEXT(tbDailies[[#This Row],[Date]],"mmm-yy")</f>
        <v>May-21</v>
      </c>
      <c r="D178" s="4">
        <v>23</v>
      </c>
      <c r="E178" s="4" t="str">
        <f>_xlfn.XLOOKUP(tbDailies[[#This Row],[Date]],FXUSDCAD[Date],FXUSDCAD[Rate],E179)</f>
        <v>1.2100</v>
      </c>
      <c r="F178" s="6">
        <f>_xlfn.XLOOKUP(tbDailies[[#This Row],[Date]],BTC_USD_History[Date],BTC_USD_History[Close],"n/a")</f>
        <v>37002.441405999998</v>
      </c>
      <c r="G178" s="6">
        <f>_xlfn.XLOOKUP(tbDailies[[#This Row],[Date]],ETH_USD_History[Date(UTC)],ETH_USD_History[Value],"n/a")</f>
        <v>2442.89</v>
      </c>
      <c r="H178" s="6">
        <f>_xlfn.XLOOKUP(tbDailies[[#This Row],[Date]],VOO_USD_History[Date],VOO_USD_History[Close],"n/a")</f>
        <v>377.73001099999999</v>
      </c>
      <c r="I178" s="8">
        <f>_xlfn.XLOOKUP(tbDailies[[#This Row],[Date]],VIX_USD_History[DATE],VIX_USD_History[CLOSE],"n/a")</f>
        <v>22.18</v>
      </c>
      <c r="J178" s="6">
        <f>tbDailies[[#This Row],[BTC-USD]]*tbDailies[[#This Row],[FX]]</f>
        <v>44772.954101259995</v>
      </c>
      <c r="K178" s="6">
        <f>tbDailies[[#This Row],[ETH-USD]]*tbDailies[[#This Row],[FX]]</f>
        <v>2955.8968999999997</v>
      </c>
      <c r="L178" s="16">
        <f>_xlfn.XLOOKUP(tbDailies[[#This Row],[Month]],tbMonthlies[Month],tbMonthlies[US Inflation],L179)</f>
        <v>4.99E-2</v>
      </c>
      <c r="M178" s="39">
        <f>_xlfn.XLOOKUP(tbDailies[[#This Row],[Month]],tbMonthlies[Month],tbMonthlies[Buffett Indicator],M179)</f>
        <v>1.9291213708269737</v>
      </c>
      <c r="N178" s="39">
        <f>_xlfn.XLOOKUP(tbDailies[[#This Row],[Month]],tbMonthlies[Month],tbMonthlies[CPI Indicator],N179)</f>
        <v>0.74824193234566527</v>
      </c>
      <c r="O178" s="39">
        <f>_xlfn.XLOOKUP(tbDailies[[#This Row],[Month]],tbMonthlies[Month],tbMonthlies[Shiller PE],O179)</f>
        <v>0.28050000000000003</v>
      </c>
      <c r="P178" s="39">
        <f>_xlfn.XLOOKUP(tbDailies[[#This Row],[Month]],tbMonthlies[Month],tbMonthlies[Unemployment],P179)</f>
        <v>5.7999999999999996E-2</v>
      </c>
      <c r="Q178" s="48">
        <f>_xlfn.XLOOKUP(tbDailies[[#This Row],[Month]],tbMonthlies[Month],tbMonthlies[Debt to GDP],Q179)</f>
        <v>78.162999999999997</v>
      </c>
    </row>
    <row r="179" spans="2:17" ht="30" customHeight="1" x14ac:dyDescent="0.25">
      <c r="B179" s="10">
        <v>44334</v>
      </c>
      <c r="C179" s="18" t="str">
        <f>TEXT(tbDailies[[#This Row],[Date]],"mmm-yy")</f>
        <v>May-21</v>
      </c>
      <c r="D179" s="4">
        <v>21</v>
      </c>
      <c r="E179" s="4" t="str">
        <f>_xlfn.XLOOKUP(tbDailies[[#This Row],[Date]],FXUSDCAD[Date],FXUSDCAD[Rate],E180)</f>
        <v>1.2051</v>
      </c>
      <c r="F179" s="6">
        <f>_xlfn.XLOOKUP(tbDailies[[#This Row],[Date]],BTC_USD_History[Date],BTC_USD_History[Close],"n/a")</f>
        <v>42909.402344000002</v>
      </c>
      <c r="G179" s="6">
        <f>_xlfn.XLOOKUP(tbDailies[[#This Row],[Date]],ETH_USD_History[Date(UTC)],ETH_USD_History[Value],"n/a")</f>
        <v>3377.65</v>
      </c>
      <c r="H179" s="6">
        <f>_xlfn.XLOOKUP(tbDailies[[#This Row],[Date]],VOO_USD_History[Date],VOO_USD_History[Close],"n/a")</f>
        <v>378.73001099999999</v>
      </c>
      <c r="I179" s="8">
        <f>_xlfn.XLOOKUP(tbDailies[[#This Row],[Date]],VIX_USD_History[DATE],VIX_USD_History[CLOSE],"n/a")</f>
        <v>21.34</v>
      </c>
      <c r="J179" s="6">
        <f>tbDailies[[#This Row],[BTC-USD]]*tbDailies[[#This Row],[FX]]</f>
        <v>51710.120764754407</v>
      </c>
      <c r="K179" s="6">
        <f>tbDailies[[#This Row],[ETH-USD]]*tbDailies[[#This Row],[FX]]</f>
        <v>4070.4060150000005</v>
      </c>
      <c r="L179" s="16">
        <f>_xlfn.XLOOKUP(tbDailies[[#This Row],[Month]],tbMonthlies[Month],tbMonthlies[US Inflation],L180)</f>
        <v>4.99E-2</v>
      </c>
      <c r="M179" s="39">
        <f>_xlfn.XLOOKUP(tbDailies[[#This Row],[Month]],tbMonthlies[Month],tbMonthlies[Buffett Indicator],M180)</f>
        <v>1.9291213708269737</v>
      </c>
      <c r="N179" s="39">
        <f>_xlfn.XLOOKUP(tbDailies[[#This Row],[Month]],tbMonthlies[Month],tbMonthlies[CPI Indicator],N180)</f>
        <v>0.74824193234566527</v>
      </c>
      <c r="O179" s="39">
        <f>_xlfn.XLOOKUP(tbDailies[[#This Row],[Month]],tbMonthlies[Month],tbMonthlies[Shiller PE],O180)</f>
        <v>0.28050000000000003</v>
      </c>
      <c r="P179" s="39">
        <f>_xlfn.XLOOKUP(tbDailies[[#This Row],[Month]],tbMonthlies[Month],tbMonthlies[Unemployment],P180)</f>
        <v>5.7999999999999996E-2</v>
      </c>
      <c r="Q179" s="48">
        <f>_xlfn.XLOOKUP(tbDailies[[#This Row],[Month]],tbMonthlies[Month],tbMonthlies[Debt to GDP],Q180)</f>
        <v>78.162999999999997</v>
      </c>
    </row>
    <row r="180" spans="2:17" ht="30" customHeight="1" x14ac:dyDescent="0.25">
      <c r="B180" s="10">
        <v>44333</v>
      </c>
      <c r="C180" s="18" t="str">
        <f>TEXT(tbDailies[[#This Row],[Date]],"mmm-yy")</f>
        <v>May-21</v>
      </c>
      <c r="D180" s="4">
        <v>27</v>
      </c>
      <c r="E180" s="4" t="str">
        <f>_xlfn.XLOOKUP(tbDailies[[#This Row],[Date]],FXUSDCAD[Date],FXUSDCAD[Rate],E181)</f>
        <v>1.2081</v>
      </c>
      <c r="F180" s="6">
        <f>_xlfn.XLOOKUP(tbDailies[[#This Row],[Date]],BTC_USD_History[Date],BTC_USD_History[Close],"n/a")</f>
        <v>43537.511719000002</v>
      </c>
      <c r="G180" s="6">
        <f>_xlfn.XLOOKUP(tbDailies[[#This Row],[Date]],ETH_USD_History[Date(UTC)],ETH_USD_History[Value],"n/a")</f>
        <v>3280.73</v>
      </c>
      <c r="H180" s="6">
        <f>_xlfn.XLOOKUP(tbDailies[[#This Row],[Date]],VOO_USD_History[Date],VOO_USD_History[Close],"n/a")</f>
        <v>382.02999899999998</v>
      </c>
      <c r="I180" s="8">
        <f>_xlfn.XLOOKUP(tbDailies[[#This Row],[Date]],VIX_USD_History[DATE],VIX_USD_History[CLOSE],"n/a")</f>
        <v>19.72</v>
      </c>
      <c r="J180" s="6">
        <f>tbDailies[[#This Row],[BTC-USD]]*tbDailies[[#This Row],[FX]]</f>
        <v>52597.667907723902</v>
      </c>
      <c r="K180" s="6">
        <f>tbDailies[[#This Row],[ETH-USD]]*tbDailies[[#This Row],[FX]]</f>
        <v>3963.4499129999999</v>
      </c>
      <c r="L180" s="16">
        <f>_xlfn.XLOOKUP(tbDailies[[#This Row],[Month]],tbMonthlies[Month],tbMonthlies[US Inflation],L181)</f>
        <v>4.99E-2</v>
      </c>
      <c r="M180" s="39">
        <f>_xlfn.XLOOKUP(tbDailies[[#This Row],[Month]],tbMonthlies[Month],tbMonthlies[Buffett Indicator],M181)</f>
        <v>1.9291213708269737</v>
      </c>
      <c r="N180" s="39">
        <f>_xlfn.XLOOKUP(tbDailies[[#This Row],[Month]],tbMonthlies[Month],tbMonthlies[CPI Indicator],N181)</f>
        <v>0.74824193234566527</v>
      </c>
      <c r="O180" s="39">
        <f>_xlfn.XLOOKUP(tbDailies[[#This Row],[Month]],tbMonthlies[Month],tbMonthlies[Shiller PE],O181)</f>
        <v>0.28050000000000003</v>
      </c>
      <c r="P180" s="39">
        <f>_xlfn.XLOOKUP(tbDailies[[#This Row],[Month]],tbMonthlies[Month],tbMonthlies[Unemployment],P181)</f>
        <v>5.7999999999999996E-2</v>
      </c>
      <c r="Q180" s="48">
        <f>_xlfn.XLOOKUP(tbDailies[[#This Row],[Month]],tbMonthlies[Month],tbMonthlies[Debt to GDP],Q181)</f>
        <v>78.162999999999997</v>
      </c>
    </row>
    <row r="181" spans="2:17" ht="30" customHeight="1" x14ac:dyDescent="0.25">
      <c r="B181" s="10">
        <v>44332</v>
      </c>
      <c r="C181" s="18" t="str">
        <f>TEXT(tbDailies[[#This Row],[Date]],"mmm-yy")</f>
        <v>May-21</v>
      </c>
      <c r="D181" s="4">
        <v>20</v>
      </c>
      <c r="E181" s="4" t="str">
        <f>_xlfn.XLOOKUP(tbDailies[[#This Row],[Date]],FXUSDCAD[Date],FXUSDCAD[Rate],E182)</f>
        <v>1.2109</v>
      </c>
      <c r="F181" s="6">
        <f>_xlfn.XLOOKUP(tbDailies[[#This Row],[Date]],BTC_USD_History[Date],BTC_USD_History[Close],"n/a")</f>
        <v>46456.058594000002</v>
      </c>
      <c r="G181" s="6">
        <f>_xlfn.XLOOKUP(tbDailies[[#This Row],[Date]],ETH_USD_History[Date(UTC)],ETH_USD_History[Value],"n/a")</f>
        <v>3586.18</v>
      </c>
      <c r="H181" s="6" t="str">
        <f>_xlfn.XLOOKUP(tbDailies[[#This Row],[Date]],VOO_USD_History[Date],VOO_USD_History[Close],"n/a")</f>
        <v>n/a</v>
      </c>
      <c r="I181" s="8" t="str">
        <f>_xlfn.XLOOKUP(tbDailies[[#This Row],[Date]],VIX_USD_History[DATE],VIX_USD_History[CLOSE],"n/a")</f>
        <v>n/a</v>
      </c>
      <c r="J181" s="6">
        <f>tbDailies[[#This Row],[BTC-USD]]*tbDailies[[#This Row],[FX]]</f>
        <v>56253.641351474609</v>
      </c>
      <c r="K181" s="6">
        <f>tbDailies[[#This Row],[ETH-USD]]*tbDailies[[#This Row],[FX]]</f>
        <v>4342.5053619999999</v>
      </c>
      <c r="L181" s="16">
        <f>_xlfn.XLOOKUP(tbDailies[[#This Row],[Month]],tbMonthlies[Month],tbMonthlies[US Inflation],L182)</f>
        <v>4.99E-2</v>
      </c>
      <c r="M181" s="39">
        <f>_xlfn.XLOOKUP(tbDailies[[#This Row],[Month]],tbMonthlies[Month],tbMonthlies[Buffett Indicator],M182)</f>
        <v>1.9291213708269737</v>
      </c>
      <c r="N181" s="39">
        <f>_xlfn.XLOOKUP(tbDailies[[#This Row],[Month]],tbMonthlies[Month],tbMonthlies[CPI Indicator],N182)</f>
        <v>0.74824193234566527</v>
      </c>
      <c r="O181" s="39">
        <f>_xlfn.XLOOKUP(tbDailies[[#This Row],[Month]],tbMonthlies[Month],tbMonthlies[Shiller PE],O182)</f>
        <v>0.28050000000000003</v>
      </c>
      <c r="P181" s="39">
        <f>_xlfn.XLOOKUP(tbDailies[[#This Row],[Month]],tbMonthlies[Month],tbMonthlies[Unemployment],P182)</f>
        <v>5.7999999999999996E-2</v>
      </c>
      <c r="Q181" s="48">
        <f>_xlfn.XLOOKUP(tbDailies[[#This Row],[Month]],tbMonthlies[Month],tbMonthlies[Debt to GDP],Q182)</f>
        <v>78.162999999999997</v>
      </c>
    </row>
    <row r="182" spans="2:17" ht="30" customHeight="1" x14ac:dyDescent="0.25">
      <c r="B182" s="10">
        <v>44331</v>
      </c>
      <c r="C182" s="18" t="str">
        <f>TEXT(tbDailies[[#This Row],[Date]],"mmm-yy")</f>
        <v>May-21</v>
      </c>
      <c r="D182" s="4">
        <v>27</v>
      </c>
      <c r="E182" s="4" t="str">
        <f>_xlfn.XLOOKUP(tbDailies[[#This Row],[Date]],FXUSDCAD[Date],FXUSDCAD[Rate],E183)</f>
        <v>1.2109</v>
      </c>
      <c r="F182" s="6">
        <f>_xlfn.XLOOKUP(tbDailies[[#This Row],[Date]],BTC_USD_History[Date],BTC_USD_History[Close],"n/a")</f>
        <v>46760.1875</v>
      </c>
      <c r="G182" s="6">
        <f>_xlfn.XLOOKUP(tbDailies[[#This Row],[Date]],ETH_USD_History[Date(UTC)],ETH_USD_History[Value],"n/a")</f>
        <v>3644.04</v>
      </c>
      <c r="H182" s="6" t="str">
        <f>_xlfn.XLOOKUP(tbDailies[[#This Row],[Date]],VOO_USD_History[Date],VOO_USD_History[Close],"n/a")</f>
        <v>n/a</v>
      </c>
      <c r="I182" s="8" t="str">
        <f>_xlfn.XLOOKUP(tbDailies[[#This Row],[Date]],VIX_USD_History[DATE],VIX_USD_History[CLOSE],"n/a")</f>
        <v>n/a</v>
      </c>
      <c r="J182" s="6">
        <f>tbDailies[[#This Row],[BTC-USD]]*tbDailies[[#This Row],[FX]]</f>
        <v>56621.911043750006</v>
      </c>
      <c r="K182" s="6">
        <f>tbDailies[[#This Row],[ETH-USD]]*tbDailies[[#This Row],[FX]]</f>
        <v>4412.5680360000006</v>
      </c>
      <c r="L182" s="16">
        <f>_xlfn.XLOOKUP(tbDailies[[#This Row],[Month]],tbMonthlies[Month],tbMonthlies[US Inflation],L183)</f>
        <v>4.99E-2</v>
      </c>
      <c r="M182" s="39">
        <f>_xlfn.XLOOKUP(tbDailies[[#This Row],[Month]],tbMonthlies[Month],tbMonthlies[Buffett Indicator],M183)</f>
        <v>1.9291213708269737</v>
      </c>
      <c r="N182" s="39">
        <f>_xlfn.XLOOKUP(tbDailies[[#This Row],[Month]],tbMonthlies[Month],tbMonthlies[CPI Indicator],N183)</f>
        <v>0.74824193234566527</v>
      </c>
      <c r="O182" s="39">
        <f>_xlfn.XLOOKUP(tbDailies[[#This Row],[Month]],tbMonthlies[Month],tbMonthlies[Shiller PE],O183)</f>
        <v>0.28050000000000003</v>
      </c>
      <c r="P182" s="39">
        <f>_xlfn.XLOOKUP(tbDailies[[#This Row],[Month]],tbMonthlies[Month],tbMonthlies[Unemployment],P183)</f>
        <v>5.7999999999999996E-2</v>
      </c>
      <c r="Q182" s="48">
        <f>_xlfn.XLOOKUP(tbDailies[[#This Row],[Month]],tbMonthlies[Month],tbMonthlies[Debt to GDP],Q183)</f>
        <v>78.162999999999997</v>
      </c>
    </row>
    <row r="183" spans="2:17" ht="30" customHeight="1" x14ac:dyDescent="0.25">
      <c r="B183" s="10">
        <v>44330</v>
      </c>
      <c r="C183" s="18" t="str">
        <f>TEXT(tbDailies[[#This Row],[Date]],"mmm-yy")</f>
        <v>May-21</v>
      </c>
      <c r="D183" s="4">
        <v>26</v>
      </c>
      <c r="E183" s="4" t="str">
        <f>_xlfn.XLOOKUP(tbDailies[[#This Row],[Date]],FXUSDCAD[Date],FXUSDCAD[Rate],E184)</f>
        <v>1.2109</v>
      </c>
      <c r="F183" s="6">
        <f>_xlfn.XLOOKUP(tbDailies[[#This Row],[Date]],BTC_USD_History[Date],BTC_USD_History[Close],"n/a")</f>
        <v>49880.535155999998</v>
      </c>
      <c r="G183" s="6">
        <f>_xlfn.XLOOKUP(tbDailies[[#This Row],[Date]],ETH_USD_History[Date(UTC)],ETH_USD_History[Value],"n/a")</f>
        <v>4087.02</v>
      </c>
      <c r="H183" s="6">
        <f>_xlfn.XLOOKUP(tbDailies[[#This Row],[Date]],VOO_USD_History[Date],VOO_USD_History[Close],"n/a")</f>
        <v>382.95001200000002</v>
      </c>
      <c r="I183" s="8">
        <f>_xlfn.XLOOKUP(tbDailies[[#This Row],[Date]],VIX_USD_History[DATE],VIX_USD_History[CLOSE],"n/a")</f>
        <v>18.809999999999999</v>
      </c>
      <c r="J183" s="6">
        <f>tbDailies[[#This Row],[BTC-USD]]*tbDailies[[#This Row],[FX]]</f>
        <v>60400.340020400399</v>
      </c>
      <c r="K183" s="6">
        <f>tbDailies[[#This Row],[ETH-USD]]*tbDailies[[#This Row],[FX]]</f>
        <v>4948.9725180000005</v>
      </c>
      <c r="L183" s="16">
        <f>_xlfn.XLOOKUP(tbDailies[[#This Row],[Month]],tbMonthlies[Month],tbMonthlies[US Inflation],L184)</f>
        <v>4.99E-2</v>
      </c>
      <c r="M183" s="39">
        <f>_xlfn.XLOOKUP(tbDailies[[#This Row],[Month]],tbMonthlies[Month],tbMonthlies[Buffett Indicator],M184)</f>
        <v>1.9291213708269737</v>
      </c>
      <c r="N183" s="39">
        <f>_xlfn.XLOOKUP(tbDailies[[#This Row],[Month]],tbMonthlies[Month],tbMonthlies[CPI Indicator],N184)</f>
        <v>0.74824193234566527</v>
      </c>
      <c r="O183" s="39">
        <f>_xlfn.XLOOKUP(tbDailies[[#This Row],[Month]],tbMonthlies[Month],tbMonthlies[Shiller PE],O184)</f>
        <v>0.28050000000000003</v>
      </c>
      <c r="P183" s="39">
        <f>_xlfn.XLOOKUP(tbDailies[[#This Row],[Month]],tbMonthlies[Month],tbMonthlies[Unemployment],P184)</f>
        <v>5.7999999999999996E-2</v>
      </c>
      <c r="Q183" s="48">
        <f>_xlfn.XLOOKUP(tbDailies[[#This Row],[Month]],tbMonthlies[Month],tbMonthlies[Debt to GDP],Q184)</f>
        <v>78.162999999999997</v>
      </c>
    </row>
    <row r="184" spans="2:17" ht="30" customHeight="1" x14ac:dyDescent="0.25">
      <c r="B184" s="10">
        <v>44329</v>
      </c>
      <c r="C184" s="18" t="str">
        <f>TEXT(tbDailies[[#This Row],[Date]],"mmm-yy")</f>
        <v>May-21</v>
      </c>
      <c r="D184" s="4">
        <v>31</v>
      </c>
      <c r="E184" s="4" t="str">
        <f>_xlfn.XLOOKUP(tbDailies[[#This Row],[Date]],FXUSDCAD[Date],FXUSDCAD[Rate],E185)</f>
        <v>1.2150</v>
      </c>
      <c r="F184" s="6">
        <f>_xlfn.XLOOKUP(tbDailies[[#This Row],[Date]],BTC_USD_History[Date],BTC_USD_History[Close],"n/a")</f>
        <v>49716.191405999998</v>
      </c>
      <c r="G184" s="6">
        <f>_xlfn.XLOOKUP(tbDailies[[#This Row],[Date]],ETH_USD_History[Date(UTC)],ETH_USD_History[Value],"n/a")</f>
        <v>3718.99</v>
      </c>
      <c r="H184" s="6">
        <f>_xlfn.XLOOKUP(tbDailies[[#This Row],[Date]],VOO_USD_History[Date],VOO_USD_History[Close],"n/a")</f>
        <v>377.16000400000001</v>
      </c>
      <c r="I184" s="8">
        <f>_xlfn.XLOOKUP(tbDailies[[#This Row],[Date]],VIX_USD_History[DATE],VIX_USD_History[CLOSE],"n/a")</f>
        <v>23.13</v>
      </c>
      <c r="J184" s="6">
        <f>tbDailies[[#This Row],[BTC-USD]]*tbDailies[[#This Row],[FX]]</f>
        <v>60405.172558290004</v>
      </c>
      <c r="K184" s="6">
        <f>tbDailies[[#This Row],[ETH-USD]]*tbDailies[[#This Row],[FX]]</f>
        <v>4518.5728500000005</v>
      </c>
      <c r="L184" s="16">
        <f>_xlfn.XLOOKUP(tbDailies[[#This Row],[Month]],tbMonthlies[Month],tbMonthlies[US Inflation],L185)</f>
        <v>4.99E-2</v>
      </c>
      <c r="M184" s="39">
        <f>_xlfn.XLOOKUP(tbDailies[[#This Row],[Month]],tbMonthlies[Month],tbMonthlies[Buffett Indicator],M185)</f>
        <v>1.9291213708269737</v>
      </c>
      <c r="N184" s="39">
        <f>_xlfn.XLOOKUP(tbDailies[[#This Row],[Month]],tbMonthlies[Month],tbMonthlies[CPI Indicator],N185)</f>
        <v>0.74824193234566527</v>
      </c>
      <c r="O184" s="39">
        <f>_xlfn.XLOOKUP(tbDailies[[#This Row],[Month]],tbMonthlies[Month],tbMonthlies[Shiller PE],O185)</f>
        <v>0.28050000000000003</v>
      </c>
      <c r="P184" s="39">
        <f>_xlfn.XLOOKUP(tbDailies[[#This Row],[Month]],tbMonthlies[Month],tbMonthlies[Unemployment],P185)</f>
        <v>5.7999999999999996E-2</v>
      </c>
      <c r="Q184" s="48">
        <f>_xlfn.XLOOKUP(tbDailies[[#This Row],[Month]],tbMonthlies[Month],tbMonthlies[Debt to GDP],Q185)</f>
        <v>78.162999999999997</v>
      </c>
    </row>
    <row r="185" spans="2:17" ht="30" customHeight="1" x14ac:dyDescent="0.25">
      <c r="B185" s="10">
        <v>44328</v>
      </c>
      <c r="C185" s="18" t="str">
        <f>TEXT(tbDailies[[#This Row],[Date]],"mmm-yy")</f>
        <v>May-21</v>
      </c>
      <c r="D185" s="4">
        <v>68</v>
      </c>
      <c r="E185" s="4" t="str">
        <f>_xlfn.XLOOKUP(tbDailies[[#This Row],[Date]],FXUSDCAD[Date],FXUSDCAD[Rate],E186)</f>
        <v>1.2096</v>
      </c>
      <c r="F185" s="6">
        <f>_xlfn.XLOOKUP(tbDailies[[#This Row],[Date]],BTC_USD_History[Date],BTC_USD_History[Close],"n/a")</f>
        <v>49150.535155999998</v>
      </c>
      <c r="G185" s="6">
        <f>_xlfn.XLOOKUP(tbDailies[[#This Row],[Date]],ETH_USD_History[Date(UTC)],ETH_USD_History[Value],"n/a")</f>
        <v>3811.29</v>
      </c>
      <c r="H185" s="6">
        <f>_xlfn.XLOOKUP(tbDailies[[#This Row],[Date]],VOO_USD_History[Date],VOO_USD_History[Close],"n/a")</f>
        <v>372.73001099999999</v>
      </c>
      <c r="I185" s="8">
        <f>_xlfn.XLOOKUP(tbDailies[[#This Row],[Date]],VIX_USD_History[DATE],VIX_USD_History[CLOSE],"n/a")</f>
        <v>27.59</v>
      </c>
      <c r="J185" s="6">
        <f>tbDailies[[#This Row],[BTC-USD]]*tbDailies[[#This Row],[FX]]</f>
        <v>59452.487324697599</v>
      </c>
      <c r="K185" s="6">
        <f>tbDailies[[#This Row],[ETH-USD]]*tbDailies[[#This Row],[FX]]</f>
        <v>4610.1363840000004</v>
      </c>
      <c r="L185" s="16">
        <f>_xlfn.XLOOKUP(tbDailies[[#This Row],[Month]],tbMonthlies[Month],tbMonthlies[US Inflation],L186)</f>
        <v>4.99E-2</v>
      </c>
      <c r="M185" s="39">
        <f>_xlfn.XLOOKUP(tbDailies[[#This Row],[Month]],tbMonthlies[Month],tbMonthlies[Buffett Indicator],M186)</f>
        <v>1.9291213708269737</v>
      </c>
      <c r="N185" s="39">
        <f>_xlfn.XLOOKUP(tbDailies[[#This Row],[Month]],tbMonthlies[Month],tbMonthlies[CPI Indicator],N186)</f>
        <v>0.74824193234566527</v>
      </c>
      <c r="O185" s="39">
        <f>_xlfn.XLOOKUP(tbDailies[[#This Row],[Month]],tbMonthlies[Month],tbMonthlies[Shiller PE],O186)</f>
        <v>0.28050000000000003</v>
      </c>
      <c r="P185" s="39">
        <f>_xlfn.XLOOKUP(tbDailies[[#This Row],[Month]],tbMonthlies[Month],tbMonthlies[Unemployment],P186)</f>
        <v>5.7999999999999996E-2</v>
      </c>
      <c r="Q185" s="48">
        <f>_xlfn.XLOOKUP(tbDailies[[#This Row],[Month]],tbMonthlies[Month],tbMonthlies[Debt to GDP],Q186)</f>
        <v>78.162999999999997</v>
      </c>
    </row>
    <row r="186" spans="2:17" ht="30" customHeight="1" x14ac:dyDescent="0.25">
      <c r="B186" s="10">
        <v>44327</v>
      </c>
      <c r="C186" s="18" t="str">
        <f>TEXT(tbDailies[[#This Row],[Date]],"mmm-yy")</f>
        <v>May-21</v>
      </c>
      <c r="D186" s="4">
        <v>61</v>
      </c>
      <c r="E186" s="4" t="str">
        <f>_xlfn.XLOOKUP(tbDailies[[#This Row],[Date]],FXUSDCAD[Date],FXUSDCAD[Rate],E187)</f>
        <v>1.2096</v>
      </c>
      <c r="F186" s="6">
        <f>_xlfn.XLOOKUP(tbDailies[[#This Row],[Date]],BTC_USD_History[Date],BTC_USD_History[Close],"n/a")</f>
        <v>56704.574219000002</v>
      </c>
      <c r="G186" s="6">
        <f>_xlfn.XLOOKUP(tbDailies[[#This Row],[Date]],ETH_USD_History[Date(UTC)],ETH_USD_History[Value],"n/a")</f>
        <v>4181.28</v>
      </c>
      <c r="H186" s="6">
        <f>_xlfn.XLOOKUP(tbDailies[[#This Row],[Date]],VOO_USD_History[Date],VOO_USD_History[Close],"n/a")</f>
        <v>380.85998499999999</v>
      </c>
      <c r="I186" s="8">
        <f>_xlfn.XLOOKUP(tbDailies[[#This Row],[Date]],VIX_USD_History[DATE],VIX_USD_History[CLOSE],"n/a")</f>
        <v>21.84</v>
      </c>
      <c r="J186" s="6">
        <f>tbDailies[[#This Row],[BTC-USD]]*tbDailies[[#This Row],[FX]]</f>
        <v>68589.852975302405</v>
      </c>
      <c r="K186" s="6">
        <f>tbDailies[[#This Row],[ETH-USD]]*tbDailies[[#This Row],[FX]]</f>
        <v>5057.6762879999997</v>
      </c>
      <c r="L186" s="16">
        <f>_xlfn.XLOOKUP(tbDailies[[#This Row],[Month]],tbMonthlies[Month],tbMonthlies[US Inflation],L187)</f>
        <v>4.99E-2</v>
      </c>
      <c r="M186" s="39">
        <f>_xlfn.XLOOKUP(tbDailies[[#This Row],[Month]],tbMonthlies[Month],tbMonthlies[Buffett Indicator],M187)</f>
        <v>1.9291213708269737</v>
      </c>
      <c r="N186" s="39">
        <f>_xlfn.XLOOKUP(tbDailies[[#This Row],[Month]],tbMonthlies[Month],tbMonthlies[CPI Indicator],N187)</f>
        <v>0.74824193234566527</v>
      </c>
      <c r="O186" s="39">
        <f>_xlfn.XLOOKUP(tbDailies[[#This Row],[Month]],tbMonthlies[Month],tbMonthlies[Shiller PE],O187)</f>
        <v>0.28050000000000003</v>
      </c>
      <c r="P186" s="39">
        <f>_xlfn.XLOOKUP(tbDailies[[#This Row],[Month]],tbMonthlies[Month],tbMonthlies[Unemployment],P187)</f>
        <v>5.7999999999999996E-2</v>
      </c>
      <c r="Q186" s="48">
        <f>_xlfn.XLOOKUP(tbDailies[[#This Row],[Month]],tbMonthlies[Month],tbMonthlies[Debt to GDP],Q187)</f>
        <v>78.162999999999997</v>
      </c>
    </row>
    <row r="187" spans="2:17" ht="30" customHeight="1" x14ac:dyDescent="0.25">
      <c r="B187" s="10">
        <v>44326</v>
      </c>
      <c r="C187" s="18" t="str">
        <f>TEXT(tbDailies[[#This Row],[Date]],"mmm-yy")</f>
        <v>May-21</v>
      </c>
      <c r="D187" s="4">
        <v>72</v>
      </c>
      <c r="E187" s="4" t="str">
        <f>_xlfn.XLOOKUP(tbDailies[[#This Row],[Date]],FXUSDCAD[Date],FXUSDCAD[Rate],E188)</f>
        <v>1.2095</v>
      </c>
      <c r="F187" s="6">
        <f>_xlfn.XLOOKUP(tbDailies[[#This Row],[Date]],BTC_USD_History[Date],BTC_USD_History[Close],"n/a")</f>
        <v>55859.796875</v>
      </c>
      <c r="G187" s="6">
        <f>_xlfn.XLOOKUP(tbDailies[[#This Row],[Date]],ETH_USD_History[Date(UTC)],ETH_USD_History[Value],"n/a")</f>
        <v>3946.42</v>
      </c>
      <c r="H187" s="6">
        <f>_xlfn.XLOOKUP(tbDailies[[#This Row],[Date]],VOO_USD_History[Date],VOO_USD_History[Close],"n/a")</f>
        <v>384.23001099999999</v>
      </c>
      <c r="I187" s="8">
        <f>_xlfn.XLOOKUP(tbDailies[[#This Row],[Date]],VIX_USD_History[DATE],VIX_USD_History[CLOSE],"n/a")</f>
        <v>19.66</v>
      </c>
      <c r="J187" s="6">
        <f>tbDailies[[#This Row],[BTC-USD]]*tbDailies[[#This Row],[FX]]</f>
        <v>67562.424320312508</v>
      </c>
      <c r="K187" s="6">
        <f>tbDailies[[#This Row],[ETH-USD]]*tbDailies[[#This Row],[FX]]</f>
        <v>4773.19499</v>
      </c>
      <c r="L187" s="16">
        <f>_xlfn.XLOOKUP(tbDailies[[#This Row],[Month]],tbMonthlies[Month],tbMonthlies[US Inflation],L188)</f>
        <v>4.99E-2</v>
      </c>
      <c r="M187" s="39">
        <f>_xlfn.XLOOKUP(tbDailies[[#This Row],[Month]],tbMonthlies[Month],tbMonthlies[Buffett Indicator],M188)</f>
        <v>1.9291213708269737</v>
      </c>
      <c r="N187" s="39">
        <f>_xlfn.XLOOKUP(tbDailies[[#This Row],[Month]],tbMonthlies[Month],tbMonthlies[CPI Indicator],N188)</f>
        <v>0.74824193234566527</v>
      </c>
      <c r="O187" s="39">
        <f>_xlfn.XLOOKUP(tbDailies[[#This Row],[Month]],tbMonthlies[Month],tbMonthlies[Shiller PE],O188)</f>
        <v>0.28050000000000003</v>
      </c>
      <c r="P187" s="39">
        <f>_xlfn.XLOOKUP(tbDailies[[#This Row],[Month]],tbMonthlies[Month],tbMonthlies[Unemployment],P188)</f>
        <v>5.7999999999999996E-2</v>
      </c>
      <c r="Q187" s="48">
        <f>_xlfn.XLOOKUP(tbDailies[[#This Row],[Month]],tbMonthlies[Month],tbMonthlies[Debt to GDP],Q188)</f>
        <v>78.162999999999997</v>
      </c>
    </row>
    <row r="188" spans="2:17" ht="30" customHeight="1" x14ac:dyDescent="0.25">
      <c r="B188" s="10">
        <v>44325</v>
      </c>
      <c r="C188" s="18" t="str">
        <f>TEXT(tbDailies[[#This Row],[Date]],"mmm-yy")</f>
        <v>May-21</v>
      </c>
      <c r="D188" s="4">
        <v>73</v>
      </c>
      <c r="E188" s="4" t="str">
        <f>_xlfn.XLOOKUP(tbDailies[[#This Row],[Date]],FXUSDCAD[Date],FXUSDCAD[Rate],E189)</f>
        <v>1.2156</v>
      </c>
      <c r="F188" s="6">
        <f>_xlfn.XLOOKUP(tbDailies[[#This Row],[Date]],BTC_USD_History[Date],BTC_USD_History[Close],"n/a")</f>
        <v>58232.316405999998</v>
      </c>
      <c r="G188" s="6">
        <f>_xlfn.XLOOKUP(tbDailies[[#This Row],[Date]],ETH_USD_History[Date(UTC)],ETH_USD_History[Value],"n/a")</f>
        <v>3927.06</v>
      </c>
      <c r="H188" s="6" t="str">
        <f>_xlfn.XLOOKUP(tbDailies[[#This Row],[Date]],VOO_USD_History[Date],VOO_USD_History[Close],"n/a")</f>
        <v>n/a</v>
      </c>
      <c r="I188" s="8" t="str">
        <f>_xlfn.XLOOKUP(tbDailies[[#This Row],[Date]],VIX_USD_History[DATE],VIX_USD_History[CLOSE],"n/a")</f>
        <v>n/a</v>
      </c>
      <c r="J188" s="6">
        <f>tbDailies[[#This Row],[BTC-USD]]*tbDailies[[#This Row],[FX]]</f>
        <v>70787.203823133605</v>
      </c>
      <c r="K188" s="6">
        <f>tbDailies[[#This Row],[ETH-USD]]*tbDailies[[#This Row],[FX]]</f>
        <v>4773.734136</v>
      </c>
      <c r="L188" s="16">
        <f>_xlfn.XLOOKUP(tbDailies[[#This Row],[Month]],tbMonthlies[Month],tbMonthlies[US Inflation],L189)</f>
        <v>4.99E-2</v>
      </c>
      <c r="M188" s="39">
        <f>_xlfn.XLOOKUP(tbDailies[[#This Row],[Month]],tbMonthlies[Month],tbMonthlies[Buffett Indicator],M189)</f>
        <v>1.9291213708269737</v>
      </c>
      <c r="N188" s="39">
        <f>_xlfn.XLOOKUP(tbDailies[[#This Row],[Month]],tbMonthlies[Month],tbMonthlies[CPI Indicator],N189)</f>
        <v>0.74824193234566527</v>
      </c>
      <c r="O188" s="39">
        <f>_xlfn.XLOOKUP(tbDailies[[#This Row],[Month]],tbMonthlies[Month],tbMonthlies[Shiller PE],O189)</f>
        <v>0.28050000000000003</v>
      </c>
      <c r="P188" s="39">
        <f>_xlfn.XLOOKUP(tbDailies[[#This Row],[Month]],tbMonthlies[Month],tbMonthlies[Unemployment],P189)</f>
        <v>5.7999999999999996E-2</v>
      </c>
      <c r="Q188" s="48">
        <f>_xlfn.XLOOKUP(tbDailies[[#This Row],[Month]],tbMonthlies[Month],tbMonthlies[Debt to GDP],Q189)</f>
        <v>78.162999999999997</v>
      </c>
    </row>
    <row r="189" spans="2:17" ht="30" customHeight="1" x14ac:dyDescent="0.25">
      <c r="B189" s="10">
        <v>44324</v>
      </c>
      <c r="C189" s="18" t="str">
        <f>TEXT(tbDailies[[#This Row],[Date]],"mmm-yy")</f>
        <v>May-21</v>
      </c>
      <c r="D189" s="4">
        <v>67</v>
      </c>
      <c r="E189" s="4" t="str">
        <f>_xlfn.XLOOKUP(tbDailies[[#This Row],[Date]],FXUSDCAD[Date],FXUSDCAD[Rate],E190)</f>
        <v>1.2156</v>
      </c>
      <c r="F189" s="6">
        <f>_xlfn.XLOOKUP(tbDailies[[#This Row],[Date]],BTC_USD_History[Date],BTC_USD_History[Close],"n/a")</f>
        <v>58803.777344000002</v>
      </c>
      <c r="G189" s="6">
        <f>_xlfn.XLOOKUP(tbDailies[[#This Row],[Date]],ETH_USD_History[Date(UTC)],ETH_USD_History[Value],"n/a")</f>
        <v>3916.25</v>
      </c>
      <c r="H189" s="6" t="str">
        <f>_xlfn.XLOOKUP(tbDailies[[#This Row],[Date]],VOO_USD_History[Date],VOO_USD_History[Close],"n/a")</f>
        <v>n/a</v>
      </c>
      <c r="I189" s="8" t="str">
        <f>_xlfn.XLOOKUP(tbDailies[[#This Row],[Date]],VIX_USD_History[DATE],VIX_USD_History[CLOSE],"n/a")</f>
        <v>n/a</v>
      </c>
      <c r="J189" s="6">
        <f>tbDailies[[#This Row],[BTC-USD]]*tbDailies[[#This Row],[FX]]</f>
        <v>71481.871739366397</v>
      </c>
      <c r="K189" s="6">
        <f>tbDailies[[#This Row],[ETH-USD]]*tbDailies[[#This Row],[FX]]</f>
        <v>4760.5934999999999</v>
      </c>
      <c r="L189" s="16">
        <f>_xlfn.XLOOKUP(tbDailies[[#This Row],[Month]],tbMonthlies[Month],tbMonthlies[US Inflation],L190)</f>
        <v>4.99E-2</v>
      </c>
      <c r="M189" s="39">
        <f>_xlfn.XLOOKUP(tbDailies[[#This Row],[Month]],tbMonthlies[Month],tbMonthlies[Buffett Indicator],M190)</f>
        <v>1.9291213708269737</v>
      </c>
      <c r="N189" s="39">
        <f>_xlfn.XLOOKUP(tbDailies[[#This Row],[Month]],tbMonthlies[Month],tbMonthlies[CPI Indicator],N190)</f>
        <v>0.74824193234566527</v>
      </c>
      <c r="O189" s="39">
        <f>_xlfn.XLOOKUP(tbDailies[[#This Row],[Month]],tbMonthlies[Month],tbMonthlies[Shiller PE],O190)</f>
        <v>0.28050000000000003</v>
      </c>
      <c r="P189" s="39">
        <f>_xlfn.XLOOKUP(tbDailies[[#This Row],[Month]],tbMonthlies[Month],tbMonthlies[Unemployment],P190)</f>
        <v>5.7999999999999996E-2</v>
      </c>
      <c r="Q189" s="48">
        <f>_xlfn.XLOOKUP(tbDailies[[#This Row],[Month]],tbMonthlies[Month],tbMonthlies[Debt to GDP],Q190)</f>
        <v>78.162999999999997</v>
      </c>
    </row>
    <row r="190" spans="2:17" ht="30" customHeight="1" x14ac:dyDescent="0.25">
      <c r="B190" s="10">
        <v>44323</v>
      </c>
      <c r="C190" s="18" t="str">
        <f>TEXT(tbDailies[[#This Row],[Date]],"mmm-yy")</f>
        <v>May-21</v>
      </c>
      <c r="D190" s="4">
        <v>64</v>
      </c>
      <c r="E190" s="4" t="str">
        <f>_xlfn.XLOOKUP(tbDailies[[#This Row],[Date]],FXUSDCAD[Date],FXUSDCAD[Rate],E191)</f>
        <v>1.2156</v>
      </c>
      <c r="F190" s="6">
        <f>_xlfn.XLOOKUP(tbDailies[[#This Row],[Date]],BTC_USD_History[Date],BTC_USD_History[Close],"n/a")</f>
        <v>57356.402344000002</v>
      </c>
      <c r="G190" s="6">
        <f>_xlfn.XLOOKUP(tbDailies[[#This Row],[Date]],ETH_USD_History[Date(UTC)],ETH_USD_History[Value],"n/a")</f>
        <v>3483.96</v>
      </c>
      <c r="H190" s="6">
        <f>_xlfn.XLOOKUP(tbDailies[[#This Row],[Date]],VOO_USD_History[Date],VOO_USD_History[Close],"n/a")</f>
        <v>388.02999899999998</v>
      </c>
      <c r="I190" s="8">
        <f>_xlfn.XLOOKUP(tbDailies[[#This Row],[Date]],VIX_USD_History[DATE],VIX_USD_History[CLOSE],"n/a")</f>
        <v>16.690000000000001</v>
      </c>
      <c r="J190" s="6">
        <f>tbDailies[[#This Row],[BTC-USD]]*tbDailies[[#This Row],[FX]]</f>
        <v>69722.442689366406</v>
      </c>
      <c r="K190" s="6">
        <f>tbDailies[[#This Row],[ETH-USD]]*tbDailies[[#This Row],[FX]]</f>
        <v>4235.1017760000004</v>
      </c>
      <c r="L190" s="16">
        <f>_xlfn.XLOOKUP(tbDailies[[#This Row],[Month]],tbMonthlies[Month],tbMonthlies[US Inflation],L191)</f>
        <v>4.99E-2</v>
      </c>
      <c r="M190" s="39">
        <f>_xlfn.XLOOKUP(tbDailies[[#This Row],[Month]],tbMonthlies[Month],tbMonthlies[Buffett Indicator],M191)</f>
        <v>1.9291213708269737</v>
      </c>
      <c r="N190" s="39">
        <f>_xlfn.XLOOKUP(tbDailies[[#This Row],[Month]],tbMonthlies[Month],tbMonthlies[CPI Indicator],N191)</f>
        <v>0.74824193234566527</v>
      </c>
      <c r="O190" s="39">
        <f>_xlfn.XLOOKUP(tbDailies[[#This Row],[Month]],tbMonthlies[Month],tbMonthlies[Shiller PE],O191)</f>
        <v>0.28050000000000003</v>
      </c>
      <c r="P190" s="39">
        <f>_xlfn.XLOOKUP(tbDailies[[#This Row],[Month]],tbMonthlies[Month],tbMonthlies[Unemployment],P191)</f>
        <v>5.7999999999999996E-2</v>
      </c>
      <c r="Q190" s="48">
        <f>_xlfn.XLOOKUP(tbDailies[[#This Row],[Month]],tbMonthlies[Month],tbMonthlies[Debt to GDP],Q191)</f>
        <v>78.162999999999997</v>
      </c>
    </row>
    <row r="191" spans="2:17" ht="30" customHeight="1" x14ac:dyDescent="0.25">
      <c r="B191" s="10">
        <v>44322</v>
      </c>
      <c r="C191" s="18" t="str">
        <f>TEXT(tbDailies[[#This Row],[Date]],"mmm-yy")</f>
        <v>May-21</v>
      </c>
      <c r="D191" s="4">
        <v>65</v>
      </c>
      <c r="E191" s="4" t="str">
        <f>_xlfn.XLOOKUP(tbDailies[[#This Row],[Date]],FXUSDCAD[Date],FXUSDCAD[Rate],E192)</f>
        <v>1.2200</v>
      </c>
      <c r="F191" s="6">
        <f>_xlfn.XLOOKUP(tbDailies[[#This Row],[Date]],BTC_USD_History[Date],BTC_USD_History[Close],"n/a")</f>
        <v>56396.515625</v>
      </c>
      <c r="G191" s="6">
        <f>_xlfn.XLOOKUP(tbDailies[[#This Row],[Date]],ETH_USD_History[Date(UTC)],ETH_USD_History[Value],"n/a")</f>
        <v>3491.74</v>
      </c>
      <c r="H191" s="6">
        <f>_xlfn.XLOOKUP(tbDailies[[#This Row],[Date]],VOO_USD_History[Date],VOO_USD_History[Close],"n/a")</f>
        <v>385.27999899999998</v>
      </c>
      <c r="I191" s="8">
        <f>_xlfn.XLOOKUP(tbDailies[[#This Row],[Date]],VIX_USD_History[DATE],VIX_USD_History[CLOSE],"n/a")</f>
        <v>18.39</v>
      </c>
      <c r="J191" s="6">
        <f>tbDailies[[#This Row],[BTC-USD]]*tbDailies[[#This Row],[FX]]</f>
        <v>68803.749062499992</v>
      </c>
      <c r="K191" s="6">
        <f>tbDailies[[#This Row],[ETH-USD]]*tbDailies[[#This Row],[FX]]</f>
        <v>4259.9227999999994</v>
      </c>
      <c r="L191" s="16">
        <f>_xlfn.XLOOKUP(tbDailies[[#This Row],[Month]],tbMonthlies[Month],tbMonthlies[US Inflation],L192)</f>
        <v>4.99E-2</v>
      </c>
      <c r="M191" s="39">
        <f>_xlfn.XLOOKUP(tbDailies[[#This Row],[Month]],tbMonthlies[Month],tbMonthlies[Buffett Indicator],M192)</f>
        <v>1.9291213708269737</v>
      </c>
      <c r="N191" s="39">
        <f>_xlfn.XLOOKUP(tbDailies[[#This Row],[Month]],tbMonthlies[Month],tbMonthlies[CPI Indicator],N192)</f>
        <v>0.74824193234566527</v>
      </c>
      <c r="O191" s="39">
        <f>_xlfn.XLOOKUP(tbDailies[[#This Row],[Month]],tbMonthlies[Month],tbMonthlies[Shiller PE],O192)</f>
        <v>0.28050000000000003</v>
      </c>
      <c r="P191" s="39">
        <f>_xlfn.XLOOKUP(tbDailies[[#This Row],[Month]],tbMonthlies[Month],tbMonthlies[Unemployment],P192)</f>
        <v>5.7999999999999996E-2</v>
      </c>
      <c r="Q191" s="48">
        <f>_xlfn.XLOOKUP(tbDailies[[#This Row],[Month]],tbMonthlies[Month],tbMonthlies[Debt to GDP],Q192)</f>
        <v>78.162999999999997</v>
      </c>
    </row>
    <row r="192" spans="2:17" ht="30" customHeight="1" x14ac:dyDescent="0.25">
      <c r="B192" s="10">
        <v>44321</v>
      </c>
      <c r="C192" s="18" t="str">
        <f>TEXT(tbDailies[[#This Row],[Date]],"mmm-yy")</f>
        <v>May-21</v>
      </c>
      <c r="D192" s="4">
        <v>48</v>
      </c>
      <c r="E192" s="4" t="str">
        <f>_xlfn.XLOOKUP(tbDailies[[#This Row],[Date]],FXUSDCAD[Date],FXUSDCAD[Rate],E193)</f>
        <v>1.2272</v>
      </c>
      <c r="F192" s="6">
        <f>_xlfn.XLOOKUP(tbDailies[[#This Row],[Date]],BTC_USD_History[Date],BTC_USD_History[Close],"n/a")</f>
        <v>57424.007812999997</v>
      </c>
      <c r="G192" s="6">
        <f>_xlfn.XLOOKUP(tbDailies[[#This Row],[Date]],ETH_USD_History[Date(UTC)],ETH_USD_History[Value],"n/a")</f>
        <v>3522.18</v>
      </c>
      <c r="H192" s="6">
        <f>_xlfn.XLOOKUP(tbDailies[[#This Row],[Date]],VOO_USD_History[Date],VOO_USD_History[Close],"n/a")</f>
        <v>382.17001299999998</v>
      </c>
      <c r="I192" s="8">
        <f>_xlfn.XLOOKUP(tbDailies[[#This Row],[Date]],VIX_USD_History[DATE],VIX_USD_History[CLOSE],"n/a")</f>
        <v>19.149999999999999</v>
      </c>
      <c r="J192" s="6">
        <f>tbDailies[[#This Row],[BTC-USD]]*tbDailies[[#This Row],[FX]]</f>
        <v>70470.742388113606</v>
      </c>
      <c r="K192" s="6">
        <f>tbDailies[[#This Row],[ETH-USD]]*tbDailies[[#This Row],[FX]]</f>
        <v>4322.419296</v>
      </c>
      <c r="L192" s="16">
        <f>_xlfn.XLOOKUP(tbDailies[[#This Row],[Month]],tbMonthlies[Month],tbMonthlies[US Inflation],L193)</f>
        <v>4.99E-2</v>
      </c>
      <c r="M192" s="39">
        <f>_xlfn.XLOOKUP(tbDailies[[#This Row],[Month]],tbMonthlies[Month],tbMonthlies[Buffett Indicator],M193)</f>
        <v>1.9291213708269737</v>
      </c>
      <c r="N192" s="39">
        <f>_xlfn.XLOOKUP(tbDailies[[#This Row],[Month]],tbMonthlies[Month],tbMonthlies[CPI Indicator],N193)</f>
        <v>0.74824193234566527</v>
      </c>
      <c r="O192" s="39">
        <f>_xlfn.XLOOKUP(tbDailies[[#This Row],[Month]],tbMonthlies[Month],tbMonthlies[Shiller PE],O193)</f>
        <v>0.28050000000000003</v>
      </c>
      <c r="P192" s="39">
        <f>_xlfn.XLOOKUP(tbDailies[[#This Row],[Month]],tbMonthlies[Month],tbMonthlies[Unemployment],P193)</f>
        <v>5.7999999999999996E-2</v>
      </c>
      <c r="Q192" s="48">
        <f>_xlfn.XLOOKUP(tbDailies[[#This Row],[Month]],tbMonthlies[Month],tbMonthlies[Debt to GDP],Q193)</f>
        <v>78.162999999999997</v>
      </c>
    </row>
    <row r="193" spans="2:17" ht="30" customHeight="1" x14ac:dyDescent="0.25">
      <c r="B193" s="10">
        <v>44320</v>
      </c>
      <c r="C193" s="18" t="str">
        <f>TEXT(tbDailies[[#This Row],[Date]],"mmm-yy")</f>
        <v>May-21</v>
      </c>
      <c r="D193" s="4">
        <v>68</v>
      </c>
      <c r="E193" s="4" t="str">
        <f>_xlfn.XLOOKUP(tbDailies[[#This Row],[Date]],FXUSDCAD[Date],FXUSDCAD[Rate],E194)</f>
        <v>1.2315</v>
      </c>
      <c r="F193" s="6">
        <f>_xlfn.XLOOKUP(tbDailies[[#This Row],[Date]],BTC_USD_History[Date],BTC_USD_History[Close],"n/a")</f>
        <v>53333.539062999997</v>
      </c>
      <c r="G193" s="6">
        <f>_xlfn.XLOOKUP(tbDailies[[#This Row],[Date]],ETH_USD_History[Date(UTC)],ETH_USD_History[Value],"n/a")</f>
        <v>3241.09</v>
      </c>
      <c r="H193" s="6">
        <f>_xlfn.XLOOKUP(tbDailies[[#This Row],[Date]],VOO_USD_History[Date],VOO_USD_History[Close],"n/a")</f>
        <v>382.10000600000001</v>
      </c>
      <c r="I193" s="8">
        <f>_xlfn.XLOOKUP(tbDailies[[#This Row],[Date]],VIX_USD_History[DATE],VIX_USD_History[CLOSE],"n/a")</f>
        <v>19.48</v>
      </c>
      <c r="J193" s="6">
        <f>tbDailies[[#This Row],[BTC-USD]]*tbDailies[[#This Row],[FX]]</f>
        <v>65680.253356084504</v>
      </c>
      <c r="K193" s="6">
        <f>tbDailies[[#This Row],[ETH-USD]]*tbDailies[[#This Row],[FX]]</f>
        <v>3991.4023350000002</v>
      </c>
      <c r="L193" s="16">
        <f>_xlfn.XLOOKUP(tbDailies[[#This Row],[Month]],tbMonthlies[Month],tbMonthlies[US Inflation],L194)</f>
        <v>4.99E-2</v>
      </c>
      <c r="M193" s="39">
        <f>_xlfn.XLOOKUP(tbDailies[[#This Row],[Month]],tbMonthlies[Month],tbMonthlies[Buffett Indicator],M194)</f>
        <v>1.9291213708269737</v>
      </c>
      <c r="N193" s="39">
        <f>_xlfn.XLOOKUP(tbDailies[[#This Row],[Month]],tbMonthlies[Month],tbMonthlies[CPI Indicator],N194)</f>
        <v>0.74824193234566527</v>
      </c>
      <c r="O193" s="39">
        <f>_xlfn.XLOOKUP(tbDailies[[#This Row],[Month]],tbMonthlies[Month],tbMonthlies[Shiller PE],O194)</f>
        <v>0.28050000000000003</v>
      </c>
      <c r="P193" s="39">
        <f>_xlfn.XLOOKUP(tbDailies[[#This Row],[Month]],tbMonthlies[Month],tbMonthlies[Unemployment],P194)</f>
        <v>5.7999999999999996E-2</v>
      </c>
      <c r="Q193" s="48">
        <f>_xlfn.XLOOKUP(tbDailies[[#This Row],[Month]],tbMonthlies[Month],tbMonthlies[Debt to GDP],Q194)</f>
        <v>78.162999999999997</v>
      </c>
    </row>
    <row r="194" spans="2:17" ht="30" customHeight="1" x14ac:dyDescent="0.25">
      <c r="B194" s="10">
        <v>44319</v>
      </c>
      <c r="C194" s="18" t="str">
        <f>TEXT(tbDailies[[#This Row],[Date]],"mmm-yy")</f>
        <v>May-21</v>
      </c>
      <c r="D194" s="4">
        <v>61</v>
      </c>
      <c r="E194" s="4" t="str">
        <f>_xlfn.XLOOKUP(tbDailies[[#This Row],[Date]],FXUSDCAD[Date],FXUSDCAD[Rate],E195)</f>
        <v>1.2279</v>
      </c>
      <c r="F194" s="6">
        <f>_xlfn.XLOOKUP(tbDailies[[#This Row],[Date]],BTC_USD_History[Date],BTC_USD_History[Close],"n/a")</f>
        <v>57200.292969000002</v>
      </c>
      <c r="G194" s="6">
        <f>_xlfn.XLOOKUP(tbDailies[[#This Row],[Date]],ETH_USD_History[Date(UTC)],ETH_USD_History[Value],"n/a")</f>
        <v>3432.21</v>
      </c>
      <c r="H194" s="6">
        <f>_xlfn.XLOOKUP(tbDailies[[#This Row],[Date]],VOO_USD_History[Date],VOO_USD_History[Close],"n/a")</f>
        <v>384.44000199999999</v>
      </c>
      <c r="I194" s="8">
        <f>_xlfn.XLOOKUP(tbDailies[[#This Row],[Date]],VIX_USD_History[DATE],VIX_USD_History[CLOSE],"n/a")</f>
        <v>18.309999999999999</v>
      </c>
      <c r="J194" s="6">
        <f>tbDailies[[#This Row],[BTC-USD]]*tbDailies[[#This Row],[FX]]</f>
        <v>70236.239736635107</v>
      </c>
      <c r="K194" s="6">
        <f>tbDailies[[#This Row],[ETH-USD]]*tbDailies[[#This Row],[FX]]</f>
        <v>4214.4106590000001</v>
      </c>
      <c r="L194" s="16">
        <f>_xlfn.XLOOKUP(tbDailies[[#This Row],[Month]],tbMonthlies[Month],tbMonthlies[US Inflation],L195)</f>
        <v>4.99E-2</v>
      </c>
      <c r="M194" s="39">
        <f>_xlfn.XLOOKUP(tbDailies[[#This Row],[Month]],tbMonthlies[Month],tbMonthlies[Buffett Indicator],M195)</f>
        <v>1.9291213708269737</v>
      </c>
      <c r="N194" s="39">
        <f>_xlfn.XLOOKUP(tbDailies[[#This Row],[Month]],tbMonthlies[Month],tbMonthlies[CPI Indicator],N195)</f>
        <v>0.74824193234566527</v>
      </c>
      <c r="O194" s="39">
        <f>_xlfn.XLOOKUP(tbDailies[[#This Row],[Month]],tbMonthlies[Month],tbMonthlies[Shiller PE],O195)</f>
        <v>0.28050000000000003</v>
      </c>
      <c r="P194" s="39">
        <f>_xlfn.XLOOKUP(tbDailies[[#This Row],[Month]],tbMonthlies[Month],tbMonthlies[Unemployment],P195)</f>
        <v>5.7999999999999996E-2</v>
      </c>
      <c r="Q194" s="48">
        <f>_xlfn.XLOOKUP(tbDailies[[#This Row],[Month]],tbMonthlies[Month],tbMonthlies[Debt to GDP],Q195)</f>
        <v>78.162999999999997</v>
      </c>
    </row>
    <row r="195" spans="2:17" ht="30" customHeight="1" x14ac:dyDescent="0.25">
      <c r="B195" s="10">
        <v>44318</v>
      </c>
      <c r="C195" s="18" t="str">
        <f>TEXT(tbDailies[[#This Row],[Date]],"mmm-yy")</f>
        <v>May-21</v>
      </c>
      <c r="D195" s="4">
        <v>66</v>
      </c>
      <c r="E195" s="4" t="str">
        <f>_xlfn.XLOOKUP(tbDailies[[#This Row],[Date]],FXUSDCAD[Date],FXUSDCAD[Rate],E196)</f>
        <v>1.2285</v>
      </c>
      <c r="F195" s="6">
        <f>_xlfn.XLOOKUP(tbDailies[[#This Row],[Date]],BTC_USD_History[Date],BTC_USD_History[Close],"n/a")</f>
        <v>56631.078125</v>
      </c>
      <c r="G195" s="6">
        <f>_xlfn.XLOOKUP(tbDailies[[#This Row],[Date]],ETH_USD_History[Date(UTC)],ETH_USD_History[Value],"n/a")</f>
        <v>2954.22</v>
      </c>
      <c r="H195" s="6" t="str">
        <f>_xlfn.XLOOKUP(tbDailies[[#This Row],[Date]],VOO_USD_History[Date],VOO_USD_History[Close],"n/a")</f>
        <v>n/a</v>
      </c>
      <c r="I195" s="8" t="str">
        <f>_xlfn.XLOOKUP(tbDailies[[#This Row],[Date]],VIX_USD_History[DATE],VIX_USD_History[CLOSE],"n/a")</f>
        <v>n/a</v>
      </c>
      <c r="J195" s="6">
        <f>tbDailies[[#This Row],[BTC-USD]]*tbDailies[[#This Row],[FX]]</f>
        <v>69571.2794765625</v>
      </c>
      <c r="K195" s="6">
        <f>tbDailies[[#This Row],[ETH-USD]]*tbDailies[[#This Row],[FX]]</f>
        <v>3629.2592699999996</v>
      </c>
      <c r="L195" s="16">
        <f>_xlfn.XLOOKUP(tbDailies[[#This Row],[Month]],tbMonthlies[Month],tbMonthlies[US Inflation],L196)</f>
        <v>4.99E-2</v>
      </c>
      <c r="M195" s="39">
        <f>_xlfn.XLOOKUP(tbDailies[[#This Row],[Month]],tbMonthlies[Month],tbMonthlies[Buffett Indicator],M196)</f>
        <v>1.9291213708269737</v>
      </c>
      <c r="N195" s="39">
        <f>_xlfn.XLOOKUP(tbDailies[[#This Row],[Month]],tbMonthlies[Month],tbMonthlies[CPI Indicator],N196)</f>
        <v>0.74824193234566527</v>
      </c>
      <c r="O195" s="39">
        <f>_xlfn.XLOOKUP(tbDailies[[#This Row],[Month]],tbMonthlies[Month],tbMonthlies[Shiller PE],O196)</f>
        <v>0.28050000000000003</v>
      </c>
      <c r="P195" s="39">
        <f>_xlfn.XLOOKUP(tbDailies[[#This Row],[Month]],tbMonthlies[Month],tbMonthlies[Unemployment],P196)</f>
        <v>5.7999999999999996E-2</v>
      </c>
      <c r="Q195" s="48">
        <f>_xlfn.XLOOKUP(tbDailies[[#This Row],[Month]],tbMonthlies[Month],tbMonthlies[Debt to GDP],Q196)</f>
        <v>78.162999999999997</v>
      </c>
    </row>
    <row r="196" spans="2:17" ht="30" customHeight="1" x14ac:dyDescent="0.25">
      <c r="B196" s="10">
        <v>44317</v>
      </c>
      <c r="C196" s="18" t="str">
        <f>TEXT(tbDailies[[#This Row],[Date]],"mmm-yy")</f>
        <v>May-21</v>
      </c>
      <c r="D196" s="4">
        <v>68</v>
      </c>
      <c r="E196" s="4" t="str">
        <f>_xlfn.XLOOKUP(tbDailies[[#This Row],[Date]],FXUSDCAD[Date],FXUSDCAD[Rate],E197)</f>
        <v>1.2285</v>
      </c>
      <c r="F196" s="6">
        <f>_xlfn.XLOOKUP(tbDailies[[#This Row],[Date]],BTC_USD_History[Date],BTC_USD_History[Close],"n/a")</f>
        <v>57828.050780999998</v>
      </c>
      <c r="G196" s="6">
        <f>_xlfn.XLOOKUP(tbDailies[[#This Row],[Date]],ETH_USD_History[Date(UTC)],ETH_USD_History[Value],"n/a")</f>
        <v>2947.8</v>
      </c>
      <c r="H196" s="6" t="str">
        <f>_xlfn.XLOOKUP(tbDailies[[#This Row],[Date]],VOO_USD_History[Date],VOO_USD_History[Close],"n/a")</f>
        <v>n/a</v>
      </c>
      <c r="I196" s="8" t="str">
        <f>_xlfn.XLOOKUP(tbDailies[[#This Row],[Date]],VIX_USD_History[DATE],VIX_USD_History[CLOSE],"n/a")</f>
        <v>n/a</v>
      </c>
      <c r="J196" s="6">
        <f>tbDailies[[#This Row],[BTC-USD]]*tbDailies[[#This Row],[FX]]</f>
        <v>71041.760384458496</v>
      </c>
      <c r="K196" s="6">
        <f>tbDailies[[#This Row],[ETH-USD]]*tbDailies[[#This Row],[FX]]</f>
        <v>3621.3723</v>
      </c>
      <c r="L196" s="16">
        <f>_xlfn.XLOOKUP(tbDailies[[#This Row],[Month]],tbMonthlies[Month],tbMonthlies[US Inflation],L197)</f>
        <v>4.99E-2</v>
      </c>
      <c r="M196" s="39">
        <f>_xlfn.XLOOKUP(tbDailies[[#This Row],[Month]],tbMonthlies[Month],tbMonthlies[Buffett Indicator],M197)</f>
        <v>1.9291213708269737</v>
      </c>
      <c r="N196" s="39">
        <f>_xlfn.XLOOKUP(tbDailies[[#This Row],[Month]],tbMonthlies[Month],tbMonthlies[CPI Indicator],N197)</f>
        <v>0.74824193234566527</v>
      </c>
      <c r="O196" s="39">
        <f>_xlfn.XLOOKUP(tbDailies[[#This Row],[Month]],tbMonthlies[Month],tbMonthlies[Shiller PE],O197)</f>
        <v>0.28050000000000003</v>
      </c>
      <c r="P196" s="39">
        <f>_xlfn.XLOOKUP(tbDailies[[#This Row],[Month]],tbMonthlies[Month],tbMonthlies[Unemployment],P197)</f>
        <v>5.7999999999999996E-2</v>
      </c>
      <c r="Q196" s="48">
        <f>_xlfn.XLOOKUP(tbDailies[[#This Row],[Month]],tbMonthlies[Month],tbMonthlies[Debt to GDP],Q197)</f>
        <v>78.162999999999997</v>
      </c>
    </row>
    <row r="197" spans="2:17" ht="30" customHeight="1" x14ac:dyDescent="0.25">
      <c r="B197" s="10">
        <v>44316</v>
      </c>
      <c r="C197" s="18" t="str">
        <f>TEXT(tbDailies[[#This Row],[Date]],"mmm-yy")</f>
        <v>Apr-21</v>
      </c>
      <c r="D197" s="4">
        <v>51</v>
      </c>
      <c r="E197" s="4" t="str">
        <f>_xlfn.XLOOKUP(tbDailies[[#This Row],[Date]],FXUSDCAD[Date],FXUSDCAD[Rate],E198)</f>
        <v>1.2285</v>
      </c>
      <c r="F197" s="6">
        <f>_xlfn.XLOOKUP(tbDailies[[#This Row],[Date]],BTC_USD_History[Date],BTC_USD_History[Close],"n/a")</f>
        <v>57750.175780999998</v>
      </c>
      <c r="G197" s="6">
        <f>_xlfn.XLOOKUP(tbDailies[[#This Row],[Date]],ETH_USD_History[Date(UTC)],ETH_USD_History[Value],"n/a")</f>
        <v>2775.96</v>
      </c>
      <c r="H197" s="6">
        <f>_xlfn.XLOOKUP(tbDailies[[#This Row],[Date]],VOO_USD_History[Date],VOO_USD_History[Close],"n/a")</f>
        <v>383.57000699999998</v>
      </c>
      <c r="I197" s="8">
        <f>_xlfn.XLOOKUP(tbDailies[[#This Row],[Date]],VIX_USD_History[DATE],VIX_USD_History[CLOSE],"n/a")</f>
        <v>18.61</v>
      </c>
      <c r="J197" s="6">
        <f>tbDailies[[#This Row],[BTC-USD]]*tbDailies[[#This Row],[FX]]</f>
        <v>70946.090946958488</v>
      </c>
      <c r="K197" s="6">
        <f>tbDailies[[#This Row],[ETH-USD]]*tbDailies[[#This Row],[FX]]</f>
        <v>3410.2668599999997</v>
      </c>
      <c r="L197" s="16">
        <f>_xlfn.XLOOKUP(tbDailies[[#This Row],[Month]],tbMonthlies[Month],tbMonthlies[US Inflation],L198)</f>
        <v>4.1599999999999998E-2</v>
      </c>
      <c r="M197" s="39">
        <f>_xlfn.XLOOKUP(tbDailies[[#This Row],[Month]],tbMonthlies[Month],tbMonthlies[Buffett Indicator],M198)</f>
        <v>1.8592430512714966</v>
      </c>
      <c r="N197" s="39">
        <f>_xlfn.XLOOKUP(tbDailies[[#This Row],[Month]],tbMonthlies[Month],tbMonthlies[CPI Indicator],N198)</f>
        <v>0.74229090808016229</v>
      </c>
      <c r="O197" s="39">
        <f>_xlfn.XLOOKUP(tbDailies[[#This Row],[Month]],tbMonthlies[Month],tbMonthlies[Shiller PE],O198)</f>
        <v>0.29920000000000002</v>
      </c>
      <c r="P197" s="39">
        <f>_xlfn.XLOOKUP(tbDailies[[#This Row],[Month]],tbMonthlies[Month],tbMonthlies[Unemployment],P198)</f>
        <v>6.0999999999999999E-2</v>
      </c>
      <c r="Q197" s="48">
        <f>_xlfn.XLOOKUP(tbDailies[[#This Row],[Month]],tbMonthlies[Month],tbMonthlies[Debt to GDP],Q198)</f>
        <v>78.162999999999997</v>
      </c>
    </row>
    <row r="198" spans="2:17" ht="30" customHeight="1" x14ac:dyDescent="0.25">
      <c r="B198" s="10">
        <v>44315</v>
      </c>
      <c r="C198" s="18" t="str">
        <f>TEXT(tbDailies[[#This Row],[Date]],"mmm-yy")</f>
        <v>Apr-21</v>
      </c>
      <c r="D198" s="4">
        <v>52</v>
      </c>
      <c r="E198" s="4" t="str">
        <f>_xlfn.XLOOKUP(tbDailies[[#This Row],[Date]],FXUSDCAD[Date],FXUSDCAD[Rate],E199)</f>
        <v>1.2292</v>
      </c>
      <c r="F198" s="6">
        <f>_xlfn.XLOOKUP(tbDailies[[#This Row],[Date]],BTC_USD_History[Date],BTC_USD_History[Close],"n/a")</f>
        <v>53555.109375</v>
      </c>
      <c r="G198" s="6">
        <f>_xlfn.XLOOKUP(tbDailies[[#This Row],[Date]],ETH_USD_History[Date(UTC)],ETH_USD_History[Value],"n/a")</f>
        <v>2758.46</v>
      </c>
      <c r="H198" s="6">
        <f>_xlfn.XLOOKUP(tbDailies[[#This Row],[Date]],VOO_USD_History[Date],VOO_USD_History[Close],"n/a")</f>
        <v>386.11999500000002</v>
      </c>
      <c r="I198" s="8">
        <f>_xlfn.XLOOKUP(tbDailies[[#This Row],[Date]],VIX_USD_History[DATE],VIX_USD_History[CLOSE],"n/a")</f>
        <v>17.61</v>
      </c>
      <c r="J198" s="6">
        <f>tbDailies[[#This Row],[BTC-USD]]*tbDailies[[#This Row],[FX]]</f>
        <v>65829.940443750005</v>
      </c>
      <c r="K198" s="6">
        <f>tbDailies[[#This Row],[ETH-USD]]*tbDailies[[#This Row],[FX]]</f>
        <v>3390.6990320000004</v>
      </c>
      <c r="L198" s="16">
        <f>_xlfn.XLOOKUP(tbDailies[[#This Row],[Month]],tbMonthlies[Month],tbMonthlies[US Inflation],L199)</f>
        <v>4.1599999999999998E-2</v>
      </c>
      <c r="M198" s="39">
        <f>_xlfn.XLOOKUP(tbDailies[[#This Row],[Month]],tbMonthlies[Month],tbMonthlies[Buffett Indicator],M199)</f>
        <v>1.8592430512714966</v>
      </c>
      <c r="N198" s="39">
        <f>_xlfn.XLOOKUP(tbDailies[[#This Row],[Month]],tbMonthlies[Month],tbMonthlies[CPI Indicator],N199)</f>
        <v>0.74229090808016229</v>
      </c>
      <c r="O198" s="39">
        <f>_xlfn.XLOOKUP(tbDailies[[#This Row],[Month]],tbMonthlies[Month],tbMonthlies[Shiller PE],O199)</f>
        <v>0.29920000000000002</v>
      </c>
      <c r="P198" s="39">
        <f>_xlfn.XLOOKUP(tbDailies[[#This Row],[Month]],tbMonthlies[Month],tbMonthlies[Unemployment],P199)</f>
        <v>6.0999999999999999E-2</v>
      </c>
      <c r="Q198" s="48">
        <f>_xlfn.XLOOKUP(tbDailies[[#This Row],[Month]],tbMonthlies[Month],tbMonthlies[Debt to GDP],Q199)</f>
        <v>78.162999999999997</v>
      </c>
    </row>
    <row r="199" spans="2:17" ht="30" customHeight="1" x14ac:dyDescent="0.25">
      <c r="B199" s="10">
        <v>44314</v>
      </c>
      <c r="C199" s="18" t="str">
        <f>TEXT(tbDailies[[#This Row],[Date]],"mmm-yy")</f>
        <v>Apr-21</v>
      </c>
      <c r="D199" s="4">
        <v>59</v>
      </c>
      <c r="E199" s="4" t="str">
        <f>_xlfn.XLOOKUP(tbDailies[[#This Row],[Date]],FXUSDCAD[Date],FXUSDCAD[Rate],E200)</f>
        <v>1.2357</v>
      </c>
      <c r="F199" s="6">
        <f>_xlfn.XLOOKUP(tbDailies[[#This Row],[Date]],BTC_USD_History[Date],BTC_USD_History[Close],"n/a")</f>
        <v>54824.703125</v>
      </c>
      <c r="G199" s="6">
        <f>_xlfn.XLOOKUP(tbDailies[[#This Row],[Date]],ETH_USD_History[Date(UTC)],ETH_USD_History[Value],"n/a")</f>
        <v>2750.91</v>
      </c>
      <c r="H199" s="6">
        <f>_xlfn.XLOOKUP(tbDailies[[#This Row],[Date]],VOO_USD_History[Date],VOO_USD_History[Close],"n/a")</f>
        <v>383.55999800000001</v>
      </c>
      <c r="I199" s="8">
        <f>_xlfn.XLOOKUP(tbDailies[[#This Row],[Date]],VIX_USD_History[DATE],VIX_USD_History[CLOSE],"n/a")</f>
        <v>17.28</v>
      </c>
      <c r="J199" s="6">
        <f>tbDailies[[#This Row],[BTC-USD]]*tbDailies[[#This Row],[FX]]</f>
        <v>67746.885651562494</v>
      </c>
      <c r="K199" s="6">
        <f>tbDailies[[#This Row],[ETH-USD]]*tbDailies[[#This Row],[FX]]</f>
        <v>3399.2994869999998</v>
      </c>
      <c r="L199" s="16">
        <f>_xlfn.XLOOKUP(tbDailies[[#This Row],[Month]],tbMonthlies[Month],tbMonthlies[US Inflation],L200)</f>
        <v>4.1599999999999998E-2</v>
      </c>
      <c r="M199" s="39">
        <f>_xlfn.XLOOKUP(tbDailies[[#This Row],[Month]],tbMonthlies[Month],tbMonthlies[Buffett Indicator],M200)</f>
        <v>1.8592430512714966</v>
      </c>
      <c r="N199" s="39">
        <f>_xlfn.XLOOKUP(tbDailies[[#This Row],[Month]],tbMonthlies[Month],tbMonthlies[CPI Indicator],N200)</f>
        <v>0.74229090808016229</v>
      </c>
      <c r="O199" s="39">
        <f>_xlfn.XLOOKUP(tbDailies[[#This Row],[Month]],tbMonthlies[Month],tbMonthlies[Shiller PE],O200)</f>
        <v>0.29920000000000002</v>
      </c>
      <c r="P199" s="39">
        <f>_xlfn.XLOOKUP(tbDailies[[#This Row],[Month]],tbMonthlies[Month],tbMonthlies[Unemployment],P200)</f>
        <v>6.0999999999999999E-2</v>
      </c>
      <c r="Q199" s="48">
        <f>_xlfn.XLOOKUP(tbDailies[[#This Row],[Month]],tbMonthlies[Month],tbMonthlies[Debt to GDP],Q200)</f>
        <v>78.162999999999997</v>
      </c>
    </row>
    <row r="200" spans="2:17" ht="30" customHeight="1" x14ac:dyDescent="0.25">
      <c r="B200" s="10">
        <v>44313</v>
      </c>
      <c r="C200" s="18" t="str">
        <f>TEXT(tbDailies[[#This Row],[Date]],"mmm-yy")</f>
        <v>Apr-21</v>
      </c>
      <c r="D200" s="4">
        <v>50</v>
      </c>
      <c r="E200" s="4" t="str">
        <f>_xlfn.XLOOKUP(tbDailies[[#This Row],[Date]],FXUSDCAD[Date],FXUSDCAD[Rate],E201)</f>
        <v>1.2403</v>
      </c>
      <c r="F200" s="6">
        <f>_xlfn.XLOOKUP(tbDailies[[#This Row],[Date]],BTC_USD_History[Date],BTC_USD_History[Close],"n/a")</f>
        <v>55033.117187999997</v>
      </c>
      <c r="G200" s="6">
        <f>_xlfn.XLOOKUP(tbDailies[[#This Row],[Date]],ETH_USD_History[Date(UTC)],ETH_USD_History[Value],"n/a")</f>
        <v>2667.93</v>
      </c>
      <c r="H200" s="6">
        <f>_xlfn.XLOOKUP(tbDailies[[#This Row],[Date]],VOO_USD_History[Date],VOO_USD_History[Close],"n/a")</f>
        <v>383.73998999999998</v>
      </c>
      <c r="I200" s="8">
        <f>_xlfn.XLOOKUP(tbDailies[[#This Row],[Date]],VIX_USD_History[DATE],VIX_USD_History[CLOSE],"n/a")</f>
        <v>17.559999999999999</v>
      </c>
      <c r="J200" s="6">
        <f>tbDailies[[#This Row],[BTC-USD]]*tbDailies[[#This Row],[FX]]</f>
        <v>68257.575248276393</v>
      </c>
      <c r="K200" s="6">
        <f>tbDailies[[#This Row],[ETH-USD]]*tbDailies[[#This Row],[FX]]</f>
        <v>3309.0335789999995</v>
      </c>
      <c r="L200" s="16">
        <f>_xlfn.XLOOKUP(tbDailies[[#This Row],[Month]],tbMonthlies[Month],tbMonthlies[US Inflation],L201)</f>
        <v>4.1599999999999998E-2</v>
      </c>
      <c r="M200" s="39">
        <f>_xlfn.XLOOKUP(tbDailies[[#This Row],[Month]],tbMonthlies[Month],tbMonthlies[Buffett Indicator],M201)</f>
        <v>1.8592430512714966</v>
      </c>
      <c r="N200" s="39">
        <f>_xlfn.XLOOKUP(tbDailies[[#This Row],[Month]],tbMonthlies[Month],tbMonthlies[CPI Indicator],N201)</f>
        <v>0.74229090808016229</v>
      </c>
      <c r="O200" s="39">
        <f>_xlfn.XLOOKUP(tbDailies[[#This Row],[Month]],tbMonthlies[Month],tbMonthlies[Shiller PE],O201)</f>
        <v>0.29920000000000002</v>
      </c>
      <c r="P200" s="39">
        <f>_xlfn.XLOOKUP(tbDailies[[#This Row],[Month]],tbMonthlies[Month],tbMonthlies[Unemployment],P201)</f>
        <v>6.0999999999999999E-2</v>
      </c>
      <c r="Q200" s="48">
        <f>_xlfn.XLOOKUP(tbDailies[[#This Row],[Month]],tbMonthlies[Month],tbMonthlies[Debt to GDP],Q201)</f>
        <v>78.162999999999997</v>
      </c>
    </row>
    <row r="201" spans="2:17" ht="30" customHeight="1" x14ac:dyDescent="0.25">
      <c r="B201" s="10">
        <v>44312</v>
      </c>
      <c r="C201" s="18" t="str">
        <f>TEXT(tbDailies[[#This Row],[Date]],"mmm-yy")</f>
        <v>Apr-21</v>
      </c>
      <c r="D201" s="4">
        <v>27</v>
      </c>
      <c r="E201" s="4" t="str">
        <f>_xlfn.XLOOKUP(tbDailies[[#This Row],[Date]],FXUSDCAD[Date],FXUSDCAD[Rate],E202)</f>
        <v>1.2412</v>
      </c>
      <c r="F201" s="6">
        <f>_xlfn.XLOOKUP(tbDailies[[#This Row],[Date]],BTC_USD_History[Date],BTC_USD_History[Close],"n/a")</f>
        <v>54021.753905999998</v>
      </c>
      <c r="G201" s="6">
        <f>_xlfn.XLOOKUP(tbDailies[[#This Row],[Date]],ETH_USD_History[Date(UTC)],ETH_USD_History[Value],"n/a")</f>
        <v>2534.9</v>
      </c>
      <c r="H201" s="6">
        <f>_xlfn.XLOOKUP(tbDailies[[#This Row],[Date]],VOO_USD_History[Date],VOO_USD_History[Close],"n/a")</f>
        <v>383.85998499999999</v>
      </c>
      <c r="I201" s="8">
        <f>_xlfn.XLOOKUP(tbDailies[[#This Row],[Date]],VIX_USD_History[DATE],VIX_USD_History[CLOSE],"n/a")</f>
        <v>17.64</v>
      </c>
      <c r="J201" s="6">
        <f>tbDailies[[#This Row],[BTC-USD]]*tbDailies[[#This Row],[FX]]</f>
        <v>67051.800948127202</v>
      </c>
      <c r="K201" s="6">
        <f>tbDailies[[#This Row],[ETH-USD]]*tbDailies[[#This Row],[FX]]</f>
        <v>3146.3178800000005</v>
      </c>
      <c r="L201" s="16">
        <f>_xlfn.XLOOKUP(tbDailies[[#This Row],[Month]],tbMonthlies[Month],tbMonthlies[US Inflation],L202)</f>
        <v>4.1599999999999998E-2</v>
      </c>
      <c r="M201" s="39">
        <f>_xlfn.XLOOKUP(tbDailies[[#This Row],[Month]],tbMonthlies[Month],tbMonthlies[Buffett Indicator],M202)</f>
        <v>1.8592430512714966</v>
      </c>
      <c r="N201" s="39">
        <f>_xlfn.XLOOKUP(tbDailies[[#This Row],[Month]],tbMonthlies[Month],tbMonthlies[CPI Indicator],N202)</f>
        <v>0.74229090808016229</v>
      </c>
      <c r="O201" s="39">
        <f>_xlfn.XLOOKUP(tbDailies[[#This Row],[Month]],tbMonthlies[Month],tbMonthlies[Shiller PE],O202)</f>
        <v>0.29920000000000002</v>
      </c>
      <c r="P201" s="39">
        <f>_xlfn.XLOOKUP(tbDailies[[#This Row],[Month]],tbMonthlies[Month],tbMonthlies[Unemployment],P202)</f>
        <v>6.0999999999999999E-2</v>
      </c>
      <c r="Q201" s="48">
        <f>_xlfn.XLOOKUP(tbDailies[[#This Row],[Month]],tbMonthlies[Month],tbMonthlies[Debt to GDP],Q202)</f>
        <v>78.162999999999997</v>
      </c>
    </row>
    <row r="202" spans="2:17" ht="30" customHeight="1" x14ac:dyDescent="0.25">
      <c r="B202" s="10">
        <v>44311</v>
      </c>
      <c r="C202" s="18" t="str">
        <f>TEXT(tbDailies[[#This Row],[Date]],"mmm-yy")</f>
        <v>Apr-21</v>
      </c>
      <c r="D202" s="4">
        <v>31</v>
      </c>
      <c r="E202" s="4" t="str">
        <f>_xlfn.XLOOKUP(tbDailies[[#This Row],[Date]],FXUSDCAD[Date],FXUSDCAD[Rate],E203)</f>
        <v>1.2489</v>
      </c>
      <c r="F202" s="6">
        <f>_xlfn.XLOOKUP(tbDailies[[#This Row],[Date]],BTC_USD_History[Date],BTC_USD_History[Close],"n/a")</f>
        <v>49004.253905999998</v>
      </c>
      <c r="G202" s="6">
        <f>_xlfn.XLOOKUP(tbDailies[[#This Row],[Date]],ETH_USD_History[Date(UTC)],ETH_USD_History[Value],"n/a")</f>
        <v>2322.14</v>
      </c>
      <c r="H202" s="6" t="str">
        <f>_xlfn.XLOOKUP(tbDailies[[#This Row],[Date]],VOO_USD_History[Date],VOO_USD_History[Close],"n/a")</f>
        <v>n/a</v>
      </c>
      <c r="I202" s="8" t="str">
        <f>_xlfn.XLOOKUP(tbDailies[[#This Row],[Date]],VIX_USD_History[DATE],VIX_USD_History[CLOSE],"n/a")</f>
        <v>n/a</v>
      </c>
      <c r="J202" s="6">
        <f>tbDailies[[#This Row],[BTC-USD]]*tbDailies[[#This Row],[FX]]</f>
        <v>61201.412703203394</v>
      </c>
      <c r="K202" s="6">
        <f>tbDailies[[#This Row],[ETH-USD]]*tbDailies[[#This Row],[FX]]</f>
        <v>2900.1206459999994</v>
      </c>
      <c r="L202" s="16">
        <f>_xlfn.XLOOKUP(tbDailies[[#This Row],[Month]],tbMonthlies[Month],tbMonthlies[US Inflation],L203)</f>
        <v>4.1599999999999998E-2</v>
      </c>
      <c r="M202" s="39">
        <f>_xlfn.XLOOKUP(tbDailies[[#This Row],[Month]],tbMonthlies[Month],tbMonthlies[Buffett Indicator],M203)</f>
        <v>1.8592430512714966</v>
      </c>
      <c r="N202" s="39">
        <f>_xlfn.XLOOKUP(tbDailies[[#This Row],[Month]],tbMonthlies[Month],tbMonthlies[CPI Indicator],N203)</f>
        <v>0.74229090808016229</v>
      </c>
      <c r="O202" s="39">
        <f>_xlfn.XLOOKUP(tbDailies[[#This Row],[Month]],tbMonthlies[Month],tbMonthlies[Shiller PE],O203)</f>
        <v>0.29920000000000002</v>
      </c>
      <c r="P202" s="39">
        <f>_xlfn.XLOOKUP(tbDailies[[#This Row],[Month]],tbMonthlies[Month],tbMonthlies[Unemployment],P203)</f>
        <v>6.0999999999999999E-2</v>
      </c>
      <c r="Q202" s="48">
        <f>_xlfn.XLOOKUP(tbDailies[[#This Row],[Month]],tbMonthlies[Month],tbMonthlies[Debt to GDP],Q203)</f>
        <v>78.162999999999997</v>
      </c>
    </row>
    <row r="203" spans="2:17" ht="30" customHeight="1" x14ac:dyDescent="0.25">
      <c r="B203" s="10">
        <v>44310</v>
      </c>
      <c r="C203" s="18" t="str">
        <f>TEXT(tbDailies[[#This Row],[Date]],"mmm-yy")</f>
        <v>Apr-21</v>
      </c>
      <c r="D203" s="4">
        <v>37</v>
      </c>
      <c r="E203" s="4" t="str">
        <f>_xlfn.XLOOKUP(tbDailies[[#This Row],[Date]],FXUSDCAD[Date],FXUSDCAD[Rate],E204)</f>
        <v>1.2489</v>
      </c>
      <c r="F203" s="6">
        <f>_xlfn.XLOOKUP(tbDailies[[#This Row],[Date]],BTC_USD_History[Date],BTC_USD_History[Close],"n/a")</f>
        <v>50050.867187999997</v>
      </c>
      <c r="G203" s="6">
        <f>_xlfn.XLOOKUP(tbDailies[[#This Row],[Date]],ETH_USD_History[Date(UTC)],ETH_USD_History[Value],"n/a")</f>
        <v>2216.56</v>
      </c>
      <c r="H203" s="6" t="str">
        <f>_xlfn.XLOOKUP(tbDailies[[#This Row],[Date]],VOO_USD_History[Date],VOO_USD_History[Close],"n/a")</f>
        <v>n/a</v>
      </c>
      <c r="I203" s="8" t="str">
        <f>_xlfn.XLOOKUP(tbDailies[[#This Row],[Date]],VIX_USD_History[DATE],VIX_USD_History[CLOSE],"n/a")</f>
        <v>n/a</v>
      </c>
      <c r="J203" s="6">
        <f>tbDailies[[#This Row],[BTC-USD]]*tbDailies[[#This Row],[FX]]</f>
        <v>62508.528031093192</v>
      </c>
      <c r="K203" s="6">
        <f>tbDailies[[#This Row],[ETH-USD]]*tbDailies[[#This Row],[FX]]</f>
        <v>2768.2617839999998</v>
      </c>
      <c r="L203" s="16">
        <f>_xlfn.XLOOKUP(tbDailies[[#This Row],[Month]],tbMonthlies[Month],tbMonthlies[US Inflation],L204)</f>
        <v>4.1599999999999998E-2</v>
      </c>
      <c r="M203" s="39">
        <f>_xlfn.XLOOKUP(tbDailies[[#This Row],[Month]],tbMonthlies[Month],tbMonthlies[Buffett Indicator],M204)</f>
        <v>1.8592430512714966</v>
      </c>
      <c r="N203" s="39">
        <f>_xlfn.XLOOKUP(tbDailies[[#This Row],[Month]],tbMonthlies[Month],tbMonthlies[CPI Indicator],N204)</f>
        <v>0.74229090808016229</v>
      </c>
      <c r="O203" s="39">
        <f>_xlfn.XLOOKUP(tbDailies[[#This Row],[Month]],tbMonthlies[Month],tbMonthlies[Shiller PE],O204)</f>
        <v>0.29920000000000002</v>
      </c>
      <c r="P203" s="39">
        <f>_xlfn.XLOOKUP(tbDailies[[#This Row],[Month]],tbMonthlies[Month],tbMonthlies[Unemployment],P204)</f>
        <v>6.0999999999999999E-2</v>
      </c>
      <c r="Q203" s="48">
        <f>_xlfn.XLOOKUP(tbDailies[[#This Row],[Month]],tbMonthlies[Month],tbMonthlies[Debt to GDP],Q204)</f>
        <v>78.162999999999997</v>
      </c>
    </row>
    <row r="204" spans="2:17" ht="30" customHeight="1" x14ac:dyDescent="0.25">
      <c r="B204" s="10">
        <v>44309</v>
      </c>
      <c r="C204" s="18" t="str">
        <f>TEXT(tbDailies[[#This Row],[Date]],"mmm-yy")</f>
        <v>Apr-21</v>
      </c>
      <c r="D204" s="4">
        <v>55</v>
      </c>
      <c r="E204" s="4" t="str">
        <f>_xlfn.XLOOKUP(tbDailies[[#This Row],[Date]],FXUSDCAD[Date],FXUSDCAD[Rate],E205)</f>
        <v>1.2489</v>
      </c>
      <c r="F204" s="6">
        <f>_xlfn.XLOOKUP(tbDailies[[#This Row],[Date]],BTC_USD_History[Date],BTC_USD_History[Close],"n/a")</f>
        <v>51093.652344000002</v>
      </c>
      <c r="G204" s="6">
        <f>_xlfn.XLOOKUP(tbDailies[[#This Row],[Date]],ETH_USD_History[Date(UTC)],ETH_USD_History[Value],"n/a")</f>
        <v>2369.67</v>
      </c>
      <c r="H204" s="6">
        <f>_xlfn.XLOOKUP(tbDailies[[#This Row],[Date]],VOO_USD_History[Date],VOO_USD_History[Close],"n/a")</f>
        <v>383.02999899999998</v>
      </c>
      <c r="I204" s="8">
        <f>_xlfn.XLOOKUP(tbDailies[[#This Row],[Date]],VIX_USD_History[DATE],VIX_USD_History[CLOSE],"n/a")</f>
        <v>17.329999999999998</v>
      </c>
      <c r="J204" s="6">
        <f>tbDailies[[#This Row],[BTC-USD]]*tbDailies[[#This Row],[FX]]</f>
        <v>63810.8624124216</v>
      </c>
      <c r="K204" s="6">
        <f>tbDailies[[#This Row],[ETH-USD]]*tbDailies[[#This Row],[FX]]</f>
        <v>2959.4808629999998</v>
      </c>
      <c r="L204" s="16">
        <f>_xlfn.XLOOKUP(tbDailies[[#This Row],[Month]],tbMonthlies[Month],tbMonthlies[US Inflation],L205)</f>
        <v>4.1599999999999998E-2</v>
      </c>
      <c r="M204" s="39">
        <f>_xlfn.XLOOKUP(tbDailies[[#This Row],[Month]],tbMonthlies[Month],tbMonthlies[Buffett Indicator],M205)</f>
        <v>1.8592430512714966</v>
      </c>
      <c r="N204" s="39">
        <f>_xlfn.XLOOKUP(tbDailies[[#This Row],[Month]],tbMonthlies[Month],tbMonthlies[CPI Indicator],N205)</f>
        <v>0.74229090808016229</v>
      </c>
      <c r="O204" s="39">
        <f>_xlfn.XLOOKUP(tbDailies[[#This Row],[Month]],tbMonthlies[Month],tbMonthlies[Shiller PE],O205)</f>
        <v>0.29920000000000002</v>
      </c>
      <c r="P204" s="39">
        <f>_xlfn.XLOOKUP(tbDailies[[#This Row],[Month]],tbMonthlies[Month],tbMonthlies[Unemployment],P205)</f>
        <v>6.0999999999999999E-2</v>
      </c>
      <c r="Q204" s="48">
        <f>_xlfn.XLOOKUP(tbDailies[[#This Row],[Month]],tbMonthlies[Month],tbMonthlies[Debt to GDP],Q205)</f>
        <v>78.162999999999997</v>
      </c>
    </row>
    <row r="205" spans="2:17" ht="30" customHeight="1" x14ac:dyDescent="0.25">
      <c r="B205" s="10">
        <v>44308</v>
      </c>
      <c r="C205" s="18" t="str">
        <f>TEXT(tbDailies[[#This Row],[Date]],"mmm-yy")</f>
        <v>Apr-21</v>
      </c>
      <c r="D205" s="4">
        <v>65</v>
      </c>
      <c r="E205" s="4" t="str">
        <f>_xlfn.XLOOKUP(tbDailies[[#This Row],[Date]],FXUSDCAD[Date],FXUSDCAD[Rate],E206)</f>
        <v>1.2500</v>
      </c>
      <c r="F205" s="6">
        <f>_xlfn.XLOOKUP(tbDailies[[#This Row],[Date]],BTC_USD_History[Date],BTC_USD_History[Close],"n/a")</f>
        <v>51762.273437999997</v>
      </c>
      <c r="G205" s="6">
        <f>_xlfn.XLOOKUP(tbDailies[[#This Row],[Date]],ETH_USD_History[Date(UTC)],ETH_USD_History[Value],"n/a")</f>
        <v>2410.48</v>
      </c>
      <c r="H205" s="6">
        <f>_xlfn.XLOOKUP(tbDailies[[#This Row],[Date]],VOO_USD_History[Date],VOO_USD_History[Close],"n/a")</f>
        <v>378.98998999999998</v>
      </c>
      <c r="I205" s="8">
        <f>_xlfn.XLOOKUP(tbDailies[[#This Row],[Date]],VIX_USD_History[DATE],VIX_USD_History[CLOSE],"n/a")</f>
        <v>18.71</v>
      </c>
      <c r="J205" s="6">
        <f>tbDailies[[#This Row],[BTC-USD]]*tbDailies[[#This Row],[FX]]</f>
        <v>64702.841797499997</v>
      </c>
      <c r="K205" s="6">
        <f>tbDailies[[#This Row],[ETH-USD]]*tbDailies[[#This Row],[FX]]</f>
        <v>3013.1</v>
      </c>
      <c r="L205" s="16">
        <f>_xlfn.XLOOKUP(tbDailies[[#This Row],[Month]],tbMonthlies[Month],tbMonthlies[US Inflation],L206)</f>
        <v>4.1599999999999998E-2</v>
      </c>
      <c r="M205" s="39">
        <f>_xlfn.XLOOKUP(tbDailies[[#This Row],[Month]],tbMonthlies[Month],tbMonthlies[Buffett Indicator],M206)</f>
        <v>1.8592430512714966</v>
      </c>
      <c r="N205" s="39">
        <f>_xlfn.XLOOKUP(tbDailies[[#This Row],[Month]],tbMonthlies[Month],tbMonthlies[CPI Indicator],N206)</f>
        <v>0.74229090808016229</v>
      </c>
      <c r="O205" s="39">
        <f>_xlfn.XLOOKUP(tbDailies[[#This Row],[Month]],tbMonthlies[Month],tbMonthlies[Shiller PE],O206)</f>
        <v>0.29920000000000002</v>
      </c>
      <c r="P205" s="39">
        <f>_xlfn.XLOOKUP(tbDailies[[#This Row],[Month]],tbMonthlies[Month],tbMonthlies[Unemployment],P206)</f>
        <v>6.0999999999999999E-2</v>
      </c>
      <c r="Q205" s="48">
        <f>_xlfn.XLOOKUP(tbDailies[[#This Row],[Month]],tbMonthlies[Month],tbMonthlies[Debt to GDP],Q206)</f>
        <v>78.162999999999997</v>
      </c>
    </row>
    <row r="206" spans="2:17" ht="30" customHeight="1" x14ac:dyDescent="0.25">
      <c r="B206" s="10">
        <v>44307</v>
      </c>
      <c r="C206" s="18" t="str">
        <f>TEXT(tbDailies[[#This Row],[Date]],"mmm-yy")</f>
        <v>Apr-21</v>
      </c>
      <c r="D206" s="4">
        <v>73</v>
      </c>
      <c r="E206" s="4" t="str">
        <f>_xlfn.XLOOKUP(tbDailies[[#This Row],[Date]],FXUSDCAD[Date],FXUSDCAD[Rate],E207)</f>
        <v>1.2523</v>
      </c>
      <c r="F206" s="6">
        <f>_xlfn.XLOOKUP(tbDailies[[#This Row],[Date]],BTC_USD_History[Date],BTC_USD_History[Close],"n/a")</f>
        <v>53906.089844000002</v>
      </c>
      <c r="G206" s="6">
        <f>_xlfn.XLOOKUP(tbDailies[[#This Row],[Date]],ETH_USD_History[Date(UTC)],ETH_USD_History[Value],"n/a")</f>
        <v>2357.59</v>
      </c>
      <c r="H206" s="6">
        <f>_xlfn.XLOOKUP(tbDailies[[#This Row],[Date]],VOO_USD_History[Date],VOO_USD_History[Close],"n/a")</f>
        <v>382.5</v>
      </c>
      <c r="I206" s="8">
        <f>_xlfn.XLOOKUP(tbDailies[[#This Row],[Date]],VIX_USD_History[DATE],VIX_USD_History[CLOSE],"n/a")</f>
        <v>17.5</v>
      </c>
      <c r="J206" s="6">
        <f>tbDailies[[#This Row],[BTC-USD]]*tbDailies[[#This Row],[FX]]</f>
        <v>67506.596311641202</v>
      </c>
      <c r="K206" s="6">
        <f>tbDailies[[#This Row],[ETH-USD]]*tbDailies[[#This Row],[FX]]</f>
        <v>2952.4099570000003</v>
      </c>
      <c r="L206" s="16">
        <f>_xlfn.XLOOKUP(tbDailies[[#This Row],[Month]],tbMonthlies[Month],tbMonthlies[US Inflation],L207)</f>
        <v>4.1599999999999998E-2</v>
      </c>
      <c r="M206" s="39">
        <f>_xlfn.XLOOKUP(tbDailies[[#This Row],[Month]],tbMonthlies[Month],tbMonthlies[Buffett Indicator],M207)</f>
        <v>1.8592430512714966</v>
      </c>
      <c r="N206" s="39">
        <f>_xlfn.XLOOKUP(tbDailies[[#This Row],[Month]],tbMonthlies[Month],tbMonthlies[CPI Indicator],N207)</f>
        <v>0.74229090808016229</v>
      </c>
      <c r="O206" s="39">
        <f>_xlfn.XLOOKUP(tbDailies[[#This Row],[Month]],tbMonthlies[Month],tbMonthlies[Shiller PE],O207)</f>
        <v>0.29920000000000002</v>
      </c>
      <c r="P206" s="39">
        <f>_xlfn.XLOOKUP(tbDailies[[#This Row],[Month]],tbMonthlies[Month],tbMonthlies[Unemployment],P207)</f>
        <v>6.0999999999999999E-2</v>
      </c>
      <c r="Q206" s="48">
        <f>_xlfn.XLOOKUP(tbDailies[[#This Row],[Month]],tbMonthlies[Month],tbMonthlies[Debt to GDP],Q207)</f>
        <v>78.162999999999997</v>
      </c>
    </row>
    <row r="207" spans="2:17" ht="30" customHeight="1" x14ac:dyDescent="0.25">
      <c r="B207" s="10">
        <v>44306</v>
      </c>
      <c r="C207" s="18" t="str">
        <f>TEXT(tbDailies[[#This Row],[Date]],"mmm-yy")</f>
        <v>Apr-21</v>
      </c>
      <c r="D207" s="4">
        <v>73</v>
      </c>
      <c r="E207" s="4" t="str">
        <f>_xlfn.XLOOKUP(tbDailies[[#This Row],[Date]],FXUSDCAD[Date],FXUSDCAD[Rate],E208)</f>
        <v>1.2572</v>
      </c>
      <c r="F207" s="6">
        <f>_xlfn.XLOOKUP(tbDailies[[#This Row],[Date]],BTC_USD_History[Date],BTC_USD_History[Close],"n/a")</f>
        <v>56473.03125</v>
      </c>
      <c r="G207" s="6">
        <f>_xlfn.XLOOKUP(tbDailies[[#This Row],[Date]],ETH_USD_History[Date(UTC)],ETH_USD_History[Value],"n/a")</f>
        <v>2332.4499999999998</v>
      </c>
      <c r="H207" s="6">
        <f>_xlfn.XLOOKUP(tbDailies[[#This Row],[Date]],VOO_USD_History[Date],VOO_USD_History[Close],"n/a")</f>
        <v>378.94000199999999</v>
      </c>
      <c r="I207" s="8">
        <f>_xlfn.XLOOKUP(tbDailies[[#This Row],[Date]],VIX_USD_History[DATE],VIX_USD_History[CLOSE],"n/a")</f>
        <v>18.68</v>
      </c>
      <c r="J207" s="6">
        <f>tbDailies[[#This Row],[BTC-USD]]*tbDailies[[#This Row],[FX]]</f>
        <v>70997.894887500006</v>
      </c>
      <c r="K207" s="6">
        <f>tbDailies[[#This Row],[ETH-USD]]*tbDailies[[#This Row],[FX]]</f>
        <v>2932.3561399999999</v>
      </c>
      <c r="L207" s="16">
        <f>_xlfn.XLOOKUP(tbDailies[[#This Row],[Month]],tbMonthlies[Month],tbMonthlies[US Inflation],L208)</f>
        <v>4.1599999999999998E-2</v>
      </c>
      <c r="M207" s="39">
        <f>_xlfn.XLOOKUP(tbDailies[[#This Row],[Month]],tbMonthlies[Month],tbMonthlies[Buffett Indicator],M208)</f>
        <v>1.8592430512714966</v>
      </c>
      <c r="N207" s="39">
        <f>_xlfn.XLOOKUP(tbDailies[[#This Row],[Month]],tbMonthlies[Month],tbMonthlies[CPI Indicator],N208)</f>
        <v>0.74229090808016229</v>
      </c>
      <c r="O207" s="39">
        <f>_xlfn.XLOOKUP(tbDailies[[#This Row],[Month]],tbMonthlies[Month],tbMonthlies[Shiller PE],O208)</f>
        <v>0.29920000000000002</v>
      </c>
      <c r="P207" s="39">
        <f>_xlfn.XLOOKUP(tbDailies[[#This Row],[Month]],tbMonthlies[Month],tbMonthlies[Unemployment],P208)</f>
        <v>6.0999999999999999E-2</v>
      </c>
      <c r="Q207" s="48">
        <f>_xlfn.XLOOKUP(tbDailies[[#This Row],[Month]],tbMonthlies[Month],tbMonthlies[Debt to GDP],Q208)</f>
        <v>78.162999999999997</v>
      </c>
    </row>
    <row r="208" spans="2:17" ht="30" customHeight="1" x14ac:dyDescent="0.25">
      <c r="B208" s="10">
        <v>44305</v>
      </c>
      <c r="C208" s="18" t="str">
        <f>TEXT(tbDailies[[#This Row],[Date]],"mmm-yy")</f>
        <v>Apr-21</v>
      </c>
      <c r="D208" s="4">
        <v>74</v>
      </c>
      <c r="E208" s="4" t="str">
        <f>_xlfn.XLOOKUP(tbDailies[[#This Row],[Date]],FXUSDCAD[Date],FXUSDCAD[Rate],E209)</f>
        <v>1.2519</v>
      </c>
      <c r="F208" s="6">
        <f>_xlfn.XLOOKUP(tbDailies[[#This Row],[Date]],BTC_USD_History[Date],BTC_USD_History[Close],"n/a")</f>
        <v>55724.265625</v>
      </c>
      <c r="G208" s="6">
        <f>_xlfn.XLOOKUP(tbDailies[[#This Row],[Date]],ETH_USD_History[Date(UTC)],ETH_USD_History[Value],"n/a")</f>
        <v>2163.36</v>
      </c>
      <c r="H208" s="6">
        <f>_xlfn.XLOOKUP(tbDailies[[#This Row],[Date]],VOO_USD_History[Date],VOO_USD_History[Close],"n/a")</f>
        <v>381.73998999999998</v>
      </c>
      <c r="I208" s="8">
        <f>_xlfn.XLOOKUP(tbDailies[[#This Row],[Date]],VIX_USD_History[DATE],VIX_USD_History[CLOSE],"n/a")</f>
        <v>17.29</v>
      </c>
      <c r="J208" s="6">
        <f>tbDailies[[#This Row],[BTC-USD]]*tbDailies[[#This Row],[FX]]</f>
        <v>69761.208135937501</v>
      </c>
      <c r="K208" s="6">
        <f>tbDailies[[#This Row],[ETH-USD]]*tbDailies[[#This Row],[FX]]</f>
        <v>2708.3103840000003</v>
      </c>
      <c r="L208" s="16">
        <f>_xlfn.XLOOKUP(tbDailies[[#This Row],[Month]],tbMonthlies[Month],tbMonthlies[US Inflation],L209)</f>
        <v>4.1599999999999998E-2</v>
      </c>
      <c r="M208" s="39">
        <f>_xlfn.XLOOKUP(tbDailies[[#This Row],[Month]],tbMonthlies[Month],tbMonthlies[Buffett Indicator],M209)</f>
        <v>1.8592430512714966</v>
      </c>
      <c r="N208" s="39">
        <f>_xlfn.XLOOKUP(tbDailies[[#This Row],[Month]],tbMonthlies[Month],tbMonthlies[CPI Indicator],N209)</f>
        <v>0.74229090808016229</v>
      </c>
      <c r="O208" s="39">
        <f>_xlfn.XLOOKUP(tbDailies[[#This Row],[Month]],tbMonthlies[Month],tbMonthlies[Shiller PE],O209)</f>
        <v>0.29920000000000002</v>
      </c>
      <c r="P208" s="39">
        <f>_xlfn.XLOOKUP(tbDailies[[#This Row],[Month]],tbMonthlies[Month],tbMonthlies[Unemployment],P209)</f>
        <v>6.0999999999999999E-2</v>
      </c>
      <c r="Q208" s="48">
        <f>_xlfn.XLOOKUP(tbDailies[[#This Row],[Month]],tbMonthlies[Month],tbMonthlies[Debt to GDP],Q209)</f>
        <v>78.162999999999997</v>
      </c>
    </row>
    <row r="209" spans="2:17" ht="30" customHeight="1" x14ac:dyDescent="0.25">
      <c r="B209" s="10">
        <v>44304</v>
      </c>
      <c r="C209" s="18" t="str">
        <f>TEXT(tbDailies[[#This Row],[Date]],"mmm-yy")</f>
        <v>Apr-21</v>
      </c>
      <c r="D209" s="4">
        <v>79</v>
      </c>
      <c r="E209" s="4" t="str">
        <f>_xlfn.XLOOKUP(tbDailies[[#This Row],[Date]],FXUSDCAD[Date],FXUSDCAD[Rate],E210)</f>
        <v>1.2503</v>
      </c>
      <c r="F209" s="6">
        <f>_xlfn.XLOOKUP(tbDailies[[#This Row],[Date]],BTC_USD_History[Date],BTC_USD_History[Close],"n/a")</f>
        <v>56216.183594000002</v>
      </c>
      <c r="G209" s="6">
        <f>_xlfn.XLOOKUP(tbDailies[[#This Row],[Date]],ETH_USD_History[Date(UTC)],ETH_USD_History[Value],"n/a")</f>
        <v>2240.96</v>
      </c>
      <c r="H209" s="6" t="str">
        <f>_xlfn.XLOOKUP(tbDailies[[#This Row],[Date]],VOO_USD_History[Date],VOO_USD_History[Close],"n/a")</f>
        <v>n/a</v>
      </c>
      <c r="I209" s="8" t="str">
        <f>_xlfn.XLOOKUP(tbDailies[[#This Row],[Date]],VIX_USD_History[DATE],VIX_USD_History[CLOSE],"n/a")</f>
        <v>n/a</v>
      </c>
      <c r="J209" s="6">
        <f>tbDailies[[#This Row],[BTC-USD]]*tbDailies[[#This Row],[FX]]</f>
        <v>70287.094347578197</v>
      </c>
      <c r="K209" s="6">
        <f>tbDailies[[#This Row],[ETH-USD]]*tbDailies[[#This Row],[FX]]</f>
        <v>2801.872288</v>
      </c>
      <c r="L209" s="16">
        <f>_xlfn.XLOOKUP(tbDailies[[#This Row],[Month]],tbMonthlies[Month],tbMonthlies[US Inflation],L210)</f>
        <v>4.1599999999999998E-2</v>
      </c>
      <c r="M209" s="39">
        <f>_xlfn.XLOOKUP(tbDailies[[#This Row],[Month]],tbMonthlies[Month],tbMonthlies[Buffett Indicator],M210)</f>
        <v>1.8592430512714966</v>
      </c>
      <c r="N209" s="39">
        <f>_xlfn.XLOOKUP(tbDailies[[#This Row],[Month]],tbMonthlies[Month],tbMonthlies[CPI Indicator],N210)</f>
        <v>0.74229090808016229</v>
      </c>
      <c r="O209" s="39">
        <f>_xlfn.XLOOKUP(tbDailies[[#This Row],[Month]],tbMonthlies[Month],tbMonthlies[Shiller PE],O210)</f>
        <v>0.29920000000000002</v>
      </c>
      <c r="P209" s="39">
        <f>_xlfn.XLOOKUP(tbDailies[[#This Row],[Month]],tbMonthlies[Month],tbMonthlies[Unemployment],P210)</f>
        <v>6.0999999999999999E-2</v>
      </c>
      <c r="Q209" s="48">
        <f>_xlfn.XLOOKUP(tbDailies[[#This Row],[Month]],tbMonthlies[Month],tbMonthlies[Debt to GDP],Q210)</f>
        <v>78.162999999999997</v>
      </c>
    </row>
    <row r="210" spans="2:17" ht="30" customHeight="1" x14ac:dyDescent="0.25">
      <c r="B210" s="10">
        <v>44303</v>
      </c>
      <c r="C210" s="18" t="str">
        <f>TEXT(tbDailies[[#This Row],[Date]],"mmm-yy")</f>
        <v>Apr-21</v>
      </c>
      <c r="D210" s="4">
        <v>76</v>
      </c>
      <c r="E210" s="4" t="str">
        <f>_xlfn.XLOOKUP(tbDailies[[#This Row],[Date]],FXUSDCAD[Date],FXUSDCAD[Rate],E211)</f>
        <v>1.2503</v>
      </c>
      <c r="F210" s="6">
        <f>_xlfn.XLOOKUP(tbDailies[[#This Row],[Date]],BTC_USD_History[Date],BTC_USD_History[Close],"n/a")</f>
        <v>60683.820312999997</v>
      </c>
      <c r="G210" s="6">
        <f>_xlfn.XLOOKUP(tbDailies[[#This Row],[Date]],ETH_USD_History[Date(UTC)],ETH_USD_History[Value],"n/a")</f>
        <v>2318.0100000000002</v>
      </c>
      <c r="H210" s="6" t="str">
        <f>_xlfn.XLOOKUP(tbDailies[[#This Row],[Date]],VOO_USD_History[Date],VOO_USD_History[Close],"n/a")</f>
        <v>n/a</v>
      </c>
      <c r="I210" s="8" t="str">
        <f>_xlfn.XLOOKUP(tbDailies[[#This Row],[Date]],VIX_USD_History[DATE],VIX_USD_History[CLOSE],"n/a")</f>
        <v>n/a</v>
      </c>
      <c r="J210" s="6">
        <f>tbDailies[[#This Row],[BTC-USD]]*tbDailies[[#This Row],[FX]]</f>
        <v>75872.980537343887</v>
      </c>
      <c r="K210" s="6">
        <f>tbDailies[[#This Row],[ETH-USD]]*tbDailies[[#This Row],[FX]]</f>
        <v>2898.207903</v>
      </c>
      <c r="L210" s="16">
        <f>_xlfn.XLOOKUP(tbDailies[[#This Row],[Month]],tbMonthlies[Month],tbMonthlies[US Inflation],L211)</f>
        <v>4.1599999999999998E-2</v>
      </c>
      <c r="M210" s="39">
        <f>_xlfn.XLOOKUP(tbDailies[[#This Row],[Month]],tbMonthlies[Month],tbMonthlies[Buffett Indicator],M211)</f>
        <v>1.8592430512714966</v>
      </c>
      <c r="N210" s="39">
        <f>_xlfn.XLOOKUP(tbDailies[[#This Row],[Month]],tbMonthlies[Month],tbMonthlies[CPI Indicator],N211)</f>
        <v>0.74229090808016229</v>
      </c>
      <c r="O210" s="39">
        <f>_xlfn.XLOOKUP(tbDailies[[#This Row],[Month]],tbMonthlies[Month],tbMonthlies[Shiller PE],O211)</f>
        <v>0.29920000000000002</v>
      </c>
      <c r="P210" s="39">
        <f>_xlfn.XLOOKUP(tbDailies[[#This Row],[Month]],tbMonthlies[Month],tbMonthlies[Unemployment],P211)</f>
        <v>6.0999999999999999E-2</v>
      </c>
      <c r="Q210" s="48">
        <f>_xlfn.XLOOKUP(tbDailies[[#This Row],[Month]],tbMonthlies[Month],tbMonthlies[Debt to GDP],Q211)</f>
        <v>78.162999999999997</v>
      </c>
    </row>
    <row r="211" spans="2:17" ht="30" customHeight="1" x14ac:dyDescent="0.25">
      <c r="B211" s="10">
        <v>44302</v>
      </c>
      <c r="C211" s="18" t="str">
        <f>TEXT(tbDailies[[#This Row],[Date]],"mmm-yy")</f>
        <v>Apr-21</v>
      </c>
      <c r="D211" s="4">
        <v>78</v>
      </c>
      <c r="E211" s="4" t="str">
        <f>_xlfn.XLOOKUP(tbDailies[[#This Row],[Date]],FXUSDCAD[Date],FXUSDCAD[Rate],E212)</f>
        <v>1.2503</v>
      </c>
      <c r="F211" s="6">
        <f>_xlfn.XLOOKUP(tbDailies[[#This Row],[Date]],BTC_USD_History[Date],BTC_USD_History[Close],"n/a")</f>
        <v>61572.789062999997</v>
      </c>
      <c r="G211" s="6">
        <f>_xlfn.XLOOKUP(tbDailies[[#This Row],[Date]],ETH_USD_History[Date(UTC)],ETH_USD_History[Value],"n/a")</f>
        <v>2430.91</v>
      </c>
      <c r="H211" s="6">
        <f>_xlfn.XLOOKUP(tbDailies[[#This Row],[Date]],VOO_USD_History[Date],VOO_USD_History[Close],"n/a")</f>
        <v>383.63000499999998</v>
      </c>
      <c r="I211" s="8">
        <f>_xlfn.XLOOKUP(tbDailies[[#This Row],[Date]],VIX_USD_History[DATE],VIX_USD_History[CLOSE],"n/a")</f>
        <v>16.25</v>
      </c>
      <c r="J211" s="6">
        <f>tbDailies[[#This Row],[BTC-USD]]*tbDailies[[#This Row],[FX]]</f>
        <v>76984.458165468895</v>
      </c>
      <c r="K211" s="6">
        <f>tbDailies[[#This Row],[ETH-USD]]*tbDailies[[#This Row],[FX]]</f>
        <v>3039.3667729999997</v>
      </c>
      <c r="L211" s="16">
        <f>_xlfn.XLOOKUP(tbDailies[[#This Row],[Month]],tbMonthlies[Month],tbMonthlies[US Inflation],L212)</f>
        <v>4.1599999999999998E-2</v>
      </c>
      <c r="M211" s="39">
        <f>_xlfn.XLOOKUP(tbDailies[[#This Row],[Month]],tbMonthlies[Month],tbMonthlies[Buffett Indicator],M212)</f>
        <v>1.8592430512714966</v>
      </c>
      <c r="N211" s="39">
        <f>_xlfn.XLOOKUP(tbDailies[[#This Row],[Month]],tbMonthlies[Month],tbMonthlies[CPI Indicator],N212)</f>
        <v>0.74229090808016229</v>
      </c>
      <c r="O211" s="39">
        <f>_xlfn.XLOOKUP(tbDailies[[#This Row],[Month]],tbMonthlies[Month],tbMonthlies[Shiller PE],O212)</f>
        <v>0.29920000000000002</v>
      </c>
      <c r="P211" s="39">
        <f>_xlfn.XLOOKUP(tbDailies[[#This Row],[Month]],tbMonthlies[Month],tbMonthlies[Unemployment],P212)</f>
        <v>6.0999999999999999E-2</v>
      </c>
      <c r="Q211" s="48">
        <f>_xlfn.XLOOKUP(tbDailies[[#This Row],[Month]],tbMonthlies[Month],tbMonthlies[Debt to GDP],Q212)</f>
        <v>78.162999999999997</v>
      </c>
    </row>
    <row r="212" spans="2:17" ht="30" customHeight="1" x14ac:dyDescent="0.25">
      <c r="B212" s="10">
        <v>44301</v>
      </c>
      <c r="C212" s="18" t="str">
        <f>TEXT(tbDailies[[#This Row],[Date]],"mmm-yy")</f>
        <v>Apr-21</v>
      </c>
      <c r="D212" s="4">
        <v>79</v>
      </c>
      <c r="E212" s="4" t="str">
        <f>_xlfn.XLOOKUP(tbDailies[[#This Row],[Date]],FXUSDCAD[Date],FXUSDCAD[Rate],E213)</f>
        <v>1.2530</v>
      </c>
      <c r="F212" s="6">
        <f>_xlfn.XLOOKUP(tbDailies[[#This Row],[Date]],BTC_USD_History[Date],BTC_USD_History[Close],"n/a")</f>
        <v>63314.011719000002</v>
      </c>
      <c r="G212" s="6">
        <f>_xlfn.XLOOKUP(tbDailies[[#This Row],[Date]],ETH_USD_History[Date(UTC)],ETH_USD_History[Value],"n/a")</f>
        <v>2517.08</v>
      </c>
      <c r="H212" s="6">
        <f>_xlfn.XLOOKUP(tbDailies[[#This Row],[Date]],VOO_USD_History[Date],VOO_USD_History[Close],"n/a")</f>
        <v>382.290009</v>
      </c>
      <c r="I212" s="8">
        <f>_xlfn.XLOOKUP(tbDailies[[#This Row],[Date]],VIX_USD_History[DATE],VIX_USD_History[CLOSE],"n/a")</f>
        <v>16.57</v>
      </c>
      <c r="J212" s="6">
        <f>tbDailies[[#This Row],[BTC-USD]]*tbDailies[[#This Row],[FX]]</f>
        <v>79332.456683906988</v>
      </c>
      <c r="K212" s="6">
        <f>tbDailies[[#This Row],[ETH-USD]]*tbDailies[[#This Row],[FX]]</f>
        <v>3153.9012399999997</v>
      </c>
      <c r="L212" s="16">
        <f>_xlfn.XLOOKUP(tbDailies[[#This Row],[Month]],tbMonthlies[Month],tbMonthlies[US Inflation],L213)</f>
        <v>4.1599999999999998E-2</v>
      </c>
      <c r="M212" s="39">
        <f>_xlfn.XLOOKUP(tbDailies[[#This Row],[Month]],tbMonthlies[Month],tbMonthlies[Buffett Indicator],M213)</f>
        <v>1.8592430512714966</v>
      </c>
      <c r="N212" s="39">
        <f>_xlfn.XLOOKUP(tbDailies[[#This Row],[Month]],tbMonthlies[Month],tbMonthlies[CPI Indicator],N213)</f>
        <v>0.74229090808016229</v>
      </c>
      <c r="O212" s="39">
        <f>_xlfn.XLOOKUP(tbDailies[[#This Row],[Month]],tbMonthlies[Month],tbMonthlies[Shiller PE],O213)</f>
        <v>0.29920000000000002</v>
      </c>
      <c r="P212" s="39">
        <f>_xlfn.XLOOKUP(tbDailies[[#This Row],[Month]],tbMonthlies[Month],tbMonthlies[Unemployment],P213)</f>
        <v>6.0999999999999999E-2</v>
      </c>
      <c r="Q212" s="48">
        <f>_xlfn.XLOOKUP(tbDailies[[#This Row],[Month]],tbMonthlies[Month],tbMonthlies[Debt to GDP],Q213)</f>
        <v>78.162999999999997</v>
      </c>
    </row>
    <row r="213" spans="2:17" ht="30" customHeight="1" x14ac:dyDescent="0.25">
      <c r="B213" s="10">
        <v>44300</v>
      </c>
      <c r="C213" s="18" t="str">
        <f>TEXT(tbDailies[[#This Row],[Date]],"mmm-yy")</f>
        <v>Apr-21</v>
      </c>
      <c r="D213" s="4">
        <v>75</v>
      </c>
      <c r="E213" s="4" t="str">
        <f>_xlfn.XLOOKUP(tbDailies[[#This Row],[Date]],FXUSDCAD[Date],FXUSDCAD[Rate],E214)</f>
        <v>1.2533</v>
      </c>
      <c r="F213" s="6">
        <f>_xlfn.XLOOKUP(tbDailies[[#This Row],[Date]],BTC_USD_History[Date],BTC_USD_History[Close],"n/a")</f>
        <v>63109.695312999997</v>
      </c>
      <c r="G213" s="6">
        <f>_xlfn.XLOOKUP(tbDailies[[#This Row],[Date]],ETH_USD_History[Date(UTC)],ETH_USD_History[Value],"n/a")</f>
        <v>2431.86</v>
      </c>
      <c r="H213" s="6">
        <f>_xlfn.XLOOKUP(tbDailies[[#This Row],[Date]],VOO_USD_History[Date],VOO_USD_History[Close],"n/a")</f>
        <v>378.23001099999999</v>
      </c>
      <c r="I213" s="8">
        <f>_xlfn.XLOOKUP(tbDailies[[#This Row],[Date]],VIX_USD_History[DATE],VIX_USD_History[CLOSE],"n/a")</f>
        <v>16.989999999999998</v>
      </c>
      <c r="J213" s="6">
        <f>tbDailies[[#This Row],[BTC-USD]]*tbDailies[[#This Row],[FX]]</f>
        <v>79095.381135782896</v>
      </c>
      <c r="K213" s="6">
        <f>tbDailies[[#This Row],[ETH-USD]]*tbDailies[[#This Row],[FX]]</f>
        <v>3047.8501380000002</v>
      </c>
      <c r="L213" s="16">
        <f>_xlfn.XLOOKUP(tbDailies[[#This Row],[Month]],tbMonthlies[Month],tbMonthlies[US Inflation],L214)</f>
        <v>4.1599999999999998E-2</v>
      </c>
      <c r="M213" s="39">
        <f>_xlfn.XLOOKUP(tbDailies[[#This Row],[Month]],tbMonthlies[Month],tbMonthlies[Buffett Indicator],M214)</f>
        <v>1.8592430512714966</v>
      </c>
      <c r="N213" s="39">
        <f>_xlfn.XLOOKUP(tbDailies[[#This Row],[Month]],tbMonthlies[Month],tbMonthlies[CPI Indicator],N214)</f>
        <v>0.74229090808016229</v>
      </c>
      <c r="O213" s="39">
        <f>_xlfn.XLOOKUP(tbDailies[[#This Row],[Month]],tbMonthlies[Month],tbMonthlies[Shiller PE],O214)</f>
        <v>0.29920000000000002</v>
      </c>
      <c r="P213" s="39">
        <f>_xlfn.XLOOKUP(tbDailies[[#This Row],[Month]],tbMonthlies[Month],tbMonthlies[Unemployment],P214)</f>
        <v>6.0999999999999999E-2</v>
      </c>
      <c r="Q213" s="48">
        <f>_xlfn.XLOOKUP(tbDailies[[#This Row],[Month]],tbMonthlies[Month],tbMonthlies[Debt to GDP],Q214)</f>
        <v>78.162999999999997</v>
      </c>
    </row>
    <row r="214" spans="2:17" ht="30" customHeight="1" x14ac:dyDescent="0.25">
      <c r="B214" s="10">
        <v>44299</v>
      </c>
      <c r="C214" s="18" t="str">
        <f>TEXT(tbDailies[[#This Row],[Date]],"mmm-yy")</f>
        <v>Apr-21</v>
      </c>
      <c r="D214" s="4">
        <v>74</v>
      </c>
      <c r="E214" s="4" t="str">
        <f>_xlfn.XLOOKUP(tbDailies[[#This Row],[Date]],FXUSDCAD[Date],FXUSDCAD[Rate],E215)</f>
        <v>1.2554</v>
      </c>
      <c r="F214" s="6">
        <f>_xlfn.XLOOKUP(tbDailies[[#This Row],[Date]],BTC_USD_History[Date],BTC_USD_History[Close],"n/a")</f>
        <v>63503.457030999998</v>
      </c>
      <c r="G214" s="6">
        <f>_xlfn.XLOOKUP(tbDailies[[#This Row],[Date]],ETH_USD_History[Date(UTC)],ETH_USD_History[Value],"n/a")</f>
        <v>2298.66</v>
      </c>
      <c r="H214" s="6">
        <f>_xlfn.XLOOKUP(tbDailies[[#This Row],[Date]],VOO_USD_History[Date],VOO_USD_History[Close],"n/a")</f>
        <v>379.45001200000002</v>
      </c>
      <c r="I214" s="8">
        <f>_xlfn.XLOOKUP(tbDailies[[#This Row],[Date]],VIX_USD_History[DATE],VIX_USD_History[CLOSE],"n/a")</f>
        <v>16.649999999999999</v>
      </c>
      <c r="J214" s="6">
        <f>tbDailies[[#This Row],[BTC-USD]]*tbDailies[[#This Row],[FX]]</f>
        <v>79722.2399567174</v>
      </c>
      <c r="K214" s="6">
        <f>tbDailies[[#This Row],[ETH-USD]]*tbDailies[[#This Row],[FX]]</f>
        <v>2885.737764</v>
      </c>
      <c r="L214" s="16">
        <f>_xlfn.XLOOKUP(tbDailies[[#This Row],[Month]],tbMonthlies[Month],tbMonthlies[US Inflation],L215)</f>
        <v>4.1599999999999998E-2</v>
      </c>
      <c r="M214" s="39">
        <f>_xlfn.XLOOKUP(tbDailies[[#This Row],[Month]],tbMonthlies[Month],tbMonthlies[Buffett Indicator],M215)</f>
        <v>1.8592430512714966</v>
      </c>
      <c r="N214" s="39">
        <f>_xlfn.XLOOKUP(tbDailies[[#This Row],[Month]],tbMonthlies[Month],tbMonthlies[CPI Indicator],N215)</f>
        <v>0.74229090808016229</v>
      </c>
      <c r="O214" s="39">
        <f>_xlfn.XLOOKUP(tbDailies[[#This Row],[Month]],tbMonthlies[Month],tbMonthlies[Shiller PE],O215)</f>
        <v>0.29920000000000002</v>
      </c>
      <c r="P214" s="39">
        <f>_xlfn.XLOOKUP(tbDailies[[#This Row],[Month]],tbMonthlies[Month],tbMonthlies[Unemployment],P215)</f>
        <v>6.0999999999999999E-2</v>
      </c>
      <c r="Q214" s="48">
        <f>_xlfn.XLOOKUP(tbDailies[[#This Row],[Month]],tbMonthlies[Month],tbMonthlies[Debt to GDP],Q215)</f>
        <v>78.162999999999997</v>
      </c>
    </row>
    <row r="215" spans="2:17" ht="30" customHeight="1" x14ac:dyDescent="0.25">
      <c r="B215" s="10">
        <v>44298</v>
      </c>
      <c r="C215" s="18" t="str">
        <f>TEXT(tbDailies[[#This Row],[Date]],"mmm-yy")</f>
        <v>Apr-21</v>
      </c>
      <c r="D215" s="4">
        <v>74</v>
      </c>
      <c r="E215" s="4" t="str">
        <f>_xlfn.XLOOKUP(tbDailies[[#This Row],[Date]],FXUSDCAD[Date],FXUSDCAD[Rate],E216)</f>
        <v>1.2553</v>
      </c>
      <c r="F215" s="6">
        <f>_xlfn.XLOOKUP(tbDailies[[#This Row],[Date]],BTC_USD_History[Date],BTC_USD_History[Close],"n/a")</f>
        <v>59893.453125</v>
      </c>
      <c r="G215" s="6">
        <f>_xlfn.XLOOKUP(tbDailies[[#This Row],[Date]],ETH_USD_History[Date(UTC)],ETH_USD_History[Value],"n/a")</f>
        <v>2137.79</v>
      </c>
      <c r="H215" s="6">
        <f>_xlfn.XLOOKUP(tbDailies[[#This Row],[Date]],VOO_USD_History[Date],VOO_USD_History[Close],"n/a")</f>
        <v>378.42001299999998</v>
      </c>
      <c r="I215" s="8">
        <f>_xlfn.XLOOKUP(tbDailies[[#This Row],[Date]],VIX_USD_History[DATE],VIX_USD_History[CLOSE],"n/a")</f>
        <v>16.91</v>
      </c>
      <c r="J215" s="6">
        <f>tbDailies[[#This Row],[BTC-USD]]*tbDailies[[#This Row],[FX]]</f>
        <v>75184.251707812509</v>
      </c>
      <c r="K215" s="6">
        <f>tbDailies[[#This Row],[ETH-USD]]*tbDailies[[#This Row],[FX]]</f>
        <v>2683.567787</v>
      </c>
      <c r="L215" s="16">
        <f>_xlfn.XLOOKUP(tbDailies[[#This Row],[Month]],tbMonthlies[Month],tbMonthlies[US Inflation],L216)</f>
        <v>4.1599999999999998E-2</v>
      </c>
      <c r="M215" s="39">
        <f>_xlfn.XLOOKUP(tbDailies[[#This Row],[Month]],tbMonthlies[Month],tbMonthlies[Buffett Indicator],M216)</f>
        <v>1.8592430512714966</v>
      </c>
      <c r="N215" s="39">
        <f>_xlfn.XLOOKUP(tbDailies[[#This Row],[Month]],tbMonthlies[Month],tbMonthlies[CPI Indicator],N216)</f>
        <v>0.74229090808016229</v>
      </c>
      <c r="O215" s="39">
        <f>_xlfn.XLOOKUP(tbDailies[[#This Row],[Month]],tbMonthlies[Month],tbMonthlies[Shiller PE],O216)</f>
        <v>0.29920000000000002</v>
      </c>
      <c r="P215" s="39">
        <f>_xlfn.XLOOKUP(tbDailies[[#This Row],[Month]],tbMonthlies[Month],tbMonthlies[Unemployment],P216)</f>
        <v>6.0999999999999999E-2</v>
      </c>
      <c r="Q215" s="48">
        <f>_xlfn.XLOOKUP(tbDailies[[#This Row],[Month]],tbMonthlies[Month],tbMonthlies[Debt to GDP],Q216)</f>
        <v>78.162999999999997</v>
      </c>
    </row>
    <row r="216" spans="2:17" ht="30" customHeight="1" x14ac:dyDescent="0.25">
      <c r="B216" s="10">
        <v>44297</v>
      </c>
      <c r="C216" s="18" t="str">
        <f>TEXT(tbDailies[[#This Row],[Date]],"mmm-yy")</f>
        <v>Apr-21</v>
      </c>
      <c r="D216" s="4">
        <v>76</v>
      </c>
      <c r="E216" s="4" t="str">
        <f>_xlfn.XLOOKUP(tbDailies[[#This Row],[Date]],FXUSDCAD[Date],FXUSDCAD[Rate],E217)</f>
        <v>1.2544</v>
      </c>
      <c r="F216" s="6">
        <f>_xlfn.XLOOKUP(tbDailies[[#This Row],[Date]],BTC_USD_History[Date],BTC_USD_History[Close],"n/a")</f>
        <v>60204.964844000002</v>
      </c>
      <c r="G216" s="6">
        <f>_xlfn.XLOOKUP(tbDailies[[#This Row],[Date]],ETH_USD_History[Date(UTC)],ETH_USD_History[Value],"n/a")</f>
        <v>2150.54</v>
      </c>
      <c r="H216" s="6" t="str">
        <f>_xlfn.XLOOKUP(tbDailies[[#This Row],[Date]],VOO_USD_History[Date],VOO_USD_History[Close],"n/a")</f>
        <v>n/a</v>
      </c>
      <c r="I216" s="8" t="str">
        <f>_xlfn.XLOOKUP(tbDailies[[#This Row],[Date]],VIX_USD_History[DATE],VIX_USD_History[CLOSE],"n/a")</f>
        <v>n/a</v>
      </c>
      <c r="J216" s="6">
        <f>tbDailies[[#This Row],[BTC-USD]]*tbDailies[[#This Row],[FX]]</f>
        <v>75521.107900313596</v>
      </c>
      <c r="K216" s="6">
        <f>tbDailies[[#This Row],[ETH-USD]]*tbDailies[[#This Row],[FX]]</f>
        <v>2697.6373759999997</v>
      </c>
      <c r="L216" s="16">
        <f>_xlfn.XLOOKUP(tbDailies[[#This Row],[Month]],tbMonthlies[Month],tbMonthlies[US Inflation],L217)</f>
        <v>4.1599999999999998E-2</v>
      </c>
      <c r="M216" s="39">
        <f>_xlfn.XLOOKUP(tbDailies[[#This Row],[Month]],tbMonthlies[Month],tbMonthlies[Buffett Indicator],M217)</f>
        <v>1.8592430512714966</v>
      </c>
      <c r="N216" s="39">
        <f>_xlfn.XLOOKUP(tbDailies[[#This Row],[Month]],tbMonthlies[Month],tbMonthlies[CPI Indicator],N217)</f>
        <v>0.74229090808016229</v>
      </c>
      <c r="O216" s="39">
        <f>_xlfn.XLOOKUP(tbDailies[[#This Row],[Month]],tbMonthlies[Month],tbMonthlies[Shiller PE],O217)</f>
        <v>0.29920000000000002</v>
      </c>
      <c r="P216" s="39">
        <f>_xlfn.XLOOKUP(tbDailies[[#This Row],[Month]],tbMonthlies[Month],tbMonthlies[Unemployment],P217)</f>
        <v>6.0999999999999999E-2</v>
      </c>
      <c r="Q216" s="48">
        <f>_xlfn.XLOOKUP(tbDailies[[#This Row],[Month]],tbMonthlies[Month],tbMonthlies[Debt to GDP],Q217)</f>
        <v>78.162999999999997</v>
      </c>
    </row>
    <row r="217" spans="2:17" ht="30" customHeight="1" x14ac:dyDescent="0.25">
      <c r="B217" s="10">
        <v>44296</v>
      </c>
      <c r="C217" s="18" t="str">
        <f>TEXT(tbDailies[[#This Row],[Date]],"mmm-yy")</f>
        <v>Apr-21</v>
      </c>
      <c r="D217" s="4">
        <v>70</v>
      </c>
      <c r="E217" s="4" t="str">
        <f>_xlfn.XLOOKUP(tbDailies[[#This Row],[Date]],FXUSDCAD[Date],FXUSDCAD[Rate],E218)</f>
        <v>1.2544</v>
      </c>
      <c r="F217" s="6">
        <f>_xlfn.XLOOKUP(tbDailies[[#This Row],[Date]],BTC_USD_History[Date],BTC_USD_History[Close],"n/a")</f>
        <v>59793.234375</v>
      </c>
      <c r="G217" s="6">
        <f>_xlfn.XLOOKUP(tbDailies[[#This Row],[Date]],ETH_USD_History[Date(UTC)],ETH_USD_History[Value],"n/a")</f>
        <v>2133.8200000000002</v>
      </c>
      <c r="H217" s="6" t="str">
        <f>_xlfn.XLOOKUP(tbDailies[[#This Row],[Date]],VOO_USD_History[Date],VOO_USD_History[Close],"n/a")</f>
        <v>n/a</v>
      </c>
      <c r="I217" s="8" t="str">
        <f>_xlfn.XLOOKUP(tbDailies[[#This Row],[Date]],VIX_USD_History[DATE],VIX_USD_History[CLOSE],"n/a")</f>
        <v>n/a</v>
      </c>
      <c r="J217" s="6">
        <f>tbDailies[[#This Row],[BTC-USD]]*tbDailies[[#This Row],[FX]]</f>
        <v>75004.633199999997</v>
      </c>
      <c r="K217" s="6">
        <f>tbDailies[[#This Row],[ETH-USD]]*tbDailies[[#This Row],[FX]]</f>
        <v>2676.6638080000002</v>
      </c>
      <c r="L217" s="16">
        <f>_xlfn.XLOOKUP(tbDailies[[#This Row],[Month]],tbMonthlies[Month],tbMonthlies[US Inflation],L218)</f>
        <v>4.1599999999999998E-2</v>
      </c>
      <c r="M217" s="39">
        <f>_xlfn.XLOOKUP(tbDailies[[#This Row],[Month]],tbMonthlies[Month],tbMonthlies[Buffett Indicator],M218)</f>
        <v>1.8592430512714966</v>
      </c>
      <c r="N217" s="39">
        <f>_xlfn.XLOOKUP(tbDailies[[#This Row],[Month]],tbMonthlies[Month],tbMonthlies[CPI Indicator],N218)</f>
        <v>0.74229090808016229</v>
      </c>
      <c r="O217" s="39">
        <f>_xlfn.XLOOKUP(tbDailies[[#This Row],[Month]],tbMonthlies[Month],tbMonthlies[Shiller PE],O218)</f>
        <v>0.29920000000000002</v>
      </c>
      <c r="P217" s="39">
        <f>_xlfn.XLOOKUP(tbDailies[[#This Row],[Month]],tbMonthlies[Month],tbMonthlies[Unemployment],P218)</f>
        <v>6.0999999999999999E-2</v>
      </c>
      <c r="Q217" s="48">
        <f>_xlfn.XLOOKUP(tbDailies[[#This Row],[Month]],tbMonthlies[Month],tbMonthlies[Debt to GDP],Q218)</f>
        <v>78.162999999999997</v>
      </c>
    </row>
    <row r="218" spans="2:17" ht="30" customHeight="1" x14ac:dyDescent="0.25">
      <c r="B218" s="10">
        <v>44295</v>
      </c>
      <c r="C218" s="18" t="str">
        <f>TEXT(tbDailies[[#This Row],[Date]],"mmm-yy")</f>
        <v>Apr-21</v>
      </c>
      <c r="D218" s="4">
        <v>70</v>
      </c>
      <c r="E218" s="4" t="str">
        <f>_xlfn.XLOOKUP(tbDailies[[#This Row],[Date]],FXUSDCAD[Date],FXUSDCAD[Rate],E219)</f>
        <v>1.2544</v>
      </c>
      <c r="F218" s="6">
        <f>_xlfn.XLOOKUP(tbDailies[[#This Row],[Date]],BTC_USD_History[Date],BTC_USD_History[Close],"n/a")</f>
        <v>58245.003905999998</v>
      </c>
      <c r="G218" s="6">
        <f>_xlfn.XLOOKUP(tbDailies[[#This Row],[Date]],ETH_USD_History[Date(UTC)],ETH_USD_History[Value],"n/a")</f>
        <v>2066.5500000000002</v>
      </c>
      <c r="H218" s="6">
        <f>_xlfn.XLOOKUP(tbDailies[[#This Row],[Date]],VOO_USD_History[Date],VOO_USD_History[Close],"n/a")</f>
        <v>378.25</v>
      </c>
      <c r="I218" s="8">
        <f>_xlfn.XLOOKUP(tbDailies[[#This Row],[Date]],VIX_USD_History[DATE],VIX_USD_History[CLOSE],"n/a")</f>
        <v>16.690000000000001</v>
      </c>
      <c r="J218" s="6">
        <f>tbDailies[[#This Row],[BTC-USD]]*tbDailies[[#This Row],[FX]]</f>
        <v>73062.532899686397</v>
      </c>
      <c r="K218" s="6">
        <f>tbDailies[[#This Row],[ETH-USD]]*tbDailies[[#This Row],[FX]]</f>
        <v>2592.2803200000003</v>
      </c>
      <c r="L218" s="16">
        <f>_xlfn.XLOOKUP(tbDailies[[#This Row],[Month]],tbMonthlies[Month],tbMonthlies[US Inflation],L219)</f>
        <v>4.1599999999999998E-2</v>
      </c>
      <c r="M218" s="39">
        <f>_xlfn.XLOOKUP(tbDailies[[#This Row],[Month]],tbMonthlies[Month],tbMonthlies[Buffett Indicator],M219)</f>
        <v>1.8592430512714966</v>
      </c>
      <c r="N218" s="39">
        <f>_xlfn.XLOOKUP(tbDailies[[#This Row],[Month]],tbMonthlies[Month],tbMonthlies[CPI Indicator],N219)</f>
        <v>0.74229090808016229</v>
      </c>
      <c r="O218" s="39">
        <f>_xlfn.XLOOKUP(tbDailies[[#This Row],[Month]],tbMonthlies[Month],tbMonthlies[Shiller PE],O219)</f>
        <v>0.29920000000000002</v>
      </c>
      <c r="P218" s="39">
        <f>_xlfn.XLOOKUP(tbDailies[[#This Row],[Month]],tbMonthlies[Month],tbMonthlies[Unemployment],P219)</f>
        <v>6.0999999999999999E-2</v>
      </c>
      <c r="Q218" s="48">
        <f>_xlfn.XLOOKUP(tbDailies[[#This Row],[Month]],tbMonthlies[Month],tbMonthlies[Debt to GDP],Q219)</f>
        <v>78.162999999999997</v>
      </c>
    </row>
    <row r="219" spans="2:17" ht="30" customHeight="1" x14ac:dyDescent="0.25">
      <c r="B219" s="10">
        <v>44294</v>
      </c>
      <c r="C219" s="18" t="str">
        <f>TEXT(tbDailies[[#This Row],[Date]],"mmm-yy")</f>
        <v>Apr-21</v>
      </c>
      <c r="D219" s="4">
        <v>73</v>
      </c>
      <c r="E219" s="4" t="str">
        <f>_xlfn.XLOOKUP(tbDailies[[#This Row],[Date]],FXUSDCAD[Date],FXUSDCAD[Rate],E220)</f>
        <v>1.2579</v>
      </c>
      <c r="F219" s="6">
        <f>_xlfn.XLOOKUP(tbDailies[[#This Row],[Date]],BTC_USD_History[Date],BTC_USD_History[Close],"n/a")</f>
        <v>58323.953125</v>
      </c>
      <c r="G219" s="6">
        <f>_xlfn.XLOOKUP(tbDailies[[#This Row],[Date]],ETH_USD_History[Date(UTC)],ETH_USD_History[Value],"n/a")</f>
        <v>2081.11</v>
      </c>
      <c r="H219" s="6">
        <f>_xlfn.XLOOKUP(tbDailies[[#This Row],[Date]],VOO_USD_History[Date],VOO_USD_History[Close],"n/a")</f>
        <v>375.54998799999998</v>
      </c>
      <c r="I219" s="8">
        <f>_xlfn.XLOOKUP(tbDailies[[#This Row],[Date]],VIX_USD_History[DATE],VIX_USD_History[CLOSE],"n/a")</f>
        <v>16.95</v>
      </c>
      <c r="J219" s="6">
        <f>tbDailies[[#This Row],[BTC-USD]]*tbDailies[[#This Row],[FX]]</f>
        <v>73365.700635937508</v>
      </c>
      <c r="K219" s="6">
        <f>tbDailies[[#This Row],[ETH-USD]]*tbDailies[[#This Row],[FX]]</f>
        <v>2617.8282690000001</v>
      </c>
      <c r="L219" s="16">
        <f>_xlfn.XLOOKUP(tbDailies[[#This Row],[Month]],tbMonthlies[Month],tbMonthlies[US Inflation],L220)</f>
        <v>4.1599999999999998E-2</v>
      </c>
      <c r="M219" s="39">
        <f>_xlfn.XLOOKUP(tbDailies[[#This Row],[Month]],tbMonthlies[Month],tbMonthlies[Buffett Indicator],M220)</f>
        <v>1.8592430512714966</v>
      </c>
      <c r="N219" s="39">
        <f>_xlfn.XLOOKUP(tbDailies[[#This Row],[Month]],tbMonthlies[Month],tbMonthlies[CPI Indicator],N220)</f>
        <v>0.74229090808016229</v>
      </c>
      <c r="O219" s="39">
        <f>_xlfn.XLOOKUP(tbDailies[[#This Row],[Month]],tbMonthlies[Month],tbMonthlies[Shiller PE],O220)</f>
        <v>0.29920000000000002</v>
      </c>
      <c r="P219" s="39">
        <f>_xlfn.XLOOKUP(tbDailies[[#This Row],[Month]],tbMonthlies[Month],tbMonthlies[Unemployment],P220)</f>
        <v>6.0999999999999999E-2</v>
      </c>
      <c r="Q219" s="48">
        <f>_xlfn.XLOOKUP(tbDailies[[#This Row],[Month]],tbMonthlies[Month],tbMonthlies[Debt to GDP],Q220)</f>
        <v>78.162999999999997</v>
      </c>
    </row>
    <row r="220" spans="2:17" ht="30" customHeight="1" x14ac:dyDescent="0.25">
      <c r="B220" s="10">
        <v>44293</v>
      </c>
      <c r="C220" s="18" t="str">
        <f>TEXT(tbDailies[[#This Row],[Date]],"mmm-yy")</f>
        <v>Apr-21</v>
      </c>
      <c r="D220" s="4">
        <v>72</v>
      </c>
      <c r="E220" s="4" t="str">
        <f>_xlfn.XLOOKUP(tbDailies[[#This Row],[Date]],FXUSDCAD[Date],FXUSDCAD[Rate],E221)</f>
        <v>1.2617</v>
      </c>
      <c r="F220" s="6">
        <f>_xlfn.XLOOKUP(tbDailies[[#This Row],[Date]],BTC_USD_History[Date],BTC_USD_History[Close],"n/a")</f>
        <v>56048.9375</v>
      </c>
      <c r="G220" s="6">
        <f>_xlfn.XLOOKUP(tbDailies[[#This Row],[Date]],ETH_USD_History[Date(UTC)],ETH_USD_History[Value],"n/a")</f>
        <v>1964.18</v>
      </c>
      <c r="H220" s="6">
        <f>_xlfn.XLOOKUP(tbDailies[[#This Row],[Date]],VOO_USD_History[Date],VOO_USD_History[Close],"n/a")</f>
        <v>373.73001099999999</v>
      </c>
      <c r="I220" s="8">
        <f>_xlfn.XLOOKUP(tbDailies[[#This Row],[Date]],VIX_USD_History[DATE],VIX_USD_History[CLOSE],"n/a")</f>
        <v>17.16</v>
      </c>
      <c r="J220" s="6">
        <f>tbDailies[[#This Row],[BTC-USD]]*tbDailies[[#This Row],[FX]]</f>
        <v>70716.944443750006</v>
      </c>
      <c r="K220" s="6">
        <f>tbDailies[[#This Row],[ETH-USD]]*tbDailies[[#This Row],[FX]]</f>
        <v>2478.2059060000001</v>
      </c>
      <c r="L220" s="16">
        <f>_xlfn.XLOOKUP(tbDailies[[#This Row],[Month]],tbMonthlies[Month],tbMonthlies[US Inflation],L221)</f>
        <v>4.1599999999999998E-2</v>
      </c>
      <c r="M220" s="39">
        <f>_xlfn.XLOOKUP(tbDailies[[#This Row],[Month]],tbMonthlies[Month],tbMonthlies[Buffett Indicator],M221)</f>
        <v>1.8592430512714966</v>
      </c>
      <c r="N220" s="39">
        <f>_xlfn.XLOOKUP(tbDailies[[#This Row],[Month]],tbMonthlies[Month],tbMonthlies[CPI Indicator],N221)</f>
        <v>0.74229090808016229</v>
      </c>
      <c r="O220" s="39">
        <f>_xlfn.XLOOKUP(tbDailies[[#This Row],[Month]],tbMonthlies[Month],tbMonthlies[Shiller PE],O221)</f>
        <v>0.29920000000000002</v>
      </c>
      <c r="P220" s="39">
        <f>_xlfn.XLOOKUP(tbDailies[[#This Row],[Month]],tbMonthlies[Month],tbMonthlies[Unemployment],P221)</f>
        <v>6.0999999999999999E-2</v>
      </c>
      <c r="Q220" s="48">
        <f>_xlfn.XLOOKUP(tbDailies[[#This Row],[Month]],tbMonthlies[Month],tbMonthlies[Debt to GDP],Q221)</f>
        <v>78.162999999999997</v>
      </c>
    </row>
    <row r="221" spans="2:17" ht="30" customHeight="1" x14ac:dyDescent="0.25">
      <c r="B221" s="10">
        <v>44292</v>
      </c>
      <c r="C221" s="18" t="str">
        <f>TEXT(tbDailies[[#This Row],[Date]],"mmm-yy")</f>
        <v>Apr-21</v>
      </c>
      <c r="D221" s="4">
        <v>75</v>
      </c>
      <c r="E221" s="4" t="str">
        <f>_xlfn.XLOOKUP(tbDailies[[#This Row],[Date]],FXUSDCAD[Date],FXUSDCAD[Rate],E222)</f>
        <v>1.2559</v>
      </c>
      <c r="F221" s="6">
        <f>_xlfn.XLOOKUP(tbDailies[[#This Row],[Date]],BTC_USD_History[Date],BTC_USD_History[Close],"n/a")</f>
        <v>58192.359375</v>
      </c>
      <c r="G221" s="6">
        <f>_xlfn.XLOOKUP(tbDailies[[#This Row],[Date]],ETH_USD_History[Date(UTC)],ETH_USD_History[Value],"n/a")</f>
        <v>2112.29</v>
      </c>
      <c r="H221" s="6">
        <f>_xlfn.XLOOKUP(tbDailies[[#This Row],[Date]],VOO_USD_History[Date],VOO_USD_History[Close],"n/a")</f>
        <v>373.26001000000002</v>
      </c>
      <c r="I221" s="8">
        <f>_xlfn.XLOOKUP(tbDailies[[#This Row],[Date]],VIX_USD_History[DATE],VIX_USD_History[CLOSE],"n/a")</f>
        <v>18.12</v>
      </c>
      <c r="J221" s="6">
        <f>tbDailies[[#This Row],[BTC-USD]]*tbDailies[[#This Row],[FX]]</f>
        <v>73083.784139062496</v>
      </c>
      <c r="K221" s="6">
        <f>tbDailies[[#This Row],[ETH-USD]]*tbDailies[[#This Row],[FX]]</f>
        <v>2652.8250109999999</v>
      </c>
      <c r="L221" s="16">
        <f>_xlfn.XLOOKUP(tbDailies[[#This Row],[Month]],tbMonthlies[Month],tbMonthlies[US Inflation],L222)</f>
        <v>4.1599999999999998E-2</v>
      </c>
      <c r="M221" s="39">
        <f>_xlfn.XLOOKUP(tbDailies[[#This Row],[Month]],tbMonthlies[Month],tbMonthlies[Buffett Indicator],M222)</f>
        <v>1.8592430512714966</v>
      </c>
      <c r="N221" s="39">
        <f>_xlfn.XLOOKUP(tbDailies[[#This Row],[Month]],tbMonthlies[Month],tbMonthlies[CPI Indicator],N222)</f>
        <v>0.74229090808016229</v>
      </c>
      <c r="O221" s="39">
        <f>_xlfn.XLOOKUP(tbDailies[[#This Row],[Month]],tbMonthlies[Month],tbMonthlies[Shiller PE],O222)</f>
        <v>0.29920000000000002</v>
      </c>
      <c r="P221" s="39">
        <f>_xlfn.XLOOKUP(tbDailies[[#This Row],[Month]],tbMonthlies[Month],tbMonthlies[Unemployment],P222)</f>
        <v>6.0999999999999999E-2</v>
      </c>
      <c r="Q221" s="48">
        <f>_xlfn.XLOOKUP(tbDailies[[#This Row],[Month]],tbMonthlies[Month],tbMonthlies[Debt to GDP],Q222)</f>
        <v>78.162999999999997</v>
      </c>
    </row>
    <row r="222" spans="2:17" ht="30" customHeight="1" x14ac:dyDescent="0.25">
      <c r="B222" s="10">
        <v>44291</v>
      </c>
      <c r="C222" s="18" t="str">
        <f>TEXT(tbDailies[[#This Row],[Date]],"mmm-yy")</f>
        <v>Apr-21</v>
      </c>
      <c r="D222" s="4">
        <v>71</v>
      </c>
      <c r="E222" s="4" t="str">
        <f>_xlfn.XLOOKUP(tbDailies[[#This Row],[Date]],FXUSDCAD[Date],FXUSDCAD[Rate],E223)</f>
        <v>1.2525</v>
      </c>
      <c r="F222" s="6">
        <f>_xlfn.XLOOKUP(tbDailies[[#This Row],[Date]],BTC_USD_History[Date],BTC_USD_History[Close],"n/a")</f>
        <v>59057.878905999998</v>
      </c>
      <c r="G222" s="6">
        <f>_xlfn.XLOOKUP(tbDailies[[#This Row],[Date]],ETH_USD_History[Date(UTC)],ETH_USD_History[Value],"n/a")</f>
        <v>2107.73</v>
      </c>
      <c r="H222" s="6">
        <f>_xlfn.XLOOKUP(tbDailies[[#This Row],[Date]],VOO_USD_History[Date],VOO_USD_History[Close],"n/a")</f>
        <v>373.47000100000002</v>
      </c>
      <c r="I222" s="8">
        <f>_xlfn.XLOOKUP(tbDailies[[#This Row],[Date]],VIX_USD_History[DATE],VIX_USD_History[CLOSE],"n/a")</f>
        <v>17.91</v>
      </c>
      <c r="J222" s="6">
        <f>tbDailies[[#This Row],[BTC-USD]]*tbDailies[[#This Row],[FX]]</f>
        <v>73969.993329764999</v>
      </c>
      <c r="K222" s="6">
        <f>tbDailies[[#This Row],[ETH-USD]]*tbDailies[[#This Row],[FX]]</f>
        <v>2639.9318250000001</v>
      </c>
      <c r="L222" s="16">
        <f>_xlfn.XLOOKUP(tbDailies[[#This Row],[Month]],tbMonthlies[Month],tbMonthlies[US Inflation],L223)</f>
        <v>4.1599999999999998E-2</v>
      </c>
      <c r="M222" s="39">
        <f>_xlfn.XLOOKUP(tbDailies[[#This Row],[Month]],tbMonthlies[Month],tbMonthlies[Buffett Indicator],M223)</f>
        <v>1.8592430512714966</v>
      </c>
      <c r="N222" s="39">
        <f>_xlfn.XLOOKUP(tbDailies[[#This Row],[Month]],tbMonthlies[Month],tbMonthlies[CPI Indicator],N223)</f>
        <v>0.74229090808016229</v>
      </c>
      <c r="O222" s="39">
        <f>_xlfn.XLOOKUP(tbDailies[[#This Row],[Month]],tbMonthlies[Month],tbMonthlies[Shiller PE],O223)</f>
        <v>0.29920000000000002</v>
      </c>
      <c r="P222" s="39">
        <f>_xlfn.XLOOKUP(tbDailies[[#This Row],[Month]],tbMonthlies[Month],tbMonthlies[Unemployment],P223)</f>
        <v>6.0999999999999999E-2</v>
      </c>
      <c r="Q222" s="48">
        <f>_xlfn.XLOOKUP(tbDailies[[#This Row],[Month]],tbMonthlies[Month],tbMonthlies[Debt to GDP],Q223)</f>
        <v>78.162999999999997</v>
      </c>
    </row>
    <row r="223" spans="2:17" ht="30" customHeight="1" x14ac:dyDescent="0.25">
      <c r="B223" s="10">
        <v>44290</v>
      </c>
      <c r="C223" s="18" t="str">
        <f>TEXT(tbDailies[[#This Row],[Date]],"mmm-yy")</f>
        <v>Apr-21</v>
      </c>
      <c r="D223" s="4">
        <v>74</v>
      </c>
      <c r="E223" s="4" t="str">
        <f>_xlfn.XLOOKUP(tbDailies[[#This Row],[Date]],FXUSDCAD[Date],FXUSDCAD[Rate],E224)</f>
        <v>1.2565</v>
      </c>
      <c r="F223" s="6">
        <f>_xlfn.XLOOKUP(tbDailies[[#This Row],[Date]],BTC_USD_History[Date],BTC_USD_History[Close],"n/a")</f>
        <v>58758.554687999997</v>
      </c>
      <c r="G223" s="6">
        <f>_xlfn.XLOOKUP(tbDailies[[#This Row],[Date]],ETH_USD_History[Date(UTC)],ETH_USD_History[Value],"n/a")</f>
        <v>2076.62</v>
      </c>
      <c r="H223" s="6" t="str">
        <f>_xlfn.XLOOKUP(tbDailies[[#This Row],[Date]],VOO_USD_History[Date],VOO_USD_History[Close],"n/a")</f>
        <v>n/a</v>
      </c>
      <c r="I223" s="8" t="str">
        <f>_xlfn.XLOOKUP(tbDailies[[#This Row],[Date]],VIX_USD_History[DATE],VIX_USD_History[CLOSE],"n/a")</f>
        <v>n/a</v>
      </c>
      <c r="J223" s="6">
        <f>tbDailies[[#This Row],[BTC-USD]]*tbDailies[[#This Row],[FX]]</f>
        <v>73830.123965471998</v>
      </c>
      <c r="K223" s="6">
        <f>tbDailies[[#This Row],[ETH-USD]]*tbDailies[[#This Row],[FX]]</f>
        <v>2609.2730299999998</v>
      </c>
      <c r="L223" s="16">
        <f>_xlfn.XLOOKUP(tbDailies[[#This Row],[Month]],tbMonthlies[Month],tbMonthlies[US Inflation],L224)</f>
        <v>4.1599999999999998E-2</v>
      </c>
      <c r="M223" s="39">
        <f>_xlfn.XLOOKUP(tbDailies[[#This Row],[Month]],tbMonthlies[Month],tbMonthlies[Buffett Indicator],M224)</f>
        <v>1.8592430512714966</v>
      </c>
      <c r="N223" s="39">
        <f>_xlfn.XLOOKUP(tbDailies[[#This Row],[Month]],tbMonthlies[Month],tbMonthlies[CPI Indicator],N224)</f>
        <v>0.74229090808016229</v>
      </c>
      <c r="O223" s="39">
        <f>_xlfn.XLOOKUP(tbDailies[[#This Row],[Month]],tbMonthlies[Month],tbMonthlies[Shiller PE],O224)</f>
        <v>0.29920000000000002</v>
      </c>
      <c r="P223" s="39">
        <f>_xlfn.XLOOKUP(tbDailies[[#This Row],[Month]],tbMonthlies[Month],tbMonthlies[Unemployment],P224)</f>
        <v>6.0999999999999999E-2</v>
      </c>
      <c r="Q223" s="48">
        <f>_xlfn.XLOOKUP(tbDailies[[#This Row],[Month]],tbMonthlies[Month],tbMonthlies[Debt to GDP],Q224)</f>
        <v>78.162999999999997</v>
      </c>
    </row>
    <row r="224" spans="2:17" ht="30" customHeight="1" x14ac:dyDescent="0.25">
      <c r="B224" s="10">
        <v>44289</v>
      </c>
      <c r="C224" s="18" t="str">
        <f>TEXT(tbDailies[[#This Row],[Date]],"mmm-yy")</f>
        <v>Apr-21</v>
      </c>
      <c r="D224" s="4">
        <v>73</v>
      </c>
      <c r="E224" s="4" t="str">
        <f>_xlfn.XLOOKUP(tbDailies[[#This Row],[Date]],FXUSDCAD[Date],FXUSDCAD[Rate],E225)</f>
        <v>1.2565</v>
      </c>
      <c r="F224" s="6">
        <f>_xlfn.XLOOKUP(tbDailies[[#This Row],[Date]],BTC_USD_History[Date],BTC_USD_History[Close],"n/a")</f>
        <v>57603.890625</v>
      </c>
      <c r="G224" s="6">
        <f>_xlfn.XLOOKUP(tbDailies[[#This Row],[Date]],ETH_USD_History[Date(UTC)],ETH_USD_History[Value],"n/a")</f>
        <v>2009.19</v>
      </c>
      <c r="H224" s="6" t="str">
        <f>_xlfn.XLOOKUP(tbDailies[[#This Row],[Date]],VOO_USD_History[Date],VOO_USD_History[Close],"n/a")</f>
        <v>n/a</v>
      </c>
      <c r="I224" s="8" t="str">
        <f>_xlfn.XLOOKUP(tbDailies[[#This Row],[Date]],VIX_USD_History[DATE],VIX_USD_History[CLOSE],"n/a")</f>
        <v>n/a</v>
      </c>
      <c r="J224" s="6">
        <f>tbDailies[[#This Row],[BTC-USD]]*tbDailies[[#This Row],[FX]]</f>
        <v>72379.288570312492</v>
      </c>
      <c r="K224" s="6">
        <f>tbDailies[[#This Row],[ETH-USD]]*tbDailies[[#This Row],[FX]]</f>
        <v>2524.547235</v>
      </c>
      <c r="L224" s="16">
        <f>_xlfn.XLOOKUP(tbDailies[[#This Row],[Month]],tbMonthlies[Month],tbMonthlies[US Inflation],L225)</f>
        <v>4.1599999999999998E-2</v>
      </c>
      <c r="M224" s="39">
        <f>_xlfn.XLOOKUP(tbDailies[[#This Row],[Month]],tbMonthlies[Month],tbMonthlies[Buffett Indicator],M225)</f>
        <v>1.8592430512714966</v>
      </c>
      <c r="N224" s="39">
        <f>_xlfn.XLOOKUP(tbDailies[[#This Row],[Month]],tbMonthlies[Month],tbMonthlies[CPI Indicator],N225)</f>
        <v>0.74229090808016229</v>
      </c>
      <c r="O224" s="39">
        <f>_xlfn.XLOOKUP(tbDailies[[#This Row],[Month]],tbMonthlies[Month],tbMonthlies[Shiller PE],O225)</f>
        <v>0.29920000000000002</v>
      </c>
      <c r="P224" s="39">
        <f>_xlfn.XLOOKUP(tbDailies[[#This Row],[Month]],tbMonthlies[Month],tbMonthlies[Unemployment],P225)</f>
        <v>6.0999999999999999E-2</v>
      </c>
      <c r="Q224" s="48">
        <f>_xlfn.XLOOKUP(tbDailies[[#This Row],[Month]],tbMonthlies[Month],tbMonthlies[Debt to GDP],Q225)</f>
        <v>78.162999999999997</v>
      </c>
    </row>
    <row r="225" spans="2:17" ht="30" customHeight="1" x14ac:dyDescent="0.25">
      <c r="B225" s="10">
        <v>44288</v>
      </c>
      <c r="C225" s="18" t="str">
        <f>TEXT(tbDailies[[#This Row],[Date]],"mmm-yy")</f>
        <v>Apr-21</v>
      </c>
      <c r="D225" s="4">
        <v>74</v>
      </c>
      <c r="E225" s="4" t="str">
        <f>_xlfn.XLOOKUP(tbDailies[[#This Row],[Date]],FXUSDCAD[Date],FXUSDCAD[Rate],E226)</f>
        <v>1.2565</v>
      </c>
      <c r="F225" s="6">
        <f>_xlfn.XLOOKUP(tbDailies[[#This Row],[Date]],BTC_USD_History[Date],BTC_USD_History[Close],"n/a")</f>
        <v>59384.3125</v>
      </c>
      <c r="G225" s="6">
        <f>_xlfn.XLOOKUP(tbDailies[[#This Row],[Date]],ETH_USD_History[Date(UTC)],ETH_USD_History[Value],"n/a")</f>
        <v>2134.46</v>
      </c>
      <c r="H225" s="6" t="str">
        <f>_xlfn.XLOOKUP(tbDailies[[#This Row],[Date]],VOO_USD_History[Date],VOO_USD_History[Close],"n/a")</f>
        <v>n/a</v>
      </c>
      <c r="I225" s="8" t="str">
        <f>_xlfn.XLOOKUP(tbDailies[[#This Row],[Date]],VIX_USD_History[DATE],VIX_USD_History[CLOSE],"n/a")</f>
        <v>n/a</v>
      </c>
      <c r="J225" s="6">
        <f>tbDailies[[#This Row],[BTC-USD]]*tbDailies[[#This Row],[FX]]</f>
        <v>74616.388656249997</v>
      </c>
      <c r="K225" s="6">
        <f>tbDailies[[#This Row],[ETH-USD]]*tbDailies[[#This Row],[FX]]</f>
        <v>2681.9489899999999</v>
      </c>
      <c r="L225" s="16">
        <f>_xlfn.XLOOKUP(tbDailies[[#This Row],[Month]],tbMonthlies[Month],tbMonthlies[US Inflation],L226)</f>
        <v>4.1599999999999998E-2</v>
      </c>
      <c r="M225" s="39">
        <f>_xlfn.XLOOKUP(tbDailies[[#This Row],[Month]],tbMonthlies[Month],tbMonthlies[Buffett Indicator],M226)</f>
        <v>1.8592430512714966</v>
      </c>
      <c r="N225" s="39">
        <f>_xlfn.XLOOKUP(tbDailies[[#This Row],[Month]],tbMonthlies[Month],tbMonthlies[CPI Indicator],N226)</f>
        <v>0.74229090808016229</v>
      </c>
      <c r="O225" s="39">
        <f>_xlfn.XLOOKUP(tbDailies[[#This Row],[Month]],tbMonthlies[Month],tbMonthlies[Shiller PE],O226)</f>
        <v>0.29920000000000002</v>
      </c>
      <c r="P225" s="39">
        <f>_xlfn.XLOOKUP(tbDailies[[#This Row],[Month]],tbMonthlies[Month],tbMonthlies[Unemployment],P226)</f>
        <v>6.0999999999999999E-2</v>
      </c>
      <c r="Q225" s="48">
        <f>_xlfn.XLOOKUP(tbDailies[[#This Row],[Month]],tbMonthlies[Month],tbMonthlies[Debt to GDP],Q226)</f>
        <v>78.162999999999997</v>
      </c>
    </row>
    <row r="226" spans="2:17" ht="30" customHeight="1" x14ac:dyDescent="0.25">
      <c r="B226" s="10">
        <v>44287</v>
      </c>
      <c r="C226" s="18" t="str">
        <f>TEXT(tbDailies[[#This Row],[Date]],"mmm-yy")</f>
        <v>Apr-21</v>
      </c>
      <c r="D226" s="4">
        <v>74</v>
      </c>
      <c r="E226" s="4" t="str">
        <f>_xlfn.XLOOKUP(tbDailies[[#This Row],[Date]],FXUSDCAD[Date],FXUSDCAD[Rate],E227)</f>
        <v>1.2565</v>
      </c>
      <c r="F226" s="6">
        <f>_xlfn.XLOOKUP(tbDailies[[#This Row],[Date]],BTC_USD_History[Date],BTC_USD_History[Close],"n/a")</f>
        <v>59095.808594000002</v>
      </c>
      <c r="G226" s="6">
        <f>_xlfn.XLOOKUP(tbDailies[[#This Row],[Date]],ETH_USD_History[Date(UTC)],ETH_USD_History[Value],"n/a")</f>
        <v>1967.67</v>
      </c>
      <c r="H226" s="6">
        <f>_xlfn.XLOOKUP(tbDailies[[#This Row],[Date]],VOO_USD_History[Date],VOO_USD_History[Close],"n/a")</f>
        <v>368.16000400000001</v>
      </c>
      <c r="I226" s="8">
        <f>_xlfn.XLOOKUP(tbDailies[[#This Row],[Date]],VIX_USD_History[DATE],VIX_USD_History[CLOSE],"n/a")</f>
        <v>17.329999999999998</v>
      </c>
      <c r="J226" s="6">
        <f>tbDailies[[#This Row],[BTC-USD]]*tbDailies[[#This Row],[FX]]</f>
        <v>74253.883498361</v>
      </c>
      <c r="K226" s="6">
        <f>tbDailies[[#This Row],[ETH-USD]]*tbDailies[[#This Row],[FX]]</f>
        <v>2472.3773550000001</v>
      </c>
      <c r="L226" s="16">
        <f>_xlfn.XLOOKUP(tbDailies[[#This Row],[Month]],tbMonthlies[Month],tbMonthlies[US Inflation],L227)</f>
        <v>4.1599999999999998E-2</v>
      </c>
      <c r="M226" s="39">
        <f>_xlfn.XLOOKUP(tbDailies[[#This Row],[Month]],tbMonthlies[Month],tbMonthlies[Buffett Indicator],M227)</f>
        <v>1.8592430512714966</v>
      </c>
      <c r="N226" s="39">
        <f>_xlfn.XLOOKUP(tbDailies[[#This Row],[Month]],tbMonthlies[Month],tbMonthlies[CPI Indicator],N227)</f>
        <v>0.74229090808016229</v>
      </c>
      <c r="O226" s="39">
        <f>_xlfn.XLOOKUP(tbDailies[[#This Row],[Month]],tbMonthlies[Month],tbMonthlies[Shiller PE],O227)</f>
        <v>0.29920000000000002</v>
      </c>
      <c r="P226" s="39">
        <f>_xlfn.XLOOKUP(tbDailies[[#This Row],[Month]],tbMonthlies[Month],tbMonthlies[Unemployment],P227)</f>
        <v>6.0999999999999999E-2</v>
      </c>
      <c r="Q226" s="48">
        <f>_xlfn.XLOOKUP(tbDailies[[#This Row],[Month]],tbMonthlies[Month],tbMonthlies[Debt to GDP],Q227)</f>
        <v>78.162999999999997</v>
      </c>
    </row>
    <row r="227" spans="2:17" ht="30" customHeight="1" x14ac:dyDescent="0.25">
      <c r="B227" s="10">
        <v>44286</v>
      </c>
      <c r="C227" s="18" t="str">
        <f>TEXT(tbDailies[[#This Row],[Date]],"mmm-yy")</f>
        <v>Mar-21</v>
      </c>
      <c r="D227" s="4">
        <v>76</v>
      </c>
      <c r="E227" s="4" t="str">
        <f>_xlfn.XLOOKUP(tbDailies[[#This Row],[Date]],FXUSDCAD[Date],FXUSDCAD[Rate],E228)</f>
        <v>1.2575</v>
      </c>
      <c r="F227" s="6">
        <f>_xlfn.XLOOKUP(tbDailies[[#This Row],[Date]],BTC_USD_History[Date],BTC_USD_History[Close],"n/a")</f>
        <v>58918.832030999998</v>
      </c>
      <c r="G227" s="6">
        <f>_xlfn.XLOOKUP(tbDailies[[#This Row],[Date]],ETH_USD_History[Date(UTC)],ETH_USD_History[Value],"n/a")</f>
        <v>1919.08</v>
      </c>
      <c r="H227" s="6">
        <f>_xlfn.XLOOKUP(tbDailies[[#This Row],[Date]],VOO_USD_History[Date],VOO_USD_History[Close],"n/a")</f>
        <v>364.29998799999998</v>
      </c>
      <c r="I227" s="8">
        <f>_xlfn.XLOOKUP(tbDailies[[#This Row],[Date]],VIX_USD_History[DATE],VIX_USD_History[CLOSE],"n/a")</f>
        <v>19.399999999999999</v>
      </c>
      <c r="J227" s="6">
        <f>tbDailies[[#This Row],[BTC-USD]]*tbDailies[[#This Row],[FX]]</f>
        <v>74090.431278982505</v>
      </c>
      <c r="K227" s="6">
        <f>tbDailies[[#This Row],[ETH-USD]]*tbDailies[[#This Row],[FX]]</f>
        <v>2413.2431000000001</v>
      </c>
      <c r="L227" s="16">
        <f>_xlfn.XLOOKUP(tbDailies[[#This Row],[Month]],tbMonthlies[Month],tbMonthlies[US Inflation],L228)</f>
        <v>2.6200000000000001E-2</v>
      </c>
      <c r="M227" s="39">
        <f>_xlfn.XLOOKUP(tbDailies[[#This Row],[Month]],tbMonthlies[Month],tbMonthlies[Buffett Indicator],M228)</f>
        <v>1.8848309296764632</v>
      </c>
      <c r="N227" s="39">
        <f>_xlfn.XLOOKUP(tbDailies[[#This Row],[Month]],tbMonthlies[Month],tbMonthlies[CPI Indicator],N228)</f>
        <v>0.73623981988492648</v>
      </c>
      <c r="O227" s="39">
        <f>_xlfn.XLOOKUP(tbDailies[[#This Row],[Month]],tbMonthlies[Month],tbMonthlies[Shiller PE],O228)</f>
        <v>0.30499999999999999</v>
      </c>
      <c r="P227" s="39">
        <f>_xlfn.XLOOKUP(tbDailies[[#This Row],[Month]],tbMonthlies[Month],tbMonthlies[Unemployment],P228)</f>
        <v>0.06</v>
      </c>
      <c r="Q227" s="48">
        <f>_xlfn.XLOOKUP(tbDailies[[#This Row],[Month]],tbMonthlies[Month],tbMonthlies[Debt to GDP],Q228)</f>
        <v>78.162999999999997</v>
      </c>
    </row>
    <row r="228" spans="2:17" ht="30" customHeight="1" x14ac:dyDescent="0.25">
      <c r="B228" s="10">
        <v>44285</v>
      </c>
      <c r="C228" s="18" t="str">
        <f>TEXT(tbDailies[[#This Row],[Date]],"mmm-yy")</f>
        <v>Mar-21</v>
      </c>
      <c r="D228" s="4">
        <v>72</v>
      </c>
      <c r="E228" s="4" t="str">
        <f>_xlfn.XLOOKUP(tbDailies[[#This Row],[Date]],FXUSDCAD[Date],FXUSDCAD[Rate],E229)</f>
        <v>1.2631</v>
      </c>
      <c r="F228" s="6">
        <f>_xlfn.XLOOKUP(tbDailies[[#This Row],[Date]],BTC_USD_History[Date],BTC_USD_History[Close],"n/a")</f>
        <v>58917.691405999998</v>
      </c>
      <c r="G228" s="6">
        <f>_xlfn.XLOOKUP(tbDailies[[#This Row],[Date]],ETH_USD_History[Date(UTC)],ETH_USD_History[Value],"n/a")</f>
        <v>1841.4</v>
      </c>
      <c r="H228" s="6">
        <f>_xlfn.XLOOKUP(tbDailies[[#This Row],[Date]],VOO_USD_History[Date],VOO_USD_History[Close],"n/a")</f>
        <v>362.85998499999999</v>
      </c>
      <c r="I228" s="8">
        <f>_xlfn.XLOOKUP(tbDailies[[#This Row],[Date]],VIX_USD_History[DATE],VIX_USD_History[CLOSE],"n/a")</f>
        <v>19.61</v>
      </c>
      <c r="J228" s="6">
        <f>tbDailies[[#This Row],[BTC-USD]]*tbDailies[[#This Row],[FX]]</f>
        <v>74418.936014918596</v>
      </c>
      <c r="K228" s="6">
        <f>tbDailies[[#This Row],[ETH-USD]]*tbDailies[[#This Row],[FX]]</f>
        <v>2325.8723399999999</v>
      </c>
      <c r="L228" s="16">
        <f>_xlfn.XLOOKUP(tbDailies[[#This Row],[Month]],tbMonthlies[Month],tbMonthlies[US Inflation],L229)</f>
        <v>2.6200000000000001E-2</v>
      </c>
      <c r="M228" s="39">
        <f>_xlfn.XLOOKUP(tbDailies[[#This Row],[Month]],tbMonthlies[Month],tbMonthlies[Buffett Indicator],M229)</f>
        <v>1.8848309296764632</v>
      </c>
      <c r="N228" s="39">
        <f>_xlfn.XLOOKUP(tbDailies[[#This Row],[Month]],tbMonthlies[Month],tbMonthlies[CPI Indicator],N229)</f>
        <v>0.73623981988492648</v>
      </c>
      <c r="O228" s="39">
        <f>_xlfn.XLOOKUP(tbDailies[[#This Row],[Month]],tbMonthlies[Month],tbMonthlies[Shiller PE],O229)</f>
        <v>0.30499999999999999</v>
      </c>
      <c r="P228" s="39">
        <f>_xlfn.XLOOKUP(tbDailies[[#This Row],[Month]],tbMonthlies[Month],tbMonthlies[Unemployment],P229)</f>
        <v>0.06</v>
      </c>
      <c r="Q228" s="48">
        <f>_xlfn.XLOOKUP(tbDailies[[#This Row],[Month]],tbMonthlies[Month],tbMonthlies[Debt to GDP],Q229)</f>
        <v>78.162999999999997</v>
      </c>
    </row>
    <row r="229" spans="2:17" ht="30" customHeight="1" x14ac:dyDescent="0.25">
      <c r="B229" s="10">
        <v>44284</v>
      </c>
      <c r="C229" s="18" t="str">
        <f>TEXT(tbDailies[[#This Row],[Date]],"mmm-yy")</f>
        <v>Mar-21</v>
      </c>
      <c r="D229" s="4">
        <v>72</v>
      </c>
      <c r="E229" s="4" t="str">
        <f>_xlfn.XLOOKUP(tbDailies[[#This Row],[Date]],FXUSDCAD[Date],FXUSDCAD[Rate],E230)</f>
        <v>1.2594</v>
      </c>
      <c r="F229" s="6">
        <f>_xlfn.XLOOKUP(tbDailies[[#This Row],[Date]],BTC_USD_History[Date],BTC_USD_History[Close],"n/a")</f>
        <v>57750.199219000002</v>
      </c>
      <c r="G229" s="6">
        <f>_xlfn.XLOOKUP(tbDailies[[#This Row],[Date]],ETH_USD_History[Date(UTC)],ETH_USD_History[Value],"n/a")</f>
        <v>1816.48</v>
      </c>
      <c r="H229" s="6">
        <f>_xlfn.XLOOKUP(tbDailies[[#This Row],[Date]],VOO_USD_History[Date],VOO_USD_History[Close],"n/a")</f>
        <v>363.790009</v>
      </c>
      <c r="I229" s="8">
        <f>_xlfn.XLOOKUP(tbDailies[[#This Row],[Date]],VIX_USD_History[DATE],VIX_USD_History[CLOSE],"n/a")</f>
        <v>20.74</v>
      </c>
      <c r="J229" s="6">
        <f>tbDailies[[#This Row],[BTC-USD]]*tbDailies[[#This Row],[FX]]</f>
        <v>72730.600896408607</v>
      </c>
      <c r="K229" s="6">
        <f>tbDailies[[#This Row],[ETH-USD]]*tbDailies[[#This Row],[FX]]</f>
        <v>2287.6749119999999</v>
      </c>
      <c r="L229" s="16">
        <f>_xlfn.XLOOKUP(tbDailies[[#This Row],[Month]],tbMonthlies[Month],tbMonthlies[US Inflation],L230)</f>
        <v>2.6200000000000001E-2</v>
      </c>
      <c r="M229" s="39">
        <f>_xlfn.XLOOKUP(tbDailies[[#This Row],[Month]],tbMonthlies[Month],tbMonthlies[Buffett Indicator],M230)</f>
        <v>1.8848309296764632</v>
      </c>
      <c r="N229" s="39">
        <f>_xlfn.XLOOKUP(tbDailies[[#This Row],[Month]],tbMonthlies[Month],tbMonthlies[CPI Indicator],N230)</f>
        <v>0.73623981988492648</v>
      </c>
      <c r="O229" s="39">
        <f>_xlfn.XLOOKUP(tbDailies[[#This Row],[Month]],tbMonthlies[Month],tbMonthlies[Shiller PE],O230)</f>
        <v>0.30499999999999999</v>
      </c>
      <c r="P229" s="39">
        <f>_xlfn.XLOOKUP(tbDailies[[#This Row],[Month]],tbMonthlies[Month],tbMonthlies[Unemployment],P230)</f>
        <v>0.06</v>
      </c>
      <c r="Q229" s="48">
        <f>_xlfn.XLOOKUP(tbDailies[[#This Row],[Month]],tbMonthlies[Month],tbMonthlies[Debt to GDP],Q230)</f>
        <v>78.162999999999997</v>
      </c>
    </row>
    <row r="230" spans="2:17" ht="30" customHeight="1" x14ac:dyDescent="0.25">
      <c r="B230" s="10">
        <v>44283</v>
      </c>
      <c r="C230" s="18" t="str">
        <f>TEXT(tbDailies[[#This Row],[Date]],"mmm-yy")</f>
        <v>Mar-21</v>
      </c>
      <c r="D230" s="4">
        <v>74</v>
      </c>
      <c r="E230" s="4" t="str">
        <f>_xlfn.XLOOKUP(tbDailies[[#This Row],[Date]],FXUSDCAD[Date],FXUSDCAD[Rate],E231)</f>
        <v>1.2580</v>
      </c>
      <c r="F230" s="6">
        <f>_xlfn.XLOOKUP(tbDailies[[#This Row],[Date]],BTC_USD_History[Date],BTC_USD_History[Close],"n/a")</f>
        <v>55950.746094000002</v>
      </c>
      <c r="G230" s="6">
        <f>_xlfn.XLOOKUP(tbDailies[[#This Row],[Date]],ETH_USD_History[Date(UTC)],ETH_USD_History[Value],"n/a")</f>
        <v>1686.74</v>
      </c>
      <c r="H230" s="6" t="str">
        <f>_xlfn.XLOOKUP(tbDailies[[#This Row],[Date]],VOO_USD_History[Date],VOO_USD_History[Close],"n/a")</f>
        <v>n/a</v>
      </c>
      <c r="I230" s="8" t="str">
        <f>_xlfn.XLOOKUP(tbDailies[[#This Row],[Date]],VIX_USD_History[DATE],VIX_USD_History[CLOSE],"n/a")</f>
        <v>n/a</v>
      </c>
      <c r="J230" s="6">
        <f>tbDailies[[#This Row],[BTC-USD]]*tbDailies[[#This Row],[FX]]</f>
        <v>70386.038586252005</v>
      </c>
      <c r="K230" s="6">
        <f>tbDailies[[#This Row],[ETH-USD]]*tbDailies[[#This Row],[FX]]</f>
        <v>2121.9189200000001</v>
      </c>
      <c r="L230" s="16">
        <f>_xlfn.XLOOKUP(tbDailies[[#This Row],[Month]],tbMonthlies[Month],tbMonthlies[US Inflation],L231)</f>
        <v>2.6200000000000001E-2</v>
      </c>
      <c r="M230" s="39">
        <f>_xlfn.XLOOKUP(tbDailies[[#This Row],[Month]],tbMonthlies[Month],tbMonthlies[Buffett Indicator],M231)</f>
        <v>1.8848309296764632</v>
      </c>
      <c r="N230" s="39">
        <f>_xlfn.XLOOKUP(tbDailies[[#This Row],[Month]],tbMonthlies[Month],tbMonthlies[CPI Indicator],N231)</f>
        <v>0.73623981988492648</v>
      </c>
      <c r="O230" s="39">
        <f>_xlfn.XLOOKUP(tbDailies[[#This Row],[Month]],tbMonthlies[Month],tbMonthlies[Shiller PE],O231)</f>
        <v>0.30499999999999999</v>
      </c>
      <c r="P230" s="39">
        <f>_xlfn.XLOOKUP(tbDailies[[#This Row],[Month]],tbMonthlies[Month],tbMonthlies[Unemployment],P231)</f>
        <v>0.06</v>
      </c>
      <c r="Q230" s="48">
        <f>_xlfn.XLOOKUP(tbDailies[[#This Row],[Month]],tbMonthlies[Month],tbMonthlies[Debt to GDP],Q231)</f>
        <v>78.162999999999997</v>
      </c>
    </row>
    <row r="231" spans="2:17" ht="30" customHeight="1" x14ac:dyDescent="0.25">
      <c r="B231" s="10">
        <v>44282</v>
      </c>
      <c r="C231" s="18" t="str">
        <f>TEXT(tbDailies[[#This Row],[Date]],"mmm-yy")</f>
        <v>Mar-21</v>
      </c>
      <c r="D231" s="4">
        <v>65</v>
      </c>
      <c r="E231" s="4" t="str">
        <f>_xlfn.XLOOKUP(tbDailies[[#This Row],[Date]],FXUSDCAD[Date],FXUSDCAD[Rate],E232)</f>
        <v>1.2580</v>
      </c>
      <c r="F231" s="6">
        <f>_xlfn.XLOOKUP(tbDailies[[#This Row],[Date]],BTC_USD_History[Date],BTC_USD_History[Close],"n/a")</f>
        <v>55973.511719000002</v>
      </c>
      <c r="G231" s="6">
        <f>_xlfn.XLOOKUP(tbDailies[[#This Row],[Date]],ETH_USD_History[Date(UTC)],ETH_USD_History[Value],"n/a")</f>
        <v>1713.94</v>
      </c>
      <c r="H231" s="6" t="str">
        <f>_xlfn.XLOOKUP(tbDailies[[#This Row],[Date]],VOO_USD_History[Date],VOO_USD_History[Close],"n/a")</f>
        <v>n/a</v>
      </c>
      <c r="I231" s="8" t="str">
        <f>_xlfn.XLOOKUP(tbDailies[[#This Row],[Date]],VIX_USD_History[DATE],VIX_USD_History[CLOSE],"n/a")</f>
        <v>n/a</v>
      </c>
      <c r="J231" s="6">
        <f>tbDailies[[#This Row],[BTC-USD]]*tbDailies[[#This Row],[FX]]</f>
        <v>70414.677742501997</v>
      </c>
      <c r="K231" s="6">
        <f>tbDailies[[#This Row],[ETH-USD]]*tbDailies[[#This Row],[FX]]</f>
        <v>2156.13652</v>
      </c>
      <c r="L231" s="16">
        <f>_xlfn.XLOOKUP(tbDailies[[#This Row],[Month]],tbMonthlies[Month],tbMonthlies[US Inflation],L232)</f>
        <v>2.6200000000000001E-2</v>
      </c>
      <c r="M231" s="39">
        <f>_xlfn.XLOOKUP(tbDailies[[#This Row],[Month]],tbMonthlies[Month],tbMonthlies[Buffett Indicator],M232)</f>
        <v>1.8848309296764632</v>
      </c>
      <c r="N231" s="39">
        <f>_xlfn.XLOOKUP(tbDailies[[#This Row],[Month]],tbMonthlies[Month],tbMonthlies[CPI Indicator],N232)</f>
        <v>0.73623981988492648</v>
      </c>
      <c r="O231" s="39">
        <f>_xlfn.XLOOKUP(tbDailies[[#This Row],[Month]],tbMonthlies[Month],tbMonthlies[Shiller PE],O232)</f>
        <v>0.30499999999999999</v>
      </c>
      <c r="P231" s="39">
        <f>_xlfn.XLOOKUP(tbDailies[[#This Row],[Month]],tbMonthlies[Month],tbMonthlies[Unemployment],P232)</f>
        <v>0.06</v>
      </c>
      <c r="Q231" s="48">
        <f>_xlfn.XLOOKUP(tbDailies[[#This Row],[Month]],tbMonthlies[Month],tbMonthlies[Debt to GDP],Q232)</f>
        <v>78.162999999999997</v>
      </c>
    </row>
    <row r="232" spans="2:17" ht="30" customHeight="1" x14ac:dyDescent="0.25">
      <c r="B232" s="10">
        <v>44281</v>
      </c>
      <c r="C232" s="18" t="str">
        <f>TEXT(tbDailies[[#This Row],[Date]],"mmm-yy")</f>
        <v>Mar-21</v>
      </c>
      <c r="D232" s="4">
        <v>54</v>
      </c>
      <c r="E232" s="4" t="str">
        <f>_xlfn.XLOOKUP(tbDailies[[#This Row],[Date]],FXUSDCAD[Date],FXUSDCAD[Rate],E233)</f>
        <v>1.2580</v>
      </c>
      <c r="F232" s="6">
        <f>_xlfn.XLOOKUP(tbDailies[[#This Row],[Date]],BTC_USD_History[Date],BTC_USD_History[Close],"n/a")</f>
        <v>55137.3125</v>
      </c>
      <c r="G232" s="6">
        <f>_xlfn.XLOOKUP(tbDailies[[#This Row],[Date]],ETH_USD_History[Date(UTC)],ETH_USD_History[Value],"n/a")</f>
        <v>1699.89</v>
      </c>
      <c r="H232" s="6">
        <f>_xlfn.XLOOKUP(tbDailies[[#This Row],[Date]],VOO_USD_History[Date],VOO_USD_History[Close],"n/a")</f>
        <v>364.01001000000002</v>
      </c>
      <c r="I232" s="8">
        <f>_xlfn.XLOOKUP(tbDailies[[#This Row],[Date]],VIX_USD_History[DATE],VIX_USD_History[CLOSE],"n/a")</f>
        <v>18.86</v>
      </c>
      <c r="J232" s="6">
        <f>tbDailies[[#This Row],[BTC-USD]]*tbDailies[[#This Row],[FX]]</f>
        <v>69362.739125000007</v>
      </c>
      <c r="K232" s="6">
        <f>tbDailies[[#This Row],[ETH-USD]]*tbDailies[[#This Row],[FX]]</f>
        <v>2138.46162</v>
      </c>
      <c r="L232" s="16">
        <f>_xlfn.XLOOKUP(tbDailies[[#This Row],[Month]],tbMonthlies[Month],tbMonthlies[US Inflation],L233)</f>
        <v>2.6200000000000001E-2</v>
      </c>
      <c r="M232" s="39">
        <f>_xlfn.XLOOKUP(tbDailies[[#This Row],[Month]],tbMonthlies[Month],tbMonthlies[Buffett Indicator],M233)</f>
        <v>1.8848309296764632</v>
      </c>
      <c r="N232" s="39">
        <f>_xlfn.XLOOKUP(tbDailies[[#This Row],[Month]],tbMonthlies[Month],tbMonthlies[CPI Indicator],N233)</f>
        <v>0.73623981988492648</v>
      </c>
      <c r="O232" s="39">
        <f>_xlfn.XLOOKUP(tbDailies[[#This Row],[Month]],tbMonthlies[Month],tbMonthlies[Shiller PE],O233)</f>
        <v>0.30499999999999999</v>
      </c>
      <c r="P232" s="39">
        <f>_xlfn.XLOOKUP(tbDailies[[#This Row],[Month]],tbMonthlies[Month],tbMonthlies[Unemployment],P233)</f>
        <v>0.06</v>
      </c>
      <c r="Q232" s="48">
        <f>_xlfn.XLOOKUP(tbDailies[[#This Row],[Month]],tbMonthlies[Month],tbMonthlies[Debt to GDP],Q233)</f>
        <v>78.162999999999997</v>
      </c>
    </row>
    <row r="233" spans="2:17" ht="30" customHeight="1" x14ac:dyDescent="0.25">
      <c r="B233" s="10">
        <v>44280</v>
      </c>
      <c r="C233" s="18" t="str">
        <f>TEXT(tbDailies[[#This Row],[Date]],"mmm-yy")</f>
        <v>Mar-21</v>
      </c>
      <c r="D233" s="4">
        <v>60</v>
      </c>
      <c r="E233" s="4" t="str">
        <f>_xlfn.XLOOKUP(tbDailies[[#This Row],[Date]],FXUSDCAD[Date],FXUSDCAD[Rate],E234)</f>
        <v>1.2606</v>
      </c>
      <c r="F233" s="6">
        <f>_xlfn.XLOOKUP(tbDailies[[#This Row],[Date]],BTC_USD_History[Date],BTC_USD_History[Close],"n/a")</f>
        <v>51704.160155999998</v>
      </c>
      <c r="G233" s="6">
        <f>_xlfn.XLOOKUP(tbDailies[[#This Row],[Date]],ETH_USD_History[Date(UTC)],ETH_USD_History[Value],"n/a")</f>
        <v>1588.34</v>
      </c>
      <c r="H233" s="6">
        <f>_xlfn.XLOOKUP(tbDailies[[#This Row],[Date]],VOO_USD_History[Date],VOO_USD_History[Close],"n/a")</f>
        <v>359.42999300000002</v>
      </c>
      <c r="I233" s="8">
        <f>_xlfn.XLOOKUP(tbDailies[[#This Row],[Date]],VIX_USD_History[DATE],VIX_USD_History[CLOSE],"n/a")</f>
        <v>19.809999999999999</v>
      </c>
      <c r="J233" s="6">
        <f>tbDailies[[#This Row],[BTC-USD]]*tbDailies[[#This Row],[FX]]</f>
        <v>65178.264292653592</v>
      </c>
      <c r="K233" s="6">
        <f>tbDailies[[#This Row],[ETH-USD]]*tbDailies[[#This Row],[FX]]</f>
        <v>2002.2614039999999</v>
      </c>
      <c r="L233" s="16">
        <f>_xlfn.XLOOKUP(tbDailies[[#This Row],[Month]],tbMonthlies[Month],tbMonthlies[US Inflation],L234)</f>
        <v>2.6200000000000001E-2</v>
      </c>
      <c r="M233" s="39">
        <f>_xlfn.XLOOKUP(tbDailies[[#This Row],[Month]],tbMonthlies[Month],tbMonthlies[Buffett Indicator],M234)</f>
        <v>1.8848309296764632</v>
      </c>
      <c r="N233" s="39">
        <f>_xlfn.XLOOKUP(tbDailies[[#This Row],[Month]],tbMonthlies[Month],tbMonthlies[CPI Indicator],N234)</f>
        <v>0.73623981988492648</v>
      </c>
      <c r="O233" s="39">
        <f>_xlfn.XLOOKUP(tbDailies[[#This Row],[Month]],tbMonthlies[Month],tbMonthlies[Shiller PE],O234)</f>
        <v>0.30499999999999999</v>
      </c>
      <c r="P233" s="39">
        <f>_xlfn.XLOOKUP(tbDailies[[#This Row],[Month]],tbMonthlies[Month],tbMonthlies[Unemployment],P234)</f>
        <v>0.06</v>
      </c>
      <c r="Q233" s="48">
        <f>_xlfn.XLOOKUP(tbDailies[[#This Row],[Month]],tbMonthlies[Month],tbMonthlies[Debt to GDP],Q234)</f>
        <v>78.162999999999997</v>
      </c>
    </row>
    <row r="234" spans="2:17" ht="30" customHeight="1" x14ac:dyDescent="0.25">
      <c r="B234" s="10">
        <v>44279</v>
      </c>
      <c r="C234" s="18" t="str">
        <f>TEXT(tbDailies[[#This Row],[Date]],"mmm-yy")</f>
        <v>Mar-21</v>
      </c>
      <c r="D234" s="4">
        <v>65</v>
      </c>
      <c r="E234" s="4" t="str">
        <f>_xlfn.XLOOKUP(tbDailies[[#This Row],[Date]],FXUSDCAD[Date],FXUSDCAD[Rate],E235)</f>
        <v>1.2562</v>
      </c>
      <c r="F234" s="6">
        <f>_xlfn.XLOOKUP(tbDailies[[#This Row],[Date]],BTC_USD_History[Date],BTC_USD_History[Close],"n/a")</f>
        <v>52774.265625</v>
      </c>
      <c r="G234" s="6">
        <f>_xlfn.XLOOKUP(tbDailies[[#This Row],[Date]],ETH_USD_History[Date(UTC)],ETH_USD_History[Value],"n/a")</f>
        <v>1583.24</v>
      </c>
      <c r="H234" s="6">
        <f>_xlfn.XLOOKUP(tbDailies[[#This Row],[Date]],VOO_USD_History[Date],VOO_USD_History[Close],"n/a")</f>
        <v>357.42001299999998</v>
      </c>
      <c r="I234" s="8">
        <f>_xlfn.XLOOKUP(tbDailies[[#This Row],[Date]],VIX_USD_History[DATE],VIX_USD_History[CLOSE],"n/a")</f>
        <v>21.2</v>
      </c>
      <c r="J234" s="6">
        <f>tbDailies[[#This Row],[BTC-USD]]*tbDailies[[#This Row],[FX]]</f>
        <v>66295.032478124995</v>
      </c>
      <c r="K234" s="6">
        <f>tbDailies[[#This Row],[ETH-USD]]*tbDailies[[#This Row],[FX]]</f>
        <v>1988.866088</v>
      </c>
      <c r="L234" s="16">
        <f>_xlfn.XLOOKUP(tbDailies[[#This Row],[Month]],tbMonthlies[Month],tbMonthlies[US Inflation],L235)</f>
        <v>2.6200000000000001E-2</v>
      </c>
      <c r="M234" s="39">
        <f>_xlfn.XLOOKUP(tbDailies[[#This Row],[Month]],tbMonthlies[Month],tbMonthlies[Buffett Indicator],M235)</f>
        <v>1.8848309296764632</v>
      </c>
      <c r="N234" s="39">
        <f>_xlfn.XLOOKUP(tbDailies[[#This Row],[Month]],tbMonthlies[Month],tbMonthlies[CPI Indicator],N235)</f>
        <v>0.73623981988492648</v>
      </c>
      <c r="O234" s="39">
        <f>_xlfn.XLOOKUP(tbDailies[[#This Row],[Month]],tbMonthlies[Month],tbMonthlies[Shiller PE],O235)</f>
        <v>0.30499999999999999</v>
      </c>
      <c r="P234" s="39">
        <f>_xlfn.XLOOKUP(tbDailies[[#This Row],[Month]],tbMonthlies[Month],tbMonthlies[Unemployment],P235)</f>
        <v>0.06</v>
      </c>
      <c r="Q234" s="48">
        <f>_xlfn.XLOOKUP(tbDailies[[#This Row],[Month]],tbMonthlies[Month],tbMonthlies[Debt to GDP],Q235)</f>
        <v>78.162999999999997</v>
      </c>
    </row>
    <row r="235" spans="2:17" ht="30" customHeight="1" x14ac:dyDescent="0.25">
      <c r="B235" s="10">
        <v>44278</v>
      </c>
      <c r="C235" s="18" t="str">
        <f>TEXT(tbDailies[[#This Row],[Date]],"mmm-yy")</f>
        <v>Mar-21</v>
      </c>
      <c r="D235" s="4">
        <v>66</v>
      </c>
      <c r="E235" s="4" t="str">
        <f>_xlfn.XLOOKUP(tbDailies[[#This Row],[Date]],FXUSDCAD[Date],FXUSDCAD[Rate],E236)</f>
        <v>1.2562</v>
      </c>
      <c r="F235" s="6">
        <f>_xlfn.XLOOKUP(tbDailies[[#This Row],[Date]],BTC_USD_History[Date],BTC_USD_History[Close],"n/a")</f>
        <v>54738.945312999997</v>
      </c>
      <c r="G235" s="6">
        <f>_xlfn.XLOOKUP(tbDailies[[#This Row],[Date]],ETH_USD_History[Date(UTC)],ETH_USD_History[Value],"n/a")</f>
        <v>1668.69</v>
      </c>
      <c r="H235" s="6">
        <f>_xlfn.XLOOKUP(tbDailies[[#This Row],[Date]],VOO_USD_History[Date],VOO_USD_History[Close],"n/a")</f>
        <v>359.41000400000001</v>
      </c>
      <c r="I235" s="8">
        <f>_xlfn.XLOOKUP(tbDailies[[#This Row],[Date]],VIX_USD_History[DATE],VIX_USD_History[CLOSE],"n/a")</f>
        <v>20.3</v>
      </c>
      <c r="J235" s="6">
        <f>tbDailies[[#This Row],[BTC-USD]]*tbDailies[[#This Row],[FX]]</f>
        <v>68763.063102190601</v>
      </c>
      <c r="K235" s="6">
        <f>tbDailies[[#This Row],[ETH-USD]]*tbDailies[[#This Row],[FX]]</f>
        <v>2096.2083780000003</v>
      </c>
      <c r="L235" s="16">
        <f>_xlfn.XLOOKUP(tbDailies[[#This Row],[Month]],tbMonthlies[Month],tbMonthlies[US Inflation],L236)</f>
        <v>2.6200000000000001E-2</v>
      </c>
      <c r="M235" s="39">
        <f>_xlfn.XLOOKUP(tbDailies[[#This Row],[Month]],tbMonthlies[Month],tbMonthlies[Buffett Indicator],M236)</f>
        <v>1.8848309296764632</v>
      </c>
      <c r="N235" s="39">
        <f>_xlfn.XLOOKUP(tbDailies[[#This Row],[Month]],tbMonthlies[Month],tbMonthlies[CPI Indicator],N236)</f>
        <v>0.73623981988492648</v>
      </c>
      <c r="O235" s="39">
        <f>_xlfn.XLOOKUP(tbDailies[[#This Row],[Month]],tbMonthlies[Month],tbMonthlies[Shiller PE],O236)</f>
        <v>0.30499999999999999</v>
      </c>
      <c r="P235" s="39">
        <f>_xlfn.XLOOKUP(tbDailies[[#This Row],[Month]],tbMonthlies[Month],tbMonthlies[Unemployment],P236)</f>
        <v>0.06</v>
      </c>
      <c r="Q235" s="48">
        <f>_xlfn.XLOOKUP(tbDailies[[#This Row],[Month]],tbMonthlies[Month],tbMonthlies[Debt to GDP],Q236)</f>
        <v>78.162999999999997</v>
      </c>
    </row>
    <row r="236" spans="2:17" ht="30" customHeight="1" x14ac:dyDescent="0.25">
      <c r="B236" s="10">
        <v>44277</v>
      </c>
      <c r="C236" s="18" t="str">
        <f>TEXT(tbDailies[[#This Row],[Date]],"mmm-yy")</f>
        <v>Mar-21</v>
      </c>
      <c r="D236" s="4">
        <v>70</v>
      </c>
      <c r="E236" s="4" t="str">
        <f>_xlfn.XLOOKUP(tbDailies[[#This Row],[Date]],FXUSDCAD[Date],FXUSDCAD[Rate],E237)</f>
        <v>1.2513</v>
      </c>
      <c r="F236" s="6">
        <f>_xlfn.XLOOKUP(tbDailies[[#This Row],[Date]],BTC_USD_History[Date],BTC_USD_History[Close],"n/a")</f>
        <v>54529.144530999998</v>
      </c>
      <c r="G236" s="6">
        <f>_xlfn.XLOOKUP(tbDailies[[#This Row],[Date]],ETH_USD_History[Date(UTC)],ETH_USD_History[Value],"n/a")</f>
        <v>1682.05</v>
      </c>
      <c r="H236" s="6">
        <f>_xlfn.XLOOKUP(tbDailies[[#This Row],[Date]],VOO_USD_History[Date],VOO_USD_History[Close],"n/a")</f>
        <v>362.07000699999998</v>
      </c>
      <c r="I236" s="8">
        <f>_xlfn.XLOOKUP(tbDailies[[#This Row],[Date]],VIX_USD_History[DATE],VIX_USD_History[CLOSE],"n/a")</f>
        <v>18.88</v>
      </c>
      <c r="J236" s="6">
        <f>tbDailies[[#This Row],[BTC-USD]]*tbDailies[[#This Row],[FX]]</f>
        <v>68232.318551640303</v>
      </c>
      <c r="K236" s="6">
        <f>tbDailies[[#This Row],[ETH-USD]]*tbDailies[[#This Row],[FX]]</f>
        <v>2104.7491650000002</v>
      </c>
      <c r="L236" s="16">
        <f>_xlfn.XLOOKUP(tbDailies[[#This Row],[Month]],tbMonthlies[Month],tbMonthlies[US Inflation],L237)</f>
        <v>2.6200000000000001E-2</v>
      </c>
      <c r="M236" s="39">
        <f>_xlfn.XLOOKUP(tbDailies[[#This Row],[Month]],tbMonthlies[Month],tbMonthlies[Buffett Indicator],M237)</f>
        <v>1.8848309296764632</v>
      </c>
      <c r="N236" s="39">
        <f>_xlfn.XLOOKUP(tbDailies[[#This Row],[Month]],tbMonthlies[Month],tbMonthlies[CPI Indicator],N237)</f>
        <v>0.73623981988492648</v>
      </c>
      <c r="O236" s="39">
        <f>_xlfn.XLOOKUP(tbDailies[[#This Row],[Month]],tbMonthlies[Month],tbMonthlies[Shiller PE],O237)</f>
        <v>0.30499999999999999</v>
      </c>
      <c r="P236" s="39">
        <f>_xlfn.XLOOKUP(tbDailies[[#This Row],[Month]],tbMonthlies[Month],tbMonthlies[Unemployment],P237)</f>
        <v>0.06</v>
      </c>
      <c r="Q236" s="48">
        <f>_xlfn.XLOOKUP(tbDailies[[#This Row],[Month]],tbMonthlies[Month],tbMonthlies[Debt to GDP],Q237)</f>
        <v>78.162999999999997</v>
      </c>
    </row>
    <row r="237" spans="2:17" ht="30" customHeight="1" x14ac:dyDescent="0.25">
      <c r="B237" s="10">
        <v>44276</v>
      </c>
      <c r="C237" s="18" t="str">
        <f>TEXT(tbDailies[[#This Row],[Date]],"mmm-yy")</f>
        <v>Mar-21</v>
      </c>
      <c r="D237" s="4">
        <v>73</v>
      </c>
      <c r="E237" s="4" t="str">
        <f>_xlfn.XLOOKUP(tbDailies[[#This Row],[Date]],FXUSDCAD[Date],FXUSDCAD[Rate],E238)</f>
        <v>1.2506</v>
      </c>
      <c r="F237" s="6">
        <f>_xlfn.XLOOKUP(tbDailies[[#This Row],[Date]],BTC_USD_History[Date],BTC_USD_History[Close],"n/a")</f>
        <v>57523.421875</v>
      </c>
      <c r="G237" s="6">
        <f>_xlfn.XLOOKUP(tbDailies[[#This Row],[Date]],ETH_USD_History[Date(UTC)],ETH_USD_History[Value],"n/a")</f>
        <v>1783.94</v>
      </c>
      <c r="H237" s="6" t="str">
        <f>_xlfn.XLOOKUP(tbDailies[[#This Row],[Date]],VOO_USD_History[Date],VOO_USD_History[Close],"n/a")</f>
        <v>n/a</v>
      </c>
      <c r="I237" s="8" t="str">
        <f>_xlfn.XLOOKUP(tbDailies[[#This Row],[Date]],VIX_USD_History[DATE],VIX_USD_History[CLOSE],"n/a")</f>
        <v>n/a</v>
      </c>
      <c r="J237" s="6">
        <f>tbDailies[[#This Row],[BTC-USD]]*tbDailies[[#This Row],[FX]]</f>
        <v>71938.791396874993</v>
      </c>
      <c r="K237" s="6">
        <f>tbDailies[[#This Row],[ETH-USD]]*tbDailies[[#This Row],[FX]]</f>
        <v>2230.9953639999999</v>
      </c>
      <c r="L237" s="16">
        <f>_xlfn.XLOOKUP(tbDailies[[#This Row],[Month]],tbMonthlies[Month],tbMonthlies[US Inflation],L238)</f>
        <v>2.6200000000000001E-2</v>
      </c>
      <c r="M237" s="39">
        <f>_xlfn.XLOOKUP(tbDailies[[#This Row],[Month]],tbMonthlies[Month],tbMonthlies[Buffett Indicator],M238)</f>
        <v>1.8848309296764632</v>
      </c>
      <c r="N237" s="39">
        <f>_xlfn.XLOOKUP(tbDailies[[#This Row],[Month]],tbMonthlies[Month],tbMonthlies[CPI Indicator],N238)</f>
        <v>0.73623981988492648</v>
      </c>
      <c r="O237" s="39">
        <f>_xlfn.XLOOKUP(tbDailies[[#This Row],[Month]],tbMonthlies[Month],tbMonthlies[Shiller PE],O238)</f>
        <v>0.30499999999999999</v>
      </c>
      <c r="P237" s="39">
        <f>_xlfn.XLOOKUP(tbDailies[[#This Row],[Month]],tbMonthlies[Month],tbMonthlies[Unemployment],P238)</f>
        <v>0.06</v>
      </c>
      <c r="Q237" s="48">
        <f>_xlfn.XLOOKUP(tbDailies[[#This Row],[Month]],tbMonthlies[Month],tbMonthlies[Debt to GDP],Q238)</f>
        <v>78.162999999999997</v>
      </c>
    </row>
    <row r="238" spans="2:17" ht="30" customHeight="1" x14ac:dyDescent="0.25">
      <c r="B238" s="10">
        <v>44275</v>
      </c>
      <c r="C238" s="18" t="str">
        <f>TEXT(tbDailies[[#This Row],[Date]],"mmm-yy")</f>
        <v>Mar-21</v>
      </c>
      <c r="D238" s="4">
        <v>75</v>
      </c>
      <c r="E238" s="4" t="str">
        <f>_xlfn.XLOOKUP(tbDailies[[#This Row],[Date]],FXUSDCAD[Date],FXUSDCAD[Rate],E239)</f>
        <v>1.2506</v>
      </c>
      <c r="F238" s="6">
        <f>_xlfn.XLOOKUP(tbDailies[[#This Row],[Date]],BTC_USD_History[Date],BTC_USD_History[Close],"n/a")</f>
        <v>58313.644530999998</v>
      </c>
      <c r="G238" s="6">
        <f>_xlfn.XLOOKUP(tbDailies[[#This Row],[Date]],ETH_USD_History[Date(UTC)],ETH_USD_History[Value],"n/a")</f>
        <v>1805.49</v>
      </c>
      <c r="H238" s="6" t="str">
        <f>_xlfn.XLOOKUP(tbDailies[[#This Row],[Date]],VOO_USD_History[Date],VOO_USD_History[Close],"n/a")</f>
        <v>n/a</v>
      </c>
      <c r="I238" s="8" t="str">
        <f>_xlfn.XLOOKUP(tbDailies[[#This Row],[Date]],VIX_USD_History[DATE],VIX_USD_History[CLOSE],"n/a")</f>
        <v>n/a</v>
      </c>
      <c r="J238" s="6">
        <f>tbDailies[[#This Row],[BTC-USD]]*tbDailies[[#This Row],[FX]]</f>
        <v>72927.043850468588</v>
      </c>
      <c r="K238" s="6">
        <f>tbDailies[[#This Row],[ETH-USD]]*tbDailies[[#This Row],[FX]]</f>
        <v>2257.9457939999998</v>
      </c>
      <c r="L238" s="16">
        <f>_xlfn.XLOOKUP(tbDailies[[#This Row],[Month]],tbMonthlies[Month],tbMonthlies[US Inflation],L239)</f>
        <v>2.6200000000000001E-2</v>
      </c>
      <c r="M238" s="39">
        <f>_xlfn.XLOOKUP(tbDailies[[#This Row],[Month]],tbMonthlies[Month],tbMonthlies[Buffett Indicator],M239)</f>
        <v>1.8848309296764632</v>
      </c>
      <c r="N238" s="39">
        <f>_xlfn.XLOOKUP(tbDailies[[#This Row],[Month]],tbMonthlies[Month],tbMonthlies[CPI Indicator],N239)</f>
        <v>0.73623981988492648</v>
      </c>
      <c r="O238" s="39">
        <f>_xlfn.XLOOKUP(tbDailies[[#This Row],[Month]],tbMonthlies[Month],tbMonthlies[Shiller PE],O239)</f>
        <v>0.30499999999999999</v>
      </c>
      <c r="P238" s="39">
        <f>_xlfn.XLOOKUP(tbDailies[[#This Row],[Month]],tbMonthlies[Month],tbMonthlies[Unemployment],P239)</f>
        <v>0.06</v>
      </c>
      <c r="Q238" s="48">
        <f>_xlfn.XLOOKUP(tbDailies[[#This Row],[Month]],tbMonthlies[Month],tbMonthlies[Debt to GDP],Q239)</f>
        <v>78.162999999999997</v>
      </c>
    </row>
    <row r="239" spans="2:17" ht="30" customHeight="1" x14ac:dyDescent="0.25">
      <c r="B239" s="10">
        <v>44274</v>
      </c>
      <c r="C239" s="18" t="str">
        <f>TEXT(tbDailies[[#This Row],[Date]],"mmm-yy")</f>
        <v>Mar-21</v>
      </c>
      <c r="D239" s="4">
        <v>71</v>
      </c>
      <c r="E239" s="4" t="str">
        <f>_xlfn.XLOOKUP(tbDailies[[#This Row],[Date]],FXUSDCAD[Date],FXUSDCAD[Rate],E240)</f>
        <v>1.2506</v>
      </c>
      <c r="F239" s="6">
        <f>_xlfn.XLOOKUP(tbDailies[[#This Row],[Date]],BTC_USD_History[Date],BTC_USD_History[Close],"n/a")</f>
        <v>58346.652344000002</v>
      </c>
      <c r="G239" s="6">
        <f>_xlfn.XLOOKUP(tbDailies[[#This Row],[Date]],ETH_USD_History[Date(UTC)],ETH_USD_History[Value],"n/a")</f>
        <v>1809.76</v>
      </c>
      <c r="H239" s="6">
        <f>_xlfn.XLOOKUP(tbDailies[[#This Row],[Date]],VOO_USD_History[Date],VOO_USD_History[Close],"n/a")</f>
        <v>359.23001099999999</v>
      </c>
      <c r="I239" s="8">
        <f>_xlfn.XLOOKUP(tbDailies[[#This Row],[Date]],VIX_USD_History[DATE],VIX_USD_History[CLOSE],"n/a")</f>
        <v>20.95</v>
      </c>
      <c r="J239" s="6">
        <f>tbDailies[[#This Row],[BTC-USD]]*tbDailies[[#This Row],[FX]]</f>
        <v>72968.3234214064</v>
      </c>
      <c r="K239" s="6">
        <f>tbDailies[[#This Row],[ETH-USD]]*tbDailies[[#This Row],[FX]]</f>
        <v>2263.285856</v>
      </c>
      <c r="L239" s="16">
        <f>_xlfn.XLOOKUP(tbDailies[[#This Row],[Month]],tbMonthlies[Month],tbMonthlies[US Inflation],L240)</f>
        <v>2.6200000000000001E-2</v>
      </c>
      <c r="M239" s="39">
        <f>_xlfn.XLOOKUP(tbDailies[[#This Row],[Month]],tbMonthlies[Month],tbMonthlies[Buffett Indicator],M240)</f>
        <v>1.8848309296764632</v>
      </c>
      <c r="N239" s="39">
        <f>_xlfn.XLOOKUP(tbDailies[[#This Row],[Month]],tbMonthlies[Month],tbMonthlies[CPI Indicator],N240)</f>
        <v>0.73623981988492648</v>
      </c>
      <c r="O239" s="39">
        <f>_xlfn.XLOOKUP(tbDailies[[#This Row],[Month]],tbMonthlies[Month],tbMonthlies[Shiller PE],O240)</f>
        <v>0.30499999999999999</v>
      </c>
      <c r="P239" s="39">
        <f>_xlfn.XLOOKUP(tbDailies[[#This Row],[Month]],tbMonthlies[Month],tbMonthlies[Unemployment],P240)</f>
        <v>0.06</v>
      </c>
      <c r="Q239" s="48">
        <f>_xlfn.XLOOKUP(tbDailies[[#This Row],[Month]],tbMonthlies[Month],tbMonthlies[Debt to GDP],Q240)</f>
        <v>78.162999999999997</v>
      </c>
    </row>
    <row r="240" spans="2:17" ht="30" customHeight="1" x14ac:dyDescent="0.25">
      <c r="B240" s="10">
        <v>44273</v>
      </c>
      <c r="C240" s="18" t="str">
        <f>TEXT(tbDailies[[#This Row],[Date]],"mmm-yy")</f>
        <v>Mar-21</v>
      </c>
      <c r="D240" s="4">
        <v>72</v>
      </c>
      <c r="E240" s="4" t="str">
        <f>_xlfn.XLOOKUP(tbDailies[[#This Row],[Date]],FXUSDCAD[Date],FXUSDCAD[Rate],E241)</f>
        <v>1.2458</v>
      </c>
      <c r="F240" s="6">
        <f>_xlfn.XLOOKUP(tbDailies[[#This Row],[Date]],BTC_USD_History[Date],BTC_USD_History[Close],"n/a")</f>
        <v>57858.921875</v>
      </c>
      <c r="G240" s="6">
        <f>_xlfn.XLOOKUP(tbDailies[[#This Row],[Date]],ETH_USD_History[Date(UTC)],ETH_USD_History[Value],"n/a")</f>
        <v>1776.16</v>
      </c>
      <c r="H240" s="6">
        <f>_xlfn.XLOOKUP(tbDailies[[#This Row],[Date]],VOO_USD_History[Date],VOO_USD_History[Close],"n/a")</f>
        <v>359.86999500000002</v>
      </c>
      <c r="I240" s="8">
        <f>_xlfn.XLOOKUP(tbDailies[[#This Row],[Date]],VIX_USD_History[DATE],VIX_USD_History[CLOSE],"n/a")</f>
        <v>21.58</v>
      </c>
      <c r="J240" s="6">
        <f>tbDailies[[#This Row],[BTC-USD]]*tbDailies[[#This Row],[FX]]</f>
        <v>72080.644871875003</v>
      </c>
      <c r="K240" s="6">
        <f>tbDailies[[#This Row],[ETH-USD]]*tbDailies[[#This Row],[FX]]</f>
        <v>2212.7401279999999</v>
      </c>
      <c r="L240" s="16">
        <f>_xlfn.XLOOKUP(tbDailies[[#This Row],[Month]],tbMonthlies[Month],tbMonthlies[US Inflation],L241)</f>
        <v>2.6200000000000001E-2</v>
      </c>
      <c r="M240" s="39">
        <f>_xlfn.XLOOKUP(tbDailies[[#This Row],[Month]],tbMonthlies[Month],tbMonthlies[Buffett Indicator],M241)</f>
        <v>1.8848309296764632</v>
      </c>
      <c r="N240" s="39">
        <f>_xlfn.XLOOKUP(tbDailies[[#This Row],[Month]],tbMonthlies[Month],tbMonthlies[CPI Indicator],N241)</f>
        <v>0.73623981988492648</v>
      </c>
      <c r="O240" s="39">
        <f>_xlfn.XLOOKUP(tbDailies[[#This Row],[Month]],tbMonthlies[Month],tbMonthlies[Shiller PE],O241)</f>
        <v>0.30499999999999999</v>
      </c>
      <c r="P240" s="39">
        <f>_xlfn.XLOOKUP(tbDailies[[#This Row],[Month]],tbMonthlies[Month],tbMonthlies[Unemployment],P241)</f>
        <v>0.06</v>
      </c>
      <c r="Q240" s="48">
        <f>_xlfn.XLOOKUP(tbDailies[[#This Row],[Month]],tbMonthlies[Month],tbMonthlies[Debt to GDP],Q241)</f>
        <v>78.162999999999997</v>
      </c>
    </row>
    <row r="241" spans="2:17" ht="30" customHeight="1" x14ac:dyDescent="0.25">
      <c r="B241" s="10">
        <v>44272</v>
      </c>
      <c r="C241" s="18" t="str">
        <f>TEXT(tbDailies[[#This Row],[Date]],"mmm-yy")</f>
        <v>Mar-21</v>
      </c>
      <c r="D241" s="4">
        <v>71</v>
      </c>
      <c r="E241" s="4" t="str">
        <f>_xlfn.XLOOKUP(tbDailies[[#This Row],[Date]],FXUSDCAD[Date],FXUSDCAD[Rate],E242)</f>
        <v>1.2465</v>
      </c>
      <c r="F241" s="6">
        <f>_xlfn.XLOOKUP(tbDailies[[#This Row],[Date]],BTC_USD_History[Date],BTC_USD_History[Close],"n/a")</f>
        <v>58870.894530999998</v>
      </c>
      <c r="G241" s="6">
        <f>_xlfn.XLOOKUP(tbDailies[[#This Row],[Date]],ETH_USD_History[Date(UTC)],ETH_USD_History[Value],"n/a")</f>
        <v>1823.03</v>
      </c>
      <c r="H241" s="6">
        <f>_xlfn.XLOOKUP(tbDailies[[#This Row],[Date]],VOO_USD_History[Date],VOO_USD_History[Close],"n/a")</f>
        <v>365.23998999999998</v>
      </c>
      <c r="I241" s="8">
        <f>_xlfn.XLOOKUP(tbDailies[[#This Row],[Date]],VIX_USD_History[DATE],VIX_USD_History[CLOSE],"n/a")</f>
        <v>19.23</v>
      </c>
      <c r="J241" s="6">
        <f>tbDailies[[#This Row],[BTC-USD]]*tbDailies[[#This Row],[FX]]</f>
        <v>73382.570032891497</v>
      </c>
      <c r="K241" s="6">
        <f>tbDailies[[#This Row],[ETH-USD]]*tbDailies[[#This Row],[FX]]</f>
        <v>2272.4068950000001</v>
      </c>
      <c r="L241" s="16">
        <f>_xlfn.XLOOKUP(tbDailies[[#This Row],[Month]],tbMonthlies[Month],tbMonthlies[US Inflation],L242)</f>
        <v>2.6200000000000001E-2</v>
      </c>
      <c r="M241" s="39">
        <f>_xlfn.XLOOKUP(tbDailies[[#This Row],[Month]],tbMonthlies[Month],tbMonthlies[Buffett Indicator],M242)</f>
        <v>1.8848309296764632</v>
      </c>
      <c r="N241" s="39">
        <f>_xlfn.XLOOKUP(tbDailies[[#This Row],[Month]],tbMonthlies[Month],tbMonthlies[CPI Indicator],N242)</f>
        <v>0.73623981988492648</v>
      </c>
      <c r="O241" s="39">
        <f>_xlfn.XLOOKUP(tbDailies[[#This Row],[Month]],tbMonthlies[Month],tbMonthlies[Shiller PE],O242)</f>
        <v>0.30499999999999999</v>
      </c>
      <c r="P241" s="39">
        <f>_xlfn.XLOOKUP(tbDailies[[#This Row],[Month]],tbMonthlies[Month],tbMonthlies[Unemployment],P242)</f>
        <v>0.06</v>
      </c>
      <c r="Q241" s="48">
        <f>_xlfn.XLOOKUP(tbDailies[[#This Row],[Month]],tbMonthlies[Month],tbMonthlies[Debt to GDP],Q242)</f>
        <v>78.162999999999997</v>
      </c>
    </row>
    <row r="242" spans="2:17" ht="30" customHeight="1" x14ac:dyDescent="0.25">
      <c r="B242" s="10">
        <v>44271</v>
      </c>
      <c r="C242" s="18" t="str">
        <f>TEXT(tbDailies[[#This Row],[Date]],"mmm-yy")</f>
        <v>Mar-21</v>
      </c>
      <c r="D242" s="4">
        <v>71</v>
      </c>
      <c r="E242" s="4" t="str">
        <f>_xlfn.XLOOKUP(tbDailies[[#This Row],[Date]],FXUSDCAD[Date],FXUSDCAD[Rate],E243)</f>
        <v>1.2455</v>
      </c>
      <c r="F242" s="6">
        <f>_xlfn.XLOOKUP(tbDailies[[#This Row],[Date]],BTC_USD_History[Date],BTC_USD_History[Close],"n/a")</f>
        <v>56804.902344000002</v>
      </c>
      <c r="G242" s="6">
        <f>_xlfn.XLOOKUP(tbDailies[[#This Row],[Date]],ETH_USD_History[Date(UTC)],ETH_USD_History[Value],"n/a")</f>
        <v>1805.64</v>
      </c>
      <c r="H242" s="6">
        <f>_xlfn.XLOOKUP(tbDailies[[#This Row],[Date]],VOO_USD_History[Date],VOO_USD_History[Close],"n/a")</f>
        <v>364.04998799999998</v>
      </c>
      <c r="I242" s="8">
        <f>_xlfn.XLOOKUP(tbDailies[[#This Row],[Date]],VIX_USD_History[DATE],VIX_USD_History[CLOSE],"n/a")</f>
        <v>19.79</v>
      </c>
      <c r="J242" s="6">
        <f>tbDailies[[#This Row],[BTC-USD]]*tbDailies[[#This Row],[FX]]</f>
        <v>70750.505869452012</v>
      </c>
      <c r="K242" s="6">
        <f>tbDailies[[#This Row],[ETH-USD]]*tbDailies[[#This Row],[FX]]</f>
        <v>2248.9246200000002</v>
      </c>
      <c r="L242" s="16">
        <f>_xlfn.XLOOKUP(tbDailies[[#This Row],[Month]],tbMonthlies[Month],tbMonthlies[US Inflation],L243)</f>
        <v>2.6200000000000001E-2</v>
      </c>
      <c r="M242" s="39">
        <f>_xlfn.XLOOKUP(tbDailies[[#This Row],[Month]],tbMonthlies[Month],tbMonthlies[Buffett Indicator],M243)</f>
        <v>1.8848309296764632</v>
      </c>
      <c r="N242" s="39">
        <f>_xlfn.XLOOKUP(tbDailies[[#This Row],[Month]],tbMonthlies[Month],tbMonthlies[CPI Indicator],N243)</f>
        <v>0.73623981988492648</v>
      </c>
      <c r="O242" s="39">
        <f>_xlfn.XLOOKUP(tbDailies[[#This Row],[Month]],tbMonthlies[Month],tbMonthlies[Shiller PE],O243)</f>
        <v>0.30499999999999999</v>
      </c>
      <c r="P242" s="39">
        <f>_xlfn.XLOOKUP(tbDailies[[#This Row],[Month]],tbMonthlies[Month],tbMonthlies[Unemployment],P243)</f>
        <v>0.06</v>
      </c>
      <c r="Q242" s="48">
        <f>_xlfn.XLOOKUP(tbDailies[[#This Row],[Month]],tbMonthlies[Month],tbMonthlies[Debt to GDP],Q243)</f>
        <v>78.162999999999997</v>
      </c>
    </row>
    <row r="243" spans="2:17" ht="30" customHeight="1" x14ac:dyDescent="0.25">
      <c r="B243" s="10">
        <v>44270</v>
      </c>
      <c r="C243" s="18" t="str">
        <f>TEXT(tbDailies[[#This Row],[Date]],"mmm-yy")</f>
        <v>Mar-21</v>
      </c>
      <c r="D243" s="4">
        <v>76</v>
      </c>
      <c r="E243" s="4" t="str">
        <f>_xlfn.XLOOKUP(tbDailies[[#This Row],[Date]],FXUSDCAD[Date],FXUSDCAD[Rate],E244)</f>
        <v>1.2480</v>
      </c>
      <c r="F243" s="6">
        <f>_xlfn.XLOOKUP(tbDailies[[#This Row],[Date]],BTC_USD_History[Date],BTC_USD_History[Close],"n/a")</f>
        <v>55907.199219000002</v>
      </c>
      <c r="G243" s="6">
        <f>_xlfn.XLOOKUP(tbDailies[[#This Row],[Date]],ETH_USD_History[Date(UTC)],ETH_USD_History[Value],"n/a")</f>
        <v>1794.83</v>
      </c>
      <c r="H243" s="6">
        <f>_xlfn.XLOOKUP(tbDailies[[#This Row],[Date]],VOO_USD_History[Date],VOO_USD_History[Close],"n/a")</f>
        <v>364.459991</v>
      </c>
      <c r="I243" s="8">
        <f>_xlfn.XLOOKUP(tbDailies[[#This Row],[Date]],VIX_USD_History[DATE],VIX_USD_History[CLOSE],"n/a")</f>
        <v>20.03</v>
      </c>
      <c r="J243" s="6">
        <f>tbDailies[[#This Row],[BTC-USD]]*tbDailies[[#This Row],[FX]]</f>
        <v>69772.184625312002</v>
      </c>
      <c r="K243" s="6">
        <f>tbDailies[[#This Row],[ETH-USD]]*tbDailies[[#This Row],[FX]]</f>
        <v>2239.9478399999998</v>
      </c>
      <c r="L243" s="16">
        <f>_xlfn.XLOOKUP(tbDailies[[#This Row],[Month]],tbMonthlies[Month],tbMonthlies[US Inflation],L244)</f>
        <v>2.6200000000000001E-2</v>
      </c>
      <c r="M243" s="39">
        <f>_xlfn.XLOOKUP(tbDailies[[#This Row],[Month]],tbMonthlies[Month],tbMonthlies[Buffett Indicator],M244)</f>
        <v>1.8848309296764632</v>
      </c>
      <c r="N243" s="39">
        <f>_xlfn.XLOOKUP(tbDailies[[#This Row],[Month]],tbMonthlies[Month],tbMonthlies[CPI Indicator],N244)</f>
        <v>0.73623981988492648</v>
      </c>
      <c r="O243" s="39">
        <f>_xlfn.XLOOKUP(tbDailies[[#This Row],[Month]],tbMonthlies[Month],tbMonthlies[Shiller PE],O244)</f>
        <v>0.30499999999999999</v>
      </c>
      <c r="P243" s="39">
        <f>_xlfn.XLOOKUP(tbDailies[[#This Row],[Month]],tbMonthlies[Month],tbMonthlies[Unemployment],P244)</f>
        <v>0.06</v>
      </c>
      <c r="Q243" s="48">
        <f>_xlfn.XLOOKUP(tbDailies[[#This Row],[Month]],tbMonthlies[Month],tbMonthlies[Debt to GDP],Q244)</f>
        <v>78.162999999999997</v>
      </c>
    </row>
    <row r="244" spans="2:17" ht="30" customHeight="1" x14ac:dyDescent="0.25">
      <c r="B244" s="10">
        <v>44269</v>
      </c>
      <c r="C244" s="18" t="str">
        <f>TEXT(tbDailies[[#This Row],[Date]],"mmm-yy")</f>
        <v>Mar-21</v>
      </c>
      <c r="D244" s="4">
        <v>78</v>
      </c>
      <c r="E244" s="4" t="str">
        <f>_xlfn.XLOOKUP(tbDailies[[#This Row],[Date]],FXUSDCAD[Date],FXUSDCAD[Rate],E245)</f>
        <v>1.2493</v>
      </c>
      <c r="F244" s="6">
        <f>_xlfn.XLOOKUP(tbDailies[[#This Row],[Date]],BTC_USD_History[Date],BTC_USD_History[Close],"n/a")</f>
        <v>59302.316405999998</v>
      </c>
      <c r="G244" s="6">
        <f>_xlfn.XLOOKUP(tbDailies[[#This Row],[Date]],ETH_USD_History[Date(UTC)],ETH_USD_History[Value],"n/a")</f>
        <v>1848.69</v>
      </c>
      <c r="H244" s="6" t="str">
        <f>_xlfn.XLOOKUP(tbDailies[[#This Row],[Date]],VOO_USD_History[Date],VOO_USD_History[Close],"n/a")</f>
        <v>n/a</v>
      </c>
      <c r="I244" s="8" t="str">
        <f>_xlfn.XLOOKUP(tbDailies[[#This Row],[Date]],VIX_USD_History[DATE],VIX_USD_History[CLOSE],"n/a")</f>
        <v>n/a</v>
      </c>
      <c r="J244" s="6">
        <f>tbDailies[[#This Row],[BTC-USD]]*tbDailies[[#This Row],[FX]]</f>
        <v>74086.383886015799</v>
      </c>
      <c r="K244" s="6">
        <f>tbDailies[[#This Row],[ETH-USD]]*tbDailies[[#This Row],[FX]]</f>
        <v>2309.5684170000004</v>
      </c>
      <c r="L244" s="16">
        <f>_xlfn.XLOOKUP(tbDailies[[#This Row],[Month]],tbMonthlies[Month],tbMonthlies[US Inflation],L245)</f>
        <v>2.6200000000000001E-2</v>
      </c>
      <c r="M244" s="39">
        <f>_xlfn.XLOOKUP(tbDailies[[#This Row],[Month]],tbMonthlies[Month],tbMonthlies[Buffett Indicator],M245)</f>
        <v>1.8848309296764632</v>
      </c>
      <c r="N244" s="39">
        <f>_xlfn.XLOOKUP(tbDailies[[#This Row],[Month]],tbMonthlies[Month],tbMonthlies[CPI Indicator],N245)</f>
        <v>0.73623981988492648</v>
      </c>
      <c r="O244" s="39">
        <f>_xlfn.XLOOKUP(tbDailies[[#This Row],[Month]],tbMonthlies[Month],tbMonthlies[Shiller PE],O245)</f>
        <v>0.30499999999999999</v>
      </c>
      <c r="P244" s="39">
        <f>_xlfn.XLOOKUP(tbDailies[[#This Row],[Month]],tbMonthlies[Month],tbMonthlies[Unemployment],P245)</f>
        <v>0.06</v>
      </c>
      <c r="Q244" s="48">
        <f>_xlfn.XLOOKUP(tbDailies[[#This Row],[Month]],tbMonthlies[Month],tbMonthlies[Debt to GDP],Q245)</f>
        <v>78.162999999999997</v>
      </c>
    </row>
    <row r="245" spans="2:17" ht="30" customHeight="1" x14ac:dyDescent="0.25">
      <c r="B245" s="10">
        <v>44268</v>
      </c>
      <c r="C245" s="18" t="str">
        <f>TEXT(tbDailies[[#This Row],[Date]],"mmm-yy")</f>
        <v>Mar-21</v>
      </c>
      <c r="D245" s="4">
        <v>74</v>
      </c>
      <c r="E245" s="4" t="str">
        <f>_xlfn.XLOOKUP(tbDailies[[#This Row],[Date]],FXUSDCAD[Date],FXUSDCAD[Rate],E246)</f>
        <v>1.2493</v>
      </c>
      <c r="F245" s="6">
        <f>_xlfn.XLOOKUP(tbDailies[[#This Row],[Date]],BTC_USD_History[Date],BTC_USD_History[Close],"n/a")</f>
        <v>61243.085937999997</v>
      </c>
      <c r="G245" s="6">
        <f>_xlfn.XLOOKUP(tbDailies[[#This Row],[Date]],ETH_USD_History[Date(UTC)],ETH_USD_History[Value],"n/a")</f>
        <v>1921.18</v>
      </c>
      <c r="H245" s="6" t="str">
        <f>_xlfn.XLOOKUP(tbDailies[[#This Row],[Date]],VOO_USD_History[Date],VOO_USD_History[Close],"n/a")</f>
        <v>n/a</v>
      </c>
      <c r="I245" s="8" t="str">
        <f>_xlfn.XLOOKUP(tbDailies[[#This Row],[Date]],VIX_USD_History[DATE],VIX_USD_History[CLOSE],"n/a")</f>
        <v>n/a</v>
      </c>
      <c r="J245" s="6">
        <f>tbDailies[[#This Row],[BTC-USD]]*tbDailies[[#This Row],[FX]]</f>
        <v>76510.987262343406</v>
      </c>
      <c r="K245" s="6">
        <f>tbDailies[[#This Row],[ETH-USD]]*tbDailies[[#This Row],[FX]]</f>
        <v>2400.1301740000004</v>
      </c>
      <c r="L245" s="16">
        <f>_xlfn.XLOOKUP(tbDailies[[#This Row],[Month]],tbMonthlies[Month],tbMonthlies[US Inflation],L246)</f>
        <v>2.6200000000000001E-2</v>
      </c>
      <c r="M245" s="39">
        <f>_xlfn.XLOOKUP(tbDailies[[#This Row],[Month]],tbMonthlies[Month],tbMonthlies[Buffett Indicator],M246)</f>
        <v>1.8848309296764632</v>
      </c>
      <c r="N245" s="39">
        <f>_xlfn.XLOOKUP(tbDailies[[#This Row],[Month]],tbMonthlies[Month],tbMonthlies[CPI Indicator],N246)</f>
        <v>0.73623981988492648</v>
      </c>
      <c r="O245" s="39">
        <f>_xlfn.XLOOKUP(tbDailies[[#This Row],[Month]],tbMonthlies[Month],tbMonthlies[Shiller PE],O246)</f>
        <v>0.30499999999999999</v>
      </c>
      <c r="P245" s="39">
        <f>_xlfn.XLOOKUP(tbDailies[[#This Row],[Month]],tbMonthlies[Month],tbMonthlies[Unemployment],P246)</f>
        <v>0.06</v>
      </c>
      <c r="Q245" s="48">
        <f>_xlfn.XLOOKUP(tbDailies[[#This Row],[Month]],tbMonthlies[Month],tbMonthlies[Debt to GDP],Q246)</f>
        <v>78.162999999999997</v>
      </c>
    </row>
    <row r="246" spans="2:17" ht="30" customHeight="1" x14ac:dyDescent="0.25">
      <c r="B246" s="10">
        <v>44267</v>
      </c>
      <c r="C246" s="18" t="str">
        <f>TEXT(tbDailies[[#This Row],[Date]],"mmm-yy")</f>
        <v>Mar-21</v>
      </c>
      <c r="D246" s="4">
        <v>70</v>
      </c>
      <c r="E246" s="4" t="str">
        <f>_xlfn.XLOOKUP(tbDailies[[#This Row],[Date]],FXUSDCAD[Date],FXUSDCAD[Rate],E247)</f>
        <v>1.2493</v>
      </c>
      <c r="F246" s="6">
        <f>_xlfn.XLOOKUP(tbDailies[[#This Row],[Date]],BTC_USD_History[Date],BTC_USD_History[Close],"n/a")</f>
        <v>57332.089844000002</v>
      </c>
      <c r="G246" s="6">
        <f>_xlfn.XLOOKUP(tbDailies[[#This Row],[Date]],ETH_USD_History[Date(UTC)],ETH_USD_History[Value],"n/a")</f>
        <v>1767.77</v>
      </c>
      <c r="H246" s="6">
        <f>_xlfn.XLOOKUP(tbDailies[[#This Row],[Date]],VOO_USD_History[Date],VOO_USD_History[Close],"n/a")</f>
        <v>362.35998499999999</v>
      </c>
      <c r="I246" s="8">
        <f>_xlfn.XLOOKUP(tbDailies[[#This Row],[Date]],VIX_USD_History[DATE],VIX_USD_History[CLOSE],"n/a")</f>
        <v>20.69</v>
      </c>
      <c r="J246" s="6">
        <f>tbDailies[[#This Row],[BTC-USD]]*tbDailies[[#This Row],[FX]]</f>
        <v>71624.979842109213</v>
      </c>
      <c r="K246" s="6">
        <f>tbDailies[[#This Row],[ETH-USD]]*tbDailies[[#This Row],[FX]]</f>
        <v>2208.4750610000001</v>
      </c>
      <c r="L246" s="16">
        <f>_xlfn.XLOOKUP(tbDailies[[#This Row],[Month]],tbMonthlies[Month],tbMonthlies[US Inflation],L247)</f>
        <v>2.6200000000000001E-2</v>
      </c>
      <c r="M246" s="39">
        <f>_xlfn.XLOOKUP(tbDailies[[#This Row],[Month]],tbMonthlies[Month],tbMonthlies[Buffett Indicator],M247)</f>
        <v>1.8848309296764632</v>
      </c>
      <c r="N246" s="39">
        <f>_xlfn.XLOOKUP(tbDailies[[#This Row],[Month]],tbMonthlies[Month],tbMonthlies[CPI Indicator],N247)</f>
        <v>0.73623981988492648</v>
      </c>
      <c r="O246" s="39">
        <f>_xlfn.XLOOKUP(tbDailies[[#This Row],[Month]],tbMonthlies[Month],tbMonthlies[Shiller PE],O247)</f>
        <v>0.30499999999999999</v>
      </c>
      <c r="P246" s="39">
        <f>_xlfn.XLOOKUP(tbDailies[[#This Row],[Month]],tbMonthlies[Month],tbMonthlies[Unemployment],P247)</f>
        <v>0.06</v>
      </c>
      <c r="Q246" s="48">
        <f>_xlfn.XLOOKUP(tbDailies[[#This Row],[Month]],tbMonthlies[Month],tbMonthlies[Debt to GDP],Q247)</f>
        <v>78.162999999999997</v>
      </c>
    </row>
    <row r="247" spans="2:17" ht="30" customHeight="1" x14ac:dyDescent="0.25">
      <c r="B247" s="10">
        <v>44266</v>
      </c>
      <c r="C247" s="18" t="str">
        <f>TEXT(tbDailies[[#This Row],[Date]],"mmm-yy")</f>
        <v>Mar-21</v>
      </c>
      <c r="D247" s="4">
        <v>73</v>
      </c>
      <c r="E247" s="4" t="str">
        <f>_xlfn.XLOOKUP(tbDailies[[#This Row],[Date]],FXUSDCAD[Date],FXUSDCAD[Rate],E248)</f>
        <v>1.2561</v>
      </c>
      <c r="F247" s="6">
        <f>_xlfn.XLOOKUP(tbDailies[[#This Row],[Date]],BTC_USD_History[Date],BTC_USD_History[Close],"n/a")</f>
        <v>57805.121094000002</v>
      </c>
      <c r="G247" s="6">
        <f>_xlfn.XLOOKUP(tbDailies[[#This Row],[Date]],ETH_USD_History[Date(UTC)],ETH_USD_History[Value],"n/a")</f>
        <v>1827.06</v>
      </c>
      <c r="H247" s="6">
        <f>_xlfn.XLOOKUP(tbDailies[[#This Row],[Date]],VOO_USD_History[Date],VOO_USD_History[Close],"n/a")</f>
        <v>361.85000600000001</v>
      </c>
      <c r="I247" s="8">
        <f>_xlfn.XLOOKUP(tbDailies[[#This Row],[Date]],VIX_USD_History[DATE],VIX_USD_History[CLOSE],"n/a")</f>
        <v>21.91</v>
      </c>
      <c r="J247" s="6">
        <f>tbDailies[[#This Row],[BTC-USD]]*tbDailies[[#This Row],[FX]]</f>
        <v>72609.012606173404</v>
      </c>
      <c r="K247" s="6">
        <f>tbDailies[[#This Row],[ETH-USD]]*tbDailies[[#This Row],[FX]]</f>
        <v>2294.9700659999999</v>
      </c>
      <c r="L247" s="16">
        <f>_xlfn.XLOOKUP(tbDailies[[#This Row],[Month]],tbMonthlies[Month],tbMonthlies[US Inflation],L248)</f>
        <v>2.6200000000000001E-2</v>
      </c>
      <c r="M247" s="39">
        <f>_xlfn.XLOOKUP(tbDailies[[#This Row],[Month]],tbMonthlies[Month],tbMonthlies[Buffett Indicator],M248)</f>
        <v>1.8848309296764632</v>
      </c>
      <c r="N247" s="39">
        <f>_xlfn.XLOOKUP(tbDailies[[#This Row],[Month]],tbMonthlies[Month],tbMonthlies[CPI Indicator],N248)</f>
        <v>0.73623981988492648</v>
      </c>
      <c r="O247" s="39">
        <f>_xlfn.XLOOKUP(tbDailies[[#This Row],[Month]],tbMonthlies[Month],tbMonthlies[Shiller PE],O248)</f>
        <v>0.30499999999999999</v>
      </c>
      <c r="P247" s="39">
        <f>_xlfn.XLOOKUP(tbDailies[[#This Row],[Month]],tbMonthlies[Month],tbMonthlies[Unemployment],P248)</f>
        <v>0.06</v>
      </c>
      <c r="Q247" s="48">
        <f>_xlfn.XLOOKUP(tbDailies[[#This Row],[Month]],tbMonthlies[Month],tbMonthlies[Debt to GDP],Q248)</f>
        <v>78.162999999999997</v>
      </c>
    </row>
    <row r="248" spans="2:17" ht="30" customHeight="1" x14ac:dyDescent="0.25">
      <c r="B248" s="10">
        <v>44265</v>
      </c>
      <c r="C248" s="18" t="str">
        <f>TEXT(tbDailies[[#This Row],[Date]],"mmm-yy")</f>
        <v>Mar-21</v>
      </c>
      <c r="D248" s="4">
        <v>68</v>
      </c>
      <c r="E248" s="4" t="str">
        <f>_xlfn.XLOOKUP(tbDailies[[#This Row],[Date]],FXUSDCAD[Date],FXUSDCAD[Rate],E249)</f>
        <v>1.2637</v>
      </c>
      <c r="F248" s="6">
        <f>_xlfn.XLOOKUP(tbDailies[[#This Row],[Date]],BTC_USD_History[Date],BTC_USD_History[Close],"n/a")</f>
        <v>56008.550780999998</v>
      </c>
      <c r="G248" s="6">
        <f>_xlfn.XLOOKUP(tbDailies[[#This Row],[Date]],ETH_USD_History[Date(UTC)],ETH_USD_History[Value],"n/a")</f>
        <v>1795.63</v>
      </c>
      <c r="H248" s="6">
        <f>_xlfn.XLOOKUP(tbDailies[[#This Row],[Date]],VOO_USD_History[Date],VOO_USD_History[Close],"n/a")</f>
        <v>358.07000699999998</v>
      </c>
      <c r="I248" s="8">
        <f>_xlfn.XLOOKUP(tbDailies[[#This Row],[Date]],VIX_USD_History[DATE],VIX_USD_History[CLOSE],"n/a")</f>
        <v>22.56</v>
      </c>
      <c r="J248" s="6">
        <f>tbDailies[[#This Row],[BTC-USD]]*tbDailies[[#This Row],[FX]]</f>
        <v>70778.005621949706</v>
      </c>
      <c r="K248" s="6">
        <f>tbDailies[[#This Row],[ETH-USD]]*tbDailies[[#This Row],[FX]]</f>
        <v>2269.1376310000001</v>
      </c>
      <c r="L248" s="16">
        <f>_xlfn.XLOOKUP(tbDailies[[#This Row],[Month]],tbMonthlies[Month],tbMonthlies[US Inflation],L249)</f>
        <v>2.6200000000000001E-2</v>
      </c>
      <c r="M248" s="39">
        <f>_xlfn.XLOOKUP(tbDailies[[#This Row],[Month]],tbMonthlies[Month],tbMonthlies[Buffett Indicator],M249)</f>
        <v>1.8848309296764632</v>
      </c>
      <c r="N248" s="39">
        <f>_xlfn.XLOOKUP(tbDailies[[#This Row],[Month]],tbMonthlies[Month],tbMonthlies[CPI Indicator],N249)</f>
        <v>0.73623981988492648</v>
      </c>
      <c r="O248" s="39">
        <f>_xlfn.XLOOKUP(tbDailies[[#This Row],[Month]],tbMonthlies[Month],tbMonthlies[Shiller PE],O249)</f>
        <v>0.30499999999999999</v>
      </c>
      <c r="P248" s="39">
        <f>_xlfn.XLOOKUP(tbDailies[[#This Row],[Month]],tbMonthlies[Month],tbMonthlies[Unemployment],P249)</f>
        <v>0.06</v>
      </c>
      <c r="Q248" s="48">
        <f>_xlfn.XLOOKUP(tbDailies[[#This Row],[Month]],tbMonthlies[Month],tbMonthlies[Debt to GDP],Q249)</f>
        <v>78.162999999999997</v>
      </c>
    </row>
    <row r="249" spans="2:17" ht="30" customHeight="1" x14ac:dyDescent="0.25">
      <c r="B249" s="10">
        <v>44264</v>
      </c>
      <c r="C249" s="18" t="str">
        <f>TEXT(tbDailies[[#This Row],[Date]],"mmm-yy")</f>
        <v>Mar-21</v>
      </c>
      <c r="D249" s="4">
        <v>81</v>
      </c>
      <c r="E249" s="4" t="str">
        <f>_xlfn.XLOOKUP(tbDailies[[#This Row],[Date]],FXUSDCAD[Date],FXUSDCAD[Rate],E250)</f>
        <v>1.2635</v>
      </c>
      <c r="F249" s="6">
        <f>_xlfn.XLOOKUP(tbDailies[[#This Row],[Date]],BTC_USD_History[Date],BTC_USD_History[Close],"n/a")</f>
        <v>54824.117187999997</v>
      </c>
      <c r="G249" s="6">
        <f>_xlfn.XLOOKUP(tbDailies[[#This Row],[Date]],ETH_USD_History[Date(UTC)],ETH_USD_History[Value],"n/a")</f>
        <v>1872.1</v>
      </c>
      <c r="H249" s="6">
        <f>_xlfn.XLOOKUP(tbDailies[[#This Row],[Date]],VOO_USD_History[Date],VOO_USD_History[Close],"n/a")</f>
        <v>355.86999500000002</v>
      </c>
      <c r="I249" s="8">
        <f>_xlfn.XLOOKUP(tbDailies[[#This Row],[Date]],VIX_USD_History[DATE],VIX_USD_History[CLOSE],"n/a")</f>
        <v>24.03</v>
      </c>
      <c r="J249" s="6">
        <f>tbDailies[[#This Row],[BTC-USD]]*tbDailies[[#This Row],[FX]]</f>
        <v>69270.272067037993</v>
      </c>
      <c r="K249" s="6">
        <f>tbDailies[[#This Row],[ETH-USD]]*tbDailies[[#This Row],[FX]]</f>
        <v>2365.3983499999999</v>
      </c>
      <c r="L249" s="16">
        <f>_xlfn.XLOOKUP(tbDailies[[#This Row],[Month]],tbMonthlies[Month],tbMonthlies[US Inflation],L250)</f>
        <v>2.6200000000000001E-2</v>
      </c>
      <c r="M249" s="39">
        <f>_xlfn.XLOOKUP(tbDailies[[#This Row],[Month]],tbMonthlies[Month],tbMonthlies[Buffett Indicator],M250)</f>
        <v>1.8848309296764632</v>
      </c>
      <c r="N249" s="39">
        <f>_xlfn.XLOOKUP(tbDailies[[#This Row],[Month]],tbMonthlies[Month],tbMonthlies[CPI Indicator],N250)</f>
        <v>0.73623981988492648</v>
      </c>
      <c r="O249" s="39">
        <f>_xlfn.XLOOKUP(tbDailies[[#This Row],[Month]],tbMonthlies[Month],tbMonthlies[Shiller PE],O250)</f>
        <v>0.30499999999999999</v>
      </c>
      <c r="P249" s="39">
        <f>_xlfn.XLOOKUP(tbDailies[[#This Row],[Month]],tbMonthlies[Month],tbMonthlies[Unemployment],P250)</f>
        <v>0.06</v>
      </c>
      <c r="Q249" s="48">
        <f>_xlfn.XLOOKUP(tbDailies[[#This Row],[Month]],tbMonthlies[Month],tbMonthlies[Debt to GDP],Q250)</f>
        <v>78.162999999999997</v>
      </c>
    </row>
    <row r="250" spans="2:17" ht="30" customHeight="1" x14ac:dyDescent="0.25">
      <c r="B250" s="10">
        <v>44263</v>
      </c>
      <c r="C250" s="18" t="str">
        <f>TEXT(tbDailies[[#This Row],[Date]],"mmm-yy")</f>
        <v>Mar-21</v>
      </c>
      <c r="D250" s="4">
        <v>81</v>
      </c>
      <c r="E250" s="4" t="str">
        <f>_xlfn.XLOOKUP(tbDailies[[#This Row],[Date]],FXUSDCAD[Date],FXUSDCAD[Rate],E251)</f>
        <v>1.2660</v>
      </c>
      <c r="F250" s="6">
        <f>_xlfn.XLOOKUP(tbDailies[[#This Row],[Date]],BTC_USD_History[Date],BTC_USD_History[Close],"n/a")</f>
        <v>52246.523437999997</v>
      </c>
      <c r="G250" s="6">
        <f>_xlfn.XLOOKUP(tbDailies[[#This Row],[Date]],ETH_USD_History[Date(UTC)],ETH_USD_History[Value],"n/a")</f>
        <v>1834.48</v>
      </c>
      <c r="H250" s="6">
        <f>_xlfn.XLOOKUP(tbDailies[[#This Row],[Date]],VOO_USD_History[Date],VOO_USD_History[Close],"n/a")</f>
        <v>350.959991</v>
      </c>
      <c r="I250" s="8">
        <f>_xlfn.XLOOKUP(tbDailies[[#This Row],[Date]],VIX_USD_History[DATE],VIX_USD_History[CLOSE],"n/a")</f>
        <v>25.47</v>
      </c>
      <c r="J250" s="6">
        <f>tbDailies[[#This Row],[BTC-USD]]*tbDailies[[#This Row],[FX]]</f>
        <v>66144.098672508</v>
      </c>
      <c r="K250" s="6">
        <f>tbDailies[[#This Row],[ETH-USD]]*tbDailies[[#This Row],[FX]]</f>
        <v>2322.4516800000001</v>
      </c>
      <c r="L250" s="16">
        <f>_xlfn.XLOOKUP(tbDailies[[#This Row],[Month]],tbMonthlies[Month],tbMonthlies[US Inflation],L251)</f>
        <v>2.6200000000000001E-2</v>
      </c>
      <c r="M250" s="39">
        <f>_xlfn.XLOOKUP(tbDailies[[#This Row],[Month]],tbMonthlies[Month],tbMonthlies[Buffett Indicator],M251)</f>
        <v>1.8848309296764632</v>
      </c>
      <c r="N250" s="39">
        <f>_xlfn.XLOOKUP(tbDailies[[#This Row],[Month]],tbMonthlies[Month],tbMonthlies[CPI Indicator],N251)</f>
        <v>0.73623981988492648</v>
      </c>
      <c r="O250" s="39">
        <f>_xlfn.XLOOKUP(tbDailies[[#This Row],[Month]],tbMonthlies[Month],tbMonthlies[Shiller PE],O251)</f>
        <v>0.30499999999999999</v>
      </c>
      <c r="P250" s="39">
        <f>_xlfn.XLOOKUP(tbDailies[[#This Row],[Month]],tbMonthlies[Month],tbMonthlies[Unemployment],P251)</f>
        <v>0.06</v>
      </c>
      <c r="Q250" s="48">
        <f>_xlfn.XLOOKUP(tbDailies[[#This Row],[Month]],tbMonthlies[Month],tbMonthlies[Debt to GDP],Q251)</f>
        <v>78.162999999999997</v>
      </c>
    </row>
    <row r="251" spans="2:17" ht="30" customHeight="1" x14ac:dyDescent="0.25">
      <c r="B251" s="10">
        <v>44262</v>
      </c>
      <c r="C251" s="18" t="str">
        <f>TEXT(tbDailies[[#This Row],[Date]],"mmm-yy")</f>
        <v>Mar-21</v>
      </c>
      <c r="D251" s="4">
        <v>76</v>
      </c>
      <c r="E251" s="4" t="str">
        <f>_xlfn.XLOOKUP(tbDailies[[#This Row],[Date]],FXUSDCAD[Date],FXUSDCAD[Rate],E252)</f>
        <v>1.2668</v>
      </c>
      <c r="F251" s="6">
        <f>_xlfn.XLOOKUP(tbDailies[[#This Row],[Date]],BTC_USD_History[Date],BTC_USD_History[Close],"n/a")</f>
        <v>51206.691405999998</v>
      </c>
      <c r="G251" s="6">
        <f>_xlfn.XLOOKUP(tbDailies[[#This Row],[Date]],ETH_USD_History[Date(UTC)],ETH_USD_History[Value],"n/a")</f>
        <v>1726.33</v>
      </c>
      <c r="H251" s="6" t="str">
        <f>_xlfn.XLOOKUP(tbDailies[[#This Row],[Date]],VOO_USD_History[Date],VOO_USD_History[Close],"n/a")</f>
        <v>n/a</v>
      </c>
      <c r="I251" s="8" t="str">
        <f>_xlfn.XLOOKUP(tbDailies[[#This Row],[Date]],VIX_USD_History[DATE],VIX_USD_History[CLOSE],"n/a")</f>
        <v>n/a</v>
      </c>
      <c r="J251" s="6">
        <f>tbDailies[[#This Row],[BTC-USD]]*tbDailies[[#This Row],[FX]]</f>
        <v>64868.636673120796</v>
      </c>
      <c r="K251" s="6">
        <f>tbDailies[[#This Row],[ETH-USD]]*tbDailies[[#This Row],[FX]]</f>
        <v>2186.9148439999999</v>
      </c>
      <c r="L251" s="16">
        <f>_xlfn.XLOOKUP(tbDailies[[#This Row],[Month]],tbMonthlies[Month],tbMonthlies[US Inflation],L252)</f>
        <v>2.6200000000000001E-2</v>
      </c>
      <c r="M251" s="39">
        <f>_xlfn.XLOOKUP(tbDailies[[#This Row],[Month]],tbMonthlies[Month],tbMonthlies[Buffett Indicator],M252)</f>
        <v>1.8848309296764632</v>
      </c>
      <c r="N251" s="39">
        <f>_xlfn.XLOOKUP(tbDailies[[#This Row],[Month]],tbMonthlies[Month],tbMonthlies[CPI Indicator],N252)</f>
        <v>0.73623981988492648</v>
      </c>
      <c r="O251" s="39">
        <f>_xlfn.XLOOKUP(tbDailies[[#This Row],[Month]],tbMonthlies[Month],tbMonthlies[Shiller PE],O252)</f>
        <v>0.30499999999999999</v>
      </c>
      <c r="P251" s="39">
        <f>_xlfn.XLOOKUP(tbDailies[[#This Row],[Month]],tbMonthlies[Month],tbMonthlies[Unemployment],P252)</f>
        <v>0.06</v>
      </c>
      <c r="Q251" s="48">
        <f>_xlfn.XLOOKUP(tbDailies[[#This Row],[Month]],tbMonthlies[Month],tbMonthlies[Debt to GDP],Q252)</f>
        <v>78.162999999999997</v>
      </c>
    </row>
    <row r="252" spans="2:17" ht="30" customHeight="1" x14ac:dyDescent="0.25">
      <c r="B252" s="10">
        <v>44261</v>
      </c>
      <c r="C252" s="18" t="str">
        <f>TEXT(tbDailies[[#This Row],[Date]],"mmm-yy")</f>
        <v>Mar-21</v>
      </c>
      <c r="D252" s="4">
        <v>77</v>
      </c>
      <c r="E252" s="4" t="str">
        <f>_xlfn.XLOOKUP(tbDailies[[#This Row],[Date]],FXUSDCAD[Date],FXUSDCAD[Rate],E253)</f>
        <v>1.2668</v>
      </c>
      <c r="F252" s="6">
        <f>_xlfn.XLOOKUP(tbDailies[[#This Row],[Date]],BTC_USD_History[Date],BTC_USD_History[Close],"n/a")</f>
        <v>48912.382812999997</v>
      </c>
      <c r="G252" s="6">
        <f>_xlfn.XLOOKUP(tbDailies[[#This Row],[Date]],ETH_USD_History[Date(UTC)],ETH_USD_History[Value],"n/a")</f>
        <v>1651.48</v>
      </c>
      <c r="H252" s="6" t="str">
        <f>_xlfn.XLOOKUP(tbDailies[[#This Row],[Date]],VOO_USD_History[Date],VOO_USD_History[Close],"n/a")</f>
        <v>n/a</v>
      </c>
      <c r="I252" s="8" t="str">
        <f>_xlfn.XLOOKUP(tbDailies[[#This Row],[Date]],VIX_USD_History[DATE],VIX_USD_History[CLOSE],"n/a")</f>
        <v>n/a</v>
      </c>
      <c r="J252" s="6">
        <f>tbDailies[[#This Row],[BTC-USD]]*tbDailies[[#This Row],[FX]]</f>
        <v>61962.206547508395</v>
      </c>
      <c r="K252" s="6">
        <f>tbDailies[[#This Row],[ETH-USD]]*tbDailies[[#This Row],[FX]]</f>
        <v>2092.0948639999997</v>
      </c>
      <c r="L252" s="16">
        <f>_xlfn.XLOOKUP(tbDailies[[#This Row],[Month]],tbMonthlies[Month],tbMonthlies[US Inflation],L253)</f>
        <v>2.6200000000000001E-2</v>
      </c>
      <c r="M252" s="39">
        <f>_xlfn.XLOOKUP(tbDailies[[#This Row],[Month]],tbMonthlies[Month],tbMonthlies[Buffett Indicator],M253)</f>
        <v>1.8848309296764632</v>
      </c>
      <c r="N252" s="39">
        <f>_xlfn.XLOOKUP(tbDailies[[#This Row],[Month]],tbMonthlies[Month],tbMonthlies[CPI Indicator],N253)</f>
        <v>0.73623981988492648</v>
      </c>
      <c r="O252" s="39">
        <f>_xlfn.XLOOKUP(tbDailies[[#This Row],[Month]],tbMonthlies[Month],tbMonthlies[Shiller PE],O253)</f>
        <v>0.30499999999999999</v>
      </c>
      <c r="P252" s="39">
        <f>_xlfn.XLOOKUP(tbDailies[[#This Row],[Month]],tbMonthlies[Month],tbMonthlies[Unemployment],P253)</f>
        <v>0.06</v>
      </c>
      <c r="Q252" s="48">
        <f>_xlfn.XLOOKUP(tbDailies[[#This Row],[Month]],tbMonthlies[Month],tbMonthlies[Debt to GDP],Q253)</f>
        <v>78.162999999999997</v>
      </c>
    </row>
    <row r="253" spans="2:17" ht="30" customHeight="1" x14ac:dyDescent="0.25">
      <c r="B253" s="10">
        <v>44260</v>
      </c>
      <c r="C253" s="18" t="str">
        <f>TEXT(tbDailies[[#This Row],[Date]],"mmm-yy")</f>
        <v>Mar-21</v>
      </c>
      <c r="D253" s="4">
        <v>77</v>
      </c>
      <c r="E253" s="4" t="str">
        <f>_xlfn.XLOOKUP(tbDailies[[#This Row],[Date]],FXUSDCAD[Date],FXUSDCAD[Rate],E254)</f>
        <v>1.2668</v>
      </c>
      <c r="F253" s="6">
        <f>_xlfn.XLOOKUP(tbDailies[[#This Row],[Date]],BTC_USD_History[Date],BTC_USD_History[Close],"n/a")</f>
        <v>48927.304687999997</v>
      </c>
      <c r="G253" s="6">
        <f>_xlfn.XLOOKUP(tbDailies[[#This Row],[Date]],ETH_USD_History[Date(UTC)],ETH_USD_History[Value],"n/a")</f>
        <v>1529.75</v>
      </c>
      <c r="H253" s="6">
        <f>_xlfn.XLOOKUP(tbDailies[[#This Row],[Date]],VOO_USD_History[Date],VOO_USD_History[Close],"n/a")</f>
        <v>352.69000199999999</v>
      </c>
      <c r="I253" s="8">
        <f>_xlfn.XLOOKUP(tbDailies[[#This Row],[Date]],VIX_USD_History[DATE],VIX_USD_History[CLOSE],"n/a")</f>
        <v>24.66</v>
      </c>
      <c r="J253" s="6">
        <f>tbDailies[[#This Row],[BTC-USD]]*tbDailies[[#This Row],[FX]]</f>
        <v>61981.109578758391</v>
      </c>
      <c r="K253" s="6">
        <f>tbDailies[[#This Row],[ETH-USD]]*tbDailies[[#This Row],[FX]]</f>
        <v>1937.8872999999999</v>
      </c>
      <c r="L253" s="16">
        <f>_xlfn.XLOOKUP(tbDailies[[#This Row],[Month]],tbMonthlies[Month],tbMonthlies[US Inflation],L254)</f>
        <v>2.6200000000000001E-2</v>
      </c>
      <c r="M253" s="39">
        <f>_xlfn.XLOOKUP(tbDailies[[#This Row],[Month]],tbMonthlies[Month],tbMonthlies[Buffett Indicator],M254)</f>
        <v>1.8848309296764632</v>
      </c>
      <c r="N253" s="39">
        <f>_xlfn.XLOOKUP(tbDailies[[#This Row],[Month]],tbMonthlies[Month],tbMonthlies[CPI Indicator],N254)</f>
        <v>0.73623981988492648</v>
      </c>
      <c r="O253" s="39">
        <f>_xlfn.XLOOKUP(tbDailies[[#This Row],[Month]],tbMonthlies[Month],tbMonthlies[Shiller PE],O254)</f>
        <v>0.30499999999999999</v>
      </c>
      <c r="P253" s="39">
        <f>_xlfn.XLOOKUP(tbDailies[[#This Row],[Month]],tbMonthlies[Month],tbMonthlies[Unemployment],P254)</f>
        <v>0.06</v>
      </c>
      <c r="Q253" s="48">
        <f>_xlfn.XLOOKUP(tbDailies[[#This Row],[Month]],tbMonthlies[Month],tbMonthlies[Debt to GDP],Q254)</f>
        <v>78.162999999999997</v>
      </c>
    </row>
    <row r="254" spans="2:17" ht="30" customHeight="1" x14ac:dyDescent="0.25">
      <c r="B254" s="10">
        <v>44259</v>
      </c>
      <c r="C254" s="18" t="str">
        <f>TEXT(tbDailies[[#This Row],[Date]],"mmm-yy")</f>
        <v>Mar-21</v>
      </c>
      <c r="D254" s="4">
        <v>84</v>
      </c>
      <c r="E254" s="4" t="str">
        <f>_xlfn.XLOOKUP(tbDailies[[#This Row],[Date]],FXUSDCAD[Date],FXUSDCAD[Rate],E255)</f>
        <v>1.2637</v>
      </c>
      <c r="F254" s="6">
        <f>_xlfn.XLOOKUP(tbDailies[[#This Row],[Date]],BTC_USD_History[Date],BTC_USD_History[Close],"n/a")</f>
        <v>48561.167969000002</v>
      </c>
      <c r="G254" s="6">
        <f>_xlfn.XLOOKUP(tbDailies[[#This Row],[Date]],ETH_USD_History[Date(UTC)],ETH_USD_History[Value],"n/a")</f>
        <v>1538.37</v>
      </c>
      <c r="H254" s="6">
        <f>_xlfn.XLOOKUP(tbDailies[[#This Row],[Date]],VOO_USD_History[Date],VOO_USD_History[Close],"n/a")</f>
        <v>346.33999599999999</v>
      </c>
      <c r="I254" s="8">
        <f>_xlfn.XLOOKUP(tbDailies[[#This Row],[Date]],VIX_USD_History[DATE],VIX_USD_History[CLOSE],"n/a")</f>
        <v>28.57</v>
      </c>
      <c r="J254" s="6">
        <f>tbDailies[[#This Row],[BTC-USD]]*tbDailies[[#This Row],[FX]]</f>
        <v>61366.747962425303</v>
      </c>
      <c r="K254" s="6">
        <f>tbDailies[[#This Row],[ETH-USD]]*tbDailies[[#This Row],[FX]]</f>
        <v>1944.0381689999999</v>
      </c>
      <c r="L254" s="16">
        <f>_xlfn.XLOOKUP(tbDailies[[#This Row],[Month]],tbMonthlies[Month],tbMonthlies[US Inflation],L255)</f>
        <v>2.6200000000000001E-2</v>
      </c>
      <c r="M254" s="39">
        <f>_xlfn.XLOOKUP(tbDailies[[#This Row],[Month]],tbMonthlies[Month],tbMonthlies[Buffett Indicator],M255)</f>
        <v>1.8848309296764632</v>
      </c>
      <c r="N254" s="39">
        <f>_xlfn.XLOOKUP(tbDailies[[#This Row],[Month]],tbMonthlies[Month],tbMonthlies[CPI Indicator],N255)</f>
        <v>0.73623981988492648</v>
      </c>
      <c r="O254" s="39">
        <f>_xlfn.XLOOKUP(tbDailies[[#This Row],[Month]],tbMonthlies[Month],tbMonthlies[Shiller PE],O255)</f>
        <v>0.30499999999999999</v>
      </c>
      <c r="P254" s="39">
        <f>_xlfn.XLOOKUP(tbDailies[[#This Row],[Month]],tbMonthlies[Month],tbMonthlies[Unemployment],P255)</f>
        <v>0.06</v>
      </c>
      <c r="Q254" s="48">
        <f>_xlfn.XLOOKUP(tbDailies[[#This Row],[Month]],tbMonthlies[Month],tbMonthlies[Debt to GDP],Q255)</f>
        <v>78.162999999999997</v>
      </c>
    </row>
    <row r="255" spans="2:17" ht="30" customHeight="1" x14ac:dyDescent="0.25">
      <c r="B255" s="10">
        <v>44258</v>
      </c>
      <c r="C255" s="18" t="str">
        <f>TEXT(tbDailies[[#This Row],[Date]],"mmm-yy")</f>
        <v>Mar-21</v>
      </c>
      <c r="D255" s="4">
        <v>78</v>
      </c>
      <c r="E255" s="4" t="str">
        <f>_xlfn.XLOOKUP(tbDailies[[#This Row],[Date]],FXUSDCAD[Date],FXUSDCAD[Rate],E256)</f>
        <v>1.2631</v>
      </c>
      <c r="F255" s="6">
        <f>_xlfn.XLOOKUP(tbDailies[[#This Row],[Date]],BTC_USD_History[Date],BTC_USD_History[Close],"n/a")</f>
        <v>50538.242187999997</v>
      </c>
      <c r="G255" s="6">
        <f>_xlfn.XLOOKUP(tbDailies[[#This Row],[Date]],ETH_USD_History[Date(UTC)],ETH_USD_History[Value],"n/a")</f>
        <v>1568.65</v>
      </c>
      <c r="H255" s="6">
        <f>_xlfn.XLOOKUP(tbDailies[[#This Row],[Date]],VOO_USD_History[Date],VOO_USD_History[Close],"n/a")</f>
        <v>350.66000400000001</v>
      </c>
      <c r="I255" s="8">
        <f>_xlfn.XLOOKUP(tbDailies[[#This Row],[Date]],VIX_USD_History[DATE],VIX_USD_History[CLOSE],"n/a")</f>
        <v>26.67</v>
      </c>
      <c r="J255" s="6">
        <f>tbDailies[[#This Row],[BTC-USD]]*tbDailies[[#This Row],[FX]]</f>
        <v>63834.853707662791</v>
      </c>
      <c r="K255" s="6">
        <f>tbDailies[[#This Row],[ETH-USD]]*tbDailies[[#This Row],[FX]]</f>
        <v>1981.361815</v>
      </c>
      <c r="L255" s="16">
        <f>_xlfn.XLOOKUP(tbDailies[[#This Row],[Month]],tbMonthlies[Month],tbMonthlies[US Inflation],L256)</f>
        <v>2.6200000000000001E-2</v>
      </c>
      <c r="M255" s="39">
        <f>_xlfn.XLOOKUP(tbDailies[[#This Row],[Month]],tbMonthlies[Month],tbMonthlies[Buffett Indicator],M256)</f>
        <v>1.8848309296764632</v>
      </c>
      <c r="N255" s="39">
        <f>_xlfn.XLOOKUP(tbDailies[[#This Row],[Month]],tbMonthlies[Month],tbMonthlies[CPI Indicator],N256)</f>
        <v>0.73623981988492648</v>
      </c>
      <c r="O255" s="39">
        <f>_xlfn.XLOOKUP(tbDailies[[#This Row],[Month]],tbMonthlies[Month],tbMonthlies[Shiller PE],O256)</f>
        <v>0.30499999999999999</v>
      </c>
      <c r="P255" s="39">
        <f>_xlfn.XLOOKUP(tbDailies[[#This Row],[Month]],tbMonthlies[Month],tbMonthlies[Unemployment],P256)</f>
        <v>0.06</v>
      </c>
      <c r="Q255" s="48">
        <f>_xlfn.XLOOKUP(tbDailies[[#This Row],[Month]],tbMonthlies[Month],tbMonthlies[Debt to GDP],Q256)</f>
        <v>78.162999999999997</v>
      </c>
    </row>
    <row r="256" spans="2:17" ht="30" customHeight="1" x14ac:dyDescent="0.25">
      <c r="B256" s="10">
        <v>44257</v>
      </c>
      <c r="C256" s="18" t="str">
        <f>TEXT(tbDailies[[#This Row],[Date]],"mmm-yy")</f>
        <v>Mar-21</v>
      </c>
      <c r="D256" s="4">
        <v>78</v>
      </c>
      <c r="E256" s="4" t="str">
        <f>_xlfn.XLOOKUP(tbDailies[[#This Row],[Date]],FXUSDCAD[Date],FXUSDCAD[Rate],E257)</f>
        <v>1.2626</v>
      </c>
      <c r="F256" s="6">
        <f>_xlfn.XLOOKUP(tbDailies[[#This Row],[Date]],BTC_USD_History[Date],BTC_USD_History[Close],"n/a")</f>
        <v>48378.988280999998</v>
      </c>
      <c r="G256" s="6">
        <f>_xlfn.XLOOKUP(tbDailies[[#This Row],[Date]],ETH_USD_History[Date(UTC)],ETH_USD_History[Value],"n/a")</f>
        <v>1488.67</v>
      </c>
      <c r="H256" s="6">
        <f>_xlfn.XLOOKUP(tbDailies[[#This Row],[Date]],VOO_USD_History[Date],VOO_USD_History[Close],"n/a")</f>
        <v>355.35000600000001</v>
      </c>
      <c r="I256" s="8">
        <f>_xlfn.XLOOKUP(tbDailies[[#This Row],[Date]],VIX_USD_History[DATE],VIX_USD_History[CLOSE],"n/a")</f>
        <v>24.1</v>
      </c>
      <c r="J256" s="6">
        <f>tbDailies[[#This Row],[BTC-USD]]*tbDailies[[#This Row],[FX]]</f>
        <v>61083.310603590595</v>
      </c>
      <c r="K256" s="6">
        <f>tbDailies[[#This Row],[ETH-USD]]*tbDailies[[#This Row],[FX]]</f>
        <v>1879.594742</v>
      </c>
      <c r="L256" s="16">
        <f>_xlfn.XLOOKUP(tbDailies[[#This Row],[Month]],tbMonthlies[Month],tbMonthlies[US Inflation],L257)</f>
        <v>2.6200000000000001E-2</v>
      </c>
      <c r="M256" s="39">
        <f>_xlfn.XLOOKUP(tbDailies[[#This Row],[Month]],tbMonthlies[Month],tbMonthlies[Buffett Indicator],M257)</f>
        <v>1.8848309296764632</v>
      </c>
      <c r="N256" s="39">
        <f>_xlfn.XLOOKUP(tbDailies[[#This Row],[Month]],tbMonthlies[Month],tbMonthlies[CPI Indicator],N257)</f>
        <v>0.73623981988492648</v>
      </c>
      <c r="O256" s="39">
        <f>_xlfn.XLOOKUP(tbDailies[[#This Row],[Month]],tbMonthlies[Month],tbMonthlies[Shiller PE],O257)</f>
        <v>0.30499999999999999</v>
      </c>
      <c r="P256" s="39">
        <f>_xlfn.XLOOKUP(tbDailies[[#This Row],[Month]],tbMonthlies[Month],tbMonthlies[Unemployment],P257)</f>
        <v>0.06</v>
      </c>
      <c r="Q256" s="48">
        <f>_xlfn.XLOOKUP(tbDailies[[#This Row],[Month]],tbMonthlies[Month],tbMonthlies[Debt to GDP],Q257)</f>
        <v>78.162999999999997</v>
      </c>
    </row>
    <row r="257" spans="2:17" ht="30" customHeight="1" x14ac:dyDescent="0.25">
      <c r="B257" s="10">
        <v>44256</v>
      </c>
      <c r="C257" s="18" t="str">
        <f>TEXT(tbDailies[[#This Row],[Date]],"mmm-yy")</f>
        <v>Mar-21</v>
      </c>
      <c r="D257" s="4">
        <v>38</v>
      </c>
      <c r="E257" s="4" t="str">
        <f>_xlfn.XLOOKUP(tbDailies[[#This Row],[Date]],FXUSDCAD[Date],FXUSDCAD[Rate],E258)</f>
        <v>1.2661</v>
      </c>
      <c r="F257" s="6">
        <f>_xlfn.XLOOKUP(tbDailies[[#This Row],[Date]],BTC_USD_History[Date],BTC_USD_History[Close],"n/a")</f>
        <v>49631.242187999997</v>
      </c>
      <c r="G257" s="6">
        <f>_xlfn.XLOOKUP(tbDailies[[#This Row],[Date]],ETH_USD_History[Date(UTC)],ETH_USD_History[Value],"n/a")</f>
        <v>1571.49</v>
      </c>
      <c r="H257" s="6">
        <f>_xlfn.XLOOKUP(tbDailies[[#This Row],[Date]],VOO_USD_History[Date],VOO_USD_History[Close],"n/a")</f>
        <v>358.11999500000002</v>
      </c>
      <c r="I257" s="8">
        <f>_xlfn.XLOOKUP(tbDailies[[#This Row],[Date]],VIX_USD_History[DATE],VIX_USD_History[CLOSE],"n/a")</f>
        <v>23.35</v>
      </c>
      <c r="J257" s="6">
        <f>tbDailies[[#This Row],[BTC-USD]]*tbDailies[[#This Row],[FX]]</f>
        <v>62838.115734226798</v>
      </c>
      <c r="K257" s="6">
        <f>tbDailies[[#This Row],[ETH-USD]]*tbDailies[[#This Row],[FX]]</f>
        <v>1989.663489</v>
      </c>
      <c r="L257" s="16">
        <f>_xlfn.XLOOKUP(tbDailies[[#This Row],[Month]],tbMonthlies[Month],tbMonthlies[US Inflation],L258)</f>
        <v>2.6200000000000001E-2</v>
      </c>
      <c r="M257" s="39">
        <f>_xlfn.XLOOKUP(tbDailies[[#This Row],[Month]],tbMonthlies[Month],tbMonthlies[Buffett Indicator],M258)</f>
        <v>1.8848309296764632</v>
      </c>
      <c r="N257" s="39">
        <f>_xlfn.XLOOKUP(tbDailies[[#This Row],[Month]],tbMonthlies[Month],tbMonthlies[CPI Indicator],N258)</f>
        <v>0.73623981988492648</v>
      </c>
      <c r="O257" s="39">
        <f>_xlfn.XLOOKUP(tbDailies[[#This Row],[Month]],tbMonthlies[Month],tbMonthlies[Shiller PE],O258)</f>
        <v>0.30499999999999999</v>
      </c>
      <c r="P257" s="39">
        <f>_xlfn.XLOOKUP(tbDailies[[#This Row],[Month]],tbMonthlies[Month],tbMonthlies[Unemployment],P258)</f>
        <v>0.06</v>
      </c>
      <c r="Q257" s="48">
        <f>_xlfn.XLOOKUP(tbDailies[[#This Row],[Month]],tbMonthlies[Month],tbMonthlies[Debt to GDP],Q258)</f>
        <v>78.162999999999997</v>
      </c>
    </row>
    <row r="258" spans="2:17" ht="30" customHeight="1" x14ac:dyDescent="0.25">
      <c r="B258" s="10">
        <v>44255</v>
      </c>
      <c r="C258" s="18" t="str">
        <f>TEXT(tbDailies[[#This Row],[Date]],"mmm-yy")</f>
        <v>Feb-21</v>
      </c>
      <c r="D258" s="4">
        <v>55</v>
      </c>
      <c r="E258" s="4" t="str">
        <f>_xlfn.XLOOKUP(tbDailies[[#This Row],[Date]],FXUSDCAD[Date],FXUSDCAD[Rate],E259)</f>
        <v>1.2685</v>
      </c>
      <c r="F258" s="6">
        <f>_xlfn.XLOOKUP(tbDailies[[#This Row],[Date]],BTC_USD_History[Date],BTC_USD_History[Close],"n/a")</f>
        <v>45137.769530999998</v>
      </c>
      <c r="G258" s="6">
        <f>_xlfn.XLOOKUP(tbDailies[[#This Row],[Date]],ETH_USD_History[Date(UTC)],ETH_USD_History[Value],"n/a")</f>
        <v>1422.58</v>
      </c>
      <c r="H258" s="6" t="str">
        <f>_xlfn.XLOOKUP(tbDailies[[#This Row],[Date]],VOO_USD_History[Date],VOO_USD_History[Close],"n/a")</f>
        <v>n/a</v>
      </c>
      <c r="I258" s="8" t="str">
        <f>_xlfn.XLOOKUP(tbDailies[[#This Row],[Date]],VIX_USD_History[DATE],VIX_USD_History[CLOSE],"n/a")</f>
        <v>n/a</v>
      </c>
      <c r="J258" s="6">
        <f>tbDailies[[#This Row],[BTC-USD]]*tbDailies[[#This Row],[FX]]</f>
        <v>57257.260650073498</v>
      </c>
      <c r="K258" s="6">
        <f>tbDailies[[#This Row],[ETH-USD]]*tbDailies[[#This Row],[FX]]</f>
        <v>1804.5427299999999</v>
      </c>
      <c r="L258" s="16">
        <f>_xlfn.XLOOKUP(tbDailies[[#This Row],[Month]],tbMonthlies[Month],tbMonthlies[US Inflation],L259)</f>
        <v>1.6799999999999999E-2</v>
      </c>
      <c r="M258" s="39">
        <f>_xlfn.XLOOKUP(tbDailies[[#This Row],[Month]],tbMonthlies[Month],tbMonthlies[Buffett Indicator],M259)</f>
        <v>1.8185175158835383</v>
      </c>
      <c r="N258" s="39">
        <f>_xlfn.XLOOKUP(tbDailies[[#This Row],[Month]],tbMonthlies[Month],tbMonthlies[CPI Indicator],N259)</f>
        <v>0.73106151152124965</v>
      </c>
      <c r="O258" s="39">
        <f>_xlfn.XLOOKUP(tbDailies[[#This Row],[Month]],tbMonthlies[Month],tbMonthlies[Shiller PE],O259)</f>
        <v>0.33240000000000003</v>
      </c>
      <c r="P258" s="39">
        <f>_xlfn.XLOOKUP(tbDailies[[#This Row],[Month]],tbMonthlies[Month],tbMonthlies[Unemployment],P259)</f>
        <v>6.2E-2</v>
      </c>
      <c r="Q258" s="48">
        <f>_xlfn.XLOOKUP(tbDailies[[#This Row],[Month]],tbMonthlies[Month],tbMonthlies[Debt to GDP],Q259)</f>
        <v>78.162999999999997</v>
      </c>
    </row>
    <row r="259" spans="2:17" ht="30" customHeight="1" x14ac:dyDescent="0.25">
      <c r="B259" s="10">
        <v>44254</v>
      </c>
      <c r="C259" s="18" t="str">
        <f>TEXT(tbDailies[[#This Row],[Date]],"mmm-yy")</f>
        <v>Feb-21</v>
      </c>
      <c r="D259" s="4">
        <v>56</v>
      </c>
      <c r="E259" s="4" t="str">
        <f>_xlfn.XLOOKUP(tbDailies[[#This Row],[Date]],FXUSDCAD[Date],FXUSDCAD[Rate],E260)</f>
        <v>1.2685</v>
      </c>
      <c r="F259" s="6">
        <f>_xlfn.XLOOKUP(tbDailies[[#This Row],[Date]],BTC_USD_History[Date],BTC_USD_History[Close],"n/a")</f>
        <v>46188.453125</v>
      </c>
      <c r="G259" s="6">
        <f>_xlfn.XLOOKUP(tbDailies[[#This Row],[Date]],ETH_USD_History[Date(UTC)],ETH_USD_History[Value],"n/a")</f>
        <v>1460.23</v>
      </c>
      <c r="H259" s="6" t="str">
        <f>_xlfn.XLOOKUP(tbDailies[[#This Row],[Date]],VOO_USD_History[Date],VOO_USD_History[Close],"n/a")</f>
        <v>n/a</v>
      </c>
      <c r="I259" s="8" t="str">
        <f>_xlfn.XLOOKUP(tbDailies[[#This Row],[Date]],VIX_USD_History[DATE],VIX_USD_History[CLOSE],"n/a")</f>
        <v>n/a</v>
      </c>
      <c r="J259" s="6">
        <f>tbDailies[[#This Row],[BTC-USD]]*tbDailies[[#This Row],[FX]]</f>
        <v>58590.052789062502</v>
      </c>
      <c r="K259" s="6">
        <f>tbDailies[[#This Row],[ETH-USD]]*tbDailies[[#This Row],[FX]]</f>
        <v>1852.301755</v>
      </c>
      <c r="L259" s="16">
        <f>_xlfn.XLOOKUP(tbDailies[[#This Row],[Month]],tbMonthlies[Month],tbMonthlies[US Inflation],L260)</f>
        <v>1.6799999999999999E-2</v>
      </c>
      <c r="M259" s="39">
        <f>_xlfn.XLOOKUP(tbDailies[[#This Row],[Month]],tbMonthlies[Month],tbMonthlies[Buffett Indicator],M260)</f>
        <v>1.8185175158835383</v>
      </c>
      <c r="N259" s="39">
        <f>_xlfn.XLOOKUP(tbDailies[[#This Row],[Month]],tbMonthlies[Month],tbMonthlies[CPI Indicator],N260)</f>
        <v>0.73106151152124965</v>
      </c>
      <c r="O259" s="39">
        <f>_xlfn.XLOOKUP(tbDailies[[#This Row],[Month]],tbMonthlies[Month],tbMonthlies[Shiller PE],O260)</f>
        <v>0.33240000000000003</v>
      </c>
      <c r="P259" s="39">
        <f>_xlfn.XLOOKUP(tbDailies[[#This Row],[Month]],tbMonthlies[Month],tbMonthlies[Unemployment],P260)</f>
        <v>6.2E-2</v>
      </c>
      <c r="Q259" s="48">
        <f>_xlfn.XLOOKUP(tbDailies[[#This Row],[Month]],tbMonthlies[Month],tbMonthlies[Debt to GDP],Q260)</f>
        <v>78.162999999999997</v>
      </c>
    </row>
    <row r="260" spans="2:17" ht="30" customHeight="1" x14ac:dyDescent="0.25">
      <c r="B260" s="10">
        <v>44253</v>
      </c>
      <c r="C260" s="18" t="str">
        <f>TEXT(tbDailies[[#This Row],[Date]],"mmm-yy")</f>
        <v>Feb-21</v>
      </c>
      <c r="D260" s="4">
        <v>55</v>
      </c>
      <c r="E260" s="4" t="str">
        <f>_xlfn.XLOOKUP(tbDailies[[#This Row],[Date]],FXUSDCAD[Date],FXUSDCAD[Rate],E261)</f>
        <v>1.2685</v>
      </c>
      <c r="F260" s="6">
        <f>_xlfn.XLOOKUP(tbDailies[[#This Row],[Date]],BTC_USD_History[Date],BTC_USD_History[Close],"n/a")</f>
        <v>46339.761719000002</v>
      </c>
      <c r="G260" s="6">
        <f>_xlfn.XLOOKUP(tbDailies[[#This Row],[Date]],ETH_USD_History[Date(UTC)],ETH_USD_History[Value],"n/a")</f>
        <v>1446.1</v>
      </c>
      <c r="H260" s="6">
        <f>_xlfn.XLOOKUP(tbDailies[[#This Row],[Date]],VOO_USD_History[Date],VOO_USD_History[Close],"n/a")</f>
        <v>349.58999599999999</v>
      </c>
      <c r="I260" s="8">
        <f>_xlfn.XLOOKUP(tbDailies[[#This Row],[Date]],VIX_USD_History[DATE],VIX_USD_History[CLOSE],"n/a")</f>
        <v>27.95</v>
      </c>
      <c r="J260" s="6">
        <f>tbDailies[[#This Row],[BTC-USD]]*tbDailies[[#This Row],[FX]]</f>
        <v>58781.9877405515</v>
      </c>
      <c r="K260" s="6">
        <f>tbDailies[[#This Row],[ETH-USD]]*tbDailies[[#This Row],[FX]]</f>
        <v>1834.3778499999999</v>
      </c>
      <c r="L260" s="16">
        <f>_xlfn.XLOOKUP(tbDailies[[#This Row],[Month]],tbMonthlies[Month],tbMonthlies[US Inflation],L261)</f>
        <v>1.6799999999999999E-2</v>
      </c>
      <c r="M260" s="39">
        <f>_xlfn.XLOOKUP(tbDailies[[#This Row],[Month]],tbMonthlies[Month],tbMonthlies[Buffett Indicator],M261)</f>
        <v>1.8185175158835383</v>
      </c>
      <c r="N260" s="39">
        <f>_xlfn.XLOOKUP(tbDailies[[#This Row],[Month]],tbMonthlies[Month],tbMonthlies[CPI Indicator],N261)</f>
        <v>0.73106151152124965</v>
      </c>
      <c r="O260" s="39">
        <f>_xlfn.XLOOKUP(tbDailies[[#This Row],[Month]],tbMonthlies[Month],tbMonthlies[Shiller PE],O261)</f>
        <v>0.33240000000000003</v>
      </c>
      <c r="P260" s="39">
        <f>_xlfn.XLOOKUP(tbDailies[[#This Row],[Month]],tbMonthlies[Month],tbMonthlies[Unemployment],P261)</f>
        <v>6.2E-2</v>
      </c>
      <c r="Q260" s="48">
        <f>_xlfn.XLOOKUP(tbDailies[[#This Row],[Month]],tbMonthlies[Month],tbMonthlies[Debt to GDP],Q261)</f>
        <v>78.162999999999997</v>
      </c>
    </row>
    <row r="261" spans="2:17" ht="30" customHeight="1" x14ac:dyDescent="0.25">
      <c r="B261" s="10">
        <v>44252</v>
      </c>
      <c r="C261" s="18" t="str">
        <f>TEXT(tbDailies[[#This Row],[Date]],"mmm-yy")</f>
        <v>Feb-21</v>
      </c>
      <c r="D261" s="4">
        <v>79</v>
      </c>
      <c r="E261" s="4" t="str">
        <f>_xlfn.XLOOKUP(tbDailies[[#This Row],[Date]],FXUSDCAD[Date],FXUSDCAD[Rate],E262)</f>
        <v>1.2530</v>
      </c>
      <c r="F261" s="6">
        <f>_xlfn.XLOOKUP(tbDailies[[#This Row],[Date]],BTC_USD_History[Date],BTC_USD_History[Close],"n/a")</f>
        <v>47093.851562999997</v>
      </c>
      <c r="G261" s="6">
        <f>_xlfn.XLOOKUP(tbDailies[[#This Row],[Date]],ETH_USD_History[Date(UTC)],ETH_USD_History[Value],"n/a")</f>
        <v>1481.88</v>
      </c>
      <c r="H261" s="6">
        <f>_xlfn.XLOOKUP(tbDailies[[#This Row],[Date]],VOO_USD_History[Date],VOO_USD_History[Close],"n/a")</f>
        <v>351.51998900000001</v>
      </c>
      <c r="I261" s="8">
        <f>_xlfn.XLOOKUP(tbDailies[[#This Row],[Date]],VIX_USD_History[DATE],VIX_USD_History[CLOSE],"n/a")</f>
        <v>28.89</v>
      </c>
      <c r="J261" s="6">
        <f>tbDailies[[#This Row],[BTC-USD]]*tbDailies[[#This Row],[FX]]</f>
        <v>59008.596008438988</v>
      </c>
      <c r="K261" s="6">
        <f>tbDailies[[#This Row],[ETH-USD]]*tbDailies[[#This Row],[FX]]</f>
        <v>1856.79564</v>
      </c>
      <c r="L261" s="16">
        <f>_xlfn.XLOOKUP(tbDailies[[#This Row],[Month]],tbMonthlies[Month],tbMonthlies[US Inflation],L262)</f>
        <v>1.6799999999999999E-2</v>
      </c>
      <c r="M261" s="39">
        <f>_xlfn.XLOOKUP(tbDailies[[#This Row],[Month]],tbMonthlies[Month],tbMonthlies[Buffett Indicator],M262)</f>
        <v>1.8185175158835383</v>
      </c>
      <c r="N261" s="39">
        <f>_xlfn.XLOOKUP(tbDailies[[#This Row],[Month]],tbMonthlies[Month],tbMonthlies[CPI Indicator],N262)</f>
        <v>0.73106151152124965</v>
      </c>
      <c r="O261" s="39">
        <f>_xlfn.XLOOKUP(tbDailies[[#This Row],[Month]],tbMonthlies[Month],tbMonthlies[Shiller PE],O262)</f>
        <v>0.33240000000000003</v>
      </c>
      <c r="P261" s="39">
        <f>_xlfn.XLOOKUP(tbDailies[[#This Row],[Month]],tbMonthlies[Month],tbMonthlies[Unemployment],P262)</f>
        <v>6.2E-2</v>
      </c>
      <c r="Q261" s="48">
        <f>_xlfn.XLOOKUP(tbDailies[[#This Row],[Month]],tbMonthlies[Month],tbMonthlies[Debt to GDP],Q262)</f>
        <v>78.162999999999997</v>
      </c>
    </row>
    <row r="262" spans="2:17" ht="30" customHeight="1" x14ac:dyDescent="0.25">
      <c r="B262" s="10">
        <v>44251</v>
      </c>
      <c r="C262" s="18" t="str">
        <f>TEXT(tbDailies[[#This Row],[Date]],"mmm-yy")</f>
        <v>Feb-21</v>
      </c>
      <c r="D262" s="4">
        <v>76</v>
      </c>
      <c r="E262" s="4" t="str">
        <f>_xlfn.XLOOKUP(tbDailies[[#This Row],[Date]],FXUSDCAD[Date],FXUSDCAD[Rate],E263)</f>
        <v>1.2548</v>
      </c>
      <c r="F262" s="6">
        <f>_xlfn.XLOOKUP(tbDailies[[#This Row],[Date]],BTC_USD_History[Date],BTC_USD_History[Close],"n/a")</f>
        <v>49705.332030999998</v>
      </c>
      <c r="G262" s="6">
        <f>_xlfn.XLOOKUP(tbDailies[[#This Row],[Date]],ETH_USD_History[Date(UTC)],ETH_USD_History[Value],"n/a")</f>
        <v>1625.17</v>
      </c>
      <c r="H262" s="6">
        <f>_xlfn.XLOOKUP(tbDailies[[#This Row],[Date]],VOO_USD_History[Date],VOO_USD_History[Close],"n/a")</f>
        <v>360.16000400000001</v>
      </c>
      <c r="I262" s="8">
        <f>_xlfn.XLOOKUP(tbDailies[[#This Row],[Date]],VIX_USD_History[DATE],VIX_USD_History[CLOSE],"n/a")</f>
        <v>21.34</v>
      </c>
      <c r="J262" s="6">
        <f>tbDailies[[#This Row],[BTC-USD]]*tbDailies[[#This Row],[FX]]</f>
        <v>62370.250632498792</v>
      </c>
      <c r="K262" s="6">
        <f>tbDailies[[#This Row],[ETH-USD]]*tbDailies[[#This Row],[FX]]</f>
        <v>2039.263316</v>
      </c>
      <c r="L262" s="16">
        <f>_xlfn.XLOOKUP(tbDailies[[#This Row],[Month]],tbMonthlies[Month],tbMonthlies[US Inflation],L263)</f>
        <v>1.6799999999999999E-2</v>
      </c>
      <c r="M262" s="39">
        <f>_xlfn.XLOOKUP(tbDailies[[#This Row],[Month]],tbMonthlies[Month],tbMonthlies[Buffett Indicator],M263)</f>
        <v>1.8185175158835383</v>
      </c>
      <c r="N262" s="39">
        <f>_xlfn.XLOOKUP(tbDailies[[#This Row],[Month]],tbMonthlies[Month],tbMonthlies[CPI Indicator],N263)</f>
        <v>0.73106151152124965</v>
      </c>
      <c r="O262" s="39">
        <f>_xlfn.XLOOKUP(tbDailies[[#This Row],[Month]],tbMonthlies[Month],tbMonthlies[Shiller PE],O263)</f>
        <v>0.33240000000000003</v>
      </c>
      <c r="P262" s="39">
        <f>_xlfn.XLOOKUP(tbDailies[[#This Row],[Month]],tbMonthlies[Month],tbMonthlies[Unemployment],P263)</f>
        <v>6.2E-2</v>
      </c>
      <c r="Q262" s="48">
        <f>_xlfn.XLOOKUP(tbDailies[[#This Row],[Month]],tbMonthlies[Month],tbMonthlies[Debt to GDP],Q263)</f>
        <v>78.162999999999997</v>
      </c>
    </row>
    <row r="263" spans="2:17" ht="30" customHeight="1" x14ac:dyDescent="0.25">
      <c r="B263" s="10">
        <v>44250</v>
      </c>
      <c r="C263" s="18" t="str">
        <f>TEXT(tbDailies[[#This Row],[Date]],"mmm-yy")</f>
        <v>Feb-21</v>
      </c>
      <c r="D263" s="4">
        <v>94</v>
      </c>
      <c r="E263" s="4" t="str">
        <f>_xlfn.XLOOKUP(tbDailies[[#This Row],[Date]],FXUSDCAD[Date],FXUSDCAD[Rate],E264)</f>
        <v>1.2603</v>
      </c>
      <c r="F263" s="6">
        <f>_xlfn.XLOOKUP(tbDailies[[#This Row],[Date]],BTC_USD_History[Date],BTC_USD_History[Close],"n/a")</f>
        <v>48824.425780999998</v>
      </c>
      <c r="G263" s="6">
        <f>_xlfn.XLOOKUP(tbDailies[[#This Row],[Date]],ETH_USD_History[Date(UTC)],ETH_USD_History[Value],"n/a")</f>
        <v>1578.19</v>
      </c>
      <c r="H263" s="6">
        <f>_xlfn.XLOOKUP(tbDailies[[#This Row],[Date]],VOO_USD_History[Date],VOO_USD_History[Close],"n/a")</f>
        <v>356.22000100000002</v>
      </c>
      <c r="I263" s="8">
        <f>_xlfn.XLOOKUP(tbDailies[[#This Row],[Date]],VIX_USD_History[DATE],VIX_USD_History[CLOSE],"n/a")</f>
        <v>23.11</v>
      </c>
      <c r="J263" s="6">
        <f>tbDailies[[#This Row],[BTC-USD]]*tbDailies[[#This Row],[FX]]</f>
        <v>61533.423811794295</v>
      </c>
      <c r="K263" s="6">
        <f>tbDailies[[#This Row],[ETH-USD]]*tbDailies[[#This Row],[FX]]</f>
        <v>1988.992857</v>
      </c>
      <c r="L263" s="16">
        <f>_xlfn.XLOOKUP(tbDailies[[#This Row],[Month]],tbMonthlies[Month],tbMonthlies[US Inflation],L264)</f>
        <v>1.6799999999999999E-2</v>
      </c>
      <c r="M263" s="39">
        <f>_xlfn.XLOOKUP(tbDailies[[#This Row],[Month]],tbMonthlies[Month],tbMonthlies[Buffett Indicator],M264)</f>
        <v>1.8185175158835383</v>
      </c>
      <c r="N263" s="39">
        <f>_xlfn.XLOOKUP(tbDailies[[#This Row],[Month]],tbMonthlies[Month],tbMonthlies[CPI Indicator],N264)</f>
        <v>0.73106151152124965</v>
      </c>
      <c r="O263" s="39">
        <f>_xlfn.XLOOKUP(tbDailies[[#This Row],[Month]],tbMonthlies[Month],tbMonthlies[Shiller PE],O264)</f>
        <v>0.33240000000000003</v>
      </c>
      <c r="P263" s="39">
        <f>_xlfn.XLOOKUP(tbDailies[[#This Row],[Month]],tbMonthlies[Month],tbMonthlies[Unemployment],P264)</f>
        <v>6.2E-2</v>
      </c>
      <c r="Q263" s="48">
        <f>_xlfn.XLOOKUP(tbDailies[[#This Row],[Month]],tbMonthlies[Month],tbMonthlies[Debt to GDP],Q264)</f>
        <v>78.162999999999997</v>
      </c>
    </row>
    <row r="264" spans="2:17" ht="30" customHeight="1" x14ac:dyDescent="0.25">
      <c r="B264" s="10">
        <v>44249</v>
      </c>
      <c r="C264" s="18" t="str">
        <f>TEXT(tbDailies[[#This Row],[Date]],"mmm-yy")</f>
        <v>Feb-21</v>
      </c>
      <c r="D264" s="4">
        <v>94</v>
      </c>
      <c r="E264" s="4" t="str">
        <f>_xlfn.XLOOKUP(tbDailies[[#This Row],[Date]],FXUSDCAD[Date],FXUSDCAD[Rate],E265)</f>
        <v>1.2613</v>
      </c>
      <c r="F264" s="6">
        <f>_xlfn.XLOOKUP(tbDailies[[#This Row],[Date]],BTC_USD_History[Date],BTC_USD_History[Close],"n/a")</f>
        <v>54207.320312999997</v>
      </c>
      <c r="G264" s="6">
        <f>_xlfn.XLOOKUP(tbDailies[[#This Row],[Date]],ETH_USD_History[Date(UTC)],ETH_USD_History[Value],"n/a")</f>
        <v>1778.07</v>
      </c>
      <c r="H264" s="6">
        <f>_xlfn.XLOOKUP(tbDailies[[#This Row],[Date]],VOO_USD_History[Date],VOO_USD_History[Close],"n/a")</f>
        <v>355.76998900000001</v>
      </c>
      <c r="I264" s="8">
        <f>_xlfn.XLOOKUP(tbDailies[[#This Row],[Date]],VIX_USD_History[DATE],VIX_USD_History[CLOSE],"n/a")</f>
        <v>23.45</v>
      </c>
      <c r="J264" s="6">
        <f>tbDailies[[#This Row],[BTC-USD]]*tbDailies[[#This Row],[FX]]</f>
        <v>68371.693110786902</v>
      </c>
      <c r="K264" s="6">
        <f>tbDailies[[#This Row],[ETH-USD]]*tbDailies[[#This Row],[FX]]</f>
        <v>2242.6796910000003</v>
      </c>
      <c r="L264" s="16">
        <f>_xlfn.XLOOKUP(tbDailies[[#This Row],[Month]],tbMonthlies[Month],tbMonthlies[US Inflation],L265)</f>
        <v>1.6799999999999999E-2</v>
      </c>
      <c r="M264" s="39">
        <f>_xlfn.XLOOKUP(tbDailies[[#This Row],[Month]],tbMonthlies[Month],tbMonthlies[Buffett Indicator],M265)</f>
        <v>1.8185175158835383</v>
      </c>
      <c r="N264" s="39">
        <f>_xlfn.XLOOKUP(tbDailies[[#This Row],[Month]],tbMonthlies[Month],tbMonthlies[CPI Indicator],N265)</f>
        <v>0.73106151152124965</v>
      </c>
      <c r="O264" s="39">
        <f>_xlfn.XLOOKUP(tbDailies[[#This Row],[Month]],tbMonthlies[Month],tbMonthlies[Shiller PE],O265)</f>
        <v>0.33240000000000003</v>
      </c>
      <c r="P264" s="39">
        <f>_xlfn.XLOOKUP(tbDailies[[#This Row],[Month]],tbMonthlies[Month],tbMonthlies[Unemployment],P265)</f>
        <v>6.2E-2</v>
      </c>
      <c r="Q264" s="48">
        <f>_xlfn.XLOOKUP(tbDailies[[#This Row],[Month]],tbMonthlies[Month],tbMonthlies[Debt to GDP],Q265)</f>
        <v>78.162999999999997</v>
      </c>
    </row>
    <row r="265" spans="2:17" ht="30" customHeight="1" x14ac:dyDescent="0.25">
      <c r="B265" s="10">
        <v>44248</v>
      </c>
      <c r="C265" s="18" t="str">
        <f>TEXT(tbDailies[[#This Row],[Date]],"mmm-yy")</f>
        <v>Feb-21</v>
      </c>
      <c r="D265" s="4">
        <v>91</v>
      </c>
      <c r="E265" s="4" t="str">
        <f>_xlfn.XLOOKUP(tbDailies[[#This Row],[Date]],FXUSDCAD[Date],FXUSDCAD[Rate],E266)</f>
        <v>1.2614</v>
      </c>
      <c r="F265" s="6">
        <f>_xlfn.XLOOKUP(tbDailies[[#This Row],[Date]],BTC_USD_History[Date],BTC_USD_History[Close],"n/a")</f>
        <v>57539.945312999997</v>
      </c>
      <c r="G265" s="6">
        <f>_xlfn.XLOOKUP(tbDailies[[#This Row],[Date]],ETH_USD_History[Date(UTC)],ETH_USD_History[Value],"n/a")</f>
        <v>1935.14</v>
      </c>
      <c r="H265" s="6" t="str">
        <f>_xlfn.XLOOKUP(tbDailies[[#This Row],[Date]],VOO_USD_History[Date],VOO_USD_History[Close],"n/a")</f>
        <v>n/a</v>
      </c>
      <c r="I265" s="8" t="str">
        <f>_xlfn.XLOOKUP(tbDailies[[#This Row],[Date]],VIX_USD_History[DATE],VIX_USD_History[CLOSE],"n/a")</f>
        <v>n/a</v>
      </c>
      <c r="J265" s="6">
        <f>tbDailies[[#This Row],[BTC-USD]]*tbDailies[[#This Row],[FX]]</f>
        <v>72580.887017818197</v>
      </c>
      <c r="K265" s="6">
        <f>tbDailies[[#This Row],[ETH-USD]]*tbDailies[[#This Row],[FX]]</f>
        <v>2440.9855960000004</v>
      </c>
      <c r="L265" s="16">
        <f>_xlfn.XLOOKUP(tbDailies[[#This Row],[Month]],tbMonthlies[Month],tbMonthlies[US Inflation],L266)</f>
        <v>1.6799999999999999E-2</v>
      </c>
      <c r="M265" s="39">
        <f>_xlfn.XLOOKUP(tbDailies[[#This Row],[Month]],tbMonthlies[Month],tbMonthlies[Buffett Indicator],M266)</f>
        <v>1.8185175158835383</v>
      </c>
      <c r="N265" s="39">
        <f>_xlfn.XLOOKUP(tbDailies[[#This Row],[Month]],tbMonthlies[Month],tbMonthlies[CPI Indicator],N266)</f>
        <v>0.73106151152124965</v>
      </c>
      <c r="O265" s="39">
        <f>_xlfn.XLOOKUP(tbDailies[[#This Row],[Month]],tbMonthlies[Month],tbMonthlies[Shiller PE],O266)</f>
        <v>0.33240000000000003</v>
      </c>
      <c r="P265" s="39">
        <f>_xlfn.XLOOKUP(tbDailies[[#This Row],[Month]],tbMonthlies[Month],tbMonthlies[Unemployment],P266)</f>
        <v>6.2E-2</v>
      </c>
      <c r="Q265" s="48">
        <f>_xlfn.XLOOKUP(tbDailies[[#This Row],[Month]],tbMonthlies[Month],tbMonthlies[Debt to GDP],Q266)</f>
        <v>78.162999999999997</v>
      </c>
    </row>
    <row r="266" spans="2:17" ht="30" customHeight="1" x14ac:dyDescent="0.25">
      <c r="B266" s="10">
        <v>44247</v>
      </c>
      <c r="C266" s="18" t="str">
        <f>TEXT(tbDailies[[#This Row],[Date]],"mmm-yy")</f>
        <v>Feb-21</v>
      </c>
      <c r="D266" s="4">
        <v>91</v>
      </c>
      <c r="E266" s="4" t="str">
        <f>_xlfn.XLOOKUP(tbDailies[[#This Row],[Date]],FXUSDCAD[Date],FXUSDCAD[Rate],E267)</f>
        <v>1.2614</v>
      </c>
      <c r="F266" s="6">
        <f>_xlfn.XLOOKUP(tbDailies[[#This Row],[Date]],BTC_USD_History[Date],BTC_USD_History[Close],"n/a")</f>
        <v>56099.519530999998</v>
      </c>
      <c r="G266" s="6">
        <f>_xlfn.XLOOKUP(tbDailies[[#This Row],[Date]],ETH_USD_History[Date(UTC)],ETH_USD_History[Value],"n/a")</f>
        <v>1915.12</v>
      </c>
      <c r="H266" s="6" t="str">
        <f>_xlfn.XLOOKUP(tbDailies[[#This Row],[Date]],VOO_USD_History[Date],VOO_USD_History[Close],"n/a")</f>
        <v>n/a</v>
      </c>
      <c r="I266" s="8" t="str">
        <f>_xlfn.XLOOKUP(tbDailies[[#This Row],[Date]],VIX_USD_History[DATE],VIX_USD_History[CLOSE],"n/a")</f>
        <v>n/a</v>
      </c>
      <c r="J266" s="6">
        <f>tbDailies[[#This Row],[BTC-USD]]*tbDailies[[#This Row],[FX]]</f>
        <v>70763.933936403395</v>
      </c>
      <c r="K266" s="6">
        <f>tbDailies[[#This Row],[ETH-USD]]*tbDailies[[#This Row],[FX]]</f>
        <v>2415.732368</v>
      </c>
      <c r="L266" s="16">
        <f>_xlfn.XLOOKUP(tbDailies[[#This Row],[Month]],tbMonthlies[Month],tbMonthlies[US Inflation],L267)</f>
        <v>1.6799999999999999E-2</v>
      </c>
      <c r="M266" s="39">
        <f>_xlfn.XLOOKUP(tbDailies[[#This Row],[Month]],tbMonthlies[Month],tbMonthlies[Buffett Indicator],M267)</f>
        <v>1.8185175158835383</v>
      </c>
      <c r="N266" s="39">
        <f>_xlfn.XLOOKUP(tbDailies[[#This Row],[Month]],tbMonthlies[Month],tbMonthlies[CPI Indicator],N267)</f>
        <v>0.73106151152124965</v>
      </c>
      <c r="O266" s="39">
        <f>_xlfn.XLOOKUP(tbDailies[[#This Row],[Month]],tbMonthlies[Month],tbMonthlies[Shiller PE],O267)</f>
        <v>0.33240000000000003</v>
      </c>
      <c r="P266" s="39">
        <f>_xlfn.XLOOKUP(tbDailies[[#This Row],[Month]],tbMonthlies[Month],tbMonthlies[Unemployment],P267)</f>
        <v>6.2E-2</v>
      </c>
      <c r="Q266" s="48">
        <f>_xlfn.XLOOKUP(tbDailies[[#This Row],[Month]],tbMonthlies[Month],tbMonthlies[Debt to GDP],Q267)</f>
        <v>78.162999999999997</v>
      </c>
    </row>
    <row r="267" spans="2:17" ht="30" customHeight="1" x14ac:dyDescent="0.25">
      <c r="B267" s="10">
        <v>44246</v>
      </c>
      <c r="C267" s="18" t="str">
        <f>TEXT(tbDailies[[#This Row],[Date]],"mmm-yy")</f>
        <v>Feb-21</v>
      </c>
      <c r="D267" s="4">
        <v>93</v>
      </c>
      <c r="E267" s="4" t="str">
        <f>_xlfn.XLOOKUP(tbDailies[[#This Row],[Date]],FXUSDCAD[Date],FXUSDCAD[Rate],E268)</f>
        <v>1.2614</v>
      </c>
      <c r="F267" s="6">
        <f>_xlfn.XLOOKUP(tbDailies[[#This Row],[Date]],BTC_USD_History[Date],BTC_USD_History[Close],"n/a")</f>
        <v>55888.132812999997</v>
      </c>
      <c r="G267" s="6">
        <f>_xlfn.XLOOKUP(tbDailies[[#This Row],[Date]],ETH_USD_History[Date(UTC)],ETH_USD_History[Value],"n/a")</f>
        <v>1957.47</v>
      </c>
      <c r="H267" s="6">
        <f>_xlfn.XLOOKUP(tbDailies[[#This Row],[Date]],VOO_USD_History[Date],VOO_USD_History[Close],"n/a")</f>
        <v>358.58999599999999</v>
      </c>
      <c r="I267" s="8">
        <f>_xlfn.XLOOKUP(tbDailies[[#This Row],[Date]],VIX_USD_History[DATE],VIX_USD_History[CLOSE],"n/a")</f>
        <v>22.05</v>
      </c>
      <c r="J267" s="6">
        <f>tbDailies[[#This Row],[BTC-USD]]*tbDailies[[#This Row],[FX]]</f>
        <v>70497.2907303182</v>
      </c>
      <c r="K267" s="6">
        <f>tbDailies[[#This Row],[ETH-USD]]*tbDailies[[#This Row],[FX]]</f>
        <v>2469.152658</v>
      </c>
      <c r="L267" s="16">
        <f>_xlfn.XLOOKUP(tbDailies[[#This Row],[Month]],tbMonthlies[Month],tbMonthlies[US Inflation],L268)</f>
        <v>1.6799999999999999E-2</v>
      </c>
      <c r="M267" s="39">
        <f>_xlfn.XLOOKUP(tbDailies[[#This Row],[Month]],tbMonthlies[Month],tbMonthlies[Buffett Indicator],M268)</f>
        <v>1.8185175158835383</v>
      </c>
      <c r="N267" s="39">
        <f>_xlfn.XLOOKUP(tbDailies[[#This Row],[Month]],tbMonthlies[Month],tbMonthlies[CPI Indicator],N268)</f>
        <v>0.73106151152124965</v>
      </c>
      <c r="O267" s="39">
        <f>_xlfn.XLOOKUP(tbDailies[[#This Row],[Month]],tbMonthlies[Month],tbMonthlies[Shiller PE],O268)</f>
        <v>0.33240000000000003</v>
      </c>
      <c r="P267" s="39">
        <f>_xlfn.XLOOKUP(tbDailies[[#This Row],[Month]],tbMonthlies[Month],tbMonthlies[Unemployment],P268)</f>
        <v>6.2E-2</v>
      </c>
      <c r="Q267" s="48">
        <f>_xlfn.XLOOKUP(tbDailies[[#This Row],[Month]],tbMonthlies[Month],tbMonthlies[Debt to GDP],Q268)</f>
        <v>78.162999999999997</v>
      </c>
    </row>
    <row r="268" spans="2:17" ht="30" customHeight="1" x14ac:dyDescent="0.25">
      <c r="B268" s="10">
        <v>44245</v>
      </c>
      <c r="C268" s="18" t="str">
        <f>TEXT(tbDailies[[#This Row],[Date]],"mmm-yy")</f>
        <v>Feb-21</v>
      </c>
      <c r="D268" s="4">
        <v>91</v>
      </c>
      <c r="E268" s="4" t="str">
        <f>_xlfn.XLOOKUP(tbDailies[[#This Row],[Date]],FXUSDCAD[Date],FXUSDCAD[Rate],E269)</f>
        <v>1.2696</v>
      </c>
      <c r="F268" s="6">
        <f>_xlfn.XLOOKUP(tbDailies[[#This Row],[Date]],BTC_USD_History[Date],BTC_USD_History[Close],"n/a")</f>
        <v>51679.796875</v>
      </c>
      <c r="G268" s="6">
        <f>_xlfn.XLOOKUP(tbDailies[[#This Row],[Date]],ETH_USD_History[Date(UTC)],ETH_USD_History[Value],"n/a")</f>
        <v>1939.61</v>
      </c>
      <c r="H268" s="6">
        <f>_xlfn.XLOOKUP(tbDailies[[#This Row],[Date]],VOO_USD_History[Date],VOO_USD_History[Close],"n/a")</f>
        <v>359.25</v>
      </c>
      <c r="I268" s="8">
        <f>_xlfn.XLOOKUP(tbDailies[[#This Row],[Date]],VIX_USD_History[DATE],VIX_USD_History[CLOSE],"n/a")</f>
        <v>22.49</v>
      </c>
      <c r="J268" s="6">
        <f>tbDailies[[#This Row],[BTC-USD]]*tbDailies[[#This Row],[FX]]</f>
        <v>65612.670112499996</v>
      </c>
      <c r="K268" s="6">
        <f>tbDailies[[#This Row],[ETH-USD]]*tbDailies[[#This Row],[FX]]</f>
        <v>2462.5288559999999</v>
      </c>
      <c r="L268" s="16">
        <f>_xlfn.XLOOKUP(tbDailies[[#This Row],[Month]],tbMonthlies[Month],tbMonthlies[US Inflation],L269)</f>
        <v>1.6799999999999999E-2</v>
      </c>
      <c r="M268" s="39">
        <f>_xlfn.XLOOKUP(tbDailies[[#This Row],[Month]],tbMonthlies[Month],tbMonthlies[Buffett Indicator],M269)</f>
        <v>1.8185175158835383</v>
      </c>
      <c r="N268" s="39">
        <f>_xlfn.XLOOKUP(tbDailies[[#This Row],[Month]],tbMonthlies[Month],tbMonthlies[CPI Indicator],N269)</f>
        <v>0.73106151152124965</v>
      </c>
      <c r="O268" s="39">
        <f>_xlfn.XLOOKUP(tbDailies[[#This Row],[Month]],tbMonthlies[Month],tbMonthlies[Shiller PE],O269)</f>
        <v>0.33240000000000003</v>
      </c>
      <c r="P268" s="39">
        <f>_xlfn.XLOOKUP(tbDailies[[#This Row],[Month]],tbMonthlies[Month],tbMonthlies[Unemployment],P269)</f>
        <v>6.2E-2</v>
      </c>
      <c r="Q268" s="48">
        <f>_xlfn.XLOOKUP(tbDailies[[#This Row],[Month]],tbMonthlies[Month],tbMonthlies[Debt to GDP],Q269)</f>
        <v>78.162999999999997</v>
      </c>
    </row>
    <row r="269" spans="2:17" ht="30" customHeight="1" x14ac:dyDescent="0.25">
      <c r="B269" s="10">
        <v>44244</v>
      </c>
      <c r="C269" s="18" t="str">
        <f>TEXT(tbDailies[[#This Row],[Date]],"mmm-yy")</f>
        <v>Feb-21</v>
      </c>
      <c r="D269" s="4">
        <v>95</v>
      </c>
      <c r="E269" s="4" t="str">
        <f>_xlfn.XLOOKUP(tbDailies[[#This Row],[Date]],FXUSDCAD[Date],FXUSDCAD[Rate],E270)</f>
        <v>1.2712</v>
      </c>
      <c r="F269" s="6">
        <f>_xlfn.XLOOKUP(tbDailies[[#This Row],[Date]],BTC_USD_History[Date],BTC_USD_History[Close],"n/a")</f>
        <v>52149.007812999997</v>
      </c>
      <c r="G269" s="6">
        <f>_xlfn.XLOOKUP(tbDailies[[#This Row],[Date]],ETH_USD_History[Date(UTC)],ETH_USD_History[Value],"n/a")</f>
        <v>1851.14</v>
      </c>
      <c r="H269" s="6">
        <f>_xlfn.XLOOKUP(tbDailies[[#This Row],[Date]],VOO_USD_History[Date],VOO_USD_History[Close],"n/a")</f>
        <v>360.790009</v>
      </c>
      <c r="I269" s="8">
        <f>_xlfn.XLOOKUP(tbDailies[[#This Row],[Date]],VIX_USD_History[DATE],VIX_USD_History[CLOSE],"n/a")</f>
        <v>21.5</v>
      </c>
      <c r="J269" s="6">
        <f>tbDailies[[#This Row],[BTC-USD]]*tbDailies[[#This Row],[FX]]</f>
        <v>66291.818731885607</v>
      </c>
      <c r="K269" s="6">
        <f>tbDailies[[#This Row],[ETH-USD]]*tbDailies[[#This Row],[FX]]</f>
        <v>2353.1691680000004</v>
      </c>
      <c r="L269" s="16">
        <f>_xlfn.XLOOKUP(tbDailies[[#This Row],[Month]],tbMonthlies[Month],tbMonthlies[US Inflation],L270)</f>
        <v>1.6799999999999999E-2</v>
      </c>
      <c r="M269" s="39">
        <f>_xlfn.XLOOKUP(tbDailies[[#This Row],[Month]],tbMonthlies[Month],tbMonthlies[Buffett Indicator],M270)</f>
        <v>1.8185175158835383</v>
      </c>
      <c r="N269" s="39">
        <f>_xlfn.XLOOKUP(tbDailies[[#This Row],[Month]],tbMonthlies[Month],tbMonthlies[CPI Indicator],N270)</f>
        <v>0.73106151152124965</v>
      </c>
      <c r="O269" s="39">
        <f>_xlfn.XLOOKUP(tbDailies[[#This Row],[Month]],tbMonthlies[Month],tbMonthlies[Shiller PE],O270)</f>
        <v>0.33240000000000003</v>
      </c>
      <c r="P269" s="39">
        <f>_xlfn.XLOOKUP(tbDailies[[#This Row],[Month]],tbMonthlies[Month],tbMonthlies[Unemployment],P270)</f>
        <v>6.2E-2</v>
      </c>
      <c r="Q269" s="48">
        <f>_xlfn.XLOOKUP(tbDailies[[#This Row],[Month]],tbMonthlies[Month],tbMonthlies[Debt to GDP],Q270)</f>
        <v>78.162999999999997</v>
      </c>
    </row>
    <row r="270" spans="2:17" ht="30" customHeight="1" x14ac:dyDescent="0.25">
      <c r="B270" s="10">
        <v>44243</v>
      </c>
      <c r="C270" s="18" t="str">
        <f>TEXT(tbDailies[[#This Row],[Date]],"mmm-yy")</f>
        <v>Feb-21</v>
      </c>
      <c r="D270" s="4">
        <v>95</v>
      </c>
      <c r="E270" s="4" t="str">
        <f>_xlfn.XLOOKUP(tbDailies[[#This Row],[Date]],FXUSDCAD[Date],FXUSDCAD[Rate],E271)</f>
        <v>1.2684</v>
      </c>
      <c r="F270" s="6">
        <f>_xlfn.XLOOKUP(tbDailies[[#This Row],[Date]],BTC_USD_History[Date],BTC_USD_History[Close],"n/a")</f>
        <v>49199.871094000002</v>
      </c>
      <c r="G270" s="6">
        <f>_xlfn.XLOOKUP(tbDailies[[#This Row],[Date]],ETH_USD_History[Date(UTC)],ETH_USD_History[Value],"n/a")</f>
        <v>1782.83</v>
      </c>
      <c r="H270" s="6">
        <f>_xlfn.XLOOKUP(tbDailies[[#This Row],[Date]],VOO_USD_History[Date],VOO_USD_History[Close],"n/a")</f>
        <v>360.709991</v>
      </c>
      <c r="I270" s="8">
        <f>_xlfn.XLOOKUP(tbDailies[[#This Row],[Date]],VIX_USD_History[DATE],VIX_USD_History[CLOSE],"n/a")</f>
        <v>21.46</v>
      </c>
      <c r="J270" s="6">
        <f>tbDailies[[#This Row],[BTC-USD]]*tbDailies[[#This Row],[FX]]</f>
        <v>62405.116495629598</v>
      </c>
      <c r="K270" s="6">
        <f>tbDailies[[#This Row],[ETH-USD]]*tbDailies[[#This Row],[FX]]</f>
        <v>2261.3415719999998</v>
      </c>
      <c r="L270" s="16">
        <f>_xlfn.XLOOKUP(tbDailies[[#This Row],[Month]],tbMonthlies[Month],tbMonthlies[US Inflation],L271)</f>
        <v>1.6799999999999999E-2</v>
      </c>
      <c r="M270" s="39">
        <f>_xlfn.XLOOKUP(tbDailies[[#This Row],[Month]],tbMonthlies[Month],tbMonthlies[Buffett Indicator],M271)</f>
        <v>1.8185175158835383</v>
      </c>
      <c r="N270" s="39">
        <f>_xlfn.XLOOKUP(tbDailies[[#This Row],[Month]],tbMonthlies[Month],tbMonthlies[CPI Indicator],N271)</f>
        <v>0.73106151152124965</v>
      </c>
      <c r="O270" s="39">
        <f>_xlfn.XLOOKUP(tbDailies[[#This Row],[Month]],tbMonthlies[Month],tbMonthlies[Shiller PE],O271)</f>
        <v>0.33240000000000003</v>
      </c>
      <c r="P270" s="39">
        <f>_xlfn.XLOOKUP(tbDailies[[#This Row],[Month]],tbMonthlies[Month],tbMonthlies[Unemployment],P271)</f>
        <v>6.2E-2</v>
      </c>
      <c r="Q270" s="48">
        <f>_xlfn.XLOOKUP(tbDailies[[#This Row],[Month]],tbMonthlies[Month],tbMonthlies[Debt to GDP],Q271)</f>
        <v>78.162999999999997</v>
      </c>
    </row>
    <row r="271" spans="2:17" ht="30" customHeight="1" x14ac:dyDescent="0.25">
      <c r="B271" s="10">
        <v>44242</v>
      </c>
      <c r="C271" s="18" t="str">
        <f>TEXT(tbDailies[[#This Row],[Date]],"mmm-yy")</f>
        <v>Feb-21</v>
      </c>
      <c r="D271" s="4">
        <v>93</v>
      </c>
      <c r="E271" s="4" t="str">
        <f>_xlfn.XLOOKUP(tbDailies[[#This Row],[Date]],FXUSDCAD[Date],FXUSDCAD[Rate],E272)</f>
        <v>1.2711</v>
      </c>
      <c r="F271" s="6">
        <f>_xlfn.XLOOKUP(tbDailies[[#This Row],[Date]],BTC_USD_History[Date],BTC_USD_History[Close],"n/a")</f>
        <v>47945.058594000002</v>
      </c>
      <c r="G271" s="6">
        <f>_xlfn.XLOOKUP(tbDailies[[#This Row],[Date]],ETH_USD_History[Date(UTC)],ETH_USD_History[Value],"n/a")</f>
        <v>1779.4</v>
      </c>
      <c r="H271" s="6" t="str">
        <f>_xlfn.XLOOKUP(tbDailies[[#This Row],[Date]],VOO_USD_History[Date],VOO_USD_History[Close],"n/a")</f>
        <v>n/a</v>
      </c>
      <c r="I271" s="8" t="str">
        <f>_xlfn.XLOOKUP(tbDailies[[#This Row],[Date]],VIX_USD_History[DATE],VIX_USD_History[CLOSE],"n/a")</f>
        <v>n/a</v>
      </c>
      <c r="J271" s="6">
        <f>tbDailies[[#This Row],[BTC-USD]]*tbDailies[[#This Row],[FX]]</f>
        <v>60942.963978833395</v>
      </c>
      <c r="K271" s="6">
        <f>tbDailies[[#This Row],[ETH-USD]]*tbDailies[[#This Row],[FX]]</f>
        <v>2261.7953400000001</v>
      </c>
      <c r="L271" s="16">
        <f>_xlfn.XLOOKUP(tbDailies[[#This Row],[Month]],tbMonthlies[Month],tbMonthlies[US Inflation],L272)</f>
        <v>1.6799999999999999E-2</v>
      </c>
      <c r="M271" s="39">
        <f>_xlfn.XLOOKUP(tbDailies[[#This Row],[Month]],tbMonthlies[Month],tbMonthlies[Buffett Indicator],M272)</f>
        <v>1.8185175158835383</v>
      </c>
      <c r="N271" s="39">
        <f>_xlfn.XLOOKUP(tbDailies[[#This Row],[Month]],tbMonthlies[Month],tbMonthlies[CPI Indicator],N272)</f>
        <v>0.73106151152124965</v>
      </c>
      <c r="O271" s="39">
        <f>_xlfn.XLOOKUP(tbDailies[[#This Row],[Month]],tbMonthlies[Month],tbMonthlies[Shiller PE],O272)</f>
        <v>0.33240000000000003</v>
      </c>
      <c r="P271" s="39">
        <f>_xlfn.XLOOKUP(tbDailies[[#This Row],[Month]],tbMonthlies[Month],tbMonthlies[Unemployment],P272)</f>
        <v>6.2E-2</v>
      </c>
      <c r="Q271" s="48">
        <f>_xlfn.XLOOKUP(tbDailies[[#This Row],[Month]],tbMonthlies[Month],tbMonthlies[Debt to GDP],Q272)</f>
        <v>78.162999999999997</v>
      </c>
    </row>
    <row r="272" spans="2:17" ht="30" customHeight="1" x14ac:dyDescent="0.25">
      <c r="B272" s="10">
        <v>44241</v>
      </c>
      <c r="C272" s="18" t="str">
        <f>TEXT(tbDailies[[#This Row],[Date]],"mmm-yy")</f>
        <v>Feb-21</v>
      </c>
      <c r="D272" s="4">
        <v>95</v>
      </c>
      <c r="E272" s="4" t="str">
        <f>_xlfn.XLOOKUP(tbDailies[[#This Row],[Date]],FXUSDCAD[Date],FXUSDCAD[Rate],E273)</f>
        <v>1.2711</v>
      </c>
      <c r="F272" s="6">
        <f>_xlfn.XLOOKUP(tbDailies[[#This Row],[Date]],BTC_USD_History[Date],BTC_USD_History[Close],"n/a")</f>
        <v>48717.289062999997</v>
      </c>
      <c r="G272" s="6">
        <f>_xlfn.XLOOKUP(tbDailies[[#This Row],[Date]],ETH_USD_History[Date(UTC)],ETH_USD_History[Value],"n/a")</f>
        <v>1802.96</v>
      </c>
      <c r="H272" s="6" t="str">
        <f>_xlfn.XLOOKUP(tbDailies[[#This Row],[Date]],VOO_USD_History[Date],VOO_USD_History[Close],"n/a")</f>
        <v>n/a</v>
      </c>
      <c r="I272" s="8" t="str">
        <f>_xlfn.XLOOKUP(tbDailies[[#This Row],[Date]],VIX_USD_History[DATE],VIX_USD_History[CLOSE],"n/a")</f>
        <v>n/a</v>
      </c>
      <c r="J272" s="6">
        <f>tbDailies[[#This Row],[BTC-USD]]*tbDailies[[#This Row],[FX]]</f>
        <v>61924.546127979287</v>
      </c>
      <c r="K272" s="6">
        <f>tbDailies[[#This Row],[ETH-USD]]*tbDailies[[#This Row],[FX]]</f>
        <v>2291.7424559999999</v>
      </c>
      <c r="L272" s="16">
        <f>_xlfn.XLOOKUP(tbDailies[[#This Row],[Month]],tbMonthlies[Month],tbMonthlies[US Inflation],L273)</f>
        <v>1.6799999999999999E-2</v>
      </c>
      <c r="M272" s="39">
        <f>_xlfn.XLOOKUP(tbDailies[[#This Row],[Month]],tbMonthlies[Month],tbMonthlies[Buffett Indicator],M273)</f>
        <v>1.8185175158835383</v>
      </c>
      <c r="N272" s="39">
        <f>_xlfn.XLOOKUP(tbDailies[[#This Row],[Month]],tbMonthlies[Month],tbMonthlies[CPI Indicator],N273)</f>
        <v>0.73106151152124965</v>
      </c>
      <c r="O272" s="39">
        <f>_xlfn.XLOOKUP(tbDailies[[#This Row],[Month]],tbMonthlies[Month],tbMonthlies[Shiller PE],O273)</f>
        <v>0.33240000000000003</v>
      </c>
      <c r="P272" s="39">
        <f>_xlfn.XLOOKUP(tbDailies[[#This Row],[Month]],tbMonthlies[Month],tbMonthlies[Unemployment],P273)</f>
        <v>6.2E-2</v>
      </c>
      <c r="Q272" s="48">
        <f>_xlfn.XLOOKUP(tbDailies[[#This Row],[Month]],tbMonthlies[Month],tbMonthlies[Debt to GDP],Q273)</f>
        <v>78.162999999999997</v>
      </c>
    </row>
    <row r="273" spans="2:17" ht="30" customHeight="1" x14ac:dyDescent="0.25">
      <c r="B273" s="10">
        <v>44240</v>
      </c>
      <c r="C273" s="18" t="str">
        <f>TEXT(tbDailies[[#This Row],[Date]],"mmm-yy")</f>
        <v>Feb-21</v>
      </c>
      <c r="D273" s="4">
        <v>92</v>
      </c>
      <c r="E273" s="4" t="str">
        <f>_xlfn.XLOOKUP(tbDailies[[#This Row],[Date]],FXUSDCAD[Date],FXUSDCAD[Rate],E274)</f>
        <v>1.2711</v>
      </c>
      <c r="F273" s="6">
        <f>_xlfn.XLOOKUP(tbDailies[[#This Row],[Date]],BTC_USD_History[Date],BTC_USD_History[Close],"n/a")</f>
        <v>47105.515625</v>
      </c>
      <c r="G273" s="6">
        <f>_xlfn.XLOOKUP(tbDailies[[#This Row],[Date]],ETH_USD_History[Date(UTC)],ETH_USD_History[Value],"n/a")</f>
        <v>1817.48</v>
      </c>
      <c r="H273" s="6" t="str">
        <f>_xlfn.XLOOKUP(tbDailies[[#This Row],[Date]],VOO_USD_History[Date],VOO_USD_History[Close],"n/a")</f>
        <v>n/a</v>
      </c>
      <c r="I273" s="8" t="str">
        <f>_xlfn.XLOOKUP(tbDailies[[#This Row],[Date]],VIX_USD_History[DATE],VIX_USD_History[CLOSE],"n/a")</f>
        <v>n/a</v>
      </c>
      <c r="J273" s="6">
        <f>tbDailies[[#This Row],[BTC-USD]]*tbDailies[[#This Row],[FX]]</f>
        <v>59875.820910937495</v>
      </c>
      <c r="K273" s="6">
        <f>tbDailies[[#This Row],[ETH-USD]]*tbDailies[[#This Row],[FX]]</f>
        <v>2310.198828</v>
      </c>
      <c r="L273" s="16">
        <f>_xlfn.XLOOKUP(tbDailies[[#This Row],[Month]],tbMonthlies[Month],tbMonthlies[US Inflation],L274)</f>
        <v>1.6799999999999999E-2</v>
      </c>
      <c r="M273" s="39">
        <f>_xlfn.XLOOKUP(tbDailies[[#This Row],[Month]],tbMonthlies[Month],tbMonthlies[Buffett Indicator],M274)</f>
        <v>1.8185175158835383</v>
      </c>
      <c r="N273" s="39">
        <f>_xlfn.XLOOKUP(tbDailies[[#This Row],[Month]],tbMonthlies[Month],tbMonthlies[CPI Indicator],N274)</f>
        <v>0.73106151152124965</v>
      </c>
      <c r="O273" s="39">
        <f>_xlfn.XLOOKUP(tbDailies[[#This Row],[Month]],tbMonthlies[Month],tbMonthlies[Shiller PE],O274)</f>
        <v>0.33240000000000003</v>
      </c>
      <c r="P273" s="39">
        <f>_xlfn.XLOOKUP(tbDailies[[#This Row],[Month]],tbMonthlies[Month],tbMonthlies[Unemployment],P274)</f>
        <v>6.2E-2</v>
      </c>
      <c r="Q273" s="48">
        <f>_xlfn.XLOOKUP(tbDailies[[#This Row],[Month]],tbMonthlies[Month],tbMonthlies[Debt to GDP],Q274)</f>
        <v>78.162999999999997</v>
      </c>
    </row>
    <row r="274" spans="2:17" ht="30" customHeight="1" x14ac:dyDescent="0.25">
      <c r="B274" s="10">
        <v>44239</v>
      </c>
      <c r="C274" s="18" t="str">
        <f>TEXT(tbDailies[[#This Row],[Date]],"mmm-yy")</f>
        <v>Feb-21</v>
      </c>
      <c r="D274" s="4">
        <v>92</v>
      </c>
      <c r="E274" s="4" t="str">
        <f>_xlfn.XLOOKUP(tbDailies[[#This Row],[Date]],FXUSDCAD[Date],FXUSDCAD[Rate],E275)</f>
        <v>1.2711</v>
      </c>
      <c r="F274" s="6">
        <f>_xlfn.XLOOKUP(tbDailies[[#This Row],[Date]],BTC_USD_History[Date],BTC_USD_History[Close],"n/a")</f>
        <v>47504.851562999997</v>
      </c>
      <c r="G274" s="6">
        <f>_xlfn.XLOOKUP(tbDailies[[#This Row],[Date]],ETH_USD_History[Date(UTC)],ETH_USD_History[Value],"n/a")</f>
        <v>1844.84</v>
      </c>
      <c r="H274" s="6">
        <f>_xlfn.XLOOKUP(tbDailies[[#This Row],[Date]],VOO_USD_History[Date],VOO_USD_History[Close],"n/a")</f>
        <v>361.04998799999998</v>
      </c>
      <c r="I274" s="8">
        <f>_xlfn.XLOOKUP(tbDailies[[#This Row],[Date]],VIX_USD_History[DATE],VIX_USD_History[CLOSE],"n/a")</f>
        <v>19.97</v>
      </c>
      <c r="J274" s="6">
        <f>tbDailies[[#This Row],[BTC-USD]]*tbDailies[[#This Row],[FX]]</f>
        <v>60383.41682172929</v>
      </c>
      <c r="K274" s="6">
        <f>tbDailies[[#This Row],[ETH-USD]]*tbDailies[[#This Row],[FX]]</f>
        <v>2344.9761239999998</v>
      </c>
      <c r="L274" s="16">
        <f>_xlfn.XLOOKUP(tbDailies[[#This Row],[Month]],tbMonthlies[Month],tbMonthlies[US Inflation],L275)</f>
        <v>1.6799999999999999E-2</v>
      </c>
      <c r="M274" s="39">
        <f>_xlfn.XLOOKUP(tbDailies[[#This Row],[Month]],tbMonthlies[Month],tbMonthlies[Buffett Indicator],M275)</f>
        <v>1.8185175158835383</v>
      </c>
      <c r="N274" s="39">
        <f>_xlfn.XLOOKUP(tbDailies[[#This Row],[Month]],tbMonthlies[Month],tbMonthlies[CPI Indicator],N275)</f>
        <v>0.73106151152124965</v>
      </c>
      <c r="O274" s="39">
        <f>_xlfn.XLOOKUP(tbDailies[[#This Row],[Month]],tbMonthlies[Month],tbMonthlies[Shiller PE],O275)</f>
        <v>0.33240000000000003</v>
      </c>
      <c r="P274" s="39">
        <f>_xlfn.XLOOKUP(tbDailies[[#This Row],[Month]],tbMonthlies[Month],tbMonthlies[Unemployment],P275)</f>
        <v>6.2E-2</v>
      </c>
      <c r="Q274" s="48">
        <f>_xlfn.XLOOKUP(tbDailies[[#This Row],[Month]],tbMonthlies[Month],tbMonthlies[Debt to GDP],Q275)</f>
        <v>78.162999999999997</v>
      </c>
    </row>
    <row r="275" spans="2:17" ht="30" customHeight="1" x14ac:dyDescent="0.25">
      <c r="B275" s="10">
        <v>44238</v>
      </c>
      <c r="C275" s="18" t="str">
        <f>TEXT(tbDailies[[#This Row],[Date]],"mmm-yy")</f>
        <v>Feb-21</v>
      </c>
      <c r="D275" s="4">
        <v>93</v>
      </c>
      <c r="E275" s="4" t="str">
        <f>_xlfn.XLOOKUP(tbDailies[[#This Row],[Date]],FXUSDCAD[Date],FXUSDCAD[Rate],E276)</f>
        <v>1.2686</v>
      </c>
      <c r="F275" s="6">
        <f>_xlfn.XLOOKUP(tbDailies[[#This Row],[Date]],BTC_USD_History[Date],BTC_USD_History[Close],"n/a")</f>
        <v>47909.332030999998</v>
      </c>
      <c r="G275" s="6">
        <f>_xlfn.XLOOKUP(tbDailies[[#This Row],[Date]],ETH_USD_History[Date(UTC)],ETH_USD_History[Value],"n/a")</f>
        <v>1787.69</v>
      </c>
      <c r="H275" s="6">
        <f>_xlfn.XLOOKUP(tbDailies[[#This Row],[Date]],VOO_USD_History[Date],VOO_USD_History[Close],"n/a")</f>
        <v>359.22000100000002</v>
      </c>
      <c r="I275" s="8">
        <f>_xlfn.XLOOKUP(tbDailies[[#This Row],[Date]],VIX_USD_History[DATE],VIX_USD_History[CLOSE],"n/a")</f>
        <v>21.25</v>
      </c>
      <c r="J275" s="6">
        <f>tbDailies[[#This Row],[BTC-USD]]*tbDailies[[#This Row],[FX]]</f>
        <v>60777.778614526593</v>
      </c>
      <c r="K275" s="6">
        <f>tbDailies[[#This Row],[ETH-USD]]*tbDailies[[#This Row],[FX]]</f>
        <v>2267.8635340000001</v>
      </c>
      <c r="L275" s="16">
        <f>_xlfn.XLOOKUP(tbDailies[[#This Row],[Month]],tbMonthlies[Month],tbMonthlies[US Inflation],L276)</f>
        <v>1.6799999999999999E-2</v>
      </c>
      <c r="M275" s="39">
        <f>_xlfn.XLOOKUP(tbDailies[[#This Row],[Month]],tbMonthlies[Month],tbMonthlies[Buffett Indicator],M276)</f>
        <v>1.8185175158835383</v>
      </c>
      <c r="N275" s="39">
        <f>_xlfn.XLOOKUP(tbDailies[[#This Row],[Month]],tbMonthlies[Month],tbMonthlies[CPI Indicator],N276)</f>
        <v>0.73106151152124965</v>
      </c>
      <c r="O275" s="39">
        <f>_xlfn.XLOOKUP(tbDailies[[#This Row],[Month]],tbMonthlies[Month],tbMonthlies[Shiller PE],O276)</f>
        <v>0.33240000000000003</v>
      </c>
      <c r="P275" s="39">
        <f>_xlfn.XLOOKUP(tbDailies[[#This Row],[Month]],tbMonthlies[Month],tbMonthlies[Unemployment],P276)</f>
        <v>6.2E-2</v>
      </c>
      <c r="Q275" s="48">
        <f>_xlfn.XLOOKUP(tbDailies[[#This Row],[Month]],tbMonthlies[Month],tbMonthlies[Debt to GDP],Q276)</f>
        <v>78.162999999999997</v>
      </c>
    </row>
    <row r="276" spans="2:17" ht="30" customHeight="1" x14ac:dyDescent="0.25">
      <c r="B276" s="10">
        <v>44237</v>
      </c>
      <c r="C276" s="18" t="str">
        <f>TEXT(tbDailies[[#This Row],[Date]],"mmm-yy")</f>
        <v>Feb-21</v>
      </c>
      <c r="D276" s="4">
        <v>92</v>
      </c>
      <c r="E276" s="4" t="str">
        <f>_xlfn.XLOOKUP(tbDailies[[#This Row],[Date]],FXUSDCAD[Date],FXUSDCAD[Rate],E277)</f>
        <v>1.2689</v>
      </c>
      <c r="F276" s="6">
        <f>_xlfn.XLOOKUP(tbDailies[[#This Row],[Date]],BTC_USD_History[Date],BTC_USD_History[Close],"n/a")</f>
        <v>44918.183594000002</v>
      </c>
      <c r="G276" s="6">
        <f>_xlfn.XLOOKUP(tbDailies[[#This Row],[Date]],ETH_USD_History[Date(UTC)],ETH_USD_History[Value],"n/a")</f>
        <v>1743</v>
      </c>
      <c r="H276" s="6">
        <f>_xlfn.XLOOKUP(tbDailies[[#This Row],[Date]],VOO_USD_History[Date],VOO_USD_History[Close],"n/a")</f>
        <v>358.64001500000001</v>
      </c>
      <c r="I276" s="8">
        <f>_xlfn.XLOOKUP(tbDailies[[#This Row],[Date]],VIX_USD_History[DATE],VIX_USD_History[CLOSE],"n/a")</f>
        <v>21.99</v>
      </c>
      <c r="J276" s="6">
        <f>tbDailies[[#This Row],[BTC-USD]]*tbDailies[[#This Row],[FX]]</f>
        <v>56996.683162426598</v>
      </c>
      <c r="K276" s="6">
        <f>tbDailies[[#This Row],[ETH-USD]]*tbDailies[[#This Row],[FX]]</f>
        <v>2211.6927000000001</v>
      </c>
      <c r="L276" s="16">
        <f>_xlfn.XLOOKUP(tbDailies[[#This Row],[Month]],tbMonthlies[Month],tbMonthlies[US Inflation],L277)</f>
        <v>1.6799999999999999E-2</v>
      </c>
      <c r="M276" s="39">
        <f>_xlfn.XLOOKUP(tbDailies[[#This Row],[Month]],tbMonthlies[Month],tbMonthlies[Buffett Indicator],M277)</f>
        <v>1.8185175158835383</v>
      </c>
      <c r="N276" s="39">
        <f>_xlfn.XLOOKUP(tbDailies[[#This Row],[Month]],tbMonthlies[Month],tbMonthlies[CPI Indicator],N277)</f>
        <v>0.73106151152124965</v>
      </c>
      <c r="O276" s="39">
        <f>_xlfn.XLOOKUP(tbDailies[[#This Row],[Month]],tbMonthlies[Month],tbMonthlies[Shiller PE],O277)</f>
        <v>0.33240000000000003</v>
      </c>
      <c r="P276" s="39">
        <f>_xlfn.XLOOKUP(tbDailies[[#This Row],[Month]],tbMonthlies[Month],tbMonthlies[Unemployment],P277)</f>
        <v>6.2E-2</v>
      </c>
      <c r="Q276" s="48">
        <f>_xlfn.XLOOKUP(tbDailies[[#This Row],[Month]],tbMonthlies[Month],tbMonthlies[Debt to GDP],Q277)</f>
        <v>78.162999999999997</v>
      </c>
    </row>
    <row r="277" spans="2:17" ht="30" customHeight="1" x14ac:dyDescent="0.25">
      <c r="B277" s="10">
        <v>44236</v>
      </c>
      <c r="C277" s="18" t="str">
        <f>TEXT(tbDailies[[#This Row],[Date]],"mmm-yy")</f>
        <v>Feb-21</v>
      </c>
      <c r="D277" s="4">
        <v>95</v>
      </c>
      <c r="E277" s="4" t="str">
        <f>_xlfn.XLOOKUP(tbDailies[[#This Row],[Date]],FXUSDCAD[Date],FXUSDCAD[Rate],E278)</f>
        <v>1.2719</v>
      </c>
      <c r="F277" s="6">
        <f>_xlfn.XLOOKUP(tbDailies[[#This Row],[Date]],BTC_USD_History[Date],BTC_USD_History[Close],"n/a")</f>
        <v>46481.105469000002</v>
      </c>
      <c r="G277" s="6">
        <f>_xlfn.XLOOKUP(tbDailies[[#This Row],[Date]],ETH_USD_History[Date(UTC)],ETH_USD_History[Value],"n/a")</f>
        <v>1772.05</v>
      </c>
      <c r="H277" s="6">
        <f>_xlfn.XLOOKUP(tbDailies[[#This Row],[Date]],VOO_USD_History[Date],VOO_USD_History[Close],"n/a")</f>
        <v>358.77999899999998</v>
      </c>
      <c r="I277" s="8">
        <f>_xlfn.XLOOKUP(tbDailies[[#This Row],[Date]],VIX_USD_History[DATE],VIX_USD_History[CLOSE],"n/a")</f>
        <v>21.63</v>
      </c>
      <c r="J277" s="6">
        <f>tbDailies[[#This Row],[BTC-USD]]*tbDailies[[#This Row],[FX]]</f>
        <v>59119.318046021101</v>
      </c>
      <c r="K277" s="6">
        <f>tbDailies[[#This Row],[ETH-USD]]*tbDailies[[#This Row],[FX]]</f>
        <v>2253.8703949999999</v>
      </c>
      <c r="L277" s="16">
        <f>_xlfn.XLOOKUP(tbDailies[[#This Row],[Month]],tbMonthlies[Month],tbMonthlies[US Inflation],L278)</f>
        <v>1.6799999999999999E-2</v>
      </c>
      <c r="M277" s="39">
        <f>_xlfn.XLOOKUP(tbDailies[[#This Row],[Month]],tbMonthlies[Month],tbMonthlies[Buffett Indicator],M278)</f>
        <v>1.8185175158835383</v>
      </c>
      <c r="N277" s="39">
        <f>_xlfn.XLOOKUP(tbDailies[[#This Row],[Month]],tbMonthlies[Month],tbMonthlies[CPI Indicator],N278)</f>
        <v>0.73106151152124965</v>
      </c>
      <c r="O277" s="39">
        <f>_xlfn.XLOOKUP(tbDailies[[#This Row],[Month]],tbMonthlies[Month],tbMonthlies[Shiller PE],O278)</f>
        <v>0.33240000000000003</v>
      </c>
      <c r="P277" s="39">
        <f>_xlfn.XLOOKUP(tbDailies[[#This Row],[Month]],tbMonthlies[Month],tbMonthlies[Unemployment],P278)</f>
        <v>6.2E-2</v>
      </c>
      <c r="Q277" s="48">
        <f>_xlfn.XLOOKUP(tbDailies[[#This Row],[Month]],tbMonthlies[Month],tbMonthlies[Debt to GDP],Q278)</f>
        <v>78.162999999999997</v>
      </c>
    </row>
    <row r="278" spans="2:17" ht="30" customHeight="1" x14ac:dyDescent="0.25">
      <c r="B278" s="10">
        <v>44235</v>
      </c>
      <c r="C278" s="18" t="str">
        <f>TEXT(tbDailies[[#This Row],[Date]],"mmm-yy")</f>
        <v>Feb-21</v>
      </c>
      <c r="D278" s="4">
        <v>83</v>
      </c>
      <c r="E278" s="4" t="str">
        <f>_xlfn.XLOOKUP(tbDailies[[#This Row],[Date]],FXUSDCAD[Date],FXUSDCAD[Rate],E279)</f>
        <v>1.2753</v>
      </c>
      <c r="F278" s="6">
        <f>_xlfn.XLOOKUP(tbDailies[[#This Row],[Date]],BTC_USD_History[Date],BTC_USD_History[Close],"n/a")</f>
        <v>46196.464844000002</v>
      </c>
      <c r="G278" s="6">
        <f>_xlfn.XLOOKUP(tbDailies[[#This Row],[Date]],ETH_USD_History[Date(UTC)],ETH_USD_History[Value],"n/a")</f>
        <v>1752.87</v>
      </c>
      <c r="H278" s="6">
        <f>_xlfn.XLOOKUP(tbDailies[[#This Row],[Date]],VOO_USD_History[Date],VOO_USD_History[Close],"n/a")</f>
        <v>359.07000699999998</v>
      </c>
      <c r="I278" s="8">
        <f>_xlfn.XLOOKUP(tbDailies[[#This Row],[Date]],VIX_USD_History[DATE],VIX_USD_History[CLOSE],"n/a")</f>
        <v>21.24</v>
      </c>
      <c r="J278" s="6">
        <f>tbDailies[[#This Row],[BTC-USD]]*tbDailies[[#This Row],[FX]]</f>
        <v>58914.351615553205</v>
      </c>
      <c r="K278" s="6">
        <f>tbDailies[[#This Row],[ETH-USD]]*tbDailies[[#This Row],[FX]]</f>
        <v>2235.4351110000002</v>
      </c>
      <c r="L278" s="16">
        <f>_xlfn.XLOOKUP(tbDailies[[#This Row],[Month]],tbMonthlies[Month],tbMonthlies[US Inflation],L279)</f>
        <v>1.6799999999999999E-2</v>
      </c>
      <c r="M278" s="39">
        <f>_xlfn.XLOOKUP(tbDailies[[#This Row],[Month]],tbMonthlies[Month],tbMonthlies[Buffett Indicator],M279)</f>
        <v>1.8185175158835383</v>
      </c>
      <c r="N278" s="39">
        <f>_xlfn.XLOOKUP(tbDailies[[#This Row],[Month]],tbMonthlies[Month],tbMonthlies[CPI Indicator],N279)</f>
        <v>0.73106151152124965</v>
      </c>
      <c r="O278" s="39">
        <f>_xlfn.XLOOKUP(tbDailies[[#This Row],[Month]],tbMonthlies[Month],tbMonthlies[Shiller PE],O279)</f>
        <v>0.33240000000000003</v>
      </c>
      <c r="P278" s="39">
        <f>_xlfn.XLOOKUP(tbDailies[[#This Row],[Month]],tbMonthlies[Month],tbMonthlies[Unemployment],P279)</f>
        <v>6.2E-2</v>
      </c>
      <c r="Q278" s="48">
        <f>_xlfn.XLOOKUP(tbDailies[[#This Row],[Month]],tbMonthlies[Month],tbMonthlies[Debt to GDP],Q279)</f>
        <v>78.162999999999997</v>
      </c>
    </row>
    <row r="279" spans="2:17" ht="30" customHeight="1" x14ac:dyDescent="0.25">
      <c r="B279" s="10">
        <v>44234</v>
      </c>
      <c r="C279" s="18" t="str">
        <f>TEXT(tbDailies[[#This Row],[Date]],"mmm-yy")</f>
        <v>Feb-21</v>
      </c>
      <c r="D279" s="4">
        <v>86</v>
      </c>
      <c r="E279" s="4" t="str">
        <f>_xlfn.XLOOKUP(tbDailies[[#This Row],[Date]],FXUSDCAD[Date],FXUSDCAD[Rate],E280)</f>
        <v>1.2777</v>
      </c>
      <c r="F279" s="6">
        <f>_xlfn.XLOOKUP(tbDailies[[#This Row],[Date]],BTC_USD_History[Date],BTC_USD_History[Close],"n/a")</f>
        <v>38903.441405999998</v>
      </c>
      <c r="G279" s="6">
        <f>_xlfn.XLOOKUP(tbDailies[[#This Row],[Date]],ETH_USD_History[Date(UTC)],ETH_USD_History[Value],"n/a")</f>
        <v>1614.64</v>
      </c>
      <c r="H279" s="6" t="str">
        <f>_xlfn.XLOOKUP(tbDailies[[#This Row],[Date]],VOO_USD_History[Date],VOO_USD_History[Close],"n/a")</f>
        <v>n/a</v>
      </c>
      <c r="I279" s="8" t="str">
        <f>_xlfn.XLOOKUP(tbDailies[[#This Row],[Date]],VIX_USD_History[DATE],VIX_USD_History[CLOSE],"n/a")</f>
        <v>n/a</v>
      </c>
      <c r="J279" s="6">
        <f>tbDailies[[#This Row],[BTC-USD]]*tbDailies[[#This Row],[FX]]</f>
        <v>49706.927084446201</v>
      </c>
      <c r="K279" s="6">
        <f>tbDailies[[#This Row],[ETH-USD]]*tbDailies[[#This Row],[FX]]</f>
        <v>2063.0255280000001</v>
      </c>
      <c r="L279" s="16">
        <f>_xlfn.XLOOKUP(tbDailies[[#This Row],[Month]],tbMonthlies[Month],tbMonthlies[US Inflation],L280)</f>
        <v>1.6799999999999999E-2</v>
      </c>
      <c r="M279" s="39">
        <f>_xlfn.XLOOKUP(tbDailies[[#This Row],[Month]],tbMonthlies[Month],tbMonthlies[Buffett Indicator],M280)</f>
        <v>1.8185175158835383</v>
      </c>
      <c r="N279" s="39">
        <f>_xlfn.XLOOKUP(tbDailies[[#This Row],[Month]],tbMonthlies[Month],tbMonthlies[CPI Indicator],N280)</f>
        <v>0.73106151152124965</v>
      </c>
      <c r="O279" s="39">
        <f>_xlfn.XLOOKUP(tbDailies[[#This Row],[Month]],tbMonthlies[Month],tbMonthlies[Shiller PE],O280)</f>
        <v>0.33240000000000003</v>
      </c>
      <c r="P279" s="39">
        <f>_xlfn.XLOOKUP(tbDailies[[#This Row],[Month]],tbMonthlies[Month],tbMonthlies[Unemployment],P280)</f>
        <v>6.2E-2</v>
      </c>
      <c r="Q279" s="48">
        <f>_xlfn.XLOOKUP(tbDailies[[#This Row],[Month]],tbMonthlies[Month],tbMonthlies[Debt to GDP],Q280)</f>
        <v>78.162999999999997</v>
      </c>
    </row>
    <row r="280" spans="2:17" ht="30" customHeight="1" x14ac:dyDescent="0.25">
      <c r="B280" s="10">
        <v>44233</v>
      </c>
      <c r="C280" s="18" t="str">
        <f>TEXT(tbDailies[[#This Row],[Date]],"mmm-yy")</f>
        <v>Feb-21</v>
      </c>
      <c r="D280" s="4">
        <v>84</v>
      </c>
      <c r="E280" s="4" t="str">
        <f>_xlfn.XLOOKUP(tbDailies[[#This Row],[Date]],FXUSDCAD[Date],FXUSDCAD[Rate],E281)</f>
        <v>1.2777</v>
      </c>
      <c r="F280" s="6">
        <f>_xlfn.XLOOKUP(tbDailies[[#This Row],[Date]],BTC_USD_History[Date],BTC_USD_History[Close],"n/a")</f>
        <v>39266.011719000002</v>
      </c>
      <c r="G280" s="6">
        <f>_xlfn.XLOOKUP(tbDailies[[#This Row],[Date]],ETH_USD_History[Date(UTC)],ETH_USD_History[Value],"n/a")</f>
        <v>1679.14</v>
      </c>
      <c r="H280" s="6" t="str">
        <f>_xlfn.XLOOKUP(tbDailies[[#This Row],[Date]],VOO_USD_History[Date],VOO_USD_History[Close],"n/a")</f>
        <v>n/a</v>
      </c>
      <c r="I280" s="8" t="str">
        <f>_xlfn.XLOOKUP(tbDailies[[#This Row],[Date]],VIX_USD_History[DATE],VIX_USD_History[CLOSE],"n/a")</f>
        <v>n/a</v>
      </c>
      <c r="J280" s="6">
        <f>tbDailies[[#This Row],[BTC-USD]]*tbDailies[[#This Row],[FX]]</f>
        <v>50170.183173366306</v>
      </c>
      <c r="K280" s="6">
        <f>tbDailies[[#This Row],[ETH-USD]]*tbDailies[[#This Row],[FX]]</f>
        <v>2145.4371780000001</v>
      </c>
      <c r="L280" s="16">
        <f>_xlfn.XLOOKUP(tbDailies[[#This Row],[Month]],tbMonthlies[Month],tbMonthlies[US Inflation],L281)</f>
        <v>1.6799999999999999E-2</v>
      </c>
      <c r="M280" s="39">
        <f>_xlfn.XLOOKUP(tbDailies[[#This Row],[Month]],tbMonthlies[Month],tbMonthlies[Buffett Indicator],M281)</f>
        <v>1.8185175158835383</v>
      </c>
      <c r="N280" s="39">
        <f>_xlfn.XLOOKUP(tbDailies[[#This Row],[Month]],tbMonthlies[Month],tbMonthlies[CPI Indicator],N281)</f>
        <v>0.73106151152124965</v>
      </c>
      <c r="O280" s="39">
        <f>_xlfn.XLOOKUP(tbDailies[[#This Row],[Month]],tbMonthlies[Month],tbMonthlies[Shiller PE],O281)</f>
        <v>0.33240000000000003</v>
      </c>
      <c r="P280" s="39">
        <f>_xlfn.XLOOKUP(tbDailies[[#This Row],[Month]],tbMonthlies[Month],tbMonthlies[Unemployment],P281)</f>
        <v>6.2E-2</v>
      </c>
      <c r="Q280" s="48">
        <f>_xlfn.XLOOKUP(tbDailies[[#This Row],[Month]],tbMonthlies[Month],tbMonthlies[Debt to GDP],Q281)</f>
        <v>78.162999999999997</v>
      </c>
    </row>
    <row r="281" spans="2:17" ht="30" customHeight="1" x14ac:dyDescent="0.25">
      <c r="B281" s="10">
        <v>44232</v>
      </c>
      <c r="C281" s="18" t="str">
        <f>TEXT(tbDailies[[#This Row],[Date]],"mmm-yy")</f>
        <v>Feb-21</v>
      </c>
      <c r="D281" s="4">
        <v>81</v>
      </c>
      <c r="E281" s="4" t="str">
        <f>_xlfn.XLOOKUP(tbDailies[[#This Row],[Date]],FXUSDCAD[Date],FXUSDCAD[Rate],E282)</f>
        <v>1.2777</v>
      </c>
      <c r="F281" s="6">
        <f>_xlfn.XLOOKUP(tbDailies[[#This Row],[Date]],BTC_USD_History[Date],BTC_USD_History[Close],"n/a")</f>
        <v>38144.308594000002</v>
      </c>
      <c r="G281" s="6">
        <f>_xlfn.XLOOKUP(tbDailies[[#This Row],[Date]],ETH_USD_History[Date(UTC)],ETH_USD_History[Value],"n/a")</f>
        <v>1721.48</v>
      </c>
      <c r="H281" s="6">
        <f>_xlfn.XLOOKUP(tbDailies[[#This Row],[Date]],VOO_USD_History[Date],VOO_USD_History[Close],"n/a")</f>
        <v>356.44000199999999</v>
      </c>
      <c r="I281" s="8">
        <f>_xlfn.XLOOKUP(tbDailies[[#This Row],[Date]],VIX_USD_History[DATE],VIX_USD_History[CLOSE],"n/a")</f>
        <v>20.87</v>
      </c>
      <c r="J281" s="6">
        <f>tbDailies[[#This Row],[BTC-USD]]*tbDailies[[#This Row],[FX]]</f>
        <v>48736.983090553804</v>
      </c>
      <c r="K281" s="6">
        <f>tbDailies[[#This Row],[ETH-USD]]*tbDailies[[#This Row],[FX]]</f>
        <v>2199.5349960000003</v>
      </c>
      <c r="L281" s="16">
        <f>_xlfn.XLOOKUP(tbDailies[[#This Row],[Month]],tbMonthlies[Month],tbMonthlies[US Inflation],L282)</f>
        <v>1.6799999999999999E-2</v>
      </c>
      <c r="M281" s="39">
        <f>_xlfn.XLOOKUP(tbDailies[[#This Row],[Month]],tbMonthlies[Month],tbMonthlies[Buffett Indicator],M282)</f>
        <v>1.8185175158835383</v>
      </c>
      <c r="N281" s="39">
        <f>_xlfn.XLOOKUP(tbDailies[[#This Row],[Month]],tbMonthlies[Month],tbMonthlies[CPI Indicator],N282)</f>
        <v>0.73106151152124965</v>
      </c>
      <c r="O281" s="39">
        <f>_xlfn.XLOOKUP(tbDailies[[#This Row],[Month]],tbMonthlies[Month],tbMonthlies[Shiller PE],O282)</f>
        <v>0.33240000000000003</v>
      </c>
      <c r="P281" s="39">
        <f>_xlfn.XLOOKUP(tbDailies[[#This Row],[Month]],tbMonthlies[Month],tbMonthlies[Unemployment],P282)</f>
        <v>6.2E-2</v>
      </c>
      <c r="Q281" s="48">
        <f>_xlfn.XLOOKUP(tbDailies[[#This Row],[Month]],tbMonthlies[Month],tbMonthlies[Debt to GDP],Q282)</f>
        <v>78.162999999999997</v>
      </c>
    </row>
    <row r="282" spans="2:17" ht="30" customHeight="1" x14ac:dyDescent="0.25">
      <c r="B282" s="10">
        <v>44231</v>
      </c>
      <c r="C282" s="18" t="str">
        <f>TEXT(tbDailies[[#This Row],[Date]],"mmm-yy")</f>
        <v>Feb-21</v>
      </c>
      <c r="D282" s="4">
        <v>80</v>
      </c>
      <c r="E282" s="4" t="str">
        <f>_xlfn.XLOOKUP(tbDailies[[#This Row],[Date]],FXUSDCAD[Date],FXUSDCAD[Rate],E283)</f>
        <v>1.2828</v>
      </c>
      <c r="F282" s="6">
        <f>_xlfn.XLOOKUP(tbDailies[[#This Row],[Date]],BTC_USD_History[Date],BTC_USD_History[Close],"n/a")</f>
        <v>36926.066405999998</v>
      </c>
      <c r="G282" s="6">
        <f>_xlfn.XLOOKUP(tbDailies[[#This Row],[Date]],ETH_USD_History[Date(UTC)],ETH_USD_History[Value],"n/a")</f>
        <v>1597.44</v>
      </c>
      <c r="H282" s="6">
        <f>_xlfn.XLOOKUP(tbDailies[[#This Row],[Date]],VOO_USD_History[Date],VOO_USD_History[Close],"n/a")</f>
        <v>355.01998900000001</v>
      </c>
      <c r="I282" s="8">
        <f>_xlfn.XLOOKUP(tbDailies[[#This Row],[Date]],VIX_USD_History[DATE],VIX_USD_History[CLOSE],"n/a")</f>
        <v>21.77</v>
      </c>
      <c r="J282" s="6">
        <f>tbDailies[[#This Row],[BTC-USD]]*tbDailies[[#This Row],[FX]]</f>
        <v>47368.757985616794</v>
      </c>
      <c r="K282" s="6">
        <f>tbDailies[[#This Row],[ETH-USD]]*tbDailies[[#This Row],[FX]]</f>
        <v>2049.1960319999998</v>
      </c>
      <c r="L282" s="16">
        <f>_xlfn.XLOOKUP(tbDailies[[#This Row],[Month]],tbMonthlies[Month],tbMonthlies[US Inflation],L283)</f>
        <v>1.6799999999999999E-2</v>
      </c>
      <c r="M282" s="39">
        <f>_xlfn.XLOOKUP(tbDailies[[#This Row],[Month]],tbMonthlies[Month],tbMonthlies[Buffett Indicator],M283)</f>
        <v>1.8185175158835383</v>
      </c>
      <c r="N282" s="39">
        <f>_xlfn.XLOOKUP(tbDailies[[#This Row],[Month]],tbMonthlies[Month],tbMonthlies[CPI Indicator],N283)</f>
        <v>0.73106151152124965</v>
      </c>
      <c r="O282" s="39">
        <f>_xlfn.XLOOKUP(tbDailies[[#This Row],[Month]],tbMonthlies[Month],tbMonthlies[Shiller PE],O283)</f>
        <v>0.33240000000000003</v>
      </c>
      <c r="P282" s="39">
        <f>_xlfn.XLOOKUP(tbDailies[[#This Row],[Month]],tbMonthlies[Month],tbMonthlies[Unemployment],P283)</f>
        <v>6.2E-2</v>
      </c>
      <c r="Q282" s="48">
        <f>_xlfn.XLOOKUP(tbDailies[[#This Row],[Month]],tbMonthlies[Month],tbMonthlies[Debt to GDP],Q283)</f>
        <v>78.162999999999997</v>
      </c>
    </row>
    <row r="283" spans="2:17" ht="30" customHeight="1" x14ac:dyDescent="0.25">
      <c r="B283" s="10">
        <v>44230</v>
      </c>
      <c r="C283" s="18" t="str">
        <f>TEXT(tbDailies[[#This Row],[Date]],"mmm-yy")</f>
        <v>Feb-21</v>
      </c>
      <c r="D283" s="4">
        <v>78</v>
      </c>
      <c r="E283" s="4" t="str">
        <f>_xlfn.XLOOKUP(tbDailies[[#This Row],[Date]],FXUSDCAD[Date],FXUSDCAD[Rate],E284)</f>
        <v>1.2783</v>
      </c>
      <c r="F283" s="6">
        <f>_xlfn.XLOOKUP(tbDailies[[#This Row],[Date]],BTC_USD_History[Date],BTC_USD_History[Close],"n/a")</f>
        <v>37472.089844000002</v>
      </c>
      <c r="G283" s="6">
        <f>_xlfn.XLOOKUP(tbDailies[[#This Row],[Date]],ETH_USD_History[Date(UTC)],ETH_USD_History[Value],"n/a")</f>
        <v>1667.22</v>
      </c>
      <c r="H283" s="6">
        <f>_xlfn.XLOOKUP(tbDailies[[#This Row],[Date]],VOO_USD_History[Date],VOO_USD_History[Close],"n/a")</f>
        <v>351.08999599999999</v>
      </c>
      <c r="I283" s="8">
        <f>_xlfn.XLOOKUP(tbDailies[[#This Row],[Date]],VIX_USD_History[DATE],VIX_USD_History[CLOSE],"n/a")</f>
        <v>22.91</v>
      </c>
      <c r="J283" s="6">
        <f>tbDailies[[#This Row],[BTC-USD]]*tbDailies[[#This Row],[FX]]</f>
        <v>47900.572447585204</v>
      </c>
      <c r="K283" s="6">
        <f>tbDailies[[#This Row],[ETH-USD]]*tbDailies[[#This Row],[FX]]</f>
        <v>2131.2073260000002</v>
      </c>
      <c r="L283" s="16">
        <f>_xlfn.XLOOKUP(tbDailies[[#This Row],[Month]],tbMonthlies[Month],tbMonthlies[US Inflation],L284)</f>
        <v>1.6799999999999999E-2</v>
      </c>
      <c r="M283" s="39">
        <f>_xlfn.XLOOKUP(tbDailies[[#This Row],[Month]],tbMonthlies[Month],tbMonthlies[Buffett Indicator],M284)</f>
        <v>1.8185175158835383</v>
      </c>
      <c r="N283" s="39">
        <f>_xlfn.XLOOKUP(tbDailies[[#This Row],[Month]],tbMonthlies[Month],tbMonthlies[CPI Indicator],N284)</f>
        <v>0.73106151152124965</v>
      </c>
      <c r="O283" s="39">
        <f>_xlfn.XLOOKUP(tbDailies[[#This Row],[Month]],tbMonthlies[Month],tbMonthlies[Shiller PE],O284)</f>
        <v>0.33240000000000003</v>
      </c>
      <c r="P283" s="39">
        <f>_xlfn.XLOOKUP(tbDailies[[#This Row],[Month]],tbMonthlies[Month],tbMonthlies[Unemployment],P284)</f>
        <v>6.2E-2</v>
      </c>
      <c r="Q283" s="48">
        <f>_xlfn.XLOOKUP(tbDailies[[#This Row],[Month]],tbMonthlies[Month],tbMonthlies[Debt to GDP],Q284)</f>
        <v>78.162999999999997</v>
      </c>
    </row>
    <row r="284" spans="2:17" ht="30" customHeight="1" x14ac:dyDescent="0.25">
      <c r="B284" s="10">
        <v>44229</v>
      </c>
      <c r="C284" s="18" t="str">
        <f>TEXT(tbDailies[[#This Row],[Date]],"mmm-yy")</f>
        <v>Feb-21</v>
      </c>
      <c r="D284" s="4">
        <v>76</v>
      </c>
      <c r="E284" s="4" t="str">
        <f>_xlfn.XLOOKUP(tbDailies[[#This Row],[Date]],FXUSDCAD[Date],FXUSDCAD[Rate],E285)</f>
        <v>1.2818</v>
      </c>
      <c r="F284" s="6">
        <f>_xlfn.XLOOKUP(tbDailies[[#This Row],[Date]],BTC_USD_History[Date],BTC_USD_History[Close],"n/a")</f>
        <v>35510.289062999997</v>
      </c>
      <c r="G284" s="6">
        <f>_xlfn.XLOOKUP(tbDailies[[#This Row],[Date]],ETH_USD_History[Date(UTC)],ETH_USD_History[Value],"n/a")</f>
        <v>1513.9</v>
      </c>
      <c r="H284" s="6">
        <f>_xlfn.XLOOKUP(tbDailies[[#This Row],[Date]],VOO_USD_History[Date],VOO_USD_History[Close],"n/a")</f>
        <v>350.73998999999998</v>
      </c>
      <c r="I284" s="8">
        <f>_xlfn.XLOOKUP(tbDailies[[#This Row],[Date]],VIX_USD_History[DATE],VIX_USD_History[CLOSE],"n/a")</f>
        <v>25.56</v>
      </c>
      <c r="J284" s="6">
        <f>tbDailies[[#This Row],[BTC-USD]]*tbDailies[[#This Row],[FX]]</f>
        <v>45517.088520953395</v>
      </c>
      <c r="K284" s="6">
        <f>tbDailies[[#This Row],[ETH-USD]]*tbDailies[[#This Row],[FX]]</f>
        <v>1940.5170200000002</v>
      </c>
      <c r="L284" s="16">
        <f>_xlfn.XLOOKUP(tbDailies[[#This Row],[Month]],tbMonthlies[Month],tbMonthlies[US Inflation],L285)</f>
        <v>1.6799999999999999E-2</v>
      </c>
      <c r="M284" s="39">
        <f>_xlfn.XLOOKUP(tbDailies[[#This Row],[Month]],tbMonthlies[Month],tbMonthlies[Buffett Indicator],M285)</f>
        <v>1.8185175158835383</v>
      </c>
      <c r="N284" s="39">
        <f>_xlfn.XLOOKUP(tbDailies[[#This Row],[Month]],tbMonthlies[Month],tbMonthlies[CPI Indicator],N285)</f>
        <v>0.73106151152124965</v>
      </c>
      <c r="O284" s="39">
        <f>_xlfn.XLOOKUP(tbDailies[[#This Row],[Month]],tbMonthlies[Month],tbMonthlies[Shiller PE],O285)</f>
        <v>0.33240000000000003</v>
      </c>
      <c r="P284" s="39">
        <f>_xlfn.XLOOKUP(tbDailies[[#This Row],[Month]],tbMonthlies[Month],tbMonthlies[Unemployment],P285)</f>
        <v>6.2E-2</v>
      </c>
      <c r="Q284" s="48">
        <f>_xlfn.XLOOKUP(tbDailies[[#This Row],[Month]],tbMonthlies[Month],tbMonthlies[Debt to GDP],Q285)</f>
        <v>78.162999999999997</v>
      </c>
    </row>
    <row r="285" spans="2:17" ht="30" customHeight="1" x14ac:dyDescent="0.25">
      <c r="B285" s="10">
        <v>44228</v>
      </c>
      <c r="C285" s="18" t="str">
        <f>TEXT(tbDailies[[#This Row],[Date]],"mmm-yy")</f>
        <v>Feb-21</v>
      </c>
      <c r="D285" s="4">
        <v>77</v>
      </c>
      <c r="E285" s="4" t="str">
        <f>_xlfn.XLOOKUP(tbDailies[[#This Row],[Date]],FXUSDCAD[Date],FXUSDCAD[Rate],E286)</f>
        <v>1.2824</v>
      </c>
      <c r="F285" s="6">
        <f>_xlfn.XLOOKUP(tbDailies[[#This Row],[Date]],BTC_USD_History[Date],BTC_USD_History[Close],"n/a")</f>
        <v>33537.175780999998</v>
      </c>
      <c r="G285" s="6">
        <f>_xlfn.XLOOKUP(tbDailies[[#This Row],[Date]],ETH_USD_History[Date(UTC)],ETH_USD_History[Value],"n/a")</f>
        <v>1374.57</v>
      </c>
      <c r="H285" s="6">
        <f>_xlfn.XLOOKUP(tbDailies[[#This Row],[Date]],VOO_USD_History[Date],VOO_USD_History[Close],"n/a")</f>
        <v>345.76998900000001</v>
      </c>
      <c r="I285" s="8">
        <f>_xlfn.XLOOKUP(tbDailies[[#This Row],[Date]],VIX_USD_History[DATE],VIX_USD_History[CLOSE],"n/a")</f>
        <v>30.24</v>
      </c>
      <c r="J285" s="6">
        <f>tbDailies[[#This Row],[BTC-USD]]*tbDailies[[#This Row],[FX]]</f>
        <v>43008.074221554394</v>
      </c>
      <c r="K285" s="6">
        <f>tbDailies[[#This Row],[ETH-USD]]*tbDailies[[#This Row],[FX]]</f>
        <v>1762.748568</v>
      </c>
      <c r="L285" s="16">
        <f>_xlfn.XLOOKUP(tbDailies[[#This Row],[Month]],tbMonthlies[Month],tbMonthlies[US Inflation],L286)</f>
        <v>1.6799999999999999E-2</v>
      </c>
      <c r="M285" s="39">
        <f>_xlfn.XLOOKUP(tbDailies[[#This Row],[Month]],tbMonthlies[Month],tbMonthlies[Buffett Indicator],M286)</f>
        <v>1.8185175158835383</v>
      </c>
      <c r="N285" s="39">
        <f>_xlfn.XLOOKUP(tbDailies[[#This Row],[Month]],tbMonthlies[Month],tbMonthlies[CPI Indicator],N286)</f>
        <v>0.73106151152124965</v>
      </c>
      <c r="O285" s="39">
        <f>_xlfn.XLOOKUP(tbDailies[[#This Row],[Month]],tbMonthlies[Month],tbMonthlies[Shiller PE],O286)</f>
        <v>0.33240000000000003</v>
      </c>
      <c r="P285" s="39">
        <f>_xlfn.XLOOKUP(tbDailies[[#This Row],[Month]],tbMonthlies[Month],tbMonthlies[Unemployment],P286)</f>
        <v>6.2E-2</v>
      </c>
      <c r="Q285" s="48">
        <f>_xlfn.XLOOKUP(tbDailies[[#This Row],[Month]],tbMonthlies[Month],tbMonthlies[Debt to GDP],Q286)</f>
        <v>78.162999999999997</v>
      </c>
    </row>
    <row r="286" spans="2:17" ht="30" customHeight="1" x14ac:dyDescent="0.25">
      <c r="B286" s="10">
        <v>44227</v>
      </c>
      <c r="C286" s="18" t="str">
        <f>TEXT(tbDailies[[#This Row],[Date]],"mmm-yy")</f>
        <v>Jan-21</v>
      </c>
      <c r="D286" s="4">
        <v>78</v>
      </c>
      <c r="E286" s="4" t="str">
        <f>_xlfn.XLOOKUP(tbDailies[[#This Row],[Date]],FXUSDCAD[Date],FXUSDCAD[Rate],E287)</f>
        <v>1.2780</v>
      </c>
      <c r="F286" s="6">
        <f>_xlfn.XLOOKUP(tbDailies[[#This Row],[Date]],BTC_USD_History[Date],BTC_USD_History[Close],"n/a")</f>
        <v>33114.359375</v>
      </c>
      <c r="G286" s="6">
        <f>_xlfn.XLOOKUP(tbDailies[[#This Row],[Date]],ETH_USD_History[Date(UTC)],ETH_USD_History[Value],"n/a")</f>
        <v>1314.18</v>
      </c>
      <c r="H286" s="6" t="str">
        <f>_xlfn.XLOOKUP(tbDailies[[#This Row],[Date]],VOO_USD_History[Date],VOO_USD_History[Close],"n/a")</f>
        <v>n/a</v>
      </c>
      <c r="I286" s="8" t="str">
        <f>_xlfn.XLOOKUP(tbDailies[[#This Row],[Date]],VIX_USD_History[DATE],VIX_USD_History[CLOSE],"n/a")</f>
        <v>n/a</v>
      </c>
      <c r="J286" s="6">
        <f>tbDailies[[#This Row],[BTC-USD]]*tbDailies[[#This Row],[FX]]</f>
        <v>42320.15128125</v>
      </c>
      <c r="K286" s="6">
        <f>tbDailies[[#This Row],[ETH-USD]]*tbDailies[[#This Row],[FX]]</f>
        <v>1679.5220400000001</v>
      </c>
      <c r="L286" s="16">
        <f>_xlfn.XLOOKUP(tbDailies[[#This Row],[Month]],tbMonthlies[Month],tbMonthlies[US Inflation],L287)</f>
        <v>1.4E-2</v>
      </c>
      <c r="M286" s="39">
        <f>_xlfn.XLOOKUP(tbDailies[[#This Row],[Month]],tbMonthlies[Month],tbMonthlies[Buffett Indicator],M287)</f>
        <v>1.7330845958290837</v>
      </c>
      <c r="N286" s="39">
        <f>_xlfn.XLOOKUP(tbDailies[[#This Row],[Month]],tbMonthlies[Month],tbMonthlies[CPI Indicator],N287)</f>
        <v>0.71937904772493533</v>
      </c>
      <c r="O286" s="39">
        <f>_xlfn.XLOOKUP(tbDailies[[#This Row],[Month]],tbMonthlies[Month],tbMonthlies[Shiller PE],O287)</f>
        <v>0.35960000000000003</v>
      </c>
      <c r="P286" s="39">
        <f>_xlfn.XLOOKUP(tbDailies[[#This Row],[Month]],tbMonthlies[Month],tbMonthlies[Unemployment],P287)</f>
        <v>6.3E-2</v>
      </c>
      <c r="Q286" s="48">
        <f>_xlfn.XLOOKUP(tbDailies[[#This Row],[Month]],tbMonthlies[Month],tbMonthlies[Debt to GDP],Q287)</f>
        <v>78.162999999999997</v>
      </c>
    </row>
    <row r="287" spans="2:17" ht="30" customHeight="1" x14ac:dyDescent="0.25">
      <c r="B287" s="10">
        <v>44226</v>
      </c>
      <c r="C287" s="18" t="str">
        <f>TEXT(tbDailies[[#This Row],[Date]],"mmm-yy")</f>
        <v>Jan-21</v>
      </c>
      <c r="D287" s="4">
        <v>76</v>
      </c>
      <c r="E287" s="4" t="str">
        <f>_xlfn.XLOOKUP(tbDailies[[#This Row],[Date]],FXUSDCAD[Date],FXUSDCAD[Rate],E288)</f>
        <v>1.2780</v>
      </c>
      <c r="F287" s="6">
        <f>_xlfn.XLOOKUP(tbDailies[[#This Row],[Date]],BTC_USD_History[Date],BTC_USD_History[Close],"n/a")</f>
        <v>34269.523437999997</v>
      </c>
      <c r="G287" s="6">
        <f>_xlfn.XLOOKUP(tbDailies[[#This Row],[Date]],ETH_USD_History[Date(UTC)],ETH_USD_History[Value],"n/a")</f>
        <v>1379.35</v>
      </c>
      <c r="H287" s="6" t="str">
        <f>_xlfn.XLOOKUP(tbDailies[[#This Row],[Date]],VOO_USD_History[Date],VOO_USD_History[Close],"n/a")</f>
        <v>n/a</v>
      </c>
      <c r="I287" s="8" t="str">
        <f>_xlfn.XLOOKUP(tbDailies[[#This Row],[Date]],VIX_USD_History[DATE],VIX_USD_History[CLOSE],"n/a")</f>
        <v>n/a</v>
      </c>
      <c r="J287" s="6">
        <f>tbDailies[[#This Row],[BTC-USD]]*tbDailies[[#This Row],[FX]]</f>
        <v>43796.450953763997</v>
      </c>
      <c r="K287" s="6">
        <f>tbDailies[[#This Row],[ETH-USD]]*tbDailies[[#This Row],[FX]]</f>
        <v>1762.8092999999999</v>
      </c>
      <c r="L287" s="16">
        <f>_xlfn.XLOOKUP(tbDailies[[#This Row],[Month]],tbMonthlies[Month],tbMonthlies[US Inflation],L288)</f>
        <v>1.4E-2</v>
      </c>
      <c r="M287" s="39">
        <f>_xlfn.XLOOKUP(tbDailies[[#This Row],[Month]],tbMonthlies[Month],tbMonthlies[Buffett Indicator],M288)</f>
        <v>1.7330845958290837</v>
      </c>
      <c r="N287" s="39">
        <f>_xlfn.XLOOKUP(tbDailies[[#This Row],[Month]],tbMonthlies[Month],tbMonthlies[CPI Indicator],N288)</f>
        <v>0.71937904772493533</v>
      </c>
      <c r="O287" s="39">
        <f>_xlfn.XLOOKUP(tbDailies[[#This Row],[Month]],tbMonthlies[Month],tbMonthlies[Shiller PE],O288)</f>
        <v>0.35960000000000003</v>
      </c>
      <c r="P287" s="39">
        <f>_xlfn.XLOOKUP(tbDailies[[#This Row],[Month]],tbMonthlies[Month],tbMonthlies[Unemployment],P288)</f>
        <v>6.3E-2</v>
      </c>
      <c r="Q287" s="48">
        <f>_xlfn.XLOOKUP(tbDailies[[#This Row],[Month]],tbMonthlies[Month],tbMonthlies[Debt to GDP],Q288)</f>
        <v>78.162999999999997</v>
      </c>
    </row>
    <row r="288" spans="2:17" ht="30" customHeight="1" x14ac:dyDescent="0.25">
      <c r="B288" s="10">
        <v>44225</v>
      </c>
      <c r="C288" s="18" t="str">
        <f>TEXT(tbDailies[[#This Row],[Date]],"mmm-yy")</f>
        <v>Jan-21</v>
      </c>
      <c r="D288" s="4">
        <v>77</v>
      </c>
      <c r="E288" s="4" t="str">
        <f>_xlfn.XLOOKUP(tbDailies[[#This Row],[Date]],FXUSDCAD[Date],FXUSDCAD[Rate],E289)</f>
        <v>1.2780</v>
      </c>
      <c r="F288" s="6">
        <f>_xlfn.XLOOKUP(tbDailies[[#This Row],[Date]],BTC_USD_History[Date],BTC_USD_History[Close],"n/a")</f>
        <v>34316.386719000002</v>
      </c>
      <c r="G288" s="6">
        <f>_xlfn.XLOOKUP(tbDailies[[#This Row],[Date]],ETH_USD_History[Date(UTC)],ETH_USD_History[Value],"n/a")</f>
        <v>1379.13</v>
      </c>
      <c r="H288" s="6">
        <f>_xlfn.XLOOKUP(tbDailies[[#This Row],[Date]],VOO_USD_History[Date],VOO_USD_History[Close],"n/a")</f>
        <v>340.17999300000002</v>
      </c>
      <c r="I288" s="8">
        <f>_xlfn.XLOOKUP(tbDailies[[#This Row],[Date]],VIX_USD_History[DATE],VIX_USD_History[CLOSE],"n/a")</f>
        <v>33.090000000000003</v>
      </c>
      <c r="J288" s="6">
        <f>tbDailies[[#This Row],[BTC-USD]]*tbDailies[[#This Row],[FX]]</f>
        <v>43856.342226882007</v>
      </c>
      <c r="K288" s="6">
        <f>tbDailies[[#This Row],[ETH-USD]]*tbDailies[[#This Row],[FX]]</f>
        <v>1762.5281400000001</v>
      </c>
      <c r="L288" s="16">
        <f>_xlfn.XLOOKUP(tbDailies[[#This Row],[Month]],tbMonthlies[Month],tbMonthlies[US Inflation],L289)</f>
        <v>1.4E-2</v>
      </c>
      <c r="M288" s="39">
        <f>_xlfn.XLOOKUP(tbDailies[[#This Row],[Month]],tbMonthlies[Month],tbMonthlies[Buffett Indicator],M289)</f>
        <v>1.7330845958290837</v>
      </c>
      <c r="N288" s="39">
        <f>_xlfn.XLOOKUP(tbDailies[[#This Row],[Month]],tbMonthlies[Month],tbMonthlies[CPI Indicator],N289)</f>
        <v>0.71937904772493533</v>
      </c>
      <c r="O288" s="39">
        <f>_xlfn.XLOOKUP(tbDailies[[#This Row],[Month]],tbMonthlies[Month],tbMonthlies[Shiller PE],O289)</f>
        <v>0.35960000000000003</v>
      </c>
      <c r="P288" s="39">
        <f>_xlfn.XLOOKUP(tbDailies[[#This Row],[Month]],tbMonthlies[Month],tbMonthlies[Unemployment],P289)</f>
        <v>6.3E-2</v>
      </c>
      <c r="Q288" s="48">
        <f>_xlfn.XLOOKUP(tbDailies[[#This Row],[Month]],tbMonthlies[Month],tbMonthlies[Debt to GDP],Q289)</f>
        <v>78.162999999999997</v>
      </c>
    </row>
    <row r="289" spans="2:17" ht="30" customHeight="1" x14ac:dyDescent="0.25">
      <c r="B289" s="10">
        <v>44224</v>
      </c>
      <c r="C289" s="18" t="str">
        <f>TEXT(tbDailies[[#This Row],[Date]],"mmm-yy")</f>
        <v>Jan-21</v>
      </c>
      <c r="D289" s="4">
        <v>55</v>
      </c>
      <c r="E289" s="4" t="str">
        <f>_xlfn.XLOOKUP(tbDailies[[#This Row],[Date]],FXUSDCAD[Date],FXUSDCAD[Rate],E290)</f>
        <v>1.2810</v>
      </c>
      <c r="F289" s="6">
        <f>_xlfn.XLOOKUP(tbDailies[[#This Row],[Date]],BTC_USD_History[Date],BTC_USD_History[Close],"n/a")</f>
        <v>31649.605468999998</v>
      </c>
      <c r="G289" s="6">
        <f>_xlfn.XLOOKUP(tbDailies[[#This Row],[Date]],ETH_USD_History[Date(UTC)],ETH_USD_History[Value],"n/a")</f>
        <v>1330.78</v>
      </c>
      <c r="H289" s="6">
        <f>_xlfn.XLOOKUP(tbDailies[[#This Row],[Date]],VOO_USD_History[Date],VOO_USD_History[Close],"n/a")</f>
        <v>347.13000499999998</v>
      </c>
      <c r="I289" s="8">
        <f>_xlfn.XLOOKUP(tbDailies[[#This Row],[Date]],VIX_USD_History[DATE],VIX_USD_History[CLOSE],"n/a")</f>
        <v>30.21</v>
      </c>
      <c r="J289" s="6">
        <f>tbDailies[[#This Row],[BTC-USD]]*tbDailies[[#This Row],[FX]]</f>
        <v>40543.144605788992</v>
      </c>
      <c r="K289" s="6">
        <f>tbDailies[[#This Row],[ETH-USD]]*tbDailies[[#This Row],[FX]]</f>
        <v>1704.7291799999998</v>
      </c>
      <c r="L289" s="16">
        <f>_xlfn.XLOOKUP(tbDailies[[#This Row],[Month]],tbMonthlies[Month],tbMonthlies[US Inflation],L290)</f>
        <v>1.4E-2</v>
      </c>
      <c r="M289" s="39">
        <f>_xlfn.XLOOKUP(tbDailies[[#This Row],[Month]],tbMonthlies[Month],tbMonthlies[Buffett Indicator],M290)</f>
        <v>1.7330845958290837</v>
      </c>
      <c r="N289" s="39">
        <f>_xlfn.XLOOKUP(tbDailies[[#This Row],[Month]],tbMonthlies[Month],tbMonthlies[CPI Indicator],N290)</f>
        <v>0.71937904772493533</v>
      </c>
      <c r="O289" s="39">
        <f>_xlfn.XLOOKUP(tbDailies[[#This Row],[Month]],tbMonthlies[Month],tbMonthlies[Shiller PE],O290)</f>
        <v>0.35960000000000003</v>
      </c>
      <c r="P289" s="39">
        <f>_xlfn.XLOOKUP(tbDailies[[#This Row],[Month]],tbMonthlies[Month],tbMonthlies[Unemployment],P290)</f>
        <v>6.3E-2</v>
      </c>
      <c r="Q289" s="48">
        <f>_xlfn.XLOOKUP(tbDailies[[#This Row],[Month]],tbMonthlies[Month],tbMonthlies[Debt to GDP],Q290)</f>
        <v>78.162999999999997</v>
      </c>
    </row>
    <row r="290" spans="2:17" ht="30" customHeight="1" x14ac:dyDescent="0.25">
      <c r="B290" s="10">
        <v>44223</v>
      </c>
      <c r="C290" s="18" t="str">
        <f>TEXT(tbDailies[[#This Row],[Date]],"mmm-yy")</f>
        <v>Jan-21</v>
      </c>
      <c r="D290" s="4">
        <v>78</v>
      </c>
      <c r="E290" s="4" t="str">
        <f>_xlfn.XLOOKUP(tbDailies[[#This Row],[Date]],FXUSDCAD[Date],FXUSDCAD[Rate],E291)</f>
        <v>1.2775</v>
      </c>
      <c r="F290" s="6">
        <f>_xlfn.XLOOKUP(tbDailies[[#This Row],[Date]],BTC_USD_History[Date],BTC_USD_History[Close],"n/a")</f>
        <v>30432.546875</v>
      </c>
      <c r="G290" s="6">
        <f>_xlfn.XLOOKUP(tbDailies[[#This Row],[Date]],ETH_USD_History[Date(UTC)],ETH_USD_History[Value],"n/a")</f>
        <v>1241.51</v>
      </c>
      <c r="H290" s="6">
        <f>_xlfn.XLOOKUP(tbDailies[[#This Row],[Date]],VOO_USD_History[Date],VOO_USD_History[Close],"n/a")</f>
        <v>344.23998999999998</v>
      </c>
      <c r="I290" s="8">
        <f>_xlfn.XLOOKUP(tbDailies[[#This Row],[Date]],VIX_USD_History[DATE],VIX_USD_History[CLOSE],"n/a")</f>
        <v>37.21</v>
      </c>
      <c r="J290" s="6">
        <f>tbDailies[[#This Row],[BTC-USD]]*tbDailies[[#This Row],[FX]]</f>
        <v>38877.578632812503</v>
      </c>
      <c r="K290" s="6">
        <f>tbDailies[[#This Row],[ETH-USD]]*tbDailies[[#This Row],[FX]]</f>
        <v>1586.029025</v>
      </c>
      <c r="L290" s="16">
        <f>_xlfn.XLOOKUP(tbDailies[[#This Row],[Month]],tbMonthlies[Month],tbMonthlies[US Inflation],L291)</f>
        <v>1.4E-2</v>
      </c>
      <c r="M290" s="39">
        <f>_xlfn.XLOOKUP(tbDailies[[#This Row],[Month]],tbMonthlies[Month],tbMonthlies[Buffett Indicator],M291)</f>
        <v>1.7330845958290837</v>
      </c>
      <c r="N290" s="39">
        <f>_xlfn.XLOOKUP(tbDailies[[#This Row],[Month]],tbMonthlies[Month],tbMonthlies[CPI Indicator],N291)</f>
        <v>0.71937904772493533</v>
      </c>
      <c r="O290" s="39">
        <f>_xlfn.XLOOKUP(tbDailies[[#This Row],[Month]],tbMonthlies[Month],tbMonthlies[Shiller PE],O291)</f>
        <v>0.35960000000000003</v>
      </c>
      <c r="P290" s="39">
        <f>_xlfn.XLOOKUP(tbDailies[[#This Row],[Month]],tbMonthlies[Month],tbMonthlies[Unemployment],P291)</f>
        <v>6.3E-2</v>
      </c>
      <c r="Q290" s="48">
        <f>_xlfn.XLOOKUP(tbDailies[[#This Row],[Month]],tbMonthlies[Month],tbMonthlies[Debt to GDP],Q291)</f>
        <v>78.162999999999997</v>
      </c>
    </row>
    <row r="291" spans="2:17" ht="30" customHeight="1" x14ac:dyDescent="0.25">
      <c r="B291" s="10">
        <v>44222</v>
      </c>
      <c r="C291" s="18" t="str">
        <f>TEXT(tbDailies[[#This Row],[Date]],"mmm-yy")</f>
        <v>Jan-21</v>
      </c>
      <c r="D291" s="4">
        <v>71</v>
      </c>
      <c r="E291" s="4" t="str">
        <f>_xlfn.XLOOKUP(tbDailies[[#This Row],[Date]],FXUSDCAD[Date],FXUSDCAD[Rate],E292)</f>
        <v>1.2702</v>
      </c>
      <c r="F291" s="6">
        <f>_xlfn.XLOOKUP(tbDailies[[#This Row],[Date]],BTC_USD_History[Date],BTC_USD_History[Close],"n/a")</f>
        <v>32569.849609000001</v>
      </c>
      <c r="G291" s="6">
        <f>_xlfn.XLOOKUP(tbDailies[[#This Row],[Date]],ETH_USD_History[Date(UTC)],ETH_USD_History[Value],"n/a")</f>
        <v>1368.22</v>
      </c>
      <c r="H291" s="6">
        <f>_xlfn.XLOOKUP(tbDailies[[#This Row],[Date]],VOO_USD_History[Date],VOO_USD_History[Close],"n/a")</f>
        <v>352.79998799999998</v>
      </c>
      <c r="I291" s="8">
        <f>_xlfn.XLOOKUP(tbDailies[[#This Row],[Date]],VIX_USD_History[DATE],VIX_USD_History[CLOSE],"n/a")</f>
        <v>23.02</v>
      </c>
      <c r="J291" s="6">
        <f>tbDailies[[#This Row],[BTC-USD]]*tbDailies[[#This Row],[FX]]</f>
        <v>41370.222973351803</v>
      </c>
      <c r="K291" s="6">
        <f>tbDailies[[#This Row],[ETH-USD]]*tbDailies[[#This Row],[FX]]</f>
        <v>1737.9130440000001</v>
      </c>
      <c r="L291" s="16">
        <f>_xlfn.XLOOKUP(tbDailies[[#This Row],[Month]],tbMonthlies[Month],tbMonthlies[US Inflation],L292)</f>
        <v>1.4E-2</v>
      </c>
      <c r="M291" s="39">
        <f>_xlfn.XLOOKUP(tbDailies[[#This Row],[Month]],tbMonthlies[Month],tbMonthlies[Buffett Indicator],M292)</f>
        <v>1.7330845958290837</v>
      </c>
      <c r="N291" s="39">
        <f>_xlfn.XLOOKUP(tbDailies[[#This Row],[Month]],tbMonthlies[Month],tbMonthlies[CPI Indicator],N292)</f>
        <v>0.71937904772493533</v>
      </c>
      <c r="O291" s="39">
        <f>_xlfn.XLOOKUP(tbDailies[[#This Row],[Month]],tbMonthlies[Month],tbMonthlies[Shiller PE],O292)</f>
        <v>0.35960000000000003</v>
      </c>
      <c r="P291" s="39">
        <f>_xlfn.XLOOKUP(tbDailies[[#This Row],[Month]],tbMonthlies[Month],tbMonthlies[Unemployment],P292)</f>
        <v>6.3E-2</v>
      </c>
      <c r="Q291" s="48">
        <f>_xlfn.XLOOKUP(tbDailies[[#This Row],[Month]],tbMonthlies[Month],tbMonthlies[Debt to GDP],Q292)</f>
        <v>78.162999999999997</v>
      </c>
    </row>
    <row r="292" spans="2:17" ht="30" customHeight="1" x14ac:dyDescent="0.25">
      <c r="B292" s="10">
        <v>44221</v>
      </c>
      <c r="C292" s="18" t="str">
        <f>TEXT(tbDailies[[#This Row],[Date]],"mmm-yy")</f>
        <v>Jan-21</v>
      </c>
      <c r="D292" s="4">
        <v>74</v>
      </c>
      <c r="E292" s="4" t="str">
        <f>_xlfn.XLOOKUP(tbDailies[[#This Row],[Date]],FXUSDCAD[Date],FXUSDCAD[Rate],E293)</f>
        <v>1.2738</v>
      </c>
      <c r="F292" s="6">
        <f>_xlfn.XLOOKUP(tbDailies[[#This Row],[Date]],BTC_USD_History[Date],BTC_USD_History[Close],"n/a")</f>
        <v>32366.392577999999</v>
      </c>
      <c r="G292" s="6">
        <f>_xlfn.XLOOKUP(tbDailies[[#This Row],[Date]],ETH_USD_History[Date(UTC)],ETH_USD_History[Value],"n/a")</f>
        <v>1318.47</v>
      </c>
      <c r="H292" s="6">
        <f>_xlfn.XLOOKUP(tbDailies[[#This Row],[Date]],VOO_USD_History[Date],VOO_USD_History[Close],"n/a")</f>
        <v>353.32998700000002</v>
      </c>
      <c r="I292" s="8">
        <f>_xlfn.XLOOKUP(tbDailies[[#This Row],[Date]],VIX_USD_History[DATE],VIX_USD_History[CLOSE],"n/a")</f>
        <v>23.19</v>
      </c>
      <c r="J292" s="6">
        <f>tbDailies[[#This Row],[BTC-USD]]*tbDailies[[#This Row],[FX]]</f>
        <v>41228.310865856402</v>
      </c>
      <c r="K292" s="6">
        <f>tbDailies[[#This Row],[ETH-USD]]*tbDailies[[#This Row],[FX]]</f>
        <v>1679.4670860000001</v>
      </c>
      <c r="L292" s="16">
        <f>_xlfn.XLOOKUP(tbDailies[[#This Row],[Month]],tbMonthlies[Month],tbMonthlies[US Inflation],L293)</f>
        <v>1.4E-2</v>
      </c>
      <c r="M292" s="39">
        <f>_xlfn.XLOOKUP(tbDailies[[#This Row],[Month]],tbMonthlies[Month],tbMonthlies[Buffett Indicator],M293)</f>
        <v>1.7330845958290837</v>
      </c>
      <c r="N292" s="39">
        <f>_xlfn.XLOOKUP(tbDailies[[#This Row],[Month]],tbMonthlies[Month],tbMonthlies[CPI Indicator],N293)</f>
        <v>0.71937904772493533</v>
      </c>
      <c r="O292" s="39">
        <f>_xlfn.XLOOKUP(tbDailies[[#This Row],[Month]],tbMonthlies[Month],tbMonthlies[Shiller PE],O293)</f>
        <v>0.35960000000000003</v>
      </c>
      <c r="P292" s="39">
        <f>_xlfn.XLOOKUP(tbDailies[[#This Row],[Month]],tbMonthlies[Month],tbMonthlies[Unemployment],P293)</f>
        <v>6.3E-2</v>
      </c>
      <c r="Q292" s="48">
        <f>_xlfn.XLOOKUP(tbDailies[[#This Row],[Month]],tbMonthlies[Month],tbMonthlies[Debt to GDP],Q293)</f>
        <v>78.162999999999997</v>
      </c>
    </row>
    <row r="293" spans="2:17" ht="30" customHeight="1" x14ac:dyDescent="0.25">
      <c r="B293" s="10">
        <v>44220</v>
      </c>
      <c r="C293" s="18" t="str">
        <f>TEXT(tbDailies[[#This Row],[Date]],"mmm-yy")</f>
        <v>Jan-21</v>
      </c>
      <c r="D293" s="4">
        <v>70</v>
      </c>
      <c r="E293" s="4" t="str">
        <f>_xlfn.XLOOKUP(tbDailies[[#This Row],[Date]],FXUSDCAD[Date],FXUSDCAD[Rate],E294)</f>
        <v>1.2716</v>
      </c>
      <c r="F293" s="6">
        <f>_xlfn.XLOOKUP(tbDailies[[#This Row],[Date]],BTC_USD_History[Date],BTC_USD_History[Close],"n/a")</f>
        <v>32289.378906000002</v>
      </c>
      <c r="G293" s="6">
        <f>_xlfn.XLOOKUP(tbDailies[[#This Row],[Date]],ETH_USD_History[Date(UTC)],ETH_USD_History[Value],"n/a")</f>
        <v>1392.45</v>
      </c>
      <c r="H293" s="6" t="str">
        <f>_xlfn.XLOOKUP(tbDailies[[#This Row],[Date]],VOO_USD_History[Date],VOO_USD_History[Close],"n/a")</f>
        <v>n/a</v>
      </c>
      <c r="I293" s="8" t="str">
        <f>_xlfn.XLOOKUP(tbDailies[[#This Row],[Date]],VIX_USD_History[DATE],VIX_USD_History[CLOSE],"n/a")</f>
        <v>n/a</v>
      </c>
      <c r="J293" s="6">
        <f>tbDailies[[#This Row],[BTC-USD]]*tbDailies[[#This Row],[FX]]</f>
        <v>41059.174216869607</v>
      </c>
      <c r="K293" s="6">
        <f>tbDailies[[#This Row],[ETH-USD]]*tbDailies[[#This Row],[FX]]</f>
        <v>1770.6394200000002</v>
      </c>
      <c r="L293" s="16">
        <f>_xlfn.XLOOKUP(tbDailies[[#This Row],[Month]],tbMonthlies[Month],tbMonthlies[US Inflation],L294)</f>
        <v>1.4E-2</v>
      </c>
      <c r="M293" s="39">
        <f>_xlfn.XLOOKUP(tbDailies[[#This Row],[Month]],tbMonthlies[Month],tbMonthlies[Buffett Indicator],M294)</f>
        <v>1.7330845958290837</v>
      </c>
      <c r="N293" s="39">
        <f>_xlfn.XLOOKUP(tbDailies[[#This Row],[Month]],tbMonthlies[Month],tbMonthlies[CPI Indicator],N294)</f>
        <v>0.71937904772493533</v>
      </c>
      <c r="O293" s="39">
        <f>_xlfn.XLOOKUP(tbDailies[[#This Row],[Month]],tbMonthlies[Month],tbMonthlies[Shiller PE],O294)</f>
        <v>0.35960000000000003</v>
      </c>
      <c r="P293" s="39">
        <f>_xlfn.XLOOKUP(tbDailies[[#This Row],[Month]],tbMonthlies[Month],tbMonthlies[Unemployment],P294)</f>
        <v>6.3E-2</v>
      </c>
      <c r="Q293" s="48">
        <f>_xlfn.XLOOKUP(tbDailies[[#This Row],[Month]],tbMonthlies[Month],tbMonthlies[Debt to GDP],Q294)</f>
        <v>78.162999999999997</v>
      </c>
    </row>
    <row r="294" spans="2:17" ht="30" customHeight="1" x14ac:dyDescent="0.25">
      <c r="B294" s="10">
        <v>44219</v>
      </c>
      <c r="C294" s="18" t="str">
        <f>TEXT(tbDailies[[#This Row],[Date]],"mmm-yy")</f>
        <v>Jan-21</v>
      </c>
      <c r="D294" s="4">
        <v>74</v>
      </c>
      <c r="E294" s="4" t="str">
        <f>_xlfn.XLOOKUP(tbDailies[[#This Row],[Date]],FXUSDCAD[Date],FXUSDCAD[Rate],E295)</f>
        <v>1.2716</v>
      </c>
      <c r="F294" s="6">
        <f>_xlfn.XLOOKUP(tbDailies[[#This Row],[Date]],BTC_USD_History[Date],BTC_USD_History[Close],"n/a")</f>
        <v>32067.642577999999</v>
      </c>
      <c r="G294" s="6">
        <f>_xlfn.XLOOKUP(tbDailies[[#This Row],[Date]],ETH_USD_History[Date(UTC)],ETH_USD_History[Value],"n/a")</f>
        <v>1234.0999999999999</v>
      </c>
      <c r="H294" s="6" t="str">
        <f>_xlfn.XLOOKUP(tbDailies[[#This Row],[Date]],VOO_USD_History[Date],VOO_USD_History[Close],"n/a")</f>
        <v>n/a</v>
      </c>
      <c r="I294" s="8" t="str">
        <f>_xlfn.XLOOKUP(tbDailies[[#This Row],[Date]],VIX_USD_History[DATE],VIX_USD_History[CLOSE],"n/a")</f>
        <v>n/a</v>
      </c>
      <c r="J294" s="6">
        <f>tbDailies[[#This Row],[BTC-USD]]*tbDailies[[#This Row],[FX]]</f>
        <v>40777.214302184802</v>
      </c>
      <c r="K294" s="6">
        <f>tbDailies[[#This Row],[ETH-USD]]*tbDailies[[#This Row],[FX]]</f>
        <v>1569.2815599999999</v>
      </c>
      <c r="L294" s="16">
        <f>_xlfn.XLOOKUP(tbDailies[[#This Row],[Month]],tbMonthlies[Month],tbMonthlies[US Inflation],L295)</f>
        <v>1.4E-2</v>
      </c>
      <c r="M294" s="39">
        <f>_xlfn.XLOOKUP(tbDailies[[#This Row],[Month]],tbMonthlies[Month],tbMonthlies[Buffett Indicator],M295)</f>
        <v>1.7330845958290837</v>
      </c>
      <c r="N294" s="39">
        <f>_xlfn.XLOOKUP(tbDailies[[#This Row],[Month]],tbMonthlies[Month],tbMonthlies[CPI Indicator],N295)</f>
        <v>0.71937904772493533</v>
      </c>
      <c r="O294" s="39">
        <f>_xlfn.XLOOKUP(tbDailies[[#This Row],[Month]],tbMonthlies[Month],tbMonthlies[Shiller PE],O295)</f>
        <v>0.35960000000000003</v>
      </c>
      <c r="P294" s="39">
        <f>_xlfn.XLOOKUP(tbDailies[[#This Row],[Month]],tbMonthlies[Month],tbMonthlies[Unemployment],P295)</f>
        <v>6.3E-2</v>
      </c>
      <c r="Q294" s="48">
        <f>_xlfn.XLOOKUP(tbDailies[[#This Row],[Month]],tbMonthlies[Month],tbMonthlies[Debt to GDP],Q295)</f>
        <v>78.162999999999997</v>
      </c>
    </row>
    <row r="295" spans="2:17" ht="30" customHeight="1" x14ac:dyDescent="0.25">
      <c r="B295" s="10">
        <v>44218</v>
      </c>
      <c r="C295" s="18" t="str">
        <f>TEXT(tbDailies[[#This Row],[Date]],"mmm-yy")</f>
        <v>Jan-21</v>
      </c>
      <c r="D295" s="4">
        <v>40</v>
      </c>
      <c r="E295" s="4" t="str">
        <f>_xlfn.XLOOKUP(tbDailies[[#This Row],[Date]],FXUSDCAD[Date],FXUSDCAD[Rate],E296)</f>
        <v>1.2716</v>
      </c>
      <c r="F295" s="6">
        <f>_xlfn.XLOOKUP(tbDailies[[#This Row],[Date]],BTC_USD_History[Date],BTC_USD_History[Close],"n/a")</f>
        <v>33005.761719000002</v>
      </c>
      <c r="G295" s="6">
        <f>_xlfn.XLOOKUP(tbDailies[[#This Row],[Date]],ETH_USD_History[Date(UTC)],ETH_USD_History[Value],"n/a")</f>
        <v>1234.56</v>
      </c>
      <c r="H295" s="6">
        <f>_xlfn.XLOOKUP(tbDailies[[#This Row],[Date]],VOO_USD_History[Date],VOO_USD_History[Close],"n/a")</f>
        <v>351.89999399999999</v>
      </c>
      <c r="I295" s="8">
        <f>_xlfn.XLOOKUP(tbDailies[[#This Row],[Date]],VIX_USD_History[DATE],VIX_USD_History[CLOSE],"n/a")</f>
        <v>21.91</v>
      </c>
      <c r="J295" s="6">
        <f>tbDailies[[#This Row],[BTC-USD]]*tbDailies[[#This Row],[FX]]</f>
        <v>41970.126601880402</v>
      </c>
      <c r="K295" s="6">
        <f>tbDailies[[#This Row],[ETH-USD]]*tbDailies[[#This Row],[FX]]</f>
        <v>1569.8664960000001</v>
      </c>
      <c r="L295" s="16">
        <f>_xlfn.XLOOKUP(tbDailies[[#This Row],[Month]],tbMonthlies[Month],tbMonthlies[US Inflation],L296)</f>
        <v>1.4E-2</v>
      </c>
      <c r="M295" s="39">
        <f>_xlfn.XLOOKUP(tbDailies[[#This Row],[Month]],tbMonthlies[Month],tbMonthlies[Buffett Indicator],M296)</f>
        <v>1.7330845958290837</v>
      </c>
      <c r="N295" s="39">
        <f>_xlfn.XLOOKUP(tbDailies[[#This Row],[Month]],tbMonthlies[Month],tbMonthlies[CPI Indicator],N296)</f>
        <v>0.71937904772493533</v>
      </c>
      <c r="O295" s="39">
        <f>_xlfn.XLOOKUP(tbDailies[[#This Row],[Month]],tbMonthlies[Month],tbMonthlies[Shiller PE],O296)</f>
        <v>0.35960000000000003</v>
      </c>
      <c r="P295" s="39">
        <f>_xlfn.XLOOKUP(tbDailies[[#This Row],[Month]],tbMonthlies[Month],tbMonthlies[Unemployment],P296)</f>
        <v>6.3E-2</v>
      </c>
      <c r="Q295" s="48">
        <f>_xlfn.XLOOKUP(tbDailies[[#This Row],[Month]],tbMonthlies[Month],tbMonthlies[Debt to GDP],Q296)</f>
        <v>78.162999999999997</v>
      </c>
    </row>
    <row r="296" spans="2:17" ht="30" customHeight="1" x14ac:dyDescent="0.25">
      <c r="B296" s="10">
        <v>44217</v>
      </c>
      <c r="C296" s="18" t="str">
        <f>TEXT(tbDailies[[#This Row],[Date]],"mmm-yy")</f>
        <v>Jan-21</v>
      </c>
      <c r="D296" s="4">
        <v>75</v>
      </c>
      <c r="E296" s="4" t="str">
        <f>_xlfn.XLOOKUP(tbDailies[[#This Row],[Date]],FXUSDCAD[Date],FXUSDCAD[Rate],E297)</f>
        <v>1.2627</v>
      </c>
      <c r="F296" s="6">
        <f>_xlfn.XLOOKUP(tbDailies[[#This Row],[Date]],BTC_USD_History[Date],BTC_USD_History[Close],"n/a")</f>
        <v>30825.699218999998</v>
      </c>
      <c r="G296" s="6">
        <f>_xlfn.XLOOKUP(tbDailies[[#This Row],[Date]],ETH_USD_History[Date(UTC)],ETH_USD_History[Value],"n/a")</f>
        <v>1111.49</v>
      </c>
      <c r="H296" s="6">
        <f>_xlfn.XLOOKUP(tbDailies[[#This Row],[Date]],VOO_USD_History[Date],VOO_USD_History[Close],"n/a")</f>
        <v>353.16000400000001</v>
      </c>
      <c r="I296" s="8">
        <f>_xlfn.XLOOKUP(tbDailies[[#This Row],[Date]],VIX_USD_History[DATE],VIX_USD_History[CLOSE],"n/a")</f>
        <v>21.32</v>
      </c>
      <c r="J296" s="6">
        <f>tbDailies[[#This Row],[BTC-USD]]*tbDailies[[#This Row],[FX]]</f>
        <v>38923.610403831299</v>
      </c>
      <c r="K296" s="6">
        <f>tbDailies[[#This Row],[ETH-USD]]*tbDailies[[#This Row],[FX]]</f>
        <v>1403.478423</v>
      </c>
      <c r="L296" s="16">
        <f>_xlfn.XLOOKUP(tbDailies[[#This Row],[Month]],tbMonthlies[Month],tbMonthlies[US Inflation],L297)</f>
        <v>1.4E-2</v>
      </c>
      <c r="M296" s="39">
        <f>_xlfn.XLOOKUP(tbDailies[[#This Row],[Month]],tbMonthlies[Month],tbMonthlies[Buffett Indicator],M297)</f>
        <v>1.7330845958290837</v>
      </c>
      <c r="N296" s="39">
        <f>_xlfn.XLOOKUP(tbDailies[[#This Row],[Month]],tbMonthlies[Month],tbMonthlies[CPI Indicator],N297)</f>
        <v>0.71937904772493533</v>
      </c>
      <c r="O296" s="39">
        <f>_xlfn.XLOOKUP(tbDailies[[#This Row],[Month]],tbMonthlies[Month],tbMonthlies[Shiller PE],O297)</f>
        <v>0.35960000000000003</v>
      </c>
      <c r="P296" s="39">
        <f>_xlfn.XLOOKUP(tbDailies[[#This Row],[Month]],tbMonthlies[Month],tbMonthlies[Unemployment],P297)</f>
        <v>6.3E-2</v>
      </c>
      <c r="Q296" s="48">
        <f>_xlfn.XLOOKUP(tbDailies[[#This Row],[Month]],tbMonthlies[Month],tbMonthlies[Debt to GDP],Q297)</f>
        <v>78.162999999999997</v>
      </c>
    </row>
    <row r="297" spans="2:17" ht="30" customHeight="1" x14ac:dyDescent="0.25">
      <c r="B297" s="10">
        <v>44216</v>
      </c>
      <c r="C297" s="18" t="str">
        <f>TEXT(tbDailies[[#This Row],[Date]],"mmm-yy")</f>
        <v>Jan-21</v>
      </c>
      <c r="D297" s="4">
        <v>78</v>
      </c>
      <c r="E297" s="4" t="str">
        <f>_xlfn.XLOOKUP(tbDailies[[#This Row],[Date]],FXUSDCAD[Date],FXUSDCAD[Rate],E298)</f>
        <v>1.2656</v>
      </c>
      <c r="F297" s="6">
        <f>_xlfn.XLOOKUP(tbDailies[[#This Row],[Date]],BTC_USD_History[Date],BTC_USD_History[Close],"n/a")</f>
        <v>35547.75</v>
      </c>
      <c r="G297" s="6">
        <f>_xlfn.XLOOKUP(tbDailies[[#This Row],[Date]],ETH_USD_History[Date(UTC)],ETH_USD_History[Value],"n/a")</f>
        <v>1377.75</v>
      </c>
      <c r="H297" s="6">
        <f>_xlfn.XLOOKUP(tbDailies[[#This Row],[Date]],VOO_USD_History[Date],VOO_USD_History[Close],"n/a")</f>
        <v>352.82998700000002</v>
      </c>
      <c r="I297" s="8">
        <f>_xlfn.XLOOKUP(tbDailies[[#This Row],[Date]],VIX_USD_History[DATE],VIX_USD_History[CLOSE],"n/a")</f>
        <v>21.58</v>
      </c>
      <c r="J297" s="6">
        <f>tbDailies[[#This Row],[BTC-USD]]*tbDailies[[#This Row],[FX]]</f>
        <v>44989.232400000001</v>
      </c>
      <c r="K297" s="6">
        <f>tbDailies[[#This Row],[ETH-USD]]*tbDailies[[#This Row],[FX]]</f>
        <v>1743.6804000000002</v>
      </c>
      <c r="L297" s="16">
        <f>_xlfn.XLOOKUP(tbDailies[[#This Row],[Month]],tbMonthlies[Month],tbMonthlies[US Inflation],L298)</f>
        <v>1.4E-2</v>
      </c>
      <c r="M297" s="39">
        <f>_xlfn.XLOOKUP(tbDailies[[#This Row],[Month]],tbMonthlies[Month],tbMonthlies[Buffett Indicator],M298)</f>
        <v>1.7330845958290837</v>
      </c>
      <c r="N297" s="39">
        <f>_xlfn.XLOOKUP(tbDailies[[#This Row],[Month]],tbMonthlies[Month],tbMonthlies[CPI Indicator],N298)</f>
        <v>0.71937904772493533</v>
      </c>
      <c r="O297" s="39">
        <f>_xlfn.XLOOKUP(tbDailies[[#This Row],[Month]],tbMonthlies[Month],tbMonthlies[Shiller PE],O298)</f>
        <v>0.35960000000000003</v>
      </c>
      <c r="P297" s="39">
        <f>_xlfn.XLOOKUP(tbDailies[[#This Row],[Month]],tbMonthlies[Month],tbMonthlies[Unemployment],P298)</f>
        <v>6.3E-2</v>
      </c>
      <c r="Q297" s="48">
        <f>_xlfn.XLOOKUP(tbDailies[[#This Row],[Month]],tbMonthlies[Month],tbMonthlies[Debt to GDP],Q298)</f>
        <v>78.162999999999997</v>
      </c>
    </row>
    <row r="298" spans="2:17" ht="30" customHeight="1" x14ac:dyDescent="0.25">
      <c r="B298" s="10">
        <v>44215</v>
      </c>
      <c r="C298" s="18" t="str">
        <f>TEXT(tbDailies[[#This Row],[Date]],"mmm-yy")</f>
        <v>Jan-21</v>
      </c>
      <c r="D298" s="4">
        <v>80</v>
      </c>
      <c r="E298" s="4" t="str">
        <f>_xlfn.XLOOKUP(tbDailies[[#This Row],[Date]],FXUSDCAD[Date],FXUSDCAD[Rate],E299)</f>
        <v>1.2735</v>
      </c>
      <c r="F298" s="6">
        <f>_xlfn.XLOOKUP(tbDailies[[#This Row],[Date]],BTC_USD_History[Date],BTC_USD_History[Close],"n/a")</f>
        <v>36069.804687999997</v>
      </c>
      <c r="G298" s="6">
        <f>_xlfn.XLOOKUP(tbDailies[[#This Row],[Date]],ETH_USD_History[Date(UTC)],ETH_USD_History[Value],"n/a")</f>
        <v>1367.65</v>
      </c>
      <c r="H298" s="6">
        <f>_xlfn.XLOOKUP(tbDailies[[#This Row],[Date]],VOO_USD_History[Date],VOO_USD_History[Close],"n/a")</f>
        <v>348.10000600000001</v>
      </c>
      <c r="I298" s="8">
        <f>_xlfn.XLOOKUP(tbDailies[[#This Row],[Date]],VIX_USD_History[DATE],VIX_USD_History[CLOSE],"n/a")</f>
        <v>23.24</v>
      </c>
      <c r="J298" s="6">
        <f>tbDailies[[#This Row],[BTC-USD]]*tbDailies[[#This Row],[FX]]</f>
        <v>45934.896270167999</v>
      </c>
      <c r="K298" s="6">
        <f>tbDailies[[#This Row],[ETH-USD]]*tbDailies[[#This Row],[FX]]</f>
        <v>1741.7022750000003</v>
      </c>
      <c r="L298" s="16">
        <f>_xlfn.XLOOKUP(tbDailies[[#This Row],[Month]],tbMonthlies[Month],tbMonthlies[US Inflation],L299)</f>
        <v>1.4E-2</v>
      </c>
      <c r="M298" s="39">
        <f>_xlfn.XLOOKUP(tbDailies[[#This Row],[Month]],tbMonthlies[Month],tbMonthlies[Buffett Indicator],M299)</f>
        <v>1.7330845958290837</v>
      </c>
      <c r="N298" s="39">
        <f>_xlfn.XLOOKUP(tbDailies[[#This Row],[Month]],tbMonthlies[Month],tbMonthlies[CPI Indicator],N299)</f>
        <v>0.71937904772493533</v>
      </c>
      <c r="O298" s="39">
        <f>_xlfn.XLOOKUP(tbDailies[[#This Row],[Month]],tbMonthlies[Month],tbMonthlies[Shiller PE],O299)</f>
        <v>0.35960000000000003</v>
      </c>
      <c r="P298" s="39">
        <f>_xlfn.XLOOKUP(tbDailies[[#This Row],[Month]],tbMonthlies[Month],tbMonthlies[Unemployment],P299)</f>
        <v>6.3E-2</v>
      </c>
      <c r="Q298" s="48">
        <f>_xlfn.XLOOKUP(tbDailies[[#This Row],[Month]],tbMonthlies[Month],tbMonthlies[Debt to GDP],Q299)</f>
        <v>78.162999999999997</v>
      </c>
    </row>
    <row r="299" spans="2:17" ht="30" customHeight="1" x14ac:dyDescent="0.25">
      <c r="B299" s="10">
        <v>44214</v>
      </c>
      <c r="C299" s="18" t="str">
        <f>TEXT(tbDailies[[#This Row],[Date]],"mmm-yy")</f>
        <v>Jan-21</v>
      </c>
      <c r="D299" s="4">
        <v>79</v>
      </c>
      <c r="E299" s="4" t="str">
        <f>_xlfn.XLOOKUP(tbDailies[[#This Row],[Date]],FXUSDCAD[Date],FXUSDCAD[Rate],E300)</f>
        <v>1.2762</v>
      </c>
      <c r="F299" s="6">
        <f>_xlfn.XLOOKUP(tbDailies[[#This Row],[Date]],BTC_USD_History[Date],BTC_USD_History[Close],"n/a")</f>
        <v>36630.074219000002</v>
      </c>
      <c r="G299" s="6">
        <f>_xlfn.XLOOKUP(tbDailies[[#This Row],[Date]],ETH_USD_History[Date(UTC)],ETH_USD_History[Value],"n/a")</f>
        <v>1258.31</v>
      </c>
      <c r="H299" s="6" t="str">
        <f>_xlfn.XLOOKUP(tbDailies[[#This Row],[Date]],VOO_USD_History[Date],VOO_USD_History[Close],"n/a")</f>
        <v>n/a</v>
      </c>
      <c r="I299" s="8" t="str">
        <f>_xlfn.XLOOKUP(tbDailies[[#This Row],[Date]],VIX_USD_History[DATE],VIX_USD_History[CLOSE],"n/a")</f>
        <v>n/a</v>
      </c>
      <c r="J299" s="6">
        <f>tbDailies[[#This Row],[BTC-USD]]*tbDailies[[#This Row],[FX]]</f>
        <v>46747.300718287799</v>
      </c>
      <c r="K299" s="6">
        <f>tbDailies[[#This Row],[ETH-USD]]*tbDailies[[#This Row],[FX]]</f>
        <v>1605.8552219999999</v>
      </c>
      <c r="L299" s="16">
        <f>_xlfn.XLOOKUP(tbDailies[[#This Row],[Month]],tbMonthlies[Month],tbMonthlies[US Inflation],L300)</f>
        <v>1.4E-2</v>
      </c>
      <c r="M299" s="39">
        <f>_xlfn.XLOOKUP(tbDailies[[#This Row],[Month]],tbMonthlies[Month],tbMonthlies[Buffett Indicator],M300)</f>
        <v>1.7330845958290837</v>
      </c>
      <c r="N299" s="39">
        <f>_xlfn.XLOOKUP(tbDailies[[#This Row],[Month]],tbMonthlies[Month],tbMonthlies[CPI Indicator],N300)</f>
        <v>0.71937904772493533</v>
      </c>
      <c r="O299" s="39">
        <f>_xlfn.XLOOKUP(tbDailies[[#This Row],[Month]],tbMonthlies[Month],tbMonthlies[Shiller PE],O300)</f>
        <v>0.35960000000000003</v>
      </c>
      <c r="P299" s="39">
        <f>_xlfn.XLOOKUP(tbDailies[[#This Row],[Month]],tbMonthlies[Month],tbMonthlies[Unemployment],P300)</f>
        <v>6.3E-2</v>
      </c>
      <c r="Q299" s="48">
        <f>_xlfn.XLOOKUP(tbDailies[[#This Row],[Month]],tbMonthlies[Month],tbMonthlies[Debt to GDP],Q300)</f>
        <v>78.162999999999997</v>
      </c>
    </row>
    <row r="300" spans="2:17" ht="30" customHeight="1" x14ac:dyDescent="0.25">
      <c r="B300" s="10">
        <v>44213</v>
      </c>
      <c r="C300" s="18" t="str">
        <f>TEXT(tbDailies[[#This Row],[Date]],"mmm-yy")</f>
        <v>Jan-21</v>
      </c>
      <c r="D300" s="4">
        <v>79</v>
      </c>
      <c r="E300" s="4" t="str">
        <f>_xlfn.XLOOKUP(tbDailies[[#This Row],[Date]],FXUSDCAD[Date],FXUSDCAD[Rate],E301)</f>
        <v>1.2727</v>
      </c>
      <c r="F300" s="6">
        <f>_xlfn.XLOOKUP(tbDailies[[#This Row],[Date]],BTC_USD_History[Date],BTC_USD_History[Close],"n/a")</f>
        <v>35791.277344000002</v>
      </c>
      <c r="G300" s="6">
        <f>_xlfn.XLOOKUP(tbDailies[[#This Row],[Date]],ETH_USD_History[Date(UTC)],ETH_USD_History[Value],"n/a")</f>
        <v>1233.73</v>
      </c>
      <c r="H300" s="6" t="str">
        <f>_xlfn.XLOOKUP(tbDailies[[#This Row],[Date]],VOO_USD_History[Date],VOO_USD_History[Close],"n/a")</f>
        <v>n/a</v>
      </c>
      <c r="I300" s="8" t="str">
        <f>_xlfn.XLOOKUP(tbDailies[[#This Row],[Date]],VIX_USD_History[DATE],VIX_USD_History[CLOSE],"n/a")</f>
        <v>n/a</v>
      </c>
      <c r="J300" s="6">
        <f>tbDailies[[#This Row],[BTC-USD]]*tbDailies[[#This Row],[FX]]</f>
        <v>45551.558675708802</v>
      </c>
      <c r="K300" s="6">
        <f>tbDailies[[#This Row],[ETH-USD]]*tbDailies[[#This Row],[FX]]</f>
        <v>1570.168171</v>
      </c>
      <c r="L300" s="16">
        <f>_xlfn.XLOOKUP(tbDailies[[#This Row],[Month]],tbMonthlies[Month],tbMonthlies[US Inflation],L301)</f>
        <v>1.4E-2</v>
      </c>
      <c r="M300" s="39">
        <f>_xlfn.XLOOKUP(tbDailies[[#This Row],[Month]],tbMonthlies[Month],tbMonthlies[Buffett Indicator],M301)</f>
        <v>1.7330845958290837</v>
      </c>
      <c r="N300" s="39">
        <f>_xlfn.XLOOKUP(tbDailies[[#This Row],[Month]],tbMonthlies[Month],tbMonthlies[CPI Indicator],N301)</f>
        <v>0.71937904772493533</v>
      </c>
      <c r="O300" s="39">
        <f>_xlfn.XLOOKUP(tbDailies[[#This Row],[Month]],tbMonthlies[Month],tbMonthlies[Shiller PE],O301)</f>
        <v>0.35960000000000003</v>
      </c>
      <c r="P300" s="39">
        <f>_xlfn.XLOOKUP(tbDailies[[#This Row],[Month]],tbMonthlies[Month],tbMonthlies[Unemployment],P301)</f>
        <v>6.3E-2</v>
      </c>
      <c r="Q300" s="48">
        <f>_xlfn.XLOOKUP(tbDailies[[#This Row],[Month]],tbMonthlies[Month],tbMonthlies[Debt to GDP],Q301)</f>
        <v>78.162999999999997</v>
      </c>
    </row>
    <row r="301" spans="2:17" ht="30" customHeight="1" x14ac:dyDescent="0.25">
      <c r="B301" s="10">
        <v>44212</v>
      </c>
      <c r="C301" s="18" t="str">
        <f>TEXT(tbDailies[[#This Row],[Date]],"mmm-yy")</f>
        <v>Jan-21</v>
      </c>
      <c r="D301" s="4">
        <v>84</v>
      </c>
      <c r="E301" s="4" t="str">
        <f>_xlfn.XLOOKUP(tbDailies[[#This Row],[Date]],FXUSDCAD[Date],FXUSDCAD[Rate],E302)</f>
        <v>1.2727</v>
      </c>
      <c r="F301" s="6">
        <f>_xlfn.XLOOKUP(tbDailies[[#This Row],[Date]],BTC_USD_History[Date],BTC_USD_History[Close],"n/a")</f>
        <v>36178.140625</v>
      </c>
      <c r="G301" s="6">
        <f>_xlfn.XLOOKUP(tbDailies[[#This Row],[Date]],ETH_USD_History[Date(UTC)],ETH_USD_History[Value],"n/a")</f>
        <v>1228.52</v>
      </c>
      <c r="H301" s="6" t="str">
        <f>_xlfn.XLOOKUP(tbDailies[[#This Row],[Date]],VOO_USD_History[Date],VOO_USD_History[Close],"n/a")</f>
        <v>n/a</v>
      </c>
      <c r="I301" s="8" t="str">
        <f>_xlfn.XLOOKUP(tbDailies[[#This Row],[Date]],VIX_USD_History[DATE],VIX_USD_History[CLOSE],"n/a")</f>
        <v>n/a</v>
      </c>
      <c r="J301" s="6">
        <f>tbDailies[[#This Row],[BTC-USD]]*tbDailies[[#This Row],[FX]]</f>
        <v>46043.919573437495</v>
      </c>
      <c r="K301" s="6">
        <f>tbDailies[[#This Row],[ETH-USD]]*tbDailies[[#This Row],[FX]]</f>
        <v>1563.5374039999999</v>
      </c>
      <c r="L301" s="16">
        <f>_xlfn.XLOOKUP(tbDailies[[#This Row],[Month]],tbMonthlies[Month],tbMonthlies[US Inflation],L302)</f>
        <v>1.4E-2</v>
      </c>
      <c r="M301" s="39">
        <f>_xlfn.XLOOKUP(tbDailies[[#This Row],[Month]],tbMonthlies[Month],tbMonthlies[Buffett Indicator],M302)</f>
        <v>1.7330845958290837</v>
      </c>
      <c r="N301" s="39">
        <f>_xlfn.XLOOKUP(tbDailies[[#This Row],[Month]],tbMonthlies[Month],tbMonthlies[CPI Indicator],N302)</f>
        <v>0.71937904772493533</v>
      </c>
      <c r="O301" s="39">
        <f>_xlfn.XLOOKUP(tbDailies[[#This Row],[Month]],tbMonthlies[Month],tbMonthlies[Shiller PE],O302)</f>
        <v>0.35960000000000003</v>
      </c>
      <c r="P301" s="39">
        <f>_xlfn.XLOOKUP(tbDailies[[#This Row],[Month]],tbMonthlies[Month],tbMonthlies[Unemployment],P302)</f>
        <v>6.3E-2</v>
      </c>
      <c r="Q301" s="48">
        <f>_xlfn.XLOOKUP(tbDailies[[#This Row],[Month]],tbMonthlies[Month],tbMonthlies[Debt to GDP],Q302)</f>
        <v>78.162999999999997</v>
      </c>
    </row>
    <row r="302" spans="2:17" ht="30" customHeight="1" x14ac:dyDescent="0.25">
      <c r="B302" s="10">
        <v>44211</v>
      </c>
      <c r="C302" s="18" t="str">
        <f>TEXT(tbDailies[[#This Row],[Date]],"mmm-yy")</f>
        <v>Jan-21</v>
      </c>
      <c r="D302" s="4">
        <v>88</v>
      </c>
      <c r="E302" s="4" t="str">
        <f>_xlfn.XLOOKUP(tbDailies[[#This Row],[Date]],FXUSDCAD[Date],FXUSDCAD[Rate],E303)</f>
        <v>1.2727</v>
      </c>
      <c r="F302" s="6">
        <f>_xlfn.XLOOKUP(tbDailies[[#This Row],[Date]],BTC_USD_History[Date],BTC_USD_History[Close],"n/a")</f>
        <v>36825.367187999997</v>
      </c>
      <c r="G302" s="6">
        <f>_xlfn.XLOOKUP(tbDailies[[#This Row],[Date]],ETH_USD_History[Date(UTC)],ETH_USD_History[Value],"n/a")</f>
        <v>1169.06</v>
      </c>
      <c r="H302" s="6">
        <f>_xlfn.XLOOKUP(tbDailies[[#This Row],[Date]],VOO_USD_History[Date],VOO_USD_History[Close],"n/a")</f>
        <v>345.36999500000002</v>
      </c>
      <c r="I302" s="8">
        <f>_xlfn.XLOOKUP(tbDailies[[#This Row],[Date]],VIX_USD_History[DATE],VIX_USD_History[CLOSE],"n/a")</f>
        <v>24.34</v>
      </c>
      <c r="J302" s="6">
        <f>tbDailies[[#This Row],[BTC-USD]]*tbDailies[[#This Row],[FX]]</f>
        <v>46867.644820167596</v>
      </c>
      <c r="K302" s="6">
        <f>tbDailies[[#This Row],[ETH-USD]]*tbDailies[[#This Row],[FX]]</f>
        <v>1487.8626619999998</v>
      </c>
      <c r="L302" s="16">
        <f>_xlfn.XLOOKUP(tbDailies[[#This Row],[Month]],tbMonthlies[Month],tbMonthlies[US Inflation],L303)</f>
        <v>1.4E-2</v>
      </c>
      <c r="M302" s="39">
        <f>_xlfn.XLOOKUP(tbDailies[[#This Row],[Month]],tbMonthlies[Month],tbMonthlies[Buffett Indicator],M303)</f>
        <v>1.7330845958290837</v>
      </c>
      <c r="N302" s="39">
        <f>_xlfn.XLOOKUP(tbDailies[[#This Row],[Month]],tbMonthlies[Month],tbMonthlies[CPI Indicator],N303)</f>
        <v>0.71937904772493533</v>
      </c>
      <c r="O302" s="39">
        <f>_xlfn.XLOOKUP(tbDailies[[#This Row],[Month]],tbMonthlies[Month],tbMonthlies[Shiller PE],O303)</f>
        <v>0.35960000000000003</v>
      </c>
      <c r="P302" s="39">
        <f>_xlfn.XLOOKUP(tbDailies[[#This Row],[Month]],tbMonthlies[Month],tbMonthlies[Unemployment],P303)</f>
        <v>6.3E-2</v>
      </c>
      <c r="Q302" s="48">
        <f>_xlfn.XLOOKUP(tbDailies[[#This Row],[Month]],tbMonthlies[Month],tbMonthlies[Debt to GDP],Q303)</f>
        <v>78.162999999999997</v>
      </c>
    </row>
    <row r="303" spans="2:17" ht="30" customHeight="1" x14ac:dyDescent="0.25">
      <c r="B303" s="10">
        <v>44210</v>
      </c>
      <c r="C303" s="18" t="str">
        <f>TEXT(tbDailies[[#This Row],[Date]],"mmm-yy")</f>
        <v>Jan-21</v>
      </c>
      <c r="D303" s="4">
        <v>83</v>
      </c>
      <c r="E303" s="4" t="str">
        <f>_xlfn.XLOOKUP(tbDailies[[#This Row],[Date]],FXUSDCAD[Date],FXUSDCAD[Rate],E304)</f>
        <v>1.2654</v>
      </c>
      <c r="F303" s="6">
        <f>_xlfn.XLOOKUP(tbDailies[[#This Row],[Date]],BTC_USD_History[Date],BTC_USD_History[Close],"n/a")</f>
        <v>39187.328125</v>
      </c>
      <c r="G303" s="6">
        <f>_xlfn.XLOOKUP(tbDailies[[#This Row],[Date]],ETH_USD_History[Date(UTC)],ETH_USD_History[Value],"n/a")</f>
        <v>1232.1099999999999</v>
      </c>
      <c r="H303" s="6">
        <f>_xlfn.XLOOKUP(tbDailies[[#This Row],[Date]],VOO_USD_History[Date],VOO_USD_History[Close],"n/a")</f>
        <v>347.85000600000001</v>
      </c>
      <c r="I303" s="8">
        <f>_xlfn.XLOOKUP(tbDailies[[#This Row],[Date]],VIX_USD_History[DATE],VIX_USD_History[CLOSE],"n/a")</f>
        <v>23.25</v>
      </c>
      <c r="J303" s="6">
        <f>tbDailies[[#This Row],[BTC-USD]]*tbDailies[[#This Row],[FX]]</f>
        <v>49587.645009375003</v>
      </c>
      <c r="K303" s="6">
        <f>tbDailies[[#This Row],[ETH-USD]]*tbDailies[[#This Row],[FX]]</f>
        <v>1559.1119939999999</v>
      </c>
      <c r="L303" s="16">
        <f>_xlfn.XLOOKUP(tbDailies[[#This Row],[Month]],tbMonthlies[Month],tbMonthlies[US Inflation],L304)</f>
        <v>1.4E-2</v>
      </c>
      <c r="M303" s="39">
        <f>_xlfn.XLOOKUP(tbDailies[[#This Row],[Month]],tbMonthlies[Month],tbMonthlies[Buffett Indicator],M304)</f>
        <v>1.7330845958290837</v>
      </c>
      <c r="N303" s="39">
        <f>_xlfn.XLOOKUP(tbDailies[[#This Row],[Month]],tbMonthlies[Month],tbMonthlies[CPI Indicator],N304)</f>
        <v>0.71937904772493533</v>
      </c>
      <c r="O303" s="39">
        <f>_xlfn.XLOOKUP(tbDailies[[#This Row],[Month]],tbMonthlies[Month],tbMonthlies[Shiller PE],O304)</f>
        <v>0.35960000000000003</v>
      </c>
      <c r="P303" s="39">
        <f>_xlfn.XLOOKUP(tbDailies[[#This Row],[Month]],tbMonthlies[Month],tbMonthlies[Unemployment],P304)</f>
        <v>6.3E-2</v>
      </c>
      <c r="Q303" s="48">
        <f>_xlfn.XLOOKUP(tbDailies[[#This Row],[Month]],tbMonthlies[Month],tbMonthlies[Debt to GDP],Q304)</f>
        <v>78.162999999999997</v>
      </c>
    </row>
    <row r="304" spans="2:17" ht="30" customHeight="1" x14ac:dyDescent="0.25">
      <c r="B304" s="10">
        <v>44209</v>
      </c>
      <c r="C304" s="18" t="str">
        <f>TEXT(tbDailies[[#This Row],[Date]],"mmm-yy")</f>
        <v>Jan-21</v>
      </c>
      <c r="D304" s="4">
        <v>78</v>
      </c>
      <c r="E304" s="4" t="str">
        <f>_xlfn.XLOOKUP(tbDailies[[#This Row],[Date]],FXUSDCAD[Date],FXUSDCAD[Rate],E305)</f>
        <v>1.2710</v>
      </c>
      <c r="F304" s="6">
        <f>_xlfn.XLOOKUP(tbDailies[[#This Row],[Date]],BTC_USD_History[Date],BTC_USD_History[Close],"n/a")</f>
        <v>37316.359375</v>
      </c>
      <c r="G304" s="6">
        <f>_xlfn.XLOOKUP(tbDailies[[#This Row],[Date]],ETH_USD_History[Date(UTC)],ETH_USD_History[Value],"n/a")</f>
        <v>1129.8399999999999</v>
      </c>
      <c r="H304" s="6">
        <f>_xlfn.XLOOKUP(tbDailies[[#This Row],[Date]],VOO_USD_History[Date],VOO_USD_History[Close],"n/a")</f>
        <v>349.02999899999998</v>
      </c>
      <c r="I304" s="8">
        <f>_xlfn.XLOOKUP(tbDailies[[#This Row],[Date]],VIX_USD_History[DATE],VIX_USD_History[CLOSE],"n/a")</f>
        <v>22.21</v>
      </c>
      <c r="J304" s="6">
        <f>tbDailies[[#This Row],[BTC-USD]]*tbDailies[[#This Row],[FX]]</f>
        <v>47429.092765624999</v>
      </c>
      <c r="K304" s="6">
        <f>tbDailies[[#This Row],[ETH-USD]]*tbDailies[[#This Row],[FX]]</f>
        <v>1436.0266399999998</v>
      </c>
      <c r="L304" s="16">
        <f>_xlfn.XLOOKUP(tbDailies[[#This Row],[Month]],tbMonthlies[Month],tbMonthlies[US Inflation],L305)</f>
        <v>1.4E-2</v>
      </c>
      <c r="M304" s="39">
        <f>_xlfn.XLOOKUP(tbDailies[[#This Row],[Month]],tbMonthlies[Month],tbMonthlies[Buffett Indicator],M305)</f>
        <v>1.7330845958290837</v>
      </c>
      <c r="N304" s="39">
        <f>_xlfn.XLOOKUP(tbDailies[[#This Row],[Month]],tbMonthlies[Month],tbMonthlies[CPI Indicator],N305)</f>
        <v>0.71937904772493533</v>
      </c>
      <c r="O304" s="39">
        <f>_xlfn.XLOOKUP(tbDailies[[#This Row],[Month]],tbMonthlies[Month],tbMonthlies[Shiller PE],O305)</f>
        <v>0.35960000000000003</v>
      </c>
      <c r="P304" s="39">
        <f>_xlfn.XLOOKUP(tbDailies[[#This Row],[Month]],tbMonthlies[Month],tbMonthlies[Unemployment],P305)</f>
        <v>6.3E-2</v>
      </c>
      <c r="Q304" s="48">
        <f>_xlfn.XLOOKUP(tbDailies[[#This Row],[Month]],tbMonthlies[Month],tbMonthlies[Debt to GDP],Q305)</f>
        <v>78.162999999999997</v>
      </c>
    </row>
    <row r="305" spans="2:17" ht="30" customHeight="1" x14ac:dyDescent="0.25">
      <c r="B305" s="10">
        <v>44208</v>
      </c>
      <c r="C305" s="18" t="str">
        <f>TEXT(tbDailies[[#This Row],[Date]],"mmm-yy")</f>
        <v>Jan-21</v>
      </c>
      <c r="D305" s="4">
        <v>84</v>
      </c>
      <c r="E305" s="4" t="str">
        <f>_xlfn.XLOOKUP(tbDailies[[#This Row],[Date]],FXUSDCAD[Date],FXUSDCAD[Rate],E306)</f>
        <v>1.2746</v>
      </c>
      <c r="F305" s="6">
        <f>_xlfn.XLOOKUP(tbDailies[[#This Row],[Date]],BTC_USD_History[Date],BTC_USD_History[Close],"n/a")</f>
        <v>33922.960937999997</v>
      </c>
      <c r="G305" s="6">
        <f>_xlfn.XLOOKUP(tbDailies[[#This Row],[Date]],ETH_USD_History[Date(UTC)],ETH_USD_History[Value],"n/a")</f>
        <v>1050.04</v>
      </c>
      <c r="H305" s="6">
        <f>_xlfn.XLOOKUP(tbDailies[[#This Row],[Date]],VOO_USD_History[Date],VOO_USD_History[Close],"n/a")</f>
        <v>348.16000400000001</v>
      </c>
      <c r="I305" s="8">
        <f>_xlfn.XLOOKUP(tbDailies[[#This Row],[Date]],VIX_USD_History[DATE],VIX_USD_History[CLOSE],"n/a")</f>
        <v>23.33</v>
      </c>
      <c r="J305" s="6">
        <f>tbDailies[[#This Row],[BTC-USD]]*tbDailies[[#This Row],[FX]]</f>
        <v>43238.206011574795</v>
      </c>
      <c r="K305" s="6">
        <f>tbDailies[[#This Row],[ETH-USD]]*tbDailies[[#This Row],[FX]]</f>
        <v>1338.3809839999999</v>
      </c>
      <c r="L305" s="16">
        <f>_xlfn.XLOOKUP(tbDailies[[#This Row],[Month]],tbMonthlies[Month],tbMonthlies[US Inflation],L306)</f>
        <v>1.4E-2</v>
      </c>
      <c r="M305" s="39">
        <f>_xlfn.XLOOKUP(tbDailies[[#This Row],[Month]],tbMonthlies[Month],tbMonthlies[Buffett Indicator],M306)</f>
        <v>1.7330845958290837</v>
      </c>
      <c r="N305" s="39">
        <f>_xlfn.XLOOKUP(tbDailies[[#This Row],[Month]],tbMonthlies[Month],tbMonthlies[CPI Indicator],N306)</f>
        <v>0.71937904772493533</v>
      </c>
      <c r="O305" s="39">
        <f>_xlfn.XLOOKUP(tbDailies[[#This Row],[Month]],tbMonthlies[Month],tbMonthlies[Shiller PE],O306)</f>
        <v>0.35960000000000003</v>
      </c>
      <c r="P305" s="39">
        <f>_xlfn.XLOOKUP(tbDailies[[#This Row],[Month]],tbMonthlies[Month],tbMonthlies[Unemployment],P306)</f>
        <v>6.3E-2</v>
      </c>
      <c r="Q305" s="48">
        <f>_xlfn.XLOOKUP(tbDailies[[#This Row],[Month]],tbMonthlies[Month],tbMonthlies[Debt to GDP],Q306)</f>
        <v>78.162999999999997</v>
      </c>
    </row>
    <row r="306" spans="2:17" ht="30" customHeight="1" x14ac:dyDescent="0.25">
      <c r="B306" s="10">
        <v>44207</v>
      </c>
      <c r="C306" s="18" t="str">
        <f>TEXT(tbDailies[[#This Row],[Date]],"mmm-yy")</f>
        <v>Jan-21</v>
      </c>
      <c r="D306" s="4">
        <v>90</v>
      </c>
      <c r="E306" s="4" t="str">
        <f>_xlfn.XLOOKUP(tbDailies[[#This Row],[Date]],FXUSDCAD[Date],FXUSDCAD[Rate],E307)</f>
        <v>1.2788</v>
      </c>
      <c r="F306" s="6">
        <f>_xlfn.XLOOKUP(tbDailies[[#This Row],[Date]],BTC_USD_History[Date],BTC_USD_History[Close],"n/a")</f>
        <v>35566.65625</v>
      </c>
      <c r="G306" s="6">
        <f>_xlfn.XLOOKUP(tbDailies[[#This Row],[Date]],ETH_USD_History[Date(UTC)],ETH_USD_History[Value],"n/a")</f>
        <v>1088.3699999999999</v>
      </c>
      <c r="H306" s="6">
        <f>_xlfn.XLOOKUP(tbDailies[[#This Row],[Date]],VOO_USD_History[Date],VOO_USD_History[Close],"n/a")</f>
        <v>348.13000499999998</v>
      </c>
      <c r="I306" s="8">
        <f>_xlfn.XLOOKUP(tbDailies[[#This Row],[Date]],VIX_USD_History[DATE],VIX_USD_History[CLOSE],"n/a")</f>
        <v>24.08</v>
      </c>
      <c r="J306" s="6">
        <f>tbDailies[[#This Row],[BTC-USD]]*tbDailies[[#This Row],[FX]]</f>
        <v>45482.6400125</v>
      </c>
      <c r="K306" s="6">
        <f>tbDailies[[#This Row],[ETH-USD]]*tbDailies[[#This Row],[FX]]</f>
        <v>1391.8075559999997</v>
      </c>
      <c r="L306" s="16">
        <f>_xlfn.XLOOKUP(tbDailies[[#This Row],[Month]],tbMonthlies[Month],tbMonthlies[US Inflation],L307)</f>
        <v>1.4E-2</v>
      </c>
      <c r="M306" s="39">
        <f>_xlfn.XLOOKUP(tbDailies[[#This Row],[Month]],tbMonthlies[Month],tbMonthlies[Buffett Indicator],M307)</f>
        <v>1.7330845958290837</v>
      </c>
      <c r="N306" s="39">
        <f>_xlfn.XLOOKUP(tbDailies[[#This Row],[Month]],tbMonthlies[Month],tbMonthlies[CPI Indicator],N307)</f>
        <v>0.71937904772493533</v>
      </c>
      <c r="O306" s="39">
        <f>_xlfn.XLOOKUP(tbDailies[[#This Row],[Month]],tbMonthlies[Month],tbMonthlies[Shiller PE],O307)</f>
        <v>0.35960000000000003</v>
      </c>
      <c r="P306" s="39">
        <f>_xlfn.XLOOKUP(tbDailies[[#This Row],[Month]],tbMonthlies[Month],tbMonthlies[Unemployment],P307)</f>
        <v>6.3E-2</v>
      </c>
      <c r="Q306" s="48">
        <f>_xlfn.XLOOKUP(tbDailies[[#This Row],[Month]],tbMonthlies[Month],tbMonthlies[Debt to GDP],Q307)</f>
        <v>78.162999999999997</v>
      </c>
    </row>
    <row r="307" spans="2:17" ht="30" customHeight="1" x14ac:dyDescent="0.25">
      <c r="B307" s="10">
        <v>44206</v>
      </c>
      <c r="C307" s="18" t="str">
        <f>TEXT(tbDailies[[#This Row],[Date]],"mmm-yy")</f>
        <v>Jan-21</v>
      </c>
      <c r="D307" s="4">
        <v>94</v>
      </c>
      <c r="E307" s="4" t="str">
        <f>_xlfn.XLOOKUP(tbDailies[[#This Row],[Date]],FXUSDCAD[Date],FXUSDCAD[Rate],E308)</f>
        <v>1.2705</v>
      </c>
      <c r="F307" s="6">
        <f>_xlfn.XLOOKUP(tbDailies[[#This Row],[Date]],BTC_USD_History[Date],BTC_USD_History[Close],"n/a")</f>
        <v>38356.441405999998</v>
      </c>
      <c r="G307" s="6">
        <f>_xlfn.XLOOKUP(tbDailies[[#This Row],[Date]],ETH_USD_History[Date(UTC)],ETH_USD_History[Value],"n/a")</f>
        <v>1255.72</v>
      </c>
      <c r="H307" s="6" t="str">
        <f>_xlfn.XLOOKUP(tbDailies[[#This Row],[Date]],VOO_USD_History[Date],VOO_USD_History[Close],"n/a")</f>
        <v>n/a</v>
      </c>
      <c r="I307" s="8" t="str">
        <f>_xlfn.XLOOKUP(tbDailies[[#This Row],[Date]],VIX_USD_History[DATE],VIX_USD_History[CLOSE],"n/a")</f>
        <v>n/a</v>
      </c>
      <c r="J307" s="6">
        <f>tbDailies[[#This Row],[BTC-USD]]*tbDailies[[#This Row],[FX]]</f>
        <v>48731.858806322998</v>
      </c>
      <c r="K307" s="6">
        <f>tbDailies[[#This Row],[ETH-USD]]*tbDailies[[#This Row],[FX]]</f>
        <v>1595.3922600000001</v>
      </c>
      <c r="L307" s="16">
        <f>_xlfn.XLOOKUP(tbDailies[[#This Row],[Month]],tbMonthlies[Month],tbMonthlies[US Inflation],L308)</f>
        <v>1.4E-2</v>
      </c>
      <c r="M307" s="39">
        <f>_xlfn.XLOOKUP(tbDailies[[#This Row],[Month]],tbMonthlies[Month],tbMonthlies[Buffett Indicator],M308)</f>
        <v>1.7330845958290837</v>
      </c>
      <c r="N307" s="39">
        <f>_xlfn.XLOOKUP(tbDailies[[#This Row],[Month]],tbMonthlies[Month],tbMonthlies[CPI Indicator],N308)</f>
        <v>0.71937904772493533</v>
      </c>
      <c r="O307" s="39">
        <f>_xlfn.XLOOKUP(tbDailies[[#This Row],[Month]],tbMonthlies[Month],tbMonthlies[Shiller PE],O308)</f>
        <v>0.35960000000000003</v>
      </c>
      <c r="P307" s="39">
        <f>_xlfn.XLOOKUP(tbDailies[[#This Row],[Month]],tbMonthlies[Month],tbMonthlies[Unemployment],P308)</f>
        <v>6.3E-2</v>
      </c>
      <c r="Q307" s="48">
        <f>_xlfn.XLOOKUP(tbDailies[[#This Row],[Month]],tbMonthlies[Month],tbMonthlies[Debt to GDP],Q308)</f>
        <v>78.162999999999997</v>
      </c>
    </row>
    <row r="308" spans="2:17" ht="30" customHeight="1" x14ac:dyDescent="0.25">
      <c r="B308" s="10">
        <v>44205</v>
      </c>
      <c r="C308" s="18" t="str">
        <f>TEXT(tbDailies[[#This Row],[Date]],"mmm-yy")</f>
        <v>Jan-21</v>
      </c>
      <c r="D308" s="4">
        <v>93</v>
      </c>
      <c r="E308" s="4" t="str">
        <f>_xlfn.XLOOKUP(tbDailies[[#This Row],[Date]],FXUSDCAD[Date],FXUSDCAD[Rate],E309)</f>
        <v>1.2705</v>
      </c>
      <c r="F308" s="6">
        <f>_xlfn.XLOOKUP(tbDailies[[#This Row],[Date]],BTC_USD_History[Date],BTC_USD_History[Close],"n/a")</f>
        <v>40254.546875</v>
      </c>
      <c r="G308" s="6">
        <f>_xlfn.XLOOKUP(tbDailies[[#This Row],[Date]],ETH_USD_History[Date(UTC)],ETH_USD_History[Value],"n/a")</f>
        <v>1279.96</v>
      </c>
      <c r="H308" s="6" t="str">
        <f>_xlfn.XLOOKUP(tbDailies[[#This Row],[Date]],VOO_USD_History[Date],VOO_USD_History[Close],"n/a")</f>
        <v>n/a</v>
      </c>
      <c r="I308" s="8" t="str">
        <f>_xlfn.XLOOKUP(tbDailies[[#This Row],[Date]],VIX_USD_History[DATE],VIX_USD_History[CLOSE],"n/a")</f>
        <v>n/a</v>
      </c>
      <c r="J308" s="6">
        <f>tbDailies[[#This Row],[BTC-USD]]*tbDailies[[#This Row],[FX]]</f>
        <v>51143.401804687499</v>
      </c>
      <c r="K308" s="6">
        <f>tbDailies[[#This Row],[ETH-USD]]*tbDailies[[#This Row],[FX]]</f>
        <v>1626.1891800000001</v>
      </c>
      <c r="L308" s="16">
        <f>_xlfn.XLOOKUP(tbDailies[[#This Row],[Month]],tbMonthlies[Month],tbMonthlies[US Inflation],L309)</f>
        <v>1.4E-2</v>
      </c>
      <c r="M308" s="39">
        <f>_xlfn.XLOOKUP(tbDailies[[#This Row],[Month]],tbMonthlies[Month],tbMonthlies[Buffett Indicator],M309)</f>
        <v>1.7330845958290837</v>
      </c>
      <c r="N308" s="39">
        <f>_xlfn.XLOOKUP(tbDailies[[#This Row],[Month]],tbMonthlies[Month],tbMonthlies[CPI Indicator],N309)</f>
        <v>0.71937904772493533</v>
      </c>
      <c r="O308" s="39">
        <f>_xlfn.XLOOKUP(tbDailies[[#This Row],[Month]],tbMonthlies[Month],tbMonthlies[Shiller PE],O309)</f>
        <v>0.35960000000000003</v>
      </c>
      <c r="P308" s="39">
        <f>_xlfn.XLOOKUP(tbDailies[[#This Row],[Month]],tbMonthlies[Month],tbMonthlies[Unemployment],P309)</f>
        <v>6.3E-2</v>
      </c>
      <c r="Q308" s="48">
        <f>_xlfn.XLOOKUP(tbDailies[[#This Row],[Month]],tbMonthlies[Month],tbMonthlies[Debt to GDP],Q309)</f>
        <v>78.162999999999997</v>
      </c>
    </row>
    <row r="309" spans="2:17" ht="30" customHeight="1" x14ac:dyDescent="0.25">
      <c r="B309" s="10">
        <v>44204</v>
      </c>
      <c r="C309" s="18" t="str">
        <f>TEXT(tbDailies[[#This Row],[Date]],"mmm-yy")</f>
        <v>Jan-21</v>
      </c>
      <c r="D309" s="4">
        <v>93</v>
      </c>
      <c r="E309" s="4" t="str">
        <f>_xlfn.XLOOKUP(tbDailies[[#This Row],[Date]],FXUSDCAD[Date],FXUSDCAD[Rate],E310)</f>
        <v>1.2705</v>
      </c>
      <c r="F309" s="6">
        <f>_xlfn.XLOOKUP(tbDailies[[#This Row],[Date]],BTC_USD_History[Date],BTC_USD_History[Close],"n/a")</f>
        <v>40797.609375</v>
      </c>
      <c r="G309" s="6">
        <f>_xlfn.XLOOKUP(tbDailies[[#This Row],[Date]],ETH_USD_History[Date(UTC)],ETH_USD_History[Value],"n/a")</f>
        <v>1216.98</v>
      </c>
      <c r="H309" s="6">
        <f>_xlfn.XLOOKUP(tbDailies[[#This Row],[Date]],VOO_USD_History[Date],VOO_USD_History[Close],"n/a")</f>
        <v>350.42001299999998</v>
      </c>
      <c r="I309" s="8">
        <f>_xlfn.XLOOKUP(tbDailies[[#This Row],[Date]],VIX_USD_History[DATE],VIX_USD_History[CLOSE],"n/a")</f>
        <v>21.56</v>
      </c>
      <c r="J309" s="6">
        <f>tbDailies[[#This Row],[BTC-USD]]*tbDailies[[#This Row],[FX]]</f>
        <v>51833.362710937501</v>
      </c>
      <c r="K309" s="6">
        <f>tbDailies[[#This Row],[ETH-USD]]*tbDailies[[#This Row],[FX]]</f>
        <v>1546.17309</v>
      </c>
      <c r="L309" s="16">
        <f>_xlfn.XLOOKUP(tbDailies[[#This Row],[Month]],tbMonthlies[Month],tbMonthlies[US Inflation],L310)</f>
        <v>1.4E-2</v>
      </c>
      <c r="M309" s="39">
        <f>_xlfn.XLOOKUP(tbDailies[[#This Row],[Month]],tbMonthlies[Month],tbMonthlies[Buffett Indicator],M310)</f>
        <v>1.7330845958290837</v>
      </c>
      <c r="N309" s="39">
        <f>_xlfn.XLOOKUP(tbDailies[[#This Row],[Month]],tbMonthlies[Month],tbMonthlies[CPI Indicator],N310)</f>
        <v>0.71937904772493533</v>
      </c>
      <c r="O309" s="39">
        <f>_xlfn.XLOOKUP(tbDailies[[#This Row],[Month]],tbMonthlies[Month],tbMonthlies[Shiller PE],O310)</f>
        <v>0.35960000000000003</v>
      </c>
      <c r="P309" s="39">
        <f>_xlfn.XLOOKUP(tbDailies[[#This Row],[Month]],tbMonthlies[Month],tbMonthlies[Unemployment],P310)</f>
        <v>6.3E-2</v>
      </c>
      <c r="Q309" s="48">
        <f>_xlfn.XLOOKUP(tbDailies[[#This Row],[Month]],tbMonthlies[Month],tbMonthlies[Debt to GDP],Q310)</f>
        <v>78.162999999999997</v>
      </c>
    </row>
    <row r="310" spans="2:17" ht="30" customHeight="1" x14ac:dyDescent="0.25">
      <c r="B310" s="10">
        <v>44203</v>
      </c>
      <c r="C310" s="18" t="str">
        <f>TEXT(tbDailies[[#This Row],[Date]],"mmm-yy")</f>
        <v>Jan-21</v>
      </c>
      <c r="D310" s="4">
        <v>91</v>
      </c>
      <c r="E310" s="4" t="str">
        <f>_xlfn.XLOOKUP(tbDailies[[#This Row],[Date]],FXUSDCAD[Date],FXUSDCAD[Rate],E311)</f>
        <v>1.2707</v>
      </c>
      <c r="F310" s="6">
        <f>_xlfn.XLOOKUP(tbDailies[[#This Row],[Date]],BTC_USD_History[Date],BTC_USD_History[Close],"n/a")</f>
        <v>39371.042969000002</v>
      </c>
      <c r="G310" s="6">
        <f>_xlfn.XLOOKUP(tbDailies[[#This Row],[Date]],ETH_USD_History[Date(UTC)],ETH_USD_History[Value],"n/a")</f>
        <v>1225.5</v>
      </c>
      <c r="H310" s="6">
        <f>_xlfn.XLOOKUP(tbDailies[[#This Row],[Date]],VOO_USD_History[Date],VOO_USD_History[Close],"n/a")</f>
        <v>348.459991</v>
      </c>
      <c r="I310" s="8">
        <f>_xlfn.XLOOKUP(tbDailies[[#This Row],[Date]],VIX_USD_History[DATE],VIX_USD_History[CLOSE],"n/a")</f>
        <v>22.37</v>
      </c>
      <c r="J310" s="6">
        <f>tbDailies[[#This Row],[BTC-USD]]*tbDailies[[#This Row],[FX]]</f>
        <v>50028.784300708299</v>
      </c>
      <c r="K310" s="6">
        <f>tbDailies[[#This Row],[ETH-USD]]*tbDailies[[#This Row],[FX]]</f>
        <v>1557.2428499999999</v>
      </c>
      <c r="L310" s="16">
        <f>_xlfn.XLOOKUP(tbDailies[[#This Row],[Month]],tbMonthlies[Month],tbMonthlies[US Inflation],L311)</f>
        <v>1.4E-2</v>
      </c>
      <c r="M310" s="39">
        <f>_xlfn.XLOOKUP(tbDailies[[#This Row],[Month]],tbMonthlies[Month],tbMonthlies[Buffett Indicator],M311)</f>
        <v>1.7330845958290837</v>
      </c>
      <c r="N310" s="39">
        <f>_xlfn.XLOOKUP(tbDailies[[#This Row],[Month]],tbMonthlies[Month],tbMonthlies[CPI Indicator],N311)</f>
        <v>0.71937904772493533</v>
      </c>
      <c r="O310" s="39">
        <f>_xlfn.XLOOKUP(tbDailies[[#This Row],[Month]],tbMonthlies[Month],tbMonthlies[Shiller PE],O311)</f>
        <v>0.35960000000000003</v>
      </c>
      <c r="P310" s="39">
        <f>_xlfn.XLOOKUP(tbDailies[[#This Row],[Month]],tbMonthlies[Month],tbMonthlies[Unemployment],P311)</f>
        <v>6.3E-2</v>
      </c>
      <c r="Q310" s="48">
        <f>_xlfn.XLOOKUP(tbDailies[[#This Row],[Month]],tbMonthlies[Month],tbMonthlies[Debt to GDP],Q311)</f>
        <v>78.162999999999997</v>
      </c>
    </row>
    <row r="311" spans="2:17" ht="30" customHeight="1" x14ac:dyDescent="0.25">
      <c r="B311" s="10">
        <v>44202</v>
      </c>
      <c r="C311" s="18" t="str">
        <f>TEXT(tbDailies[[#This Row],[Date]],"mmm-yy")</f>
        <v>Jan-21</v>
      </c>
      <c r="D311" s="4">
        <v>95</v>
      </c>
      <c r="E311" s="4" t="str">
        <f>_xlfn.XLOOKUP(tbDailies[[#This Row],[Date]],FXUSDCAD[Date],FXUSDCAD[Rate],E312)</f>
        <v>1.2685</v>
      </c>
      <c r="F311" s="6">
        <f>_xlfn.XLOOKUP(tbDailies[[#This Row],[Date]],BTC_USD_History[Date],BTC_USD_History[Close],"n/a")</f>
        <v>36824.363280999998</v>
      </c>
      <c r="G311" s="6">
        <f>_xlfn.XLOOKUP(tbDailies[[#This Row],[Date]],ETH_USD_History[Date(UTC)],ETH_USD_History[Value],"n/a")</f>
        <v>1210.5899999999999</v>
      </c>
      <c r="H311" s="6">
        <f>_xlfn.XLOOKUP(tbDailies[[#This Row],[Date]],VOO_USD_History[Date],VOO_USD_History[Close],"n/a")</f>
        <v>343.32998700000002</v>
      </c>
      <c r="I311" s="8">
        <f>_xlfn.XLOOKUP(tbDailies[[#This Row],[Date]],VIX_USD_History[DATE],VIX_USD_History[CLOSE],"n/a")</f>
        <v>25.07</v>
      </c>
      <c r="J311" s="6">
        <f>tbDailies[[#This Row],[BTC-USD]]*tbDailies[[#This Row],[FX]]</f>
        <v>46711.704821948493</v>
      </c>
      <c r="K311" s="6">
        <f>tbDailies[[#This Row],[ETH-USD]]*tbDailies[[#This Row],[FX]]</f>
        <v>1535.6334149999998</v>
      </c>
      <c r="L311" s="16">
        <f>_xlfn.XLOOKUP(tbDailies[[#This Row],[Month]],tbMonthlies[Month],tbMonthlies[US Inflation],L312)</f>
        <v>1.4E-2</v>
      </c>
      <c r="M311" s="39">
        <f>_xlfn.XLOOKUP(tbDailies[[#This Row],[Month]],tbMonthlies[Month],tbMonthlies[Buffett Indicator],M312)</f>
        <v>1.7330845958290837</v>
      </c>
      <c r="N311" s="39">
        <f>_xlfn.XLOOKUP(tbDailies[[#This Row],[Month]],tbMonthlies[Month],tbMonthlies[CPI Indicator],N312)</f>
        <v>0.71937904772493533</v>
      </c>
      <c r="O311" s="39">
        <f>_xlfn.XLOOKUP(tbDailies[[#This Row],[Month]],tbMonthlies[Month],tbMonthlies[Shiller PE],O312)</f>
        <v>0.35960000000000003</v>
      </c>
      <c r="P311" s="39">
        <f>_xlfn.XLOOKUP(tbDailies[[#This Row],[Month]],tbMonthlies[Month],tbMonthlies[Unemployment],P312)</f>
        <v>6.3E-2</v>
      </c>
      <c r="Q311" s="48">
        <f>_xlfn.XLOOKUP(tbDailies[[#This Row],[Month]],tbMonthlies[Month],tbMonthlies[Debt to GDP],Q312)</f>
        <v>78.162999999999997</v>
      </c>
    </row>
    <row r="312" spans="2:17" ht="30" customHeight="1" x14ac:dyDescent="0.25">
      <c r="B312" s="10">
        <v>44201</v>
      </c>
      <c r="C312" s="18" t="str">
        <f>TEXT(tbDailies[[#This Row],[Date]],"mmm-yy")</f>
        <v>Jan-21</v>
      </c>
      <c r="D312" s="4">
        <v>93</v>
      </c>
      <c r="E312" s="4" t="str">
        <f>_xlfn.XLOOKUP(tbDailies[[#This Row],[Date]],FXUSDCAD[Date],FXUSDCAD[Rate],E313)</f>
        <v>1.2707</v>
      </c>
      <c r="F312" s="6">
        <f>_xlfn.XLOOKUP(tbDailies[[#This Row],[Date]],BTC_USD_History[Date],BTC_USD_History[Close],"n/a")</f>
        <v>33992.429687999997</v>
      </c>
      <c r="G312" s="6">
        <f>_xlfn.XLOOKUP(tbDailies[[#This Row],[Date]],ETH_USD_History[Date(UTC)],ETH_USD_History[Value],"n/a")</f>
        <v>1103.19</v>
      </c>
      <c r="H312" s="6">
        <f>_xlfn.XLOOKUP(tbDailies[[#This Row],[Date]],VOO_USD_History[Date],VOO_USD_History[Close],"n/a")</f>
        <v>341.26001000000002</v>
      </c>
      <c r="I312" s="8">
        <f>_xlfn.XLOOKUP(tbDailies[[#This Row],[Date]],VIX_USD_History[DATE],VIX_USD_History[CLOSE],"n/a")</f>
        <v>25.34</v>
      </c>
      <c r="J312" s="6">
        <f>tbDailies[[#This Row],[BTC-USD]]*tbDailies[[#This Row],[FX]]</f>
        <v>43194.180404541592</v>
      </c>
      <c r="K312" s="6">
        <f>tbDailies[[#This Row],[ETH-USD]]*tbDailies[[#This Row],[FX]]</f>
        <v>1401.823533</v>
      </c>
      <c r="L312" s="16">
        <f>_xlfn.XLOOKUP(tbDailies[[#This Row],[Month]],tbMonthlies[Month],tbMonthlies[US Inflation],L313)</f>
        <v>1.4E-2</v>
      </c>
      <c r="M312" s="39">
        <f>_xlfn.XLOOKUP(tbDailies[[#This Row],[Month]],tbMonthlies[Month],tbMonthlies[Buffett Indicator],M313)</f>
        <v>1.7330845958290837</v>
      </c>
      <c r="N312" s="39">
        <f>_xlfn.XLOOKUP(tbDailies[[#This Row],[Month]],tbMonthlies[Month],tbMonthlies[CPI Indicator],N313)</f>
        <v>0.71937904772493533</v>
      </c>
      <c r="O312" s="39">
        <f>_xlfn.XLOOKUP(tbDailies[[#This Row],[Month]],tbMonthlies[Month],tbMonthlies[Shiller PE],O313)</f>
        <v>0.35960000000000003</v>
      </c>
      <c r="P312" s="39">
        <f>_xlfn.XLOOKUP(tbDailies[[#This Row],[Month]],tbMonthlies[Month],tbMonthlies[Unemployment],P313)</f>
        <v>6.3E-2</v>
      </c>
      <c r="Q312" s="48">
        <f>_xlfn.XLOOKUP(tbDailies[[#This Row],[Month]],tbMonthlies[Month],tbMonthlies[Debt to GDP],Q313)</f>
        <v>78.162999999999997</v>
      </c>
    </row>
    <row r="313" spans="2:17" ht="30" customHeight="1" x14ac:dyDescent="0.25">
      <c r="B313" s="10">
        <v>44200</v>
      </c>
      <c r="C313" s="18" t="str">
        <f>TEXT(tbDailies[[#This Row],[Date]],"mmm-yy")</f>
        <v>Jan-21</v>
      </c>
      <c r="D313" s="4">
        <v>94</v>
      </c>
      <c r="E313" s="4" t="str">
        <f>_xlfn.XLOOKUP(tbDailies[[#This Row],[Date]],FXUSDCAD[Date],FXUSDCAD[Rate],E314)</f>
        <v>1.2751</v>
      </c>
      <c r="F313" s="6">
        <f>_xlfn.XLOOKUP(tbDailies[[#This Row],[Date]],BTC_USD_History[Date],BTC_USD_History[Close],"n/a")</f>
        <v>31971.914063</v>
      </c>
      <c r="G313" s="6">
        <f>_xlfn.XLOOKUP(tbDailies[[#This Row],[Date]],ETH_USD_History[Date(UTC)],ETH_USD_History[Value],"n/a")</f>
        <v>1043.1600000000001</v>
      </c>
      <c r="H313" s="6">
        <f>_xlfn.XLOOKUP(tbDailies[[#This Row],[Date]],VOO_USD_History[Date],VOO_USD_History[Close],"n/a")</f>
        <v>339.02999899999998</v>
      </c>
      <c r="I313" s="8">
        <f>_xlfn.XLOOKUP(tbDailies[[#This Row],[Date]],VIX_USD_History[DATE],VIX_USD_History[CLOSE],"n/a")</f>
        <v>26.97</v>
      </c>
      <c r="J313" s="6">
        <f>tbDailies[[#This Row],[BTC-USD]]*tbDailies[[#This Row],[FX]]</f>
        <v>40767.387621731294</v>
      </c>
      <c r="K313" s="6">
        <f>tbDailies[[#This Row],[ETH-USD]]*tbDailies[[#This Row],[FX]]</f>
        <v>1330.1333159999999</v>
      </c>
      <c r="L313" s="16">
        <f>_xlfn.XLOOKUP(tbDailies[[#This Row],[Month]],tbMonthlies[Month],tbMonthlies[US Inflation],L314)</f>
        <v>1.4E-2</v>
      </c>
      <c r="M313" s="39">
        <f>_xlfn.XLOOKUP(tbDailies[[#This Row],[Month]],tbMonthlies[Month],tbMonthlies[Buffett Indicator],M314)</f>
        <v>1.7330845958290837</v>
      </c>
      <c r="N313" s="39">
        <f>_xlfn.XLOOKUP(tbDailies[[#This Row],[Month]],tbMonthlies[Month],tbMonthlies[CPI Indicator],N314)</f>
        <v>0.71937904772493533</v>
      </c>
      <c r="O313" s="39">
        <f>_xlfn.XLOOKUP(tbDailies[[#This Row],[Month]],tbMonthlies[Month],tbMonthlies[Shiller PE],O314)</f>
        <v>0.35960000000000003</v>
      </c>
      <c r="P313" s="39">
        <f>_xlfn.XLOOKUP(tbDailies[[#This Row],[Month]],tbMonthlies[Month],tbMonthlies[Unemployment],P314)</f>
        <v>6.3E-2</v>
      </c>
      <c r="Q313" s="48">
        <f>_xlfn.XLOOKUP(tbDailies[[#This Row],[Month]],tbMonthlies[Month],tbMonthlies[Debt to GDP],Q314)</f>
        <v>78.162999999999997</v>
      </c>
    </row>
    <row r="314" spans="2:17" ht="30" customHeight="1" x14ac:dyDescent="0.25">
      <c r="B314" s="10">
        <v>44199</v>
      </c>
      <c r="C314" s="18" t="str">
        <f>TEXT(tbDailies[[#This Row],[Date]],"mmm-yy")</f>
        <v>Jan-21</v>
      </c>
      <c r="D314" s="4">
        <v>93</v>
      </c>
      <c r="E314" s="4" t="str">
        <f>_xlfn.XLOOKUP(tbDailies[[#This Row],[Date]],FXUSDCAD[Date],FXUSDCAD[Rate],E315)</f>
        <v>1.2732</v>
      </c>
      <c r="F314" s="6">
        <f>_xlfn.XLOOKUP(tbDailies[[#This Row],[Date]],BTC_USD_History[Date],BTC_USD_History[Close],"n/a")</f>
        <v>32782.023437999997</v>
      </c>
      <c r="G314" s="6">
        <f>_xlfn.XLOOKUP(tbDailies[[#This Row],[Date]],ETH_USD_History[Date(UTC)],ETH_USD_History[Value],"n/a")</f>
        <v>978.69</v>
      </c>
      <c r="H314" s="6" t="str">
        <f>_xlfn.XLOOKUP(tbDailies[[#This Row],[Date]],VOO_USD_History[Date],VOO_USD_History[Close],"n/a")</f>
        <v>n/a</v>
      </c>
      <c r="I314" s="8" t="str">
        <f>_xlfn.XLOOKUP(tbDailies[[#This Row],[Date]],VIX_USD_History[DATE],VIX_USD_History[CLOSE],"n/a")</f>
        <v>n/a</v>
      </c>
      <c r="J314" s="6">
        <f>tbDailies[[#This Row],[BTC-USD]]*tbDailies[[#This Row],[FX]]</f>
        <v>41738.072241261601</v>
      </c>
      <c r="K314" s="6">
        <f>tbDailies[[#This Row],[ETH-USD]]*tbDailies[[#This Row],[FX]]</f>
        <v>1246.0681080000002</v>
      </c>
      <c r="L314" s="16">
        <f>_xlfn.XLOOKUP(tbDailies[[#This Row],[Month]],tbMonthlies[Month],tbMonthlies[US Inflation],L315)</f>
        <v>1.4E-2</v>
      </c>
      <c r="M314" s="39">
        <f>_xlfn.XLOOKUP(tbDailies[[#This Row],[Month]],tbMonthlies[Month],tbMonthlies[Buffett Indicator],M315)</f>
        <v>1.7330845958290837</v>
      </c>
      <c r="N314" s="39">
        <f>_xlfn.XLOOKUP(tbDailies[[#This Row],[Month]],tbMonthlies[Month],tbMonthlies[CPI Indicator],N315)</f>
        <v>0.71937904772493533</v>
      </c>
      <c r="O314" s="39">
        <f>_xlfn.XLOOKUP(tbDailies[[#This Row],[Month]],tbMonthlies[Month],tbMonthlies[Shiller PE],O315)</f>
        <v>0.35960000000000003</v>
      </c>
      <c r="P314" s="39">
        <f>_xlfn.XLOOKUP(tbDailies[[#This Row],[Month]],tbMonthlies[Month],tbMonthlies[Unemployment],P315)</f>
        <v>6.3E-2</v>
      </c>
      <c r="Q314" s="48">
        <f>_xlfn.XLOOKUP(tbDailies[[#This Row],[Month]],tbMonthlies[Month],tbMonthlies[Debt to GDP],Q315)</f>
        <v>78.162999999999997</v>
      </c>
    </row>
    <row r="315" spans="2:17" ht="30" customHeight="1" x14ac:dyDescent="0.25">
      <c r="B315" s="10">
        <v>44198</v>
      </c>
      <c r="C315" s="18" t="str">
        <f>TEXT(tbDailies[[#This Row],[Date]],"mmm-yy")</f>
        <v>Jan-21</v>
      </c>
      <c r="D315" s="4">
        <v>94</v>
      </c>
      <c r="E315" s="4" t="str">
        <f>_xlfn.XLOOKUP(tbDailies[[#This Row],[Date]],FXUSDCAD[Date],FXUSDCAD[Rate],E316)</f>
        <v>1.2732</v>
      </c>
      <c r="F315" s="6">
        <f>_xlfn.XLOOKUP(tbDailies[[#This Row],[Date]],BTC_USD_History[Date],BTC_USD_History[Close],"n/a")</f>
        <v>32127.267577999999</v>
      </c>
      <c r="G315" s="6">
        <f>_xlfn.XLOOKUP(tbDailies[[#This Row],[Date]],ETH_USD_History[Date(UTC)],ETH_USD_History[Value],"n/a")</f>
        <v>774.9</v>
      </c>
      <c r="H315" s="6" t="str">
        <f>_xlfn.XLOOKUP(tbDailies[[#This Row],[Date]],VOO_USD_History[Date],VOO_USD_History[Close],"n/a")</f>
        <v>n/a</v>
      </c>
      <c r="I315" s="8" t="str">
        <f>_xlfn.XLOOKUP(tbDailies[[#This Row],[Date]],VIX_USD_History[DATE],VIX_USD_History[CLOSE],"n/a")</f>
        <v>n/a</v>
      </c>
      <c r="J315" s="6">
        <f>tbDailies[[#This Row],[BTC-USD]]*tbDailies[[#This Row],[FX]]</f>
        <v>40904.437080309603</v>
      </c>
      <c r="K315" s="6">
        <f>tbDailies[[#This Row],[ETH-USD]]*tbDailies[[#This Row],[FX]]</f>
        <v>986.60268000000008</v>
      </c>
      <c r="L315" s="16">
        <f>_xlfn.XLOOKUP(tbDailies[[#This Row],[Month]],tbMonthlies[Month],tbMonthlies[US Inflation],L316)</f>
        <v>1.4E-2</v>
      </c>
      <c r="M315" s="39">
        <f>_xlfn.XLOOKUP(tbDailies[[#This Row],[Month]],tbMonthlies[Month],tbMonthlies[Buffett Indicator],M316)</f>
        <v>1.7330845958290837</v>
      </c>
      <c r="N315" s="39">
        <f>_xlfn.XLOOKUP(tbDailies[[#This Row],[Month]],tbMonthlies[Month],tbMonthlies[CPI Indicator],N316)</f>
        <v>0.71937904772493533</v>
      </c>
      <c r="O315" s="39">
        <f>_xlfn.XLOOKUP(tbDailies[[#This Row],[Month]],tbMonthlies[Month],tbMonthlies[Shiller PE],O316)</f>
        <v>0.35960000000000003</v>
      </c>
      <c r="P315" s="39">
        <f>_xlfn.XLOOKUP(tbDailies[[#This Row],[Month]],tbMonthlies[Month],tbMonthlies[Unemployment],P316)</f>
        <v>6.3E-2</v>
      </c>
      <c r="Q315" s="48">
        <f>_xlfn.XLOOKUP(tbDailies[[#This Row],[Month]],tbMonthlies[Month],tbMonthlies[Debt to GDP],Q316)</f>
        <v>78.162999999999997</v>
      </c>
    </row>
    <row r="316" spans="2:17" ht="30" customHeight="1" x14ac:dyDescent="0.25">
      <c r="B316" s="10">
        <v>44197</v>
      </c>
      <c r="C316" s="18" t="str">
        <f>TEXT(tbDailies[[#This Row],[Date]],"mmm-yy")</f>
        <v>Jan-21</v>
      </c>
      <c r="D316" s="4">
        <v>94</v>
      </c>
      <c r="E316" s="4" t="str">
        <f>_xlfn.XLOOKUP(tbDailies[[#This Row],[Date]],FXUSDCAD[Date],FXUSDCAD[Rate],E317)</f>
        <v>1.2732</v>
      </c>
      <c r="F316" s="6">
        <f>_xlfn.XLOOKUP(tbDailies[[#This Row],[Date]],BTC_USD_History[Date],BTC_USD_History[Close],"n/a")</f>
        <v>29374.152343999998</v>
      </c>
      <c r="G316" s="6">
        <f>_xlfn.XLOOKUP(tbDailies[[#This Row],[Date]],ETH_USD_History[Date(UTC)],ETH_USD_History[Value],"n/a")</f>
        <v>730.6</v>
      </c>
      <c r="H316" s="6" t="str">
        <f>_xlfn.XLOOKUP(tbDailies[[#This Row],[Date]],VOO_USD_History[Date],VOO_USD_History[Close],"n/a")</f>
        <v>n/a</v>
      </c>
      <c r="I316" s="8" t="str">
        <f>_xlfn.XLOOKUP(tbDailies[[#This Row],[Date]],VIX_USD_History[DATE],VIX_USD_History[CLOSE],"n/a")</f>
        <v>n/a</v>
      </c>
      <c r="J316" s="6">
        <f>tbDailies[[#This Row],[BTC-USD]]*tbDailies[[#This Row],[FX]]</f>
        <v>37399.170764380804</v>
      </c>
      <c r="K316" s="6">
        <f>tbDailies[[#This Row],[ETH-USD]]*tbDailies[[#This Row],[FX]]</f>
        <v>930.19992000000013</v>
      </c>
      <c r="L316" s="16">
        <f>_xlfn.XLOOKUP(tbDailies[[#This Row],[Month]],tbMonthlies[Month],tbMonthlies[US Inflation],L317)</f>
        <v>1.4E-2</v>
      </c>
      <c r="M316" s="39">
        <f>_xlfn.XLOOKUP(tbDailies[[#This Row],[Month]],tbMonthlies[Month],tbMonthlies[Buffett Indicator],M317)</f>
        <v>1.7330845958290837</v>
      </c>
      <c r="N316" s="39">
        <f>_xlfn.XLOOKUP(tbDailies[[#This Row],[Month]],tbMonthlies[Month],tbMonthlies[CPI Indicator],N317)</f>
        <v>0.71937904772493533</v>
      </c>
      <c r="O316" s="39">
        <f>_xlfn.XLOOKUP(tbDailies[[#This Row],[Month]],tbMonthlies[Month],tbMonthlies[Shiller PE],O317)</f>
        <v>0.35960000000000003</v>
      </c>
      <c r="P316" s="39">
        <f>_xlfn.XLOOKUP(tbDailies[[#This Row],[Month]],tbMonthlies[Month],tbMonthlies[Unemployment],P317)</f>
        <v>6.3E-2</v>
      </c>
      <c r="Q316" s="48">
        <f>_xlfn.XLOOKUP(tbDailies[[#This Row],[Month]],tbMonthlies[Month],tbMonthlies[Debt to GDP],Q317)</f>
        <v>78.162999999999997</v>
      </c>
    </row>
    <row r="317" spans="2:17" ht="30" customHeight="1" x14ac:dyDescent="0.25">
      <c r="B317" s="10">
        <v>44196</v>
      </c>
      <c r="C317" s="18" t="str">
        <f>TEXT(tbDailies[[#This Row],[Date]],"mmm-yy")</f>
        <v>Dec-20</v>
      </c>
      <c r="D317" s="4">
        <v>95</v>
      </c>
      <c r="E317" s="4" t="str">
        <f>_xlfn.XLOOKUP(tbDailies[[#This Row],[Date]],FXUSDCAD[Date],FXUSDCAD[Rate],E318)</f>
        <v>1.2732</v>
      </c>
      <c r="F317" s="6">
        <f>_xlfn.XLOOKUP(tbDailies[[#This Row],[Date]],BTC_USD_History[Date],BTC_USD_History[Close],"n/a")</f>
        <v>29001.720702999999</v>
      </c>
      <c r="G317" s="6">
        <f>_xlfn.XLOOKUP(tbDailies[[#This Row],[Date]],ETH_USD_History[Date(UTC)],ETH_USD_History[Value],"n/a")</f>
        <v>737.15</v>
      </c>
      <c r="H317" s="6">
        <f>_xlfn.XLOOKUP(tbDailies[[#This Row],[Date]],VOO_USD_History[Date],VOO_USD_History[Close],"n/a")</f>
        <v>343.69000199999999</v>
      </c>
      <c r="I317" s="8">
        <f>_xlfn.XLOOKUP(tbDailies[[#This Row],[Date]],VIX_USD_History[DATE],VIX_USD_History[CLOSE],"n/a")</f>
        <v>22.75</v>
      </c>
      <c r="J317" s="6">
        <f>tbDailies[[#This Row],[BTC-USD]]*tbDailies[[#This Row],[FX]]</f>
        <v>36924.990799059604</v>
      </c>
      <c r="K317" s="6">
        <f>tbDailies[[#This Row],[ETH-USD]]*tbDailies[[#This Row],[FX]]</f>
        <v>938.53938000000005</v>
      </c>
      <c r="L317" s="16">
        <f>_xlfn.XLOOKUP(tbDailies[[#This Row],[Month]],tbMonthlies[Month],tbMonthlies[US Inflation],L318)</f>
        <v>1.3599999999999999E-2</v>
      </c>
      <c r="M317" s="39">
        <f>_xlfn.XLOOKUP(tbDailies[[#This Row],[Month]],tbMonthlies[Month],tbMonthlies[Buffett Indicator],M318)</f>
        <v>1.7783232453798252</v>
      </c>
      <c r="N317" s="39">
        <f>_xlfn.XLOOKUP(tbDailies[[#This Row],[Month]],tbMonthlies[Month],tbMonthlies[CPI Indicator],N318)</f>
        <v>0.72400144536787392</v>
      </c>
      <c r="O317" s="39">
        <f>_xlfn.XLOOKUP(tbDailies[[#This Row],[Month]],tbMonthlies[Month],tbMonthlies[Shiller PE],O318)</f>
        <v>0.3926</v>
      </c>
      <c r="P317" s="39">
        <f>_xlfn.XLOOKUP(tbDailies[[#This Row],[Month]],tbMonthlies[Month],tbMonthlies[Unemployment],P318)</f>
        <v>6.7000000000000004E-2</v>
      </c>
      <c r="Q317" s="48">
        <f>_xlfn.XLOOKUP(tbDailies[[#This Row],[Month]],tbMonthlies[Month],tbMonthlies[Debt to GDP],Q318)</f>
        <v>79.349999999999994</v>
      </c>
    </row>
    <row r="318" spans="2:17" ht="30" customHeight="1" x14ac:dyDescent="0.25">
      <c r="B318" s="10">
        <v>44195</v>
      </c>
      <c r="C318" s="18" t="str">
        <f>TEXT(tbDailies[[#This Row],[Date]],"mmm-yy")</f>
        <v>Dec-20</v>
      </c>
      <c r="D318" s="4">
        <v>91</v>
      </c>
      <c r="E318" s="4" t="str">
        <f>_xlfn.XLOOKUP(tbDailies[[#This Row],[Date]],FXUSDCAD[Date],FXUSDCAD[Rate],E319)</f>
        <v>1.2769</v>
      </c>
      <c r="F318" s="6">
        <f>_xlfn.XLOOKUP(tbDailies[[#This Row],[Date]],BTC_USD_History[Date],BTC_USD_History[Close],"n/a")</f>
        <v>28840.953125</v>
      </c>
      <c r="G318" s="6">
        <f>_xlfn.XLOOKUP(tbDailies[[#This Row],[Date]],ETH_USD_History[Date(UTC)],ETH_USD_History[Value],"n/a")</f>
        <v>752.53</v>
      </c>
      <c r="H318" s="6">
        <f>_xlfn.XLOOKUP(tbDailies[[#This Row],[Date]],VOO_USD_History[Date],VOO_USD_History[Close],"n/a")</f>
        <v>341.85000600000001</v>
      </c>
      <c r="I318" s="8">
        <f>_xlfn.XLOOKUP(tbDailies[[#This Row],[Date]],VIX_USD_History[DATE],VIX_USD_History[CLOSE],"n/a")</f>
        <v>22.77</v>
      </c>
      <c r="J318" s="6">
        <f>tbDailies[[#This Row],[BTC-USD]]*tbDailies[[#This Row],[FX]]</f>
        <v>36827.013045312495</v>
      </c>
      <c r="K318" s="6">
        <f>tbDailies[[#This Row],[ETH-USD]]*tbDailies[[#This Row],[FX]]</f>
        <v>960.90555699999993</v>
      </c>
      <c r="L318" s="16">
        <f>_xlfn.XLOOKUP(tbDailies[[#This Row],[Month]],tbMonthlies[Month],tbMonthlies[US Inflation],L319)</f>
        <v>1.3599999999999999E-2</v>
      </c>
      <c r="M318" s="39">
        <f>_xlfn.XLOOKUP(tbDailies[[#This Row],[Month]],tbMonthlies[Month],tbMonthlies[Buffett Indicator],M319)</f>
        <v>1.7783232453798252</v>
      </c>
      <c r="N318" s="39">
        <f>_xlfn.XLOOKUP(tbDailies[[#This Row],[Month]],tbMonthlies[Month],tbMonthlies[CPI Indicator],N319)</f>
        <v>0.72400144536787392</v>
      </c>
      <c r="O318" s="39">
        <f>_xlfn.XLOOKUP(tbDailies[[#This Row],[Month]],tbMonthlies[Month],tbMonthlies[Shiller PE],O319)</f>
        <v>0.3926</v>
      </c>
      <c r="P318" s="39">
        <f>_xlfn.XLOOKUP(tbDailies[[#This Row],[Month]],tbMonthlies[Month],tbMonthlies[Unemployment],P319)</f>
        <v>6.7000000000000004E-2</v>
      </c>
      <c r="Q318" s="48">
        <f>_xlfn.XLOOKUP(tbDailies[[#This Row],[Month]],tbMonthlies[Month],tbMonthlies[Debt to GDP],Q319)</f>
        <v>79.349999999999994</v>
      </c>
    </row>
    <row r="319" spans="2:17" ht="30" customHeight="1" x14ac:dyDescent="0.25">
      <c r="B319" s="10">
        <v>44194</v>
      </c>
      <c r="C319" s="18" t="str">
        <f>TEXT(tbDailies[[#This Row],[Date]],"mmm-yy")</f>
        <v>Dec-20</v>
      </c>
      <c r="D319" s="4">
        <v>91</v>
      </c>
      <c r="E319" s="4" t="str">
        <f>_xlfn.XLOOKUP(tbDailies[[#This Row],[Date]],FXUSDCAD[Date],FXUSDCAD[Rate],E320)</f>
        <v>1.2806</v>
      </c>
      <c r="F319" s="6">
        <f>_xlfn.XLOOKUP(tbDailies[[#This Row],[Date]],BTC_USD_History[Date],BTC_USD_History[Close],"n/a")</f>
        <v>27362.4375</v>
      </c>
      <c r="G319" s="6">
        <f>_xlfn.XLOOKUP(tbDailies[[#This Row],[Date]],ETH_USD_History[Date(UTC)],ETH_USD_History[Value],"n/a")</f>
        <v>731.55</v>
      </c>
      <c r="H319" s="6">
        <f>_xlfn.XLOOKUP(tbDailies[[#This Row],[Date]],VOO_USD_History[Date],VOO_USD_History[Close],"n/a")</f>
        <v>341.39001500000001</v>
      </c>
      <c r="I319" s="8">
        <f>_xlfn.XLOOKUP(tbDailies[[#This Row],[Date]],VIX_USD_History[DATE],VIX_USD_History[CLOSE],"n/a")</f>
        <v>23.08</v>
      </c>
      <c r="J319" s="6">
        <f>tbDailies[[#This Row],[BTC-USD]]*tbDailies[[#This Row],[FX]]</f>
        <v>35040.3374625</v>
      </c>
      <c r="K319" s="6">
        <f>tbDailies[[#This Row],[ETH-USD]]*tbDailies[[#This Row],[FX]]</f>
        <v>936.82292999999993</v>
      </c>
      <c r="L319" s="16">
        <f>_xlfn.XLOOKUP(tbDailies[[#This Row],[Month]],tbMonthlies[Month],tbMonthlies[US Inflation],L320)</f>
        <v>1.3599999999999999E-2</v>
      </c>
      <c r="M319" s="39">
        <f>_xlfn.XLOOKUP(tbDailies[[#This Row],[Month]],tbMonthlies[Month],tbMonthlies[Buffett Indicator],M320)</f>
        <v>1.7783232453798252</v>
      </c>
      <c r="N319" s="39">
        <f>_xlfn.XLOOKUP(tbDailies[[#This Row],[Month]],tbMonthlies[Month],tbMonthlies[CPI Indicator],N320)</f>
        <v>0.72400144536787392</v>
      </c>
      <c r="O319" s="39">
        <f>_xlfn.XLOOKUP(tbDailies[[#This Row],[Month]],tbMonthlies[Month],tbMonthlies[Shiller PE],O320)</f>
        <v>0.3926</v>
      </c>
      <c r="P319" s="39">
        <f>_xlfn.XLOOKUP(tbDailies[[#This Row],[Month]],tbMonthlies[Month],tbMonthlies[Unemployment],P320)</f>
        <v>6.7000000000000004E-2</v>
      </c>
      <c r="Q319" s="48">
        <f>_xlfn.XLOOKUP(tbDailies[[#This Row],[Month]],tbMonthlies[Month],tbMonthlies[Debt to GDP],Q320)</f>
        <v>79.349999999999994</v>
      </c>
    </row>
    <row r="320" spans="2:17" ht="30" customHeight="1" x14ac:dyDescent="0.25">
      <c r="B320" s="10">
        <v>44193</v>
      </c>
      <c r="C320" s="18" t="str">
        <f>TEXT(tbDailies[[#This Row],[Date]],"mmm-yy")</f>
        <v>Dec-20</v>
      </c>
      <c r="D320" s="4">
        <v>92</v>
      </c>
      <c r="E320" s="4" t="str">
        <f>_xlfn.XLOOKUP(tbDailies[[#This Row],[Date]],FXUSDCAD[Date],FXUSDCAD[Rate],E321)</f>
        <v>1.2835</v>
      </c>
      <c r="F320" s="6">
        <f>_xlfn.XLOOKUP(tbDailies[[#This Row],[Date]],BTC_USD_History[Date],BTC_USD_History[Close],"n/a")</f>
        <v>27084.808593999998</v>
      </c>
      <c r="G320" s="6">
        <f>_xlfn.XLOOKUP(tbDailies[[#This Row],[Date]],ETH_USD_History[Date(UTC)],ETH_USD_History[Value],"n/a")</f>
        <v>729.59</v>
      </c>
      <c r="H320" s="6">
        <f>_xlfn.XLOOKUP(tbDailies[[#This Row],[Date]],VOO_USD_History[Date],VOO_USD_History[Close],"n/a")</f>
        <v>342.10998499999999</v>
      </c>
      <c r="I320" s="8">
        <f>_xlfn.XLOOKUP(tbDailies[[#This Row],[Date]],VIX_USD_History[DATE],VIX_USD_History[CLOSE],"n/a")</f>
        <v>21.7</v>
      </c>
      <c r="J320" s="6">
        <f>tbDailies[[#This Row],[BTC-USD]]*tbDailies[[#This Row],[FX]]</f>
        <v>34763.351830398999</v>
      </c>
      <c r="K320" s="6">
        <f>tbDailies[[#This Row],[ETH-USD]]*tbDailies[[#This Row],[FX]]</f>
        <v>936.42876500000011</v>
      </c>
      <c r="L320" s="16">
        <f>_xlfn.XLOOKUP(tbDailies[[#This Row],[Month]],tbMonthlies[Month],tbMonthlies[US Inflation],L321)</f>
        <v>1.3599999999999999E-2</v>
      </c>
      <c r="M320" s="39">
        <f>_xlfn.XLOOKUP(tbDailies[[#This Row],[Month]],tbMonthlies[Month],tbMonthlies[Buffett Indicator],M321)</f>
        <v>1.7783232453798252</v>
      </c>
      <c r="N320" s="39">
        <f>_xlfn.XLOOKUP(tbDailies[[#This Row],[Month]],tbMonthlies[Month],tbMonthlies[CPI Indicator],N321)</f>
        <v>0.72400144536787392</v>
      </c>
      <c r="O320" s="39">
        <f>_xlfn.XLOOKUP(tbDailies[[#This Row],[Month]],tbMonthlies[Month],tbMonthlies[Shiller PE],O321)</f>
        <v>0.3926</v>
      </c>
      <c r="P320" s="39">
        <f>_xlfn.XLOOKUP(tbDailies[[#This Row],[Month]],tbMonthlies[Month],tbMonthlies[Unemployment],P321)</f>
        <v>6.7000000000000004E-2</v>
      </c>
      <c r="Q320" s="48">
        <f>_xlfn.XLOOKUP(tbDailies[[#This Row],[Month]],tbMonthlies[Month],tbMonthlies[Debt to GDP],Q321)</f>
        <v>79.349999999999994</v>
      </c>
    </row>
    <row r="321" spans="2:17" ht="30" customHeight="1" x14ac:dyDescent="0.25">
      <c r="B321" s="10">
        <v>44192</v>
      </c>
      <c r="C321" s="18" t="str">
        <f>TEXT(tbDailies[[#This Row],[Date]],"mmm-yy")</f>
        <v>Dec-20</v>
      </c>
      <c r="D321" s="4">
        <v>91</v>
      </c>
      <c r="E321" s="4" t="str">
        <f>_xlfn.XLOOKUP(tbDailies[[#This Row],[Date]],FXUSDCAD[Date],FXUSDCAD[Rate],E322)</f>
        <v>1.2835</v>
      </c>
      <c r="F321" s="6">
        <f>_xlfn.XLOOKUP(tbDailies[[#This Row],[Date]],BTC_USD_History[Date],BTC_USD_History[Close],"n/a")</f>
        <v>26272.294922000001</v>
      </c>
      <c r="G321" s="6">
        <f>_xlfn.XLOOKUP(tbDailies[[#This Row],[Date]],ETH_USD_History[Date(UTC)],ETH_USD_History[Value],"n/a")</f>
        <v>683.98</v>
      </c>
      <c r="H321" s="6" t="str">
        <f>_xlfn.XLOOKUP(tbDailies[[#This Row],[Date]],VOO_USD_History[Date],VOO_USD_History[Close],"n/a")</f>
        <v>n/a</v>
      </c>
      <c r="I321" s="8" t="str">
        <f>_xlfn.XLOOKUP(tbDailies[[#This Row],[Date]],VIX_USD_History[DATE],VIX_USD_History[CLOSE],"n/a")</f>
        <v>n/a</v>
      </c>
      <c r="J321" s="6">
        <f>tbDailies[[#This Row],[BTC-USD]]*tbDailies[[#This Row],[FX]]</f>
        <v>33720.490532387004</v>
      </c>
      <c r="K321" s="6">
        <f>tbDailies[[#This Row],[ETH-USD]]*tbDailies[[#This Row],[FX]]</f>
        <v>877.88833000000011</v>
      </c>
      <c r="L321" s="16">
        <f>_xlfn.XLOOKUP(tbDailies[[#This Row],[Month]],tbMonthlies[Month],tbMonthlies[US Inflation],L322)</f>
        <v>1.3599999999999999E-2</v>
      </c>
      <c r="M321" s="39">
        <f>_xlfn.XLOOKUP(tbDailies[[#This Row],[Month]],tbMonthlies[Month],tbMonthlies[Buffett Indicator],M322)</f>
        <v>1.7783232453798252</v>
      </c>
      <c r="N321" s="39">
        <f>_xlfn.XLOOKUP(tbDailies[[#This Row],[Month]],tbMonthlies[Month],tbMonthlies[CPI Indicator],N322)</f>
        <v>0.72400144536787392</v>
      </c>
      <c r="O321" s="39">
        <f>_xlfn.XLOOKUP(tbDailies[[#This Row],[Month]],tbMonthlies[Month],tbMonthlies[Shiller PE],O322)</f>
        <v>0.3926</v>
      </c>
      <c r="P321" s="39">
        <f>_xlfn.XLOOKUP(tbDailies[[#This Row],[Month]],tbMonthlies[Month],tbMonthlies[Unemployment],P322)</f>
        <v>6.7000000000000004E-2</v>
      </c>
      <c r="Q321" s="48">
        <f>_xlfn.XLOOKUP(tbDailies[[#This Row],[Month]],tbMonthlies[Month],tbMonthlies[Debt to GDP],Q322)</f>
        <v>79.349999999999994</v>
      </c>
    </row>
    <row r="322" spans="2:17" ht="30" customHeight="1" x14ac:dyDescent="0.25">
      <c r="B322" s="10">
        <v>44191</v>
      </c>
      <c r="C322" s="18" t="str">
        <f>TEXT(tbDailies[[#This Row],[Date]],"mmm-yy")</f>
        <v>Dec-20</v>
      </c>
      <c r="D322" s="4">
        <v>93</v>
      </c>
      <c r="E322" s="4" t="str">
        <f>_xlfn.XLOOKUP(tbDailies[[#This Row],[Date]],FXUSDCAD[Date],FXUSDCAD[Rate],E323)</f>
        <v>1.2835</v>
      </c>
      <c r="F322" s="6">
        <f>_xlfn.XLOOKUP(tbDailies[[#This Row],[Date]],BTC_USD_History[Date],BTC_USD_History[Close],"n/a")</f>
        <v>26437.037109000001</v>
      </c>
      <c r="G322" s="6">
        <f>_xlfn.XLOOKUP(tbDailies[[#This Row],[Date]],ETH_USD_History[Date(UTC)],ETH_USD_History[Value],"n/a")</f>
        <v>636.07000000000005</v>
      </c>
      <c r="H322" s="6" t="str">
        <f>_xlfn.XLOOKUP(tbDailies[[#This Row],[Date]],VOO_USD_History[Date],VOO_USD_History[Close],"n/a")</f>
        <v>n/a</v>
      </c>
      <c r="I322" s="8" t="str">
        <f>_xlfn.XLOOKUP(tbDailies[[#This Row],[Date]],VIX_USD_History[DATE],VIX_USD_History[CLOSE],"n/a")</f>
        <v>n/a</v>
      </c>
      <c r="J322" s="6">
        <f>tbDailies[[#This Row],[BTC-USD]]*tbDailies[[#This Row],[FX]]</f>
        <v>33931.9371294015</v>
      </c>
      <c r="K322" s="6">
        <f>tbDailies[[#This Row],[ETH-USD]]*tbDailies[[#This Row],[FX]]</f>
        <v>816.39584500000012</v>
      </c>
      <c r="L322" s="16">
        <f>_xlfn.XLOOKUP(tbDailies[[#This Row],[Month]],tbMonthlies[Month],tbMonthlies[US Inflation],L323)</f>
        <v>1.3599999999999999E-2</v>
      </c>
      <c r="M322" s="39">
        <f>_xlfn.XLOOKUP(tbDailies[[#This Row],[Month]],tbMonthlies[Month],tbMonthlies[Buffett Indicator],M323)</f>
        <v>1.7783232453798252</v>
      </c>
      <c r="N322" s="39">
        <f>_xlfn.XLOOKUP(tbDailies[[#This Row],[Month]],tbMonthlies[Month],tbMonthlies[CPI Indicator],N323)</f>
        <v>0.72400144536787392</v>
      </c>
      <c r="O322" s="39">
        <f>_xlfn.XLOOKUP(tbDailies[[#This Row],[Month]],tbMonthlies[Month],tbMonthlies[Shiller PE],O323)</f>
        <v>0.3926</v>
      </c>
      <c r="P322" s="39">
        <f>_xlfn.XLOOKUP(tbDailies[[#This Row],[Month]],tbMonthlies[Month],tbMonthlies[Unemployment],P323)</f>
        <v>6.7000000000000004E-2</v>
      </c>
      <c r="Q322" s="48">
        <f>_xlfn.XLOOKUP(tbDailies[[#This Row],[Month]],tbMonthlies[Month],tbMonthlies[Debt to GDP],Q323)</f>
        <v>79.349999999999994</v>
      </c>
    </row>
    <row r="323" spans="2:17" ht="30" customHeight="1" x14ac:dyDescent="0.25">
      <c r="B323" s="10">
        <v>44190</v>
      </c>
      <c r="C323" s="18" t="str">
        <f>TEXT(tbDailies[[#This Row],[Date]],"mmm-yy")</f>
        <v>Dec-20</v>
      </c>
      <c r="D323" s="4">
        <v>94</v>
      </c>
      <c r="E323" s="4" t="str">
        <f>_xlfn.XLOOKUP(tbDailies[[#This Row],[Date]],FXUSDCAD[Date],FXUSDCAD[Rate],E324)</f>
        <v>1.2835</v>
      </c>
      <c r="F323" s="6">
        <f>_xlfn.XLOOKUP(tbDailies[[#This Row],[Date]],BTC_USD_History[Date],BTC_USD_History[Close],"n/a")</f>
        <v>24664.791015999999</v>
      </c>
      <c r="G323" s="6">
        <f>_xlfn.XLOOKUP(tbDailies[[#This Row],[Date]],ETH_USD_History[Date(UTC)],ETH_USD_History[Value],"n/a")</f>
        <v>626.83000000000004</v>
      </c>
      <c r="H323" s="6" t="str">
        <f>_xlfn.XLOOKUP(tbDailies[[#This Row],[Date]],VOO_USD_History[Date],VOO_USD_History[Close],"n/a")</f>
        <v>n/a</v>
      </c>
      <c r="I323" s="8" t="str">
        <f>_xlfn.XLOOKUP(tbDailies[[#This Row],[Date]],VIX_USD_History[DATE],VIX_USD_History[CLOSE],"n/a")</f>
        <v>n/a</v>
      </c>
      <c r="J323" s="6">
        <f>tbDailies[[#This Row],[BTC-USD]]*tbDailies[[#This Row],[FX]]</f>
        <v>31657.259269036</v>
      </c>
      <c r="K323" s="6">
        <f>tbDailies[[#This Row],[ETH-USD]]*tbDailies[[#This Row],[FX]]</f>
        <v>804.53630500000008</v>
      </c>
      <c r="L323" s="16">
        <f>_xlfn.XLOOKUP(tbDailies[[#This Row],[Month]],tbMonthlies[Month],tbMonthlies[US Inflation],L324)</f>
        <v>1.3599999999999999E-2</v>
      </c>
      <c r="M323" s="39">
        <f>_xlfn.XLOOKUP(tbDailies[[#This Row],[Month]],tbMonthlies[Month],tbMonthlies[Buffett Indicator],M324)</f>
        <v>1.7783232453798252</v>
      </c>
      <c r="N323" s="39">
        <f>_xlfn.XLOOKUP(tbDailies[[#This Row],[Month]],tbMonthlies[Month],tbMonthlies[CPI Indicator],N324)</f>
        <v>0.72400144536787392</v>
      </c>
      <c r="O323" s="39">
        <f>_xlfn.XLOOKUP(tbDailies[[#This Row],[Month]],tbMonthlies[Month],tbMonthlies[Shiller PE],O324)</f>
        <v>0.3926</v>
      </c>
      <c r="P323" s="39">
        <f>_xlfn.XLOOKUP(tbDailies[[#This Row],[Month]],tbMonthlies[Month],tbMonthlies[Unemployment],P324)</f>
        <v>6.7000000000000004E-2</v>
      </c>
      <c r="Q323" s="48">
        <f>_xlfn.XLOOKUP(tbDailies[[#This Row],[Month]],tbMonthlies[Month],tbMonthlies[Debt to GDP],Q324)</f>
        <v>79.349999999999994</v>
      </c>
    </row>
    <row r="324" spans="2:17" ht="30" customHeight="1" x14ac:dyDescent="0.25">
      <c r="B324" s="10">
        <v>44189</v>
      </c>
      <c r="C324" s="18" t="str">
        <f>TEXT(tbDailies[[#This Row],[Date]],"mmm-yy")</f>
        <v>Dec-20</v>
      </c>
      <c r="D324" s="4">
        <v>86</v>
      </c>
      <c r="E324" s="4" t="str">
        <f>_xlfn.XLOOKUP(tbDailies[[#This Row],[Date]],FXUSDCAD[Date],FXUSDCAD[Rate],E325)</f>
        <v>1.2835</v>
      </c>
      <c r="F324" s="6">
        <f>_xlfn.XLOOKUP(tbDailies[[#This Row],[Date]],BTC_USD_History[Date],BTC_USD_History[Close],"n/a")</f>
        <v>23735.949218999998</v>
      </c>
      <c r="G324" s="6">
        <f>_xlfn.XLOOKUP(tbDailies[[#This Row],[Date]],ETH_USD_History[Date(UTC)],ETH_USD_History[Value],"n/a")</f>
        <v>612.32000000000005</v>
      </c>
      <c r="H324" s="6">
        <f>_xlfn.XLOOKUP(tbDailies[[#This Row],[Date]],VOO_USD_History[Date],VOO_USD_History[Close],"n/a")</f>
        <v>339.16000400000001</v>
      </c>
      <c r="I324" s="8">
        <f>_xlfn.XLOOKUP(tbDailies[[#This Row],[Date]],VIX_USD_History[DATE],VIX_USD_History[CLOSE],"n/a")</f>
        <v>21.53</v>
      </c>
      <c r="J324" s="6">
        <f>tbDailies[[#This Row],[BTC-USD]]*tbDailies[[#This Row],[FX]]</f>
        <v>30465.090822586499</v>
      </c>
      <c r="K324" s="6">
        <f>tbDailies[[#This Row],[ETH-USD]]*tbDailies[[#This Row],[FX]]</f>
        <v>785.91272000000015</v>
      </c>
      <c r="L324" s="16">
        <f>_xlfn.XLOOKUP(tbDailies[[#This Row],[Month]],tbMonthlies[Month],tbMonthlies[US Inflation],L325)</f>
        <v>1.3599999999999999E-2</v>
      </c>
      <c r="M324" s="39">
        <f>_xlfn.XLOOKUP(tbDailies[[#This Row],[Month]],tbMonthlies[Month],tbMonthlies[Buffett Indicator],M325)</f>
        <v>1.7783232453798252</v>
      </c>
      <c r="N324" s="39">
        <f>_xlfn.XLOOKUP(tbDailies[[#This Row],[Month]],tbMonthlies[Month],tbMonthlies[CPI Indicator],N325)</f>
        <v>0.72400144536787392</v>
      </c>
      <c r="O324" s="39">
        <f>_xlfn.XLOOKUP(tbDailies[[#This Row],[Month]],tbMonthlies[Month],tbMonthlies[Shiller PE],O325)</f>
        <v>0.3926</v>
      </c>
      <c r="P324" s="39">
        <f>_xlfn.XLOOKUP(tbDailies[[#This Row],[Month]],tbMonthlies[Month],tbMonthlies[Unemployment],P325)</f>
        <v>6.7000000000000004E-2</v>
      </c>
      <c r="Q324" s="48">
        <f>_xlfn.XLOOKUP(tbDailies[[#This Row],[Month]],tbMonthlies[Month],tbMonthlies[Debt to GDP],Q325)</f>
        <v>79.349999999999994</v>
      </c>
    </row>
    <row r="325" spans="2:17" ht="30" customHeight="1" x14ac:dyDescent="0.25">
      <c r="B325" s="10">
        <v>44188</v>
      </c>
      <c r="C325" s="18" t="str">
        <f>TEXT(tbDailies[[#This Row],[Date]],"mmm-yy")</f>
        <v>Dec-20</v>
      </c>
      <c r="D325" s="4">
        <v>93</v>
      </c>
      <c r="E325" s="4" t="str">
        <f>_xlfn.XLOOKUP(tbDailies[[#This Row],[Date]],FXUSDCAD[Date],FXUSDCAD[Rate],E326)</f>
        <v>1.2856</v>
      </c>
      <c r="F325" s="6">
        <f>_xlfn.XLOOKUP(tbDailies[[#This Row],[Date]],BTC_USD_History[Date],BTC_USD_History[Close],"n/a")</f>
        <v>23241.345702999999</v>
      </c>
      <c r="G325" s="6">
        <f>_xlfn.XLOOKUP(tbDailies[[#This Row],[Date]],ETH_USD_History[Date(UTC)],ETH_USD_History[Value],"n/a")</f>
        <v>585.25</v>
      </c>
      <c r="H325" s="6">
        <f>_xlfn.XLOOKUP(tbDailies[[#This Row],[Date]],VOO_USD_History[Date],VOO_USD_History[Close],"n/a")</f>
        <v>337.80999800000001</v>
      </c>
      <c r="I325" s="8">
        <f>_xlfn.XLOOKUP(tbDailies[[#This Row],[Date]],VIX_USD_History[DATE],VIX_USD_History[CLOSE],"n/a")</f>
        <v>23.31</v>
      </c>
      <c r="J325" s="6">
        <f>tbDailies[[#This Row],[BTC-USD]]*tbDailies[[#This Row],[FX]]</f>
        <v>29879.074035776801</v>
      </c>
      <c r="K325" s="6">
        <f>tbDailies[[#This Row],[ETH-USD]]*tbDailies[[#This Row],[FX]]</f>
        <v>752.39740000000006</v>
      </c>
      <c r="L325" s="16">
        <f>_xlfn.XLOOKUP(tbDailies[[#This Row],[Month]],tbMonthlies[Month],tbMonthlies[US Inflation],L326)</f>
        <v>1.3599999999999999E-2</v>
      </c>
      <c r="M325" s="39">
        <f>_xlfn.XLOOKUP(tbDailies[[#This Row],[Month]],tbMonthlies[Month],tbMonthlies[Buffett Indicator],M326)</f>
        <v>1.7783232453798252</v>
      </c>
      <c r="N325" s="39">
        <f>_xlfn.XLOOKUP(tbDailies[[#This Row],[Month]],tbMonthlies[Month],tbMonthlies[CPI Indicator],N326)</f>
        <v>0.72400144536787392</v>
      </c>
      <c r="O325" s="39">
        <f>_xlfn.XLOOKUP(tbDailies[[#This Row],[Month]],tbMonthlies[Month],tbMonthlies[Shiller PE],O326)</f>
        <v>0.3926</v>
      </c>
      <c r="P325" s="39">
        <f>_xlfn.XLOOKUP(tbDailies[[#This Row],[Month]],tbMonthlies[Month],tbMonthlies[Unemployment],P326)</f>
        <v>6.7000000000000004E-2</v>
      </c>
      <c r="Q325" s="48">
        <f>_xlfn.XLOOKUP(tbDailies[[#This Row],[Month]],tbMonthlies[Month],tbMonthlies[Debt to GDP],Q326)</f>
        <v>79.349999999999994</v>
      </c>
    </row>
    <row r="326" spans="2:17" ht="30" customHeight="1" x14ac:dyDescent="0.25">
      <c r="B326" s="10">
        <v>44187</v>
      </c>
      <c r="C326" s="18" t="str">
        <f>TEXT(tbDailies[[#This Row],[Date]],"mmm-yy")</f>
        <v>Dec-20</v>
      </c>
      <c r="D326" s="4">
        <v>88</v>
      </c>
      <c r="E326" s="4" t="str">
        <f>_xlfn.XLOOKUP(tbDailies[[#This Row],[Date]],FXUSDCAD[Date],FXUSDCAD[Rate],E327)</f>
        <v>1.2908</v>
      </c>
      <c r="F326" s="6">
        <f>_xlfn.XLOOKUP(tbDailies[[#This Row],[Date]],BTC_USD_History[Date],BTC_USD_History[Close],"n/a")</f>
        <v>23783.029297000001</v>
      </c>
      <c r="G326" s="6">
        <f>_xlfn.XLOOKUP(tbDailies[[#This Row],[Date]],ETH_USD_History[Date(UTC)],ETH_USD_History[Value],"n/a")</f>
        <v>637.23</v>
      </c>
      <c r="H326" s="6">
        <f>_xlfn.XLOOKUP(tbDailies[[#This Row],[Date]],VOO_USD_History[Date],VOO_USD_History[Close],"n/a")</f>
        <v>337.540009</v>
      </c>
      <c r="I326" s="8">
        <f>_xlfn.XLOOKUP(tbDailies[[#This Row],[Date]],VIX_USD_History[DATE],VIX_USD_History[CLOSE],"n/a")</f>
        <v>24.23</v>
      </c>
      <c r="J326" s="6">
        <f>tbDailies[[#This Row],[BTC-USD]]*tbDailies[[#This Row],[FX]]</f>
        <v>30699.1342165676</v>
      </c>
      <c r="K326" s="6">
        <f>tbDailies[[#This Row],[ETH-USD]]*tbDailies[[#This Row],[FX]]</f>
        <v>822.53648399999997</v>
      </c>
      <c r="L326" s="16">
        <f>_xlfn.XLOOKUP(tbDailies[[#This Row],[Month]],tbMonthlies[Month],tbMonthlies[US Inflation],L327)</f>
        <v>1.3599999999999999E-2</v>
      </c>
      <c r="M326" s="39">
        <f>_xlfn.XLOOKUP(tbDailies[[#This Row],[Month]],tbMonthlies[Month],tbMonthlies[Buffett Indicator],M327)</f>
        <v>1.7783232453798252</v>
      </c>
      <c r="N326" s="39">
        <f>_xlfn.XLOOKUP(tbDailies[[#This Row],[Month]],tbMonthlies[Month],tbMonthlies[CPI Indicator],N327)</f>
        <v>0.72400144536787392</v>
      </c>
      <c r="O326" s="39">
        <f>_xlfn.XLOOKUP(tbDailies[[#This Row],[Month]],tbMonthlies[Month],tbMonthlies[Shiller PE],O327)</f>
        <v>0.3926</v>
      </c>
      <c r="P326" s="39">
        <f>_xlfn.XLOOKUP(tbDailies[[#This Row],[Month]],tbMonthlies[Month],tbMonthlies[Unemployment],P327)</f>
        <v>6.7000000000000004E-2</v>
      </c>
      <c r="Q326" s="48">
        <f>_xlfn.XLOOKUP(tbDailies[[#This Row],[Month]],tbMonthlies[Month],tbMonthlies[Debt to GDP],Q327)</f>
        <v>79.349999999999994</v>
      </c>
    </row>
    <row r="327" spans="2:17" ht="30" customHeight="1" x14ac:dyDescent="0.25">
      <c r="B327" s="10">
        <v>44186</v>
      </c>
      <c r="C327" s="18" t="str">
        <f>TEXT(tbDailies[[#This Row],[Date]],"mmm-yy")</f>
        <v>Dec-20</v>
      </c>
      <c r="D327" s="4">
        <v>92</v>
      </c>
      <c r="E327" s="4" t="str">
        <f>_xlfn.XLOOKUP(tbDailies[[#This Row],[Date]],FXUSDCAD[Date],FXUSDCAD[Rate],E328)</f>
        <v>1.2849</v>
      </c>
      <c r="F327" s="6">
        <f>_xlfn.XLOOKUP(tbDailies[[#This Row],[Date]],BTC_USD_History[Date],BTC_USD_History[Close],"n/a")</f>
        <v>22803.082031000002</v>
      </c>
      <c r="G327" s="6">
        <f>_xlfn.XLOOKUP(tbDailies[[#This Row],[Date]],ETH_USD_History[Date(UTC)],ETH_USD_History[Value],"n/a")</f>
        <v>607.9</v>
      </c>
      <c r="H327" s="6">
        <f>_xlfn.XLOOKUP(tbDailies[[#This Row],[Date]],VOO_USD_History[Date],VOO_USD_History[Close],"n/a")</f>
        <v>339.58999599999999</v>
      </c>
      <c r="I327" s="8">
        <f>_xlfn.XLOOKUP(tbDailies[[#This Row],[Date]],VIX_USD_History[DATE],VIX_USD_History[CLOSE],"n/a")</f>
        <v>25.16</v>
      </c>
      <c r="J327" s="6">
        <f>tbDailies[[#This Row],[BTC-USD]]*tbDailies[[#This Row],[FX]]</f>
        <v>29299.6801016319</v>
      </c>
      <c r="K327" s="6">
        <f>tbDailies[[#This Row],[ETH-USD]]*tbDailies[[#This Row],[FX]]</f>
        <v>781.09070999999994</v>
      </c>
      <c r="L327" s="16">
        <f>_xlfn.XLOOKUP(tbDailies[[#This Row],[Month]],tbMonthlies[Month],tbMonthlies[US Inflation],L328)</f>
        <v>1.3599999999999999E-2</v>
      </c>
      <c r="M327" s="39">
        <f>_xlfn.XLOOKUP(tbDailies[[#This Row],[Month]],tbMonthlies[Month],tbMonthlies[Buffett Indicator],M328)</f>
        <v>1.7783232453798252</v>
      </c>
      <c r="N327" s="39">
        <f>_xlfn.XLOOKUP(tbDailies[[#This Row],[Month]],tbMonthlies[Month],tbMonthlies[CPI Indicator],N328)</f>
        <v>0.72400144536787392</v>
      </c>
      <c r="O327" s="39">
        <f>_xlfn.XLOOKUP(tbDailies[[#This Row],[Month]],tbMonthlies[Month],tbMonthlies[Shiller PE],O328)</f>
        <v>0.3926</v>
      </c>
      <c r="P327" s="39">
        <f>_xlfn.XLOOKUP(tbDailies[[#This Row],[Month]],tbMonthlies[Month],tbMonthlies[Unemployment],P328)</f>
        <v>6.7000000000000004E-2</v>
      </c>
      <c r="Q327" s="48">
        <f>_xlfn.XLOOKUP(tbDailies[[#This Row],[Month]],tbMonthlies[Month],tbMonthlies[Debt to GDP],Q328)</f>
        <v>79.349999999999994</v>
      </c>
    </row>
    <row r="328" spans="2:17" ht="30" customHeight="1" x14ac:dyDescent="0.25">
      <c r="B328" s="10">
        <v>44185</v>
      </c>
      <c r="C328" s="18" t="str">
        <f>TEXT(tbDailies[[#This Row],[Date]],"mmm-yy")</f>
        <v>Dec-20</v>
      </c>
      <c r="D328" s="4">
        <v>92</v>
      </c>
      <c r="E328" s="4" t="str">
        <f>_xlfn.XLOOKUP(tbDailies[[#This Row],[Date]],FXUSDCAD[Date],FXUSDCAD[Rate],E329)</f>
        <v>1.2775</v>
      </c>
      <c r="F328" s="6">
        <f>_xlfn.XLOOKUP(tbDailies[[#This Row],[Date]],BTC_USD_History[Date],BTC_USD_History[Close],"n/a")</f>
        <v>23477.294922000001</v>
      </c>
      <c r="G328" s="6">
        <f>_xlfn.XLOOKUP(tbDailies[[#This Row],[Date]],ETH_USD_History[Date(UTC)],ETH_USD_History[Value],"n/a")</f>
        <v>638.16999999999996</v>
      </c>
      <c r="H328" s="6" t="str">
        <f>_xlfn.XLOOKUP(tbDailies[[#This Row],[Date]],VOO_USD_History[Date],VOO_USD_History[Close],"n/a")</f>
        <v>n/a</v>
      </c>
      <c r="I328" s="8" t="str">
        <f>_xlfn.XLOOKUP(tbDailies[[#This Row],[Date]],VIX_USD_History[DATE],VIX_USD_History[CLOSE],"n/a")</f>
        <v>n/a</v>
      </c>
      <c r="J328" s="6">
        <f>tbDailies[[#This Row],[BTC-USD]]*tbDailies[[#This Row],[FX]]</f>
        <v>29992.244262855002</v>
      </c>
      <c r="K328" s="6">
        <f>tbDailies[[#This Row],[ETH-USD]]*tbDailies[[#This Row],[FX]]</f>
        <v>815.26217499999996</v>
      </c>
      <c r="L328" s="16">
        <f>_xlfn.XLOOKUP(tbDailies[[#This Row],[Month]],tbMonthlies[Month],tbMonthlies[US Inflation],L329)</f>
        <v>1.3599999999999999E-2</v>
      </c>
      <c r="M328" s="39">
        <f>_xlfn.XLOOKUP(tbDailies[[#This Row],[Month]],tbMonthlies[Month],tbMonthlies[Buffett Indicator],M329)</f>
        <v>1.7783232453798252</v>
      </c>
      <c r="N328" s="39">
        <f>_xlfn.XLOOKUP(tbDailies[[#This Row],[Month]],tbMonthlies[Month],tbMonthlies[CPI Indicator],N329)</f>
        <v>0.72400144536787392</v>
      </c>
      <c r="O328" s="39">
        <f>_xlfn.XLOOKUP(tbDailies[[#This Row],[Month]],tbMonthlies[Month],tbMonthlies[Shiller PE],O329)</f>
        <v>0.3926</v>
      </c>
      <c r="P328" s="39">
        <f>_xlfn.XLOOKUP(tbDailies[[#This Row],[Month]],tbMonthlies[Month],tbMonthlies[Unemployment],P329)</f>
        <v>6.7000000000000004E-2</v>
      </c>
      <c r="Q328" s="48">
        <f>_xlfn.XLOOKUP(tbDailies[[#This Row],[Month]],tbMonthlies[Month],tbMonthlies[Debt to GDP],Q329)</f>
        <v>79.349999999999994</v>
      </c>
    </row>
    <row r="329" spans="2:17" ht="30" customHeight="1" x14ac:dyDescent="0.25">
      <c r="B329" s="10">
        <v>44184</v>
      </c>
      <c r="C329" s="18" t="str">
        <f>TEXT(tbDailies[[#This Row],[Date]],"mmm-yy")</f>
        <v>Dec-20</v>
      </c>
      <c r="D329" s="4">
        <v>93</v>
      </c>
      <c r="E329" s="4" t="str">
        <f>_xlfn.XLOOKUP(tbDailies[[#This Row],[Date]],FXUSDCAD[Date],FXUSDCAD[Rate],E330)</f>
        <v>1.2775</v>
      </c>
      <c r="F329" s="6">
        <f>_xlfn.XLOOKUP(tbDailies[[#This Row],[Date]],BTC_USD_History[Date],BTC_USD_History[Close],"n/a")</f>
        <v>23869.832031000002</v>
      </c>
      <c r="G329" s="6">
        <f>_xlfn.XLOOKUP(tbDailies[[#This Row],[Date]],ETH_USD_History[Date(UTC)],ETH_USD_History[Value],"n/a")</f>
        <v>658.7</v>
      </c>
      <c r="H329" s="6" t="str">
        <f>_xlfn.XLOOKUP(tbDailies[[#This Row],[Date]],VOO_USD_History[Date],VOO_USD_History[Close],"n/a")</f>
        <v>n/a</v>
      </c>
      <c r="I329" s="8" t="str">
        <f>_xlfn.XLOOKUP(tbDailies[[#This Row],[Date]],VIX_USD_History[DATE],VIX_USD_History[CLOSE],"n/a")</f>
        <v>n/a</v>
      </c>
      <c r="J329" s="6">
        <f>tbDailies[[#This Row],[BTC-USD]]*tbDailies[[#This Row],[FX]]</f>
        <v>30493.710419602503</v>
      </c>
      <c r="K329" s="6">
        <f>tbDailies[[#This Row],[ETH-USD]]*tbDailies[[#This Row],[FX]]</f>
        <v>841.48925000000008</v>
      </c>
      <c r="L329" s="16">
        <f>_xlfn.XLOOKUP(tbDailies[[#This Row],[Month]],tbMonthlies[Month],tbMonthlies[US Inflation],L330)</f>
        <v>1.3599999999999999E-2</v>
      </c>
      <c r="M329" s="39">
        <f>_xlfn.XLOOKUP(tbDailies[[#This Row],[Month]],tbMonthlies[Month],tbMonthlies[Buffett Indicator],M330)</f>
        <v>1.7783232453798252</v>
      </c>
      <c r="N329" s="39">
        <f>_xlfn.XLOOKUP(tbDailies[[#This Row],[Month]],tbMonthlies[Month],tbMonthlies[CPI Indicator],N330)</f>
        <v>0.72400144536787392</v>
      </c>
      <c r="O329" s="39">
        <f>_xlfn.XLOOKUP(tbDailies[[#This Row],[Month]],tbMonthlies[Month],tbMonthlies[Shiller PE],O330)</f>
        <v>0.3926</v>
      </c>
      <c r="P329" s="39">
        <f>_xlfn.XLOOKUP(tbDailies[[#This Row],[Month]],tbMonthlies[Month],tbMonthlies[Unemployment],P330)</f>
        <v>6.7000000000000004E-2</v>
      </c>
      <c r="Q329" s="48">
        <f>_xlfn.XLOOKUP(tbDailies[[#This Row],[Month]],tbMonthlies[Month],tbMonthlies[Debt to GDP],Q330)</f>
        <v>79.349999999999994</v>
      </c>
    </row>
    <row r="330" spans="2:17" ht="30" customHeight="1" x14ac:dyDescent="0.25">
      <c r="B330" s="10">
        <v>44183</v>
      </c>
      <c r="C330" s="18" t="str">
        <f>TEXT(tbDailies[[#This Row],[Date]],"mmm-yy")</f>
        <v>Dec-20</v>
      </c>
      <c r="D330" s="4">
        <v>95</v>
      </c>
      <c r="E330" s="4" t="str">
        <f>_xlfn.XLOOKUP(tbDailies[[#This Row],[Date]],FXUSDCAD[Date],FXUSDCAD[Rate],E331)</f>
        <v>1.2775</v>
      </c>
      <c r="F330" s="6">
        <f>_xlfn.XLOOKUP(tbDailies[[#This Row],[Date]],BTC_USD_History[Date],BTC_USD_History[Close],"n/a")</f>
        <v>23137.960938</v>
      </c>
      <c r="G330" s="6">
        <f>_xlfn.XLOOKUP(tbDailies[[#This Row],[Date]],ETH_USD_History[Date(UTC)],ETH_USD_History[Value],"n/a")</f>
        <v>654.54999999999995</v>
      </c>
      <c r="H330" s="6">
        <f>_xlfn.XLOOKUP(tbDailies[[#This Row],[Date]],VOO_USD_History[Date],VOO_USD_History[Close],"n/a")</f>
        <v>340.64001500000001</v>
      </c>
      <c r="I330" s="8">
        <f>_xlfn.XLOOKUP(tbDailies[[#This Row],[Date]],VIX_USD_History[DATE],VIX_USD_History[CLOSE],"n/a")</f>
        <v>21.57</v>
      </c>
      <c r="J330" s="6">
        <f>tbDailies[[#This Row],[BTC-USD]]*tbDailies[[#This Row],[FX]]</f>
        <v>29558.745098295003</v>
      </c>
      <c r="K330" s="6">
        <f>tbDailies[[#This Row],[ETH-USD]]*tbDailies[[#This Row],[FX]]</f>
        <v>836.18762500000003</v>
      </c>
      <c r="L330" s="16">
        <f>_xlfn.XLOOKUP(tbDailies[[#This Row],[Month]],tbMonthlies[Month],tbMonthlies[US Inflation],L331)</f>
        <v>1.3599999999999999E-2</v>
      </c>
      <c r="M330" s="39">
        <f>_xlfn.XLOOKUP(tbDailies[[#This Row],[Month]],tbMonthlies[Month],tbMonthlies[Buffett Indicator],M331)</f>
        <v>1.7783232453798252</v>
      </c>
      <c r="N330" s="39">
        <f>_xlfn.XLOOKUP(tbDailies[[#This Row],[Month]],tbMonthlies[Month],tbMonthlies[CPI Indicator],N331)</f>
        <v>0.72400144536787392</v>
      </c>
      <c r="O330" s="39">
        <f>_xlfn.XLOOKUP(tbDailies[[#This Row],[Month]],tbMonthlies[Month],tbMonthlies[Shiller PE],O331)</f>
        <v>0.3926</v>
      </c>
      <c r="P330" s="39">
        <f>_xlfn.XLOOKUP(tbDailies[[#This Row],[Month]],tbMonthlies[Month],tbMonthlies[Unemployment],P331)</f>
        <v>6.7000000000000004E-2</v>
      </c>
      <c r="Q330" s="48">
        <f>_xlfn.XLOOKUP(tbDailies[[#This Row],[Month]],tbMonthlies[Month],tbMonthlies[Debt to GDP],Q331)</f>
        <v>79.349999999999994</v>
      </c>
    </row>
    <row r="331" spans="2:17" ht="30" customHeight="1" x14ac:dyDescent="0.25">
      <c r="B331" s="10">
        <v>44182</v>
      </c>
      <c r="C331" s="18" t="str">
        <f>TEXT(tbDailies[[#This Row],[Date]],"mmm-yy")</f>
        <v>Dec-20</v>
      </c>
      <c r="D331" s="4">
        <v>92</v>
      </c>
      <c r="E331" s="4" t="str">
        <f>_xlfn.XLOOKUP(tbDailies[[#This Row],[Date]],FXUSDCAD[Date],FXUSDCAD[Rate],E332)</f>
        <v>1.2718</v>
      </c>
      <c r="F331" s="6">
        <f>_xlfn.XLOOKUP(tbDailies[[#This Row],[Date]],BTC_USD_History[Date],BTC_USD_History[Close],"n/a")</f>
        <v>22805.162109000001</v>
      </c>
      <c r="G331" s="6">
        <f>_xlfn.XLOOKUP(tbDailies[[#This Row],[Date]],ETH_USD_History[Date(UTC)],ETH_USD_History[Value],"n/a")</f>
        <v>643.16</v>
      </c>
      <c r="H331" s="6">
        <f>_xlfn.XLOOKUP(tbDailies[[#This Row],[Date]],VOO_USD_History[Date],VOO_USD_History[Close],"n/a")</f>
        <v>342.01001000000002</v>
      </c>
      <c r="I331" s="8">
        <f>_xlfn.XLOOKUP(tbDailies[[#This Row],[Date]],VIX_USD_History[DATE],VIX_USD_History[CLOSE],"n/a")</f>
        <v>21.93</v>
      </c>
      <c r="J331" s="6">
        <f>tbDailies[[#This Row],[BTC-USD]]*tbDailies[[#This Row],[FX]]</f>
        <v>29003.605170226201</v>
      </c>
      <c r="K331" s="6">
        <f>tbDailies[[#This Row],[ETH-USD]]*tbDailies[[#This Row],[FX]]</f>
        <v>817.97088799999995</v>
      </c>
      <c r="L331" s="16">
        <f>_xlfn.XLOOKUP(tbDailies[[#This Row],[Month]],tbMonthlies[Month],tbMonthlies[US Inflation],L332)</f>
        <v>1.3599999999999999E-2</v>
      </c>
      <c r="M331" s="39">
        <f>_xlfn.XLOOKUP(tbDailies[[#This Row],[Month]],tbMonthlies[Month],tbMonthlies[Buffett Indicator],M332)</f>
        <v>1.7783232453798252</v>
      </c>
      <c r="N331" s="39">
        <f>_xlfn.XLOOKUP(tbDailies[[#This Row],[Month]],tbMonthlies[Month],tbMonthlies[CPI Indicator],N332)</f>
        <v>0.72400144536787392</v>
      </c>
      <c r="O331" s="39">
        <f>_xlfn.XLOOKUP(tbDailies[[#This Row],[Month]],tbMonthlies[Month],tbMonthlies[Shiller PE],O332)</f>
        <v>0.3926</v>
      </c>
      <c r="P331" s="39">
        <f>_xlfn.XLOOKUP(tbDailies[[#This Row],[Month]],tbMonthlies[Month],tbMonthlies[Unemployment],P332)</f>
        <v>6.7000000000000004E-2</v>
      </c>
      <c r="Q331" s="48">
        <f>_xlfn.XLOOKUP(tbDailies[[#This Row],[Month]],tbMonthlies[Month],tbMonthlies[Debt to GDP],Q332)</f>
        <v>79.349999999999994</v>
      </c>
    </row>
    <row r="332" spans="2:17" ht="30" customHeight="1" x14ac:dyDescent="0.25">
      <c r="B332" s="10">
        <v>44181</v>
      </c>
      <c r="C332" s="18" t="str">
        <f>TEXT(tbDailies[[#This Row],[Date]],"mmm-yy")</f>
        <v>Dec-20</v>
      </c>
      <c r="D332" s="4">
        <v>92</v>
      </c>
      <c r="E332" s="4" t="str">
        <f>_xlfn.XLOOKUP(tbDailies[[#This Row],[Date]],FXUSDCAD[Date],FXUSDCAD[Rate],E333)</f>
        <v>1.2753</v>
      </c>
      <c r="F332" s="6">
        <f>_xlfn.XLOOKUP(tbDailies[[#This Row],[Date]],BTC_USD_History[Date],BTC_USD_History[Close],"n/a")</f>
        <v>21310.597656000002</v>
      </c>
      <c r="G332" s="6">
        <f>_xlfn.XLOOKUP(tbDailies[[#This Row],[Date]],ETH_USD_History[Date(UTC)],ETH_USD_History[Value],"n/a")</f>
        <v>637.74</v>
      </c>
      <c r="H332" s="6">
        <f>_xlfn.XLOOKUP(tbDailies[[#This Row],[Date]],VOO_USD_History[Date],VOO_USD_History[Close],"n/a")</f>
        <v>340.16000400000001</v>
      </c>
      <c r="I332" s="8">
        <f>_xlfn.XLOOKUP(tbDailies[[#This Row],[Date]],VIX_USD_History[DATE],VIX_USD_History[CLOSE],"n/a")</f>
        <v>22.5</v>
      </c>
      <c r="J332" s="6">
        <f>tbDailies[[#This Row],[BTC-USD]]*tbDailies[[#This Row],[FX]]</f>
        <v>27177.405190696805</v>
      </c>
      <c r="K332" s="6">
        <f>tbDailies[[#This Row],[ETH-USD]]*tbDailies[[#This Row],[FX]]</f>
        <v>813.30982200000005</v>
      </c>
      <c r="L332" s="16">
        <f>_xlfn.XLOOKUP(tbDailies[[#This Row],[Month]],tbMonthlies[Month],tbMonthlies[US Inflation],L333)</f>
        <v>1.3599999999999999E-2</v>
      </c>
      <c r="M332" s="39">
        <f>_xlfn.XLOOKUP(tbDailies[[#This Row],[Month]],tbMonthlies[Month],tbMonthlies[Buffett Indicator],M333)</f>
        <v>1.7783232453798252</v>
      </c>
      <c r="N332" s="39">
        <f>_xlfn.XLOOKUP(tbDailies[[#This Row],[Month]],tbMonthlies[Month],tbMonthlies[CPI Indicator],N333)</f>
        <v>0.72400144536787392</v>
      </c>
      <c r="O332" s="39">
        <f>_xlfn.XLOOKUP(tbDailies[[#This Row],[Month]],tbMonthlies[Month],tbMonthlies[Shiller PE],O333)</f>
        <v>0.3926</v>
      </c>
      <c r="P332" s="39">
        <f>_xlfn.XLOOKUP(tbDailies[[#This Row],[Month]],tbMonthlies[Month],tbMonthlies[Unemployment],P333)</f>
        <v>6.7000000000000004E-2</v>
      </c>
      <c r="Q332" s="48">
        <f>_xlfn.XLOOKUP(tbDailies[[#This Row],[Month]],tbMonthlies[Month],tbMonthlies[Debt to GDP],Q333)</f>
        <v>79.349999999999994</v>
      </c>
    </row>
    <row r="333" spans="2:17" ht="30" customHeight="1" x14ac:dyDescent="0.25">
      <c r="B333" s="10">
        <v>44180</v>
      </c>
      <c r="C333" s="18" t="str">
        <f>TEXT(tbDailies[[#This Row],[Date]],"mmm-yy")</f>
        <v>Dec-20</v>
      </c>
      <c r="D333" s="4">
        <v>91</v>
      </c>
      <c r="E333" s="4" t="str">
        <f>_xlfn.XLOOKUP(tbDailies[[#This Row],[Date]],FXUSDCAD[Date],FXUSDCAD[Rate],E334)</f>
        <v>1.2722</v>
      </c>
      <c r="F333" s="6">
        <f>_xlfn.XLOOKUP(tbDailies[[#This Row],[Date]],BTC_USD_History[Date],BTC_USD_History[Close],"n/a")</f>
        <v>19417.076172000001</v>
      </c>
      <c r="G333" s="6">
        <f>_xlfn.XLOOKUP(tbDailies[[#This Row],[Date]],ETH_USD_History[Date(UTC)],ETH_USD_History[Value],"n/a")</f>
        <v>589.16999999999996</v>
      </c>
      <c r="H333" s="6">
        <f>_xlfn.XLOOKUP(tbDailies[[#This Row],[Date]],VOO_USD_History[Date],VOO_USD_History[Close],"n/a")</f>
        <v>339.64001500000001</v>
      </c>
      <c r="I333" s="8">
        <f>_xlfn.XLOOKUP(tbDailies[[#This Row],[Date]],VIX_USD_History[DATE],VIX_USD_History[CLOSE],"n/a")</f>
        <v>22.89</v>
      </c>
      <c r="J333" s="6">
        <f>tbDailies[[#This Row],[BTC-USD]]*tbDailies[[#This Row],[FX]]</f>
        <v>24702.404306018401</v>
      </c>
      <c r="K333" s="6">
        <f>tbDailies[[#This Row],[ETH-USD]]*tbDailies[[#This Row],[FX]]</f>
        <v>749.54207399999996</v>
      </c>
      <c r="L333" s="16">
        <f>_xlfn.XLOOKUP(tbDailies[[#This Row],[Month]],tbMonthlies[Month],tbMonthlies[US Inflation],L334)</f>
        <v>1.3599999999999999E-2</v>
      </c>
      <c r="M333" s="39">
        <f>_xlfn.XLOOKUP(tbDailies[[#This Row],[Month]],tbMonthlies[Month],tbMonthlies[Buffett Indicator],M334)</f>
        <v>1.7783232453798252</v>
      </c>
      <c r="N333" s="39">
        <f>_xlfn.XLOOKUP(tbDailies[[#This Row],[Month]],tbMonthlies[Month],tbMonthlies[CPI Indicator],N334)</f>
        <v>0.72400144536787392</v>
      </c>
      <c r="O333" s="39">
        <f>_xlfn.XLOOKUP(tbDailies[[#This Row],[Month]],tbMonthlies[Month],tbMonthlies[Shiller PE],O334)</f>
        <v>0.3926</v>
      </c>
      <c r="P333" s="39">
        <f>_xlfn.XLOOKUP(tbDailies[[#This Row],[Month]],tbMonthlies[Month],tbMonthlies[Unemployment],P334)</f>
        <v>6.7000000000000004E-2</v>
      </c>
      <c r="Q333" s="48">
        <f>_xlfn.XLOOKUP(tbDailies[[#This Row],[Month]],tbMonthlies[Month],tbMonthlies[Debt to GDP],Q334)</f>
        <v>79.349999999999994</v>
      </c>
    </row>
    <row r="334" spans="2:17" ht="30" customHeight="1" x14ac:dyDescent="0.25">
      <c r="B334" s="10">
        <v>44179</v>
      </c>
      <c r="C334" s="18" t="str">
        <f>TEXT(tbDailies[[#This Row],[Date]],"mmm-yy")</f>
        <v>Dec-20</v>
      </c>
      <c r="D334" s="4">
        <v>95</v>
      </c>
      <c r="E334" s="4" t="str">
        <f>_xlfn.XLOOKUP(tbDailies[[#This Row],[Date]],FXUSDCAD[Date],FXUSDCAD[Rate],E335)</f>
        <v>1.2757</v>
      </c>
      <c r="F334" s="6">
        <f>_xlfn.XLOOKUP(tbDailies[[#This Row],[Date]],BTC_USD_History[Date],BTC_USD_History[Close],"n/a")</f>
        <v>19246.644531000002</v>
      </c>
      <c r="G334" s="6">
        <f>_xlfn.XLOOKUP(tbDailies[[#This Row],[Date]],ETH_USD_History[Date(UTC)],ETH_USD_History[Value],"n/a")</f>
        <v>586.35</v>
      </c>
      <c r="H334" s="6">
        <f>_xlfn.XLOOKUP(tbDailies[[#This Row],[Date]],VOO_USD_History[Date],VOO_USD_History[Close],"n/a")</f>
        <v>335.01001000000002</v>
      </c>
      <c r="I334" s="8">
        <f>_xlfn.XLOOKUP(tbDailies[[#This Row],[Date]],VIX_USD_History[DATE],VIX_USD_History[CLOSE],"n/a")</f>
        <v>24.72</v>
      </c>
      <c r="J334" s="6">
        <f>tbDailies[[#This Row],[BTC-USD]]*tbDailies[[#This Row],[FX]]</f>
        <v>24552.944428196704</v>
      </c>
      <c r="K334" s="6">
        <f>tbDailies[[#This Row],[ETH-USD]]*tbDailies[[#This Row],[FX]]</f>
        <v>748.00669500000004</v>
      </c>
      <c r="L334" s="16">
        <f>_xlfn.XLOOKUP(tbDailies[[#This Row],[Month]],tbMonthlies[Month],tbMonthlies[US Inflation],L335)</f>
        <v>1.3599999999999999E-2</v>
      </c>
      <c r="M334" s="39">
        <f>_xlfn.XLOOKUP(tbDailies[[#This Row],[Month]],tbMonthlies[Month],tbMonthlies[Buffett Indicator],M335)</f>
        <v>1.7783232453798252</v>
      </c>
      <c r="N334" s="39">
        <f>_xlfn.XLOOKUP(tbDailies[[#This Row],[Month]],tbMonthlies[Month],tbMonthlies[CPI Indicator],N335)</f>
        <v>0.72400144536787392</v>
      </c>
      <c r="O334" s="39">
        <f>_xlfn.XLOOKUP(tbDailies[[#This Row],[Month]],tbMonthlies[Month],tbMonthlies[Shiller PE],O335)</f>
        <v>0.3926</v>
      </c>
      <c r="P334" s="39">
        <f>_xlfn.XLOOKUP(tbDailies[[#This Row],[Month]],tbMonthlies[Month],tbMonthlies[Unemployment],P335)</f>
        <v>6.7000000000000004E-2</v>
      </c>
      <c r="Q334" s="48">
        <f>_xlfn.XLOOKUP(tbDailies[[#This Row],[Month]],tbMonthlies[Month],tbMonthlies[Debt to GDP],Q335)</f>
        <v>79.349999999999994</v>
      </c>
    </row>
    <row r="335" spans="2:17" ht="30" customHeight="1" x14ac:dyDescent="0.25">
      <c r="B335" s="10">
        <v>44178</v>
      </c>
      <c r="C335" s="18" t="str">
        <f>TEXT(tbDailies[[#This Row],[Date]],"mmm-yy")</f>
        <v>Dec-20</v>
      </c>
      <c r="D335" s="4">
        <v>91</v>
      </c>
      <c r="E335" s="4" t="str">
        <f>_xlfn.XLOOKUP(tbDailies[[#This Row],[Date]],FXUSDCAD[Date],FXUSDCAD[Rate],E336)</f>
        <v>1.2769</v>
      </c>
      <c r="F335" s="6">
        <f>_xlfn.XLOOKUP(tbDailies[[#This Row],[Date]],BTC_USD_History[Date],BTC_USD_History[Close],"n/a")</f>
        <v>19142.382813</v>
      </c>
      <c r="G335" s="6">
        <f>_xlfn.XLOOKUP(tbDailies[[#This Row],[Date]],ETH_USD_History[Date(UTC)],ETH_USD_History[Value],"n/a")</f>
        <v>590.72</v>
      </c>
      <c r="H335" s="6" t="str">
        <f>_xlfn.XLOOKUP(tbDailies[[#This Row],[Date]],VOO_USD_History[Date],VOO_USD_History[Close],"n/a")</f>
        <v>n/a</v>
      </c>
      <c r="I335" s="8" t="str">
        <f>_xlfn.XLOOKUP(tbDailies[[#This Row],[Date]],VIX_USD_History[DATE],VIX_USD_History[CLOSE],"n/a")</f>
        <v>n/a</v>
      </c>
      <c r="J335" s="6">
        <f>tbDailies[[#This Row],[BTC-USD]]*tbDailies[[#This Row],[FX]]</f>
        <v>24442.908613919699</v>
      </c>
      <c r="K335" s="6">
        <f>tbDailies[[#This Row],[ETH-USD]]*tbDailies[[#This Row],[FX]]</f>
        <v>754.29036799999994</v>
      </c>
      <c r="L335" s="16">
        <f>_xlfn.XLOOKUP(tbDailies[[#This Row],[Month]],tbMonthlies[Month],tbMonthlies[US Inflation],L336)</f>
        <v>1.3599999999999999E-2</v>
      </c>
      <c r="M335" s="39">
        <f>_xlfn.XLOOKUP(tbDailies[[#This Row],[Month]],tbMonthlies[Month],tbMonthlies[Buffett Indicator],M336)</f>
        <v>1.7783232453798252</v>
      </c>
      <c r="N335" s="39">
        <f>_xlfn.XLOOKUP(tbDailies[[#This Row],[Month]],tbMonthlies[Month],tbMonthlies[CPI Indicator],N336)</f>
        <v>0.72400144536787392</v>
      </c>
      <c r="O335" s="39">
        <f>_xlfn.XLOOKUP(tbDailies[[#This Row],[Month]],tbMonthlies[Month],tbMonthlies[Shiller PE],O336)</f>
        <v>0.3926</v>
      </c>
      <c r="P335" s="39">
        <f>_xlfn.XLOOKUP(tbDailies[[#This Row],[Month]],tbMonthlies[Month],tbMonthlies[Unemployment],P336)</f>
        <v>6.7000000000000004E-2</v>
      </c>
      <c r="Q335" s="48">
        <f>_xlfn.XLOOKUP(tbDailies[[#This Row],[Month]],tbMonthlies[Month],tbMonthlies[Debt to GDP],Q336)</f>
        <v>79.349999999999994</v>
      </c>
    </row>
    <row r="336" spans="2:17" ht="30" customHeight="1" x14ac:dyDescent="0.25">
      <c r="B336" s="10">
        <v>44177</v>
      </c>
      <c r="C336" s="18" t="str">
        <f>TEXT(tbDailies[[#This Row],[Date]],"mmm-yy")</f>
        <v>Dec-20</v>
      </c>
      <c r="D336" s="4">
        <v>90</v>
      </c>
      <c r="E336" s="4" t="str">
        <f>_xlfn.XLOOKUP(tbDailies[[#This Row],[Date]],FXUSDCAD[Date],FXUSDCAD[Rate],E337)</f>
        <v>1.2769</v>
      </c>
      <c r="F336" s="6">
        <f>_xlfn.XLOOKUP(tbDailies[[#This Row],[Date]],BTC_USD_History[Date],BTC_USD_History[Close],"n/a")</f>
        <v>18803.65625</v>
      </c>
      <c r="G336" s="6">
        <f>_xlfn.XLOOKUP(tbDailies[[#This Row],[Date]],ETH_USD_History[Date(UTC)],ETH_USD_History[Value],"n/a")</f>
        <v>568.26</v>
      </c>
      <c r="H336" s="6" t="str">
        <f>_xlfn.XLOOKUP(tbDailies[[#This Row],[Date]],VOO_USD_History[Date],VOO_USD_History[Close],"n/a")</f>
        <v>n/a</v>
      </c>
      <c r="I336" s="8" t="str">
        <f>_xlfn.XLOOKUP(tbDailies[[#This Row],[Date]],VIX_USD_History[DATE],VIX_USD_History[CLOSE],"n/a")</f>
        <v>n/a</v>
      </c>
      <c r="J336" s="6">
        <f>tbDailies[[#This Row],[BTC-USD]]*tbDailies[[#This Row],[FX]]</f>
        <v>24010.388665625</v>
      </c>
      <c r="K336" s="6">
        <f>tbDailies[[#This Row],[ETH-USD]]*tbDailies[[#This Row],[FX]]</f>
        <v>725.61119399999995</v>
      </c>
      <c r="L336" s="16">
        <f>_xlfn.XLOOKUP(tbDailies[[#This Row],[Month]],tbMonthlies[Month],tbMonthlies[US Inflation],L337)</f>
        <v>1.3599999999999999E-2</v>
      </c>
      <c r="M336" s="39">
        <f>_xlfn.XLOOKUP(tbDailies[[#This Row],[Month]],tbMonthlies[Month],tbMonthlies[Buffett Indicator],M337)</f>
        <v>1.7783232453798252</v>
      </c>
      <c r="N336" s="39">
        <f>_xlfn.XLOOKUP(tbDailies[[#This Row],[Month]],tbMonthlies[Month],tbMonthlies[CPI Indicator],N337)</f>
        <v>0.72400144536787392</v>
      </c>
      <c r="O336" s="39">
        <f>_xlfn.XLOOKUP(tbDailies[[#This Row],[Month]],tbMonthlies[Month],tbMonthlies[Shiller PE],O337)</f>
        <v>0.3926</v>
      </c>
      <c r="P336" s="39">
        <f>_xlfn.XLOOKUP(tbDailies[[#This Row],[Month]],tbMonthlies[Month],tbMonthlies[Unemployment],P337)</f>
        <v>6.7000000000000004E-2</v>
      </c>
      <c r="Q336" s="48">
        <f>_xlfn.XLOOKUP(tbDailies[[#This Row],[Month]],tbMonthlies[Month],tbMonthlies[Debt to GDP],Q337)</f>
        <v>79.349999999999994</v>
      </c>
    </row>
    <row r="337" spans="2:17" ht="30" customHeight="1" x14ac:dyDescent="0.25">
      <c r="B337" s="10">
        <v>44176</v>
      </c>
      <c r="C337" s="18" t="str">
        <f>TEXT(tbDailies[[#This Row],[Date]],"mmm-yy")</f>
        <v>Dec-20</v>
      </c>
      <c r="D337" s="4">
        <v>89</v>
      </c>
      <c r="E337" s="4" t="str">
        <f>_xlfn.XLOOKUP(tbDailies[[#This Row],[Date]],FXUSDCAD[Date],FXUSDCAD[Rate],E338)</f>
        <v>1.2769</v>
      </c>
      <c r="F337" s="6">
        <f>_xlfn.XLOOKUP(tbDailies[[#This Row],[Date]],BTC_USD_History[Date],BTC_USD_History[Close],"n/a")</f>
        <v>18058.904297000001</v>
      </c>
      <c r="G337" s="6">
        <f>_xlfn.XLOOKUP(tbDailies[[#This Row],[Date]],ETH_USD_History[Date(UTC)],ETH_USD_History[Value],"n/a")</f>
        <v>544.14</v>
      </c>
      <c r="H337" s="6">
        <f>_xlfn.XLOOKUP(tbDailies[[#This Row],[Date]],VOO_USD_History[Date],VOO_USD_History[Close],"n/a")</f>
        <v>336.54998799999998</v>
      </c>
      <c r="I337" s="8">
        <f>_xlfn.XLOOKUP(tbDailies[[#This Row],[Date]],VIX_USD_History[DATE],VIX_USD_History[CLOSE],"n/a")</f>
        <v>23.31</v>
      </c>
      <c r="J337" s="6">
        <f>tbDailies[[#This Row],[BTC-USD]]*tbDailies[[#This Row],[FX]]</f>
        <v>23059.414896839298</v>
      </c>
      <c r="K337" s="6">
        <f>tbDailies[[#This Row],[ETH-USD]]*tbDailies[[#This Row],[FX]]</f>
        <v>694.812366</v>
      </c>
      <c r="L337" s="16">
        <f>_xlfn.XLOOKUP(tbDailies[[#This Row],[Month]],tbMonthlies[Month],tbMonthlies[US Inflation],L338)</f>
        <v>1.3599999999999999E-2</v>
      </c>
      <c r="M337" s="39">
        <f>_xlfn.XLOOKUP(tbDailies[[#This Row],[Month]],tbMonthlies[Month],tbMonthlies[Buffett Indicator],M338)</f>
        <v>1.7783232453798252</v>
      </c>
      <c r="N337" s="39">
        <f>_xlfn.XLOOKUP(tbDailies[[#This Row],[Month]],tbMonthlies[Month],tbMonthlies[CPI Indicator],N338)</f>
        <v>0.72400144536787392</v>
      </c>
      <c r="O337" s="39">
        <f>_xlfn.XLOOKUP(tbDailies[[#This Row],[Month]],tbMonthlies[Month],tbMonthlies[Shiller PE],O338)</f>
        <v>0.3926</v>
      </c>
      <c r="P337" s="39">
        <f>_xlfn.XLOOKUP(tbDailies[[#This Row],[Month]],tbMonthlies[Month],tbMonthlies[Unemployment],P338)</f>
        <v>6.7000000000000004E-2</v>
      </c>
      <c r="Q337" s="48">
        <f>_xlfn.XLOOKUP(tbDailies[[#This Row],[Month]],tbMonthlies[Month],tbMonthlies[Debt to GDP],Q338)</f>
        <v>79.349999999999994</v>
      </c>
    </row>
    <row r="338" spans="2:17" ht="30" customHeight="1" x14ac:dyDescent="0.25">
      <c r="B338" s="10">
        <v>44175</v>
      </c>
      <c r="C338" s="18" t="str">
        <f>TEXT(tbDailies[[#This Row],[Date]],"mmm-yy")</f>
        <v>Dec-20</v>
      </c>
      <c r="D338" s="4">
        <v>94</v>
      </c>
      <c r="E338" s="4" t="str">
        <f>_xlfn.XLOOKUP(tbDailies[[#This Row],[Date]],FXUSDCAD[Date],FXUSDCAD[Rate],E339)</f>
        <v>1.2734</v>
      </c>
      <c r="F338" s="6">
        <f>_xlfn.XLOOKUP(tbDailies[[#This Row],[Date]],BTC_USD_History[Date],BTC_USD_History[Close],"n/a")</f>
        <v>18264.992188</v>
      </c>
      <c r="G338" s="6">
        <f>_xlfn.XLOOKUP(tbDailies[[#This Row],[Date]],ETH_USD_History[Date(UTC)],ETH_USD_History[Value],"n/a")</f>
        <v>558.36</v>
      </c>
      <c r="H338" s="6">
        <f>_xlfn.XLOOKUP(tbDailies[[#This Row],[Date]],VOO_USD_History[Date],VOO_USD_History[Close],"n/a")</f>
        <v>336.98001099999999</v>
      </c>
      <c r="I338" s="8">
        <f>_xlfn.XLOOKUP(tbDailies[[#This Row],[Date]],VIX_USD_History[DATE],VIX_USD_History[CLOSE],"n/a")</f>
        <v>22.52</v>
      </c>
      <c r="J338" s="6">
        <f>tbDailies[[#This Row],[BTC-USD]]*tbDailies[[#This Row],[FX]]</f>
        <v>23258.6410521992</v>
      </c>
      <c r="K338" s="6">
        <f>tbDailies[[#This Row],[ETH-USD]]*tbDailies[[#This Row],[FX]]</f>
        <v>711.01562400000012</v>
      </c>
      <c r="L338" s="16">
        <f>_xlfn.XLOOKUP(tbDailies[[#This Row],[Month]],tbMonthlies[Month],tbMonthlies[US Inflation],L339)</f>
        <v>1.3599999999999999E-2</v>
      </c>
      <c r="M338" s="39">
        <f>_xlfn.XLOOKUP(tbDailies[[#This Row],[Month]],tbMonthlies[Month],tbMonthlies[Buffett Indicator],M339)</f>
        <v>1.7783232453798252</v>
      </c>
      <c r="N338" s="39">
        <f>_xlfn.XLOOKUP(tbDailies[[#This Row],[Month]],tbMonthlies[Month],tbMonthlies[CPI Indicator],N339)</f>
        <v>0.72400144536787392</v>
      </c>
      <c r="O338" s="39">
        <f>_xlfn.XLOOKUP(tbDailies[[#This Row],[Month]],tbMonthlies[Month],tbMonthlies[Shiller PE],O339)</f>
        <v>0.3926</v>
      </c>
      <c r="P338" s="39">
        <f>_xlfn.XLOOKUP(tbDailies[[#This Row],[Month]],tbMonthlies[Month],tbMonthlies[Unemployment],P339)</f>
        <v>6.7000000000000004E-2</v>
      </c>
      <c r="Q338" s="48">
        <f>_xlfn.XLOOKUP(tbDailies[[#This Row],[Month]],tbMonthlies[Month],tbMonthlies[Debt to GDP],Q339)</f>
        <v>79.349999999999994</v>
      </c>
    </row>
    <row r="339" spans="2:17" ht="30" customHeight="1" x14ac:dyDescent="0.25">
      <c r="B339" s="10">
        <v>44174</v>
      </c>
      <c r="C339" s="18" t="str">
        <f>TEXT(tbDailies[[#This Row],[Date]],"mmm-yy")</f>
        <v>Dec-20</v>
      </c>
      <c r="D339" s="4">
        <v>86</v>
      </c>
      <c r="E339" s="4" t="str">
        <f>_xlfn.XLOOKUP(tbDailies[[#This Row],[Date]],FXUSDCAD[Date],FXUSDCAD[Rate],E340)</f>
        <v>1.2803</v>
      </c>
      <c r="F339" s="6">
        <f>_xlfn.XLOOKUP(tbDailies[[#This Row],[Date]],BTC_USD_History[Date],BTC_USD_History[Close],"n/a")</f>
        <v>18553.916015999999</v>
      </c>
      <c r="G339" s="6">
        <f>_xlfn.XLOOKUP(tbDailies[[#This Row],[Date]],ETH_USD_History[Date(UTC)],ETH_USD_History[Value],"n/a")</f>
        <v>573.44000000000005</v>
      </c>
      <c r="H339" s="6">
        <f>_xlfn.XLOOKUP(tbDailies[[#This Row],[Date]],VOO_USD_History[Date],VOO_USD_History[Close],"n/a")</f>
        <v>337.14001500000001</v>
      </c>
      <c r="I339" s="8">
        <f>_xlfn.XLOOKUP(tbDailies[[#This Row],[Date]],VIX_USD_History[DATE],VIX_USD_History[CLOSE],"n/a")</f>
        <v>22.27</v>
      </c>
      <c r="J339" s="6">
        <f>tbDailies[[#This Row],[BTC-USD]]*tbDailies[[#This Row],[FX]]</f>
        <v>23754.5786752848</v>
      </c>
      <c r="K339" s="6">
        <f>tbDailies[[#This Row],[ETH-USD]]*tbDailies[[#This Row],[FX]]</f>
        <v>734.17523200000005</v>
      </c>
      <c r="L339" s="16">
        <f>_xlfn.XLOOKUP(tbDailies[[#This Row],[Month]],tbMonthlies[Month],tbMonthlies[US Inflation],L340)</f>
        <v>1.3599999999999999E-2</v>
      </c>
      <c r="M339" s="39">
        <f>_xlfn.XLOOKUP(tbDailies[[#This Row],[Month]],tbMonthlies[Month],tbMonthlies[Buffett Indicator],M340)</f>
        <v>1.7783232453798252</v>
      </c>
      <c r="N339" s="39">
        <f>_xlfn.XLOOKUP(tbDailies[[#This Row],[Month]],tbMonthlies[Month],tbMonthlies[CPI Indicator],N340)</f>
        <v>0.72400144536787392</v>
      </c>
      <c r="O339" s="39">
        <f>_xlfn.XLOOKUP(tbDailies[[#This Row],[Month]],tbMonthlies[Month],tbMonthlies[Shiller PE],O340)</f>
        <v>0.3926</v>
      </c>
      <c r="P339" s="39">
        <f>_xlfn.XLOOKUP(tbDailies[[#This Row],[Month]],tbMonthlies[Month],tbMonthlies[Unemployment],P340)</f>
        <v>6.7000000000000004E-2</v>
      </c>
      <c r="Q339" s="48">
        <f>_xlfn.XLOOKUP(tbDailies[[#This Row],[Month]],tbMonthlies[Month],tbMonthlies[Debt to GDP],Q340)</f>
        <v>79.349999999999994</v>
      </c>
    </row>
    <row r="340" spans="2:17" ht="30" customHeight="1" x14ac:dyDescent="0.25">
      <c r="B340" s="10">
        <v>44173</v>
      </c>
      <c r="C340" s="18" t="str">
        <f>TEXT(tbDailies[[#This Row],[Date]],"mmm-yy")</f>
        <v>Dec-20</v>
      </c>
      <c r="D340" s="4">
        <v>95</v>
      </c>
      <c r="E340" s="4" t="str">
        <f>_xlfn.XLOOKUP(tbDailies[[#This Row],[Date]],FXUSDCAD[Date],FXUSDCAD[Rate],E341)</f>
        <v>1.2808</v>
      </c>
      <c r="F340" s="6">
        <f>_xlfn.XLOOKUP(tbDailies[[#This Row],[Date]],BTC_USD_History[Date],BTC_USD_History[Close],"n/a")</f>
        <v>18321.144531000002</v>
      </c>
      <c r="G340" s="6">
        <f>_xlfn.XLOOKUP(tbDailies[[#This Row],[Date]],ETH_USD_History[Date(UTC)],ETH_USD_History[Value],"n/a")</f>
        <v>554.82000000000005</v>
      </c>
      <c r="H340" s="6">
        <f>_xlfn.XLOOKUP(tbDailies[[#This Row],[Date]],VOO_USD_History[Date],VOO_USD_History[Close],"n/a")</f>
        <v>340.16000400000001</v>
      </c>
      <c r="I340" s="8">
        <f>_xlfn.XLOOKUP(tbDailies[[#This Row],[Date]],VIX_USD_History[DATE],VIX_USD_History[CLOSE],"n/a")</f>
        <v>20.68</v>
      </c>
      <c r="J340" s="6">
        <f>tbDailies[[#This Row],[BTC-USD]]*tbDailies[[#This Row],[FX]]</f>
        <v>23465.721915304803</v>
      </c>
      <c r="K340" s="6">
        <f>tbDailies[[#This Row],[ETH-USD]]*tbDailies[[#This Row],[FX]]</f>
        <v>710.61345600000004</v>
      </c>
      <c r="L340" s="16">
        <f>_xlfn.XLOOKUP(tbDailies[[#This Row],[Month]],tbMonthlies[Month],tbMonthlies[US Inflation],L341)</f>
        <v>1.3599999999999999E-2</v>
      </c>
      <c r="M340" s="39">
        <f>_xlfn.XLOOKUP(tbDailies[[#This Row],[Month]],tbMonthlies[Month],tbMonthlies[Buffett Indicator],M341)</f>
        <v>1.7783232453798252</v>
      </c>
      <c r="N340" s="39">
        <f>_xlfn.XLOOKUP(tbDailies[[#This Row],[Month]],tbMonthlies[Month],tbMonthlies[CPI Indicator],N341)</f>
        <v>0.72400144536787392</v>
      </c>
      <c r="O340" s="39">
        <f>_xlfn.XLOOKUP(tbDailies[[#This Row],[Month]],tbMonthlies[Month],tbMonthlies[Shiller PE],O341)</f>
        <v>0.3926</v>
      </c>
      <c r="P340" s="39">
        <f>_xlfn.XLOOKUP(tbDailies[[#This Row],[Month]],tbMonthlies[Month],tbMonthlies[Unemployment],P341)</f>
        <v>6.7000000000000004E-2</v>
      </c>
      <c r="Q340" s="48">
        <f>_xlfn.XLOOKUP(tbDailies[[#This Row],[Month]],tbMonthlies[Month],tbMonthlies[Debt to GDP],Q341)</f>
        <v>79.349999999999994</v>
      </c>
    </row>
    <row r="341" spans="2:17" ht="30" customHeight="1" x14ac:dyDescent="0.25">
      <c r="B341" s="10">
        <v>44172</v>
      </c>
      <c r="C341" s="18" t="str">
        <f>TEXT(tbDailies[[#This Row],[Date]],"mmm-yy")</f>
        <v>Dec-20</v>
      </c>
      <c r="D341" s="4">
        <v>94</v>
      </c>
      <c r="E341" s="4" t="str">
        <f>_xlfn.XLOOKUP(tbDailies[[#This Row],[Date]],FXUSDCAD[Date],FXUSDCAD[Rate],E342)</f>
        <v>1.2801</v>
      </c>
      <c r="F341" s="6">
        <f>_xlfn.XLOOKUP(tbDailies[[#This Row],[Date]],BTC_USD_History[Date],BTC_USD_History[Close],"n/a")</f>
        <v>19191.630859000001</v>
      </c>
      <c r="G341" s="6">
        <f>_xlfn.XLOOKUP(tbDailies[[#This Row],[Date]],ETH_USD_History[Date(UTC)],ETH_USD_History[Value],"n/a")</f>
        <v>591.36</v>
      </c>
      <c r="H341" s="6">
        <f>_xlfn.XLOOKUP(tbDailies[[#This Row],[Date]],VOO_USD_History[Date],VOO_USD_History[Close],"n/a")</f>
        <v>339.17999300000002</v>
      </c>
      <c r="I341" s="8">
        <f>_xlfn.XLOOKUP(tbDailies[[#This Row],[Date]],VIX_USD_History[DATE],VIX_USD_History[CLOSE],"n/a")</f>
        <v>21.3</v>
      </c>
      <c r="J341" s="6">
        <f>tbDailies[[#This Row],[BTC-USD]]*tbDailies[[#This Row],[FX]]</f>
        <v>24567.206662605902</v>
      </c>
      <c r="K341" s="6">
        <f>tbDailies[[#This Row],[ETH-USD]]*tbDailies[[#This Row],[FX]]</f>
        <v>756.99993600000005</v>
      </c>
      <c r="L341" s="16">
        <f>_xlfn.XLOOKUP(tbDailies[[#This Row],[Month]],tbMonthlies[Month],tbMonthlies[US Inflation],L342)</f>
        <v>1.3599999999999999E-2</v>
      </c>
      <c r="M341" s="39">
        <f>_xlfn.XLOOKUP(tbDailies[[#This Row],[Month]],tbMonthlies[Month],tbMonthlies[Buffett Indicator],M342)</f>
        <v>1.7783232453798252</v>
      </c>
      <c r="N341" s="39">
        <f>_xlfn.XLOOKUP(tbDailies[[#This Row],[Month]],tbMonthlies[Month],tbMonthlies[CPI Indicator],N342)</f>
        <v>0.72400144536787392</v>
      </c>
      <c r="O341" s="39">
        <f>_xlfn.XLOOKUP(tbDailies[[#This Row],[Month]],tbMonthlies[Month],tbMonthlies[Shiller PE],O342)</f>
        <v>0.3926</v>
      </c>
      <c r="P341" s="39">
        <f>_xlfn.XLOOKUP(tbDailies[[#This Row],[Month]],tbMonthlies[Month],tbMonthlies[Unemployment],P342)</f>
        <v>6.7000000000000004E-2</v>
      </c>
      <c r="Q341" s="48">
        <f>_xlfn.XLOOKUP(tbDailies[[#This Row],[Month]],tbMonthlies[Month],tbMonthlies[Debt to GDP],Q342)</f>
        <v>79.349999999999994</v>
      </c>
    </row>
    <row r="342" spans="2:17" ht="30" customHeight="1" x14ac:dyDescent="0.25">
      <c r="B342" s="10">
        <v>44171</v>
      </c>
      <c r="C342" s="18" t="str">
        <f>TEXT(tbDailies[[#This Row],[Date]],"mmm-yy")</f>
        <v>Dec-20</v>
      </c>
      <c r="D342" s="4">
        <v>95</v>
      </c>
      <c r="E342" s="4" t="str">
        <f>_xlfn.XLOOKUP(tbDailies[[#This Row],[Date]],FXUSDCAD[Date],FXUSDCAD[Rate],E343)</f>
        <v>1.2801</v>
      </c>
      <c r="F342" s="6">
        <f>_xlfn.XLOOKUP(tbDailies[[#This Row],[Date]],BTC_USD_History[Date],BTC_USD_History[Close],"n/a")</f>
        <v>19345.121093999998</v>
      </c>
      <c r="G342" s="6">
        <f>_xlfn.XLOOKUP(tbDailies[[#This Row],[Date]],ETH_USD_History[Date(UTC)],ETH_USD_History[Value],"n/a")</f>
        <v>602.29999999999995</v>
      </c>
      <c r="H342" s="6" t="str">
        <f>_xlfn.XLOOKUP(tbDailies[[#This Row],[Date]],VOO_USD_History[Date],VOO_USD_History[Close],"n/a")</f>
        <v>n/a</v>
      </c>
      <c r="I342" s="8" t="str">
        <f>_xlfn.XLOOKUP(tbDailies[[#This Row],[Date]],VIX_USD_History[DATE],VIX_USD_History[CLOSE],"n/a")</f>
        <v>n/a</v>
      </c>
      <c r="J342" s="6">
        <f>tbDailies[[#This Row],[BTC-USD]]*tbDailies[[#This Row],[FX]]</f>
        <v>24763.689512429399</v>
      </c>
      <c r="K342" s="6">
        <f>tbDailies[[#This Row],[ETH-USD]]*tbDailies[[#This Row],[FX]]</f>
        <v>771.00423000000001</v>
      </c>
      <c r="L342" s="16">
        <f>_xlfn.XLOOKUP(tbDailies[[#This Row],[Month]],tbMonthlies[Month],tbMonthlies[US Inflation],L343)</f>
        <v>1.3599999999999999E-2</v>
      </c>
      <c r="M342" s="39">
        <f>_xlfn.XLOOKUP(tbDailies[[#This Row],[Month]],tbMonthlies[Month],tbMonthlies[Buffett Indicator],M343)</f>
        <v>1.7783232453798252</v>
      </c>
      <c r="N342" s="39">
        <f>_xlfn.XLOOKUP(tbDailies[[#This Row],[Month]],tbMonthlies[Month],tbMonthlies[CPI Indicator],N343)</f>
        <v>0.72400144536787392</v>
      </c>
      <c r="O342" s="39">
        <f>_xlfn.XLOOKUP(tbDailies[[#This Row],[Month]],tbMonthlies[Month],tbMonthlies[Shiller PE],O343)</f>
        <v>0.3926</v>
      </c>
      <c r="P342" s="39">
        <f>_xlfn.XLOOKUP(tbDailies[[#This Row],[Month]],tbMonthlies[Month],tbMonthlies[Unemployment],P343)</f>
        <v>6.7000000000000004E-2</v>
      </c>
      <c r="Q342" s="48">
        <f>_xlfn.XLOOKUP(tbDailies[[#This Row],[Month]],tbMonthlies[Month],tbMonthlies[Debt to GDP],Q343)</f>
        <v>79.349999999999994</v>
      </c>
    </row>
    <row r="343" spans="2:17" ht="30" customHeight="1" x14ac:dyDescent="0.25">
      <c r="B343" s="10">
        <v>44170</v>
      </c>
      <c r="C343" s="18" t="str">
        <f>TEXT(tbDailies[[#This Row],[Date]],"mmm-yy")</f>
        <v>Dec-20</v>
      </c>
      <c r="D343" s="4">
        <v>93</v>
      </c>
      <c r="E343" s="4" t="str">
        <f>_xlfn.XLOOKUP(tbDailies[[#This Row],[Date]],FXUSDCAD[Date],FXUSDCAD[Rate],E344)</f>
        <v>1.2801</v>
      </c>
      <c r="F343" s="6">
        <f>_xlfn.XLOOKUP(tbDailies[[#This Row],[Date]],BTC_USD_History[Date],BTC_USD_History[Close],"n/a")</f>
        <v>19154.230468999998</v>
      </c>
      <c r="G343" s="6">
        <f>_xlfn.XLOOKUP(tbDailies[[#This Row],[Date]],ETH_USD_History[Date(UTC)],ETH_USD_History[Value],"n/a")</f>
        <v>596.92999999999995</v>
      </c>
      <c r="H343" s="6" t="str">
        <f>_xlfn.XLOOKUP(tbDailies[[#This Row],[Date]],VOO_USD_History[Date],VOO_USD_History[Close],"n/a")</f>
        <v>n/a</v>
      </c>
      <c r="I343" s="8" t="str">
        <f>_xlfn.XLOOKUP(tbDailies[[#This Row],[Date]],VIX_USD_History[DATE],VIX_USD_History[CLOSE],"n/a")</f>
        <v>n/a</v>
      </c>
      <c r="J343" s="6">
        <f>tbDailies[[#This Row],[BTC-USD]]*tbDailies[[#This Row],[FX]]</f>
        <v>24519.330423366897</v>
      </c>
      <c r="K343" s="6">
        <f>tbDailies[[#This Row],[ETH-USD]]*tbDailies[[#This Row],[FX]]</f>
        <v>764.13009299999999</v>
      </c>
      <c r="L343" s="16">
        <f>_xlfn.XLOOKUP(tbDailies[[#This Row],[Month]],tbMonthlies[Month],tbMonthlies[US Inflation],L344)</f>
        <v>1.3599999999999999E-2</v>
      </c>
      <c r="M343" s="39">
        <f>_xlfn.XLOOKUP(tbDailies[[#This Row],[Month]],tbMonthlies[Month],tbMonthlies[Buffett Indicator],M344)</f>
        <v>1.7783232453798252</v>
      </c>
      <c r="N343" s="39">
        <f>_xlfn.XLOOKUP(tbDailies[[#This Row],[Month]],tbMonthlies[Month],tbMonthlies[CPI Indicator],N344)</f>
        <v>0.72400144536787392</v>
      </c>
      <c r="O343" s="39">
        <f>_xlfn.XLOOKUP(tbDailies[[#This Row],[Month]],tbMonthlies[Month],tbMonthlies[Shiller PE],O344)</f>
        <v>0.3926</v>
      </c>
      <c r="P343" s="39">
        <f>_xlfn.XLOOKUP(tbDailies[[#This Row],[Month]],tbMonthlies[Month],tbMonthlies[Unemployment],P344)</f>
        <v>6.7000000000000004E-2</v>
      </c>
      <c r="Q343" s="48">
        <f>_xlfn.XLOOKUP(tbDailies[[#This Row],[Month]],tbMonthlies[Month],tbMonthlies[Debt to GDP],Q344)</f>
        <v>79.349999999999994</v>
      </c>
    </row>
    <row r="344" spans="2:17" ht="30" customHeight="1" x14ac:dyDescent="0.25">
      <c r="B344" s="10">
        <v>44169</v>
      </c>
      <c r="C344" s="18" t="str">
        <f>TEXT(tbDailies[[#This Row],[Date]],"mmm-yy")</f>
        <v>Dec-20</v>
      </c>
      <c r="D344" s="4">
        <v>92</v>
      </c>
      <c r="E344" s="4" t="str">
        <f>_xlfn.XLOOKUP(tbDailies[[#This Row],[Date]],FXUSDCAD[Date],FXUSDCAD[Rate],E345)</f>
        <v>1.2801</v>
      </c>
      <c r="F344" s="6">
        <f>_xlfn.XLOOKUP(tbDailies[[#This Row],[Date]],BTC_USD_History[Date],BTC_USD_History[Close],"n/a")</f>
        <v>18699.765625</v>
      </c>
      <c r="G344" s="6">
        <f>_xlfn.XLOOKUP(tbDailies[[#This Row],[Date]],ETH_USD_History[Date(UTC)],ETH_USD_History[Value],"n/a")</f>
        <v>567.66999999999996</v>
      </c>
      <c r="H344" s="6">
        <f>_xlfn.XLOOKUP(tbDailies[[#This Row],[Date]],VOO_USD_History[Date],VOO_USD_History[Close],"n/a")</f>
        <v>339.80999800000001</v>
      </c>
      <c r="I344" s="8">
        <f>_xlfn.XLOOKUP(tbDailies[[#This Row],[Date]],VIX_USD_History[DATE],VIX_USD_History[CLOSE],"n/a")</f>
        <v>20.79</v>
      </c>
      <c r="J344" s="6">
        <f>tbDailies[[#This Row],[BTC-USD]]*tbDailies[[#This Row],[FX]]</f>
        <v>23937.5699765625</v>
      </c>
      <c r="K344" s="6">
        <f>tbDailies[[#This Row],[ETH-USD]]*tbDailies[[#This Row],[FX]]</f>
        <v>726.67436699999996</v>
      </c>
      <c r="L344" s="16">
        <f>_xlfn.XLOOKUP(tbDailies[[#This Row],[Month]],tbMonthlies[Month],tbMonthlies[US Inflation],L345)</f>
        <v>1.3599999999999999E-2</v>
      </c>
      <c r="M344" s="39">
        <f>_xlfn.XLOOKUP(tbDailies[[#This Row],[Month]],tbMonthlies[Month],tbMonthlies[Buffett Indicator],M345)</f>
        <v>1.7783232453798252</v>
      </c>
      <c r="N344" s="39">
        <f>_xlfn.XLOOKUP(tbDailies[[#This Row],[Month]],tbMonthlies[Month],tbMonthlies[CPI Indicator],N345)</f>
        <v>0.72400144536787392</v>
      </c>
      <c r="O344" s="39">
        <f>_xlfn.XLOOKUP(tbDailies[[#This Row],[Month]],tbMonthlies[Month],tbMonthlies[Shiller PE],O345)</f>
        <v>0.3926</v>
      </c>
      <c r="P344" s="39">
        <f>_xlfn.XLOOKUP(tbDailies[[#This Row],[Month]],tbMonthlies[Month],tbMonthlies[Unemployment],P345)</f>
        <v>6.7000000000000004E-2</v>
      </c>
      <c r="Q344" s="48">
        <f>_xlfn.XLOOKUP(tbDailies[[#This Row],[Month]],tbMonthlies[Month],tbMonthlies[Debt to GDP],Q345)</f>
        <v>79.349999999999994</v>
      </c>
    </row>
    <row r="345" spans="2:17" ht="30" customHeight="1" x14ac:dyDescent="0.25">
      <c r="B345" s="10">
        <v>44168</v>
      </c>
      <c r="C345" s="18" t="str">
        <f>TEXT(tbDailies[[#This Row],[Date]],"mmm-yy")</f>
        <v>Dec-20</v>
      </c>
      <c r="D345" s="4">
        <v>92</v>
      </c>
      <c r="E345" s="4" t="str">
        <f>_xlfn.XLOOKUP(tbDailies[[#This Row],[Date]],FXUSDCAD[Date],FXUSDCAD[Rate],E346)</f>
        <v>1.2880</v>
      </c>
      <c r="F345" s="6">
        <f>_xlfn.XLOOKUP(tbDailies[[#This Row],[Date]],BTC_USD_History[Date],BTC_USD_History[Close],"n/a")</f>
        <v>19445.398438</v>
      </c>
      <c r="G345" s="6">
        <f>_xlfn.XLOOKUP(tbDailies[[#This Row],[Date]],ETH_USD_History[Date(UTC)],ETH_USD_History[Value],"n/a")</f>
        <v>616.54999999999995</v>
      </c>
      <c r="H345" s="6">
        <f>_xlfn.XLOOKUP(tbDailies[[#This Row],[Date]],VOO_USD_History[Date],VOO_USD_History[Close],"n/a")</f>
        <v>336.91000400000001</v>
      </c>
      <c r="I345" s="8">
        <f>_xlfn.XLOOKUP(tbDailies[[#This Row],[Date]],VIX_USD_History[DATE],VIX_USD_History[CLOSE],"n/a")</f>
        <v>21.28</v>
      </c>
      <c r="J345" s="6">
        <f>tbDailies[[#This Row],[BTC-USD]]*tbDailies[[#This Row],[FX]]</f>
        <v>25045.673188143999</v>
      </c>
      <c r="K345" s="6">
        <f>tbDailies[[#This Row],[ETH-USD]]*tbDailies[[#This Row],[FX]]</f>
        <v>794.1164</v>
      </c>
      <c r="L345" s="16">
        <f>_xlfn.XLOOKUP(tbDailies[[#This Row],[Month]],tbMonthlies[Month],tbMonthlies[US Inflation],L346)</f>
        <v>1.3599999999999999E-2</v>
      </c>
      <c r="M345" s="39">
        <f>_xlfn.XLOOKUP(tbDailies[[#This Row],[Month]],tbMonthlies[Month],tbMonthlies[Buffett Indicator],M346)</f>
        <v>1.7783232453798252</v>
      </c>
      <c r="N345" s="39">
        <f>_xlfn.XLOOKUP(tbDailies[[#This Row],[Month]],tbMonthlies[Month],tbMonthlies[CPI Indicator],N346)</f>
        <v>0.72400144536787392</v>
      </c>
      <c r="O345" s="39">
        <f>_xlfn.XLOOKUP(tbDailies[[#This Row],[Month]],tbMonthlies[Month],tbMonthlies[Shiller PE],O346)</f>
        <v>0.3926</v>
      </c>
      <c r="P345" s="39">
        <f>_xlfn.XLOOKUP(tbDailies[[#This Row],[Month]],tbMonthlies[Month],tbMonthlies[Unemployment],P346)</f>
        <v>6.7000000000000004E-2</v>
      </c>
      <c r="Q345" s="48">
        <f>_xlfn.XLOOKUP(tbDailies[[#This Row],[Month]],tbMonthlies[Month],tbMonthlies[Debt to GDP],Q346)</f>
        <v>79.349999999999994</v>
      </c>
    </row>
    <row r="346" spans="2:17" ht="30" customHeight="1" x14ac:dyDescent="0.25">
      <c r="B346" s="10">
        <v>44167</v>
      </c>
      <c r="C346" s="18" t="str">
        <f>TEXT(tbDailies[[#This Row],[Date]],"mmm-yy")</f>
        <v>Dec-20</v>
      </c>
      <c r="D346" s="4">
        <v>92</v>
      </c>
      <c r="E346" s="4" t="str">
        <f>_xlfn.XLOOKUP(tbDailies[[#This Row],[Date]],FXUSDCAD[Date],FXUSDCAD[Rate],E347)</f>
        <v>1.2934</v>
      </c>
      <c r="F346" s="6">
        <f>_xlfn.XLOOKUP(tbDailies[[#This Row],[Date]],BTC_USD_History[Date],BTC_USD_History[Close],"n/a")</f>
        <v>19201.091797000001</v>
      </c>
      <c r="G346" s="6">
        <f>_xlfn.XLOOKUP(tbDailies[[#This Row],[Date]],ETH_USD_History[Date(UTC)],ETH_USD_History[Value],"n/a")</f>
        <v>598.26</v>
      </c>
      <c r="H346" s="6">
        <f>_xlfn.XLOOKUP(tbDailies[[#This Row],[Date]],VOO_USD_History[Date],VOO_USD_History[Close],"n/a")</f>
        <v>337.01001000000002</v>
      </c>
      <c r="I346" s="8">
        <f>_xlfn.XLOOKUP(tbDailies[[#This Row],[Date]],VIX_USD_History[DATE],VIX_USD_History[CLOSE],"n/a")</f>
        <v>21.17</v>
      </c>
      <c r="J346" s="6">
        <f>tbDailies[[#This Row],[BTC-USD]]*tbDailies[[#This Row],[FX]]</f>
        <v>24834.692130239804</v>
      </c>
      <c r="K346" s="6">
        <f>tbDailies[[#This Row],[ETH-USD]]*tbDailies[[#This Row],[FX]]</f>
        <v>773.78948400000002</v>
      </c>
      <c r="L346" s="16">
        <f>_xlfn.XLOOKUP(tbDailies[[#This Row],[Month]],tbMonthlies[Month],tbMonthlies[US Inflation],L347)</f>
        <v>1.3599999999999999E-2</v>
      </c>
      <c r="M346" s="39">
        <f>_xlfn.XLOOKUP(tbDailies[[#This Row],[Month]],tbMonthlies[Month],tbMonthlies[Buffett Indicator],M347)</f>
        <v>1.7783232453798252</v>
      </c>
      <c r="N346" s="39">
        <f>_xlfn.XLOOKUP(tbDailies[[#This Row],[Month]],tbMonthlies[Month],tbMonthlies[CPI Indicator],N347)</f>
        <v>0.72400144536787392</v>
      </c>
      <c r="O346" s="39">
        <f>_xlfn.XLOOKUP(tbDailies[[#This Row],[Month]],tbMonthlies[Month],tbMonthlies[Shiller PE],O347)</f>
        <v>0.3926</v>
      </c>
      <c r="P346" s="39">
        <f>_xlfn.XLOOKUP(tbDailies[[#This Row],[Month]],tbMonthlies[Month],tbMonthlies[Unemployment],P347)</f>
        <v>6.7000000000000004E-2</v>
      </c>
      <c r="Q346" s="48">
        <f>_xlfn.XLOOKUP(tbDailies[[#This Row],[Month]],tbMonthlies[Month],tbMonthlies[Debt to GDP],Q347)</f>
        <v>79.349999999999994</v>
      </c>
    </row>
    <row r="347" spans="2:17" ht="30" customHeight="1" x14ac:dyDescent="0.25">
      <c r="B347" s="10">
        <v>44166</v>
      </c>
      <c r="C347" s="18" t="str">
        <f>TEXT(tbDailies[[#This Row],[Date]],"mmm-yy")</f>
        <v>Dec-20</v>
      </c>
      <c r="D347" s="4">
        <v>95</v>
      </c>
      <c r="E347" s="4" t="str">
        <f>_xlfn.XLOOKUP(tbDailies[[#This Row],[Date]],FXUSDCAD[Date],FXUSDCAD[Rate],E348)</f>
        <v>1.2952</v>
      </c>
      <c r="F347" s="6">
        <f>_xlfn.XLOOKUP(tbDailies[[#This Row],[Date]],BTC_USD_History[Date],BTC_USD_History[Close],"n/a")</f>
        <v>18802.998047000001</v>
      </c>
      <c r="G347" s="6">
        <f>_xlfn.XLOOKUP(tbDailies[[#This Row],[Date]],ETH_USD_History[Date(UTC)],ETH_USD_History[Value],"n/a")</f>
        <v>586.23</v>
      </c>
      <c r="H347" s="6">
        <f>_xlfn.XLOOKUP(tbDailies[[#This Row],[Date]],VOO_USD_History[Date],VOO_USD_History[Close],"n/a")</f>
        <v>336.29998799999998</v>
      </c>
      <c r="I347" s="8">
        <f>_xlfn.XLOOKUP(tbDailies[[#This Row],[Date]],VIX_USD_History[DATE],VIX_USD_History[CLOSE],"n/a")</f>
        <v>20.77</v>
      </c>
      <c r="J347" s="6">
        <f>tbDailies[[#This Row],[BTC-USD]]*tbDailies[[#This Row],[FX]]</f>
        <v>24353.643070474398</v>
      </c>
      <c r="K347" s="6">
        <f>tbDailies[[#This Row],[ETH-USD]]*tbDailies[[#This Row],[FX]]</f>
        <v>759.28509599999995</v>
      </c>
      <c r="L347" s="16">
        <f>_xlfn.XLOOKUP(tbDailies[[#This Row],[Month]],tbMonthlies[Month],tbMonthlies[US Inflation],L348)</f>
        <v>1.3599999999999999E-2</v>
      </c>
      <c r="M347" s="39">
        <f>_xlfn.XLOOKUP(tbDailies[[#This Row],[Month]],tbMonthlies[Month],tbMonthlies[Buffett Indicator],M348)</f>
        <v>1.7783232453798252</v>
      </c>
      <c r="N347" s="39">
        <f>_xlfn.XLOOKUP(tbDailies[[#This Row],[Month]],tbMonthlies[Month],tbMonthlies[CPI Indicator],N348)</f>
        <v>0.72400144536787392</v>
      </c>
      <c r="O347" s="39">
        <f>_xlfn.XLOOKUP(tbDailies[[#This Row],[Month]],tbMonthlies[Month],tbMonthlies[Shiller PE],O348)</f>
        <v>0.3926</v>
      </c>
      <c r="P347" s="39">
        <f>_xlfn.XLOOKUP(tbDailies[[#This Row],[Month]],tbMonthlies[Month],tbMonthlies[Unemployment],P348)</f>
        <v>6.7000000000000004E-2</v>
      </c>
      <c r="Q347" s="48">
        <f>_xlfn.XLOOKUP(tbDailies[[#This Row],[Month]],tbMonthlies[Month],tbMonthlies[Debt to GDP],Q348)</f>
        <v>79.349999999999994</v>
      </c>
    </row>
    <row r="348" spans="2:17" ht="30" customHeight="1" x14ac:dyDescent="0.25">
      <c r="B348" s="10">
        <v>44165</v>
      </c>
      <c r="C348" s="18" t="str">
        <f>TEXT(tbDailies[[#This Row],[Date]],"mmm-yy")</f>
        <v>Nov-20</v>
      </c>
      <c r="D348" s="4">
        <v>88</v>
      </c>
      <c r="E348" s="4" t="str">
        <f>_xlfn.XLOOKUP(tbDailies[[#This Row],[Date]],FXUSDCAD[Date],FXUSDCAD[Rate],E349)</f>
        <v>1.2965</v>
      </c>
      <c r="F348" s="6">
        <f>_xlfn.XLOOKUP(tbDailies[[#This Row],[Date]],BTC_USD_History[Date],BTC_USD_History[Close],"n/a")</f>
        <v>19625.835938</v>
      </c>
      <c r="G348" s="6">
        <f>_xlfn.XLOOKUP(tbDailies[[#This Row],[Date]],ETH_USD_History[Date(UTC)],ETH_USD_History[Value],"n/a")</f>
        <v>616.14</v>
      </c>
      <c r="H348" s="6">
        <f>_xlfn.XLOOKUP(tbDailies[[#This Row],[Date]],VOO_USD_History[Date],VOO_USD_History[Close],"n/a")</f>
        <v>332.64001500000001</v>
      </c>
      <c r="I348" s="8">
        <f>_xlfn.XLOOKUP(tbDailies[[#This Row],[Date]],VIX_USD_History[DATE],VIX_USD_History[CLOSE],"n/a")</f>
        <v>20.57</v>
      </c>
      <c r="J348" s="6">
        <f>tbDailies[[#This Row],[BTC-USD]]*tbDailies[[#This Row],[FX]]</f>
        <v>25444.896293616999</v>
      </c>
      <c r="K348" s="6">
        <f>tbDailies[[#This Row],[ETH-USD]]*tbDailies[[#This Row],[FX]]</f>
        <v>798.82551000000001</v>
      </c>
      <c r="L348" s="16">
        <f>_xlfn.XLOOKUP(tbDailies[[#This Row],[Month]],tbMonthlies[Month],tbMonthlies[US Inflation],L349)</f>
        <v>1.17E-2</v>
      </c>
      <c r="M348" s="39">
        <f>_xlfn.XLOOKUP(tbDailies[[#This Row],[Month]],tbMonthlies[Month],tbMonthlies[Buffett Indicator],M349)</f>
        <v>1.5702324612944361</v>
      </c>
      <c r="N348" s="39">
        <f>_xlfn.XLOOKUP(tbDailies[[#This Row],[Month]],tbMonthlies[Month],tbMonthlies[CPI Indicator],N349)</f>
        <v>0.72332045473496953</v>
      </c>
      <c r="O348" s="39">
        <f>_xlfn.XLOOKUP(tbDailies[[#This Row],[Month]],tbMonthlies[Month],tbMonthlies[Shiller PE],O349)</f>
        <v>0.37159999999999999</v>
      </c>
      <c r="P348" s="39">
        <f>_xlfn.XLOOKUP(tbDailies[[#This Row],[Month]],tbMonthlies[Month],tbMonthlies[Unemployment],P349)</f>
        <v>6.7000000000000004E-2</v>
      </c>
      <c r="Q348" s="48">
        <f>_xlfn.XLOOKUP(tbDailies[[#This Row],[Month]],tbMonthlies[Month],tbMonthlies[Debt to GDP],Q349)</f>
        <v>79.349999999999994</v>
      </c>
    </row>
    <row r="349" spans="2:17" ht="30" customHeight="1" x14ac:dyDescent="0.25">
      <c r="B349" s="10">
        <v>44164</v>
      </c>
      <c r="C349" s="18" t="str">
        <f>TEXT(tbDailies[[#This Row],[Date]],"mmm-yy")</f>
        <v>Nov-20</v>
      </c>
      <c r="D349" s="4">
        <v>89</v>
      </c>
      <c r="E349" s="4" t="str">
        <f>_xlfn.XLOOKUP(tbDailies[[#This Row],[Date]],FXUSDCAD[Date],FXUSDCAD[Rate],E350)</f>
        <v>1.2985</v>
      </c>
      <c r="F349" s="6">
        <f>_xlfn.XLOOKUP(tbDailies[[#This Row],[Date]],BTC_USD_History[Date],BTC_USD_History[Close],"n/a")</f>
        <v>18177.484375</v>
      </c>
      <c r="G349" s="6">
        <f>_xlfn.XLOOKUP(tbDailies[[#This Row],[Date]],ETH_USD_History[Date(UTC)],ETH_USD_History[Value],"n/a")</f>
        <v>576</v>
      </c>
      <c r="H349" s="6" t="str">
        <f>_xlfn.XLOOKUP(tbDailies[[#This Row],[Date]],VOO_USD_History[Date],VOO_USD_History[Close],"n/a")</f>
        <v>n/a</v>
      </c>
      <c r="I349" s="8" t="str">
        <f>_xlfn.XLOOKUP(tbDailies[[#This Row],[Date]],VIX_USD_History[DATE],VIX_USD_History[CLOSE],"n/a")</f>
        <v>n/a</v>
      </c>
      <c r="J349" s="6">
        <f>tbDailies[[#This Row],[BTC-USD]]*tbDailies[[#This Row],[FX]]</f>
        <v>23603.463460937499</v>
      </c>
      <c r="K349" s="6">
        <f>tbDailies[[#This Row],[ETH-USD]]*tbDailies[[#This Row],[FX]]</f>
        <v>747.93600000000004</v>
      </c>
      <c r="L349" s="16">
        <f>_xlfn.XLOOKUP(tbDailies[[#This Row],[Month]],tbMonthlies[Month],tbMonthlies[US Inflation],L350)</f>
        <v>1.17E-2</v>
      </c>
      <c r="M349" s="39">
        <f>_xlfn.XLOOKUP(tbDailies[[#This Row],[Month]],tbMonthlies[Month],tbMonthlies[Buffett Indicator],M350)</f>
        <v>1.5702324612944361</v>
      </c>
      <c r="N349" s="39">
        <f>_xlfn.XLOOKUP(tbDailies[[#This Row],[Month]],tbMonthlies[Month],tbMonthlies[CPI Indicator],N350)</f>
        <v>0.72332045473496953</v>
      </c>
      <c r="O349" s="39">
        <f>_xlfn.XLOOKUP(tbDailies[[#This Row],[Month]],tbMonthlies[Month],tbMonthlies[Shiller PE],O350)</f>
        <v>0.37159999999999999</v>
      </c>
      <c r="P349" s="39">
        <f>_xlfn.XLOOKUP(tbDailies[[#This Row],[Month]],tbMonthlies[Month],tbMonthlies[Unemployment],P350)</f>
        <v>6.7000000000000004E-2</v>
      </c>
      <c r="Q349" s="48">
        <f>_xlfn.XLOOKUP(tbDailies[[#This Row],[Month]],tbMonthlies[Month],tbMonthlies[Debt to GDP],Q350)</f>
        <v>79.349999999999994</v>
      </c>
    </row>
    <row r="350" spans="2:17" ht="30" customHeight="1" x14ac:dyDescent="0.25">
      <c r="B350" s="10">
        <v>44163</v>
      </c>
      <c r="C350" s="18" t="str">
        <f>TEXT(tbDailies[[#This Row],[Date]],"mmm-yy")</f>
        <v>Nov-20</v>
      </c>
      <c r="D350" s="4">
        <v>87</v>
      </c>
      <c r="E350" s="4" t="str">
        <f>_xlfn.XLOOKUP(tbDailies[[#This Row],[Date]],FXUSDCAD[Date],FXUSDCAD[Rate],E351)</f>
        <v>1.2985</v>
      </c>
      <c r="F350" s="6">
        <f>_xlfn.XLOOKUP(tbDailies[[#This Row],[Date]],BTC_USD_History[Date],BTC_USD_History[Close],"n/a")</f>
        <v>17717.414063</v>
      </c>
      <c r="G350" s="6">
        <f>_xlfn.XLOOKUP(tbDailies[[#This Row],[Date]],ETH_USD_History[Date(UTC)],ETH_USD_History[Value],"n/a")</f>
        <v>537.99</v>
      </c>
      <c r="H350" s="6" t="str">
        <f>_xlfn.XLOOKUP(tbDailies[[#This Row],[Date]],VOO_USD_History[Date],VOO_USD_History[Close],"n/a")</f>
        <v>n/a</v>
      </c>
      <c r="I350" s="8" t="str">
        <f>_xlfn.XLOOKUP(tbDailies[[#This Row],[Date]],VIX_USD_History[DATE],VIX_USD_History[CLOSE],"n/a")</f>
        <v>n/a</v>
      </c>
      <c r="J350" s="6">
        <f>tbDailies[[#This Row],[BTC-USD]]*tbDailies[[#This Row],[FX]]</f>
        <v>23006.062160805501</v>
      </c>
      <c r="K350" s="6">
        <f>tbDailies[[#This Row],[ETH-USD]]*tbDailies[[#This Row],[FX]]</f>
        <v>698.580015</v>
      </c>
      <c r="L350" s="16">
        <f>_xlfn.XLOOKUP(tbDailies[[#This Row],[Month]],tbMonthlies[Month],tbMonthlies[US Inflation],L351)</f>
        <v>1.17E-2</v>
      </c>
      <c r="M350" s="39">
        <f>_xlfn.XLOOKUP(tbDailies[[#This Row],[Month]],tbMonthlies[Month],tbMonthlies[Buffett Indicator],M351)</f>
        <v>1.5702324612944361</v>
      </c>
      <c r="N350" s="39">
        <f>_xlfn.XLOOKUP(tbDailies[[#This Row],[Month]],tbMonthlies[Month],tbMonthlies[CPI Indicator],N351)</f>
        <v>0.72332045473496953</v>
      </c>
      <c r="O350" s="39">
        <f>_xlfn.XLOOKUP(tbDailies[[#This Row],[Month]],tbMonthlies[Month],tbMonthlies[Shiller PE],O351)</f>
        <v>0.37159999999999999</v>
      </c>
      <c r="P350" s="39">
        <f>_xlfn.XLOOKUP(tbDailies[[#This Row],[Month]],tbMonthlies[Month],tbMonthlies[Unemployment],P351)</f>
        <v>6.7000000000000004E-2</v>
      </c>
      <c r="Q350" s="48">
        <f>_xlfn.XLOOKUP(tbDailies[[#This Row],[Month]],tbMonthlies[Month],tbMonthlies[Debt to GDP],Q351)</f>
        <v>79.349999999999994</v>
      </c>
    </row>
    <row r="351" spans="2:17" ht="30" customHeight="1" x14ac:dyDescent="0.25">
      <c r="B351" s="10">
        <v>44162</v>
      </c>
      <c r="C351" s="18" t="str">
        <f>TEXT(tbDailies[[#This Row],[Date]],"mmm-yy")</f>
        <v>Nov-20</v>
      </c>
      <c r="D351" s="4">
        <v>86</v>
      </c>
      <c r="E351" s="4" t="str">
        <f>_xlfn.XLOOKUP(tbDailies[[#This Row],[Date]],FXUSDCAD[Date],FXUSDCAD[Rate],E352)</f>
        <v>1.2985</v>
      </c>
      <c r="F351" s="6">
        <f>_xlfn.XLOOKUP(tbDailies[[#This Row],[Date]],BTC_USD_History[Date],BTC_USD_History[Close],"n/a")</f>
        <v>17108.402343999998</v>
      </c>
      <c r="G351" s="6">
        <f>_xlfn.XLOOKUP(tbDailies[[#This Row],[Date]],ETH_USD_History[Date(UTC)],ETH_USD_History[Value],"n/a")</f>
        <v>518.83000000000004</v>
      </c>
      <c r="H351" s="6">
        <f>_xlfn.XLOOKUP(tbDailies[[#This Row],[Date]],VOO_USD_History[Date],VOO_USD_History[Close],"n/a")</f>
        <v>334.14001500000001</v>
      </c>
      <c r="I351" s="8">
        <f>_xlfn.XLOOKUP(tbDailies[[#This Row],[Date]],VIX_USD_History[DATE],VIX_USD_History[CLOSE],"n/a")</f>
        <v>20.84</v>
      </c>
      <c r="J351" s="6">
        <f>tbDailies[[#This Row],[BTC-USD]]*tbDailies[[#This Row],[FX]]</f>
        <v>22215.260443683997</v>
      </c>
      <c r="K351" s="6">
        <f>tbDailies[[#This Row],[ETH-USD]]*tbDailies[[#This Row],[FX]]</f>
        <v>673.70075500000007</v>
      </c>
      <c r="L351" s="16">
        <f>_xlfn.XLOOKUP(tbDailies[[#This Row],[Month]],tbMonthlies[Month],tbMonthlies[US Inflation],L352)</f>
        <v>1.17E-2</v>
      </c>
      <c r="M351" s="39">
        <f>_xlfn.XLOOKUP(tbDailies[[#This Row],[Month]],tbMonthlies[Month],tbMonthlies[Buffett Indicator],M352)</f>
        <v>1.5702324612944361</v>
      </c>
      <c r="N351" s="39">
        <f>_xlfn.XLOOKUP(tbDailies[[#This Row],[Month]],tbMonthlies[Month],tbMonthlies[CPI Indicator],N352)</f>
        <v>0.72332045473496953</v>
      </c>
      <c r="O351" s="39">
        <f>_xlfn.XLOOKUP(tbDailies[[#This Row],[Month]],tbMonthlies[Month],tbMonthlies[Shiller PE],O352)</f>
        <v>0.37159999999999999</v>
      </c>
      <c r="P351" s="39">
        <f>_xlfn.XLOOKUP(tbDailies[[#This Row],[Month]],tbMonthlies[Month],tbMonthlies[Unemployment],P352)</f>
        <v>6.7000000000000004E-2</v>
      </c>
      <c r="Q351" s="48">
        <f>_xlfn.XLOOKUP(tbDailies[[#This Row],[Month]],tbMonthlies[Month],tbMonthlies[Debt to GDP],Q352)</f>
        <v>79.349999999999994</v>
      </c>
    </row>
    <row r="352" spans="2:17" ht="30" customHeight="1" x14ac:dyDescent="0.25">
      <c r="B352" s="10">
        <v>44161</v>
      </c>
      <c r="C352" s="18" t="str">
        <f>TEXT(tbDailies[[#This Row],[Date]],"mmm-yy")</f>
        <v>Nov-20</v>
      </c>
      <c r="D352" s="4">
        <v>93</v>
      </c>
      <c r="E352" s="4" t="str">
        <f>_xlfn.XLOOKUP(tbDailies[[#This Row],[Date]],FXUSDCAD[Date],FXUSDCAD[Rate],E353)</f>
        <v>1.3013</v>
      </c>
      <c r="F352" s="6">
        <f>_xlfn.XLOOKUP(tbDailies[[#This Row],[Date]],BTC_USD_History[Date],BTC_USD_History[Close],"n/a")</f>
        <v>17150.623047000001</v>
      </c>
      <c r="G352" s="6">
        <f>_xlfn.XLOOKUP(tbDailies[[#This Row],[Date]],ETH_USD_History[Date(UTC)],ETH_USD_History[Value],"n/a")</f>
        <v>520.22</v>
      </c>
      <c r="H352" s="6" t="str">
        <f>_xlfn.XLOOKUP(tbDailies[[#This Row],[Date]],VOO_USD_History[Date],VOO_USD_History[Close],"n/a")</f>
        <v>n/a</v>
      </c>
      <c r="I352" s="8" t="str">
        <f>_xlfn.XLOOKUP(tbDailies[[#This Row],[Date]],VIX_USD_History[DATE],VIX_USD_History[CLOSE],"n/a")</f>
        <v>n/a</v>
      </c>
      <c r="J352" s="6">
        <f>tbDailies[[#This Row],[BTC-USD]]*tbDailies[[#This Row],[FX]]</f>
        <v>22318.105771061098</v>
      </c>
      <c r="K352" s="6">
        <f>tbDailies[[#This Row],[ETH-USD]]*tbDailies[[#This Row],[FX]]</f>
        <v>676.96228599999995</v>
      </c>
      <c r="L352" s="16">
        <f>_xlfn.XLOOKUP(tbDailies[[#This Row],[Month]],tbMonthlies[Month],tbMonthlies[US Inflation],L353)</f>
        <v>1.17E-2</v>
      </c>
      <c r="M352" s="39">
        <f>_xlfn.XLOOKUP(tbDailies[[#This Row],[Month]],tbMonthlies[Month],tbMonthlies[Buffett Indicator],M353)</f>
        <v>1.5702324612944361</v>
      </c>
      <c r="N352" s="39">
        <f>_xlfn.XLOOKUP(tbDailies[[#This Row],[Month]],tbMonthlies[Month],tbMonthlies[CPI Indicator],N353)</f>
        <v>0.72332045473496953</v>
      </c>
      <c r="O352" s="39">
        <f>_xlfn.XLOOKUP(tbDailies[[#This Row],[Month]],tbMonthlies[Month],tbMonthlies[Shiller PE],O353)</f>
        <v>0.37159999999999999</v>
      </c>
      <c r="P352" s="39">
        <f>_xlfn.XLOOKUP(tbDailies[[#This Row],[Month]],tbMonthlies[Month],tbMonthlies[Unemployment],P353)</f>
        <v>6.7000000000000004E-2</v>
      </c>
      <c r="Q352" s="48">
        <f>_xlfn.XLOOKUP(tbDailies[[#This Row],[Month]],tbMonthlies[Month],tbMonthlies[Debt to GDP],Q353)</f>
        <v>79.349999999999994</v>
      </c>
    </row>
    <row r="353" spans="2:17" ht="30" customHeight="1" x14ac:dyDescent="0.25">
      <c r="B353" s="10">
        <v>44160</v>
      </c>
      <c r="C353" s="18" t="str">
        <f>TEXT(tbDailies[[#This Row],[Date]],"mmm-yy")</f>
        <v>Nov-20</v>
      </c>
      <c r="D353" s="4">
        <v>94</v>
      </c>
      <c r="E353" s="4" t="str">
        <f>_xlfn.XLOOKUP(tbDailies[[#This Row],[Date]],FXUSDCAD[Date],FXUSDCAD[Rate],E354)</f>
        <v>1.3003</v>
      </c>
      <c r="F353" s="6">
        <f>_xlfn.XLOOKUP(tbDailies[[#This Row],[Date]],BTC_USD_History[Date],BTC_USD_History[Close],"n/a")</f>
        <v>18732.121093999998</v>
      </c>
      <c r="G353" s="6">
        <f>_xlfn.XLOOKUP(tbDailies[[#This Row],[Date]],ETH_USD_History[Date(UTC)],ETH_USD_History[Value],"n/a")</f>
        <v>569.4</v>
      </c>
      <c r="H353" s="6">
        <f>_xlfn.XLOOKUP(tbDailies[[#This Row],[Date]],VOO_USD_History[Date],VOO_USD_History[Close],"n/a")</f>
        <v>333.19000199999999</v>
      </c>
      <c r="I353" s="8">
        <f>_xlfn.XLOOKUP(tbDailies[[#This Row],[Date]],VIX_USD_History[DATE],VIX_USD_History[CLOSE],"n/a")</f>
        <v>21.25</v>
      </c>
      <c r="J353" s="6">
        <f>tbDailies[[#This Row],[BTC-USD]]*tbDailies[[#This Row],[FX]]</f>
        <v>24357.377058528196</v>
      </c>
      <c r="K353" s="6">
        <f>tbDailies[[#This Row],[ETH-USD]]*tbDailies[[#This Row],[FX]]</f>
        <v>740.39081999999996</v>
      </c>
      <c r="L353" s="16">
        <f>_xlfn.XLOOKUP(tbDailies[[#This Row],[Month]],tbMonthlies[Month],tbMonthlies[US Inflation],L354)</f>
        <v>1.17E-2</v>
      </c>
      <c r="M353" s="39">
        <f>_xlfn.XLOOKUP(tbDailies[[#This Row],[Month]],tbMonthlies[Month],tbMonthlies[Buffett Indicator],M354)</f>
        <v>1.5702324612944361</v>
      </c>
      <c r="N353" s="39">
        <f>_xlfn.XLOOKUP(tbDailies[[#This Row],[Month]],tbMonthlies[Month],tbMonthlies[CPI Indicator],N354)</f>
        <v>0.72332045473496953</v>
      </c>
      <c r="O353" s="39">
        <f>_xlfn.XLOOKUP(tbDailies[[#This Row],[Month]],tbMonthlies[Month],tbMonthlies[Shiller PE],O354)</f>
        <v>0.37159999999999999</v>
      </c>
      <c r="P353" s="39">
        <f>_xlfn.XLOOKUP(tbDailies[[#This Row],[Month]],tbMonthlies[Month],tbMonthlies[Unemployment],P354)</f>
        <v>6.7000000000000004E-2</v>
      </c>
      <c r="Q353" s="48">
        <f>_xlfn.XLOOKUP(tbDailies[[#This Row],[Month]],tbMonthlies[Month],tbMonthlies[Debt to GDP],Q354)</f>
        <v>79.349999999999994</v>
      </c>
    </row>
    <row r="354" spans="2:17" ht="30" customHeight="1" x14ac:dyDescent="0.25">
      <c r="B354" s="10">
        <v>44159</v>
      </c>
      <c r="C354" s="18" t="str">
        <f>TEXT(tbDailies[[#This Row],[Date]],"mmm-yy")</f>
        <v>Nov-20</v>
      </c>
      <c r="D354" s="4">
        <v>88</v>
      </c>
      <c r="E354" s="4" t="str">
        <f>_xlfn.XLOOKUP(tbDailies[[#This Row],[Date]],FXUSDCAD[Date],FXUSDCAD[Rate],E355)</f>
        <v>1.3033</v>
      </c>
      <c r="F354" s="6">
        <f>_xlfn.XLOOKUP(tbDailies[[#This Row],[Date]],BTC_USD_History[Date],BTC_USD_History[Close],"n/a")</f>
        <v>19107.464843999998</v>
      </c>
      <c r="G354" s="6">
        <f>_xlfn.XLOOKUP(tbDailies[[#This Row],[Date]],ETH_USD_History[Date(UTC)],ETH_USD_History[Value],"n/a")</f>
        <v>604.98</v>
      </c>
      <c r="H354" s="6">
        <f>_xlfn.XLOOKUP(tbDailies[[#This Row],[Date]],VOO_USD_History[Date],VOO_USD_History[Close],"n/a")</f>
        <v>333.73998999999998</v>
      </c>
      <c r="I354" s="8">
        <f>_xlfn.XLOOKUP(tbDailies[[#This Row],[Date]],VIX_USD_History[DATE],VIX_USD_History[CLOSE],"n/a")</f>
        <v>21.64</v>
      </c>
      <c r="J354" s="6">
        <f>tbDailies[[#This Row],[BTC-USD]]*tbDailies[[#This Row],[FX]]</f>
        <v>24902.758931185195</v>
      </c>
      <c r="K354" s="6">
        <f>tbDailies[[#This Row],[ETH-USD]]*tbDailies[[#This Row],[FX]]</f>
        <v>788.47043399999995</v>
      </c>
      <c r="L354" s="16">
        <f>_xlfn.XLOOKUP(tbDailies[[#This Row],[Month]],tbMonthlies[Month],tbMonthlies[US Inflation],L355)</f>
        <v>1.17E-2</v>
      </c>
      <c r="M354" s="39">
        <f>_xlfn.XLOOKUP(tbDailies[[#This Row],[Month]],tbMonthlies[Month],tbMonthlies[Buffett Indicator],M355)</f>
        <v>1.5702324612944361</v>
      </c>
      <c r="N354" s="39">
        <f>_xlfn.XLOOKUP(tbDailies[[#This Row],[Month]],tbMonthlies[Month],tbMonthlies[CPI Indicator],N355)</f>
        <v>0.72332045473496953</v>
      </c>
      <c r="O354" s="39">
        <f>_xlfn.XLOOKUP(tbDailies[[#This Row],[Month]],tbMonthlies[Month],tbMonthlies[Shiller PE],O355)</f>
        <v>0.37159999999999999</v>
      </c>
      <c r="P354" s="39">
        <f>_xlfn.XLOOKUP(tbDailies[[#This Row],[Month]],tbMonthlies[Month],tbMonthlies[Unemployment],P355)</f>
        <v>6.7000000000000004E-2</v>
      </c>
      <c r="Q354" s="48">
        <f>_xlfn.XLOOKUP(tbDailies[[#This Row],[Month]],tbMonthlies[Month],tbMonthlies[Debt to GDP],Q355)</f>
        <v>79.349999999999994</v>
      </c>
    </row>
    <row r="355" spans="2:17" ht="30" customHeight="1" x14ac:dyDescent="0.25">
      <c r="B355" s="10">
        <v>44158</v>
      </c>
      <c r="C355" s="18" t="str">
        <f>TEXT(tbDailies[[#This Row],[Date]],"mmm-yy")</f>
        <v>Nov-20</v>
      </c>
      <c r="D355" s="4">
        <v>90</v>
      </c>
      <c r="E355" s="4" t="str">
        <f>_xlfn.XLOOKUP(tbDailies[[#This Row],[Date]],FXUSDCAD[Date],FXUSDCAD[Rate],E356)</f>
        <v>1.3082</v>
      </c>
      <c r="F355" s="6">
        <f>_xlfn.XLOOKUP(tbDailies[[#This Row],[Date]],BTC_USD_History[Date],BTC_USD_History[Close],"n/a")</f>
        <v>18364.121093999998</v>
      </c>
      <c r="G355" s="6">
        <f>_xlfn.XLOOKUP(tbDailies[[#This Row],[Date]],ETH_USD_History[Date(UTC)],ETH_USD_History[Value],"n/a")</f>
        <v>609.13</v>
      </c>
      <c r="H355" s="6">
        <f>_xlfn.XLOOKUP(tbDailies[[#This Row],[Date]],VOO_USD_History[Date],VOO_USD_History[Close],"n/a")</f>
        <v>328.42001299999998</v>
      </c>
      <c r="I355" s="8">
        <f>_xlfn.XLOOKUP(tbDailies[[#This Row],[Date]],VIX_USD_History[DATE],VIX_USD_History[CLOSE],"n/a")</f>
        <v>22.66</v>
      </c>
      <c r="J355" s="6">
        <f>tbDailies[[#This Row],[BTC-USD]]*tbDailies[[#This Row],[FX]]</f>
        <v>24023.943215170799</v>
      </c>
      <c r="K355" s="6">
        <f>tbDailies[[#This Row],[ETH-USD]]*tbDailies[[#This Row],[FX]]</f>
        <v>796.86386600000003</v>
      </c>
      <c r="L355" s="16">
        <f>_xlfn.XLOOKUP(tbDailies[[#This Row],[Month]],tbMonthlies[Month],tbMonthlies[US Inflation],L356)</f>
        <v>1.17E-2</v>
      </c>
      <c r="M355" s="39">
        <f>_xlfn.XLOOKUP(tbDailies[[#This Row],[Month]],tbMonthlies[Month],tbMonthlies[Buffett Indicator],M356)</f>
        <v>1.5702324612944361</v>
      </c>
      <c r="N355" s="39">
        <f>_xlfn.XLOOKUP(tbDailies[[#This Row],[Month]],tbMonthlies[Month],tbMonthlies[CPI Indicator],N356)</f>
        <v>0.72332045473496953</v>
      </c>
      <c r="O355" s="39">
        <f>_xlfn.XLOOKUP(tbDailies[[#This Row],[Month]],tbMonthlies[Month],tbMonthlies[Shiller PE],O356)</f>
        <v>0.37159999999999999</v>
      </c>
      <c r="P355" s="39">
        <f>_xlfn.XLOOKUP(tbDailies[[#This Row],[Month]],tbMonthlies[Month],tbMonthlies[Unemployment],P356)</f>
        <v>6.7000000000000004E-2</v>
      </c>
      <c r="Q355" s="48">
        <f>_xlfn.XLOOKUP(tbDailies[[#This Row],[Month]],tbMonthlies[Month],tbMonthlies[Debt to GDP],Q356)</f>
        <v>79.349999999999994</v>
      </c>
    </row>
    <row r="356" spans="2:17" ht="30" customHeight="1" x14ac:dyDescent="0.25">
      <c r="B356" s="10">
        <v>44157</v>
      </c>
      <c r="C356" s="18" t="str">
        <f>TEXT(tbDailies[[#This Row],[Date]],"mmm-yy")</f>
        <v>Nov-20</v>
      </c>
      <c r="D356" s="4">
        <v>94</v>
      </c>
      <c r="E356" s="4" t="str">
        <f>_xlfn.XLOOKUP(tbDailies[[#This Row],[Date]],FXUSDCAD[Date],FXUSDCAD[Rate],E357)</f>
        <v>1.3071</v>
      </c>
      <c r="F356" s="6">
        <f>_xlfn.XLOOKUP(tbDailies[[#This Row],[Date]],BTC_USD_History[Date],BTC_USD_History[Close],"n/a")</f>
        <v>18370.001952999999</v>
      </c>
      <c r="G356" s="6">
        <f>_xlfn.XLOOKUP(tbDailies[[#This Row],[Date]],ETH_USD_History[Date(UTC)],ETH_USD_History[Value],"n/a")</f>
        <v>560.01</v>
      </c>
      <c r="H356" s="6" t="str">
        <f>_xlfn.XLOOKUP(tbDailies[[#This Row],[Date]],VOO_USD_History[Date],VOO_USD_History[Close],"n/a")</f>
        <v>n/a</v>
      </c>
      <c r="I356" s="8" t="str">
        <f>_xlfn.XLOOKUP(tbDailies[[#This Row],[Date]],VIX_USD_History[DATE],VIX_USD_History[CLOSE],"n/a")</f>
        <v>n/a</v>
      </c>
      <c r="J356" s="6">
        <f>tbDailies[[#This Row],[BTC-USD]]*tbDailies[[#This Row],[FX]]</f>
        <v>24011.429552766298</v>
      </c>
      <c r="K356" s="6">
        <f>tbDailies[[#This Row],[ETH-USD]]*tbDailies[[#This Row],[FX]]</f>
        <v>731.98907099999997</v>
      </c>
      <c r="L356" s="16">
        <f>_xlfn.XLOOKUP(tbDailies[[#This Row],[Month]],tbMonthlies[Month],tbMonthlies[US Inflation],L357)</f>
        <v>1.17E-2</v>
      </c>
      <c r="M356" s="39">
        <f>_xlfn.XLOOKUP(tbDailies[[#This Row],[Month]],tbMonthlies[Month],tbMonthlies[Buffett Indicator],M357)</f>
        <v>1.5702324612944361</v>
      </c>
      <c r="N356" s="39">
        <f>_xlfn.XLOOKUP(tbDailies[[#This Row],[Month]],tbMonthlies[Month],tbMonthlies[CPI Indicator],N357)</f>
        <v>0.72332045473496953</v>
      </c>
      <c r="O356" s="39">
        <f>_xlfn.XLOOKUP(tbDailies[[#This Row],[Month]],tbMonthlies[Month],tbMonthlies[Shiller PE],O357)</f>
        <v>0.37159999999999999</v>
      </c>
      <c r="P356" s="39">
        <f>_xlfn.XLOOKUP(tbDailies[[#This Row],[Month]],tbMonthlies[Month],tbMonthlies[Unemployment],P357)</f>
        <v>6.7000000000000004E-2</v>
      </c>
      <c r="Q356" s="48">
        <f>_xlfn.XLOOKUP(tbDailies[[#This Row],[Month]],tbMonthlies[Month],tbMonthlies[Debt to GDP],Q357)</f>
        <v>79.349999999999994</v>
      </c>
    </row>
    <row r="357" spans="2:17" ht="30" customHeight="1" x14ac:dyDescent="0.25">
      <c r="B357" s="10">
        <v>44156</v>
      </c>
      <c r="C357" s="18" t="str">
        <f>TEXT(tbDailies[[#This Row],[Date]],"mmm-yy")</f>
        <v>Nov-20</v>
      </c>
      <c r="D357" s="4">
        <v>91</v>
      </c>
      <c r="E357" s="4" t="str">
        <f>_xlfn.XLOOKUP(tbDailies[[#This Row],[Date]],FXUSDCAD[Date],FXUSDCAD[Rate],E358)</f>
        <v>1.3071</v>
      </c>
      <c r="F357" s="6">
        <f>_xlfn.XLOOKUP(tbDailies[[#This Row],[Date]],BTC_USD_History[Date],BTC_USD_History[Close],"n/a")</f>
        <v>18642.232422000001</v>
      </c>
      <c r="G357" s="6">
        <f>_xlfn.XLOOKUP(tbDailies[[#This Row],[Date]],ETH_USD_History[Date(UTC)],ETH_USD_History[Value],"n/a")</f>
        <v>552.26</v>
      </c>
      <c r="H357" s="6" t="str">
        <f>_xlfn.XLOOKUP(tbDailies[[#This Row],[Date]],VOO_USD_History[Date],VOO_USD_History[Close],"n/a")</f>
        <v>n/a</v>
      </c>
      <c r="I357" s="8" t="str">
        <f>_xlfn.XLOOKUP(tbDailies[[#This Row],[Date]],VIX_USD_History[DATE],VIX_USD_History[CLOSE],"n/a")</f>
        <v>n/a</v>
      </c>
      <c r="J357" s="6">
        <f>tbDailies[[#This Row],[BTC-USD]]*tbDailies[[#This Row],[FX]]</f>
        <v>24367.261998796199</v>
      </c>
      <c r="K357" s="6">
        <f>tbDailies[[#This Row],[ETH-USD]]*tbDailies[[#This Row],[FX]]</f>
        <v>721.85904599999992</v>
      </c>
      <c r="L357" s="16">
        <f>_xlfn.XLOOKUP(tbDailies[[#This Row],[Month]],tbMonthlies[Month],tbMonthlies[US Inflation],L358)</f>
        <v>1.17E-2</v>
      </c>
      <c r="M357" s="39">
        <f>_xlfn.XLOOKUP(tbDailies[[#This Row],[Month]],tbMonthlies[Month],tbMonthlies[Buffett Indicator],M358)</f>
        <v>1.5702324612944361</v>
      </c>
      <c r="N357" s="39">
        <f>_xlfn.XLOOKUP(tbDailies[[#This Row],[Month]],tbMonthlies[Month],tbMonthlies[CPI Indicator],N358)</f>
        <v>0.72332045473496953</v>
      </c>
      <c r="O357" s="39">
        <f>_xlfn.XLOOKUP(tbDailies[[#This Row],[Month]],tbMonthlies[Month],tbMonthlies[Shiller PE],O358)</f>
        <v>0.37159999999999999</v>
      </c>
      <c r="P357" s="39">
        <f>_xlfn.XLOOKUP(tbDailies[[#This Row],[Month]],tbMonthlies[Month],tbMonthlies[Unemployment],P358)</f>
        <v>6.7000000000000004E-2</v>
      </c>
      <c r="Q357" s="48">
        <f>_xlfn.XLOOKUP(tbDailies[[#This Row],[Month]],tbMonthlies[Month],tbMonthlies[Debt to GDP],Q358)</f>
        <v>79.349999999999994</v>
      </c>
    </row>
    <row r="358" spans="2:17" ht="30" customHeight="1" x14ac:dyDescent="0.25">
      <c r="B358" s="10">
        <v>44155</v>
      </c>
      <c r="C358" s="18" t="str">
        <f>TEXT(tbDailies[[#This Row],[Date]],"mmm-yy")</f>
        <v>Nov-20</v>
      </c>
      <c r="D358" s="4">
        <v>86</v>
      </c>
      <c r="E358" s="4" t="str">
        <f>_xlfn.XLOOKUP(tbDailies[[#This Row],[Date]],FXUSDCAD[Date],FXUSDCAD[Rate],E359)</f>
        <v>1.3071</v>
      </c>
      <c r="F358" s="6">
        <f>_xlfn.XLOOKUP(tbDailies[[#This Row],[Date]],BTC_USD_History[Date],BTC_USD_History[Close],"n/a")</f>
        <v>18621.314452999999</v>
      </c>
      <c r="G358" s="6">
        <f>_xlfn.XLOOKUP(tbDailies[[#This Row],[Date]],ETH_USD_History[Date(UTC)],ETH_USD_History[Value],"n/a")</f>
        <v>510.43</v>
      </c>
      <c r="H358" s="6">
        <f>_xlfn.XLOOKUP(tbDailies[[#This Row],[Date]],VOO_USD_History[Date],VOO_USD_History[Close],"n/a")</f>
        <v>326.48998999999998</v>
      </c>
      <c r="I358" s="8">
        <f>_xlfn.XLOOKUP(tbDailies[[#This Row],[Date]],VIX_USD_History[DATE],VIX_USD_History[CLOSE],"n/a")</f>
        <v>23.7</v>
      </c>
      <c r="J358" s="6">
        <f>tbDailies[[#This Row],[BTC-USD]]*tbDailies[[#This Row],[FX]]</f>
        <v>24339.920121516298</v>
      </c>
      <c r="K358" s="6">
        <f>tbDailies[[#This Row],[ETH-USD]]*tbDailies[[#This Row],[FX]]</f>
        <v>667.18305299999997</v>
      </c>
      <c r="L358" s="16">
        <f>_xlfn.XLOOKUP(tbDailies[[#This Row],[Month]],tbMonthlies[Month],tbMonthlies[US Inflation],L359)</f>
        <v>1.17E-2</v>
      </c>
      <c r="M358" s="39">
        <f>_xlfn.XLOOKUP(tbDailies[[#This Row],[Month]],tbMonthlies[Month],tbMonthlies[Buffett Indicator],M359)</f>
        <v>1.5702324612944361</v>
      </c>
      <c r="N358" s="39">
        <f>_xlfn.XLOOKUP(tbDailies[[#This Row],[Month]],tbMonthlies[Month],tbMonthlies[CPI Indicator],N359)</f>
        <v>0.72332045473496953</v>
      </c>
      <c r="O358" s="39">
        <f>_xlfn.XLOOKUP(tbDailies[[#This Row],[Month]],tbMonthlies[Month],tbMonthlies[Shiller PE],O359)</f>
        <v>0.37159999999999999</v>
      </c>
      <c r="P358" s="39">
        <f>_xlfn.XLOOKUP(tbDailies[[#This Row],[Month]],tbMonthlies[Month],tbMonthlies[Unemployment],P359)</f>
        <v>6.7000000000000004E-2</v>
      </c>
      <c r="Q358" s="48">
        <f>_xlfn.XLOOKUP(tbDailies[[#This Row],[Month]],tbMonthlies[Month],tbMonthlies[Debt to GDP],Q359)</f>
        <v>79.349999999999994</v>
      </c>
    </row>
    <row r="359" spans="2:17" ht="30" customHeight="1" x14ac:dyDescent="0.25">
      <c r="B359" s="10">
        <v>44154</v>
      </c>
      <c r="C359" s="18" t="str">
        <f>TEXT(tbDailies[[#This Row],[Date]],"mmm-yy")</f>
        <v>Nov-20</v>
      </c>
      <c r="D359" s="4">
        <v>94</v>
      </c>
      <c r="E359" s="4" t="str">
        <f>_xlfn.XLOOKUP(tbDailies[[#This Row],[Date]],FXUSDCAD[Date],FXUSDCAD[Rate],E360)</f>
        <v>1.3083</v>
      </c>
      <c r="F359" s="6">
        <f>_xlfn.XLOOKUP(tbDailies[[#This Row],[Date]],BTC_USD_History[Date],BTC_USD_History[Close],"n/a")</f>
        <v>17817.089843999998</v>
      </c>
      <c r="G359" s="6">
        <f>_xlfn.XLOOKUP(tbDailies[[#This Row],[Date]],ETH_USD_History[Date(UTC)],ETH_USD_History[Value],"n/a")</f>
        <v>471.82</v>
      </c>
      <c r="H359" s="6">
        <f>_xlfn.XLOOKUP(tbDailies[[#This Row],[Date]],VOO_USD_History[Date],VOO_USD_History[Close],"n/a")</f>
        <v>328.69000199999999</v>
      </c>
      <c r="I359" s="8">
        <f>_xlfn.XLOOKUP(tbDailies[[#This Row],[Date]],VIX_USD_History[DATE],VIX_USD_History[CLOSE],"n/a")</f>
        <v>23.11</v>
      </c>
      <c r="J359" s="6">
        <f>tbDailies[[#This Row],[BTC-USD]]*tbDailies[[#This Row],[FX]]</f>
        <v>23310.098642905199</v>
      </c>
      <c r="K359" s="6">
        <f>tbDailies[[#This Row],[ETH-USD]]*tbDailies[[#This Row],[FX]]</f>
        <v>617.282106</v>
      </c>
      <c r="L359" s="16">
        <f>_xlfn.XLOOKUP(tbDailies[[#This Row],[Month]],tbMonthlies[Month],tbMonthlies[US Inflation],L360)</f>
        <v>1.17E-2</v>
      </c>
      <c r="M359" s="39">
        <f>_xlfn.XLOOKUP(tbDailies[[#This Row],[Month]],tbMonthlies[Month],tbMonthlies[Buffett Indicator],M360)</f>
        <v>1.5702324612944361</v>
      </c>
      <c r="N359" s="39">
        <f>_xlfn.XLOOKUP(tbDailies[[#This Row],[Month]],tbMonthlies[Month],tbMonthlies[CPI Indicator],N360)</f>
        <v>0.72332045473496953</v>
      </c>
      <c r="O359" s="39">
        <f>_xlfn.XLOOKUP(tbDailies[[#This Row],[Month]],tbMonthlies[Month],tbMonthlies[Shiller PE],O360)</f>
        <v>0.37159999999999999</v>
      </c>
      <c r="P359" s="39">
        <f>_xlfn.XLOOKUP(tbDailies[[#This Row],[Month]],tbMonthlies[Month],tbMonthlies[Unemployment],P360)</f>
        <v>6.7000000000000004E-2</v>
      </c>
      <c r="Q359" s="48">
        <f>_xlfn.XLOOKUP(tbDailies[[#This Row],[Month]],tbMonthlies[Month],tbMonthlies[Debt to GDP],Q360)</f>
        <v>79.349999999999994</v>
      </c>
    </row>
    <row r="360" spans="2:17" ht="30" customHeight="1" x14ac:dyDescent="0.25">
      <c r="B360" s="10">
        <v>44153</v>
      </c>
      <c r="C360" s="18" t="str">
        <f>TEXT(tbDailies[[#This Row],[Date]],"mmm-yy")</f>
        <v>Nov-20</v>
      </c>
      <c r="D360" s="4">
        <v>91</v>
      </c>
      <c r="E360" s="4" t="str">
        <f>_xlfn.XLOOKUP(tbDailies[[#This Row],[Date]],FXUSDCAD[Date],FXUSDCAD[Rate],E361)</f>
        <v>1.3063</v>
      </c>
      <c r="F360" s="6">
        <f>_xlfn.XLOOKUP(tbDailies[[#This Row],[Date]],BTC_USD_History[Date],BTC_USD_History[Close],"n/a")</f>
        <v>17804.005859000001</v>
      </c>
      <c r="G360" s="6">
        <f>_xlfn.XLOOKUP(tbDailies[[#This Row],[Date]],ETH_USD_History[Date(UTC)],ETH_USD_History[Value],"n/a")</f>
        <v>478.76</v>
      </c>
      <c r="H360" s="6">
        <f>_xlfn.XLOOKUP(tbDailies[[#This Row],[Date]],VOO_USD_History[Date],VOO_USD_History[Close],"n/a")</f>
        <v>327.32000699999998</v>
      </c>
      <c r="I360" s="8">
        <f>_xlfn.XLOOKUP(tbDailies[[#This Row],[Date]],VIX_USD_History[DATE],VIX_USD_History[CLOSE],"n/a")</f>
        <v>23.84</v>
      </c>
      <c r="J360" s="6">
        <f>tbDailies[[#This Row],[BTC-USD]]*tbDailies[[#This Row],[FX]]</f>
        <v>23257.372853611701</v>
      </c>
      <c r="K360" s="6">
        <f>tbDailies[[#This Row],[ETH-USD]]*tbDailies[[#This Row],[FX]]</f>
        <v>625.40418799999998</v>
      </c>
      <c r="L360" s="16">
        <f>_xlfn.XLOOKUP(tbDailies[[#This Row],[Month]],tbMonthlies[Month],tbMonthlies[US Inflation],L361)</f>
        <v>1.17E-2</v>
      </c>
      <c r="M360" s="39">
        <f>_xlfn.XLOOKUP(tbDailies[[#This Row],[Month]],tbMonthlies[Month],tbMonthlies[Buffett Indicator],M361)</f>
        <v>1.5702324612944361</v>
      </c>
      <c r="N360" s="39">
        <f>_xlfn.XLOOKUP(tbDailies[[#This Row],[Month]],tbMonthlies[Month],tbMonthlies[CPI Indicator],N361)</f>
        <v>0.72332045473496953</v>
      </c>
      <c r="O360" s="39">
        <f>_xlfn.XLOOKUP(tbDailies[[#This Row],[Month]],tbMonthlies[Month],tbMonthlies[Shiller PE],O361)</f>
        <v>0.37159999999999999</v>
      </c>
      <c r="P360" s="39">
        <f>_xlfn.XLOOKUP(tbDailies[[#This Row],[Month]],tbMonthlies[Month],tbMonthlies[Unemployment],P361)</f>
        <v>6.7000000000000004E-2</v>
      </c>
      <c r="Q360" s="48">
        <f>_xlfn.XLOOKUP(tbDailies[[#This Row],[Month]],tbMonthlies[Month],tbMonthlies[Debt to GDP],Q361)</f>
        <v>79.349999999999994</v>
      </c>
    </row>
    <row r="361" spans="2:17" ht="30" customHeight="1" x14ac:dyDescent="0.25">
      <c r="B361" s="10">
        <v>44152</v>
      </c>
      <c r="C361" s="18" t="str">
        <f>TEXT(tbDailies[[#This Row],[Date]],"mmm-yy")</f>
        <v>Nov-20</v>
      </c>
      <c r="D361" s="4">
        <v>86</v>
      </c>
      <c r="E361" s="4" t="str">
        <f>_xlfn.XLOOKUP(tbDailies[[#This Row],[Date]],FXUSDCAD[Date],FXUSDCAD[Rate],E362)</f>
        <v>1.3094</v>
      </c>
      <c r="F361" s="6">
        <f>_xlfn.XLOOKUP(tbDailies[[#This Row],[Date]],BTC_USD_History[Date],BTC_USD_History[Close],"n/a")</f>
        <v>17645.40625</v>
      </c>
      <c r="G361" s="6">
        <f>_xlfn.XLOOKUP(tbDailies[[#This Row],[Date]],ETH_USD_History[Date(UTC)],ETH_USD_History[Value],"n/a")</f>
        <v>482.71</v>
      </c>
      <c r="H361" s="6">
        <f>_xlfn.XLOOKUP(tbDailies[[#This Row],[Date]],VOO_USD_History[Date],VOO_USD_History[Close],"n/a")</f>
        <v>331.33999599999999</v>
      </c>
      <c r="I361" s="8">
        <f>_xlfn.XLOOKUP(tbDailies[[#This Row],[Date]],VIX_USD_History[DATE],VIX_USD_History[CLOSE],"n/a")</f>
        <v>22.71</v>
      </c>
      <c r="J361" s="6">
        <f>tbDailies[[#This Row],[BTC-USD]]*tbDailies[[#This Row],[FX]]</f>
        <v>23104.894943749998</v>
      </c>
      <c r="K361" s="6">
        <f>tbDailies[[#This Row],[ETH-USD]]*tbDailies[[#This Row],[FX]]</f>
        <v>632.06047399999989</v>
      </c>
      <c r="L361" s="16">
        <f>_xlfn.XLOOKUP(tbDailies[[#This Row],[Month]],tbMonthlies[Month],tbMonthlies[US Inflation],L362)</f>
        <v>1.17E-2</v>
      </c>
      <c r="M361" s="39">
        <f>_xlfn.XLOOKUP(tbDailies[[#This Row],[Month]],tbMonthlies[Month],tbMonthlies[Buffett Indicator],M362)</f>
        <v>1.5702324612944361</v>
      </c>
      <c r="N361" s="39">
        <f>_xlfn.XLOOKUP(tbDailies[[#This Row],[Month]],tbMonthlies[Month],tbMonthlies[CPI Indicator],N362)</f>
        <v>0.72332045473496953</v>
      </c>
      <c r="O361" s="39">
        <f>_xlfn.XLOOKUP(tbDailies[[#This Row],[Month]],tbMonthlies[Month],tbMonthlies[Shiller PE],O362)</f>
        <v>0.37159999999999999</v>
      </c>
      <c r="P361" s="39">
        <f>_xlfn.XLOOKUP(tbDailies[[#This Row],[Month]],tbMonthlies[Month],tbMonthlies[Unemployment],P362)</f>
        <v>6.7000000000000004E-2</v>
      </c>
      <c r="Q361" s="48">
        <f>_xlfn.XLOOKUP(tbDailies[[#This Row],[Month]],tbMonthlies[Month],tbMonthlies[Debt to GDP],Q362)</f>
        <v>79.349999999999994</v>
      </c>
    </row>
    <row r="362" spans="2:17" ht="30" customHeight="1" x14ac:dyDescent="0.25">
      <c r="B362" s="10">
        <v>44151</v>
      </c>
      <c r="C362" s="18" t="str">
        <f>TEXT(tbDailies[[#This Row],[Date]],"mmm-yy")</f>
        <v>Nov-20</v>
      </c>
      <c r="D362" s="4">
        <v>90</v>
      </c>
      <c r="E362" s="4" t="str">
        <f>_xlfn.XLOOKUP(tbDailies[[#This Row],[Date]],FXUSDCAD[Date],FXUSDCAD[Rate],E363)</f>
        <v>1.3085</v>
      </c>
      <c r="F362" s="6">
        <f>_xlfn.XLOOKUP(tbDailies[[#This Row],[Date]],BTC_USD_History[Date],BTC_USD_History[Close],"n/a")</f>
        <v>16716.111327999999</v>
      </c>
      <c r="G362" s="6">
        <f>_xlfn.XLOOKUP(tbDailies[[#This Row],[Date]],ETH_USD_History[Date(UTC)],ETH_USD_History[Value],"n/a")</f>
        <v>461.01</v>
      </c>
      <c r="H362" s="6">
        <f>_xlfn.XLOOKUP(tbDailies[[#This Row],[Date]],VOO_USD_History[Date],VOO_USD_History[Close],"n/a")</f>
        <v>333</v>
      </c>
      <c r="I362" s="8">
        <f>_xlfn.XLOOKUP(tbDailies[[#This Row],[Date]],VIX_USD_History[DATE],VIX_USD_History[CLOSE],"n/a")</f>
        <v>22.45</v>
      </c>
      <c r="J362" s="6">
        <f>tbDailies[[#This Row],[BTC-USD]]*tbDailies[[#This Row],[FX]]</f>
        <v>21873.031672687997</v>
      </c>
      <c r="K362" s="6">
        <f>tbDailies[[#This Row],[ETH-USD]]*tbDailies[[#This Row],[FX]]</f>
        <v>603.231585</v>
      </c>
      <c r="L362" s="16">
        <f>_xlfn.XLOOKUP(tbDailies[[#This Row],[Month]],tbMonthlies[Month],tbMonthlies[US Inflation],L363)</f>
        <v>1.17E-2</v>
      </c>
      <c r="M362" s="39">
        <f>_xlfn.XLOOKUP(tbDailies[[#This Row],[Month]],tbMonthlies[Month],tbMonthlies[Buffett Indicator],M363)</f>
        <v>1.5702324612944361</v>
      </c>
      <c r="N362" s="39">
        <f>_xlfn.XLOOKUP(tbDailies[[#This Row],[Month]],tbMonthlies[Month],tbMonthlies[CPI Indicator],N363)</f>
        <v>0.72332045473496953</v>
      </c>
      <c r="O362" s="39">
        <f>_xlfn.XLOOKUP(tbDailies[[#This Row],[Month]],tbMonthlies[Month],tbMonthlies[Shiller PE],O363)</f>
        <v>0.37159999999999999</v>
      </c>
      <c r="P362" s="39">
        <f>_xlfn.XLOOKUP(tbDailies[[#This Row],[Month]],tbMonthlies[Month],tbMonthlies[Unemployment],P363)</f>
        <v>6.7000000000000004E-2</v>
      </c>
      <c r="Q362" s="48">
        <f>_xlfn.XLOOKUP(tbDailies[[#This Row],[Month]],tbMonthlies[Month],tbMonthlies[Debt to GDP],Q363)</f>
        <v>79.349999999999994</v>
      </c>
    </row>
    <row r="363" spans="2:17" ht="30" customHeight="1" x14ac:dyDescent="0.25">
      <c r="B363" s="10">
        <v>44150</v>
      </c>
      <c r="C363" s="18" t="str">
        <f>TEXT(tbDailies[[#This Row],[Date]],"mmm-yy")</f>
        <v>Nov-20</v>
      </c>
      <c r="D363" s="4">
        <v>86</v>
      </c>
      <c r="E363" s="4" t="str">
        <f>_xlfn.XLOOKUP(tbDailies[[#This Row],[Date]],FXUSDCAD[Date],FXUSDCAD[Rate],E364)</f>
        <v>1.3147</v>
      </c>
      <c r="F363" s="6">
        <f>_xlfn.XLOOKUP(tbDailies[[#This Row],[Date]],BTC_USD_History[Date],BTC_USD_History[Close],"n/a")</f>
        <v>15955.587890999999</v>
      </c>
      <c r="G363" s="6">
        <f>_xlfn.XLOOKUP(tbDailies[[#This Row],[Date]],ETH_USD_History[Date(UTC)],ETH_USD_History[Value],"n/a")</f>
        <v>448.51</v>
      </c>
      <c r="H363" s="6" t="str">
        <f>_xlfn.XLOOKUP(tbDailies[[#This Row],[Date]],VOO_USD_History[Date],VOO_USD_History[Close],"n/a")</f>
        <v>n/a</v>
      </c>
      <c r="I363" s="8" t="str">
        <f>_xlfn.XLOOKUP(tbDailies[[#This Row],[Date]],VIX_USD_History[DATE],VIX_USD_History[CLOSE],"n/a")</f>
        <v>n/a</v>
      </c>
      <c r="J363" s="6">
        <f>tbDailies[[#This Row],[BTC-USD]]*tbDailies[[#This Row],[FX]]</f>
        <v>20976.811400297698</v>
      </c>
      <c r="K363" s="6">
        <f>tbDailies[[#This Row],[ETH-USD]]*tbDailies[[#This Row],[FX]]</f>
        <v>589.65609699999993</v>
      </c>
      <c r="L363" s="16">
        <f>_xlfn.XLOOKUP(tbDailies[[#This Row],[Month]],tbMonthlies[Month],tbMonthlies[US Inflation],L364)</f>
        <v>1.17E-2</v>
      </c>
      <c r="M363" s="39">
        <f>_xlfn.XLOOKUP(tbDailies[[#This Row],[Month]],tbMonthlies[Month],tbMonthlies[Buffett Indicator],M364)</f>
        <v>1.5702324612944361</v>
      </c>
      <c r="N363" s="39">
        <f>_xlfn.XLOOKUP(tbDailies[[#This Row],[Month]],tbMonthlies[Month],tbMonthlies[CPI Indicator],N364)</f>
        <v>0.72332045473496953</v>
      </c>
      <c r="O363" s="39">
        <f>_xlfn.XLOOKUP(tbDailies[[#This Row],[Month]],tbMonthlies[Month],tbMonthlies[Shiller PE],O364)</f>
        <v>0.37159999999999999</v>
      </c>
      <c r="P363" s="39">
        <f>_xlfn.XLOOKUP(tbDailies[[#This Row],[Month]],tbMonthlies[Month],tbMonthlies[Unemployment],P364)</f>
        <v>6.7000000000000004E-2</v>
      </c>
      <c r="Q363" s="48">
        <f>_xlfn.XLOOKUP(tbDailies[[#This Row],[Month]],tbMonthlies[Month],tbMonthlies[Debt to GDP],Q364)</f>
        <v>79.349999999999994</v>
      </c>
    </row>
    <row r="364" spans="2:17" ht="30" customHeight="1" x14ac:dyDescent="0.25">
      <c r="B364" s="10">
        <v>44149</v>
      </c>
      <c r="C364" s="18" t="str">
        <f>TEXT(tbDailies[[#This Row],[Date]],"mmm-yy")</f>
        <v>Nov-20</v>
      </c>
      <c r="D364" s="4">
        <v>90</v>
      </c>
      <c r="E364" s="4" t="str">
        <f>_xlfn.XLOOKUP(tbDailies[[#This Row],[Date]],FXUSDCAD[Date],FXUSDCAD[Rate],E365)</f>
        <v>1.3147</v>
      </c>
      <c r="F364" s="6">
        <f>_xlfn.XLOOKUP(tbDailies[[#This Row],[Date]],BTC_USD_History[Date],BTC_USD_History[Close],"n/a")</f>
        <v>16068.138671999999</v>
      </c>
      <c r="G364" s="6">
        <f>_xlfn.XLOOKUP(tbDailies[[#This Row],[Date]],ETH_USD_History[Date(UTC)],ETH_USD_History[Value],"n/a")</f>
        <v>461.03</v>
      </c>
      <c r="H364" s="6" t="str">
        <f>_xlfn.XLOOKUP(tbDailies[[#This Row],[Date]],VOO_USD_History[Date],VOO_USD_History[Close],"n/a")</f>
        <v>n/a</v>
      </c>
      <c r="I364" s="8" t="str">
        <f>_xlfn.XLOOKUP(tbDailies[[#This Row],[Date]],VIX_USD_History[DATE],VIX_USD_History[CLOSE],"n/a")</f>
        <v>n/a</v>
      </c>
      <c r="J364" s="6">
        <f>tbDailies[[#This Row],[BTC-USD]]*tbDailies[[#This Row],[FX]]</f>
        <v>21124.781912078397</v>
      </c>
      <c r="K364" s="6">
        <f>tbDailies[[#This Row],[ETH-USD]]*tbDailies[[#This Row],[FX]]</f>
        <v>606.11614099999997</v>
      </c>
      <c r="L364" s="16">
        <f>_xlfn.XLOOKUP(tbDailies[[#This Row],[Month]],tbMonthlies[Month],tbMonthlies[US Inflation],L365)</f>
        <v>1.17E-2</v>
      </c>
      <c r="M364" s="39">
        <f>_xlfn.XLOOKUP(tbDailies[[#This Row],[Month]],tbMonthlies[Month],tbMonthlies[Buffett Indicator],M365)</f>
        <v>1.5702324612944361</v>
      </c>
      <c r="N364" s="39">
        <f>_xlfn.XLOOKUP(tbDailies[[#This Row],[Month]],tbMonthlies[Month],tbMonthlies[CPI Indicator],N365)</f>
        <v>0.72332045473496953</v>
      </c>
      <c r="O364" s="39">
        <f>_xlfn.XLOOKUP(tbDailies[[#This Row],[Month]],tbMonthlies[Month],tbMonthlies[Shiller PE],O365)</f>
        <v>0.37159999999999999</v>
      </c>
      <c r="P364" s="39">
        <f>_xlfn.XLOOKUP(tbDailies[[#This Row],[Month]],tbMonthlies[Month],tbMonthlies[Unemployment],P365)</f>
        <v>6.7000000000000004E-2</v>
      </c>
      <c r="Q364" s="48">
        <f>_xlfn.XLOOKUP(tbDailies[[#This Row],[Month]],tbMonthlies[Month],tbMonthlies[Debt to GDP],Q365)</f>
        <v>79.349999999999994</v>
      </c>
    </row>
    <row r="365" spans="2:17" ht="30" customHeight="1" x14ac:dyDescent="0.25">
      <c r="B365" s="10">
        <v>44148</v>
      </c>
      <c r="C365" s="18" t="str">
        <f>TEXT(tbDailies[[#This Row],[Date]],"mmm-yy")</f>
        <v>Nov-20</v>
      </c>
      <c r="D365" s="4">
        <v>89</v>
      </c>
      <c r="E365" s="4" t="str">
        <f>_xlfn.XLOOKUP(tbDailies[[#This Row],[Date]],FXUSDCAD[Date],FXUSDCAD[Rate],E366)</f>
        <v>1.3147</v>
      </c>
      <c r="F365" s="6">
        <f>_xlfn.XLOOKUP(tbDailies[[#This Row],[Date]],BTC_USD_History[Date],BTC_USD_History[Close],"n/a")</f>
        <v>16317.808594</v>
      </c>
      <c r="G365" s="6">
        <f>_xlfn.XLOOKUP(tbDailies[[#This Row],[Date]],ETH_USD_History[Date(UTC)],ETH_USD_History[Value],"n/a")</f>
        <v>476.87</v>
      </c>
      <c r="H365" s="6">
        <f>_xlfn.XLOOKUP(tbDailies[[#This Row],[Date]],VOO_USD_History[Date],VOO_USD_History[Close],"n/a")</f>
        <v>329.01001000000002</v>
      </c>
      <c r="I365" s="8">
        <f>_xlfn.XLOOKUP(tbDailies[[#This Row],[Date]],VIX_USD_History[DATE],VIX_USD_History[CLOSE],"n/a")</f>
        <v>23.1</v>
      </c>
      <c r="J365" s="6">
        <f>tbDailies[[#This Row],[BTC-USD]]*tbDailies[[#This Row],[FX]]</f>
        <v>21453.022958531801</v>
      </c>
      <c r="K365" s="6">
        <f>tbDailies[[#This Row],[ETH-USD]]*tbDailies[[#This Row],[FX]]</f>
        <v>626.94098899999995</v>
      </c>
      <c r="L365" s="16">
        <f>_xlfn.XLOOKUP(tbDailies[[#This Row],[Month]],tbMonthlies[Month],tbMonthlies[US Inflation],L366)</f>
        <v>1.17E-2</v>
      </c>
      <c r="M365" s="39">
        <f>_xlfn.XLOOKUP(tbDailies[[#This Row],[Month]],tbMonthlies[Month],tbMonthlies[Buffett Indicator],M366)</f>
        <v>1.5702324612944361</v>
      </c>
      <c r="N365" s="39">
        <f>_xlfn.XLOOKUP(tbDailies[[#This Row],[Month]],tbMonthlies[Month],tbMonthlies[CPI Indicator],N366)</f>
        <v>0.72332045473496953</v>
      </c>
      <c r="O365" s="39">
        <f>_xlfn.XLOOKUP(tbDailies[[#This Row],[Month]],tbMonthlies[Month],tbMonthlies[Shiller PE],O366)</f>
        <v>0.37159999999999999</v>
      </c>
      <c r="P365" s="39">
        <f>_xlfn.XLOOKUP(tbDailies[[#This Row],[Month]],tbMonthlies[Month],tbMonthlies[Unemployment],P366)</f>
        <v>6.7000000000000004E-2</v>
      </c>
      <c r="Q365" s="48">
        <f>_xlfn.XLOOKUP(tbDailies[[#This Row],[Month]],tbMonthlies[Month],tbMonthlies[Debt to GDP],Q366)</f>
        <v>79.349999999999994</v>
      </c>
    </row>
    <row r="366" spans="2:17" ht="30" customHeight="1" x14ac:dyDescent="0.25">
      <c r="B366" s="10">
        <v>44147</v>
      </c>
      <c r="C366" s="18" t="str">
        <f>TEXT(tbDailies[[#This Row],[Date]],"mmm-yy")</f>
        <v>Nov-20</v>
      </c>
      <c r="D366" s="4">
        <v>87</v>
      </c>
      <c r="E366" s="4" t="str">
        <f>_xlfn.XLOOKUP(tbDailies[[#This Row],[Date]],FXUSDCAD[Date],FXUSDCAD[Rate],E367)</f>
        <v>1.3123</v>
      </c>
      <c r="F366" s="6">
        <f>_xlfn.XLOOKUP(tbDailies[[#This Row],[Date]],BTC_USD_History[Date],BTC_USD_History[Close],"n/a")</f>
        <v>16276.34375</v>
      </c>
      <c r="G366" s="6">
        <f>_xlfn.XLOOKUP(tbDailies[[#This Row],[Date]],ETH_USD_History[Date(UTC)],ETH_USD_History[Value],"n/a")</f>
        <v>462.78</v>
      </c>
      <c r="H366" s="6">
        <f>_xlfn.XLOOKUP(tbDailies[[#This Row],[Date]],VOO_USD_History[Date],VOO_USD_History[Close],"n/a")</f>
        <v>324.60000600000001</v>
      </c>
      <c r="I366" s="8">
        <f>_xlfn.XLOOKUP(tbDailies[[#This Row],[Date]],VIX_USD_History[DATE],VIX_USD_History[CLOSE],"n/a")</f>
        <v>25.35</v>
      </c>
      <c r="J366" s="6">
        <f>tbDailies[[#This Row],[BTC-USD]]*tbDailies[[#This Row],[FX]]</f>
        <v>21359.445903125001</v>
      </c>
      <c r="K366" s="6">
        <f>tbDailies[[#This Row],[ETH-USD]]*tbDailies[[#This Row],[FX]]</f>
        <v>607.306194</v>
      </c>
      <c r="L366" s="16">
        <f>_xlfn.XLOOKUP(tbDailies[[#This Row],[Month]],tbMonthlies[Month],tbMonthlies[US Inflation],L367)</f>
        <v>1.17E-2</v>
      </c>
      <c r="M366" s="39">
        <f>_xlfn.XLOOKUP(tbDailies[[#This Row],[Month]],tbMonthlies[Month],tbMonthlies[Buffett Indicator],M367)</f>
        <v>1.5702324612944361</v>
      </c>
      <c r="N366" s="39">
        <f>_xlfn.XLOOKUP(tbDailies[[#This Row],[Month]],tbMonthlies[Month],tbMonthlies[CPI Indicator],N367)</f>
        <v>0.72332045473496953</v>
      </c>
      <c r="O366" s="39">
        <f>_xlfn.XLOOKUP(tbDailies[[#This Row],[Month]],tbMonthlies[Month],tbMonthlies[Shiller PE],O367)</f>
        <v>0.37159999999999999</v>
      </c>
      <c r="P366" s="39">
        <f>_xlfn.XLOOKUP(tbDailies[[#This Row],[Month]],tbMonthlies[Month],tbMonthlies[Unemployment],P367)</f>
        <v>6.7000000000000004E-2</v>
      </c>
      <c r="Q366" s="48">
        <f>_xlfn.XLOOKUP(tbDailies[[#This Row],[Month]],tbMonthlies[Month],tbMonthlies[Debt to GDP],Q367)</f>
        <v>79.349999999999994</v>
      </c>
    </row>
    <row r="367" spans="2:17" ht="30" customHeight="1" x14ac:dyDescent="0.25">
      <c r="B367" s="10">
        <v>44146</v>
      </c>
      <c r="C367" s="18" t="str">
        <f>TEXT(tbDailies[[#This Row],[Date]],"mmm-yy")</f>
        <v>Nov-20</v>
      </c>
      <c r="D367" s="4">
        <v>86</v>
      </c>
      <c r="E367" s="4" t="str">
        <f>_xlfn.XLOOKUP(tbDailies[[#This Row],[Date]],FXUSDCAD[Date],FXUSDCAD[Rate],E368)</f>
        <v>1.3017</v>
      </c>
      <c r="F367" s="6">
        <f>_xlfn.XLOOKUP(tbDailies[[#This Row],[Date]],BTC_USD_History[Date],BTC_USD_History[Close],"n/a")</f>
        <v>15701.339844</v>
      </c>
      <c r="G367" s="6">
        <f>_xlfn.XLOOKUP(tbDailies[[#This Row],[Date]],ETH_USD_History[Date(UTC)],ETH_USD_History[Value],"n/a")</f>
        <v>463.91</v>
      </c>
      <c r="H367" s="6">
        <f>_xlfn.XLOOKUP(tbDailies[[#This Row],[Date]],VOO_USD_History[Date],VOO_USD_History[Close],"n/a")</f>
        <v>327.63000499999998</v>
      </c>
      <c r="I367" s="8">
        <f>_xlfn.XLOOKUP(tbDailies[[#This Row],[Date]],VIX_USD_History[DATE],VIX_USD_History[CLOSE],"n/a")</f>
        <v>23.45</v>
      </c>
      <c r="J367" s="6">
        <f>tbDailies[[#This Row],[BTC-USD]]*tbDailies[[#This Row],[FX]]</f>
        <v>20438.434074934801</v>
      </c>
      <c r="K367" s="6">
        <f>tbDailies[[#This Row],[ETH-USD]]*tbDailies[[#This Row],[FX]]</f>
        <v>603.87164700000005</v>
      </c>
      <c r="L367" s="16">
        <f>_xlfn.XLOOKUP(tbDailies[[#This Row],[Month]],tbMonthlies[Month],tbMonthlies[US Inflation],L368)</f>
        <v>1.17E-2</v>
      </c>
      <c r="M367" s="39">
        <f>_xlfn.XLOOKUP(tbDailies[[#This Row],[Month]],tbMonthlies[Month],tbMonthlies[Buffett Indicator],M368)</f>
        <v>1.5702324612944361</v>
      </c>
      <c r="N367" s="39">
        <f>_xlfn.XLOOKUP(tbDailies[[#This Row],[Month]],tbMonthlies[Month],tbMonthlies[CPI Indicator],N368)</f>
        <v>0.72332045473496953</v>
      </c>
      <c r="O367" s="39">
        <f>_xlfn.XLOOKUP(tbDailies[[#This Row],[Month]],tbMonthlies[Month],tbMonthlies[Shiller PE],O368)</f>
        <v>0.37159999999999999</v>
      </c>
      <c r="P367" s="39">
        <f>_xlfn.XLOOKUP(tbDailies[[#This Row],[Month]],tbMonthlies[Month],tbMonthlies[Unemployment],P368)</f>
        <v>6.7000000000000004E-2</v>
      </c>
      <c r="Q367" s="48">
        <f>_xlfn.XLOOKUP(tbDailies[[#This Row],[Month]],tbMonthlies[Month],tbMonthlies[Debt to GDP],Q368)</f>
        <v>79.349999999999994</v>
      </c>
    </row>
    <row r="368" spans="2:17" ht="30" customHeight="1" x14ac:dyDescent="0.25">
      <c r="B368" s="10">
        <v>44145</v>
      </c>
      <c r="C368" s="18" t="str">
        <f>TEXT(tbDailies[[#This Row],[Date]],"mmm-yy")</f>
        <v>Nov-20</v>
      </c>
      <c r="D368" s="4">
        <v>90</v>
      </c>
      <c r="E368" s="4" t="str">
        <f>_xlfn.XLOOKUP(tbDailies[[#This Row],[Date]],FXUSDCAD[Date],FXUSDCAD[Rate],E369)</f>
        <v>1.3017</v>
      </c>
      <c r="F368" s="6">
        <f>_xlfn.XLOOKUP(tbDailies[[#This Row],[Date]],BTC_USD_History[Date],BTC_USD_History[Close],"n/a")</f>
        <v>15290.902344</v>
      </c>
      <c r="G368" s="6">
        <f>_xlfn.XLOOKUP(tbDailies[[#This Row],[Date]],ETH_USD_History[Date(UTC)],ETH_USD_History[Value],"n/a")</f>
        <v>450.86</v>
      </c>
      <c r="H368" s="6">
        <f>_xlfn.XLOOKUP(tbDailies[[#This Row],[Date]],VOO_USD_History[Date],VOO_USD_History[Close],"n/a")</f>
        <v>325.33999599999999</v>
      </c>
      <c r="I368" s="8">
        <f>_xlfn.XLOOKUP(tbDailies[[#This Row],[Date]],VIX_USD_History[DATE],VIX_USD_History[CLOSE],"n/a")</f>
        <v>24.8</v>
      </c>
      <c r="J368" s="6">
        <f>tbDailies[[#This Row],[BTC-USD]]*tbDailies[[#This Row],[FX]]</f>
        <v>19904.1675811848</v>
      </c>
      <c r="K368" s="6">
        <f>tbDailies[[#This Row],[ETH-USD]]*tbDailies[[#This Row],[FX]]</f>
        <v>586.8844620000001</v>
      </c>
      <c r="L368" s="16">
        <f>_xlfn.XLOOKUP(tbDailies[[#This Row],[Month]],tbMonthlies[Month],tbMonthlies[US Inflation],L369)</f>
        <v>1.17E-2</v>
      </c>
      <c r="M368" s="39">
        <f>_xlfn.XLOOKUP(tbDailies[[#This Row],[Month]],tbMonthlies[Month],tbMonthlies[Buffett Indicator],M369)</f>
        <v>1.5702324612944361</v>
      </c>
      <c r="N368" s="39">
        <f>_xlfn.XLOOKUP(tbDailies[[#This Row],[Month]],tbMonthlies[Month],tbMonthlies[CPI Indicator],N369)</f>
        <v>0.72332045473496953</v>
      </c>
      <c r="O368" s="39">
        <f>_xlfn.XLOOKUP(tbDailies[[#This Row],[Month]],tbMonthlies[Month],tbMonthlies[Shiller PE],O369)</f>
        <v>0.37159999999999999</v>
      </c>
      <c r="P368" s="39">
        <f>_xlfn.XLOOKUP(tbDailies[[#This Row],[Month]],tbMonthlies[Month],tbMonthlies[Unemployment],P369)</f>
        <v>6.7000000000000004E-2</v>
      </c>
      <c r="Q368" s="48">
        <f>_xlfn.XLOOKUP(tbDailies[[#This Row],[Month]],tbMonthlies[Month],tbMonthlies[Debt to GDP],Q369)</f>
        <v>79.349999999999994</v>
      </c>
    </row>
    <row r="369" spans="2:17" ht="30" customHeight="1" x14ac:dyDescent="0.25">
      <c r="B369" s="10">
        <v>44144</v>
      </c>
      <c r="C369" s="18" t="str">
        <f>TEXT(tbDailies[[#This Row],[Date]],"mmm-yy")</f>
        <v>Nov-20</v>
      </c>
      <c r="D369" s="4">
        <v>90</v>
      </c>
      <c r="E369" s="4" t="str">
        <f>_xlfn.XLOOKUP(tbDailies[[#This Row],[Date]],FXUSDCAD[Date],FXUSDCAD[Rate],E370)</f>
        <v>1.2970</v>
      </c>
      <c r="F369" s="6">
        <f>_xlfn.XLOOKUP(tbDailies[[#This Row],[Date]],BTC_USD_History[Date],BTC_USD_History[Close],"n/a")</f>
        <v>15332.315430000001</v>
      </c>
      <c r="G369" s="6">
        <f>_xlfn.XLOOKUP(tbDailies[[#This Row],[Date]],ETH_USD_History[Date(UTC)],ETH_USD_History[Value],"n/a")</f>
        <v>444.45</v>
      </c>
      <c r="H369" s="6">
        <f>_xlfn.XLOOKUP(tbDailies[[#This Row],[Date]],VOO_USD_History[Date],VOO_USD_History[Close],"n/a")</f>
        <v>325.76001000000002</v>
      </c>
      <c r="I369" s="8">
        <f>_xlfn.XLOOKUP(tbDailies[[#This Row],[Date]],VIX_USD_History[DATE],VIX_USD_History[CLOSE],"n/a")</f>
        <v>25.75</v>
      </c>
      <c r="J369" s="6">
        <f>tbDailies[[#This Row],[BTC-USD]]*tbDailies[[#This Row],[FX]]</f>
        <v>19886.013112709999</v>
      </c>
      <c r="K369" s="6">
        <f>tbDailies[[#This Row],[ETH-USD]]*tbDailies[[#This Row],[FX]]</f>
        <v>576.45164999999997</v>
      </c>
      <c r="L369" s="16">
        <f>_xlfn.XLOOKUP(tbDailies[[#This Row],[Month]],tbMonthlies[Month],tbMonthlies[US Inflation],L370)</f>
        <v>1.17E-2</v>
      </c>
      <c r="M369" s="39">
        <f>_xlfn.XLOOKUP(tbDailies[[#This Row],[Month]],tbMonthlies[Month],tbMonthlies[Buffett Indicator],M370)</f>
        <v>1.5702324612944361</v>
      </c>
      <c r="N369" s="39">
        <f>_xlfn.XLOOKUP(tbDailies[[#This Row],[Month]],tbMonthlies[Month],tbMonthlies[CPI Indicator],N370)</f>
        <v>0.72332045473496953</v>
      </c>
      <c r="O369" s="39">
        <f>_xlfn.XLOOKUP(tbDailies[[#This Row],[Month]],tbMonthlies[Month],tbMonthlies[Shiller PE],O370)</f>
        <v>0.37159999999999999</v>
      </c>
      <c r="P369" s="39">
        <f>_xlfn.XLOOKUP(tbDailies[[#This Row],[Month]],tbMonthlies[Month],tbMonthlies[Unemployment],P370)</f>
        <v>6.7000000000000004E-2</v>
      </c>
      <c r="Q369" s="48">
        <f>_xlfn.XLOOKUP(tbDailies[[#This Row],[Month]],tbMonthlies[Month],tbMonthlies[Debt to GDP],Q370)</f>
        <v>79.349999999999994</v>
      </c>
    </row>
    <row r="370" spans="2:17" ht="30" customHeight="1" x14ac:dyDescent="0.25">
      <c r="B370" s="10">
        <v>44143</v>
      </c>
      <c r="C370" s="18" t="str">
        <f>TEXT(tbDailies[[#This Row],[Date]],"mmm-yy")</f>
        <v>Nov-20</v>
      </c>
      <c r="D370" s="4">
        <v>82</v>
      </c>
      <c r="E370" s="4" t="str">
        <f>_xlfn.XLOOKUP(tbDailies[[#This Row],[Date]],FXUSDCAD[Date],FXUSDCAD[Rate],E371)</f>
        <v>1.3039</v>
      </c>
      <c r="F370" s="6">
        <f>_xlfn.XLOOKUP(tbDailies[[#This Row],[Date]],BTC_USD_History[Date],BTC_USD_History[Close],"n/a")</f>
        <v>15479.567383</v>
      </c>
      <c r="G370" s="6">
        <f>_xlfn.XLOOKUP(tbDailies[[#This Row],[Date]],ETH_USD_History[Date(UTC)],ETH_USD_History[Value],"n/a")</f>
        <v>454.74</v>
      </c>
      <c r="H370" s="6" t="str">
        <f>_xlfn.XLOOKUP(tbDailies[[#This Row],[Date]],VOO_USD_History[Date],VOO_USD_History[Close],"n/a")</f>
        <v>n/a</v>
      </c>
      <c r="I370" s="8" t="str">
        <f>_xlfn.XLOOKUP(tbDailies[[#This Row],[Date]],VIX_USD_History[DATE],VIX_USD_History[CLOSE],"n/a")</f>
        <v>n/a</v>
      </c>
      <c r="J370" s="6">
        <f>tbDailies[[#This Row],[BTC-USD]]*tbDailies[[#This Row],[FX]]</f>
        <v>20183.8079106937</v>
      </c>
      <c r="K370" s="6">
        <f>tbDailies[[#This Row],[ETH-USD]]*tbDailies[[#This Row],[FX]]</f>
        <v>592.93548600000008</v>
      </c>
      <c r="L370" s="16">
        <f>_xlfn.XLOOKUP(tbDailies[[#This Row],[Month]],tbMonthlies[Month],tbMonthlies[US Inflation],L371)</f>
        <v>1.17E-2</v>
      </c>
      <c r="M370" s="39">
        <f>_xlfn.XLOOKUP(tbDailies[[#This Row],[Month]],tbMonthlies[Month],tbMonthlies[Buffett Indicator],M371)</f>
        <v>1.5702324612944361</v>
      </c>
      <c r="N370" s="39">
        <f>_xlfn.XLOOKUP(tbDailies[[#This Row],[Month]],tbMonthlies[Month],tbMonthlies[CPI Indicator],N371)</f>
        <v>0.72332045473496953</v>
      </c>
      <c r="O370" s="39">
        <f>_xlfn.XLOOKUP(tbDailies[[#This Row],[Month]],tbMonthlies[Month],tbMonthlies[Shiller PE],O371)</f>
        <v>0.37159999999999999</v>
      </c>
      <c r="P370" s="39">
        <f>_xlfn.XLOOKUP(tbDailies[[#This Row],[Month]],tbMonthlies[Month],tbMonthlies[Unemployment],P371)</f>
        <v>6.7000000000000004E-2</v>
      </c>
      <c r="Q370" s="48">
        <f>_xlfn.XLOOKUP(tbDailies[[#This Row],[Month]],tbMonthlies[Month],tbMonthlies[Debt to GDP],Q371)</f>
        <v>79.349999999999994</v>
      </c>
    </row>
    <row r="371" spans="2:17" ht="30" customHeight="1" x14ac:dyDescent="0.25">
      <c r="B371" s="10">
        <v>44142</v>
      </c>
      <c r="C371" s="18" t="str">
        <f>TEXT(tbDailies[[#This Row],[Date]],"mmm-yy")</f>
        <v>Nov-20</v>
      </c>
      <c r="D371" s="4">
        <v>88</v>
      </c>
      <c r="E371" s="4" t="str">
        <f>_xlfn.XLOOKUP(tbDailies[[#This Row],[Date]],FXUSDCAD[Date],FXUSDCAD[Rate],E372)</f>
        <v>1.3039</v>
      </c>
      <c r="F371" s="6">
        <f>_xlfn.XLOOKUP(tbDailies[[#This Row],[Date]],BTC_USD_History[Date],BTC_USD_History[Close],"n/a")</f>
        <v>14833.753906</v>
      </c>
      <c r="G371" s="6">
        <f>_xlfn.XLOOKUP(tbDailies[[#This Row],[Date]],ETH_USD_History[Date(UTC)],ETH_USD_History[Value],"n/a")</f>
        <v>435.82</v>
      </c>
      <c r="H371" s="6" t="str">
        <f>_xlfn.XLOOKUP(tbDailies[[#This Row],[Date]],VOO_USD_History[Date],VOO_USD_History[Close],"n/a")</f>
        <v>n/a</v>
      </c>
      <c r="I371" s="8" t="str">
        <f>_xlfn.XLOOKUP(tbDailies[[#This Row],[Date]],VIX_USD_History[DATE],VIX_USD_History[CLOSE],"n/a")</f>
        <v>n/a</v>
      </c>
      <c r="J371" s="6">
        <f>tbDailies[[#This Row],[BTC-USD]]*tbDailies[[#This Row],[FX]]</f>
        <v>19341.731718033399</v>
      </c>
      <c r="K371" s="6">
        <f>tbDailies[[#This Row],[ETH-USD]]*tbDailies[[#This Row],[FX]]</f>
        <v>568.26569800000004</v>
      </c>
      <c r="L371" s="16">
        <f>_xlfn.XLOOKUP(tbDailies[[#This Row],[Month]],tbMonthlies[Month],tbMonthlies[US Inflation],L372)</f>
        <v>1.17E-2</v>
      </c>
      <c r="M371" s="39">
        <f>_xlfn.XLOOKUP(tbDailies[[#This Row],[Month]],tbMonthlies[Month],tbMonthlies[Buffett Indicator],M372)</f>
        <v>1.5702324612944361</v>
      </c>
      <c r="N371" s="39">
        <f>_xlfn.XLOOKUP(tbDailies[[#This Row],[Month]],tbMonthlies[Month],tbMonthlies[CPI Indicator],N372)</f>
        <v>0.72332045473496953</v>
      </c>
      <c r="O371" s="39">
        <f>_xlfn.XLOOKUP(tbDailies[[#This Row],[Month]],tbMonthlies[Month],tbMonthlies[Shiller PE],O372)</f>
        <v>0.37159999999999999</v>
      </c>
      <c r="P371" s="39">
        <f>_xlfn.XLOOKUP(tbDailies[[#This Row],[Month]],tbMonthlies[Month],tbMonthlies[Unemployment],P372)</f>
        <v>6.7000000000000004E-2</v>
      </c>
      <c r="Q371" s="48">
        <f>_xlfn.XLOOKUP(tbDailies[[#This Row],[Month]],tbMonthlies[Month],tbMonthlies[Debt to GDP],Q372)</f>
        <v>79.349999999999994</v>
      </c>
    </row>
    <row r="372" spans="2:17" ht="30" customHeight="1" x14ac:dyDescent="0.25">
      <c r="B372" s="10">
        <v>44141</v>
      </c>
      <c r="C372" s="18" t="str">
        <f>TEXT(tbDailies[[#This Row],[Date]],"mmm-yy")</f>
        <v>Nov-20</v>
      </c>
      <c r="D372" s="4">
        <v>90</v>
      </c>
      <c r="E372" s="4" t="str">
        <f>_xlfn.XLOOKUP(tbDailies[[#This Row],[Date]],FXUSDCAD[Date],FXUSDCAD[Rate],E373)</f>
        <v>1.3039</v>
      </c>
      <c r="F372" s="6">
        <f>_xlfn.XLOOKUP(tbDailies[[#This Row],[Date]],BTC_USD_History[Date],BTC_USD_History[Close],"n/a")</f>
        <v>15565.880859000001</v>
      </c>
      <c r="G372" s="6">
        <f>_xlfn.XLOOKUP(tbDailies[[#This Row],[Date]],ETH_USD_History[Date(UTC)],ETH_USD_History[Value],"n/a")</f>
        <v>456.32</v>
      </c>
      <c r="H372" s="6">
        <f>_xlfn.XLOOKUP(tbDailies[[#This Row],[Date]],VOO_USD_History[Date],VOO_USD_History[Close],"n/a")</f>
        <v>321.75</v>
      </c>
      <c r="I372" s="8">
        <f>_xlfn.XLOOKUP(tbDailies[[#This Row],[Date]],VIX_USD_History[DATE],VIX_USD_History[CLOSE],"n/a")</f>
        <v>24.86</v>
      </c>
      <c r="J372" s="6">
        <f>tbDailies[[#This Row],[BTC-USD]]*tbDailies[[#This Row],[FX]]</f>
        <v>20296.352052050101</v>
      </c>
      <c r="K372" s="6">
        <f>tbDailies[[#This Row],[ETH-USD]]*tbDailies[[#This Row],[FX]]</f>
        <v>594.99564800000007</v>
      </c>
      <c r="L372" s="16">
        <f>_xlfn.XLOOKUP(tbDailies[[#This Row],[Month]],tbMonthlies[Month],tbMonthlies[US Inflation],L373)</f>
        <v>1.17E-2</v>
      </c>
      <c r="M372" s="39">
        <f>_xlfn.XLOOKUP(tbDailies[[#This Row],[Month]],tbMonthlies[Month],tbMonthlies[Buffett Indicator],M373)</f>
        <v>1.5702324612944361</v>
      </c>
      <c r="N372" s="39">
        <f>_xlfn.XLOOKUP(tbDailies[[#This Row],[Month]],tbMonthlies[Month],tbMonthlies[CPI Indicator],N373)</f>
        <v>0.72332045473496953</v>
      </c>
      <c r="O372" s="39">
        <f>_xlfn.XLOOKUP(tbDailies[[#This Row],[Month]],tbMonthlies[Month],tbMonthlies[Shiller PE],O373)</f>
        <v>0.37159999999999999</v>
      </c>
      <c r="P372" s="39">
        <f>_xlfn.XLOOKUP(tbDailies[[#This Row],[Month]],tbMonthlies[Month],tbMonthlies[Unemployment],P373)</f>
        <v>6.7000000000000004E-2</v>
      </c>
      <c r="Q372" s="48">
        <f>_xlfn.XLOOKUP(tbDailies[[#This Row],[Month]],tbMonthlies[Month],tbMonthlies[Debt to GDP],Q373)</f>
        <v>79.349999999999994</v>
      </c>
    </row>
    <row r="373" spans="2:17" ht="30" customHeight="1" x14ac:dyDescent="0.25">
      <c r="B373" s="10">
        <v>44140</v>
      </c>
      <c r="C373" s="18" t="str">
        <f>TEXT(tbDailies[[#This Row],[Date]],"mmm-yy")</f>
        <v>Nov-20</v>
      </c>
      <c r="D373" s="4">
        <v>72</v>
      </c>
      <c r="E373" s="4" t="str">
        <f>_xlfn.XLOOKUP(tbDailies[[#This Row],[Date]],FXUSDCAD[Date],FXUSDCAD[Rate],E374)</f>
        <v>1.3051</v>
      </c>
      <c r="F373" s="6">
        <f>_xlfn.XLOOKUP(tbDailies[[#This Row],[Date]],BTC_USD_History[Date],BTC_USD_History[Close],"n/a")</f>
        <v>15579.848633</v>
      </c>
      <c r="G373" s="6">
        <f>_xlfn.XLOOKUP(tbDailies[[#This Row],[Date]],ETH_USD_History[Date(UTC)],ETH_USD_History[Value],"n/a")</f>
        <v>416.89</v>
      </c>
      <c r="H373" s="6">
        <f>_xlfn.XLOOKUP(tbDailies[[#This Row],[Date]],VOO_USD_History[Date],VOO_USD_History[Close],"n/a")</f>
        <v>321.790009</v>
      </c>
      <c r="I373" s="8">
        <f>_xlfn.XLOOKUP(tbDailies[[#This Row],[Date]],VIX_USD_History[DATE],VIX_USD_History[CLOSE],"n/a")</f>
        <v>27.58</v>
      </c>
      <c r="J373" s="6">
        <f>tbDailies[[#This Row],[BTC-USD]]*tbDailies[[#This Row],[FX]]</f>
        <v>20333.260450928297</v>
      </c>
      <c r="K373" s="6">
        <f>tbDailies[[#This Row],[ETH-USD]]*tbDailies[[#This Row],[FX]]</f>
        <v>544.08313899999996</v>
      </c>
      <c r="L373" s="16">
        <f>_xlfn.XLOOKUP(tbDailies[[#This Row],[Month]],tbMonthlies[Month],tbMonthlies[US Inflation],L374)</f>
        <v>1.17E-2</v>
      </c>
      <c r="M373" s="39">
        <f>_xlfn.XLOOKUP(tbDailies[[#This Row],[Month]],tbMonthlies[Month],tbMonthlies[Buffett Indicator],M374)</f>
        <v>1.5702324612944361</v>
      </c>
      <c r="N373" s="39">
        <f>_xlfn.XLOOKUP(tbDailies[[#This Row],[Month]],tbMonthlies[Month],tbMonthlies[CPI Indicator],N374)</f>
        <v>0.72332045473496953</v>
      </c>
      <c r="O373" s="39">
        <f>_xlfn.XLOOKUP(tbDailies[[#This Row],[Month]],tbMonthlies[Month],tbMonthlies[Shiller PE],O374)</f>
        <v>0.37159999999999999</v>
      </c>
      <c r="P373" s="39">
        <f>_xlfn.XLOOKUP(tbDailies[[#This Row],[Month]],tbMonthlies[Month],tbMonthlies[Unemployment],P374)</f>
        <v>6.7000000000000004E-2</v>
      </c>
      <c r="Q373" s="48">
        <f>_xlfn.XLOOKUP(tbDailies[[#This Row],[Month]],tbMonthlies[Month],tbMonthlies[Debt to GDP],Q374)</f>
        <v>79.349999999999994</v>
      </c>
    </row>
    <row r="374" spans="2:17" ht="30" customHeight="1" x14ac:dyDescent="0.25">
      <c r="B374" s="10">
        <v>44139</v>
      </c>
      <c r="C374" s="18" t="str">
        <f>TEXT(tbDailies[[#This Row],[Date]],"mmm-yy")</f>
        <v>Nov-20</v>
      </c>
      <c r="D374" s="4">
        <v>74</v>
      </c>
      <c r="E374" s="4" t="str">
        <f>_xlfn.XLOOKUP(tbDailies[[#This Row],[Date]],FXUSDCAD[Date],FXUSDCAD[Rate],E375)</f>
        <v>1.3138</v>
      </c>
      <c r="F374" s="6">
        <f>_xlfn.XLOOKUP(tbDailies[[#This Row],[Date]],BTC_USD_History[Date],BTC_USD_History[Close],"n/a")</f>
        <v>14133.707031</v>
      </c>
      <c r="G374" s="6">
        <f>_xlfn.XLOOKUP(tbDailies[[#This Row],[Date]],ETH_USD_History[Date(UTC)],ETH_USD_History[Value],"n/a")</f>
        <v>402.66</v>
      </c>
      <c r="H374" s="6">
        <f>_xlfn.XLOOKUP(tbDailies[[#This Row],[Date]],VOO_USD_History[Date],VOO_USD_History[Close],"n/a")</f>
        <v>315.60998499999999</v>
      </c>
      <c r="I374" s="8">
        <f>_xlfn.XLOOKUP(tbDailies[[#This Row],[Date]],VIX_USD_History[DATE],VIX_USD_History[CLOSE],"n/a")</f>
        <v>29.57</v>
      </c>
      <c r="J374" s="6">
        <f>tbDailies[[#This Row],[BTC-USD]]*tbDailies[[#This Row],[FX]]</f>
        <v>18568.8642973278</v>
      </c>
      <c r="K374" s="6">
        <f>tbDailies[[#This Row],[ETH-USD]]*tbDailies[[#This Row],[FX]]</f>
        <v>529.01470800000004</v>
      </c>
      <c r="L374" s="16">
        <f>_xlfn.XLOOKUP(tbDailies[[#This Row],[Month]],tbMonthlies[Month],tbMonthlies[US Inflation],L375)</f>
        <v>1.17E-2</v>
      </c>
      <c r="M374" s="39">
        <f>_xlfn.XLOOKUP(tbDailies[[#This Row],[Month]],tbMonthlies[Month],tbMonthlies[Buffett Indicator],M375)</f>
        <v>1.5702324612944361</v>
      </c>
      <c r="N374" s="39">
        <f>_xlfn.XLOOKUP(tbDailies[[#This Row],[Month]],tbMonthlies[Month],tbMonthlies[CPI Indicator],N375)</f>
        <v>0.72332045473496953</v>
      </c>
      <c r="O374" s="39">
        <f>_xlfn.XLOOKUP(tbDailies[[#This Row],[Month]],tbMonthlies[Month],tbMonthlies[Shiller PE],O375)</f>
        <v>0.37159999999999999</v>
      </c>
      <c r="P374" s="39">
        <f>_xlfn.XLOOKUP(tbDailies[[#This Row],[Month]],tbMonthlies[Month],tbMonthlies[Unemployment],P375)</f>
        <v>6.7000000000000004E-2</v>
      </c>
      <c r="Q374" s="48">
        <f>_xlfn.XLOOKUP(tbDailies[[#This Row],[Month]],tbMonthlies[Month],tbMonthlies[Debt to GDP],Q375)</f>
        <v>79.349999999999994</v>
      </c>
    </row>
    <row r="375" spans="2:17" ht="30" customHeight="1" x14ac:dyDescent="0.25">
      <c r="B375" s="10">
        <v>44138</v>
      </c>
      <c r="C375" s="18" t="str">
        <f>TEXT(tbDailies[[#This Row],[Date]],"mmm-yy")</f>
        <v>Nov-20</v>
      </c>
      <c r="D375" s="4">
        <v>71</v>
      </c>
      <c r="E375" s="4" t="str">
        <f>_xlfn.XLOOKUP(tbDailies[[#This Row],[Date]],FXUSDCAD[Date],FXUSDCAD[Rate],E376)</f>
        <v>1.3145</v>
      </c>
      <c r="F375" s="6">
        <f>_xlfn.XLOOKUP(tbDailies[[#This Row],[Date]],BTC_USD_History[Date],BTC_USD_History[Close],"n/a")</f>
        <v>13950.300781</v>
      </c>
      <c r="G375" s="6">
        <f>_xlfn.XLOOKUP(tbDailies[[#This Row],[Date]],ETH_USD_History[Date(UTC)],ETH_USD_History[Value],"n/a")</f>
        <v>388.17</v>
      </c>
      <c r="H375" s="6">
        <f>_xlfn.XLOOKUP(tbDailies[[#This Row],[Date]],VOO_USD_History[Date],VOO_USD_History[Close],"n/a")</f>
        <v>308.66000400000001</v>
      </c>
      <c r="I375" s="8">
        <f>_xlfn.XLOOKUP(tbDailies[[#This Row],[Date]],VIX_USD_History[DATE],VIX_USD_History[CLOSE],"n/a")</f>
        <v>35.549999999999997</v>
      </c>
      <c r="J375" s="6">
        <f>tbDailies[[#This Row],[BTC-USD]]*tbDailies[[#This Row],[FX]]</f>
        <v>18337.670376624501</v>
      </c>
      <c r="K375" s="6">
        <f>tbDailies[[#This Row],[ETH-USD]]*tbDailies[[#This Row],[FX]]</f>
        <v>510.24946500000004</v>
      </c>
      <c r="L375" s="16">
        <f>_xlfn.XLOOKUP(tbDailies[[#This Row],[Month]],tbMonthlies[Month],tbMonthlies[US Inflation],L376)</f>
        <v>1.17E-2</v>
      </c>
      <c r="M375" s="39">
        <f>_xlfn.XLOOKUP(tbDailies[[#This Row],[Month]],tbMonthlies[Month],tbMonthlies[Buffett Indicator],M376)</f>
        <v>1.5702324612944361</v>
      </c>
      <c r="N375" s="39">
        <f>_xlfn.XLOOKUP(tbDailies[[#This Row],[Month]],tbMonthlies[Month],tbMonthlies[CPI Indicator],N376)</f>
        <v>0.72332045473496953</v>
      </c>
      <c r="O375" s="39">
        <f>_xlfn.XLOOKUP(tbDailies[[#This Row],[Month]],tbMonthlies[Month],tbMonthlies[Shiller PE],O376)</f>
        <v>0.37159999999999999</v>
      </c>
      <c r="P375" s="39">
        <f>_xlfn.XLOOKUP(tbDailies[[#This Row],[Month]],tbMonthlies[Month],tbMonthlies[Unemployment],P376)</f>
        <v>6.7000000000000004E-2</v>
      </c>
      <c r="Q375" s="48">
        <f>_xlfn.XLOOKUP(tbDailies[[#This Row],[Month]],tbMonthlies[Month],tbMonthlies[Debt to GDP],Q376)</f>
        <v>79.349999999999994</v>
      </c>
    </row>
    <row r="376" spans="2:17" ht="30" customHeight="1" x14ac:dyDescent="0.25">
      <c r="B376" s="10">
        <v>44137</v>
      </c>
      <c r="C376" s="18" t="str">
        <f>TEXT(tbDailies[[#This Row],[Date]],"mmm-yy")</f>
        <v>Nov-20</v>
      </c>
      <c r="D376" s="4">
        <v>71</v>
      </c>
      <c r="E376" s="4" t="str">
        <f>_xlfn.XLOOKUP(tbDailies[[#This Row],[Date]],FXUSDCAD[Date],FXUSDCAD[Rate],E377)</f>
        <v>1.3257</v>
      </c>
      <c r="F376" s="6">
        <f>_xlfn.XLOOKUP(tbDailies[[#This Row],[Date]],BTC_USD_History[Date],BTC_USD_History[Close],"n/a")</f>
        <v>13550.489258</v>
      </c>
      <c r="G376" s="6">
        <f>_xlfn.XLOOKUP(tbDailies[[#This Row],[Date]],ETH_USD_History[Date(UTC)],ETH_USD_History[Value],"n/a")</f>
        <v>383.61</v>
      </c>
      <c r="H376" s="6">
        <f>_xlfn.XLOOKUP(tbDailies[[#This Row],[Date]],VOO_USD_History[Date],VOO_USD_History[Close],"n/a")</f>
        <v>303.30999800000001</v>
      </c>
      <c r="I376" s="8">
        <f>_xlfn.XLOOKUP(tbDailies[[#This Row],[Date]],VIX_USD_History[DATE],VIX_USD_History[CLOSE],"n/a")</f>
        <v>37.130000000000003</v>
      </c>
      <c r="J376" s="6">
        <f>tbDailies[[#This Row],[BTC-USD]]*tbDailies[[#This Row],[FX]]</f>
        <v>17963.883609330602</v>
      </c>
      <c r="K376" s="6">
        <f>tbDailies[[#This Row],[ETH-USD]]*tbDailies[[#This Row],[FX]]</f>
        <v>508.55177700000007</v>
      </c>
      <c r="L376" s="16">
        <f>_xlfn.XLOOKUP(tbDailies[[#This Row],[Month]],tbMonthlies[Month],tbMonthlies[US Inflation],L377)</f>
        <v>1.17E-2</v>
      </c>
      <c r="M376" s="39">
        <f>_xlfn.XLOOKUP(tbDailies[[#This Row],[Month]],tbMonthlies[Month],tbMonthlies[Buffett Indicator],M377)</f>
        <v>1.5702324612944361</v>
      </c>
      <c r="N376" s="39">
        <f>_xlfn.XLOOKUP(tbDailies[[#This Row],[Month]],tbMonthlies[Month],tbMonthlies[CPI Indicator],N377)</f>
        <v>0.72332045473496953</v>
      </c>
      <c r="O376" s="39">
        <f>_xlfn.XLOOKUP(tbDailies[[#This Row],[Month]],tbMonthlies[Month],tbMonthlies[Shiller PE],O377)</f>
        <v>0.37159999999999999</v>
      </c>
      <c r="P376" s="39">
        <f>_xlfn.XLOOKUP(tbDailies[[#This Row],[Month]],tbMonthlies[Month],tbMonthlies[Unemployment],P377)</f>
        <v>6.7000000000000004E-2</v>
      </c>
      <c r="Q376" s="48">
        <f>_xlfn.XLOOKUP(tbDailies[[#This Row],[Month]],tbMonthlies[Month],tbMonthlies[Debt to GDP],Q377)</f>
        <v>79.349999999999994</v>
      </c>
    </row>
    <row r="377" spans="2:17" ht="30" customHeight="1" x14ac:dyDescent="0.25">
      <c r="B377" s="10">
        <v>44136</v>
      </c>
      <c r="C377" s="18" t="str">
        <f>TEXT(tbDailies[[#This Row],[Date]],"mmm-yy")</f>
        <v>Nov-20</v>
      </c>
      <c r="D377" s="4">
        <v>72</v>
      </c>
      <c r="E377" s="4" t="str">
        <f>_xlfn.XLOOKUP(tbDailies[[#This Row],[Date]],FXUSDCAD[Date],FXUSDCAD[Rate],E378)</f>
        <v>1.3318</v>
      </c>
      <c r="F377" s="6">
        <f>_xlfn.XLOOKUP(tbDailies[[#This Row],[Date]],BTC_USD_History[Date],BTC_USD_History[Close],"n/a")</f>
        <v>13737.109375</v>
      </c>
      <c r="G377" s="6">
        <f>_xlfn.XLOOKUP(tbDailies[[#This Row],[Date]],ETH_USD_History[Date(UTC)],ETH_USD_History[Value],"n/a")</f>
        <v>396.49</v>
      </c>
      <c r="H377" s="6" t="str">
        <f>_xlfn.XLOOKUP(tbDailies[[#This Row],[Date]],VOO_USD_History[Date],VOO_USD_History[Close],"n/a")</f>
        <v>n/a</v>
      </c>
      <c r="I377" s="8" t="str">
        <f>_xlfn.XLOOKUP(tbDailies[[#This Row],[Date]],VIX_USD_History[DATE],VIX_USD_History[CLOSE],"n/a")</f>
        <v>n/a</v>
      </c>
      <c r="J377" s="6">
        <f>tbDailies[[#This Row],[BTC-USD]]*tbDailies[[#This Row],[FX]]</f>
        <v>18295.082265625002</v>
      </c>
      <c r="K377" s="6">
        <f>tbDailies[[#This Row],[ETH-USD]]*tbDailies[[#This Row],[FX]]</f>
        <v>528.04538200000002</v>
      </c>
      <c r="L377" s="16">
        <f>_xlfn.XLOOKUP(tbDailies[[#This Row],[Month]],tbMonthlies[Month],tbMonthlies[US Inflation],L378)</f>
        <v>1.17E-2</v>
      </c>
      <c r="M377" s="39">
        <f>_xlfn.XLOOKUP(tbDailies[[#This Row],[Month]],tbMonthlies[Month],tbMonthlies[Buffett Indicator],M378)</f>
        <v>1.5702324612944361</v>
      </c>
      <c r="N377" s="39">
        <f>_xlfn.XLOOKUP(tbDailies[[#This Row],[Month]],tbMonthlies[Month],tbMonthlies[CPI Indicator],N378)</f>
        <v>0.72332045473496953</v>
      </c>
      <c r="O377" s="39">
        <f>_xlfn.XLOOKUP(tbDailies[[#This Row],[Month]],tbMonthlies[Month],tbMonthlies[Shiller PE],O378)</f>
        <v>0.37159999999999999</v>
      </c>
      <c r="P377" s="39">
        <f>_xlfn.XLOOKUP(tbDailies[[#This Row],[Month]],tbMonthlies[Month],tbMonthlies[Unemployment],P378)</f>
        <v>6.7000000000000004E-2</v>
      </c>
      <c r="Q377" s="48">
        <f>_xlfn.XLOOKUP(tbDailies[[#This Row],[Month]],tbMonthlies[Month],tbMonthlies[Debt to GDP],Q378)</f>
        <v>79.349999999999994</v>
      </c>
    </row>
    <row r="378" spans="2:17" ht="30" customHeight="1" x14ac:dyDescent="0.25">
      <c r="B378" s="10">
        <v>44135</v>
      </c>
      <c r="C378" s="18" t="str">
        <f>TEXT(tbDailies[[#This Row],[Date]],"mmm-yy")</f>
        <v>Oct-20</v>
      </c>
      <c r="D378" s="4">
        <v>73</v>
      </c>
      <c r="E378" s="4" t="str">
        <f>_xlfn.XLOOKUP(tbDailies[[#This Row],[Date]],FXUSDCAD[Date],FXUSDCAD[Rate],E379)</f>
        <v>1.3318</v>
      </c>
      <c r="F378" s="6">
        <f>_xlfn.XLOOKUP(tbDailies[[#This Row],[Date]],BTC_USD_History[Date],BTC_USD_History[Close],"n/a")</f>
        <v>13780.995117</v>
      </c>
      <c r="G378" s="6">
        <f>_xlfn.XLOOKUP(tbDailies[[#This Row],[Date]],ETH_USD_History[Date(UTC)],ETH_USD_History[Value],"n/a")</f>
        <v>386.76</v>
      </c>
      <c r="H378" s="6" t="str">
        <f>_xlfn.XLOOKUP(tbDailies[[#This Row],[Date]],VOO_USD_History[Date],VOO_USD_History[Close],"n/a")</f>
        <v>n/a</v>
      </c>
      <c r="I378" s="8" t="str">
        <f>_xlfn.XLOOKUP(tbDailies[[#This Row],[Date]],VIX_USD_History[DATE],VIX_USD_History[CLOSE],"n/a")</f>
        <v>n/a</v>
      </c>
      <c r="J378" s="6">
        <f>tbDailies[[#This Row],[BTC-USD]]*tbDailies[[#This Row],[FX]]</f>
        <v>18353.529296820601</v>
      </c>
      <c r="K378" s="6">
        <f>tbDailies[[#This Row],[ETH-USD]]*tbDailies[[#This Row],[FX]]</f>
        <v>515.08696800000007</v>
      </c>
      <c r="L378" s="16">
        <f>_xlfn.XLOOKUP(tbDailies[[#This Row],[Month]],tbMonthlies[Month],tbMonthlies[US Inflation],L379)</f>
        <v>1.18E-2</v>
      </c>
      <c r="M378" s="39">
        <f>_xlfn.XLOOKUP(tbDailies[[#This Row],[Month]],tbMonthlies[Month],tbMonthlies[Buffett Indicator],M379)</f>
        <v>1.6187872414218407</v>
      </c>
      <c r="N378" s="39">
        <f>_xlfn.XLOOKUP(tbDailies[[#This Row],[Month]],tbMonthlies[Month],tbMonthlies[CPI Indicator],N379)</f>
        <v>0.72376240375795642</v>
      </c>
      <c r="O378" s="39">
        <f>_xlfn.XLOOKUP(tbDailies[[#This Row],[Month]],tbMonthlies[Month],tbMonthlies[Shiller PE],O379)</f>
        <v>0.35299999999999998</v>
      </c>
      <c r="P378" s="39">
        <f>_xlfn.XLOOKUP(tbDailies[[#This Row],[Month]],tbMonthlies[Month],tbMonthlies[Unemployment],P379)</f>
        <v>6.9000000000000006E-2</v>
      </c>
      <c r="Q378" s="48">
        <f>_xlfn.XLOOKUP(tbDailies[[#This Row],[Month]],tbMonthlies[Month],tbMonthlies[Debt to GDP],Q379)</f>
        <v>79.349999999999994</v>
      </c>
    </row>
    <row r="379" spans="2:17" ht="30" customHeight="1" x14ac:dyDescent="0.25">
      <c r="B379" s="10">
        <v>44134</v>
      </c>
      <c r="C379" s="18" t="str">
        <f>TEXT(tbDailies[[#This Row],[Date]],"mmm-yy")</f>
        <v>Oct-20</v>
      </c>
      <c r="D379" s="4">
        <v>74</v>
      </c>
      <c r="E379" s="4" t="str">
        <f>_xlfn.XLOOKUP(tbDailies[[#This Row],[Date]],FXUSDCAD[Date],FXUSDCAD[Rate],E380)</f>
        <v>1.3318</v>
      </c>
      <c r="F379" s="6">
        <f>_xlfn.XLOOKUP(tbDailies[[#This Row],[Date]],BTC_USD_History[Date],BTC_USD_History[Close],"n/a")</f>
        <v>13546.522461</v>
      </c>
      <c r="G379" s="6">
        <f>_xlfn.XLOOKUP(tbDailies[[#This Row],[Date]],ETH_USD_History[Date(UTC)],ETH_USD_History[Value],"n/a")</f>
        <v>382.76</v>
      </c>
      <c r="H379" s="6">
        <f>_xlfn.XLOOKUP(tbDailies[[#This Row],[Date]],VOO_USD_History[Date],VOO_USD_History[Close],"n/a")</f>
        <v>299.82000699999998</v>
      </c>
      <c r="I379" s="8">
        <f>_xlfn.XLOOKUP(tbDailies[[#This Row],[Date]],VIX_USD_History[DATE],VIX_USD_History[CLOSE],"n/a")</f>
        <v>38.020000000000003</v>
      </c>
      <c r="J379" s="6">
        <f>tbDailies[[#This Row],[BTC-USD]]*tbDailies[[#This Row],[FX]]</f>
        <v>18041.258613559803</v>
      </c>
      <c r="K379" s="6">
        <f>tbDailies[[#This Row],[ETH-USD]]*tbDailies[[#This Row],[FX]]</f>
        <v>509.75976800000001</v>
      </c>
      <c r="L379" s="16">
        <f>_xlfn.XLOOKUP(tbDailies[[#This Row],[Month]],tbMonthlies[Month],tbMonthlies[US Inflation],L380)</f>
        <v>1.18E-2</v>
      </c>
      <c r="M379" s="39">
        <f>_xlfn.XLOOKUP(tbDailies[[#This Row],[Month]],tbMonthlies[Month],tbMonthlies[Buffett Indicator],M380)</f>
        <v>1.6187872414218407</v>
      </c>
      <c r="N379" s="39">
        <f>_xlfn.XLOOKUP(tbDailies[[#This Row],[Month]],tbMonthlies[Month],tbMonthlies[CPI Indicator],N380)</f>
        <v>0.72376240375795642</v>
      </c>
      <c r="O379" s="39">
        <f>_xlfn.XLOOKUP(tbDailies[[#This Row],[Month]],tbMonthlies[Month],tbMonthlies[Shiller PE],O380)</f>
        <v>0.35299999999999998</v>
      </c>
      <c r="P379" s="39">
        <f>_xlfn.XLOOKUP(tbDailies[[#This Row],[Month]],tbMonthlies[Month],tbMonthlies[Unemployment],P380)</f>
        <v>6.9000000000000006E-2</v>
      </c>
      <c r="Q379" s="48">
        <f>_xlfn.XLOOKUP(tbDailies[[#This Row],[Month]],tbMonthlies[Month],tbMonthlies[Debt to GDP],Q380)</f>
        <v>79.349999999999994</v>
      </c>
    </row>
    <row r="380" spans="2:17" ht="30" customHeight="1" x14ac:dyDescent="0.25">
      <c r="B380" s="10">
        <v>44133</v>
      </c>
      <c r="C380" s="18" t="str">
        <f>TEXT(tbDailies[[#This Row],[Date]],"mmm-yy")</f>
        <v>Oct-20</v>
      </c>
      <c r="D380" s="4">
        <v>67</v>
      </c>
      <c r="E380" s="4" t="str">
        <f>_xlfn.XLOOKUP(tbDailies[[#This Row],[Date]],FXUSDCAD[Date],FXUSDCAD[Rate],E381)</f>
        <v>1.3349</v>
      </c>
      <c r="F380" s="6">
        <f>_xlfn.XLOOKUP(tbDailies[[#This Row],[Date]],BTC_USD_History[Date],BTC_USD_History[Close],"n/a")</f>
        <v>13437.882813</v>
      </c>
      <c r="G380" s="6">
        <f>_xlfn.XLOOKUP(tbDailies[[#This Row],[Date]],ETH_USD_History[Date(UTC)],ETH_USD_History[Value],"n/a")</f>
        <v>387.54</v>
      </c>
      <c r="H380" s="6">
        <f>_xlfn.XLOOKUP(tbDailies[[#This Row],[Date]],VOO_USD_History[Date],VOO_USD_History[Close],"n/a")</f>
        <v>303.23001099999999</v>
      </c>
      <c r="I380" s="8">
        <f>_xlfn.XLOOKUP(tbDailies[[#This Row],[Date]],VIX_USD_History[DATE],VIX_USD_History[CLOSE],"n/a")</f>
        <v>37.590000000000003</v>
      </c>
      <c r="J380" s="6">
        <f>tbDailies[[#This Row],[BTC-USD]]*tbDailies[[#This Row],[FX]]</f>
        <v>17938.229767073699</v>
      </c>
      <c r="K380" s="6">
        <f>tbDailies[[#This Row],[ETH-USD]]*tbDailies[[#This Row],[FX]]</f>
        <v>517.32714599999997</v>
      </c>
      <c r="L380" s="16">
        <f>_xlfn.XLOOKUP(tbDailies[[#This Row],[Month]],tbMonthlies[Month],tbMonthlies[US Inflation],L381)</f>
        <v>1.18E-2</v>
      </c>
      <c r="M380" s="39">
        <f>_xlfn.XLOOKUP(tbDailies[[#This Row],[Month]],tbMonthlies[Month],tbMonthlies[Buffett Indicator],M381)</f>
        <v>1.6187872414218407</v>
      </c>
      <c r="N380" s="39">
        <f>_xlfn.XLOOKUP(tbDailies[[#This Row],[Month]],tbMonthlies[Month],tbMonthlies[CPI Indicator],N381)</f>
        <v>0.72376240375795642</v>
      </c>
      <c r="O380" s="39">
        <f>_xlfn.XLOOKUP(tbDailies[[#This Row],[Month]],tbMonthlies[Month],tbMonthlies[Shiller PE],O381)</f>
        <v>0.35299999999999998</v>
      </c>
      <c r="P380" s="39">
        <f>_xlfn.XLOOKUP(tbDailies[[#This Row],[Month]],tbMonthlies[Month],tbMonthlies[Unemployment],P381)</f>
        <v>6.9000000000000006E-2</v>
      </c>
      <c r="Q380" s="48">
        <f>_xlfn.XLOOKUP(tbDailies[[#This Row],[Month]],tbMonthlies[Month],tbMonthlies[Debt to GDP],Q381)</f>
        <v>79.349999999999994</v>
      </c>
    </row>
    <row r="381" spans="2:17" ht="30" customHeight="1" x14ac:dyDescent="0.25">
      <c r="B381" s="10">
        <v>44132</v>
      </c>
      <c r="C381" s="18" t="str">
        <f>TEXT(tbDailies[[#This Row],[Date]],"mmm-yy")</f>
        <v>Oct-20</v>
      </c>
      <c r="D381" s="4">
        <v>70</v>
      </c>
      <c r="E381" s="4" t="str">
        <f>_xlfn.XLOOKUP(tbDailies[[#This Row],[Date]],FXUSDCAD[Date],FXUSDCAD[Rate],E382)</f>
        <v>1.3302</v>
      </c>
      <c r="F381" s="6">
        <f>_xlfn.XLOOKUP(tbDailies[[#This Row],[Date]],BTC_USD_History[Date],BTC_USD_History[Close],"n/a")</f>
        <v>13271.285156</v>
      </c>
      <c r="G381" s="6">
        <f>_xlfn.XLOOKUP(tbDailies[[#This Row],[Date]],ETH_USD_History[Date(UTC)],ETH_USD_History[Value],"n/a")</f>
        <v>388.77</v>
      </c>
      <c r="H381" s="6">
        <f>_xlfn.XLOOKUP(tbDailies[[#This Row],[Date]],VOO_USD_History[Date],VOO_USD_History[Close],"n/a")</f>
        <v>300.07000699999998</v>
      </c>
      <c r="I381" s="8">
        <f>_xlfn.XLOOKUP(tbDailies[[#This Row],[Date]],VIX_USD_History[DATE],VIX_USD_History[CLOSE],"n/a")</f>
        <v>40.28</v>
      </c>
      <c r="J381" s="6">
        <f>tbDailies[[#This Row],[BTC-USD]]*tbDailies[[#This Row],[FX]]</f>
        <v>17653.463514511201</v>
      </c>
      <c r="K381" s="6">
        <f>tbDailies[[#This Row],[ETH-USD]]*tbDailies[[#This Row],[FX]]</f>
        <v>517.14185399999997</v>
      </c>
      <c r="L381" s="16">
        <f>_xlfn.XLOOKUP(tbDailies[[#This Row],[Month]],tbMonthlies[Month],tbMonthlies[US Inflation],L382)</f>
        <v>1.18E-2</v>
      </c>
      <c r="M381" s="39">
        <f>_xlfn.XLOOKUP(tbDailies[[#This Row],[Month]],tbMonthlies[Month],tbMonthlies[Buffett Indicator],M382)</f>
        <v>1.6187872414218407</v>
      </c>
      <c r="N381" s="39">
        <f>_xlfn.XLOOKUP(tbDailies[[#This Row],[Month]],tbMonthlies[Month],tbMonthlies[CPI Indicator],N382)</f>
        <v>0.72376240375795642</v>
      </c>
      <c r="O381" s="39">
        <f>_xlfn.XLOOKUP(tbDailies[[#This Row],[Month]],tbMonthlies[Month],tbMonthlies[Shiller PE],O382)</f>
        <v>0.35299999999999998</v>
      </c>
      <c r="P381" s="39">
        <f>_xlfn.XLOOKUP(tbDailies[[#This Row],[Month]],tbMonthlies[Month],tbMonthlies[Unemployment],P382)</f>
        <v>6.9000000000000006E-2</v>
      </c>
      <c r="Q381" s="48">
        <f>_xlfn.XLOOKUP(tbDailies[[#This Row],[Month]],tbMonthlies[Month],tbMonthlies[Debt to GDP],Q382)</f>
        <v>79.349999999999994</v>
      </c>
    </row>
    <row r="382" spans="2:17" ht="30" customHeight="1" x14ac:dyDescent="0.25">
      <c r="B382" s="10">
        <v>44131</v>
      </c>
      <c r="C382" s="18" t="str">
        <f>TEXT(tbDailies[[#This Row],[Date]],"mmm-yy")</f>
        <v>Oct-20</v>
      </c>
      <c r="D382" s="4">
        <v>61</v>
      </c>
      <c r="E382" s="4" t="str">
        <f>_xlfn.XLOOKUP(tbDailies[[#This Row],[Date]],FXUSDCAD[Date],FXUSDCAD[Rate],E383)</f>
        <v>1.3164</v>
      </c>
      <c r="F382" s="6">
        <f>_xlfn.XLOOKUP(tbDailies[[#This Row],[Date]],BTC_USD_History[Date],BTC_USD_History[Close],"n/a")</f>
        <v>13654.21875</v>
      </c>
      <c r="G382" s="6">
        <f>_xlfn.XLOOKUP(tbDailies[[#This Row],[Date]],ETH_USD_History[Date(UTC)],ETH_USD_History[Value],"n/a")</f>
        <v>403.74</v>
      </c>
      <c r="H382" s="6">
        <f>_xlfn.XLOOKUP(tbDailies[[#This Row],[Date]],VOO_USD_History[Date],VOO_USD_History[Close],"n/a")</f>
        <v>310.76998900000001</v>
      </c>
      <c r="I382" s="8">
        <f>_xlfn.XLOOKUP(tbDailies[[#This Row],[Date]],VIX_USD_History[DATE],VIX_USD_History[CLOSE],"n/a")</f>
        <v>33.35</v>
      </c>
      <c r="J382" s="6">
        <f>tbDailies[[#This Row],[BTC-USD]]*tbDailies[[#This Row],[FX]]</f>
        <v>17974.413562500002</v>
      </c>
      <c r="K382" s="6">
        <f>tbDailies[[#This Row],[ETH-USD]]*tbDailies[[#This Row],[FX]]</f>
        <v>531.48333600000001</v>
      </c>
      <c r="L382" s="16">
        <f>_xlfn.XLOOKUP(tbDailies[[#This Row],[Month]],tbMonthlies[Month],tbMonthlies[US Inflation],L383)</f>
        <v>1.18E-2</v>
      </c>
      <c r="M382" s="39">
        <f>_xlfn.XLOOKUP(tbDailies[[#This Row],[Month]],tbMonthlies[Month],tbMonthlies[Buffett Indicator],M383)</f>
        <v>1.6187872414218407</v>
      </c>
      <c r="N382" s="39">
        <f>_xlfn.XLOOKUP(tbDailies[[#This Row],[Month]],tbMonthlies[Month],tbMonthlies[CPI Indicator],N383)</f>
        <v>0.72376240375795642</v>
      </c>
      <c r="O382" s="39">
        <f>_xlfn.XLOOKUP(tbDailies[[#This Row],[Month]],tbMonthlies[Month],tbMonthlies[Shiller PE],O383)</f>
        <v>0.35299999999999998</v>
      </c>
      <c r="P382" s="39">
        <f>_xlfn.XLOOKUP(tbDailies[[#This Row],[Month]],tbMonthlies[Month],tbMonthlies[Unemployment],P383)</f>
        <v>6.9000000000000006E-2</v>
      </c>
      <c r="Q382" s="48">
        <f>_xlfn.XLOOKUP(tbDailies[[#This Row],[Month]],tbMonthlies[Month],tbMonthlies[Debt to GDP],Q383)</f>
        <v>79.349999999999994</v>
      </c>
    </row>
    <row r="383" spans="2:17" ht="30" customHeight="1" x14ac:dyDescent="0.25">
      <c r="B383" s="10">
        <v>44130</v>
      </c>
      <c r="C383" s="18" t="str">
        <f>TEXT(tbDailies[[#This Row],[Date]],"mmm-yy")</f>
        <v>Oct-20</v>
      </c>
      <c r="D383" s="4">
        <v>75</v>
      </c>
      <c r="E383" s="4" t="str">
        <f>_xlfn.XLOOKUP(tbDailies[[#This Row],[Date]],FXUSDCAD[Date],FXUSDCAD[Rate],E384)</f>
        <v>1.3201</v>
      </c>
      <c r="F383" s="6">
        <f>_xlfn.XLOOKUP(tbDailies[[#This Row],[Date]],BTC_USD_History[Date],BTC_USD_History[Close],"n/a")</f>
        <v>13075.248046999999</v>
      </c>
      <c r="G383" s="6">
        <f>_xlfn.XLOOKUP(tbDailies[[#This Row],[Date]],ETH_USD_History[Date(UTC)],ETH_USD_History[Value],"n/a")</f>
        <v>393.11</v>
      </c>
      <c r="H383" s="6">
        <f>_xlfn.XLOOKUP(tbDailies[[#This Row],[Date]],VOO_USD_History[Date],VOO_USD_History[Close],"n/a")</f>
        <v>311.79998799999998</v>
      </c>
      <c r="I383" s="8">
        <f>_xlfn.XLOOKUP(tbDailies[[#This Row],[Date]],VIX_USD_History[DATE],VIX_USD_History[CLOSE],"n/a")</f>
        <v>32.46</v>
      </c>
      <c r="J383" s="6">
        <f>tbDailies[[#This Row],[BTC-USD]]*tbDailies[[#This Row],[FX]]</f>
        <v>17260.634946844701</v>
      </c>
      <c r="K383" s="6">
        <f>tbDailies[[#This Row],[ETH-USD]]*tbDailies[[#This Row],[FX]]</f>
        <v>518.94451100000003</v>
      </c>
      <c r="L383" s="16">
        <f>_xlfn.XLOOKUP(tbDailies[[#This Row],[Month]],tbMonthlies[Month],tbMonthlies[US Inflation],L384)</f>
        <v>1.18E-2</v>
      </c>
      <c r="M383" s="39">
        <f>_xlfn.XLOOKUP(tbDailies[[#This Row],[Month]],tbMonthlies[Month],tbMonthlies[Buffett Indicator],M384)</f>
        <v>1.6187872414218407</v>
      </c>
      <c r="N383" s="39">
        <f>_xlfn.XLOOKUP(tbDailies[[#This Row],[Month]],tbMonthlies[Month],tbMonthlies[CPI Indicator],N384)</f>
        <v>0.72376240375795642</v>
      </c>
      <c r="O383" s="39">
        <f>_xlfn.XLOOKUP(tbDailies[[#This Row],[Month]],tbMonthlies[Month],tbMonthlies[Shiller PE],O384)</f>
        <v>0.35299999999999998</v>
      </c>
      <c r="P383" s="39">
        <f>_xlfn.XLOOKUP(tbDailies[[#This Row],[Month]],tbMonthlies[Month],tbMonthlies[Unemployment],P384)</f>
        <v>6.9000000000000006E-2</v>
      </c>
      <c r="Q383" s="48">
        <f>_xlfn.XLOOKUP(tbDailies[[#This Row],[Month]],tbMonthlies[Month],tbMonthlies[Debt to GDP],Q384)</f>
        <v>79.349999999999994</v>
      </c>
    </row>
    <row r="384" spans="2:17" ht="30" customHeight="1" x14ac:dyDescent="0.25">
      <c r="B384" s="10">
        <v>44129</v>
      </c>
      <c r="C384" s="18" t="str">
        <f>TEXT(tbDailies[[#This Row],[Date]],"mmm-yy")</f>
        <v>Oct-20</v>
      </c>
      <c r="D384" s="4">
        <v>76</v>
      </c>
      <c r="E384" s="4" t="str">
        <f>_xlfn.XLOOKUP(tbDailies[[#This Row],[Date]],FXUSDCAD[Date],FXUSDCAD[Rate],E385)</f>
        <v>1.3140</v>
      </c>
      <c r="F384" s="6">
        <f>_xlfn.XLOOKUP(tbDailies[[#This Row],[Date]],BTC_USD_History[Date],BTC_USD_History[Close],"n/a")</f>
        <v>13031.173828000001</v>
      </c>
      <c r="G384" s="6">
        <f>_xlfn.XLOOKUP(tbDailies[[#This Row],[Date]],ETH_USD_History[Date(UTC)],ETH_USD_History[Value],"n/a")</f>
        <v>406.3</v>
      </c>
      <c r="H384" s="6" t="str">
        <f>_xlfn.XLOOKUP(tbDailies[[#This Row],[Date]],VOO_USD_History[Date],VOO_USD_History[Close],"n/a")</f>
        <v>n/a</v>
      </c>
      <c r="I384" s="8" t="str">
        <f>_xlfn.XLOOKUP(tbDailies[[#This Row],[Date]],VIX_USD_History[DATE],VIX_USD_History[CLOSE],"n/a")</f>
        <v>n/a</v>
      </c>
      <c r="J384" s="6">
        <f>tbDailies[[#This Row],[BTC-USD]]*tbDailies[[#This Row],[FX]]</f>
        <v>17122.962409992</v>
      </c>
      <c r="K384" s="6">
        <f>tbDailies[[#This Row],[ETH-USD]]*tbDailies[[#This Row],[FX]]</f>
        <v>533.87819999999999</v>
      </c>
      <c r="L384" s="16">
        <f>_xlfn.XLOOKUP(tbDailies[[#This Row],[Month]],tbMonthlies[Month],tbMonthlies[US Inflation],L385)</f>
        <v>1.18E-2</v>
      </c>
      <c r="M384" s="39">
        <f>_xlfn.XLOOKUP(tbDailies[[#This Row],[Month]],tbMonthlies[Month],tbMonthlies[Buffett Indicator],M385)</f>
        <v>1.6187872414218407</v>
      </c>
      <c r="N384" s="39">
        <f>_xlfn.XLOOKUP(tbDailies[[#This Row],[Month]],tbMonthlies[Month],tbMonthlies[CPI Indicator],N385)</f>
        <v>0.72376240375795642</v>
      </c>
      <c r="O384" s="39">
        <f>_xlfn.XLOOKUP(tbDailies[[#This Row],[Month]],tbMonthlies[Month],tbMonthlies[Shiller PE],O385)</f>
        <v>0.35299999999999998</v>
      </c>
      <c r="P384" s="39">
        <f>_xlfn.XLOOKUP(tbDailies[[#This Row],[Month]],tbMonthlies[Month],tbMonthlies[Unemployment],P385)</f>
        <v>6.9000000000000006E-2</v>
      </c>
      <c r="Q384" s="48">
        <f>_xlfn.XLOOKUP(tbDailies[[#This Row],[Month]],tbMonthlies[Month],tbMonthlies[Debt to GDP],Q385)</f>
        <v>79.349999999999994</v>
      </c>
    </row>
    <row r="385" spans="2:17" ht="30" customHeight="1" x14ac:dyDescent="0.25">
      <c r="B385" s="10">
        <v>44128</v>
      </c>
      <c r="C385" s="18" t="str">
        <f>TEXT(tbDailies[[#This Row],[Date]],"mmm-yy")</f>
        <v>Oct-20</v>
      </c>
      <c r="D385" s="4">
        <v>73</v>
      </c>
      <c r="E385" s="4" t="str">
        <f>_xlfn.XLOOKUP(tbDailies[[#This Row],[Date]],FXUSDCAD[Date],FXUSDCAD[Rate],E386)</f>
        <v>1.3140</v>
      </c>
      <c r="F385" s="6">
        <f>_xlfn.XLOOKUP(tbDailies[[#This Row],[Date]],BTC_USD_History[Date],BTC_USD_History[Close],"n/a")</f>
        <v>13108.0625</v>
      </c>
      <c r="G385" s="6">
        <f>_xlfn.XLOOKUP(tbDailies[[#This Row],[Date]],ETH_USD_History[Date(UTC)],ETH_USD_History[Value],"n/a")</f>
        <v>412.52</v>
      </c>
      <c r="H385" s="6" t="str">
        <f>_xlfn.XLOOKUP(tbDailies[[#This Row],[Date]],VOO_USD_History[Date],VOO_USD_History[Close],"n/a")</f>
        <v>n/a</v>
      </c>
      <c r="I385" s="8" t="str">
        <f>_xlfn.XLOOKUP(tbDailies[[#This Row],[Date]],VIX_USD_History[DATE],VIX_USD_History[CLOSE],"n/a")</f>
        <v>n/a</v>
      </c>
      <c r="J385" s="6">
        <f>tbDailies[[#This Row],[BTC-USD]]*tbDailies[[#This Row],[FX]]</f>
        <v>17223.994125000001</v>
      </c>
      <c r="K385" s="6">
        <f>tbDailies[[#This Row],[ETH-USD]]*tbDailies[[#This Row],[FX]]</f>
        <v>542.05128000000002</v>
      </c>
      <c r="L385" s="16">
        <f>_xlfn.XLOOKUP(tbDailies[[#This Row],[Month]],tbMonthlies[Month],tbMonthlies[US Inflation],L386)</f>
        <v>1.18E-2</v>
      </c>
      <c r="M385" s="39">
        <f>_xlfn.XLOOKUP(tbDailies[[#This Row],[Month]],tbMonthlies[Month],tbMonthlies[Buffett Indicator],M386)</f>
        <v>1.6187872414218407</v>
      </c>
      <c r="N385" s="39">
        <f>_xlfn.XLOOKUP(tbDailies[[#This Row],[Month]],tbMonthlies[Month],tbMonthlies[CPI Indicator],N386)</f>
        <v>0.72376240375795642</v>
      </c>
      <c r="O385" s="39">
        <f>_xlfn.XLOOKUP(tbDailies[[#This Row],[Month]],tbMonthlies[Month],tbMonthlies[Shiller PE],O386)</f>
        <v>0.35299999999999998</v>
      </c>
      <c r="P385" s="39">
        <f>_xlfn.XLOOKUP(tbDailies[[#This Row],[Month]],tbMonthlies[Month],tbMonthlies[Unemployment],P386)</f>
        <v>6.9000000000000006E-2</v>
      </c>
      <c r="Q385" s="48">
        <f>_xlfn.XLOOKUP(tbDailies[[#This Row],[Month]],tbMonthlies[Month],tbMonthlies[Debt to GDP],Q386)</f>
        <v>79.349999999999994</v>
      </c>
    </row>
    <row r="386" spans="2:17" ht="30" customHeight="1" x14ac:dyDescent="0.25">
      <c r="B386" s="10">
        <v>44127</v>
      </c>
      <c r="C386" s="18" t="str">
        <f>TEXT(tbDailies[[#This Row],[Date]],"mmm-yy")</f>
        <v>Oct-20</v>
      </c>
      <c r="D386" s="4">
        <v>74</v>
      </c>
      <c r="E386" s="4" t="str">
        <f>_xlfn.XLOOKUP(tbDailies[[#This Row],[Date]],FXUSDCAD[Date],FXUSDCAD[Rate],E387)</f>
        <v>1.3140</v>
      </c>
      <c r="F386" s="6">
        <f>_xlfn.XLOOKUP(tbDailies[[#This Row],[Date]],BTC_USD_History[Date],BTC_USD_History[Close],"n/a")</f>
        <v>12931.539063</v>
      </c>
      <c r="G386" s="6">
        <f>_xlfn.XLOOKUP(tbDailies[[#This Row],[Date]],ETH_USD_History[Date(UTC)],ETH_USD_History[Value],"n/a")</f>
        <v>409.57</v>
      </c>
      <c r="H386" s="6">
        <f>_xlfn.XLOOKUP(tbDailies[[#This Row],[Date]],VOO_USD_History[Date],VOO_USD_History[Close],"n/a")</f>
        <v>317.64999399999999</v>
      </c>
      <c r="I386" s="8">
        <f>_xlfn.XLOOKUP(tbDailies[[#This Row],[Date]],VIX_USD_History[DATE],VIX_USD_History[CLOSE],"n/a")</f>
        <v>27.55</v>
      </c>
      <c r="J386" s="6">
        <f>tbDailies[[#This Row],[BTC-USD]]*tbDailies[[#This Row],[FX]]</f>
        <v>16992.042328782001</v>
      </c>
      <c r="K386" s="6">
        <f>tbDailies[[#This Row],[ETH-USD]]*tbDailies[[#This Row],[FX]]</f>
        <v>538.17498000000001</v>
      </c>
      <c r="L386" s="16">
        <f>_xlfn.XLOOKUP(tbDailies[[#This Row],[Month]],tbMonthlies[Month],tbMonthlies[US Inflation],L387)</f>
        <v>1.18E-2</v>
      </c>
      <c r="M386" s="39">
        <f>_xlfn.XLOOKUP(tbDailies[[#This Row],[Month]],tbMonthlies[Month],tbMonthlies[Buffett Indicator],M387)</f>
        <v>1.6187872414218407</v>
      </c>
      <c r="N386" s="39">
        <f>_xlfn.XLOOKUP(tbDailies[[#This Row],[Month]],tbMonthlies[Month],tbMonthlies[CPI Indicator],N387)</f>
        <v>0.72376240375795642</v>
      </c>
      <c r="O386" s="39">
        <f>_xlfn.XLOOKUP(tbDailies[[#This Row],[Month]],tbMonthlies[Month],tbMonthlies[Shiller PE],O387)</f>
        <v>0.35299999999999998</v>
      </c>
      <c r="P386" s="39">
        <f>_xlfn.XLOOKUP(tbDailies[[#This Row],[Month]],tbMonthlies[Month],tbMonthlies[Unemployment],P387)</f>
        <v>6.9000000000000006E-2</v>
      </c>
      <c r="Q386" s="48">
        <f>_xlfn.XLOOKUP(tbDailies[[#This Row],[Month]],tbMonthlies[Month],tbMonthlies[Debt to GDP],Q387)</f>
        <v>79.349999999999994</v>
      </c>
    </row>
    <row r="387" spans="2:17" ht="30" customHeight="1" x14ac:dyDescent="0.25">
      <c r="B387" s="10">
        <v>44126</v>
      </c>
      <c r="C387" s="18" t="str">
        <f>TEXT(tbDailies[[#This Row],[Date]],"mmm-yy")</f>
        <v>Oct-20</v>
      </c>
      <c r="D387" s="4">
        <v>73</v>
      </c>
      <c r="E387" s="4" t="str">
        <f>_xlfn.XLOOKUP(tbDailies[[#This Row],[Date]],FXUSDCAD[Date],FXUSDCAD[Rate],E388)</f>
        <v>1.3142</v>
      </c>
      <c r="F387" s="6">
        <f>_xlfn.XLOOKUP(tbDailies[[#This Row],[Date]],BTC_USD_History[Date],BTC_USD_History[Close],"n/a")</f>
        <v>12965.891602</v>
      </c>
      <c r="G387" s="6">
        <f>_xlfn.XLOOKUP(tbDailies[[#This Row],[Date]],ETH_USD_History[Date(UTC)],ETH_USD_History[Value],"n/a")</f>
        <v>414.5</v>
      </c>
      <c r="H387" s="6">
        <f>_xlfn.XLOOKUP(tbDailies[[#This Row],[Date]],VOO_USD_History[Date],VOO_USD_History[Close],"n/a")</f>
        <v>316.57000699999998</v>
      </c>
      <c r="I387" s="8">
        <f>_xlfn.XLOOKUP(tbDailies[[#This Row],[Date]],VIX_USD_History[DATE],VIX_USD_History[CLOSE],"n/a")</f>
        <v>28.11</v>
      </c>
      <c r="J387" s="6">
        <f>tbDailies[[#This Row],[BTC-USD]]*tbDailies[[#This Row],[FX]]</f>
        <v>17039.7747433484</v>
      </c>
      <c r="K387" s="6">
        <f>tbDailies[[#This Row],[ETH-USD]]*tbDailies[[#This Row],[FX]]</f>
        <v>544.73590000000002</v>
      </c>
      <c r="L387" s="16">
        <f>_xlfn.XLOOKUP(tbDailies[[#This Row],[Month]],tbMonthlies[Month],tbMonthlies[US Inflation],L388)</f>
        <v>1.18E-2</v>
      </c>
      <c r="M387" s="39">
        <f>_xlfn.XLOOKUP(tbDailies[[#This Row],[Month]],tbMonthlies[Month],tbMonthlies[Buffett Indicator],M388)</f>
        <v>1.6187872414218407</v>
      </c>
      <c r="N387" s="39">
        <f>_xlfn.XLOOKUP(tbDailies[[#This Row],[Month]],tbMonthlies[Month],tbMonthlies[CPI Indicator],N388)</f>
        <v>0.72376240375795642</v>
      </c>
      <c r="O387" s="39">
        <f>_xlfn.XLOOKUP(tbDailies[[#This Row],[Month]],tbMonthlies[Month],tbMonthlies[Shiller PE],O388)</f>
        <v>0.35299999999999998</v>
      </c>
      <c r="P387" s="39">
        <f>_xlfn.XLOOKUP(tbDailies[[#This Row],[Month]],tbMonthlies[Month],tbMonthlies[Unemployment],P388)</f>
        <v>6.9000000000000006E-2</v>
      </c>
      <c r="Q387" s="48">
        <f>_xlfn.XLOOKUP(tbDailies[[#This Row],[Month]],tbMonthlies[Month],tbMonthlies[Debt to GDP],Q388)</f>
        <v>79.349999999999994</v>
      </c>
    </row>
    <row r="388" spans="2:17" ht="30" customHeight="1" x14ac:dyDescent="0.25">
      <c r="B388" s="10">
        <v>44125</v>
      </c>
      <c r="C388" s="18" t="str">
        <f>TEXT(tbDailies[[#This Row],[Date]],"mmm-yy")</f>
        <v>Oct-20</v>
      </c>
      <c r="D388" s="4">
        <v>61</v>
      </c>
      <c r="E388" s="4" t="str">
        <f>_xlfn.XLOOKUP(tbDailies[[#This Row],[Date]],FXUSDCAD[Date],FXUSDCAD[Rate],E389)</f>
        <v>1.3122</v>
      </c>
      <c r="F388" s="6">
        <f>_xlfn.XLOOKUP(tbDailies[[#This Row],[Date]],BTC_USD_History[Date],BTC_USD_History[Close],"n/a")</f>
        <v>12823.689453000001</v>
      </c>
      <c r="G388" s="6">
        <f>_xlfn.XLOOKUP(tbDailies[[#This Row],[Date]],ETH_USD_History[Date(UTC)],ETH_USD_History[Value],"n/a")</f>
        <v>391.46</v>
      </c>
      <c r="H388" s="6">
        <f>_xlfn.XLOOKUP(tbDailies[[#This Row],[Date]],VOO_USD_History[Date],VOO_USD_History[Close],"n/a")</f>
        <v>314.83999599999999</v>
      </c>
      <c r="I388" s="8">
        <f>_xlfn.XLOOKUP(tbDailies[[#This Row],[Date]],VIX_USD_History[DATE],VIX_USD_History[CLOSE],"n/a")</f>
        <v>28.65</v>
      </c>
      <c r="J388" s="6">
        <f>tbDailies[[#This Row],[BTC-USD]]*tbDailies[[#This Row],[FX]]</f>
        <v>16827.245300226601</v>
      </c>
      <c r="K388" s="6">
        <f>tbDailies[[#This Row],[ETH-USD]]*tbDailies[[#This Row],[FX]]</f>
        <v>513.673812</v>
      </c>
      <c r="L388" s="16">
        <f>_xlfn.XLOOKUP(tbDailies[[#This Row],[Month]],tbMonthlies[Month],tbMonthlies[US Inflation],L389)</f>
        <v>1.18E-2</v>
      </c>
      <c r="M388" s="39">
        <f>_xlfn.XLOOKUP(tbDailies[[#This Row],[Month]],tbMonthlies[Month],tbMonthlies[Buffett Indicator],M389)</f>
        <v>1.6187872414218407</v>
      </c>
      <c r="N388" s="39">
        <f>_xlfn.XLOOKUP(tbDailies[[#This Row],[Month]],tbMonthlies[Month],tbMonthlies[CPI Indicator],N389)</f>
        <v>0.72376240375795642</v>
      </c>
      <c r="O388" s="39">
        <f>_xlfn.XLOOKUP(tbDailies[[#This Row],[Month]],tbMonthlies[Month],tbMonthlies[Shiller PE],O389)</f>
        <v>0.35299999999999998</v>
      </c>
      <c r="P388" s="39">
        <f>_xlfn.XLOOKUP(tbDailies[[#This Row],[Month]],tbMonthlies[Month],tbMonthlies[Unemployment],P389)</f>
        <v>6.9000000000000006E-2</v>
      </c>
      <c r="Q388" s="48">
        <f>_xlfn.XLOOKUP(tbDailies[[#This Row],[Month]],tbMonthlies[Month],tbMonthlies[Debt to GDP],Q389)</f>
        <v>79.349999999999994</v>
      </c>
    </row>
    <row r="389" spans="2:17" ht="30" customHeight="1" x14ac:dyDescent="0.25">
      <c r="B389" s="10">
        <v>44124</v>
      </c>
      <c r="C389" s="18" t="str">
        <f>TEXT(tbDailies[[#This Row],[Date]],"mmm-yy")</f>
        <v>Oct-20</v>
      </c>
      <c r="D389" s="4">
        <v>56</v>
      </c>
      <c r="E389" s="4" t="str">
        <f>_xlfn.XLOOKUP(tbDailies[[#This Row],[Date]],FXUSDCAD[Date],FXUSDCAD[Rate],E390)</f>
        <v>1.3138</v>
      </c>
      <c r="F389" s="6">
        <f>_xlfn.XLOOKUP(tbDailies[[#This Row],[Date]],BTC_USD_History[Date],BTC_USD_History[Close],"n/a")</f>
        <v>11916.334961</v>
      </c>
      <c r="G389" s="6">
        <f>_xlfn.XLOOKUP(tbDailies[[#This Row],[Date]],ETH_USD_History[Date(UTC)],ETH_USD_History[Value],"n/a")</f>
        <v>368.83</v>
      </c>
      <c r="H389" s="6">
        <f>_xlfn.XLOOKUP(tbDailies[[#This Row],[Date]],VOO_USD_History[Date],VOO_USD_History[Close],"n/a")</f>
        <v>315.41000400000001</v>
      </c>
      <c r="I389" s="8">
        <f>_xlfn.XLOOKUP(tbDailies[[#This Row],[Date]],VIX_USD_History[DATE],VIX_USD_History[CLOSE],"n/a")</f>
        <v>29.35</v>
      </c>
      <c r="J389" s="6">
        <f>tbDailies[[#This Row],[BTC-USD]]*tbDailies[[#This Row],[FX]]</f>
        <v>15655.680871761802</v>
      </c>
      <c r="K389" s="6">
        <f>tbDailies[[#This Row],[ETH-USD]]*tbDailies[[#This Row],[FX]]</f>
        <v>484.56885399999999</v>
      </c>
      <c r="L389" s="16">
        <f>_xlfn.XLOOKUP(tbDailies[[#This Row],[Month]],tbMonthlies[Month],tbMonthlies[US Inflation],L390)</f>
        <v>1.18E-2</v>
      </c>
      <c r="M389" s="39">
        <f>_xlfn.XLOOKUP(tbDailies[[#This Row],[Month]],tbMonthlies[Month],tbMonthlies[Buffett Indicator],M390)</f>
        <v>1.6187872414218407</v>
      </c>
      <c r="N389" s="39">
        <f>_xlfn.XLOOKUP(tbDailies[[#This Row],[Month]],tbMonthlies[Month],tbMonthlies[CPI Indicator],N390)</f>
        <v>0.72376240375795642</v>
      </c>
      <c r="O389" s="39">
        <f>_xlfn.XLOOKUP(tbDailies[[#This Row],[Month]],tbMonthlies[Month],tbMonthlies[Shiller PE],O390)</f>
        <v>0.35299999999999998</v>
      </c>
      <c r="P389" s="39">
        <f>_xlfn.XLOOKUP(tbDailies[[#This Row],[Month]],tbMonthlies[Month],tbMonthlies[Unemployment],P390)</f>
        <v>6.9000000000000006E-2</v>
      </c>
      <c r="Q389" s="48">
        <f>_xlfn.XLOOKUP(tbDailies[[#This Row],[Month]],tbMonthlies[Month],tbMonthlies[Debt to GDP],Q390)</f>
        <v>79.349999999999994</v>
      </c>
    </row>
    <row r="390" spans="2:17" ht="30" customHeight="1" x14ac:dyDescent="0.25">
      <c r="B390" s="10">
        <v>44123</v>
      </c>
      <c r="C390" s="18" t="str">
        <f>TEXT(tbDailies[[#This Row],[Date]],"mmm-yy")</f>
        <v>Oct-20</v>
      </c>
      <c r="D390" s="4">
        <v>55</v>
      </c>
      <c r="E390" s="4" t="str">
        <f>_xlfn.XLOOKUP(tbDailies[[#This Row],[Date]],FXUSDCAD[Date],FXUSDCAD[Rate],E391)</f>
        <v>1.3165</v>
      </c>
      <c r="F390" s="6">
        <f>_xlfn.XLOOKUP(tbDailies[[#This Row],[Date]],BTC_USD_History[Date],BTC_USD_History[Close],"n/a")</f>
        <v>11742.037109000001</v>
      </c>
      <c r="G390" s="6">
        <f>_xlfn.XLOOKUP(tbDailies[[#This Row],[Date]],ETH_USD_History[Date(UTC)],ETH_USD_History[Value],"n/a")</f>
        <v>379.41</v>
      </c>
      <c r="H390" s="6">
        <f>_xlfn.XLOOKUP(tbDailies[[#This Row],[Date]],VOO_USD_History[Date],VOO_USD_History[Close],"n/a")</f>
        <v>314.17001299999998</v>
      </c>
      <c r="I390" s="8">
        <f>_xlfn.XLOOKUP(tbDailies[[#This Row],[Date]],VIX_USD_History[DATE],VIX_USD_History[CLOSE],"n/a")</f>
        <v>29.18</v>
      </c>
      <c r="J390" s="6">
        <f>tbDailies[[#This Row],[BTC-USD]]*tbDailies[[#This Row],[FX]]</f>
        <v>15458.391853998501</v>
      </c>
      <c r="K390" s="6">
        <f>tbDailies[[#This Row],[ETH-USD]]*tbDailies[[#This Row],[FX]]</f>
        <v>499.49326500000001</v>
      </c>
      <c r="L390" s="16">
        <f>_xlfn.XLOOKUP(tbDailies[[#This Row],[Month]],tbMonthlies[Month],tbMonthlies[US Inflation],L391)</f>
        <v>1.18E-2</v>
      </c>
      <c r="M390" s="39">
        <f>_xlfn.XLOOKUP(tbDailies[[#This Row],[Month]],tbMonthlies[Month],tbMonthlies[Buffett Indicator],M391)</f>
        <v>1.6187872414218407</v>
      </c>
      <c r="N390" s="39">
        <f>_xlfn.XLOOKUP(tbDailies[[#This Row],[Month]],tbMonthlies[Month],tbMonthlies[CPI Indicator],N391)</f>
        <v>0.72376240375795642</v>
      </c>
      <c r="O390" s="39">
        <f>_xlfn.XLOOKUP(tbDailies[[#This Row],[Month]],tbMonthlies[Month],tbMonthlies[Shiller PE],O391)</f>
        <v>0.35299999999999998</v>
      </c>
      <c r="P390" s="39">
        <f>_xlfn.XLOOKUP(tbDailies[[#This Row],[Month]],tbMonthlies[Month],tbMonthlies[Unemployment],P391)</f>
        <v>6.9000000000000006E-2</v>
      </c>
      <c r="Q390" s="48">
        <f>_xlfn.XLOOKUP(tbDailies[[#This Row],[Month]],tbMonthlies[Month],tbMonthlies[Debt to GDP],Q391)</f>
        <v>79.349999999999994</v>
      </c>
    </row>
    <row r="391" spans="2:17" ht="30" customHeight="1" x14ac:dyDescent="0.25">
      <c r="B391" s="10">
        <v>44122</v>
      </c>
      <c r="C391" s="18" t="str">
        <f>TEXT(tbDailies[[#This Row],[Date]],"mmm-yy")</f>
        <v>Oct-20</v>
      </c>
      <c r="D391" s="4">
        <v>55</v>
      </c>
      <c r="E391" s="4" t="str">
        <f>_xlfn.XLOOKUP(tbDailies[[#This Row],[Date]],FXUSDCAD[Date],FXUSDCAD[Rate],E392)</f>
        <v>1.3192</v>
      </c>
      <c r="F391" s="6">
        <f>_xlfn.XLOOKUP(tbDailies[[#This Row],[Date]],BTC_USD_History[Date],BTC_USD_History[Close],"n/a")</f>
        <v>11483.359375</v>
      </c>
      <c r="G391" s="6">
        <f>_xlfn.XLOOKUP(tbDailies[[#This Row],[Date]],ETH_USD_History[Date(UTC)],ETH_USD_History[Value],"n/a")</f>
        <v>378.44</v>
      </c>
      <c r="H391" s="6" t="str">
        <f>_xlfn.XLOOKUP(tbDailies[[#This Row],[Date]],VOO_USD_History[Date],VOO_USD_History[Close],"n/a")</f>
        <v>n/a</v>
      </c>
      <c r="I391" s="8" t="str">
        <f>_xlfn.XLOOKUP(tbDailies[[#This Row],[Date]],VIX_USD_History[DATE],VIX_USD_History[CLOSE],"n/a")</f>
        <v>n/a</v>
      </c>
      <c r="J391" s="6">
        <f>tbDailies[[#This Row],[BTC-USD]]*tbDailies[[#This Row],[FX]]</f>
        <v>15148.8476875</v>
      </c>
      <c r="K391" s="6">
        <f>tbDailies[[#This Row],[ETH-USD]]*tbDailies[[#This Row],[FX]]</f>
        <v>499.23804799999999</v>
      </c>
      <c r="L391" s="16">
        <f>_xlfn.XLOOKUP(tbDailies[[#This Row],[Month]],tbMonthlies[Month],tbMonthlies[US Inflation],L392)</f>
        <v>1.18E-2</v>
      </c>
      <c r="M391" s="39">
        <f>_xlfn.XLOOKUP(tbDailies[[#This Row],[Month]],tbMonthlies[Month],tbMonthlies[Buffett Indicator],M392)</f>
        <v>1.6187872414218407</v>
      </c>
      <c r="N391" s="39">
        <f>_xlfn.XLOOKUP(tbDailies[[#This Row],[Month]],tbMonthlies[Month],tbMonthlies[CPI Indicator],N392)</f>
        <v>0.72376240375795642</v>
      </c>
      <c r="O391" s="39">
        <f>_xlfn.XLOOKUP(tbDailies[[#This Row],[Month]],tbMonthlies[Month],tbMonthlies[Shiller PE],O392)</f>
        <v>0.35299999999999998</v>
      </c>
      <c r="P391" s="39">
        <f>_xlfn.XLOOKUP(tbDailies[[#This Row],[Month]],tbMonthlies[Month],tbMonthlies[Unemployment],P392)</f>
        <v>6.9000000000000006E-2</v>
      </c>
      <c r="Q391" s="48">
        <f>_xlfn.XLOOKUP(tbDailies[[#This Row],[Month]],tbMonthlies[Month],tbMonthlies[Debt to GDP],Q392)</f>
        <v>79.349999999999994</v>
      </c>
    </row>
    <row r="392" spans="2:17" ht="30" customHeight="1" x14ac:dyDescent="0.25">
      <c r="B392" s="10">
        <v>44121</v>
      </c>
      <c r="C392" s="18" t="str">
        <f>TEXT(tbDailies[[#This Row],[Date]],"mmm-yy")</f>
        <v>Oct-20</v>
      </c>
      <c r="D392" s="4">
        <v>56</v>
      </c>
      <c r="E392" s="4" t="str">
        <f>_xlfn.XLOOKUP(tbDailies[[#This Row],[Date]],FXUSDCAD[Date],FXUSDCAD[Rate],E393)</f>
        <v>1.3192</v>
      </c>
      <c r="F392" s="6">
        <f>_xlfn.XLOOKUP(tbDailies[[#This Row],[Date]],BTC_USD_History[Date],BTC_USD_History[Close],"n/a")</f>
        <v>11358.101563</v>
      </c>
      <c r="G392" s="6">
        <f>_xlfn.XLOOKUP(tbDailies[[#This Row],[Date]],ETH_USD_History[Date(UTC)],ETH_USD_History[Value],"n/a")</f>
        <v>368.53</v>
      </c>
      <c r="H392" s="6" t="str">
        <f>_xlfn.XLOOKUP(tbDailies[[#This Row],[Date]],VOO_USD_History[Date],VOO_USD_History[Close],"n/a")</f>
        <v>n/a</v>
      </c>
      <c r="I392" s="8" t="str">
        <f>_xlfn.XLOOKUP(tbDailies[[#This Row],[Date]],VIX_USD_History[DATE],VIX_USD_History[CLOSE],"n/a")</f>
        <v>n/a</v>
      </c>
      <c r="J392" s="6">
        <f>tbDailies[[#This Row],[BTC-USD]]*tbDailies[[#This Row],[FX]]</f>
        <v>14983.607581909599</v>
      </c>
      <c r="K392" s="6">
        <f>tbDailies[[#This Row],[ETH-USD]]*tbDailies[[#This Row],[FX]]</f>
        <v>486.16477599999996</v>
      </c>
      <c r="L392" s="16">
        <f>_xlfn.XLOOKUP(tbDailies[[#This Row],[Month]],tbMonthlies[Month],tbMonthlies[US Inflation],L393)</f>
        <v>1.18E-2</v>
      </c>
      <c r="M392" s="39">
        <f>_xlfn.XLOOKUP(tbDailies[[#This Row],[Month]],tbMonthlies[Month],tbMonthlies[Buffett Indicator],M393)</f>
        <v>1.6187872414218407</v>
      </c>
      <c r="N392" s="39">
        <f>_xlfn.XLOOKUP(tbDailies[[#This Row],[Month]],tbMonthlies[Month],tbMonthlies[CPI Indicator],N393)</f>
        <v>0.72376240375795642</v>
      </c>
      <c r="O392" s="39">
        <f>_xlfn.XLOOKUP(tbDailies[[#This Row],[Month]],tbMonthlies[Month],tbMonthlies[Shiller PE],O393)</f>
        <v>0.35299999999999998</v>
      </c>
      <c r="P392" s="39">
        <f>_xlfn.XLOOKUP(tbDailies[[#This Row],[Month]],tbMonthlies[Month],tbMonthlies[Unemployment],P393)</f>
        <v>6.9000000000000006E-2</v>
      </c>
      <c r="Q392" s="48">
        <f>_xlfn.XLOOKUP(tbDailies[[#This Row],[Month]],tbMonthlies[Month],tbMonthlies[Debt to GDP],Q393)</f>
        <v>79.349999999999994</v>
      </c>
    </row>
    <row r="393" spans="2:17" ht="30" customHeight="1" x14ac:dyDescent="0.25">
      <c r="B393" s="10">
        <v>44120</v>
      </c>
      <c r="C393" s="18" t="str">
        <f>TEXT(tbDailies[[#This Row],[Date]],"mmm-yy")</f>
        <v>Oct-20</v>
      </c>
      <c r="D393" s="4">
        <v>52</v>
      </c>
      <c r="E393" s="4" t="str">
        <f>_xlfn.XLOOKUP(tbDailies[[#This Row],[Date]],FXUSDCAD[Date],FXUSDCAD[Rate],E394)</f>
        <v>1.3192</v>
      </c>
      <c r="F393" s="6">
        <f>_xlfn.XLOOKUP(tbDailies[[#This Row],[Date]],BTC_USD_History[Date],BTC_USD_History[Close],"n/a")</f>
        <v>11322.123046999999</v>
      </c>
      <c r="G393" s="6">
        <f>_xlfn.XLOOKUP(tbDailies[[#This Row],[Date]],ETH_USD_History[Date(UTC)],ETH_USD_History[Value],"n/a")</f>
        <v>365.58</v>
      </c>
      <c r="H393" s="6">
        <f>_xlfn.XLOOKUP(tbDailies[[#This Row],[Date]],VOO_USD_History[Date],VOO_USD_History[Close],"n/a")</f>
        <v>318.98998999999998</v>
      </c>
      <c r="I393" s="8">
        <f>_xlfn.XLOOKUP(tbDailies[[#This Row],[Date]],VIX_USD_History[DATE],VIX_USD_History[CLOSE],"n/a")</f>
        <v>27.41</v>
      </c>
      <c r="J393" s="6">
        <f>tbDailies[[#This Row],[BTC-USD]]*tbDailies[[#This Row],[FX]]</f>
        <v>14936.144723602398</v>
      </c>
      <c r="K393" s="6">
        <f>tbDailies[[#This Row],[ETH-USD]]*tbDailies[[#This Row],[FX]]</f>
        <v>482.27313599999997</v>
      </c>
      <c r="L393" s="16">
        <f>_xlfn.XLOOKUP(tbDailies[[#This Row],[Month]],tbMonthlies[Month],tbMonthlies[US Inflation],L394)</f>
        <v>1.18E-2</v>
      </c>
      <c r="M393" s="39">
        <f>_xlfn.XLOOKUP(tbDailies[[#This Row],[Month]],tbMonthlies[Month],tbMonthlies[Buffett Indicator],M394)</f>
        <v>1.6187872414218407</v>
      </c>
      <c r="N393" s="39">
        <f>_xlfn.XLOOKUP(tbDailies[[#This Row],[Month]],tbMonthlies[Month],tbMonthlies[CPI Indicator],N394)</f>
        <v>0.72376240375795642</v>
      </c>
      <c r="O393" s="39">
        <f>_xlfn.XLOOKUP(tbDailies[[#This Row],[Month]],tbMonthlies[Month],tbMonthlies[Shiller PE],O394)</f>
        <v>0.35299999999999998</v>
      </c>
      <c r="P393" s="39">
        <f>_xlfn.XLOOKUP(tbDailies[[#This Row],[Month]],tbMonthlies[Month],tbMonthlies[Unemployment],P394)</f>
        <v>6.9000000000000006E-2</v>
      </c>
      <c r="Q393" s="48">
        <f>_xlfn.XLOOKUP(tbDailies[[#This Row],[Month]],tbMonthlies[Month],tbMonthlies[Debt to GDP],Q394)</f>
        <v>79.349999999999994</v>
      </c>
    </row>
    <row r="394" spans="2:17" ht="30" customHeight="1" x14ac:dyDescent="0.25">
      <c r="B394" s="10">
        <v>44119</v>
      </c>
      <c r="C394" s="18" t="str">
        <f>TEXT(tbDailies[[#This Row],[Date]],"mmm-yy")</f>
        <v>Oct-20</v>
      </c>
      <c r="D394" s="4">
        <v>56</v>
      </c>
      <c r="E394" s="4" t="str">
        <f>_xlfn.XLOOKUP(tbDailies[[#This Row],[Date]],FXUSDCAD[Date],FXUSDCAD[Rate],E395)</f>
        <v>1.3230</v>
      </c>
      <c r="F394" s="6">
        <f>_xlfn.XLOOKUP(tbDailies[[#This Row],[Date]],BTC_USD_History[Date],BTC_USD_History[Close],"n/a")</f>
        <v>11495.349609000001</v>
      </c>
      <c r="G394" s="6">
        <f>_xlfn.XLOOKUP(tbDailies[[#This Row],[Date]],ETH_USD_History[Date(UTC)],ETH_USD_History[Value],"n/a")</f>
        <v>377.82</v>
      </c>
      <c r="H394" s="6">
        <f>_xlfn.XLOOKUP(tbDailies[[#This Row],[Date]],VOO_USD_History[Date],VOO_USD_History[Close],"n/a")</f>
        <v>319.26001000000002</v>
      </c>
      <c r="I394" s="8">
        <f>_xlfn.XLOOKUP(tbDailies[[#This Row],[Date]],VIX_USD_History[DATE],VIX_USD_History[CLOSE],"n/a")</f>
        <v>26.97</v>
      </c>
      <c r="J394" s="6">
        <f>tbDailies[[#This Row],[BTC-USD]]*tbDailies[[#This Row],[FX]]</f>
        <v>15208.347532707001</v>
      </c>
      <c r="K394" s="6">
        <f>tbDailies[[#This Row],[ETH-USD]]*tbDailies[[#This Row],[FX]]</f>
        <v>499.85585999999995</v>
      </c>
      <c r="L394" s="16">
        <f>_xlfn.XLOOKUP(tbDailies[[#This Row],[Month]],tbMonthlies[Month],tbMonthlies[US Inflation],L395)</f>
        <v>1.18E-2</v>
      </c>
      <c r="M394" s="39">
        <f>_xlfn.XLOOKUP(tbDailies[[#This Row],[Month]],tbMonthlies[Month],tbMonthlies[Buffett Indicator],M395)</f>
        <v>1.6187872414218407</v>
      </c>
      <c r="N394" s="39">
        <f>_xlfn.XLOOKUP(tbDailies[[#This Row],[Month]],tbMonthlies[Month],tbMonthlies[CPI Indicator],N395)</f>
        <v>0.72376240375795642</v>
      </c>
      <c r="O394" s="39">
        <f>_xlfn.XLOOKUP(tbDailies[[#This Row],[Month]],tbMonthlies[Month],tbMonthlies[Shiller PE],O395)</f>
        <v>0.35299999999999998</v>
      </c>
      <c r="P394" s="39">
        <f>_xlfn.XLOOKUP(tbDailies[[#This Row],[Month]],tbMonthlies[Month],tbMonthlies[Unemployment],P395)</f>
        <v>6.9000000000000006E-2</v>
      </c>
      <c r="Q394" s="48">
        <f>_xlfn.XLOOKUP(tbDailies[[#This Row],[Month]],tbMonthlies[Month],tbMonthlies[Debt to GDP],Q395)</f>
        <v>79.349999999999994</v>
      </c>
    </row>
    <row r="395" spans="2:17" ht="30" customHeight="1" x14ac:dyDescent="0.25">
      <c r="B395" s="10">
        <v>44118</v>
      </c>
      <c r="C395" s="18" t="str">
        <f>TEXT(tbDailies[[#This Row],[Date]],"mmm-yy")</f>
        <v>Oct-20</v>
      </c>
      <c r="D395" s="4">
        <v>53</v>
      </c>
      <c r="E395" s="4" t="str">
        <f>_xlfn.XLOOKUP(tbDailies[[#This Row],[Date]],FXUSDCAD[Date],FXUSDCAD[Rate],E396)</f>
        <v>1.3139</v>
      </c>
      <c r="F395" s="6">
        <f>_xlfn.XLOOKUP(tbDailies[[#This Row],[Date]],BTC_USD_History[Date],BTC_USD_History[Close],"n/a")</f>
        <v>11429.506836</v>
      </c>
      <c r="G395" s="6">
        <f>_xlfn.XLOOKUP(tbDailies[[#This Row],[Date]],ETH_USD_History[Date(UTC)],ETH_USD_History[Value],"n/a")</f>
        <v>379.04</v>
      </c>
      <c r="H395" s="6">
        <f>_xlfn.XLOOKUP(tbDailies[[#This Row],[Date]],VOO_USD_History[Date],VOO_USD_History[Close],"n/a")</f>
        <v>319.64001500000001</v>
      </c>
      <c r="I395" s="8">
        <f>_xlfn.XLOOKUP(tbDailies[[#This Row],[Date]],VIX_USD_History[DATE],VIX_USD_History[CLOSE],"n/a")</f>
        <v>26.4</v>
      </c>
      <c r="J395" s="6">
        <f>tbDailies[[#This Row],[BTC-USD]]*tbDailies[[#This Row],[FX]]</f>
        <v>15017.229031820401</v>
      </c>
      <c r="K395" s="6">
        <f>tbDailies[[#This Row],[ETH-USD]]*tbDailies[[#This Row],[FX]]</f>
        <v>498.02065600000003</v>
      </c>
      <c r="L395" s="16">
        <f>_xlfn.XLOOKUP(tbDailies[[#This Row],[Month]],tbMonthlies[Month],tbMonthlies[US Inflation],L396)</f>
        <v>1.18E-2</v>
      </c>
      <c r="M395" s="39">
        <f>_xlfn.XLOOKUP(tbDailies[[#This Row],[Month]],tbMonthlies[Month],tbMonthlies[Buffett Indicator],M396)</f>
        <v>1.6187872414218407</v>
      </c>
      <c r="N395" s="39">
        <f>_xlfn.XLOOKUP(tbDailies[[#This Row],[Month]],tbMonthlies[Month],tbMonthlies[CPI Indicator],N396)</f>
        <v>0.72376240375795642</v>
      </c>
      <c r="O395" s="39">
        <f>_xlfn.XLOOKUP(tbDailies[[#This Row],[Month]],tbMonthlies[Month],tbMonthlies[Shiller PE],O396)</f>
        <v>0.35299999999999998</v>
      </c>
      <c r="P395" s="39">
        <f>_xlfn.XLOOKUP(tbDailies[[#This Row],[Month]],tbMonthlies[Month],tbMonthlies[Unemployment],P396)</f>
        <v>6.9000000000000006E-2</v>
      </c>
      <c r="Q395" s="48">
        <f>_xlfn.XLOOKUP(tbDailies[[#This Row],[Month]],tbMonthlies[Month],tbMonthlies[Debt to GDP],Q396)</f>
        <v>79.349999999999994</v>
      </c>
    </row>
    <row r="396" spans="2:17" ht="30" customHeight="1" x14ac:dyDescent="0.25">
      <c r="B396" s="10">
        <v>44117</v>
      </c>
      <c r="C396" s="18" t="str">
        <f>TEXT(tbDailies[[#This Row],[Date]],"mmm-yy")</f>
        <v>Oct-20</v>
      </c>
      <c r="D396" s="4">
        <v>56</v>
      </c>
      <c r="E396" s="4" t="str">
        <f>_xlfn.XLOOKUP(tbDailies[[#This Row],[Date]],FXUSDCAD[Date],FXUSDCAD[Rate],E397)</f>
        <v>1.3133</v>
      </c>
      <c r="F396" s="6">
        <f>_xlfn.XLOOKUP(tbDailies[[#This Row],[Date]],BTC_USD_History[Date],BTC_USD_History[Close],"n/a")</f>
        <v>0</v>
      </c>
      <c r="G396" s="6">
        <f>_xlfn.XLOOKUP(tbDailies[[#This Row],[Date]],ETH_USD_History[Date(UTC)],ETH_USD_History[Value],"n/a")</f>
        <v>381.41</v>
      </c>
      <c r="H396" s="6">
        <f>_xlfn.XLOOKUP(tbDailies[[#This Row],[Date]],VOO_USD_History[Date],VOO_USD_History[Close],"n/a")</f>
        <v>321.64999399999999</v>
      </c>
      <c r="I396" s="8">
        <f>_xlfn.XLOOKUP(tbDailies[[#This Row],[Date]],VIX_USD_History[DATE],VIX_USD_History[CLOSE],"n/a")</f>
        <v>26.07</v>
      </c>
      <c r="J396" s="6">
        <f>tbDailies[[#This Row],[BTC-USD]]*tbDailies[[#This Row],[FX]]</f>
        <v>0</v>
      </c>
      <c r="K396" s="6">
        <f>tbDailies[[#This Row],[ETH-USD]]*tbDailies[[#This Row],[FX]]</f>
        <v>500.905753</v>
      </c>
      <c r="L396" s="16">
        <f>_xlfn.XLOOKUP(tbDailies[[#This Row],[Month]],tbMonthlies[Month],tbMonthlies[US Inflation],L397)</f>
        <v>1.18E-2</v>
      </c>
      <c r="M396" s="39">
        <f>_xlfn.XLOOKUP(tbDailies[[#This Row],[Month]],tbMonthlies[Month],tbMonthlies[Buffett Indicator],M397)</f>
        <v>1.6187872414218407</v>
      </c>
      <c r="N396" s="39">
        <f>_xlfn.XLOOKUP(tbDailies[[#This Row],[Month]],tbMonthlies[Month],tbMonthlies[CPI Indicator],N397)</f>
        <v>0.72376240375795642</v>
      </c>
      <c r="O396" s="39">
        <f>_xlfn.XLOOKUP(tbDailies[[#This Row],[Month]],tbMonthlies[Month],tbMonthlies[Shiller PE],O397)</f>
        <v>0.35299999999999998</v>
      </c>
      <c r="P396" s="39">
        <f>_xlfn.XLOOKUP(tbDailies[[#This Row],[Month]],tbMonthlies[Month],tbMonthlies[Unemployment],P397)</f>
        <v>6.9000000000000006E-2</v>
      </c>
      <c r="Q396" s="48">
        <f>_xlfn.XLOOKUP(tbDailies[[#This Row],[Month]],tbMonthlies[Month],tbMonthlies[Debt to GDP],Q397)</f>
        <v>79.349999999999994</v>
      </c>
    </row>
    <row r="397" spans="2:17" ht="30" customHeight="1" x14ac:dyDescent="0.25">
      <c r="B397" s="10">
        <v>44116</v>
      </c>
      <c r="C397" s="18" t="str">
        <f>TEXT(tbDailies[[#This Row],[Date]],"mmm-yy")</f>
        <v>Oct-20</v>
      </c>
      <c r="D397" s="4">
        <v>52</v>
      </c>
      <c r="E397" s="4" t="str">
        <f>_xlfn.XLOOKUP(tbDailies[[#This Row],[Date]],FXUSDCAD[Date],FXUSDCAD[Rate],E398)</f>
        <v>1.3136</v>
      </c>
      <c r="F397" s="6">
        <f>_xlfn.XLOOKUP(tbDailies[[#This Row],[Date]],BTC_USD_History[Date],BTC_USD_History[Close],"n/a")</f>
        <v>0</v>
      </c>
      <c r="G397" s="6">
        <f>_xlfn.XLOOKUP(tbDailies[[#This Row],[Date]],ETH_USD_History[Date(UTC)],ETH_USD_History[Value],"n/a")</f>
        <v>386.91</v>
      </c>
      <c r="H397" s="6">
        <f>_xlfn.XLOOKUP(tbDailies[[#This Row],[Date]],VOO_USD_History[Date],VOO_USD_History[Close],"n/a")</f>
        <v>323.72000100000002</v>
      </c>
      <c r="I397" s="8">
        <f>_xlfn.XLOOKUP(tbDailies[[#This Row],[Date]],VIX_USD_History[DATE],VIX_USD_History[CLOSE],"n/a")</f>
        <v>25.07</v>
      </c>
      <c r="J397" s="6">
        <f>tbDailies[[#This Row],[BTC-USD]]*tbDailies[[#This Row],[FX]]</f>
        <v>0</v>
      </c>
      <c r="K397" s="6">
        <f>tbDailies[[#This Row],[ETH-USD]]*tbDailies[[#This Row],[FX]]</f>
        <v>508.24497600000007</v>
      </c>
      <c r="L397" s="16">
        <f>_xlfn.XLOOKUP(tbDailies[[#This Row],[Month]],tbMonthlies[Month],tbMonthlies[US Inflation],L398)</f>
        <v>1.18E-2</v>
      </c>
      <c r="M397" s="39">
        <f>_xlfn.XLOOKUP(tbDailies[[#This Row],[Month]],tbMonthlies[Month],tbMonthlies[Buffett Indicator],M398)</f>
        <v>1.6187872414218407</v>
      </c>
      <c r="N397" s="39">
        <f>_xlfn.XLOOKUP(tbDailies[[#This Row],[Month]],tbMonthlies[Month],tbMonthlies[CPI Indicator],N398)</f>
        <v>0.72376240375795642</v>
      </c>
      <c r="O397" s="39">
        <f>_xlfn.XLOOKUP(tbDailies[[#This Row],[Month]],tbMonthlies[Month],tbMonthlies[Shiller PE],O398)</f>
        <v>0.35299999999999998</v>
      </c>
      <c r="P397" s="39">
        <f>_xlfn.XLOOKUP(tbDailies[[#This Row],[Month]],tbMonthlies[Month],tbMonthlies[Unemployment],P398)</f>
        <v>6.9000000000000006E-2</v>
      </c>
      <c r="Q397" s="48">
        <f>_xlfn.XLOOKUP(tbDailies[[#This Row],[Month]],tbMonthlies[Month],tbMonthlies[Debt to GDP],Q398)</f>
        <v>79.349999999999994</v>
      </c>
    </row>
    <row r="398" spans="2:17" ht="30" customHeight="1" x14ac:dyDescent="0.25">
      <c r="B398" s="10">
        <v>44115</v>
      </c>
      <c r="C398" s="18" t="str">
        <f>TEXT(tbDailies[[#This Row],[Date]],"mmm-yy")</f>
        <v>Oct-20</v>
      </c>
      <c r="D398" s="4">
        <v>55</v>
      </c>
      <c r="E398" s="4" t="str">
        <f>_xlfn.XLOOKUP(tbDailies[[#This Row],[Date]],FXUSDCAD[Date],FXUSDCAD[Rate],E399)</f>
        <v>1.3136</v>
      </c>
      <c r="F398" s="6">
        <f>_xlfn.XLOOKUP(tbDailies[[#This Row],[Date]],BTC_USD_History[Date],BTC_USD_History[Close],"n/a")</f>
        <v>11384.181640999999</v>
      </c>
      <c r="G398" s="6">
        <f>_xlfn.XLOOKUP(tbDailies[[#This Row],[Date]],ETH_USD_History[Date(UTC)],ETH_USD_History[Value],"n/a")</f>
        <v>374.4</v>
      </c>
      <c r="H398" s="6" t="str">
        <f>_xlfn.XLOOKUP(tbDailies[[#This Row],[Date]],VOO_USD_History[Date],VOO_USD_History[Close],"n/a")</f>
        <v>n/a</v>
      </c>
      <c r="I398" s="8" t="str">
        <f>_xlfn.XLOOKUP(tbDailies[[#This Row],[Date]],VIX_USD_History[DATE],VIX_USD_History[CLOSE],"n/a")</f>
        <v>n/a</v>
      </c>
      <c r="J398" s="6">
        <f>tbDailies[[#This Row],[BTC-USD]]*tbDailies[[#This Row],[FX]]</f>
        <v>14954.261003617599</v>
      </c>
      <c r="K398" s="6">
        <f>tbDailies[[#This Row],[ETH-USD]]*tbDailies[[#This Row],[FX]]</f>
        <v>491.81184000000002</v>
      </c>
      <c r="L398" s="16">
        <f>_xlfn.XLOOKUP(tbDailies[[#This Row],[Month]],tbMonthlies[Month],tbMonthlies[US Inflation],L399)</f>
        <v>1.18E-2</v>
      </c>
      <c r="M398" s="39">
        <f>_xlfn.XLOOKUP(tbDailies[[#This Row],[Month]],tbMonthlies[Month],tbMonthlies[Buffett Indicator],M399)</f>
        <v>1.6187872414218407</v>
      </c>
      <c r="N398" s="39">
        <f>_xlfn.XLOOKUP(tbDailies[[#This Row],[Month]],tbMonthlies[Month],tbMonthlies[CPI Indicator],N399)</f>
        <v>0.72376240375795642</v>
      </c>
      <c r="O398" s="39">
        <f>_xlfn.XLOOKUP(tbDailies[[#This Row],[Month]],tbMonthlies[Month],tbMonthlies[Shiller PE],O399)</f>
        <v>0.35299999999999998</v>
      </c>
      <c r="P398" s="39">
        <f>_xlfn.XLOOKUP(tbDailies[[#This Row],[Month]],tbMonthlies[Month],tbMonthlies[Unemployment],P399)</f>
        <v>6.9000000000000006E-2</v>
      </c>
      <c r="Q398" s="48">
        <f>_xlfn.XLOOKUP(tbDailies[[#This Row],[Month]],tbMonthlies[Month],tbMonthlies[Debt to GDP],Q399)</f>
        <v>79.349999999999994</v>
      </c>
    </row>
    <row r="399" spans="2:17" ht="30" customHeight="1" x14ac:dyDescent="0.25">
      <c r="B399" s="10">
        <v>44114</v>
      </c>
      <c r="C399" s="18" t="str">
        <f>TEXT(tbDailies[[#This Row],[Date]],"mmm-yy")</f>
        <v>Oct-20</v>
      </c>
      <c r="D399" s="4">
        <v>53</v>
      </c>
      <c r="E399" s="4" t="str">
        <f>_xlfn.XLOOKUP(tbDailies[[#This Row],[Date]],FXUSDCAD[Date],FXUSDCAD[Rate],E400)</f>
        <v>1.3136</v>
      </c>
      <c r="F399" s="6">
        <f>_xlfn.XLOOKUP(tbDailies[[#This Row],[Date]],BTC_USD_History[Date],BTC_USD_History[Close],"n/a")</f>
        <v>11296.361328000001</v>
      </c>
      <c r="G399" s="6">
        <f>_xlfn.XLOOKUP(tbDailies[[#This Row],[Date]],ETH_USD_History[Date(UTC)],ETH_USD_History[Value],"n/a")</f>
        <v>370.88</v>
      </c>
      <c r="H399" s="6" t="str">
        <f>_xlfn.XLOOKUP(tbDailies[[#This Row],[Date]],VOO_USD_History[Date],VOO_USD_History[Close],"n/a")</f>
        <v>n/a</v>
      </c>
      <c r="I399" s="8" t="str">
        <f>_xlfn.XLOOKUP(tbDailies[[#This Row],[Date]],VIX_USD_History[DATE],VIX_USD_History[CLOSE],"n/a")</f>
        <v>n/a</v>
      </c>
      <c r="J399" s="6">
        <f>tbDailies[[#This Row],[BTC-USD]]*tbDailies[[#This Row],[FX]]</f>
        <v>14838.900240460802</v>
      </c>
      <c r="K399" s="6">
        <f>tbDailies[[#This Row],[ETH-USD]]*tbDailies[[#This Row],[FX]]</f>
        <v>487.18796800000001</v>
      </c>
      <c r="L399" s="16">
        <f>_xlfn.XLOOKUP(tbDailies[[#This Row],[Month]],tbMonthlies[Month],tbMonthlies[US Inflation],L400)</f>
        <v>1.18E-2</v>
      </c>
      <c r="M399" s="39">
        <f>_xlfn.XLOOKUP(tbDailies[[#This Row],[Month]],tbMonthlies[Month],tbMonthlies[Buffett Indicator],M400)</f>
        <v>1.6187872414218407</v>
      </c>
      <c r="N399" s="39">
        <f>_xlfn.XLOOKUP(tbDailies[[#This Row],[Month]],tbMonthlies[Month],tbMonthlies[CPI Indicator],N400)</f>
        <v>0.72376240375795642</v>
      </c>
      <c r="O399" s="39">
        <f>_xlfn.XLOOKUP(tbDailies[[#This Row],[Month]],tbMonthlies[Month],tbMonthlies[Shiller PE],O400)</f>
        <v>0.35299999999999998</v>
      </c>
      <c r="P399" s="39">
        <f>_xlfn.XLOOKUP(tbDailies[[#This Row],[Month]],tbMonthlies[Month],tbMonthlies[Unemployment],P400)</f>
        <v>6.9000000000000006E-2</v>
      </c>
      <c r="Q399" s="48">
        <f>_xlfn.XLOOKUP(tbDailies[[#This Row],[Month]],tbMonthlies[Month],tbMonthlies[Debt to GDP],Q400)</f>
        <v>79.349999999999994</v>
      </c>
    </row>
    <row r="400" spans="2:17" ht="30" customHeight="1" x14ac:dyDescent="0.25">
      <c r="B400" s="10">
        <v>44113</v>
      </c>
      <c r="C400" s="18" t="str">
        <f>TEXT(tbDailies[[#This Row],[Date]],"mmm-yy")</f>
        <v>Oct-20</v>
      </c>
      <c r="D400" s="4">
        <v>48</v>
      </c>
      <c r="E400" s="4" t="str">
        <f>_xlfn.XLOOKUP(tbDailies[[#This Row],[Date]],FXUSDCAD[Date],FXUSDCAD[Rate],E401)</f>
        <v>1.3136</v>
      </c>
      <c r="F400" s="6">
        <f>_xlfn.XLOOKUP(tbDailies[[#This Row],[Date]],BTC_USD_History[Date],BTC_USD_History[Close],"n/a")</f>
        <v>0</v>
      </c>
      <c r="G400" s="6">
        <f>_xlfn.XLOOKUP(tbDailies[[#This Row],[Date]],ETH_USD_History[Date(UTC)],ETH_USD_History[Value],"n/a")</f>
        <v>365.41</v>
      </c>
      <c r="H400" s="6">
        <f>_xlfn.XLOOKUP(tbDailies[[#This Row],[Date]],VOO_USD_History[Date],VOO_USD_History[Close],"n/a")</f>
        <v>318.57998700000002</v>
      </c>
      <c r="I400" s="8">
        <f>_xlfn.XLOOKUP(tbDailies[[#This Row],[Date]],VIX_USD_History[DATE],VIX_USD_History[CLOSE],"n/a")</f>
        <v>25</v>
      </c>
      <c r="J400" s="6">
        <f>tbDailies[[#This Row],[BTC-USD]]*tbDailies[[#This Row],[FX]]</f>
        <v>0</v>
      </c>
      <c r="K400" s="6">
        <f>tbDailies[[#This Row],[ETH-USD]]*tbDailies[[#This Row],[FX]]</f>
        <v>480.00257600000009</v>
      </c>
      <c r="L400" s="16">
        <f>_xlfn.XLOOKUP(tbDailies[[#This Row],[Month]],tbMonthlies[Month],tbMonthlies[US Inflation],L401)</f>
        <v>1.18E-2</v>
      </c>
      <c r="M400" s="39">
        <f>_xlfn.XLOOKUP(tbDailies[[#This Row],[Month]],tbMonthlies[Month],tbMonthlies[Buffett Indicator],M401)</f>
        <v>1.6187872414218407</v>
      </c>
      <c r="N400" s="39">
        <f>_xlfn.XLOOKUP(tbDailies[[#This Row],[Month]],tbMonthlies[Month],tbMonthlies[CPI Indicator],N401)</f>
        <v>0.72376240375795642</v>
      </c>
      <c r="O400" s="39">
        <f>_xlfn.XLOOKUP(tbDailies[[#This Row],[Month]],tbMonthlies[Month],tbMonthlies[Shiller PE],O401)</f>
        <v>0.35299999999999998</v>
      </c>
      <c r="P400" s="39">
        <f>_xlfn.XLOOKUP(tbDailies[[#This Row],[Month]],tbMonthlies[Month],tbMonthlies[Unemployment],P401)</f>
        <v>6.9000000000000006E-2</v>
      </c>
      <c r="Q400" s="48">
        <f>_xlfn.XLOOKUP(tbDailies[[#This Row],[Month]],tbMonthlies[Month],tbMonthlies[Debt to GDP],Q401)</f>
        <v>79.349999999999994</v>
      </c>
    </row>
    <row r="401" spans="2:17" ht="30" customHeight="1" x14ac:dyDescent="0.25">
      <c r="B401" s="10">
        <v>44112</v>
      </c>
      <c r="C401" s="18" t="str">
        <f>TEXT(tbDailies[[#This Row],[Date]],"mmm-yy")</f>
        <v>Oct-20</v>
      </c>
      <c r="D401" s="4">
        <v>46</v>
      </c>
      <c r="E401" s="4" t="str">
        <f>_xlfn.XLOOKUP(tbDailies[[#This Row],[Date]],FXUSDCAD[Date],FXUSDCAD[Rate],E402)</f>
        <v>1.3220</v>
      </c>
      <c r="F401" s="6">
        <f>_xlfn.XLOOKUP(tbDailies[[#This Row],[Date]],BTC_USD_History[Date],BTC_USD_History[Close],"n/a")</f>
        <v>10923.627930000001</v>
      </c>
      <c r="G401" s="6">
        <f>_xlfn.XLOOKUP(tbDailies[[#This Row],[Date]],ETH_USD_History[Date(UTC)],ETH_USD_History[Value],"n/a")</f>
        <v>351.2</v>
      </c>
      <c r="H401" s="6">
        <f>_xlfn.XLOOKUP(tbDailies[[#This Row],[Date]],VOO_USD_History[Date],VOO_USD_History[Close],"n/a")</f>
        <v>315.76998900000001</v>
      </c>
      <c r="I401" s="8">
        <f>_xlfn.XLOOKUP(tbDailies[[#This Row],[Date]],VIX_USD_History[DATE],VIX_USD_History[CLOSE],"n/a")</f>
        <v>26.36</v>
      </c>
      <c r="J401" s="6">
        <f>tbDailies[[#This Row],[BTC-USD]]*tbDailies[[#This Row],[FX]]</f>
        <v>14441.036123460002</v>
      </c>
      <c r="K401" s="6">
        <f>tbDailies[[#This Row],[ETH-USD]]*tbDailies[[#This Row],[FX]]</f>
        <v>464.28640000000001</v>
      </c>
      <c r="L401" s="16">
        <f>_xlfn.XLOOKUP(tbDailies[[#This Row],[Month]],tbMonthlies[Month],tbMonthlies[US Inflation],L402)</f>
        <v>1.18E-2</v>
      </c>
      <c r="M401" s="39">
        <f>_xlfn.XLOOKUP(tbDailies[[#This Row],[Month]],tbMonthlies[Month],tbMonthlies[Buffett Indicator],M402)</f>
        <v>1.6187872414218407</v>
      </c>
      <c r="N401" s="39">
        <f>_xlfn.XLOOKUP(tbDailies[[#This Row],[Month]],tbMonthlies[Month],tbMonthlies[CPI Indicator],N402)</f>
        <v>0.72376240375795642</v>
      </c>
      <c r="O401" s="39">
        <f>_xlfn.XLOOKUP(tbDailies[[#This Row],[Month]],tbMonthlies[Month],tbMonthlies[Shiller PE],O402)</f>
        <v>0.35299999999999998</v>
      </c>
      <c r="P401" s="39">
        <f>_xlfn.XLOOKUP(tbDailies[[#This Row],[Month]],tbMonthlies[Month],tbMonthlies[Unemployment],P402)</f>
        <v>6.9000000000000006E-2</v>
      </c>
      <c r="Q401" s="48">
        <f>_xlfn.XLOOKUP(tbDailies[[#This Row],[Month]],tbMonthlies[Month],tbMonthlies[Debt to GDP],Q402)</f>
        <v>79.349999999999994</v>
      </c>
    </row>
    <row r="402" spans="2:17" ht="30" customHeight="1" x14ac:dyDescent="0.25">
      <c r="B402" s="10">
        <v>44111</v>
      </c>
      <c r="C402" s="18" t="str">
        <f>TEXT(tbDailies[[#This Row],[Date]],"mmm-yy")</f>
        <v>Oct-20</v>
      </c>
      <c r="D402" s="4">
        <v>43</v>
      </c>
      <c r="E402" s="4" t="str">
        <f>_xlfn.XLOOKUP(tbDailies[[#This Row],[Date]],FXUSDCAD[Date],FXUSDCAD[Rate],E403)</f>
        <v>1.3275</v>
      </c>
      <c r="F402" s="6">
        <f>_xlfn.XLOOKUP(tbDailies[[#This Row],[Date]],BTC_USD_History[Date],BTC_USD_History[Close],"n/a")</f>
        <v>10679.136719</v>
      </c>
      <c r="G402" s="6">
        <f>_xlfn.XLOOKUP(tbDailies[[#This Row],[Date]],ETH_USD_History[Date(UTC)],ETH_USD_History[Value],"n/a")</f>
        <v>341.91</v>
      </c>
      <c r="H402" s="6">
        <f>_xlfn.XLOOKUP(tbDailies[[#This Row],[Date]],VOO_USD_History[Date],VOO_USD_History[Close],"n/a")</f>
        <v>313</v>
      </c>
      <c r="I402" s="8">
        <f>_xlfn.XLOOKUP(tbDailies[[#This Row],[Date]],VIX_USD_History[DATE],VIX_USD_History[CLOSE],"n/a")</f>
        <v>28.06</v>
      </c>
      <c r="J402" s="6">
        <f>tbDailies[[#This Row],[BTC-USD]]*tbDailies[[#This Row],[FX]]</f>
        <v>14176.553994472499</v>
      </c>
      <c r="K402" s="6">
        <f>tbDailies[[#This Row],[ETH-USD]]*tbDailies[[#This Row],[FX]]</f>
        <v>453.88552499999997</v>
      </c>
      <c r="L402" s="16">
        <f>_xlfn.XLOOKUP(tbDailies[[#This Row],[Month]],tbMonthlies[Month],tbMonthlies[US Inflation],L403)</f>
        <v>1.18E-2</v>
      </c>
      <c r="M402" s="39">
        <f>_xlfn.XLOOKUP(tbDailies[[#This Row],[Month]],tbMonthlies[Month],tbMonthlies[Buffett Indicator],M403)</f>
        <v>1.6187872414218407</v>
      </c>
      <c r="N402" s="39">
        <f>_xlfn.XLOOKUP(tbDailies[[#This Row],[Month]],tbMonthlies[Month],tbMonthlies[CPI Indicator],N403)</f>
        <v>0.72376240375795642</v>
      </c>
      <c r="O402" s="39">
        <f>_xlfn.XLOOKUP(tbDailies[[#This Row],[Month]],tbMonthlies[Month],tbMonthlies[Shiller PE],O403)</f>
        <v>0.35299999999999998</v>
      </c>
      <c r="P402" s="39">
        <f>_xlfn.XLOOKUP(tbDailies[[#This Row],[Month]],tbMonthlies[Month],tbMonthlies[Unemployment],P403)</f>
        <v>6.9000000000000006E-2</v>
      </c>
      <c r="Q402" s="48">
        <f>_xlfn.XLOOKUP(tbDailies[[#This Row],[Month]],tbMonthlies[Month],tbMonthlies[Debt to GDP],Q403)</f>
        <v>79.349999999999994</v>
      </c>
    </row>
    <row r="403" spans="2:17" ht="30" customHeight="1" x14ac:dyDescent="0.25">
      <c r="B403" s="10">
        <v>44110</v>
      </c>
      <c r="C403" s="18" t="str">
        <f>TEXT(tbDailies[[#This Row],[Date]],"mmm-yy")</f>
        <v>Oct-20</v>
      </c>
      <c r="D403" s="4">
        <v>47</v>
      </c>
      <c r="E403" s="4" t="str">
        <f>_xlfn.XLOOKUP(tbDailies[[#This Row],[Date]],FXUSDCAD[Date],FXUSDCAD[Rate],E404)</f>
        <v>1.3272</v>
      </c>
      <c r="F403" s="6">
        <f>_xlfn.XLOOKUP(tbDailies[[#This Row],[Date]],BTC_USD_History[Date],BTC_USD_History[Close],"n/a")</f>
        <v>10621.664063</v>
      </c>
      <c r="G403" s="6">
        <f>_xlfn.XLOOKUP(tbDailies[[#This Row],[Date]],ETH_USD_History[Date(UTC)],ETH_USD_History[Value],"n/a")</f>
        <v>340.85</v>
      </c>
      <c r="H403" s="6">
        <f>_xlfn.XLOOKUP(tbDailies[[#This Row],[Date]],VOO_USD_History[Date],VOO_USD_History[Close],"n/a")</f>
        <v>307.72000100000002</v>
      </c>
      <c r="I403" s="8">
        <f>_xlfn.XLOOKUP(tbDailies[[#This Row],[Date]],VIX_USD_History[DATE],VIX_USD_History[CLOSE],"n/a")</f>
        <v>29.48</v>
      </c>
      <c r="J403" s="6">
        <f>tbDailies[[#This Row],[BTC-USD]]*tbDailies[[#This Row],[FX]]</f>
        <v>14097.072544413599</v>
      </c>
      <c r="K403" s="6">
        <f>tbDailies[[#This Row],[ETH-USD]]*tbDailies[[#This Row],[FX]]</f>
        <v>452.37612000000001</v>
      </c>
      <c r="L403" s="16">
        <f>_xlfn.XLOOKUP(tbDailies[[#This Row],[Month]],tbMonthlies[Month],tbMonthlies[US Inflation],L404)</f>
        <v>1.18E-2</v>
      </c>
      <c r="M403" s="39">
        <f>_xlfn.XLOOKUP(tbDailies[[#This Row],[Month]],tbMonthlies[Month],tbMonthlies[Buffett Indicator],M404)</f>
        <v>1.6187872414218407</v>
      </c>
      <c r="N403" s="39">
        <f>_xlfn.XLOOKUP(tbDailies[[#This Row],[Month]],tbMonthlies[Month],tbMonthlies[CPI Indicator],N404)</f>
        <v>0.72376240375795642</v>
      </c>
      <c r="O403" s="39">
        <f>_xlfn.XLOOKUP(tbDailies[[#This Row],[Month]],tbMonthlies[Month],tbMonthlies[Shiller PE],O404)</f>
        <v>0.35299999999999998</v>
      </c>
      <c r="P403" s="39">
        <f>_xlfn.XLOOKUP(tbDailies[[#This Row],[Month]],tbMonthlies[Month],tbMonthlies[Unemployment],P404)</f>
        <v>6.9000000000000006E-2</v>
      </c>
      <c r="Q403" s="48">
        <f>_xlfn.XLOOKUP(tbDailies[[#This Row],[Month]],tbMonthlies[Month],tbMonthlies[Debt to GDP],Q404)</f>
        <v>79.349999999999994</v>
      </c>
    </row>
    <row r="404" spans="2:17" ht="30" customHeight="1" x14ac:dyDescent="0.25">
      <c r="B404" s="10">
        <v>44109</v>
      </c>
      <c r="C404" s="18" t="str">
        <f>TEXT(tbDailies[[#This Row],[Date]],"mmm-yy")</f>
        <v>Oct-20</v>
      </c>
      <c r="D404" s="4">
        <v>42</v>
      </c>
      <c r="E404" s="4" t="str">
        <f>_xlfn.XLOOKUP(tbDailies[[#This Row],[Date]],FXUSDCAD[Date],FXUSDCAD[Rate],E405)</f>
        <v>1.3269</v>
      </c>
      <c r="F404" s="6">
        <f>_xlfn.XLOOKUP(tbDailies[[#This Row],[Date]],BTC_USD_History[Date],BTC_USD_History[Close],"n/a")</f>
        <v>10804.000977</v>
      </c>
      <c r="G404" s="6">
        <f>_xlfn.XLOOKUP(tbDailies[[#This Row],[Date]],ETH_USD_History[Date(UTC)],ETH_USD_History[Value],"n/a")</f>
        <v>353.84</v>
      </c>
      <c r="H404" s="6">
        <f>_xlfn.XLOOKUP(tbDailies[[#This Row],[Date]],VOO_USD_History[Date],VOO_USD_History[Close],"n/a")</f>
        <v>312.07998700000002</v>
      </c>
      <c r="I404" s="8">
        <f>_xlfn.XLOOKUP(tbDailies[[#This Row],[Date]],VIX_USD_History[DATE],VIX_USD_History[CLOSE],"n/a")</f>
        <v>27.96</v>
      </c>
      <c r="J404" s="6">
        <f>tbDailies[[#This Row],[BTC-USD]]*tbDailies[[#This Row],[FX]]</f>
        <v>14335.828896381299</v>
      </c>
      <c r="K404" s="6">
        <f>tbDailies[[#This Row],[ETH-USD]]*tbDailies[[#This Row],[FX]]</f>
        <v>469.51029599999998</v>
      </c>
      <c r="L404" s="16">
        <f>_xlfn.XLOOKUP(tbDailies[[#This Row],[Month]],tbMonthlies[Month],tbMonthlies[US Inflation],L405)</f>
        <v>1.18E-2</v>
      </c>
      <c r="M404" s="39">
        <f>_xlfn.XLOOKUP(tbDailies[[#This Row],[Month]],tbMonthlies[Month],tbMonthlies[Buffett Indicator],M405)</f>
        <v>1.6187872414218407</v>
      </c>
      <c r="N404" s="39">
        <f>_xlfn.XLOOKUP(tbDailies[[#This Row],[Month]],tbMonthlies[Month],tbMonthlies[CPI Indicator],N405)</f>
        <v>0.72376240375795642</v>
      </c>
      <c r="O404" s="39">
        <f>_xlfn.XLOOKUP(tbDailies[[#This Row],[Month]],tbMonthlies[Month],tbMonthlies[Shiller PE],O405)</f>
        <v>0.35299999999999998</v>
      </c>
      <c r="P404" s="39">
        <f>_xlfn.XLOOKUP(tbDailies[[#This Row],[Month]],tbMonthlies[Month],tbMonthlies[Unemployment],P405)</f>
        <v>6.9000000000000006E-2</v>
      </c>
      <c r="Q404" s="48">
        <f>_xlfn.XLOOKUP(tbDailies[[#This Row],[Month]],tbMonthlies[Month],tbMonthlies[Debt to GDP],Q405)</f>
        <v>79.349999999999994</v>
      </c>
    </row>
    <row r="405" spans="2:17" ht="30" customHeight="1" x14ac:dyDescent="0.25">
      <c r="B405" s="10">
        <v>44108</v>
      </c>
      <c r="C405" s="18" t="str">
        <f>TEXT(tbDailies[[#This Row],[Date]],"mmm-yy")</f>
        <v>Oct-20</v>
      </c>
      <c r="D405" s="4">
        <v>42</v>
      </c>
      <c r="E405" s="4" t="str">
        <f>_xlfn.XLOOKUP(tbDailies[[#This Row],[Date]],FXUSDCAD[Date],FXUSDCAD[Rate],E406)</f>
        <v>1.3310</v>
      </c>
      <c r="F405" s="6">
        <f>_xlfn.XLOOKUP(tbDailies[[#This Row],[Date]],BTC_USD_History[Date],BTC_USD_History[Close],"n/a")</f>
        <v>10684.428711</v>
      </c>
      <c r="G405" s="6">
        <f>_xlfn.XLOOKUP(tbDailies[[#This Row],[Date]],ETH_USD_History[Date(UTC)],ETH_USD_History[Value],"n/a")</f>
        <v>352.67</v>
      </c>
      <c r="H405" s="6" t="str">
        <f>_xlfn.XLOOKUP(tbDailies[[#This Row],[Date]],VOO_USD_History[Date],VOO_USD_History[Close],"n/a")</f>
        <v>n/a</v>
      </c>
      <c r="I405" s="8" t="str">
        <f>_xlfn.XLOOKUP(tbDailies[[#This Row],[Date]],VIX_USD_History[DATE],VIX_USD_History[CLOSE],"n/a")</f>
        <v>n/a</v>
      </c>
      <c r="J405" s="6">
        <f>tbDailies[[#This Row],[BTC-USD]]*tbDailies[[#This Row],[FX]]</f>
        <v>14220.974614340999</v>
      </c>
      <c r="K405" s="6">
        <f>tbDailies[[#This Row],[ETH-USD]]*tbDailies[[#This Row],[FX]]</f>
        <v>469.40377000000001</v>
      </c>
      <c r="L405" s="16">
        <f>_xlfn.XLOOKUP(tbDailies[[#This Row],[Month]],tbMonthlies[Month],tbMonthlies[US Inflation],L406)</f>
        <v>1.18E-2</v>
      </c>
      <c r="M405" s="39">
        <f>_xlfn.XLOOKUP(tbDailies[[#This Row],[Month]],tbMonthlies[Month],tbMonthlies[Buffett Indicator],M406)</f>
        <v>1.6187872414218407</v>
      </c>
      <c r="N405" s="39">
        <f>_xlfn.XLOOKUP(tbDailies[[#This Row],[Month]],tbMonthlies[Month],tbMonthlies[CPI Indicator],N406)</f>
        <v>0.72376240375795642</v>
      </c>
      <c r="O405" s="39">
        <f>_xlfn.XLOOKUP(tbDailies[[#This Row],[Month]],tbMonthlies[Month],tbMonthlies[Shiller PE],O406)</f>
        <v>0.35299999999999998</v>
      </c>
      <c r="P405" s="39">
        <f>_xlfn.XLOOKUP(tbDailies[[#This Row],[Month]],tbMonthlies[Month],tbMonthlies[Unemployment],P406)</f>
        <v>6.9000000000000006E-2</v>
      </c>
      <c r="Q405" s="48">
        <f>_xlfn.XLOOKUP(tbDailies[[#This Row],[Month]],tbMonthlies[Month],tbMonthlies[Debt to GDP],Q406)</f>
        <v>79.349999999999994</v>
      </c>
    </row>
    <row r="406" spans="2:17" ht="30" customHeight="1" x14ac:dyDescent="0.25">
      <c r="B406" s="10">
        <v>44107</v>
      </c>
      <c r="C406" s="18" t="str">
        <f>TEXT(tbDailies[[#This Row],[Date]],"mmm-yy")</f>
        <v>Oct-20</v>
      </c>
      <c r="D406" s="4">
        <v>40</v>
      </c>
      <c r="E406" s="4" t="str">
        <f>_xlfn.XLOOKUP(tbDailies[[#This Row],[Date]],FXUSDCAD[Date],FXUSDCAD[Rate],E407)</f>
        <v>1.3310</v>
      </c>
      <c r="F406" s="6">
        <f>_xlfn.XLOOKUP(tbDailies[[#This Row],[Date]],BTC_USD_History[Date],BTC_USD_History[Close],"n/a")</f>
        <v>10565.493164</v>
      </c>
      <c r="G406" s="6">
        <f>_xlfn.XLOOKUP(tbDailies[[#This Row],[Date]],ETH_USD_History[Date(UTC)],ETH_USD_History[Value],"n/a")</f>
        <v>346.32</v>
      </c>
      <c r="H406" s="6" t="str">
        <f>_xlfn.XLOOKUP(tbDailies[[#This Row],[Date]],VOO_USD_History[Date],VOO_USD_History[Close],"n/a")</f>
        <v>n/a</v>
      </c>
      <c r="I406" s="8" t="str">
        <f>_xlfn.XLOOKUP(tbDailies[[#This Row],[Date]],VIX_USD_History[DATE],VIX_USD_History[CLOSE],"n/a")</f>
        <v>n/a</v>
      </c>
      <c r="J406" s="6">
        <f>tbDailies[[#This Row],[BTC-USD]]*tbDailies[[#This Row],[FX]]</f>
        <v>14062.671401283998</v>
      </c>
      <c r="K406" s="6">
        <f>tbDailies[[#This Row],[ETH-USD]]*tbDailies[[#This Row],[FX]]</f>
        <v>460.95191999999997</v>
      </c>
      <c r="L406" s="16">
        <f>_xlfn.XLOOKUP(tbDailies[[#This Row],[Month]],tbMonthlies[Month],tbMonthlies[US Inflation],L407)</f>
        <v>1.18E-2</v>
      </c>
      <c r="M406" s="39">
        <f>_xlfn.XLOOKUP(tbDailies[[#This Row],[Month]],tbMonthlies[Month],tbMonthlies[Buffett Indicator],M407)</f>
        <v>1.6187872414218407</v>
      </c>
      <c r="N406" s="39">
        <f>_xlfn.XLOOKUP(tbDailies[[#This Row],[Month]],tbMonthlies[Month],tbMonthlies[CPI Indicator],N407)</f>
        <v>0.72376240375795642</v>
      </c>
      <c r="O406" s="39">
        <f>_xlfn.XLOOKUP(tbDailies[[#This Row],[Month]],tbMonthlies[Month],tbMonthlies[Shiller PE],O407)</f>
        <v>0.35299999999999998</v>
      </c>
      <c r="P406" s="39">
        <f>_xlfn.XLOOKUP(tbDailies[[#This Row],[Month]],tbMonthlies[Month],tbMonthlies[Unemployment],P407)</f>
        <v>6.9000000000000006E-2</v>
      </c>
      <c r="Q406" s="48">
        <f>_xlfn.XLOOKUP(tbDailies[[#This Row],[Month]],tbMonthlies[Month],tbMonthlies[Debt to GDP],Q407)</f>
        <v>79.349999999999994</v>
      </c>
    </row>
    <row r="407" spans="2:17" ht="30" customHeight="1" x14ac:dyDescent="0.25">
      <c r="B407" s="10">
        <v>44106</v>
      </c>
      <c r="C407" s="18" t="str">
        <f>TEXT(tbDailies[[#This Row],[Date]],"mmm-yy")</f>
        <v>Oct-20</v>
      </c>
      <c r="D407" s="4">
        <v>41</v>
      </c>
      <c r="E407" s="4" t="str">
        <f>_xlfn.XLOOKUP(tbDailies[[#This Row],[Date]],FXUSDCAD[Date],FXUSDCAD[Rate],E408)</f>
        <v>1.3310</v>
      </c>
      <c r="F407" s="6">
        <f>_xlfn.XLOOKUP(tbDailies[[#This Row],[Date]],BTC_USD_History[Date],BTC_USD_History[Close],"n/a")</f>
        <v>10585.164063</v>
      </c>
      <c r="G407" s="6">
        <f>_xlfn.XLOOKUP(tbDailies[[#This Row],[Date]],ETH_USD_History[Date(UTC)],ETH_USD_History[Value],"n/a")</f>
        <v>345.83</v>
      </c>
      <c r="H407" s="6">
        <f>_xlfn.XLOOKUP(tbDailies[[#This Row],[Date]],VOO_USD_History[Date],VOO_USD_History[Close],"n/a")</f>
        <v>306.72000100000002</v>
      </c>
      <c r="I407" s="8">
        <f>_xlfn.XLOOKUP(tbDailies[[#This Row],[Date]],VIX_USD_History[DATE],VIX_USD_History[CLOSE],"n/a")</f>
        <v>27.63</v>
      </c>
      <c r="J407" s="6">
        <f>tbDailies[[#This Row],[BTC-USD]]*tbDailies[[#This Row],[FX]]</f>
        <v>14088.853367853</v>
      </c>
      <c r="K407" s="6">
        <f>tbDailies[[#This Row],[ETH-USD]]*tbDailies[[#This Row],[FX]]</f>
        <v>460.29972999999995</v>
      </c>
      <c r="L407" s="16">
        <f>_xlfn.XLOOKUP(tbDailies[[#This Row],[Month]],tbMonthlies[Month],tbMonthlies[US Inflation],L408)</f>
        <v>1.18E-2</v>
      </c>
      <c r="M407" s="39">
        <f>_xlfn.XLOOKUP(tbDailies[[#This Row],[Month]],tbMonthlies[Month],tbMonthlies[Buffett Indicator],M408)</f>
        <v>1.6187872414218407</v>
      </c>
      <c r="N407" s="39">
        <f>_xlfn.XLOOKUP(tbDailies[[#This Row],[Month]],tbMonthlies[Month],tbMonthlies[CPI Indicator],N408)</f>
        <v>0.72376240375795642</v>
      </c>
      <c r="O407" s="39">
        <f>_xlfn.XLOOKUP(tbDailies[[#This Row],[Month]],tbMonthlies[Month],tbMonthlies[Shiller PE],O408)</f>
        <v>0.35299999999999998</v>
      </c>
      <c r="P407" s="39">
        <f>_xlfn.XLOOKUP(tbDailies[[#This Row],[Month]],tbMonthlies[Month],tbMonthlies[Unemployment],P408)</f>
        <v>6.9000000000000006E-2</v>
      </c>
      <c r="Q407" s="48">
        <f>_xlfn.XLOOKUP(tbDailies[[#This Row],[Month]],tbMonthlies[Month],tbMonthlies[Debt to GDP],Q408)</f>
        <v>79.349999999999994</v>
      </c>
    </row>
    <row r="408" spans="2:17" ht="30" customHeight="1" x14ac:dyDescent="0.25">
      <c r="B408" s="10">
        <v>44105</v>
      </c>
      <c r="C408" s="18" t="str">
        <f>TEXT(tbDailies[[#This Row],[Date]],"mmm-yy")</f>
        <v>Oct-20</v>
      </c>
      <c r="D408" s="4">
        <v>45</v>
      </c>
      <c r="E408" s="4" t="str">
        <f>_xlfn.XLOOKUP(tbDailies[[#This Row],[Date]],FXUSDCAD[Date],FXUSDCAD[Rate],E409)</f>
        <v>1.3292</v>
      </c>
      <c r="F408" s="6">
        <f>_xlfn.XLOOKUP(tbDailies[[#This Row],[Date]],BTC_USD_History[Date],BTC_USD_History[Close],"n/a")</f>
        <v>10623.330078000001</v>
      </c>
      <c r="G408" s="6">
        <f>_xlfn.XLOOKUP(tbDailies[[#This Row],[Date]],ETH_USD_History[Date(UTC)],ETH_USD_History[Value],"n/a")</f>
        <v>353.09</v>
      </c>
      <c r="H408" s="6">
        <f>_xlfn.XLOOKUP(tbDailies[[#This Row],[Date]],VOO_USD_History[Date],VOO_USD_History[Close],"n/a")</f>
        <v>309.60000600000001</v>
      </c>
      <c r="I408" s="8">
        <f>_xlfn.XLOOKUP(tbDailies[[#This Row],[Date]],VIX_USD_History[DATE],VIX_USD_History[CLOSE],"n/a")</f>
        <v>26.7</v>
      </c>
      <c r="J408" s="6">
        <f>tbDailies[[#This Row],[BTC-USD]]*tbDailies[[#This Row],[FX]]</f>
        <v>14120.5303396776</v>
      </c>
      <c r="K408" s="6">
        <f>tbDailies[[#This Row],[ETH-USD]]*tbDailies[[#This Row],[FX]]</f>
        <v>469.32722799999993</v>
      </c>
      <c r="L408" s="16">
        <f>_xlfn.XLOOKUP(tbDailies[[#This Row],[Month]],tbMonthlies[Month],tbMonthlies[US Inflation],L409)</f>
        <v>1.18E-2</v>
      </c>
      <c r="M408" s="39">
        <f>_xlfn.XLOOKUP(tbDailies[[#This Row],[Month]],tbMonthlies[Month],tbMonthlies[Buffett Indicator],M409)</f>
        <v>1.6187872414218407</v>
      </c>
      <c r="N408" s="39">
        <f>_xlfn.XLOOKUP(tbDailies[[#This Row],[Month]],tbMonthlies[Month],tbMonthlies[CPI Indicator],N409)</f>
        <v>0.72376240375795642</v>
      </c>
      <c r="O408" s="39">
        <f>_xlfn.XLOOKUP(tbDailies[[#This Row],[Month]],tbMonthlies[Month],tbMonthlies[Shiller PE],O409)</f>
        <v>0.35299999999999998</v>
      </c>
      <c r="P408" s="39">
        <f>_xlfn.XLOOKUP(tbDailies[[#This Row],[Month]],tbMonthlies[Month],tbMonthlies[Unemployment],P409)</f>
        <v>6.9000000000000006E-2</v>
      </c>
      <c r="Q408" s="48">
        <f>_xlfn.XLOOKUP(tbDailies[[#This Row],[Month]],tbMonthlies[Month],tbMonthlies[Debt to GDP],Q409)</f>
        <v>79.349999999999994</v>
      </c>
    </row>
    <row r="409" spans="2:17" ht="30" customHeight="1" x14ac:dyDescent="0.25">
      <c r="B409" s="10">
        <v>44104</v>
      </c>
      <c r="C409" s="18" t="str">
        <f>TEXT(tbDailies[[#This Row],[Date]],"mmm-yy")</f>
        <v>Sep-20</v>
      </c>
      <c r="D409" s="4">
        <v>49</v>
      </c>
      <c r="E409" s="4" t="str">
        <f>_xlfn.XLOOKUP(tbDailies[[#This Row],[Date]],FXUSDCAD[Date],FXUSDCAD[Rate],E410)</f>
        <v>1.3339</v>
      </c>
      <c r="F409" s="6">
        <f>_xlfn.XLOOKUP(tbDailies[[#This Row],[Date]],BTC_USD_History[Date],BTC_USD_History[Close],"n/a")</f>
        <v>10787.618164</v>
      </c>
      <c r="G409" s="6">
        <f>_xlfn.XLOOKUP(tbDailies[[#This Row],[Date]],ETH_USD_History[Date(UTC)],ETH_USD_History[Value],"n/a")</f>
        <v>359.86</v>
      </c>
      <c r="H409" s="6">
        <f>_xlfn.XLOOKUP(tbDailies[[#This Row],[Date]],VOO_USD_History[Date],VOO_USD_History[Close],"n/a")</f>
        <v>307.64999399999999</v>
      </c>
      <c r="I409" s="8">
        <f>_xlfn.XLOOKUP(tbDailies[[#This Row],[Date]],VIX_USD_History[DATE],VIX_USD_History[CLOSE],"n/a")</f>
        <v>26.37</v>
      </c>
      <c r="J409" s="6">
        <f>tbDailies[[#This Row],[BTC-USD]]*tbDailies[[#This Row],[FX]]</f>
        <v>14389.603868959601</v>
      </c>
      <c r="K409" s="6">
        <f>tbDailies[[#This Row],[ETH-USD]]*tbDailies[[#This Row],[FX]]</f>
        <v>480.01725400000004</v>
      </c>
      <c r="L409" s="16">
        <f>_xlfn.XLOOKUP(tbDailies[[#This Row],[Month]],tbMonthlies[Month],tbMonthlies[US Inflation],L410)</f>
        <v>1.37E-2</v>
      </c>
      <c r="M409" s="39">
        <f>_xlfn.XLOOKUP(tbDailies[[#This Row],[Month]],tbMonthlies[Month],tbMonthlies[Buffett Indicator],M410)</f>
        <v>1.7093896683853886</v>
      </c>
      <c r="N409" s="39">
        <f>_xlfn.XLOOKUP(tbDailies[[#This Row],[Month]],tbMonthlies[Month],tbMonthlies[CPI Indicator],N410)</f>
        <v>0.72346221196875771</v>
      </c>
      <c r="O409" s="39">
        <f>_xlfn.XLOOKUP(tbDailies[[#This Row],[Month]],tbMonthlies[Month],tbMonthlies[Shiller PE],O410)</f>
        <v>0.3427</v>
      </c>
      <c r="P409" s="39">
        <f>_xlfn.XLOOKUP(tbDailies[[#This Row],[Month]],tbMonthlies[Month],tbMonthlies[Unemployment],P410)</f>
        <v>7.8E-2</v>
      </c>
      <c r="Q409" s="48">
        <f>_xlfn.XLOOKUP(tbDailies[[#This Row],[Month]],tbMonthlies[Month],tbMonthlies[Debt to GDP],Q410)</f>
        <v>79.204999999999998</v>
      </c>
    </row>
    <row r="410" spans="2:17" ht="30" customHeight="1" x14ac:dyDescent="0.25">
      <c r="B410" s="10">
        <v>44103</v>
      </c>
      <c r="C410" s="18" t="str">
        <f>TEXT(tbDailies[[#This Row],[Date]],"mmm-yy")</f>
        <v>Sep-20</v>
      </c>
      <c r="D410" s="4">
        <v>45</v>
      </c>
      <c r="E410" s="4" t="str">
        <f>_xlfn.XLOOKUP(tbDailies[[#This Row],[Date]],FXUSDCAD[Date],FXUSDCAD[Rate],E411)</f>
        <v>1.3391</v>
      </c>
      <c r="F410" s="6">
        <f>_xlfn.XLOOKUP(tbDailies[[#This Row],[Date]],BTC_USD_History[Date],BTC_USD_History[Close],"n/a")</f>
        <v>10848.830078000001</v>
      </c>
      <c r="G410" s="6">
        <f>_xlfn.XLOOKUP(tbDailies[[#This Row],[Date]],ETH_USD_History[Date(UTC)],ETH_USD_History[Value],"n/a")</f>
        <v>359.92</v>
      </c>
      <c r="H410" s="6">
        <f>_xlfn.XLOOKUP(tbDailies[[#This Row],[Date]],VOO_USD_History[Date],VOO_USD_History[Close],"n/a")</f>
        <v>305.29998799999998</v>
      </c>
      <c r="I410" s="8">
        <f>_xlfn.XLOOKUP(tbDailies[[#This Row],[Date]],VIX_USD_History[DATE],VIX_USD_History[CLOSE],"n/a")</f>
        <v>26.27</v>
      </c>
      <c r="J410" s="6">
        <f>tbDailies[[#This Row],[BTC-USD]]*tbDailies[[#This Row],[FX]]</f>
        <v>14527.6683574498</v>
      </c>
      <c r="K410" s="6">
        <f>tbDailies[[#This Row],[ETH-USD]]*tbDailies[[#This Row],[FX]]</f>
        <v>481.96887200000003</v>
      </c>
      <c r="L410" s="16">
        <f>_xlfn.XLOOKUP(tbDailies[[#This Row],[Month]],tbMonthlies[Month],tbMonthlies[US Inflation],L411)</f>
        <v>1.37E-2</v>
      </c>
      <c r="M410" s="39">
        <f>_xlfn.XLOOKUP(tbDailies[[#This Row],[Month]],tbMonthlies[Month],tbMonthlies[Buffett Indicator],M411)</f>
        <v>1.7093896683853886</v>
      </c>
      <c r="N410" s="39">
        <f>_xlfn.XLOOKUP(tbDailies[[#This Row],[Month]],tbMonthlies[Month],tbMonthlies[CPI Indicator],N411)</f>
        <v>0.72346221196875771</v>
      </c>
      <c r="O410" s="39">
        <f>_xlfn.XLOOKUP(tbDailies[[#This Row],[Month]],tbMonthlies[Month],tbMonthlies[Shiller PE],O411)</f>
        <v>0.3427</v>
      </c>
      <c r="P410" s="39">
        <f>_xlfn.XLOOKUP(tbDailies[[#This Row],[Month]],tbMonthlies[Month],tbMonthlies[Unemployment],P411)</f>
        <v>7.8E-2</v>
      </c>
      <c r="Q410" s="48">
        <f>_xlfn.XLOOKUP(tbDailies[[#This Row],[Month]],tbMonthlies[Month],tbMonthlies[Debt to GDP],Q411)</f>
        <v>79.204999999999998</v>
      </c>
    </row>
    <row r="411" spans="2:17" ht="30" customHeight="1" x14ac:dyDescent="0.25">
      <c r="B411" s="10">
        <v>44102</v>
      </c>
      <c r="C411" s="18" t="str">
        <f>TEXT(tbDailies[[#This Row],[Date]],"mmm-yy")</f>
        <v>Sep-20</v>
      </c>
      <c r="D411" s="4">
        <v>43</v>
      </c>
      <c r="E411" s="4" t="str">
        <f>_xlfn.XLOOKUP(tbDailies[[#This Row],[Date]],FXUSDCAD[Date],FXUSDCAD[Rate],E412)</f>
        <v>1.3378</v>
      </c>
      <c r="F411" s="6">
        <f>_xlfn.XLOOKUP(tbDailies[[#This Row],[Date]],BTC_USD_History[Date],BTC_USD_History[Close],"n/a")</f>
        <v>10721.327148</v>
      </c>
      <c r="G411" s="6">
        <f>_xlfn.XLOOKUP(tbDailies[[#This Row],[Date]],ETH_USD_History[Date(UTC)],ETH_USD_History[Value],"n/a")</f>
        <v>354.01</v>
      </c>
      <c r="H411" s="6">
        <f>_xlfn.XLOOKUP(tbDailies[[#This Row],[Date]],VOO_USD_History[Date],VOO_USD_History[Close],"n/a")</f>
        <v>308.35998499999999</v>
      </c>
      <c r="I411" s="8">
        <f>_xlfn.XLOOKUP(tbDailies[[#This Row],[Date]],VIX_USD_History[DATE],VIX_USD_History[CLOSE],"n/a")</f>
        <v>26.19</v>
      </c>
      <c r="J411" s="6">
        <f>tbDailies[[#This Row],[BTC-USD]]*tbDailies[[#This Row],[FX]]</f>
        <v>14342.991458594401</v>
      </c>
      <c r="K411" s="6">
        <f>tbDailies[[#This Row],[ETH-USD]]*tbDailies[[#This Row],[FX]]</f>
        <v>473.59457800000001</v>
      </c>
      <c r="L411" s="16">
        <f>_xlfn.XLOOKUP(tbDailies[[#This Row],[Month]],tbMonthlies[Month],tbMonthlies[US Inflation],L412)</f>
        <v>1.37E-2</v>
      </c>
      <c r="M411" s="39">
        <f>_xlfn.XLOOKUP(tbDailies[[#This Row],[Month]],tbMonthlies[Month],tbMonthlies[Buffett Indicator],M412)</f>
        <v>1.7093896683853886</v>
      </c>
      <c r="N411" s="39">
        <f>_xlfn.XLOOKUP(tbDailies[[#This Row],[Month]],tbMonthlies[Month],tbMonthlies[CPI Indicator],N412)</f>
        <v>0.72346221196875771</v>
      </c>
      <c r="O411" s="39">
        <f>_xlfn.XLOOKUP(tbDailies[[#This Row],[Month]],tbMonthlies[Month],tbMonthlies[Shiller PE],O412)</f>
        <v>0.3427</v>
      </c>
      <c r="P411" s="39">
        <f>_xlfn.XLOOKUP(tbDailies[[#This Row],[Month]],tbMonthlies[Month],tbMonthlies[Unemployment],P412)</f>
        <v>7.8E-2</v>
      </c>
      <c r="Q411" s="48">
        <f>_xlfn.XLOOKUP(tbDailies[[#This Row],[Month]],tbMonthlies[Month],tbMonthlies[Debt to GDP],Q412)</f>
        <v>79.204999999999998</v>
      </c>
    </row>
    <row r="412" spans="2:17" ht="30" customHeight="1" x14ac:dyDescent="0.25">
      <c r="B412" s="10">
        <v>44101</v>
      </c>
      <c r="C412" s="18" t="str">
        <f>TEXT(tbDailies[[#This Row],[Date]],"mmm-yy")</f>
        <v>Sep-20</v>
      </c>
      <c r="D412" s="4">
        <v>47</v>
      </c>
      <c r="E412" s="4" t="str">
        <f>_xlfn.XLOOKUP(tbDailies[[#This Row],[Date]],FXUSDCAD[Date],FXUSDCAD[Rate],E413)</f>
        <v>1.3396</v>
      </c>
      <c r="F412" s="6">
        <f>_xlfn.XLOOKUP(tbDailies[[#This Row],[Date]],BTC_USD_History[Date],BTC_USD_History[Close],"n/a")</f>
        <v>10774.426758</v>
      </c>
      <c r="G412" s="6">
        <f>_xlfn.XLOOKUP(tbDailies[[#This Row],[Date]],ETH_USD_History[Date(UTC)],ETH_USD_History[Value],"n/a")</f>
        <v>357.67</v>
      </c>
      <c r="H412" s="6" t="str">
        <f>_xlfn.XLOOKUP(tbDailies[[#This Row],[Date]],VOO_USD_History[Date],VOO_USD_History[Close],"n/a")</f>
        <v>n/a</v>
      </c>
      <c r="I412" s="8" t="str">
        <f>_xlfn.XLOOKUP(tbDailies[[#This Row],[Date]],VIX_USD_History[DATE],VIX_USD_History[CLOSE],"n/a")</f>
        <v>n/a</v>
      </c>
      <c r="J412" s="6">
        <f>tbDailies[[#This Row],[BTC-USD]]*tbDailies[[#This Row],[FX]]</f>
        <v>14433.422085016799</v>
      </c>
      <c r="K412" s="6">
        <f>tbDailies[[#This Row],[ETH-USD]]*tbDailies[[#This Row],[FX]]</f>
        <v>479.13473199999999</v>
      </c>
      <c r="L412" s="16">
        <f>_xlfn.XLOOKUP(tbDailies[[#This Row],[Month]],tbMonthlies[Month],tbMonthlies[US Inflation],L413)</f>
        <v>1.37E-2</v>
      </c>
      <c r="M412" s="39">
        <f>_xlfn.XLOOKUP(tbDailies[[#This Row],[Month]],tbMonthlies[Month],tbMonthlies[Buffett Indicator],M413)</f>
        <v>1.7093896683853886</v>
      </c>
      <c r="N412" s="39">
        <f>_xlfn.XLOOKUP(tbDailies[[#This Row],[Month]],tbMonthlies[Month],tbMonthlies[CPI Indicator],N413)</f>
        <v>0.72346221196875771</v>
      </c>
      <c r="O412" s="39">
        <f>_xlfn.XLOOKUP(tbDailies[[#This Row],[Month]],tbMonthlies[Month],tbMonthlies[Shiller PE],O413)</f>
        <v>0.3427</v>
      </c>
      <c r="P412" s="39">
        <f>_xlfn.XLOOKUP(tbDailies[[#This Row],[Month]],tbMonthlies[Month],tbMonthlies[Unemployment],P413)</f>
        <v>7.8E-2</v>
      </c>
      <c r="Q412" s="48">
        <f>_xlfn.XLOOKUP(tbDailies[[#This Row],[Month]],tbMonthlies[Month],tbMonthlies[Debt to GDP],Q413)</f>
        <v>79.204999999999998</v>
      </c>
    </row>
    <row r="413" spans="2:17" ht="30" customHeight="1" x14ac:dyDescent="0.25">
      <c r="B413" s="10">
        <v>44100</v>
      </c>
      <c r="C413" s="18" t="str">
        <f>TEXT(tbDailies[[#This Row],[Date]],"mmm-yy")</f>
        <v>Sep-20</v>
      </c>
      <c r="D413" s="4">
        <v>45</v>
      </c>
      <c r="E413" s="4" t="str">
        <f>_xlfn.XLOOKUP(tbDailies[[#This Row],[Date]],FXUSDCAD[Date],FXUSDCAD[Rate],E414)</f>
        <v>1.3396</v>
      </c>
      <c r="F413" s="6">
        <f>_xlfn.XLOOKUP(tbDailies[[#This Row],[Date]],BTC_USD_History[Date],BTC_USD_History[Close],"n/a")</f>
        <v>10754.4375</v>
      </c>
      <c r="G413" s="6">
        <f>_xlfn.XLOOKUP(tbDailies[[#This Row],[Date]],ETH_USD_History[Date(UTC)],ETH_USD_History[Value],"n/a")</f>
        <v>354.21</v>
      </c>
      <c r="H413" s="6" t="str">
        <f>_xlfn.XLOOKUP(tbDailies[[#This Row],[Date]],VOO_USD_History[Date],VOO_USD_History[Close],"n/a")</f>
        <v>n/a</v>
      </c>
      <c r="I413" s="8" t="str">
        <f>_xlfn.XLOOKUP(tbDailies[[#This Row],[Date]],VIX_USD_History[DATE],VIX_USD_History[CLOSE],"n/a")</f>
        <v>n/a</v>
      </c>
      <c r="J413" s="6">
        <f>tbDailies[[#This Row],[BTC-USD]]*tbDailies[[#This Row],[FX]]</f>
        <v>14406.644474999999</v>
      </c>
      <c r="K413" s="6">
        <f>tbDailies[[#This Row],[ETH-USD]]*tbDailies[[#This Row],[FX]]</f>
        <v>474.49971599999992</v>
      </c>
      <c r="L413" s="16">
        <f>_xlfn.XLOOKUP(tbDailies[[#This Row],[Month]],tbMonthlies[Month],tbMonthlies[US Inflation],L414)</f>
        <v>1.37E-2</v>
      </c>
      <c r="M413" s="39">
        <f>_xlfn.XLOOKUP(tbDailies[[#This Row],[Month]],tbMonthlies[Month],tbMonthlies[Buffett Indicator],M414)</f>
        <v>1.7093896683853886</v>
      </c>
      <c r="N413" s="39">
        <f>_xlfn.XLOOKUP(tbDailies[[#This Row],[Month]],tbMonthlies[Month],tbMonthlies[CPI Indicator],N414)</f>
        <v>0.72346221196875771</v>
      </c>
      <c r="O413" s="39">
        <f>_xlfn.XLOOKUP(tbDailies[[#This Row],[Month]],tbMonthlies[Month],tbMonthlies[Shiller PE],O414)</f>
        <v>0.3427</v>
      </c>
      <c r="P413" s="39">
        <f>_xlfn.XLOOKUP(tbDailies[[#This Row],[Month]],tbMonthlies[Month],tbMonthlies[Unemployment],P414)</f>
        <v>7.8E-2</v>
      </c>
      <c r="Q413" s="48">
        <f>_xlfn.XLOOKUP(tbDailies[[#This Row],[Month]],tbMonthlies[Month],tbMonthlies[Debt to GDP],Q414)</f>
        <v>79.204999999999998</v>
      </c>
    </row>
    <row r="414" spans="2:17" ht="30" customHeight="1" x14ac:dyDescent="0.25">
      <c r="B414" s="10">
        <v>44099</v>
      </c>
      <c r="C414" s="18" t="str">
        <f>TEXT(tbDailies[[#This Row],[Date]],"mmm-yy")</f>
        <v>Sep-20</v>
      </c>
      <c r="D414" s="4">
        <v>46</v>
      </c>
      <c r="E414" s="4" t="str">
        <f>_xlfn.XLOOKUP(tbDailies[[#This Row],[Date]],FXUSDCAD[Date],FXUSDCAD[Rate],E415)</f>
        <v>1.3396</v>
      </c>
      <c r="F414" s="6">
        <f>_xlfn.XLOOKUP(tbDailies[[#This Row],[Date]],BTC_USD_History[Date],BTC_USD_History[Close],"n/a")</f>
        <v>10702.290039</v>
      </c>
      <c r="G414" s="6">
        <f>_xlfn.XLOOKUP(tbDailies[[#This Row],[Date]],ETH_USD_History[Date(UTC)],ETH_USD_History[Value],"n/a")</f>
        <v>352.02</v>
      </c>
      <c r="H414" s="6">
        <f>_xlfn.XLOOKUP(tbDailies[[#This Row],[Date]],VOO_USD_History[Date],VOO_USD_History[Close],"n/a")</f>
        <v>303.27999899999998</v>
      </c>
      <c r="I414" s="8">
        <f>_xlfn.XLOOKUP(tbDailies[[#This Row],[Date]],VIX_USD_History[DATE],VIX_USD_History[CLOSE],"n/a")</f>
        <v>26.38</v>
      </c>
      <c r="J414" s="6">
        <f>tbDailies[[#This Row],[BTC-USD]]*tbDailies[[#This Row],[FX]]</f>
        <v>14336.787736244398</v>
      </c>
      <c r="K414" s="6">
        <f>tbDailies[[#This Row],[ETH-USD]]*tbDailies[[#This Row],[FX]]</f>
        <v>471.56599199999994</v>
      </c>
      <c r="L414" s="16">
        <f>_xlfn.XLOOKUP(tbDailies[[#This Row],[Month]],tbMonthlies[Month],tbMonthlies[US Inflation],L415)</f>
        <v>1.37E-2</v>
      </c>
      <c r="M414" s="39">
        <f>_xlfn.XLOOKUP(tbDailies[[#This Row],[Month]],tbMonthlies[Month],tbMonthlies[Buffett Indicator],M415)</f>
        <v>1.7093896683853886</v>
      </c>
      <c r="N414" s="39">
        <f>_xlfn.XLOOKUP(tbDailies[[#This Row],[Month]],tbMonthlies[Month],tbMonthlies[CPI Indicator],N415)</f>
        <v>0.72346221196875771</v>
      </c>
      <c r="O414" s="39">
        <f>_xlfn.XLOOKUP(tbDailies[[#This Row],[Month]],tbMonthlies[Month],tbMonthlies[Shiller PE],O415)</f>
        <v>0.3427</v>
      </c>
      <c r="P414" s="39">
        <f>_xlfn.XLOOKUP(tbDailies[[#This Row],[Month]],tbMonthlies[Month],tbMonthlies[Unemployment],P415)</f>
        <v>7.8E-2</v>
      </c>
      <c r="Q414" s="48">
        <f>_xlfn.XLOOKUP(tbDailies[[#This Row],[Month]],tbMonthlies[Month],tbMonthlies[Debt to GDP],Q415)</f>
        <v>79.204999999999998</v>
      </c>
    </row>
    <row r="415" spans="2:17" ht="30" customHeight="1" x14ac:dyDescent="0.25">
      <c r="B415" s="10">
        <v>44098</v>
      </c>
      <c r="C415" s="18" t="str">
        <f>TEXT(tbDailies[[#This Row],[Date]],"mmm-yy")</f>
        <v>Sep-20</v>
      </c>
      <c r="D415" s="4">
        <v>39</v>
      </c>
      <c r="E415" s="4" t="str">
        <f>_xlfn.XLOOKUP(tbDailies[[#This Row],[Date]],FXUSDCAD[Date],FXUSDCAD[Rate],E416)</f>
        <v>1.3374</v>
      </c>
      <c r="F415" s="6">
        <f>_xlfn.XLOOKUP(tbDailies[[#This Row],[Date]],BTC_USD_History[Date],BTC_USD_History[Close],"n/a")</f>
        <v>10745.548828000001</v>
      </c>
      <c r="G415" s="6">
        <f>_xlfn.XLOOKUP(tbDailies[[#This Row],[Date]],ETH_USD_History[Date(UTC)],ETH_USD_History[Value],"n/a")</f>
        <v>349.18</v>
      </c>
      <c r="H415" s="6">
        <f>_xlfn.XLOOKUP(tbDailies[[#This Row],[Date]],VOO_USD_History[Date],VOO_USD_History[Close],"n/a")</f>
        <v>298.5</v>
      </c>
      <c r="I415" s="8">
        <f>_xlfn.XLOOKUP(tbDailies[[#This Row],[Date]],VIX_USD_History[DATE],VIX_USD_History[CLOSE],"n/a")</f>
        <v>28.51</v>
      </c>
      <c r="J415" s="6">
        <f>tbDailies[[#This Row],[BTC-USD]]*tbDailies[[#This Row],[FX]]</f>
        <v>14371.0970025672</v>
      </c>
      <c r="K415" s="6">
        <f>tbDailies[[#This Row],[ETH-USD]]*tbDailies[[#This Row],[FX]]</f>
        <v>466.99333200000001</v>
      </c>
      <c r="L415" s="16">
        <f>_xlfn.XLOOKUP(tbDailies[[#This Row],[Month]],tbMonthlies[Month],tbMonthlies[US Inflation],L416)</f>
        <v>1.37E-2</v>
      </c>
      <c r="M415" s="39">
        <f>_xlfn.XLOOKUP(tbDailies[[#This Row],[Month]],tbMonthlies[Month],tbMonthlies[Buffett Indicator],M416)</f>
        <v>1.7093896683853886</v>
      </c>
      <c r="N415" s="39">
        <f>_xlfn.XLOOKUP(tbDailies[[#This Row],[Month]],tbMonthlies[Month],tbMonthlies[CPI Indicator],N416)</f>
        <v>0.72346221196875771</v>
      </c>
      <c r="O415" s="39">
        <f>_xlfn.XLOOKUP(tbDailies[[#This Row],[Month]],tbMonthlies[Month],tbMonthlies[Shiller PE],O416)</f>
        <v>0.3427</v>
      </c>
      <c r="P415" s="39">
        <f>_xlfn.XLOOKUP(tbDailies[[#This Row],[Month]],tbMonthlies[Month],tbMonthlies[Unemployment],P416)</f>
        <v>7.8E-2</v>
      </c>
      <c r="Q415" s="48">
        <f>_xlfn.XLOOKUP(tbDailies[[#This Row],[Month]],tbMonthlies[Month],tbMonthlies[Debt to GDP],Q416)</f>
        <v>79.204999999999998</v>
      </c>
    </row>
    <row r="416" spans="2:17" ht="30" customHeight="1" x14ac:dyDescent="0.25">
      <c r="B416" s="10">
        <v>44097</v>
      </c>
      <c r="C416" s="18" t="str">
        <f>TEXT(tbDailies[[#This Row],[Date]],"mmm-yy")</f>
        <v>Sep-20</v>
      </c>
      <c r="D416" s="4">
        <v>43</v>
      </c>
      <c r="E416" s="4" t="str">
        <f>_xlfn.XLOOKUP(tbDailies[[#This Row],[Date]],FXUSDCAD[Date],FXUSDCAD[Rate],E417)</f>
        <v>1.3358</v>
      </c>
      <c r="F416" s="6">
        <f>_xlfn.XLOOKUP(tbDailies[[#This Row],[Date]],BTC_USD_History[Date],BTC_USD_History[Close],"n/a")</f>
        <v>10225.864258</v>
      </c>
      <c r="G416" s="6">
        <f>_xlfn.XLOOKUP(tbDailies[[#This Row],[Date]],ETH_USD_History[Date(UTC)],ETH_USD_History[Value],"n/a")</f>
        <v>320.19</v>
      </c>
      <c r="H416" s="6">
        <f>_xlfn.XLOOKUP(tbDailies[[#This Row],[Date]],VOO_USD_History[Date],VOO_USD_History[Close],"n/a")</f>
        <v>297.67999300000002</v>
      </c>
      <c r="I416" s="8">
        <f>_xlfn.XLOOKUP(tbDailies[[#This Row],[Date]],VIX_USD_History[DATE],VIX_USD_History[CLOSE],"n/a")</f>
        <v>28.58</v>
      </c>
      <c r="J416" s="6">
        <f>tbDailies[[#This Row],[BTC-USD]]*tbDailies[[#This Row],[FX]]</f>
        <v>13659.7094758364</v>
      </c>
      <c r="K416" s="6">
        <f>tbDailies[[#This Row],[ETH-USD]]*tbDailies[[#This Row],[FX]]</f>
        <v>427.70980200000002</v>
      </c>
      <c r="L416" s="16">
        <f>_xlfn.XLOOKUP(tbDailies[[#This Row],[Month]],tbMonthlies[Month],tbMonthlies[US Inflation],L417)</f>
        <v>1.37E-2</v>
      </c>
      <c r="M416" s="39">
        <f>_xlfn.XLOOKUP(tbDailies[[#This Row],[Month]],tbMonthlies[Month],tbMonthlies[Buffett Indicator],M417)</f>
        <v>1.7093896683853886</v>
      </c>
      <c r="N416" s="39">
        <f>_xlfn.XLOOKUP(tbDailies[[#This Row],[Month]],tbMonthlies[Month],tbMonthlies[CPI Indicator],N417)</f>
        <v>0.72346221196875771</v>
      </c>
      <c r="O416" s="39">
        <f>_xlfn.XLOOKUP(tbDailies[[#This Row],[Month]],tbMonthlies[Month],tbMonthlies[Shiller PE],O417)</f>
        <v>0.3427</v>
      </c>
      <c r="P416" s="39">
        <f>_xlfn.XLOOKUP(tbDailies[[#This Row],[Month]],tbMonthlies[Month],tbMonthlies[Unemployment],P417)</f>
        <v>7.8E-2</v>
      </c>
      <c r="Q416" s="48">
        <f>_xlfn.XLOOKUP(tbDailies[[#This Row],[Month]],tbMonthlies[Month],tbMonthlies[Debt to GDP],Q417)</f>
        <v>79.204999999999998</v>
      </c>
    </row>
    <row r="417" spans="2:17" ht="30" customHeight="1" x14ac:dyDescent="0.25">
      <c r="B417" s="10">
        <v>44096</v>
      </c>
      <c r="C417" s="18" t="str">
        <f>TEXT(tbDailies[[#This Row],[Date]],"mmm-yy")</f>
        <v>Sep-20</v>
      </c>
      <c r="D417" s="4">
        <v>39</v>
      </c>
      <c r="E417" s="4" t="str">
        <f>_xlfn.XLOOKUP(tbDailies[[#This Row],[Date]],FXUSDCAD[Date],FXUSDCAD[Rate],E418)</f>
        <v>1.3310</v>
      </c>
      <c r="F417" s="6">
        <f>_xlfn.XLOOKUP(tbDailies[[#This Row],[Date]],BTC_USD_History[Date],BTC_USD_History[Close],"n/a")</f>
        <v>10538.459961</v>
      </c>
      <c r="G417" s="6">
        <f>_xlfn.XLOOKUP(tbDailies[[#This Row],[Date]],ETH_USD_History[Date(UTC)],ETH_USD_History[Value],"n/a")</f>
        <v>344.25</v>
      </c>
      <c r="H417" s="6">
        <f>_xlfn.XLOOKUP(tbDailies[[#This Row],[Date]],VOO_USD_History[Date],VOO_USD_History[Close],"n/a")</f>
        <v>304.73998999999998</v>
      </c>
      <c r="I417" s="8">
        <f>_xlfn.XLOOKUP(tbDailies[[#This Row],[Date]],VIX_USD_History[DATE],VIX_USD_History[CLOSE],"n/a")</f>
        <v>26.86</v>
      </c>
      <c r="J417" s="6">
        <f>tbDailies[[#This Row],[BTC-USD]]*tbDailies[[#This Row],[FX]]</f>
        <v>14026.690208091</v>
      </c>
      <c r="K417" s="6">
        <f>tbDailies[[#This Row],[ETH-USD]]*tbDailies[[#This Row],[FX]]</f>
        <v>458.19675000000001</v>
      </c>
      <c r="L417" s="16">
        <f>_xlfn.XLOOKUP(tbDailies[[#This Row],[Month]],tbMonthlies[Month],tbMonthlies[US Inflation],L418)</f>
        <v>1.37E-2</v>
      </c>
      <c r="M417" s="39">
        <f>_xlfn.XLOOKUP(tbDailies[[#This Row],[Month]],tbMonthlies[Month],tbMonthlies[Buffett Indicator],M418)</f>
        <v>1.7093896683853886</v>
      </c>
      <c r="N417" s="39">
        <f>_xlfn.XLOOKUP(tbDailies[[#This Row],[Month]],tbMonthlies[Month],tbMonthlies[CPI Indicator],N418)</f>
        <v>0.72346221196875771</v>
      </c>
      <c r="O417" s="39">
        <f>_xlfn.XLOOKUP(tbDailies[[#This Row],[Month]],tbMonthlies[Month],tbMonthlies[Shiller PE],O418)</f>
        <v>0.3427</v>
      </c>
      <c r="P417" s="39">
        <f>_xlfn.XLOOKUP(tbDailies[[#This Row],[Month]],tbMonthlies[Month],tbMonthlies[Unemployment],P418)</f>
        <v>7.8E-2</v>
      </c>
      <c r="Q417" s="48">
        <f>_xlfn.XLOOKUP(tbDailies[[#This Row],[Month]],tbMonthlies[Month],tbMonthlies[Debt to GDP],Q418)</f>
        <v>79.204999999999998</v>
      </c>
    </row>
    <row r="418" spans="2:17" ht="30" customHeight="1" x14ac:dyDescent="0.25">
      <c r="B418" s="10">
        <v>44095</v>
      </c>
      <c r="C418" s="18" t="str">
        <f>TEXT(tbDailies[[#This Row],[Date]],"mmm-yy")</f>
        <v>Sep-20</v>
      </c>
      <c r="D418" s="4">
        <v>48</v>
      </c>
      <c r="E418" s="4" t="str">
        <f>_xlfn.XLOOKUP(tbDailies[[#This Row],[Date]],FXUSDCAD[Date],FXUSDCAD[Rate],E419)</f>
        <v>1.3293</v>
      </c>
      <c r="F418" s="6">
        <f>_xlfn.XLOOKUP(tbDailies[[#This Row],[Date]],BTC_USD_History[Date],BTC_USD_History[Close],"n/a")</f>
        <v>10462.259765999999</v>
      </c>
      <c r="G418" s="6">
        <f>_xlfn.XLOOKUP(tbDailies[[#This Row],[Date]],ETH_USD_History[Date(UTC)],ETH_USD_History[Value],"n/a")</f>
        <v>340.19</v>
      </c>
      <c r="H418" s="6">
        <f>_xlfn.XLOOKUP(tbDailies[[#This Row],[Date]],VOO_USD_History[Date],VOO_USD_History[Close],"n/a")</f>
        <v>301.69000199999999</v>
      </c>
      <c r="I418" s="8">
        <f>_xlfn.XLOOKUP(tbDailies[[#This Row],[Date]],VIX_USD_History[DATE],VIX_USD_History[CLOSE],"n/a")</f>
        <v>27.78</v>
      </c>
      <c r="J418" s="6">
        <f>tbDailies[[#This Row],[BTC-USD]]*tbDailies[[#This Row],[FX]]</f>
        <v>13907.481906943798</v>
      </c>
      <c r="K418" s="6">
        <f>tbDailies[[#This Row],[ETH-USD]]*tbDailies[[#This Row],[FX]]</f>
        <v>452.21456699999999</v>
      </c>
      <c r="L418" s="16">
        <f>_xlfn.XLOOKUP(tbDailies[[#This Row],[Month]],tbMonthlies[Month],tbMonthlies[US Inflation],L419)</f>
        <v>1.37E-2</v>
      </c>
      <c r="M418" s="39">
        <f>_xlfn.XLOOKUP(tbDailies[[#This Row],[Month]],tbMonthlies[Month],tbMonthlies[Buffett Indicator],M419)</f>
        <v>1.7093896683853886</v>
      </c>
      <c r="N418" s="39">
        <f>_xlfn.XLOOKUP(tbDailies[[#This Row],[Month]],tbMonthlies[Month],tbMonthlies[CPI Indicator],N419)</f>
        <v>0.72346221196875771</v>
      </c>
      <c r="O418" s="39">
        <f>_xlfn.XLOOKUP(tbDailies[[#This Row],[Month]],tbMonthlies[Month],tbMonthlies[Shiller PE],O419)</f>
        <v>0.3427</v>
      </c>
      <c r="P418" s="39">
        <f>_xlfn.XLOOKUP(tbDailies[[#This Row],[Month]],tbMonthlies[Month],tbMonthlies[Unemployment],P419)</f>
        <v>7.8E-2</v>
      </c>
      <c r="Q418" s="48">
        <f>_xlfn.XLOOKUP(tbDailies[[#This Row],[Month]],tbMonthlies[Month],tbMonthlies[Debt to GDP],Q419)</f>
        <v>79.204999999999998</v>
      </c>
    </row>
    <row r="419" spans="2:17" ht="30" customHeight="1" x14ac:dyDescent="0.25">
      <c r="B419" s="10">
        <v>44094</v>
      </c>
      <c r="C419" s="18" t="str">
        <f>TEXT(tbDailies[[#This Row],[Date]],"mmm-yy")</f>
        <v>Sep-20</v>
      </c>
      <c r="D419" s="4">
        <v>52</v>
      </c>
      <c r="E419" s="4" t="str">
        <f>_xlfn.XLOOKUP(tbDailies[[#This Row],[Date]],FXUSDCAD[Date],FXUSDCAD[Rate],E420)</f>
        <v>1.3186</v>
      </c>
      <c r="F419" s="6">
        <f>_xlfn.XLOOKUP(tbDailies[[#This Row],[Date]],BTC_USD_History[Date],BTC_USD_History[Close],"n/a")</f>
        <v>10938.271484000001</v>
      </c>
      <c r="G419" s="6">
        <f>_xlfn.XLOOKUP(tbDailies[[#This Row],[Date]],ETH_USD_History[Date(UTC)],ETH_USD_History[Value],"n/a")</f>
        <v>371.06</v>
      </c>
      <c r="H419" s="6" t="str">
        <f>_xlfn.XLOOKUP(tbDailies[[#This Row],[Date]],VOO_USD_History[Date],VOO_USD_History[Close],"n/a")</f>
        <v>n/a</v>
      </c>
      <c r="I419" s="8" t="str">
        <f>_xlfn.XLOOKUP(tbDailies[[#This Row],[Date]],VIX_USD_History[DATE],VIX_USD_History[CLOSE],"n/a")</f>
        <v>n/a</v>
      </c>
      <c r="J419" s="6">
        <f>tbDailies[[#This Row],[BTC-USD]]*tbDailies[[#This Row],[FX]]</f>
        <v>14423.204778802401</v>
      </c>
      <c r="K419" s="6">
        <f>tbDailies[[#This Row],[ETH-USD]]*tbDailies[[#This Row],[FX]]</f>
        <v>489.27971600000001</v>
      </c>
      <c r="L419" s="16">
        <f>_xlfn.XLOOKUP(tbDailies[[#This Row],[Month]],tbMonthlies[Month],tbMonthlies[US Inflation],L420)</f>
        <v>1.37E-2</v>
      </c>
      <c r="M419" s="39">
        <f>_xlfn.XLOOKUP(tbDailies[[#This Row],[Month]],tbMonthlies[Month],tbMonthlies[Buffett Indicator],M420)</f>
        <v>1.7093896683853886</v>
      </c>
      <c r="N419" s="39">
        <f>_xlfn.XLOOKUP(tbDailies[[#This Row],[Month]],tbMonthlies[Month],tbMonthlies[CPI Indicator],N420)</f>
        <v>0.72346221196875771</v>
      </c>
      <c r="O419" s="39">
        <f>_xlfn.XLOOKUP(tbDailies[[#This Row],[Month]],tbMonthlies[Month],tbMonthlies[Shiller PE],O420)</f>
        <v>0.3427</v>
      </c>
      <c r="P419" s="39">
        <f>_xlfn.XLOOKUP(tbDailies[[#This Row],[Month]],tbMonthlies[Month],tbMonthlies[Unemployment],P420)</f>
        <v>7.8E-2</v>
      </c>
      <c r="Q419" s="48">
        <f>_xlfn.XLOOKUP(tbDailies[[#This Row],[Month]],tbMonthlies[Month],tbMonthlies[Debt to GDP],Q420)</f>
        <v>79.204999999999998</v>
      </c>
    </row>
    <row r="420" spans="2:17" ht="30" customHeight="1" x14ac:dyDescent="0.25">
      <c r="B420" s="10">
        <v>44093</v>
      </c>
      <c r="C420" s="18" t="str">
        <f>TEXT(tbDailies[[#This Row],[Date]],"mmm-yy")</f>
        <v>Sep-20</v>
      </c>
      <c r="D420" s="4">
        <v>48</v>
      </c>
      <c r="E420" s="4" t="str">
        <f>_xlfn.XLOOKUP(tbDailies[[#This Row],[Date]],FXUSDCAD[Date],FXUSDCAD[Rate],E421)</f>
        <v>1.3186</v>
      </c>
      <c r="F420" s="6">
        <f>_xlfn.XLOOKUP(tbDailies[[#This Row],[Date]],BTC_USD_History[Date],BTC_USD_History[Close],"n/a")</f>
        <v>11094.346680000001</v>
      </c>
      <c r="G420" s="6">
        <f>_xlfn.XLOOKUP(tbDailies[[#This Row],[Date]],ETH_USD_History[Date(UTC)],ETH_USD_History[Value],"n/a")</f>
        <v>385.36</v>
      </c>
      <c r="H420" s="6" t="str">
        <f>_xlfn.XLOOKUP(tbDailies[[#This Row],[Date]],VOO_USD_History[Date],VOO_USD_History[Close],"n/a")</f>
        <v>n/a</v>
      </c>
      <c r="I420" s="8" t="str">
        <f>_xlfn.XLOOKUP(tbDailies[[#This Row],[Date]],VIX_USD_History[DATE],VIX_USD_History[CLOSE],"n/a")</f>
        <v>n/a</v>
      </c>
      <c r="J420" s="6">
        <f>tbDailies[[#This Row],[BTC-USD]]*tbDailies[[#This Row],[FX]]</f>
        <v>14629.005532248</v>
      </c>
      <c r="K420" s="6">
        <f>tbDailies[[#This Row],[ETH-USD]]*tbDailies[[#This Row],[FX]]</f>
        <v>508.135696</v>
      </c>
      <c r="L420" s="16">
        <f>_xlfn.XLOOKUP(tbDailies[[#This Row],[Month]],tbMonthlies[Month],tbMonthlies[US Inflation],L421)</f>
        <v>1.37E-2</v>
      </c>
      <c r="M420" s="39">
        <f>_xlfn.XLOOKUP(tbDailies[[#This Row],[Month]],tbMonthlies[Month],tbMonthlies[Buffett Indicator],M421)</f>
        <v>1.7093896683853886</v>
      </c>
      <c r="N420" s="39">
        <f>_xlfn.XLOOKUP(tbDailies[[#This Row],[Month]],tbMonthlies[Month],tbMonthlies[CPI Indicator],N421)</f>
        <v>0.72346221196875771</v>
      </c>
      <c r="O420" s="39">
        <f>_xlfn.XLOOKUP(tbDailies[[#This Row],[Month]],tbMonthlies[Month],tbMonthlies[Shiller PE],O421)</f>
        <v>0.3427</v>
      </c>
      <c r="P420" s="39">
        <f>_xlfn.XLOOKUP(tbDailies[[#This Row],[Month]],tbMonthlies[Month],tbMonthlies[Unemployment],P421)</f>
        <v>7.8E-2</v>
      </c>
      <c r="Q420" s="48">
        <f>_xlfn.XLOOKUP(tbDailies[[#This Row],[Month]],tbMonthlies[Month],tbMonthlies[Debt to GDP],Q421)</f>
        <v>79.204999999999998</v>
      </c>
    </row>
    <row r="421" spans="2:17" ht="30" customHeight="1" x14ac:dyDescent="0.25">
      <c r="B421" s="10">
        <v>44092</v>
      </c>
      <c r="C421" s="18" t="str">
        <f>TEXT(tbDailies[[#This Row],[Date]],"mmm-yy")</f>
        <v>Sep-20</v>
      </c>
      <c r="D421" s="4">
        <v>49</v>
      </c>
      <c r="E421" s="4" t="str">
        <f>_xlfn.XLOOKUP(tbDailies[[#This Row],[Date]],FXUSDCAD[Date],FXUSDCAD[Rate],E422)</f>
        <v>1.3186</v>
      </c>
      <c r="F421" s="6">
        <f>_xlfn.XLOOKUP(tbDailies[[#This Row],[Date]],BTC_USD_History[Date],BTC_USD_History[Close],"n/a")</f>
        <v>10944.585938</v>
      </c>
      <c r="G421" s="6">
        <f>_xlfn.XLOOKUP(tbDailies[[#This Row],[Date]],ETH_USD_History[Date(UTC)],ETH_USD_History[Value],"n/a")</f>
        <v>384.66</v>
      </c>
      <c r="H421" s="6">
        <f>_xlfn.XLOOKUP(tbDailies[[#This Row],[Date]],VOO_USD_History[Date],VOO_USD_History[Close],"n/a")</f>
        <v>305</v>
      </c>
      <c r="I421" s="8">
        <f>_xlfn.XLOOKUP(tbDailies[[#This Row],[Date]],VIX_USD_History[DATE],VIX_USD_History[CLOSE],"n/a")</f>
        <v>25.83</v>
      </c>
      <c r="J421" s="6">
        <f>tbDailies[[#This Row],[BTC-USD]]*tbDailies[[#This Row],[FX]]</f>
        <v>14431.531017846801</v>
      </c>
      <c r="K421" s="6">
        <f>tbDailies[[#This Row],[ETH-USD]]*tbDailies[[#This Row],[FX]]</f>
        <v>507.21267600000004</v>
      </c>
      <c r="L421" s="16">
        <f>_xlfn.XLOOKUP(tbDailies[[#This Row],[Month]],tbMonthlies[Month],tbMonthlies[US Inflation],L422)</f>
        <v>1.37E-2</v>
      </c>
      <c r="M421" s="39">
        <f>_xlfn.XLOOKUP(tbDailies[[#This Row],[Month]],tbMonthlies[Month],tbMonthlies[Buffett Indicator],M422)</f>
        <v>1.7093896683853886</v>
      </c>
      <c r="N421" s="39">
        <f>_xlfn.XLOOKUP(tbDailies[[#This Row],[Month]],tbMonthlies[Month],tbMonthlies[CPI Indicator],N422)</f>
        <v>0.72346221196875771</v>
      </c>
      <c r="O421" s="39">
        <f>_xlfn.XLOOKUP(tbDailies[[#This Row],[Month]],tbMonthlies[Month],tbMonthlies[Shiller PE],O422)</f>
        <v>0.3427</v>
      </c>
      <c r="P421" s="39">
        <f>_xlfn.XLOOKUP(tbDailies[[#This Row],[Month]],tbMonthlies[Month],tbMonthlies[Unemployment],P422)</f>
        <v>7.8E-2</v>
      </c>
      <c r="Q421" s="48">
        <f>_xlfn.XLOOKUP(tbDailies[[#This Row],[Month]],tbMonthlies[Month],tbMonthlies[Debt to GDP],Q422)</f>
        <v>79.204999999999998</v>
      </c>
    </row>
    <row r="422" spans="2:17" ht="30" customHeight="1" x14ac:dyDescent="0.25">
      <c r="B422" s="10">
        <v>44091</v>
      </c>
      <c r="C422" s="18" t="str">
        <f>TEXT(tbDailies[[#This Row],[Date]],"mmm-yy")</f>
        <v>Sep-20</v>
      </c>
      <c r="D422" s="4">
        <v>48</v>
      </c>
      <c r="E422" s="4" t="str">
        <f>_xlfn.XLOOKUP(tbDailies[[#This Row],[Date]],FXUSDCAD[Date],FXUSDCAD[Rate],E423)</f>
        <v>1.3200</v>
      </c>
      <c r="F422" s="6">
        <f>_xlfn.XLOOKUP(tbDailies[[#This Row],[Date]],BTC_USD_History[Date],BTC_USD_History[Close],"n/a")</f>
        <v>10948.990234000001</v>
      </c>
      <c r="G422" s="6">
        <f>_xlfn.XLOOKUP(tbDailies[[#This Row],[Date]],ETH_USD_History[Date(UTC)],ETH_USD_History[Value],"n/a")</f>
        <v>389.49</v>
      </c>
      <c r="H422" s="6">
        <f>_xlfn.XLOOKUP(tbDailies[[#This Row],[Date]],VOO_USD_History[Date],VOO_USD_History[Close],"n/a")</f>
        <v>308.58999599999999</v>
      </c>
      <c r="I422" s="8">
        <f>_xlfn.XLOOKUP(tbDailies[[#This Row],[Date]],VIX_USD_History[DATE],VIX_USD_History[CLOSE],"n/a")</f>
        <v>26.46</v>
      </c>
      <c r="J422" s="6">
        <f>tbDailies[[#This Row],[BTC-USD]]*tbDailies[[#This Row],[FX]]</f>
        <v>14452.667108880001</v>
      </c>
      <c r="K422" s="6">
        <f>tbDailies[[#This Row],[ETH-USD]]*tbDailies[[#This Row],[FX]]</f>
        <v>514.1268</v>
      </c>
      <c r="L422" s="16">
        <f>_xlfn.XLOOKUP(tbDailies[[#This Row],[Month]],tbMonthlies[Month],tbMonthlies[US Inflation],L423)</f>
        <v>1.37E-2</v>
      </c>
      <c r="M422" s="39">
        <f>_xlfn.XLOOKUP(tbDailies[[#This Row],[Month]],tbMonthlies[Month],tbMonthlies[Buffett Indicator],M423)</f>
        <v>1.7093896683853886</v>
      </c>
      <c r="N422" s="39">
        <f>_xlfn.XLOOKUP(tbDailies[[#This Row],[Month]],tbMonthlies[Month],tbMonthlies[CPI Indicator],N423)</f>
        <v>0.72346221196875771</v>
      </c>
      <c r="O422" s="39">
        <f>_xlfn.XLOOKUP(tbDailies[[#This Row],[Month]],tbMonthlies[Month],tbMonthlies[Shiller PE],O423)</f>
        <v>0.3427</v>
      </c>
      <c r="P422" s="39">
        <f>_xlfn.XLOOKUP(tbDailies[[#This Row],[Month]],tbMonthlies[Month],tbMonthlies[Unemployment],P423)</f>
        <v>7.8E-2</v>
      </c>
      <c r="Q422" s="48">
        <f>_xlfn.XLOOKUP(tbDailies[[#This Row],[Month]],tbMonthlies[Month],tbMonthlies[Debt to GDP],Q423)</f>
        <v>79.204999999999998</v>
      </c>
    </row>
    <row r="423" spans="2:17" ht="30" customHeight="1" x14ac:dyDescent="0.25">
      <c r="B423" s="10">
        <v>44090</v>
      </c>
      <c r="C423" s="18" t="str">
        <f>TEXT(tbDailies[[#This Row],[Date]],"mmm-yy")</f>
        <v>Sep-20</v>
      </c>
      <c r="D423" s="4">
        <v>43</v>
      </c>
      <c r="E423" s="4" t="str">
        <f>_xlfn.XLOOKUP(tbDailies[[#This Row],[Date]],FXUSDCAD[Date],FXUSDCAD[Rate],E424)</f>
        <v>1.3168</v>
      </c>
      <c r="F423" s="6">
        <f>_xlfn.XLOOKUP(tbDailies[[#This Row],[Date]],BTC_USD_History[Date],BTC_USD_History[Close],"n/a")</f>
        <v>10974.905273</v>
      </c>
      <c r="G423" s="6">
        <f>_xlfn.XLOOKUP(tbDailies[[#This Row],[Date]],ETH_USD_History[Date(UTC)],ETH_USD_History[Value],"n/a")</f>
        <v>365.19</v>
      </c>
      <c r="H423" s="6">
        <f>_xlfn.XLOOKUP(tbDailies[[#This Row],[Date]],VOO_USD_History[Date],VOO_USD_History[Close],"n/a")</f>
        <v>311.30999800000001</v>
      </c>
      <c r="I423" s="8">
        <f>_xlfn.XLOOKUP(tbDailies[[#This Row],[Date]],VIX_USD_History[DATE],VIX_USD_History[CLOSE],"n/a")</f>
        <v>26.04</v>
      </c>
      <c r="J423" s="6">
        <f>tbDailies[[#This Row],[BTC-USD]]*tbDailies[[#This Row],[FX]]</f>
        <v>14451.755263486401</v>
      </c>
      <c r="K423" s="6">
        <f>tbDailies[[#This Row],[ETH-USD]]*tbDailies[[#This Row],[FX]]</f>
        <v>480.88219199999997</v>
      </c>
      <c r="L423" s="16">
        <f>_xlfn.XLOOKUP(tbDailies[[#This Row],[Month]],tbMonthlies[Month],tbMonthlies[US Inflation],L424)</f>
        <v>1.37E-2</v>
      </c>
      <c r="M423" s="39">
        <f>_xlfn.XLOOKUP(tbDailies[[#This Row],[Month]],tbMonthlies[Month],tbMonthlies[Buffett Indicator],M424)</f>
        <v>1.7093896683853886</v>
      </c>
      <c r="N423" s="39">
        <f>_xlfn.XLOOKUP(tbDailies[[#This Row],[Month]],tbMonthlies[Month],tbMonthlies[CPI Indicator],N424)</f>
        <v>0.72346221196875771</v>
      </c>
      <c r="O423" s="39">
        <f>_xlfn.XLOOKUP(tbDailies[[#This Row],[Month]],tbMonthlies[Month],tbMonthlies[Shiller PE],O424)</f>
        <v>0.3427</v>
      </c>
      <c r="P423" s="39">
        <f>_xlfn.XLOOKUP(tbDailies[[#This Row],[Month]],tbMonthlies[Month],tbMonthlies[Unemployment],P424)</f>
        <v>7.8E-2</v>
      </c>
      <c r="Q423" s="48">
        <f>_xlfn.XLOOKUP(tbDailies[[#This Row],[Month]],tbMonthlies[Month],tbMonthlies[Debt to GDP],Q424)</f>
        <v>79.204999999999998</v>
      </c>
    </row>
    <row r="424" spans="2:17" ht="30" customHeight="1" x14ac:dyDescent="0.25">
      <c r="B424" s="10">
        <v>44089</v>
      </c>
      <c r="C424" s="18" t="str">
        <f>TEXT(tbDailies[[#This Row],[Date]],"mmm-yy")</f>
        <v>Sep-20</v>
      </c>
      <c r="D424" s="4">
        <v>47</v>
      </c>
      <c r="E424" s="4" t="str">
        <f>_xlfn.XLOOKUP(tbDailies[[#This Row],[Date]],FXUSDCAD[Date],FXUSDCAD[Rate],E425)</f>
        <v>1.3176</v>
      </c>
      <c r="F424" s="6">
        <f>_xlfn.XLOOKUP(tbDailies[[#This Row],[Date]],BTC_USD_History[Date],BTC_USD_History[Close],"n/a")</f>
        <v>10796.951171999999</v>
      </c>
      <c r="G424" s="6">
        <f>_xlfn.XLOOKUP(tbDailies[[#This Row],[Date]],ETH_USD_History[Date(UTC)],ETH_USD_History[Value],"n/a")</f>
        <v>364.19</v>
      </c>
      <c r="H424" s="6">
        <f>_xlfn.XLOOKUP(tbDailies[[#This Row],[Date]],VOO_USD_History[Date],VOO_USD_History[Close],"n/a")</f>
        <v>312.57000699999998</v>
      </c>
      <c r="I424" s="8">
        <f>_xlfn.XLOOKUP(tbDailies[[#This Row],[Date]],VIX_USD_History[DATE],VIX_USD_History[CLOSE],"n/a")</f>
        <v>25.59</v>
      </c>
      <c r="J424" s="6">
        <f>tbDailies[[#This Row],[BTC-USD]]*tbDailies[[#This Row],[FX]]</f>
        <v>14226.0628642272</v>
      </c>
      <c r="K424" s="6">
        <f>tbDailies[[#This Row],[ETH-USD]]*tbDailies[[#This Row],[FX]]</f>
        <v>479.85674400000005</v>
      </c>
      <c r="L424" s="16">
        <f>_xlfn.XLOOKUP(tbDailies[[#This Row],[Month]],tbMonthlies[Month],tbMonthlies[US Inflation],L425)</f>
        <v>1.37E-2</v>
      </c>
      <c r="M424" s="39">
        <f>_xlfn.XLOOKUP(tbDailies[[#This Row],[Month]],tbMonthlies[Month],tbMonthlies[Buffett Indicator],M425)</f>
        <v>1.7093896683853886</v>
      </c>
      <c r="N424" s="39">
        <f>_xlfn.XLOOKUP(tbDailies[[#This Row],[Month]],tbMonthlies[Month],tbMonthlies[CPI Indicator],N425)</f>
        <v>0.72346221196875771</v>
      </c>
      <c r="O424" s="39">
        <f>_xlfn.XLOOKUP(tbDailies[[#This Row],[Month]],tbMonthlies[Month],tbMonthlies[Shiller PE],O425)</f>
        <v>0.3427</v>
      </c>
      <c r="P424" s="39">
        <f>_xlfn.XLOOKUP(tbDailies[[#This Row],[Month]],tbMonthlies[Month],tbMonthlies[Unemployment],P425)</f>
        <v>7.8E-2</v>
      </c>
      <c r="Q424" s="48">
        <f>_xlfn.XLOOKUP(tbDailies[[#This Row],[Month]],tbMonthlies[Month],tbMonthlies[Debt to GDP],Q425)</f>
        <v>79.204999999999998</v>
      </c>
    </row>
    <row r="425" spans="2:17" ht="30" customHeight="1" x14ac:dyDescent="0.25">
      <c r="B425" s="10">
        <v>44088</v>
      </c>
      <c r="C425" s="18" t="str">
        <f>TEXT(tbDailies[[#This Row],[Date]],"mmm-yy")</f>
        <v>Sep-20</v>
      </c>
      <c r="D425" s="4">
        <v>39</v>
      </c>
      <c r="E425" s="4" t="str">
        <f>_xlfn.XLOOKUP(tbDailies[[#This Row],[Date]],FXUSDCAD[Date],FXUSDCAD[Rate],E426)</f>
        <v>1.3175</v>
      </c>
      <c r="F425" s="6">
        <f>_xlfn.XLOOKUP(tbDailies[[#This Row],[Date]],BTC_USD_History[Date],BTC_USD_History[Close],"n/a")</f>
        <v>10680.837890999999</v>
      </c>
      <c r="G425" s="6">
        <f>_xlfn.XLOOKUP(tbDailies[[#This Row],[Date]],ETH_USD_History[Date(UTC)],ETH_USD_History[Value],"n/a")</f>
        <v>377.24</v>
      </c>
      <c r="H425" s="6">
        <f>_xlfn.XLOOKUP(tbDailies[[#This Row],[Date]],VOO_USD_History[Date],VOO_USD_History[Close],"n/a")</f>
        <v>310.97000100000002</v>
      </c>
      <c r="I425" s="8">
        <f>_xlfn.XLOOKUP(tbDailies[[#This Row],[Date]],VIX_USD_History[DATE],VIX_USD_History[CLOSE],"n/a")</f>
        <v>25.85</v>
      </c>
      <c r="J425" s="6">
        <f>tbDailies[[#This Row],[BTC-USD]]*tbDailies[[#This Row],[FX]]</f>
        <v>14072.003921392497</v>
      </c>
      <c r="K425" s="6">
        <f>tbDailies[[#This Row],[ETH-USD]]*tbDailies[[#This Row],[FX]]</f>
        <v>497.01369999999997</v>
      </c>
      <c r="L425" s="16">
        <f>_xlfn.XLOOKUP(tbDailies[[#This Row],[Month]],tbMonthlies[Month],tbMonthlies[US Inflation],L426)</f>
        <v>1.37E-2</v>
      </c>
      <c r="M425" s="39">
        <f>_xlfn.XLOOKUP(tbDailies[[#This Row],[Month]],tbMonthlies[Month],tbMonthlies[Buffett Indicator],M426)</f>
        <v>1.7093896683853886</v>
      </c>
      <c r="N425" s="39">
        <f>_xlfn.XLOOKUP(tbDailies[[#This Row],[Month]],tbMonthlies[Month],tbMonthlies[CPI Indicator],N426)</f>
        <v>0.72346221196875771</v>
      </c>
      <c r="O425" s="39">
        <f>_xlfn.XLOOKUP(tbDailies[[#This Row],[Month]],tbMonthlies[Month],tbMonthlies[Shiller PE],O426)</f>
        <v>0.3427</v>
      </c>
      <c r="P425" s="39">
        <f>_xlfn.XLOOKUP(tbDailies[[#This Row],[Month]],tbMonthlies[Month],tbMonthlies[Unemployment],P426)</f>
        <v>7.8E-2</v>
      </c>
      <c r="Q425" s="48">
        <f>_xlfn.XLOOKUP(tbDailies[[#This Row],[Month]],tbMonthlies[Month],tbMonthlies[Debt to GDP],Q426)</f>
        <v>79.204999999999998</v>
      </c>
    </row>
    <row r="426" spans="2:17" ht="30" customHeight="1" x14ac:dyDescent="0.25">
      <c r="B426" s="10">
        <v>44087</v>
      </c>
      <c r="C426" s="18" t="str">
        <f>TEXT(tbDailies[[#This Row],[Date]],"mmm-yy")</f>
        <v>Sep-20</v>
      </c>
      <c r="D426" s="4">
        <v>38</v>
      </c>
      <c r="E426" s="4" t="str">
        <f>_xlfn.XLOOKUP(tbDailies[[#This Row],[Date]],FXUSDCAD[Date],FXUSDCAD[Rate],E427)</f>
        <v>1.3186</v>
      </c>
      <c r="F426" s="6">
        <f>_xlfn.XLOOKUP(tbDailies[[#This Row],[Date]],BTC_USD_History[Date],BTC_USD_History[Close],"n/a")</f>
        <v>10323.755859000001</v>
      </c>
      <c r="G426" s="6">
        <f>_xlfn.XLOOKUP(tbDailies[[#This Row],[Date]],ETH_USD_History[Date(UTC)],ETH_USD_History[Value],"n/a")</f>
        <v>366.33</v>
      </c>
      <c r="H426" s="6" t="str">
        <f>_xlfn.XLOOKUP(tbDailies[[#This Row],[Date]],VOO_USD_History[Date],VOO_USD_History[Close],"n/a")</f>
        <v>n/a</v>
      </c>
      <c r="I426" s="8" t="str">
        <f>_xlfn.XLOOKUP(tbDailies[[#This Row],[Date]],VIX_USD_History[DATE],VIX_USD_History[CLOSE],"n/a")</f>
        <v>n/a</v>
      </c>
      <c r="J426" s="6">
        <f>tbDailies[[#This Row],[BTC-USD]]*tbDailies[[#This Row],[FX]]</f>
        <v>13612.9044756774</v>
      </c>
      <c r="K426" s="6">
        <f>tbDailies[[#This Row],[ETH-USD]]*tbDailies[[#This Row],[FX]]</f>
        <v>483.04273799999999</v>
      </c>
      <c r="L426" s="16">
        <f>_xlfn.XLOOKUP(tbDailies[[#This Row],[Month]],tbMonthlies[Month],tbMonthlies[US Inflation],L427)</f>
        <v>1.37E-2</v>
      </c>
      <c r="M426" s="39">
        <f>_xlfn.XLOOKUP(tbDailies[[#This Row],[Month]],tbMonthlies[Month],tbMonthlies[Buffett Indicator],M427)</f>
        <v>1.7093896683853886</v>
      </c>
      <c r="N426" s="39">
        <f>_xlfn.XLOOKUP(tbDailies[[#This Row],[Month]],tbMonthlies[Month],tbMonthlies[CPI Indicator],N427)</f>
        <v>0.72346221196875771</v>
      </c>
      <c r="O426" s="39">
        <f>_xlfn.XLOOKUP(tbDailies[[#This Row],[Month]],tbMonthlies[Month],tbMonthlies[Shiller PE],O427)</f>
        <v>0.3427</v>
      </c>
      <c r="P426" s="39">
        <f>_xlfn.XLOOKUP(tbDailies[[#This Row],[Month]],tbMonthlies[Month],tbMonthlies[Unemployment],P427)</f>
        <v>7.8E-2</v>
      </c>
      <c r="Q426" s="48">
        <f>_xlfn.XLOOKUP(tbDailies[[#This Row],[Month]],tbMonthlies[Month],tbMonthlies[Debt to GDP],Q427)</f>
        <v>79.204999999999998</v>
      </c>
    </row>
    <row r="427" spans="2:17" ht="30" customHeight="1" x14ac:dyDescent="0.25">
      <c r="B427" s="10">
        <v>44086</v>
      </c>
      <c r="C427" s="18" t="str">
        <f>TEXT(tbDailies[[#This Row],[Date]],"mmm-yy")</f>
        <v>Sep-20</v>
      </c>
      <c r="D427" s="4">
        <v>41</v>
      </c>
      <c r="E427" s="4" t="str">
        <f>_xlfn.XLOOKUP(tbDailies[[#This Row],[Date]],FXUSDCAD[Date],FXUSDCAD[Rate],E428)</f>
        <v>1.3186</v>
      </c>
      <c r="F427" s="6">
        <f>_xlfn.XLOOKUP(tbDailies[[#This Row],[Date]],BTC_USD_History[Date],BTC_USD_History[Close],"n/a")</f>
        <v>10442.170898</v>
      </c>
      <c r="G427" s="6">
        <f>_xlfn.XLOOKUP(tbDailies[[#This Row],[Date]],ETH_USD_History[Date(UTC)],ETH_USD_History[Value],"n/a")</f>
        <v>387.88</v>
      </c>
      <c r="H427" s="6" t="str">
        <f>_xlfn.XLOOKUP(tbDailies[[#This Row],[Date]],VOO_USD_History[Date],VOO_USD_History[Close],"n/a")</f>
        <v>n/a</v>
      </c>
      <c r="I427" s="8" t="str">
        <f>_xlfn.XLOOKUP(tbDailies[[#This Row],[Date]],VIX_USD_History[DATE],VIX_USD_History[CLOSE],"n/a")</f>
        <v>n/a</v>
      </c>
      <c r="J427" s="6">
        <f>tbDailies[[#This Row],[BTC-USD]]*tbDailies[[#This Row],[FX]]</f>
        <v>13769.0465461028</v>
      </c>
      <c r="K427" s="6">
        <f>tbDailies[[#This Row],[ETH-USD]]*tbDailies[[#This Row],[FX]]</f>
        <v>511.45856800000001</v>
      </c>
      <c r="L427" s="16">
        <f>_xlfn.XLOOKUP(tbDailies[[#This Row],[Month]],tbMonthlies[Month],tbMonthlies[US Inflation],L428)</f>
        <v>1.37E-2</v>
      </c>
      <c r="M427" s="39">
        <f>_xlfn.XLOOKUP(tbDailies[[#This Row],[Month]],tbMonthlies[Month],tbMonthlies[Buffett Indicator],M428)</f>
        <v>1.7093896683853886</v>
      </c>
      <c r="N427" s="39">
        <f>_xlfn.XLOOKUP(tbDailies[[#This Row],[Month]],tbMonthlies[Month],tbMonthlies[CPI Indicator],N428)</f>
        <v>0.72346221196875771</v>
      </c>
      <c r="O427" s="39">
        <f>_xlfn.XLOOKUP(tbDailies[[#This Row],[Month]],tbMonthlies[Month],tbMonthlies[Shiller PE],O428)</f>
        <v>0.3427</v>
      </c>
      <c r="P427" s="39">
        <f>_xlfn.XLOOKUP(tbDailies[[#This Row],[Month]],tbMonthlies[Month],tbMonthlies[Unemployment],P428)</f>
        <v>7.8E-2</v>
      </c>
      <c r="Q427" s="48">
        <f>_xlfn.XLOOKUP(tbDailies[[#This Row],[Month]],tbMonthlies[Month],tbMonthlies[Debt to GDP],Q428)</f>
        <v>79.204999999999998</v>
      </c>
    </row>
    <row r="428" spans="2:17" ht="30" customHeight="1" x14ac:dyDescent="0.25">
      <c r="B428" s="10">
        <v>44085</v>
      </c>
      <c r="C428" s="18" t="str">
        <f>TEXT(tbDailies[[#This Row],[Date]],"mmm-yy")</f>
        <v>Sep-20</v>
      </c>
      <c r="D428" s="4">
        <v>41</v>
      </c>
      <c r="E428" s="4" t="str">
        <f>_xlfn.XLOOKUP(tbDailies[[#This Row],[Date]],FXUSDCAD[Date],FXUSDCAD[Rate],E429)</f>
        <v>1.3186</v>
      </c>
      <c r="F428" s="6">
        <f>_xlfn.XLOOKUP(tbDailies[[#This Row],[Date]],BTC_USD_History[Date],BTC_USD_History[Close],"n/a")</f>
        <v>10400.915039</v>
      </c>
      <c r="G428" s="6">
        <f>_xlfn.XLOOKUP(tbDailies[[#This Row],[Date]],ETH_USD_History[Date(UTC)],ETH_USD_History[Value],"n/a")</f>
        <v>373.99</v>
      </c>
      <c r="H428" s="6">
        <f>_xlfn.XLOOKUP(tbDailies[[#This Row],[Date]],VOO_USD_History[Date],VOO_USD_History[Close],"n/a")</f>
        <v>306.98001099999999</v>
      </c>
      <c r="I428" s="8">
        <f>_xlfn.XLOOKUP(tbDailies[[#This Row],[Date]],VIX_USD_History[DATE],VIX_USD_History[CLOSE],"n/a")</f>
        <v>26.87</v>
      </c>
      <c r="J428" s="6">
        <f>tbDailies[[#This Row],[BTC-USD]]*tbDailies[[#This Row],[FX]]</f>
        <v>13714.646570425399</v>
      </c>
      <c r="K428" s="6">
        <f>tbDailies[[#This Row],[ETH-USD]]*tbDailies[[#This Row],[FX]]</f>
        <v>493.143214</v>
      </c>
      <c r="L428" s="16">
        <f>_xlfn.XLOOKUP(tbDailies[[#This Row],[Month]],tbMonthlies[Month],tbMonthlies[US Inflation],L429)</f>
        <v>1.37E-2</v>
      </c>
      <c r="M428" s="39">
        <f>_xlfn.XLOOKUP(tbDailies[[#This Row],[Month]],tbMonthlies[Month],tbMonthlies[Buffett Indicator],M429)</f>
        <v>1.7093896683853886</v>
      </c>
      <c r="N428" s="39">
        <f>_xlfn.XLOOKUP(tbDailies[[#This Row],[Month]],tbMonthlies[Month],tbMonthlies[CPI Indicator],N429)</f>
        <v>0.72346221196875771</v>
      </c>
      <c r="O428" s="39">
        <f>_xlfn.XLOOKUP(tbDailies[[#This Row],[Month]],tbMonthlies[Month],tbMonthlies[Shiller PE],O429)</f>
        <v>0.3427</v>
      </c>
      <c r="P428" s="39">
        <f>_xlfn.XLOOKUP(tbDailies[[#This Row],[Month]],tbMonthlies[Month],tbMonthlies[Unemployment],P429)</f>
        <v>7.8E-2</v>
      </c>
      <c r="Q428" s="48">
        <f>_xlfn.XLOOKUP(tbDailies[[#This Row],[Month]],tbMonthlies[Month],tbMonthlies[Debt to GDP],Q429)</f>
        <v>79.204999999999998</v>
      </c>
    </row>
    <row r="429" spans="2:17" ht="30" customHeight="1" x14ac:dyDescent="0.25">
      <c r="B429" s="10">
        <v>44084</v>
      </c>
      <c r="C429" s="18" t="str">
        <f>TEXT(tbDailies[[#This Row],[Date]],"mmm-yy")</f>
        <v>Sep-20</v>
      </c>
      <c r="D429" s="4">
        <v>38</v>
      </c>
      <c r="E429" s="4" t="str">
        <f>_xlfn.XLOOKUP(tbDailies[[#This Row],[Date]],FXUSDCAD[Date],FXUSDCAD[Rate],E430)</f>
        <v>1.3162</v>
      </c>
      <c r="F429" s="6">
        <f>_xlfn.XLOOKUP(tbDailies[[#This Row],[Date]],BTC_USD_History[Date],BTC_USD_History[Close],"n/a")</f>
        <v>10363.138671999999</v>
      </c>
      <c r="G429" s="6">
        <f>_xlfn.XLOOKUP(tbDailies[[#This Row],[Date]],ETH_USD_History[Date(UTC)],ETH_USD_History[Value],"n/a")</f>
        <v>368.09</v>
      </c>
      <c r="H429" s="6">
        <f>_xlfn.XLOOKUP(tbDailies[[#This Row],[Date]],VOO_USD_History[Date],VOO_USD_History[Close],"n/a")</f>
        <v>306.75</v>
      </c>
      <c r="I429" s="8">
        <f>_xlfn.XLOOKUP(tbDailies[[#This Row],[Date]],VIX_USD_History[DATE],VIX_USD_History[CLOSE],"n/a")</f>
        <v>29.71</v>
      </c>
      <c r="J429" s="6">
        <f>tbDailies[[#This Row],[BTC-USD]]*tbDailies[[#This Row],[FX]]</f>
        <v>13639.963120086399</v>
      </c>
      <c r="K429" s="6">
        <f>tbDailies[[#This Row],[ETH-USD]]*tbDailies[[#This Row],[FX]]</f>
        <v>484.48005799999999</v>
      </c>
      <c r="L429" s="16">
        <f>_xlfn.XLOOKUP(tbDailies[[#This Row],[Month]],tbMonthlies[Month],tbMonthlies[US Inflation],L430)</f>
        <v>1.37E-2</v>
      </c>
      <c r="M429" s="39">
        <f>_xlfn.XLOOKUP(tbDailies[[#This Row],[Month]],tbMonthlies[Month],tbMonthlies[Buffett Indicator],M430)</f>
        <v>1.7093896683853886</v>
      </c>
      <c r="N429" s="39">
        <f>_xlfn.XLOOKUP(tbDailies[[#This Row],[Month]],tbMonthlies[Month],tbMonthlies[CPI Indicator],N430)</f>
        <v>0.72346221196875771</v>
      </c>
      <c r="O429" s="39">
        <f>_xlfn.XLOOKUP(tbDailies[[#This Row],[Month]],tbMonthlies[Month],tbMonthlies[Shiller PE],O430)</f>
        <v>0.3427</v>
      </c>
      <c r="P429" s="39">
        <f>_xlfn.XLOOKUP(tbDailies[[#This Row],[Month]],tbMonthlies[Month],tbMonthlies[Unemployment],P430)</f>
        <v>7.8E-2</v>
      </c>
      <c r="Q429" s="48">
        <f>_xlfn.XLOOKUP(tbDailies[[#This Row],[Month]],tbMonthlies[Month],tbMonthlies[Debt to GDP],Q430)</f>
        <v>79.204999999999998</v>
      </c>
    </row>
    <row r="430" spans="2:17" ht="30" customHeight="1" x14ac:dyDescent="0.25">
      <c r="B430" s="10">
        <v>44083</v>
      </c>
      <c r="C430" s="18" t="str">
        <f>TEXT(tbDailies[[#This Row],[Date]],"mmm-yy")</f>
        <v>Sep-20</v>
      </c>
      <c r="D430" s="4">
        <v>38</v>
      </c>
      <c r="E430" s="4" t="str">
        <f>_xlfn.XLOOKUP(tbDailies[[#This Row],[Date]],FXUSDCAD[Date],FXUSDCAD[Rate],E431)</f>
        <v>1.3173</v>
      </c>
      <c r="F430" s="6">
        <f>_xlfn.XLOOKUP(tbDailies[[#This Row],[Date]],BTC_USD_History[Date],BTC_USD_History[Close],"n/a")</f>
        <v>10242.347656</v>
      </c>
      <c r="G430" s="6">
        <f>_xlfn.XLOOKUP(tbDailies[[#This Row],[Date]],ETH_USD_History[Date(UTC)],ETH_USD_History[Value],"n/a")</f>
        <v>351.15</v>
      </c>
      <c r="H430" s="6">
        <f>_xlfn.XLOOKUP(tbDailies[[#This Row],[Date]],VOO_USD_History[Date],VOO_USD_History[Close],"n/a")</f>
        <v>312.209991</v>
      </c>
      <c r="I430" s="8">
        <f>_xlfn.XLOOKUP(tbDailies[[#This Row],[Date]],VIX_USD_History[DATE],VIX_USD_History[CLOSE],"n/a")</f>
        <v>28.81</v>
      </c>
      <c r="J430" s="6">
        <f>tbDailies[[#This Row],[BTC-USD]]*tbDailies[[#This Row],[FX]]</f>
        <v>13492.244567248799</v>
      </c>
      <c r="K430" s="6">
        <f>tbDailies[[#This Row],[ETH-USD]]*tbDailies[[#This Row],[FX]]</f>
        <v>462.56989499999992</v>
      </c>
      <c r="L430" s="16">
        <f>_xlfn.XLOOKUP(tbDailies[[#This Row],[Month]],tbMonthlies[Month],tbMonthlies[US Inflation],L431)</f>
        <v>1.37E-2</v>
      </c>
      <c r="M430" s="39">
        <f>_xlfn.XLOOKUP(tbDailies[[#This Row],[Month]],tbMonthlies[Month],tbMonthlies[Buffett Indicator],M431)</f>
        <v>1.7093896683853886</v>
      </c>
      <c r="N430" s="39">
        <f>_xlfn.XLOOKUP(tbDailies[[#This Row],[Month]],tbMonthlies[Month],tbMonthlies[CPI Indicator],N431)</f>
        <v>0.72346221196875771</v>
      </c>
      <c r="O430" s="39">
        <f>_xlfn.XLOOKUP(tbDailies[[#This Row],[Month]],tbMonthlies[Month],tbMonthlies[Shiller PE],O431)</f>
        <v>0.3427</v>
      </c>
      <c r="P430" s="39">
        <f>_xlfn.XLOOKUP(tbDailies[[#This Row],[Month]],tbMonthlies[Month],tbMonthlies[Unemployment],P431)</f>
        <v>7.8E-2</v>
      </c>
      <c r="Q430" s="48">
        <f>_xlfn.XLOOKUP(tbDailies[[#This Row],[Month]],tbMonthlies[Month],tbMonthlies[Debt to GDP],Q431)</f>
        <v>79.204999999999998</v>
      </c>
    </row>
    <row r="431" spans="2:17" ht="30" customHeight="1" x14ac:dyDescent="0.25">
      <c r="B431" s="10">
        <v>44082</v>
      </c>
      <c r="C431" s="18" t="str">
        <f>TEXT(tbDailies[[#This Row],[Date]],"mmm-yy")</f>
        <v>Sep-20</v>
      </c>
      <c r="D431" s="4">
        <v>41</v>
      </c>
      <c r="E431" s="4" t="str">
        <f>_xlfn.XLOOKUP(tbDailies[[#This Row],[Date]],FXUSDCAD[Date],FXUSDCAD[Rate],E432)</f>
        <v>1.3191</v>
      </c>
      <c r="F431" s="6">
        <f>_xlfn.XLOOKUP(tbDailies[[#This Row],[Date]],BTC_USD_History[Date],BTC_USD_History[Close],"n/a")</f>
        <v>10131.516602</v>
      </c>
      <c r="G431" s="6">
        <f>_xlfn.XLOOKUP(tbDailies[[#This Row],[Date]],ETH_USD_History[Date(UTC)],ETH_USD_History[Value],"n/a")</f>
        <v>337.45</v>
      </c>
      <c r="H431" s="6">
        <f>_xlfn.XLOOKUP(tbDailies[[#This Row],[Date]],VOO_USD_History[Date],VOO_USD_History[Close],"n/a")</f>
        <v>306.17001299999998</v>
      </c>
      <c r="I431" s="8">
        <f>_xlfn.XLOOKUP(tbDailies[[#This Row],[Date]],VIX_USD_History[DATE],VIX_USD_History[CLOSE],"n/a")</f>
        <v>31.46</v>
      </c>
      <c r="J431" s="6">
        <f>tbDailies[[#This Row],[BTC-USD]]*tbDailies[[#This Row],[FX]]</f>
        <v>13364.4835496982</v>
      </c>
      <c r="K431" s="6">
        <f>tbDailies[[#This Row],[ETH-USD]]*tbDailies[[#This Row],[FX]]</f>
        <v>445.13029499999999</v>
      </c>
      <c r="L431" s="16">
        <f>_xlfn.XLOOKUP(tbDailies[[#This Row],[Month]],tbMonthlies[Month],tbMonthlies[US Inflation],L432)</f>
        <v>1.37E-2</v>
      </c>
      <c r="M431" s="39">
        <f>_xlfn.XLOOKUP(tbDailies[[#This Row],[Month]],tbMonthlies[Month],tbMonthlies[Buffett Indicator],M432)</f>
        <v>1.7093896683853886</v>
      </c>
      <c r="N431" s="39">
        <f>_xlfn.XLOOKUP(tbDailies[[#This Row],[Month]],tbMonthlies[Month],tbMonthlies[CPI Indicator],N432)</f>
        <v>0.72346221196875771</v>
      </c>
      <c r="O431" s="39">
        <f>_xlfn.XLOOKUP(tbDailies[[#This Row],[Month]],tbMonthlies[Month],tbMonthlies[Shiller PE],O432)</f>
        <v>0.3427</v>
      </c>
      <c r="P431" s="39">
        <f>_xlfn.XLOOKUP(tbDailies[[#This Row],[Month]],tbMonthlies[Month],tbMonthlies[Unemployment],P432)</f>
        <v>7.8E-2</v>
      </c>
      <c r="Q431" s="48">
        <f>_xlfn.XLOOKUP(tbDailies[[#This Row],[Month]],tbMonthlies[Month],tbMonthlies[Debt to GDP],Q432)</f>
        <v>79.204999999999998</v>
      </c>
    </row>
    <row r="432" spans="2:17" ht="30" customHeight="1" x14ac:dyDescent="0.25">
      <c r="B432" s="10">
        <v>44081</v>
      </c>
      <c r="C432" s="18" t="str">
        <f>TEXT(tbDailies[[#This Row],[Date]],"mmm-yy")</f>
        <v>Sep-20</v>
      </c>
      <c r="D432" s="4">
        <v>41</v>
      </c>
      <c r="E432" s="4" t="str">
        <f>_xlfn.XLOOKUP(tbDailies[[#This Row],[Date]],FXUSDCAD[Date],FXUSDCAD[Rate],E433)</f>
        <v>1.3089</v>
      </c>
      <c r="F432" s="6">
        <f>_xlfn.XLOOKUP(tbDailies[[#This Row],[Date]],BTC_USD_History[Date],BTC_USD_History[Close],"n/a")</f>
        <v>10369.563477</v>
      </c>
      <c r="G432" s="6">
        <f>_xlfn.XLOOKUP(tbDailies[[#This Row],[Date]],ETH_USD_History[Date(UTC)],ETH_USD_History[Value],"n/a")</f>
        <v>353.7</v>
      </c>
      <c r="H432" s="6" t="str">
        <f>_xlfn.XLOOKUP(tbDailies[[#This Row],[Date]],VOO_USD_History[Date],VOO_USD_History[Close],"n/a")</f>
        <v>n/a</v>
      </c>
      <c r="I432" s="8" t="str">
        <f>_xlfn.XLOOKUP(tbDailies[[#This Row],[Date]],VIX_USD_History[DATE],VIX_USD_History[CLOSE],"n/a")</f>
        <v>n/a</v>
      </c>
      <c r="J432" s="6">
        <f>tbDailies[[#This Row],[BTC-USD]]*tbDailies[[#This Row],[FX]]</f>
        <v>13572.7216350453</v>
      </c>
      <c r="K432" s="6">
        <f>tbDailies[[#This Row],[ETH-USD]]*tbDailies[[#This Row],[FX]]</f>
        <v>462.95792999999998</v>
      </c>
      <c r="L432" s="16">
        <f>_xlfn.XLOOKUP(tbDailies[[#This Row],[Month]],tbMonthlies[Month],tbMonthlies[US Inflation],L433)</f>
        <v>1.37E-2</v>
      </c>
      <c r="M432" s="39">
        <f>_xlfn.XLOOKUP(tbDailies[[#This Row],[Month]],tbMonthlies[Month],tbMonthlies[Buffett Indicator],M433)</f>
        <v>1.7093896683853886</v>
      </c>
      <c r="N432" s="39">
        <f>_xlfn.XLOOKUP(tbDailies[[#This Row],[Month]],tbMonthlies[Month],tbMonthlies[CPI Indicator],N433)</f>
        <v>0.72346221196875771</v>
      </c>
      <c r="O432" s="39">
        <f>_xlfn.XLOOKUP(tbDailies[[#This Row],[Month]],tbMonthlies[Month],tbMonthlies[Shiller PE],O433)</f>
        <v>0.3427</v>
      </c>
      <c r="P432" s="39">
        <f>_xlfn.XLOOKUP(tbDailies[[#This Row],[Month]],tbMonthlies[Month],tbMonthlies[Unemployment],P433)</f>
        <v>7.8E-2</v>
      </c>
      <c r="Q432" s="48">
        <f>_xlfn.XLOOKUP(tbDailies[[#This Row],[Month]],tbMonthlies[Month],tbMonthlies[Debt to GDP],Q433)</f>
        <v>79.204999999999998</v>
      </c>
    </row>
    <row r="433" spans="2:17" ht="30" customHeight="1" x14ac:dyDescent="0.25">
      <c r="B433" s="10">
        <v>44080</v>
      </c>
      <c r="C433" s="18" t="str">
        <f>TEXT(tbDailies[[#This Row],[Date]],"mmm-yy")</f>
        <v>Sep-20</v>
      </c>
      <c r="D433" s="4">
        <v>41</v>
      </c>
      <c r="E433" s="4" t="str">
        <f>_xlfn.XLOOKUP(tbDailies[[#This Row],[Date]],FXUSDCAD[Date],FXUSDCAD[Rate],E434)</f>
        <v>1.3089</v>
      </c>
      <c r="F433" s="6">
        <f>_xlfn.XLOOKUP(tbDailies[[#This Row],[Date]],BTC_USD_History[Date],BTC_USD_History[Close],"n/a")</f>
        <v>10280.351563</v>
      </c>
      <c r="G433" s="6">
        <f>_xlfn.XLOOKUP(tbDailies[[#This Row],[Date]],ETH_USD_History[Date(UTC)],ETH_USD_History[Value],"n/a")</f>
        <v>352.69</v>
      </c>
      <c r="H433" s="6" t="str">
        <f>_xlfn.XLOOKUP(tbDailies[[#This Row],[Date]],VOO_USD_History[Date],VOO_USD_History[Close],"n/a")</f>
        <v>n/a</v>
      </c>
      <c r="I433" s="8" t="str">
        <f>_xlfn.XLOOKUP(tbDailies[[#This Row],[Date]],VIX_USD_History[DATE],VIX_USD_History[CLOSE],"n/a")</f>
        <v>n/a</v>
      </c>
      <c r="J433" s="6">
        <f>tbDailies[[#This Row],[BTC-USD]]*tbDailies[[#This Row],[FX]]</f>
        <v>13455.952160810699</v>
      </c>
      <c r="K433" s="6">
        <f>tbDailies[[#This Row],[ETH-USD]]*tbDailies[[#This Row],[FX]]</f>
        <v>461.635941</v>
      </c>
      <c r="L433" s="16">
        <f>_xlfn.XLOOKUP(tbDailies[[#This Row],[Month]],tbMonthlies[Month],tbMonthlies[US Inflation],L434)</f>
        <v>1.37E-2</v>
      </c>
      <c r="M433" s="39">
        <f>_xlfn.XLOOKUP(tbDailies[[#This Row],[Month]],tbMonthlies[Month],tbMonthlies[Buffett Indicator],M434)</f>
        <v>1.7093896683853886</v>
      </c>
      <c r="N433" s="39">
        <f>_xlfn.XLOOKUP(tbDailies[[#This Row],[Month]],tbMonthlies[Month],tbMonthlies[CPI Indicator],N434)</f>
        <v>0.72346221196875771</v>
      </c>
      <c r="O433" s="39">
        <f>_xlfn.XLOOKUP(tbDailies[[#This Row],[Month]],tbMonthlies[Month],tbMonthlies[Shiller PE],O434)</f>
        <v>0.3427</v>
      </c>
      <c r="P433" s="39">
        <f>_xlfn.XLOOKUP(tbDailies[[#This Row],[Month]],tbMonthlies[Month],tbMonthlies[Unemployment],P434)</f>
        <v>7.8E-2</v>
      </c>
      <c r="Q433" s="48">
        <f>_xlfn.XLOOKUP(tbDailies[[#This Row],[Month]],tbMonthlies[Month],tbMonthlies[Debt to GDP],Q434)</f>
        <v>79.204999999999998</v>
      </c>
    </row>
    <row r="434" spans="2:17" ht="30" customHeight="1" x14ac:dyDescent="0.25">
      <c r="B434" s="10">
        <v>44079</v>
      </c>
      <c r="C434" s="18" t="str">
        <f>TEXT(tbDailies[[#This Row],[Date]],"mmm-yy")</f>
        <v>Sep-20</v>
      </c>
      <c r="D434" s="4">
        <v>41</v>
      </c>
      <c r="E434" s="4" t="str">
        <f>_xlfn.XLOOKUP(tbDailies[[#This Row],[Date]],FXUSDCAD[Date],FXUSDCAD[Rate],E435)</f>
        <v>1.3089</v>
      </c>
      <c r="F434" s="6">
        <f>_xlfn.XLOOKUP(tbDailies[[#This Row],[Date]],BTC_USD_History[Date],BTC_USD_History[Close],"n/a")</f>
        <v>10169.567383</v>
      </c>
      <c r="G434" s="6">
        <f>_xlfn.XLOOKUP(tbDailies[[#This Row],[Date]],ETH_USD_History[Date(UTC)],ETH_USD_History[Value],"n/a")</f>
        <v>335.24</v>
      </c>
      <c r="H434" s="6" t="str">
        <f>_xlfn.XLOOKUP(tbDailies[[#This Row],[Date]],VOO_USD_History[Date],VOO_USD_History[Close],"n/a")</f>
        <v>n/a</v>
      </c>
      <c r="I434" s="8" t="str">
        <f>_xlfn.XLOOKUP(tbDailies[[#This Row],[Date]],VIX_USD_History[DATE],VIX_USD_History[CLOSE],"n/a")</f>
        <v>n/a</v>
      </c>
      <c r="J434" s="6">
        <f>tbDailies[[#This Row],[BTC-USD]]*tbDailies[[#This Row],[FX]]</f>
        <v>13310.946747608699</v>
      </c>
      <c r="K434" s="6">
        <f>tbDailies[[#This Row],[ETH-USD]]*tbDailies[[#This Row],[FX]]</f>
        <v>438.795636</v>
      </c>
      <c r="L434" s="16">
        <f>_xlfn.XLOOKUP(tbDailies[[#This Row],[Month]],tbMonthlies[Month],tbMonthlies[US Inflation],L435)</f>
        <v>1.37E-2</v>
      </c>
      <c r="M434" s="39">
        <f>_xlfn.XLOOKUP(tbDailies[[#This Row],[Month]],tbMonthlies[Month],tbMonthlies[Buffett Indicator],M435)</f>
        <v>1.7093896683853886</v>
      </c>
      <c r="N434" s="39">
        <f>_xlfn.XLOOKUP(tbDailies[[#This Row],[Month]],tbMonthlies[Month],tbMonthlies[CPI Indicator],N435)</f>
        <v>0.72346221196875771</v>
      </c>
      <c r="O434" s="39">
        <f>_xlfn.XLOOKUP(tbDailies[[#This Row],[Month]],tbMonthlies[Month],tbMonthlies[Shiller PE],O435)</f>
        <v>0.3427</v>
      </c>
      <c r="P434" s="39">
        <f>_xlfn.XLOOKUP(tbDailies[[#This Row],[Month]],tbMonthlies[Month],tbMonthlies[Unemployment],P435)</f>
        <v>7.8E-2</v>
      </c>
      <c r="Q434" s="48">
        <f>_xlfn.XLOOKUP(tbDailies[[#This Row],[Month]],tbMonthlies[Month],tbMonthlies[Debt to GDP],Q435)</f>
        <v>79.204999999999998</v>
      </c>
    </row>
    <row r="435" spans="2:17" ht="30" customHeight="1" x14ac:dyDescent="0.25">
      <c r="B435" s="10">
        <v>44078</v>
      </c>
      <c r="C435" s="18" t="str">
        <f>TEXT(tbDailies[[#This Row],[Date]],"mmm-yy")</f>
        <v>Sep-20</v>
      </c>
      <c r="D435" s="4">
        <v>40</v>
      </c>
      <c r="E435" s="4" t="str">
        <f>_xlfn.XLOOKUP(tbDailies[[#This Row],[Date]],FXUSDCAD[Date],FXUSDCAD[Rate],E436)</f>
        <v>1.3089</v>
      </c>
      <c r="F435" s="6">
        <f>_xlfn.XLOOKUP(tbDailies[[#This Row],[Date]],BTC_USD_History[Date],BTC_USD_History[Close],"n/a")</f>
        <v>10511.813477</v>
      </c>
      <c r="G435" s="6">
        <f>_xlfn.XLOOKUP(tbDailies[[#This Row],[Date]],ETH_USD_History[Date(UTC)],ETH_USD_History[Value],"n/a")</f>
        <v>385.91</v>
      </c>
      <c r="H435" s="6">
        <f>_xlfn.XLOOKUP(tbDailies[[#This Row],[Date]],VOO_USD_History[Date],VOO_USD_History[Close],"n/a")</f>
        <v>314.82000699999998</v>
      </c>
      <c r="I435" s="8">
        <f>_xlfn.XLOOKUP(tbDailies[[#This Row],[Date]],VIX_USD_History[DATE],VIX_USD_History[CLOSE],"n/a")</f>
        <v>30.75</v>
      </c>
      <c r="J435" s="6">
        <f>tbDailies[[#This Row],[BTC-USD]]*tbDailies[[#This Row],[FX]]</f>
        <v>13758.912660045298</v>
      </c>
      <c r="K435" s="6">
        <f>tbDailies[[#This Row],[ETH-USD]]*tbDailies[[#This Row],[FX]]</f>
        <v>505.11759900000004</v>
      </c>
      <c r="L435" s="16">
        <f>_xlfn.XLOOKUP(tbDailies[[#This Row],[Month]],tbMonthlies[Month],tbMonthlies[US Inflation],L436)</f>
        <v>1.37E-2</v>
      </c>
      <c r="M435" s="39">
        <f>_xlfn.XLOOKUP(tbDailies[[#This Row],[Month]],tbMonthlies[Month],tbMonthlies[Buffett Indicator],M436)</f>
        <v>1.7093896683853886</v>
      </c>
      <c r="N435" s="39">
        <f>_xlfn.XLOOKUP(tbDailies[[#This Row],[Month]],tbMonthlies[Month],tbMonthlies[CPI Indicator],N436)</f>
        <v>0.72346221196875771</v>
      </c>
      <c r="O435" s="39">
        <f>_xlfn.XLOOKUP(tbDailies[[#This Row],[Month]],tbMonthlies[Month],tbMonthlies[Shiller PE],O436)</f>
        <v>0.3427</v>
      </c>
      <c r="P435" s="39">
        <f>_xlfn.XLOOKUP(tbDailies[[#This Row],[Month]],tbMonthlies[Month],tbMonthlies[Unemployment],P436)</f>
        <v>7.8E-2</v>
      </c>
      <c r="Q435" s="48">
        <f>_xlfn.XLOOKUP(tbDailies[[#This Row],[Month]],tbMonthlies[Month],tbMonthlies[Debt to GDP],Q436)</f>
        <v>79.204999999999998</v>
      </c>
    </row>
    <row r="436" spans="2:17" ht="30" customHeight="1" x14ac:dyDescent="0.25">
      <c r="B436" s="10">
        <v>44077</v>
      </c>
      <c r="C436" s="18" t="str">
        <f>TEXT(tbDailies[[#This Row],[Date]],"mmm-yy")</f>
        <v>Sep-20</v>
      </c>
      <c r="D436" s="4">
        <v>79</v>
      </c>
      <c r="E436" s="4" t="str">
        <f>_xlfn.XLOOKUP(tbDailies[[#This Row],[Date]],FXUSDCAD[Date],FXUSDCAD[Rate],E437)</f>
        <v>1.3123</v>
      </c>
      <c r="F436" s="6">
        <f>_xlfn.XLOOKUP(tbDailies[[#This Row],[Date]],BTC_USD_History[Date],BTC_USD_History[Close],"n/a")</f>
        <v>10245.296875</v>
      </c>
      <c r="G436" s="6">
        <f>_xlfn.XLOOKUP(tbDailies[[#This Row],[Date]],ETH_USD_History[Date(UTC)],ETH_USD_History[Value],"n/a")</f>
        <v>382.46</v>
      </c>
      <c r="H436" s="6">
        <f>_xlfn.XLOOKUP(tbDailies[[#This Row],[Date]],VOO_USD_History[Date],VOO_USD_History[Close],"n/a")</f>
        <v>317.35998499999999</v>
      </c>
      <c r="I436" s="8">
        <f>_xlfn.XLOOKUP(tbDailies[[#This Row],[Date]],VIX_USD_History[DATE],VIX_USD_History[CLOSE],"n/a")</f>
        <v>33.6</v>
      </c>
      <c r="J436" s="6">
        <f>tbDailies[[#This Row],[BTC-USD]]*tbDailies[[#This Row],[FX]]</f>
        <v>13444.9030890625</v>
      </c>
      <c r="K436" s="6">
        <f>tbDailies[[#This Row],[ETH-USD]]*tbDailies[[#This Row],[FX]]</f>
        <v>501.90225799999996</v>
      </c>
      <c r="L436" s="16">
        <f>_xlfn.XLOOKUP(tbDailies[[#This Row],[Month]],tbMonthlies[Month],tbMonthlies[US Inflation],L437)</f>
        <v>1.37E-2</v>
      </c>
      <c r="M436" s="39">
        <f>_xlfn.XLOOKUP(tbDailies[[#This Row],[Month]],tbMonthlies[Month],tbMonthlies[Buffett Indicator],M437)</f>
        <v>1.7093896683853886</v>
      </c>
      <c r="N436" s="39">
        <f>_xlfn.XLOOKUP(tbDailies[[#This Row],[Month]],tbMonthlies[Month],tbMonthlies[CPI Indicator],N437)</f>
        <v>0.72346221196875771</v>
      </c>
      <c r="O436" s="39">
        <f>_xlfn.XLOOKUP(tbDailies[[#This Row],[Month]],tbMonthlies[Month],tbMonthlies[Shiller PE],O437)</f>
        <v>0.3427</v>
      </c>
      <c r="P436" s="39">
        <f>_xlfn.XLOOKUP(tbDailies[[#This Row],[Month]],tbMonthlies[Month],tbMonthlies[Unemployment],P437)</f>
        <v>7.8E-2</v>
      </c>
      <c r="Q436" s="48">
        <f>_xlfn.XLOOKUP(tbDailies[[#This Row],[Month]],tbMonthlies[Month],tbMonthlies[Debt to GDP],Q437)</f>
        <v>79.204999999999998</v>
      </c>
    </row>
    <row r="437" spans="2:17" ht="30" customHeight="1" x14ac:dyDescent="0.25">
      <c r="B437" s="10">
        <v>44076</v>
      </c>
      <c r="C437" s="18" t="str">
        <f>TEXT(tbDailies[[#This Row],[Date]],"mmm-yy")</f>
        <v>Sep-20</v>
      </c>
      <c r="D437" s="4">
        <v>83</v>
      </c>
      <c r="E437" s="4" t="str">
        <f>_xlfn.XLOOKUP(tbDailies[[#This Row],[Date]],FXUSDCAD[Date],FXUSDCAD[Rate],E438)</f>
        <v>1.3067</v>
      </c>
      <c r="F437" s="6">
        <f>_xlfn.XLOOKUP(tbDailies[[#This Row],[Date]],BTC_USD_History[Date],BTC_USD_History[Close],"n/a")</f>
        <v>11414.034180000001</v>
      </c>
      <c r="G437" s="6">
        <f>_xlfn.XLOOKUP(tbDailies[[#This Row],[Date]],ETH_USD_History[Date(UTC)],ETH_USD_History[Value],"n/a")</f>
        <v>439.83</v>
      </c>
      <c r="H437" s="6">
        <f>_xlfn.XLOOKUP(tbDailies[[#This Row],[Date]],VOO_USD_History[Date],VOO_USD_History[Close],"n/a")</f>
        <v>328.73998999999998</v>
      </c>
      <c r="I437" s="8">
        <f>_xlfn.XLOOKUP(tbDailies[[#This Row],[Date]],VIX_USD_History[DATE],VIX_USD_History[CLOSE],"n/a")</f>
        <v>26.57</v>
      </c>
      <c r="J437" s="6">
        <f>tbDailies[[#This Row],[BTC-USD]]*tbDailies[[#This Row],[FX]]</f>
        <v>14914.718463006</v>
      </c>
      <c r="K437" s="6">
        <f>tbDailies[[#This Row],[ETH-USD]]*tbDailies[[#This Row],[FX]]</f>
        <v>574.72586100000001</v>
      </c>
      <c r="L437" s="16">
        <f>_xlfn.XLOOKUP(tbDailies[[#This Row],[Month]],tbMonthlies[Month],tbMonthlies[US Inflation],L438)</f>
        <v>1.37E-2</v>
      </c>
      <c r="M437" s="39">
        <f>_xlfn.XLOOKUP(tbDailies[[#This Row],[Month]],tbMonthlies[Month],tbMonthlies[Buffett Indicator],M438)</f>
        <v>1.7093896683853886</v>
      </c>
      <c r="N437" s="39">
        <f>_xlfn.XLOOKUP(tbDailies[[#This Row],[Month]],tbMonthlies[Month],tbMonthlies[CPI Indicator],N438)</f>
        <v>0.72346221196875771</v>
      </c>
      <c r="O437" s="39">
        <f>_xlfn.XLOOKUP(tbDailies[[#This Row],[Month]],tbMonthlies[Month],tbMonthlies[Shiller PE],O438)</f>
        <v>0.3427</v>
      </c>
      <c r="P437" s="39">
        <f>_xlfn.XLOOKUP(tbDailies[[#This Row],[Month]],tbMonthlies[Month],tbMonthlies[Unemployment],P438)</f>
        <v>7.8E-2</v>
      </c>
      <c r="Q437" s="48">
        <f>_xlfn.XLOOKUP(tbDailies[[#This Row],[Month]],tbMonthlies[Month],tbMonthlies[Debt to GDP],Q438)</f>
        <v>79.204999999999998</v>
      </c>
    </row>
    <row r="438" spans="2:17" ht="30" customHeight="1" x14ac:dyDescent="0.25">
      <c r="B438" s="10">
        <v>44075</v>
      </c>
      <c r="C438" s="18" t="str">
        <f>TEXT(tbDailies[[#This Row],[Date]],"mmm-yy")</f>
        <v>Sep-20</v>
      </c>
      <c r="D438" s="4">
        <v>75</v>
      </c>
      <c r="E438" s="4" t="str">
        <f>_xlfn.XLOOKUP(tbDailies[[#This Row],[Date]],FXUSDCAD[Date],FXUSDCAD[Rate],E439)</f>
        <v>1.3055</v>
      </c>
      <c r="F438" s="6">
        <f>_xlfn.XLOOKUP(tbDailies[[#This Row],[Date]],BTC_USD_History[Date],BTC_USD_History[Close],"n/a")</f>
        <v>11970.478515999999</v>
      </c>
      <c r="G438" s="6">
        <f>_xlfn.XLOOKUP(tbDailies[[#This Row],[Date]],ETH_USD_History[Date(UTC)],ETH_USD_History[Value],"n/a")</f>
        <v>475.81</v>
      </c>
      <c r="H438" s="6">
        <f>_xlfn.XLOOKUP(tbDailies[[#This Row],[Date]],VOO_USD_History[Date],VOO_USD_History[Close],"n/a")</f>
        <v>324.01998900000001</v>
      </c>
      <c r="I438" s="8">
        <f>_xlfn.XLOOKUP(tbDailies[[#This Row],[Date]],VIX_USD_History[DATE],VIX_USD_History[CLOSE],"n/a")</f>
        <v>26.12</v>
      </c>
      <c r="J438" s="6">
        <f>tbDailies[[#This Row],[BTC-USD]]*tbDailies[[#This Row],[FX]]</f>
        <v>15627.459702638</v>
      </c>
      <c r="K438" s="6">
        <f>tbDailies[[#This Row],[ETH-USD]]*tbDailies[[#This Row],[FX]]</f>
        <v>621.16995500000007</v>
      </c>
      <c r="L438" s="16">
        <f>_xlfn.XLOOKUP(tbDailies[[#This Row],[Month]],tbMonthlies[Month],tbMonthlies[US Inflation],L439)</f>
        <v>1.37E-2</v>
      </c>
      <c r="M438" s="39">
        <f>_xlfn.XLOOKUP(tbDailies[[#This Row],[Month]],tbMonthlies[Month],tbMonthlies[Buffett Indicator],M439)</f>
        <v>1.7093896683853886</v>
      </c>
      <c r="N438" s="39">
        <f>_xlfn.XLOOKUP(tbDailies[[#This Row],[Month]],tbMonthlies[Month],tbMonthlies[CPI Indicator],N439)</f>
        <v>0.72346221196875771</v>
      </c>
      <c r="O438" s="39">
        <f>_xlfn.XLOOKUP(tbDailies[[#This Row],[Month]],tbMonthlies[Month],tbMonthlies[Shiller PE],O439)</f>
        <v>0.3427</v>
      </c>
      <c r="P438" s="39">
        <f>_xlfn.XLOOKUP(tbDailies[[#This Row],[Month]],tbMonthlies[Month],tbMonthlies[Unemployment],P439)</f>
        <v>7.8E-2</v>
      </c>
      <c r="Q438" s="48">
        <f>_xlfn.XLOOKUP(tbDailies[[#This Row],[Month]],tbMonthlies[Month],tbMonthlies[Debt to GDP],Q439)</f>
        <v>79.204999999999998</v>
      </c>
    </row>
    <row r="439" spans="2:17" ht="30" customHeight="1" x14ac:dyDescent="0.25">
      <c r="B439" s="10">
        <v>44074</v>
      </c>
      <c r="C439" s="18" t="str">
        <f>TEXT(tbDailies[[#This Row],[Date]],"mmm-yy")</f>
        <v>Aug-20</v>
      </c>
      <c r="D439" s="4">
        <v>75</v>
      </c>
      <c r="E439" s="4" t="str">
        <f>_xlfn.XLOOKUP(tbDailies[[#This Row],[Date]],FXUSDCAD[Date],FXUSDCAD[Rate],E440)</f>
        <v>1.3042</v>
      </c>
      <c r="F439" s="6">
        <f>_xlfn.XLOOKUP(tbDailies[[#This Row],[Date]],BTC_USD_History[Date],BTC_USD_History[Close],"n/a")</f>
        <v>11680.820313</v>
      </c>
      <c r="G439" s="6">
        <f>_xlfn.XLOOKUP(tbDailies[[#This Row],[Date]],ETH_USD_History[Date(UTC)],ETH_USD_History[Value],"n/a")</f>
        <v>434.1</v>
      </c>
      <c r="H439" s="6">
        <f>_xlfn.XLOOKUP(tbDailies[[#This Row],[Date]],VOO_USD_History[Date],VOO_USD_History[Close],"n/a")</f>
        <v>321.01998900000001</v>
      </c>
      <c r="I439" s="8">
        <f>_xlfn.XLOOKUP(tbDailies[[#This Row],[Date]],VIX_USD_History[DATE],VIX_USD_History[CLOSE],"n/a")</f>
        <v>26.41</v>
      </c>
      <c r="J439" s="6">
        <f>tbDailies[[#This Row],[BTC-USD]]*tbDailies[[#This Row],[FX]]</f>
        <v>15234.1258522146</v>
      </c>
      <c r="K439" s="6">
        <f>tbDailies[[#This Row],[ETH-USD]]*tbDailies[[#This Row],[FX]]</f>
        <v>566.15322000000003</v>
      </c>
      <c r="L439" s="16">
        <f>_xlfn.XLOOKUP(tbDailies[[#This Row],[Month]],tbMonthlies[Month],tbMonthlies[US Inflation],L440)</f>
        <v>1.3100000000000001E-2</v>
      </c>
      <c r="M439" s="39">
        <f>_xlfn.XLOOKUP(tbDailies[[#This Row],[Month]],tbMonthlies[Month],tbMonthlies[Buffett Indicator],M440)</f>
        <v>1.5797371194480763</v>
      </c>
      <c r="N439" s="39">
        <f>_xlfn.XLOOKUP(tbDailies[[#This Row],[Month]],tbMonthlies[Month],tbMonthlies[CPI Indicator],N440)</f>
        <v>0.72245601356422162</v>
      </c>
      <c r="O439" s="39">
        <f>_xlfn.XLOOKUP(tbDailies[[#This Row],[Month]],tbMonthlies[Month],tbMonthlies[Shiller PE],O440)</f>
        <v>0.34409999999999996</v>
      </c>
      <c r="P439" s="39">
        <f>_xlfn.XLOOKUP(tbDailies[[#This Row],[Month]],tbMonthlies[Month],tbMonthlies[Unemployment],P440)</f>
        <v>8.4000000000000005E-2</v>
      </c>
      <c r="Q439" s="48">
        <f>_xlfn.XLOOKUP(tbDailies[[#This Row],[Month]],tbMonthlies[Month],tbMonthlies[Debt to GDP],Q440)</f>
        <v>79.204999999999998</v>
      </c>
    </row>
    <row r="440" spans="2:17" ht="30" customHeight="1" x14ac:dyDescent="0.25">
      <c r="B440" s="10">
        <v>44073</v>
      </c>
      <c r="C440" s="18" t="str">
        <f>TEXT(tbDailies[[#This Row],[Date]],"mmm-yy")</f>
        <v>Aug-20</v>
      </c>
      <c r="D440" s="4">
        <v>75</v>
      </c>
      <c r="E440" s="4" t="str">
        <f>_xlfn.XLOOKUP(tbDailies[[#This Row],[Date]],FXUSDCAD[Date],FXUSDCAD[Rate],E441)</f>
        <v>1.3097</v>
      </c>
      <c r="F440" s="6">
        <f>_xlfn.XLOOKUP(tbDailies[[#This Row],[Date]],BTC_USD_History[Date],BTC_USD_History[Close],"n/a")</f>
        <v>11711.505859000001</v>
      </c>
      <c r="G440" s="6">
        <f>_xlfn.XLOOKUP(tbDailies[[#This Row],[Date]],ETH_USD_History[Date(UTC)],ETH_USD_History[Value],"n/a")</f>
        <v>429.04</v>
      </c>
      <c r="H440" s="6" t="str">
        <f>_xlfn.XLOOKUP(tbDailies[[#This Row],[Date]],VOO_USD_History[Date],VOO_USD_History[Close],"n/a")</f>
        <v>n/a</v>
      </c>
      <c r="I440" s="8" t="str">
        <f>_xlfn.XLOOKUP(tbDailies[[#This Row],[Date]],VIX_USD_History[DATE],VIX_USD_History[CLOSE],"n/a")</f>
        <v>n/a</v>
      </c>
      <c r="J440" s="6">
        <f>tbDailies[[#This Row],[BTC-USD]]*tbDailies[[#This Row],[FX]]</f>
        <v>15338.559223532302</v>
      </c>
      <c r="K440" s="6">
        <f>tbDailies[[#This Row],[ETH-USD]]*tbDailies[[#This Row],[FX]]</f>
        <v>561.91368800000009</v>
      </c>
      <c r="L440" s="16">
        <f>_xlfn.XLOOKUP(tbDailies[[#This Row],[Month]],tbMonthlies[Month],tbMonthlies[US Inflation],L441)</f>
        <v>1.3100000000000001E-2</v>
      </c>
      <c r="M440" s="39">
        <f>_xlfn.XLOOKUP(tbDailies[[#This Row],[Month]],tbMonthlies[Month],tbMonthlies[Buffett Indicator],M441)</f>
        <v>1.5797371194480763</v>
      </c>
      <c r="N440" s="39">
        <f>_xlfn.XLOOKUP(tbDailies[[#This Row],[Month]],tbMonthlies[Month],tbMonthlies[CPI Indicator],N441)</f>
        <v>0.72245601356422162</v>
      </c>
      <c r="O440" s="39">
        <f>_xlfn.XLOOKUP(tbDailies[[#This Row],[Month]],tbMonthlies[Month],tbMonthlies[Shiller PE],O441)</f>
        <v>0.34409999999999996</v>
      </c>
      <c r="P440" s="39">
        <f>_xlfn.XLOOKUP(tbDailies[[#This Row],[Month]],tbMonthlies[Month],tbMonthlies[Unemployment],P441)</f>
        <v>8.4000000000000005E-2</v>
      </c>
      <c r="Q440" s="48">
        <f>_xlfn.XLOOKUP(tbDailies[[#This Row],[Month]],tbMonthlies[Month],tbMonthlies[Debt to GDP],Q441)</f>
        <v>79.204999999999998</v>
      </c>
    </row>
    <row r="441" spans="2:17" ht="30" customHeight="1" x14ac:dyDescent="0.25">
      <c r="B441" s="10">
        <v>44072</v>
      </c>
      <c r="C441" s="18" t="str">
        <f>TEXT(tbDailies[[#This Row],[Date]],"mmm-yy")</f>
        <v>Aug-20</v>
      </c>
      <c r="D441" s="4">
        <v>79</v>
      </c>
      <c r="E441" s="4" t="str">
        <f>_xlfn.XLOOKUP(tbDailies[[#This Row],[Date]],FXUSDCAD[Date],FXUSDCAD[Rate],E442)</f>
        <v>1.3097</v>
      </c>
      <c r="F441" s="6">
        <f>_xlfn.XLOOKUP(tbDailies[[#This Row],[Date]],BTC_USD_History[Date],BTC_USD_History[Close],"n/a")</f>
        <v>11506.865234000001</v>
      </c>
      <c r="G441" s="6">
        <f>_xlfn.XLOOKUP(tbDailies[[#This Row],[Date]],ETH_USD_History[Date(UTC)],ETH_USD_History[Value],"n/a")</f>
        <v>398.79</v>
      </c>
      <c r="H441" s="6" t="str">
        <f>_xlfn.XLOOKUP(tbDailies[[#This Row],[Date]],VOO_USD_History[Date],VOO_USD_History[Close],"n/a")</f>
        <v>n/a</v>
      </c>
      <c r="I441" s="8" t="str">
        <f>_xlfn.XLOOKUP(tbDailies[[#This Row],[Date]],VIX_USD_History[DATE],VIX_USD_History[CLOSE],"n/a")</f>
        <v>n/a</v>
      </c>
      <c r="J441" s="6">
        <f>tbDailies[[#This Row],[BTC-USD]]*tbDailies[[#This Row],[FX]]</f>
        <v>15070.541396969802</v>
      </c>
      <c r="K441" s="6">
        <f>tbDailies[[#This Row],[ETH-USD]]*tbDailies[[#This Row],[FX]]</f>
        <v>522.29526300000009</v>
      </c>
      <c r="L441" s="16">
        <f>_xlfn.XLOOKUP(tbDailies[[#This Row],[Month]],tbMonthlies[Month],tbMonthlies[US Inflation],L442)</f>
        <v>1.3100000000000001E-2</v>
      </c>
      <c r="M441" s="39">
        <f>_xlfn.XLOOKUP(tbDailies[[#This Row],[Month]],tbMonthlies[Month],tbMonthlies[Buffett Indicator],M442)</f>
        <v>1.5797371194480763</v>
      </c>
      <c r="N441" s="39">
        <f>_xlfn.XLOOKUP(tbDailies[[#This Row],[Month]],tbMonthlies[Month],tbMonthlies[CPI Indicator],N442)</f>
        <v>0.72245601356422162</v>
      </c>
      <c r="O441" s="39">
        <f>_xlfn.XLOOKUP(tbDailies[[#This Row],[Month]],tbMonthlies[Month],tbMonthlies[Shiller PE],O442)</f>
        <v>0.34409999999999996</v>
      </c>
      <c r="P441" s="39">
        <f>_xlfn.XLOOKUP(tbDailies[[#This Row],[Month]],tbMonthlies[Month],tbMonthlies[Unemployment],P442)</f>
        <v>8.4000000000000005E-2</v>
      </c>
      <c r="Q441" s="48">
        <f>_xlfn.XLOOKUP(tbDailies[[#This Row],[Month]],tbMonthlies[Month],tbMonthlies[Debt to GDP],Q442)</f>
        <v>79.204999999999998</v>
      </c>
    </row>
    <row r="442" spans="2:17" ht="30" customHeight="1" x14ac:dyDescent="0.25">
      <c r="B442" s="10">
        <v>44071</v>
      </c>
      <c r="C442" s="18" t="str">
        <f>TEXT(tbDailies[[#This Row],[Date]],"mmm-yy")</f>
        <v>Aug-20</v>
      </c>
      <c r="D442" s="4">
        <v>74</v>
      </c>
      <c r="E442" s="4" t="str">
        <f>_xlfn.XLOOKUP(tbDailies[[#This Row],[Date]],FXUSDCAD[Date],FXUSDCAD[Rate],E443)</f>
        <v>1.3097</v>
      </c>
      <c r="F442" s="6">
        <f>_xlfn.XLOOKUP(tbDailies[[#This Row],[Date]],BTC_USD_History[Date],BTC_USD_History[Close],"n/a")</f>
        <v>11542.5</v>
      </c>
      <c r="G442" s="6">
        <f>_xlfn.XLOOKUP(tbDailies[[#This Row],[Date]],ETH_USD_History[Date(UTC)],ETH_USD_History[Value],"n/a")</f>
        <v>395.54</v>
      </c>
      <c r="H442" s="6">
        <f>_xlfn.XLOOKUP(tbDailies[[#This Row],[Date]],VOO_USD_History[Date],VOO_USD_History[Close],"n/a")</f>
        <v>322.14999399999999</v>
      </c>
      <c r="I442" s="8">
        <f>_xlfn.XLOOKUP(tbDailies[[#This Row],[Date]],VIX_USD_History[DATE],VIX_USD_History[CLOSE],"n/a")</f>
        <v>22.96</v>
      </c>
      <c r="J442" s="6">
        <f>tbDailies[[#This Row],[BTC-USD]]*tbDailies[[#This Row],[FX]]</f>
        <v>15117.21225</v>
      </c>
      <c r="K442" s="6">
        <f>tbDailies[[#This Row],[ETH-USD]]*tbDailies[[#This Row],[FX]]</f>
        <v>518.03873800000008</v>
      </c>
      <c r="L442" s="16">
        <f>_xlfn.XLOOKUP(tbDailies[[#This Row],[Month]],tbMonthlies[Month],tbMonthlies[US Inflation],L443)</f>
        <v>1.3100000000000001E-2</v>
      </c>
      <c r="M442" s="39">
        <f>_xlfn.XLOOKUP(tbDailies[[#This Row],[Month]],tbMonthlies[Month],tbMonthlies[Buffett Indicator],M443)</f>
        <v>1.5797371194480763</v>
      </c>
      <c r="N442" s="39">
        <f>_xlfn.XLOOKUP(tbDailies[[#This Row],[Month]],tbMonthlies[Month],tbMonthlies[CPI Indicator],N443)</f>
        <v>0.72245601356422162</v>
      </c>
      <c r="O442" s="39">
        <f>_xlfn.XLOOKUP(tbDailies[[#This Row],[Month]],tbMonthlies[Month],tbMonthlies[Shiller PE],O443)</f>
        <v>0.34409999999999996</v>
      </c>
      <c r="P442" s="39">
        <f>_xlfn.XLOOKUP(tbDailies[[#This Row],[Month]],tbMonthlies[Month],tbMonthlies[Unemployment],P443)</f>
        <v>8.4000000000000005E-2</v>
      </c>
      <c r="Q442" s="48">
        <f>_xlfn.XLOOKUP(tbDailies[[#This Row],[Month]],tbMonthlies[Month],tbMonthlies[Debt to GDP],Q443)</f>
        <v>79.204999999999998</v>
      </c>
    </row>
    <row r="443" spans="2:17" ht="30" customHeight="1" x14ac:dyDescent="0.25">
      <c r="B443" s="10">
        <v>44070</v>
      </c>
      <c r="C443" s="18" t="str">
        <f>TEXT(tbDailies[[#This Row],[Date]],"mmm-yy")</f>
        <v>Aug-20</v>
      </c>
      <c r="D443" s="4">
        <v>75</v>
      </c>
      <c r="E443" s="4" t="str">
        <f>_xlfn.XLOOKUP(tbDailies[[#This Row],[Date]],FXUSDCAD[Date],FXUSDCAD[Rate],E444)</f>
        <v>1.3129</v>
      </c>
      <c r="F443" s="6">
        <f>_xlfn.XLOOKUP(tbDailies[[#This Row],[Date]],BTC_USD_History[Date],BTC_USD_History[Close],"n/a")</f>
        <v>11323.397461</v>
      </c>
      <c r="G443" s="6">
        <f>_xlfn.XLOOKUP(tbDailies[[#This Row],[Date]],ETH_USD_History[Date(UTC)],ETH_USD_History[Value],"n/a")</f>
        <v>383.18</v>
      </c>
      <c r="H443" s="6">
        <f>_xlfn.XLOOKUP(tbDailies[[#This Row],[Date]],VOO_USD_History[Date],VOO_USD_History[Close],"n/a")</f>
        <v>320.07000699999998</v>
      </c>
      <c r="I443" s="8">
        <f>_xlfn.XLOOKUP(tbDailies[[#This Row],[Date]],VIX_USD_History[DATE],VIX_USD_History[CLOSE],"n/a")</f>
        <v>24.47</v>
      </c>
      <c r="J443" s="6">
        <f>tbDailies[[#This Row],[BTC-USD]]*tbDailies[[#This Row],[FX]]</f>
        <v>14866.4885265469</v>
      </c>
      <c r="K443" s="6">
        <f>tbDailies[[#This Row],[ETH-USD]]*tbDailies[[#This Row],[FX]]</f>
        <v>503.077022</v>
      </c>
      <c r="L443" s="16">
        <f>_xlfn.XLOOKUP(tbDailies[[#This Row],[Month]],tbMonthlies[Month],tbMonthlies[US Inflation],L444)</f>
        <v>1.3100000000000001E-2</v>
      </c>
      <c r="M443" s="39">
        <f>_xlfn.XLOOKUP(tbDailies[[#This Row],[Month]],tbMonthlies[Month],tbMonthlies[Buffett Indicator],M444)</f>
        <v>1.5797371194480763</v>
      </c>
      <c r="N443" s="39">
        <f>_xlfn.XLOOKUP(tbDailies[[#This Row],[Month]],tbMonthlies[Month],tbMonthlies[CPI Indicator],N444)</f>
        <v>0.72245601356422162</v>
      </c>
      <c r="O443" s="39">
        <f>_xlfn.XLOOKUP(tbDailies[[#This Row],[Month]],tbMonthlies[Month],tbMonthlies[Shiller PE],O444)</f>
        <v>0.34409999999999996</v>
      </c>
      <c r="P443" s="39">
        <f>_xlfn.XLOOKUP(tbDailies[[#This Row],[Month]],tbMonthlies[Month],tbMonthlies[Unemployment],P444)</f>
        <v>8.4000000000000005E-2</v>
      </c>
      <c r="Q443" s="48">
        <f>_xlfn.XLOOKUP(tbDailies[[#This Row],[Month]],tbMonthlies[Month],tbMonthlies[Debt to GDP],Q444)</f>
        <v>79.204999999999998</v>
      </c>
    </row>
    <row r="444" spans="2:17" ht="30" customHeight="1" x14ac:dyDescent="0.25">
      <c r="B444" s="10">
        <v>44069</v>
      </c>
      <c r="C444" s="18" t="str">
        <f>TEXT(tbDailies[[#This Row],[Date]],"mmm-yy")</f>
        <v>Aug-20</v>
      </c>
      <c r="D444" s="4">
        <v>76</v>
      </c>
      <c r="E444" s="4" t="str">
        <f>_xlfn.XLOOKUP(tbDailies[[#This Row],[Date]],FXUSDCAD[Date],FXUSDCAD[Rate],E445)</f>
        <v>1.3155</v>
      </c>
      <c r="F444" s="6">
        <f>_xlfn.XLOOKUP(tbDailies[[#This Row],[Date]],BTC_USD_History[Date],BTC_USD_History[Close],"n/a")</f>
        <v>11488.363281</v>
      </c>
      <c r="G444" s="6">
        <f>_xlfn.XLOOKUP(tbDailies[[#This Row],[Date]],ETH_USD_History[Date(UTC)],ETH_USD_History[Value],"n/a")</f>
        <v>386.02</v>
      </c>
      <c r="H444" s="6">
        <f>_xlfn.XLOOKUP(tbDailies[[#This Row],[Date]],VOO_USD_History[Date],VOO_USD_History[Close],"n/a")</f>
        <v>319.42999300000002</v>
      </c>
      <c r="I444" s="8">
        <f>_xlfn.XLOOKUP(tbDailies[[#This Row],[Date]],VIX_USD_History[DATE],VIX_USD_History[CLOSE],"n/a")</f>
        <v>23.27</v>
      </c>
      <c r="J444" s="6">
        <f>tbDailies[[#This Row],[BTC-USD]]*tbDailies[[#This Row],[FX]]</f>
        <v>15112.941896155498</v>
      </c>
      <c r="K444" s="6">
        <f>tbDailies[[#This Row],[ETH-USD]]*tbDailies[[#This Row],[FX]]</f>
        <v>507.80930999999993</v>
      </c>
      <c r="L444" s="16">
        <f>_xlfn.XLOOKUP(tbDailies[[#This Row],[Month]],tbMonthlies[Month],tbMonthlies[US Inflation],L445)</f>
        <v>1.3100000000000001E-2</v>
      </c>
      <c r="M444" s="39">
        <f>_xlfn.XLOOKUP(tbDailies[[#This Row],[Month]],tbMonthlies[Month],tbMonthlies[Buffett Indicator],M445)</f>
        <v>1.5797371194480763</v>
      </c>
      <c r="N444" s="39">
        <f>_xlfn.XLOOKUP(tbDailies[[#This Row],[Month]],tbMonthlies[Month],tbMonthlies[CPI Indicator],N445)</f>
        <v>0.72245601356422162</v>
      </c>
      <c r="O444" s="39">
        <f>_xlfn.XLOOKUP(tbDailies[[#This Row],[Month]],tbMonthlies[Month],tbMonthlies[Shiller PE],O445)</f>
        <v>0.34409999999999996</v>
      </c>
      <c r="P444" s="39">
        <f>_xlfn.XLOOKUP(tbDailies[[#This Row],[Month]],tbMonthlies[Month],tbMonthlies[Unemployment],P445)</f>
        <v>8.4000000000000005E-2</v>
      </c>
      <c r="Q444" s="48">
        <f>_xlfn.XLOOKUP(tbDailies[[#This Row],[Month]],tbMonthlies[Month],tbMonthlies[Debt to GDP],Q445)</f>
        <v>79.204999999999998</v>
      </c>
    </row>
    <row r="445" spans="2:17" ht="30" customHeight="1" x14ac:dyDescent="0.25">
      <c r="B445" s="10">
        <v>44068</v>
      </c>
      <c r="C445" s="18" t="str">
        <f>TEXT(tbDailies[[#This Row],[Date]],"mmm-yy")</f>
        <v>Aug-20</v>
      </c>
      <c r="D445" s="4">
        <v>75</v>
      </c>
      <c r="E445" s="4" t="str">
        <f>_xlfn.XLOOKUP(tbDailies[[#This Row],[Date]],FXUSDCAD[Date],FXUSDCAD[Rate],E446)</f>
        <v>1.3194</v>
      </c>
      <c r="F445" s="6">
        <f>_xlfn.XLOOKUP(tbDailies[[#This Row],[Date]],BTC_USD_History[Date],BTC_USD_History[Close],"n/a")</f>
        <v>11366.134765999999</v>
      </c>
      <c r="G445" s="6">
        <f>_xlfn.XLOOKUP(tbDailies[[#This Row],[Date]],ETH_USD_History[Date(UTC)],ETH_USD_History[Value],"n/a")</f>
        <v>383.34</v>
      </c>
      <c r="H445" s="6">
        <f>_xlfn.XLOOKUP(tbDailies[[#This Row],[Date]],VOO_USD_History[Date],VOO_USD_History[Close],"n/a")</f>
        <v>316.20001200000002</v>
      </c>
      <c r="I445" s="8">
        <f>_xlfn.XLOOKUP(tbDailies[[#This Row],[Date]],VIX_USD_History[DATE],VIX_USD_History[CLOSE],"n/a")</f>
        <v>22.03</v>
      </c>
      <c r="J445" s="6">
        <f>tbDailies[[#This Row],[BTC-USD]]*tbDailies[[#This Row],[FX]]</f>
        <v>14996.478210260399</v>
      </c>
      <c r="K445" s="6">
        <f>tbDailies[[#This Row],[ETH-USD]]*tbDailies[[#This Row],[FX]]</f>
        <v>505.77879599999994</v>
      </c>
      <c r="L445" s="16">
        <f>_xlfn.XLOOKUP(tbDailies[[#This Row],[Month]],tbMonthlies[Month],tbMonthlies[US Inflation],L446)</f>
        <v>1.3100000000000001E-2</v>
      </c>
      <c r="M445" s="39">
        <f>_xlfn.XLOOKUP(tbDailies[[#This Row],[Month]],tbMonthlies[Month],tbMonthlies[Buffett Indicator],M446)</f>
        <v>1.5797371194480763</v>
      </c>
      <c r="N445" s="39">
        <f>_xlfn.XLOOKUP(tbDailies[[#This Row],[Month]],tbMonthlies[Month],tbMonthlies[CPI Indicator],N446)</f>
        <v>0.72245601356422162</v>
      </c>
      <c r="O445" s="39">
        <f>_xlfn.XLOOKUP(tbDailies[[#This Row],[Month]],tbMonthlies[Month],tbMonthlies[Shiller PE],O446)</f>
        <v>0.34409999999999996</v>
      </c>
      <c r="P445" s="39">
        <f>_xlfn.XLOOKUP(tbDailies[[#This Row],[Month]],tbMonthlies[Month],tbMonthlies[Unemployment],P446)</f>
        <v>8.4000000000000005E-2</v>
      </c>
      <c r="Q445" s="48">
        <f>_xlfn.XLOOKUP(tbDailies[[#This Row],[Month]],tbMonthlies[Month],tbMonthlies[Debt to GDP],Q446)</f>
        <v>79.204999999999998</v>
      </c>
    </row>
    <row r="446" spans="2:17" ht="30" customHeight="1" x14ac:dyDescent="0.25">
      <c r="B446" s="10">
        <v>44067</v>
      </c>
      <c r="C446" s="18" t="str">
        <f>TEXT(tbDailies[[#This Row],[Date]],"mmm-yy")</f>
        <v>Aug-20</v>
      </c>
      <c r="D446" s="4">
        <v>78</v>
      </c>
      <c r="E446" s="4" t="str">
        <f>_xlfn.XLOOKUP(tbDailies[[#This Row],[Date]],FXUSDCAD[Date],FXUSDCAD[Rate],E447)</f>
        <v>1.3207</v>
      </c>
      <c r="F446" s="6">
        <f>_xlfn.XLOOKUP(tbDailies[[#This Row],[Date]],BTC_USD_History[Date],BTC_USD_History[Close],"n/a")</f>
        <v>11774.595703000001</v>
      </c>
      <c r="G446" s="6">
        <f>_xlfn.XLOOKUP(tbDailies[[#This Row],[Date]],ETH_USD_History[Date(UTC)],ETH_USD_History[Value],"n/a")</f>
        <v>408.03</v>
      </c>
      <c r="H446" s="6">
        <f>_xlfn.XLOOKUP(tbDailies[[#This Row],[Date]],VOO_USD_History[Date],VOO_USD_History[Close],"n/a")</f>
        <v>315.10000600000001</v>
      </c>
      <c r="I446" s="8">
        <f>_xlfn.XLOOKUP(tbDailies[[#This Row],[Date]],VIX_USD_History[DATE],VIX_USD_History[CLOSE],"n/a")</f>
        <v>22.37</v>
      </c>
      <c r="J446" s="6">
        <f>tbDailies[[#This Row],[BTC-USD]]*tbDailies[[#This Row],[FX]]</f>
        <v>15550.708544952102</v>
      </c>
      <c r="K446" s="6">
        <f>tbDailies[[#This Row],[ETH-USD]]*tbDailies[[#This Row],[FX]]</f>
        <v>538.885221</v>
      </c>
      <c r="L446" s="16">
        <f>_xlfn.XLOOKUP(tbDailies[[#This Row],[Month]],tbMonthlies[Month],tbMonthlies[US Inflation],L447)</f>
        <v>1.3100000000000001E-2</v>
      </c>
      <c r="M446" s="39">
        <f>_xlfn.XLOOKUP(tbDailies[[#This Row],[Month]],tbMonthlies[Month],tbMonthlies[Buffett Indicator],M447)</f>
        <v>1.5797371194480763</v>
      </c>
      <c r="N446" s="39">
        <f>_xlfn.XLOOKUP(tbDailies[[#This Row],[Month]],tbMonthlies[Month],tbMonthlies[CPI Indicator],N447)</f>
        <v>0.72245601356422162</v>
      </c>
      <c r="O446" s="39">
        <f>_xlfn.XLOOKUP(tbDailies[[#This Row],[Month]],tbMonthlies[Month],tbMonthlies[Shiller PE],O447)</f>
        <v>0.34409999999999996</v>
      </c>
      <c r="P446" s="39">
        <f>_xlfn.XLOOKUP(tbDailies[[#This Row],[Month]],tbMonthlies[Month],tbMonthlies[Unemployment],P447)</f>
        <v>8.4000000000000005E-2</v>
      </c>
      <c r="Q446" s="48">
        <f>_xlfn.XLOOKUP(tbDailies[[#This Row],[Month]],tbMonthlies[Month],tbMonthlies[Debt to GDP],Q447)</f>
        <v>79.204999999999998</v>
      </c>
    </row>
    <row r="447" spans="2:17" ht="30" customHeight="1" x14ac:dyDescent="0.25">
      <c r="B447" s="10">
        <v>44066</v>
      </c>
      <c r="C447" s="18" t="str">
        <f>TEXT(tbDailies[[#This Row],[Date]],"mmm-yy")</f>
        <v>Aug-20</v>
      </c>
      <c r="D447" s="4">
        <v>76</v>
      </c>
      <c r="E447" s="4" t="str">
        <f>_xlfn.XLOOKUP(tbDailies[[#This Row],[Date]],FXUSDCAD[Date],FXUSDCAD[Rate],E448)</f>
        <v>1.3205</v>
      </c>
      <c r="F447" s="6">
        <f>_xlfn.XLOOKUP(tbDailies[[#This Row],[Date]],BTC_USD_History[Date],BTC_USD_History[Close],"n/a")</f>
        <v>11664.847656</v>
      </c>
      <c r="G447" s="6">
        <f>_xlfn.XLOOKUP(tbDailies[[#This Row],[Date]],ETH_USD_History[Date(UTC)],ETH_USD_History[Value],"n/a")</f>
        <v>390.72</v>
      </c>
      <c r="H447" s="6" t="str">
        <f>_xlfn.XLOOKUP(tbDailies[[#This Row],[Date]],VOO_USD_History[Date],VOO_USD_History[Close],"n/a")</f>
        <v>n/a</v>
      </c>
      <c r="I447" s="8" t="str">
        <f>_xlfn.XLOOKUP(tbDailies[[#This Row],[Date]],VIX_USD_History[DATE],VIX_USD_History[CLOSE],"n/a")</f>
        <v>n/a</v>
      </c>
      <c r="J447" s="6">
        <f>tbDailies[[#This Row],[BTC-USD]]*tbDailies[[#This Row],[FX]]</f>
        <v>15403.431329748</v>
      </c>
      <c r="K447" s="6">
        <f>tbDailies[[#This Row],[ETH-USD]]*tbDailies[[#This Row],[FX]]</f>
        <v>515.94576000000006</v>
      </c>
      <c r="L447" s="16">
        <f>_xlfn.XLOOKUP(tbDailies[[#This Row],[Month]],tbMonthlies[Month],tbMonthlies[US Inflation],L448)</f>
        <v>1.3100000000000001E-2</v>
      </c>
      <c r="M447" s="39">
        <f>_xlfn.XLOOKUP(tbDailies[[#This Row],[Month]],tbMonthlies[Month],tbMonthlies[Buffett Indicator],M448)</f>
        <v>1.5797371194480763</v>
      </c>
      <c r="N447" s="39">
        <f>_xlfn.XLOOKUP(tbDailies[[#This Row],[Month]],tbMonthlies[Month],tbMonthlies[CPI Indicator],N448)</f>
        <v>0.72245601356422162</v>
      </c>
      <c r="O447" s="39">
        <f>_xlfn.XLOOKUP(tbDailies[[#This Row],[Month]],tbMonthlies[Month],tbMonthlies[Shiller PE],O448)</f>
        <v>0.34409999999999996</v>
      </c>
      <c r="P447" s="39">
        <f>_xlfn.XLOOKUP(tbDailies[[#This Row],[Month]],tbMonthlies[Month],tbMonthlies[Unemployment],P448)</f>
        <v>8.4000000000000005E-2</v>
      </c>
      <c r="Q447" s="48">
        <f>_xlfn.XLOOKUP(tbDailies[[#This Row],[Month]],tbMonthlies[Month],tbMonthlies[Debt to GDP],Q448)</f>
        <v>79.204999999999998</v>
      </c>
    </row>
    <row r="448" spans="2:17" ht="30" customHeight="1" x14ac:dyDescent="0.25">
      <c r="B448" s="10">
        <v>44065</v>
      </c>
      <c r="C448" s="18" t="str">
        <f>TEXT(tbDailies[[#This Row],[Date]],"mmm-yy")</f>
        <v>Aug-20</v>
      </c>
      <c r="D448" s="4">
        <v>78</v>
      </c>
      <c r="E448" s="4" t="str">
        <f>_xlfn.XLOOKUP(tbDailies[[#This Row],[Date]],FXUSDCAD[Date],FXUSDCAD[Rate],E449)</f>
        <v>1.3205</v>
      </c>
      <c r="F448" s="6">
        <f>_xlfn.XLOOKUP(tbDailies[[#This Row],[Date]],BTC_USD_History[Date],BTC_USD_History[Close],"n/a")</f>
        <v>11681.825194999999</v>
      </c>
      <c r="G448" s="6">
        <f>_xlfn.XLOOKUP(tbDailies[[#This Row],[Date]],ETH_USD_History[Date(UTC)],ETH_USD_History[Value],"n/a")</f>
        <v>395.46</v>
      </c>
      <c r="H448" s="6" t="str">
        <f>_xlfn.XLOOKUP(tbDailies[[#This Row],[Date]],VOO_USD_History[Date],VOO_USD_History[Close],"n/a")</f>
        <v>n/a</v>
      </c>
      <c r="I448" s="8" t="str">
        <f>_xlfn.XLOOKUP(tbDailies[[#This Row],[Date]],VIX_USD_History[DATE],VIX_USD_History[CLOSE],"n/a")</f>
        <v>n/a</v>
      </c>
      <c r="J448" s="6">
        <f>tbDailies[[#This Row],[BTC-USD]]*tbDailies[[#This Row],[FX]]</f>
        <v>15425.850169997499</v>
      </c>
      <c r="K448" s="6">
        <f>tbDailies[[#This Row],[ETH-USD]]*tbDailies[[#This Row],[FX]]</f>
        <v>522.20492999999999</v>
      </c>
      <c r="L448" s="16">
        <f>_xlfn.XLOOKUP(tbDailies[[#This Row],[Month]],tbMonthlies[Month],tbMonthlies[US Inflation],L449)</f>
        <v>1.3100000000000001E-2</v>
      </c>
      <c r="M448" s="39">
        <f>_xlfn.XLOOKUP(tbDailies[[#This Row],[Month]],tbMonthlies[Month],tbMonthlies[Buffett Indicator],M449)</f>
        <v>1.5797371194480763</v>
      </c>
      <c r="N448" s="39">
        <f>_xlfn.XLOOKUP(tbDailies[[#This Row],[Month]],tbMonthlies[Month],tbMonthlies[CPI Indicator],N449)</f>
        <v>0.72245601356422162</v>
      </c>
      <c r="O448" s="39">
        <f>_xlfn.XLOOKUP(tbDailies[[#This Row],[Month]],tbMonthlies[Month],tbMonthlies[Shiller PE],O449)</f>
        <v>0.34409999999999996</v>
      </c>
      <c r="P448" s="39">
        <f>_xlfn.XLOOKUP(tbDailies[[#This Row],[Month]],tbMonthlies[Month],tbMonthlies[Unemployment],P449)</f>
        <v>8.4000000000000005E-2</v>
      </c>
      <c r="Q448" s="48">
        <f>_xlfn.XLOOKUP(tbDailies[[#This Row],[Month]],tbMonthlies[Month],tbMonthlies[Debt to GDP],Q449)</f>
        <v>79.204999999999998</v>
      </c>
    </row>
    <row r="449" spans="2:17" ht="30" customHeight="1" x14ac:dyDescent="0.25">
      <c r="B449" s="10">
        <v>44064</v>
      </c>
      <c r="C449" s="18" t="str">
        <f>TEXT(tbDailies[[#This Row],[Date]],"mmm-yy")</f>
        <v>Aug-20</v>
      </c>
      <c r="D449" s="4">
        <v>81</v>
      </c>
      <c r="E449" s="4" t="str">
        <f>_xlfn.XLOOKUP(tbDailies[[#This Row],[Date]],FXUSDCAD[Date],FXUSDCAD[Rate],E450)</f>
        <v>1.3205</v>
      </c>
      <c r="F449" s="6">
        <f>_xlfn.XLOOKUP(tbDailies[[#This Row],[Date]],BTC_USD_History[Date],BTC_USD_History[Close],"n/a")</f>
        <v>11592.489258</v>
      </c>
      <c r="G449" s="6">
        <f>_xlfn.XLOOKUP(tbDailies[[#This Row],[Date]],ETH_USD_History[Date(UTC)],ETH_USD_History[Value],"n/a")</f>
        <v>387.98</v>
      </c>
      <c r="H449" s="6">
        <f>_xlfn.XLOOKUP(tbDailies[[#This Row],[Date]],VOO_USD_History[Date],VOO_USD_History[Close],"n/a")</f>
        <v>311.92999300000002</v>
      </c>
      <c r="I449" s="8">
        <f>_xlfn.XLOOKUP(tbDailies[[#This Row],[Date]],VIX_USD_History[DATE],VIX_USD_History[CLOSE],"n/a")</f>
        <v>22.54</v>
      </c>
      <c r="J449" s="6">
        <f>tbDailies[[#This Row],[BTC-USD]]*tbDailies[[#This Row],[FX]]</f>
        <v>15307.882065189</v>
      </c>
      <c r="K449" s="6">
        <f>tbDailies[[#This Row],[ETH-USD]]*tbDailies[[#This Row],[FX]]</f>
        <v>512.32758999999999</v>
      </c>
      <c r="L449" s="16">
        <f>_xlfn.XLOOKUP(tbDailies[[#This Row],[Month]],tbMonthlies[Month],tbMonthlies[US Inflation],L450)</f>
        <v>1.3100000000000001E-2</v>
      </c>
      <c r="M449" s="39">
        <f>_xlfn.XLOOKUP(tbDailies[[#This Row],[Month]],tbMonthlies[Month],tbMonthlies[Buffett Indicator],M450)</f>
        <v>1.5797371194480763</v>
      </c>
      <c r="N449" s="39">
        <f>_xlfn.XLOOKUP(tbDailies[[#This Row],[Month]],tbMonthlies[Month],tbMonthlies[CPI Indicator],N450)</f>
        <v>0.72245601356422162</v>
      </c>
      <c r="O449" s="39">
        <f>_xlfn.XLOOKUP(tbDailies[[#This Row],[Month]],tbMonthlies[Month],tbMonthlies[Shiller PE],O450)</f>
        <v>0.34409999999999996</v>
      </c>
      <c r="P449" s="39">
        <f>_xlfn.XLOOKUP(tbDailies[[#This Row],[Month]],tbMonthlies[Month],tbMonthlies[Unemployment],P450)</f>
        <v>8.4000000000000005E-2</v>
      </c>
      <c r="Q449" s="48">
        <f>_xlfn.XLOOKUP(tbDailies[[#This Row],[Month]],tbMonthlies[Month],tbMonthlies[Debt to GDP],Q450)</f>
        <v>79.204999999999998</v>
      </c>
    </row>
    <row r="450" spans="2:17" ht="30" customHeight="1" x14ac:dyDescent="0.25">
      <c r="B450" s="10">
        <v>44063</v>
      </c>
      <c r="C450" s="18" t="str">
        <f>TEXT(tbDailies[[#This Row],[Date]],"mmm-yy")</f>
        <v>Aug-20</v>
      </c>
      <c r="D450" s="4">
        <v>75</v>
      </c>
      <c r="E450" s="4" t="str">
        <f>_xlfn.XLOOKUP(tbDailies[[#This Row],[Date]],FXUSDCAD[Date],FXUSDCAD[Rate],E451)</f>
        <v>1.3195</v>
      </c>
      <c r="F450" s="6">
        <f>_xlfn.XLOOKUP(tbDailies[[#This Row],[Date]],BTC_USD_History[Date],BTC_USD_History[Close],"n/a")</f>
        <v>11878.372069999999</v>
      </c>
      <c r="G450" s="6">
        <f>_xlfn.XLOOKUP(tbDailies[[#This Row],[Date]],ETH_USD_History[Date(UTC)],ETH_USD_History[Value],"n/a")</f>
        <v>416.04</v>
      </c>
      <c r="H450" s="6">
        <f>_xlfn.XLOOKUP(tbDailies[[#This Row],[Date]],VOO_USD_History[Date],VOO_USD_History[Close],"n/a")</f>
        <v>310.82000699999998</v>
      </c>
      <c r="I450" s="8">
        <f>_xlfn.XLOOKUP(tbDailies[[#This Row],[Date]],VIX_USD_History[DATE],VIX_USD_History[CLOSE],"n/a")</f>
        <v>22.72</v>
      </c>
      <c r="J450" s="6">
        <f>tbDailies[[#This Row],[BTC-USD]]*tbDailies[[#This Row],[FX]]</f>
        <v>15673.511946364997</v>
      </c>
      <c r="K450" s="6">
        <f>tbDailies[[#This Row],[ETH-USD]]*tbDailies[[#This Row],[FX]]</f>
        <v>548.96478000000002</v>
      </c>
      <c r="L450" s="16">
        <f>_xlfn.XLOOKUP(tbDailies[[#This Row],[Month]],tbMonthlies[Month],tbMonthlies[US Inflation],L451)</f>
        <v>1.3100000000000001E-2</v>
      </c>
      <c r="M450" s="39">
        <f>_xlfn.XLOOKUP(tbDailies[[#This Row],[Month]],tbMonthlies[Month],tbMonthlies[Buffett Indicator],M451)</f>
        <v>1.5797371194480763</v>
      </c>
      <c r="N450" s="39">
        <f>_xlfn.XLOOKUP(tbDailies[[#This Row],[Month]],tbMonthlies[Month],tbMonthlies[CPI Indicator],N451)</f>
        <v>0.72245601356422162</v>
      </c>
      <c r="O450" s="39">
        <f>_xlfn.XLOOKUP(tbDailies[[#This Row],[Month]],tbMonthlies[Month],tbMonthlies[Shiller PE],O451)</f>
        <v>0.34409999999999996</v>
      </c>
      <c r="P450" s="39">
        <f>_xlfn.XLOOKUP(tbDailies[[#This Row],[Month]],tbMonthlies[Month],tbMonthlies[Unemployment],P451)</f>
        <v>8.4000000000000005E-2</v>
      </c>
      <c r="Q450" s="48">
        <f>_xlfn.XLOOKUP(tbDailies[[#This Row],[Month]],tbMonthlies[Month],tbMonthlies[Debt to GDP],Q451)</f>
        <v>79.204999999999998</v>
      </c>
    </row>
    <row r="451" spans="2:17" ht="30" customHeight="1" x14ac:dyDescent="0.25">
      <c r="B451" s="10">
        <v>44062</v>
      </c>
      <c r="C451" s="18" t="str">
        <f>TEXT(tbDailies[[#This Row],[Date]],"mmm-yy")</f>
        <v>Aug-20</v>
      </c>
      <c r="D451" s="4">
        <v>80</v>
      </c>
      <c r="E451" s="4" t="str">
        <f>_xlfn.XLOOKUP(tbDailies[[#This Row],[Date]],FXUSDCAD[Date],FXUSDCAD[Rate],E452)</f>
        <v>1.3171</v>
      </c>
      <c r="F451" s="6">
        <f>_xlfn.XLOOKUP(tbDailies[[#This Row],[Date]],BTC_USD_History[Date],BTC_USD_History[Close],"n/a")</f>
        <v>11758.283203000001</v>
      </c>
      <c r="G451" s="6">
        <f>_xlfn.XLOOKUP(tbDailies[[#This Row],[Date]],ETH_USD_History[Date(UTC)],ETH_USD_History[Value],"n/a")</f>
        <v>407.85</v>
      </c>
      <c r="H451" s="6">
        <f>_xlfn.XLOOKUP(tbDailies[[#This Row],[Date]],VOO_USD_History[Date],VOO_USD_History[Close],"n/a")</f>
        <v>309.83999599999999</v>
      </c>
      <c r="I451" s="8">
        <f>_xlfn.XLOOKUP(tbDailies[[#This Row],[Date]],VIX_USD_History[DATE],VIX_USD_History[CLOSE],"n/a")</f>
        <v>22.54</v>
      </c>
      <c r="J451" s="6">
        <f>tbDailies[[#This Row],[BTC-USD]]*tbDailies[[#This Row],[FX]]</f>
        <v>15486.834806671301</v>
      </c>
      <c r="K451" s="6">
        <f>tbDailies[[#This Row],[ETH-USD]]*tbDailies[[#This Row],[FX]]</f>
        <v>537.17923499999995</v>
      </c>
      <c r="L451" s="16">
        <f>_xlfn.XLOOKUP(tbDailies[[#This Row],[Month]],tbMonthlies[Month],tbMonthlies[US Inflation],L452)</f>
        <v>1.3100000000000001E-2</v>
      </c>
      <c r="M451" s="39">
        <f>_xlfn.XLOOKUP(tbDailies[[#This Row],[Month]],tbMonthlies[Month],tbMonthlies[Buffett Indicator],M452)</f>
        <v>1.5797371194480763</v>
      </c>
      <c r="N451" s="39">
        <f>_xlfn.XLOOKUP(tbDailies[[#This Row],[Month]],tbMonthlies[Month],tbMonthlies[CPI Indicator],N452)</f>
        <v>0.72245601356422162</v>
      </c>
      <c r="O451" s="39">
        <f>_xlfn.XLOOKUP(tbDailies[[#This Row],[Month]],tbMonthlies[Month],tbMonthlies[Shiller PE],O452)</f>
        <v>0.34409999999999996</v>
      </c>
      <c r="P451" s="39">
        <f>_xlfn.XLOOKUP(tbDailies[[#This Row],[Month]],tbMonthlies[Month],tbMonthlies[Unemployment],P452)</f>
        <v>8.4000000000000005E-2</v>
      </c>
      <c r="Q451" s="48">
        <f>_xlfn.XLOOKUP(tbDailies[[#This Row],[Month]],tbMonthlies[Month],tbMonthlies[Debt to GDP],Q452)</f>
        <v>79.204999999999998</v>
      </c>
    </row>
    <row r="452" spans="2:17" ht="30" customHeight="1" x14ac:dyDescent="0.25">
      <c r="B452" s="10">
        <v>44061</v>
      </c>
      <c r="C452" s="18" t="str">
        <f>TEXT(tbDailies[[#This Row],[Date]],"mmm-yy")</f>
        <v>Aug-20</v>
      </c>
      <c r="D452" s="4">
        <v>82</v>
      </c>
      <c r="E452" s="4" t="str">
        <f>_xlfn.XLOOKUP(tbDailies[[#This Row],[Date]],FXUSDCAD[Date],FXUSDCAD[Rate],E453)</f>
        <v>1.3170</v>
      </c>
      <c r="F452" s="6">
        <f>_xlfn.XLOOKUP(tbDailies[[#This Row],[Date]],BTC_USD_History[Date],BTC_USD_History[Close],"n/a")</f>
        <v>11991.233398</v>
      </c>
      <c r="G452" s="6">
        <f>_xlfn.XLOOKUP(tbDailies[[#This Row],[Date]],ETH_USD_History[Date(UTC)],ETH_USD_History[Value],"n/a")</f>
        <v>422.38</v>
      </c>
      <c r="H452" s="6">
        <f>_xlfn.XLOOKUP(tbDailies[[#This Row],[Date]],VOO_USD_History[Date],VOO_USD_History[Close],"n/a")</f>
        <v>311.16000400000001</v>
      </c>
      <c r="I452" s="8">
        <f>_xlfn.XLOOKUP(tbDailies[[#This Row],[Date]],VIX_USD_History[DATE],VIX_USD_History[CLOSE],"n/a")</f>
        <v>21.51</v>
      </c>
      <c r="J452" s="6">
        <f>tbDailies[[#This Row],[BTC-USD]]*tbDailies[[#This Row],[FX]]</f>
        <v>15792.454385166</v>
      </c>
      <c r="K452" s="6">
        <f>tbDailies[[#This Row],[ETH-USD]]*tbDailies[[#This Row],[FX]]</f>
        <v>556.27445999999998</v>
      </c>
      <c r="L452" s="16">
        <f>_xlfn.XLOOKUP(tbDailies[[#This Row],[Month]],tbMonthlies[Month],tbMonthlies[US Inflation],L453)</f>
        <v>1.3100000000000001E-2</v>
      </c>
      <c r="M452" s="39">
        <f>_xlfn.XLOOKUP(tbDailies[[#This Row],[Month]],tbMonthlies[Month],tbMonthlies[Buffett Indicator],M453)</f>
        <v>1.5797371194480763</v>
      </c>
      <c r="N452" s="39">
        <f>_xlfn.XLOOKUP(tbDailies[[#This Row],[Month]],tbMonthlies[Month],tbMonthlies[CPI Indicator],N453)</f>
        <v>0.72245601356422162</v>
      </c>
      <c r="O452" s="39">
        <f>_xlfn.XLOOKUP(tbDailies[[#This Row],[Month]],tbMonthlies[Month],tbMonthlies[Shiller PE],O453)</f>
        <v>0.34409999999999996</v>
      </c>
      <c r="P452" s="39">
        <f>_xlfn.XLOOKUP(tbDailies[[#This Row],[Month]],tbMonthlies[Month],tbMonthlies[Unemployment],P453)</f>
        <v>8.4000000000000005E-2</v>
      </c>
      <c r="Q452" s="48">
        <f>_xlfn.XLOOKUP(tbDailies[[#This Row],[Month]],tbMonthlies[Month],tbMonthlies[Debt to GDP],Q453)</f>
        <v>79.204999999999998</v>
      </c>
    </row>
    <row r="453" spans="2:17" ht="30" customHeight="1" x14ac:dyDescent="0.25">
      <c r="B453" s="10">
        <v>44060</v>
      </c>
      <c r="C453" s="18" t="str">
        <f>TEXT(tbDailies[[#This Row],[Date]],"mmm-yy")</f>
        <v>Aug-20</v>
      </c>
      <c r="D453" s="4">
        <v>83</v>
      </c>
      <c r="E453" s="4" t="str">
        <f>_xlfn.XLOOKUP(tbDailies[[#This Row],[Date]],FXUSDCAD[Date],FXUSDCAD[Rate],E454)</f>
        <v>1.3207</v>
      </c>
      <c r="F453" s="6">
        <f>_xlfn.XLOOKUP(tbDailies[[#This Row],[Date]],BTC_USD_History[Date],BTC_USD_History[Close],"n/a")</f>
        <v>12254.402344</v>
      </c>
      <c r="G453" s="6">
        <f>_xlfn.XLOOKUP(tbDailies[[#This Row],[Date]],ETH_USD_History[Date(UTC)],ETH_USD_History[Value],"n/a")</f>
        <v>431.26</v>
      </c>
      <c r="H453" s="6">
        <f>_xlfn.XLOOKUP(tbDailies[[#This Row],[Date]],VOO_USD_History[Date],VOO_USD_History[Close],"n/a")</f>
        <v>310.51001000000002</v>
      </c>
      <c r="I453" s="8">
        <f>_xlfn.XLOOKUP(tbDailies[[#This Row],[Date]],VIX_USD_History[DATE],VIX_USD_History[CLOSE],"n/a")</f>
        <v>21.35</v>
      </c>
      <c r="J453" s="6">
        <f>tbDailies[[#This Row],[BTC-USD]]*tbDailies[[#This Row],[FX]]</f>
        <v>16184.3891757208</v>
      </c>
      <c r="K453" s="6">
        <f>tbDailies[[#This Row],[ETH-USD]]*tbDailies[[#This Row],[FX]]</f>
        <v>569.56508199999996</v>
      </c>
      <c r="L453" s="16">
        <f>_xlfn.XLOOKUP(tbDailies[[#This Row],[Month]],tbMonthlies[Month],tbMonthlies[US Inflation],L454)</f>
        <v>1.3100000000000001E-2</v>
      </c>
      <c r="M453" s="39">
        <f>_xlfn.XLOOKUP(tbDailies[[#This Row],[Month]],tbMonthlies[Month],tbMonthlies[Buffett Indicator],M454)</f>
        <v>1.5797371194480763</v>
      </c>
      <c r="N453" s="39">
        <f>_xlfn.XLOOKUP(tbDailies[[#This Row],[Month]],tbMonthlies[Month],tbMonthlies[CPI Indicator],N454)</f>
        <v>0.72245601356422162</v>
      </c>
      <c r="O453" s="39">
        <f>_xlfn.XLOOKUP(tbDailies[[#This Row],[Month]],tbMonthlies[Month],tbMonthlies[Shiller PE],O454)</f>
        <v>0.34409999999999996</v>
      </c>
      <c r="P453" s="39">
        <f>_xlfn.XLOOKUP(tbDailies[[#This Row],[Month]],tbMonthlies[Month],tbMonthlies[Unemployment],P454)</f>
        <v>8.4000000000000005E-2</v>
      </c>
      <c r="Q453" s="48">
        <f>_xlfn.XLOOKUP(tbDailies[[#This Row],[Month]],tbMonthlies[Month],tbMonthlies[Debt to GDP],Q454)</f>
        <v>79.204999999999998</v>
      </c>
    </row>
    <row r="454" spans="2:17" ht="30" customHeight="1" x14ac:dyDescent="0.25">
      <c r="B454" s="10">
        <v>44059</v>
      </c>
      <c r="C454" s="18" t="str">
        <f>TEXT(tbDailies[[#This Row],[Date]],"mmm-yy")</f>
        <v>Aug-20</v>
      </c>
      <c r="D454" s="4">
        <v>82</v>
      </c>
      <c r="E454" s="4" t="str">
        <f>_xlfn.XLOOKUP(tbDailies[[#This Row],[Date]],FXUSDCAD[Date],FXUSDCAD[Rate],E455)</f>
        <v>1.3250</v>
      </c>
      <c r="F454" s="6">
        <f>_xlfn.XLOOKUP(tbDailies[[#This Row],[Date]],BTC_USD_History[Date],BTC_USD_History[Close],"n/a")</f>
        <v>11892.803711</v>
      </c>
      <c r="G454" s="6">
        <f>_xlfn.XLOOKUP(tbDailies[[#This Row],[Date]],ETH_USD_History[Date(UTC)],ETH_USD_History[Value],"n/a")</f>
        <v>433.85</v>
      </c>
      <c r="H454" s="6" t="str">
        <f>_xlfn.XLOOKUP(tbDailies[[#This Row],[Date]],VOO_USD_History[Date],VOO_USD_History[Close],"n/a")</f>
        <v>n/a</v>
      </c>
      <c r="I454" s="8" t="str">
        <f>_xlfn.XLOOKUP(tbDailies[[#This Row],[Date]],VIX_USD_History[DATE],VIX_USD_History[CLOSE],"n/a")</f>
        <v>n/a</v>
      </c>
      <c r="J454" s="6">
        <f>tbDailies[[#This Row],[BTC-USD]]*tbDailies[[#This Row],[FX]]</f>
        <v>15757.964917075</v>
      </c>
      <c r="K454" s="6">
        <f>tbDailies[[#This Row],[ETH-USD]]*tbDailies[[#This Row],[FX]]</f>
        <v>574.85125000000005</v>
      </c>
      <c r="L454" s="16">
        <f>_xlfn.XLOOKUP(tbDailies[[#This Row],[Month]],tbMonthlies[Month],tbMonthlies[US Inflation],L455)</f>
        <v>1.3100000000000001E-2</v>
      </c>
      <c r="M454" s="39">
        <f>_xlfn.XLOOKUP(tbDailies[[#This Row],[Month]],tbMonthlies[Month],tbMonthlies[Buffett Indicator],M455)</f>
        <v>1.5797371194480763</v>
      </c>
      <c r="N454" s="39">
        <f>_xlfn.XLOOKUP(tbDailies[[#This Row],[Month]],tbMonthlies[Month],tbMonthlies[CPI Indicator],N455)</f>
        <v>0.72245601356422162</v>
      </c>
      <c r="O454" s="39">
        <f>_xlfn.XLOOKUP(tbDailies[[#This Row],[Month]],tbMonthlies[Month],tbMonthlies[Shiller PE],O455)</f>
        <v>0.34409999999999996</v>
      </c>
      <c r="P454" s="39">
        <f>_xlfn.XLOOKUP(tbDailies[[#This Row],[Month]],tbMonthlies[Month],tbMonthlies[Unemployment],P455)</f>
        <v>8.4000000000000005E-2</v>
      </c>
      <c r="Q454" s="48">
        <f>_xlfn.XLOOKUP(tbDailies[[#This Row],[Month]],tbMonthlies[Month],tbMonthlies[Debt to GDP],Q455)</f>
        <v>79.204999999999998</v>
      </c>
    </row>
    <row r="455" spans="2:17" ht="30" customHeight="1" x14ac:dyDescent="0.25">
      <c r="B455" s="10">
        <v>44058</v>
      </c>
      <c r="C455" s="18" t="str">
        <f>TEXT(tbDailies[[#This Row],[Date]],"mmm-yy")</f>
        <v>Aug-20</v>
      </c>
      <c r="D455" s="4">
        <v>79</v>
      </c>
      <c r="E455" s="4" t="str">
        <f>_xlfn.XLOOKUP(tbDailies[[#This Row],[Date]],FXUSDCAD[Date],FXUSDCAD[Rate],E456)</f>
        <v>1.3250</v>
      </c>
      <c r="F455" s="6">
        <f>_xlfn.XLOOKUP(tbDailies[[#This Row],[Date]],BTC_USD_History[Date],BTC_USD_History[Close],"n/a")</f>
        <v>11865.698242</v>
      </c>
      <c r="G455" s="6">
        <f>_xlfn.XLOOKUP(tbDailies[[#This Row],[Date]],ETH_USD_History[Date(UTC)],ETH_USD_History[Value],"n/a")</f>
        <v>432.63</v>
      </c>
      <c r="H455" s="6" t="str">
        <f>_xlfn.XLOOKUP(tbDailies[[#This Row],[Date]],VOO_USD_History[Date],VOO_USD_History[Close],"n/a")</f>
        <v>n/a</v>
      </c>
      <c r="I455" s="8" t="str">
        <f>_xlfn.XLOOKUP(tbDailies[[#This Row],[Date]],VIX_USD_History[DATE],VIX_USD_History[CLOSE],"n/a")</f>
        <v>n/a</v>
      </c>
      <c r="J455" s="6">
        <f>tbDailies[[#This Row],[BTC-USD]]*tbDailies[[#This Row],[FX]]</f>
        <v>15722.05017065</v>
      </c>
      <c r="K455" s="6">
        <f>tbDailies[[#This Row],[ETH-USD]]*tbDailies[[#This Row],[FX]]</f>
        <v>573.23474999999996</v>
      </c>
      <c r="L455" s="16">
        <f>_xlfn.XLOOKUP(tbDailies[[#This Row],[Month]],tbMonthlies[Month],tbMonthlies[US Inflation],L456)</f>
        <v>1.3100000000000001E-2</v>
      </c>
      <c r="M455" s="39">
        <f>_xlfn.XLOOKUP(tbDailies[[#This Row],[Month]],tbMonthlies[Month],tbMonthlies[Buffett Indicator],M456)</f>
        <v>1.5797371194480763</v>
      </c>
      <c r="N455" s="39">
        <f>_xlfn.XLOOKUP(tbDailies[[#This Row],[Month]],tbMonthlies[Month],tbMonthlies[CPI Indicator],N456)</f>
        <v>0.72245601356422162</v>
      </c>
      <c r="O455" s="39">
        <f>_xlfn.XLOOKUP(tbDailies[[#This Row],[Month]],tbMonthlies[Month],tbMonthlies[Shiller PE],O456)</f>
        <v>0.34409999999999996</v>
      </c>
      <c r="P455" s="39">
        <f>_xlfn.XLOOKUP(tbDailies[[#This Row],[Month]],tbMonthlies[Month],tbMonthlies[Unemployment],P456)</f>
        <v>8.4000000000000005E-2</v>
      </c>
      <c r="Q455" s="48">
        <f>_xlfn.XLOOKUP(tbDailies[[#This Row],[Month]],tbMonthlies[Month],tbMonthlies[Debt to GDP],Q456)</f>
        <v>79.204999999999998</v>
      </c>
    </row>
    <row r="456" spans="2:17" ht="30" customHeight="1" x14ac:dyDescent="0.25">
      <c r="B456" s="10">
        <v>44057</v>
      </c>
      <c r="C456" s="18" t="str">
        <f>TEXT(tbDailies[[#This Row],[Date]],"mmm-yy")</f>
        <v>Aug-20</v>
      </c>
      <c r="D456" s="4">
        <v>78</v>
      </c>
      <c r="E456" s="4" t="str">
        <f>_xlfn.XLOOKUP(tbDailies[[#This Row],[Date]],FXUSDCAD[Date],FXUSDCAD[Rate],E457)</f>
        <v>1.3250</v>
      </c>
      <c r="F456" s="6">
        <f>_xlfn.XLOOKUP(tbDailies[[#This Row],[Date]],BTC_USD_History[Date],BTC_USD_History[Close],"n/a")</f>
        <v>11768.871094</v>
      </c>
      <c r="G456" s="6">
        <f>_xlfn.XLOOKUP(tbDailies[[#This Row],[Date]],ETH_USD_History[Date(UTC)],ETH_USD_History[Value],"n/a")</f>
        <v>438.51</v>
      </c>
      <c r="H456" s="6">
        <f>_xlfn.XLOOKUP(tbDailies[[#This Row],[Date]],VOO_USD_History[Date],VOO_USD_History[Close],"n/a")</f>
        <v>309.51001000000002</v>
      </c>
      <c r="I456" s="8">
        <f>_xlfn.XLOOKUP(tbDailies[[#This Row],[Date]],VIX_USD_History[DATE],VIX_USD_History[CLOSE],"n/a")</f>
        <v>22.05</v>
      </c>
      <c r="J456" s="6">
        <f>tbDailies[[#This Row],[BTC-USD]]*tbDailies[[#This Row],[FX]]</f>
        <v>15593.75419955</v>
      </c>
      <c r="K456" s="6">
        <f>tbDailies[[#This Row],[ETH-USD]]*tbDailies[[#This Row],[FX]]</f>
        <v>581.02575000000002</v>
      </c>
      <c r="L456" s="16">
        <f>_xlfn.XLOOKUP(tbDailies[[#This Row],[Month]],tbMonthlies[Month],tbMonthlies[US Inflation],L457)</f>
        <v>1.3100000000000001E-2</v>
      </c>
      <c r="M456" s="39">
        <f>_xlfn.XLOOKUP(tbDailies[[#This Row],[Month]],tbMonthlies[Month],tbMonthlies[Buffett Indicator],M457)</f>
        <v>1.5797371194480763</v>
      </c>
      <c r="N456" s="39">
        <f>_xlfn.XLOOKUP(tbDailies[[#This Row],[Month]],tbMonthlies[Month],tbMonthlies[CPI Indicator],N457)</f>
        <v>0.72245601356422162</v>
      </c>
      <c r="O456" s="39">
        <f>_xlfn.XLOOKUP(tbDailies[[#This Row],[Month]],tbMonthlies[Month],tbMonthlies[Shiller PE],O457)</f>
        <v>0.34409999999999996</v>
      </c>
      <c r="P456" s="39">
        <f>_xlfn.XLOOKUP(tbDailies[[#This Row],[Month]],tbMonthlies[Month],tbMonthlies[Unemployment],P457)</f>
        <v>8.4000000000000005E-2</v>
      </c>
      <c r="Q456" s="48">
        <f>_xlfn.XLOOKUP(tbDailies[[#This Row],[Month]],tbMonthlies[Month],tbMonthlies[Debt to GDP],Q457)</f>
        <v>79.204999999999998</v>
      </c>
    </row>
    <row r="457" spans="2:17" ht="30" customHeight="1" x14ac:dyDescent="0.25">
      <c r="B457" s="10">
        <v>44056</v>
      </c>
      <c r="C457" s="18" t="str">
        <f>TEXT(tbDailies[[#This Row],[Date]],"mmm-yy")</f>
        <v>Aug-20</v>
      </c>
      <c r="D457" s="4">
        <v>75</v>
      </c>
      <c r="E457" s="4" t="str">
        <f>_xlfn.XLOOKUP(tbDailies[[#This Row],[Date]],FXUSDCAD[Date],FXUSDCAD[Rate],E458)</f>
        <v>1.3217</v>
      </c>
      <c r="F457" s="6">
        <f>_xlfn.XLOOKUP(tbDailies[[#This Row],[Date]],BTC_USD_History[Date],BTC_USD_History[Close],"n/a")</f>
        <v>11784.137694999999</v>
      </c>
      <c r="G457" s="6">
        <f>_xlfn.XLOOKUP(tbDailies[[#This Row],[Date]],ETH_USD_History[Date(UTC)],ETH_USD_History[Value],"n/a")</f>
        <v>424.97</v>
      </c>
      <c r="H457" s="6">
        <f>_xlfn.XLOOKUP(tbDailies[[#This Row],[Date]],VOO_USD_History[Date],VOO_USD_History[Close],"n/a")</f>
        <v>309.51001000000002</v>
      </c>
      <c r="I457" s="8">
        <f>_xlfn.XLOOKUP(tbDailies[[#This Row],[Date]],VIX_USD_History[DATE],VIX_USD_History[CLOSE],"n/a")</f>
        <v>22.13</v>
      </c>
      <c r="J457" s="6">
        <f>tbDailies[[#This Row],[BTC-USD]]*tbDailies[[#This Row],[FX]]</f>
        <v>15575.094791481501</v>
      </c>
      <c r="K457" s="6">
        <f>tbDailies[[#This Row],[ETH-USD]]*tbDailies[[#This Row],[FX]]</f>
        <v>561.68284900000003</v>
      </c>
      <c r="L457" s="16">
        <f>_xlfn.XLOOKUP(tbDailies[[#This Row],[Month]],tbMonthlies[Month],tbMonthlies[US Inflation],L458)</f>
        <v>1.3100000000000001E-2</v>
      </c>
      <c r="M457" s="39">
        <f>_xlfn.XLOOKUP(tbDailies[[#This Row],[Month]],tbMonthlies[Month],tbMonthlies[Buffett Indicator],M458)</f>
        <v>1.5797371194480763</v>
      </c>
      <c r="N457" s="39">
        <f>_xlfn.XLOOKUP(tbDailies[[#This Row],[Month]],tbMonthlies[Month],tbMonthlies[CPI Indicator],N458)</f>
        <v>0.72245601356422162</v>
      </c>
      <c r="O457" s="39">
        <f>_xlfn.XLOOKUP(tbDailies[[#This Row],[Month]],tbMonthlies[Month],tbMonthlies[Shiller PE],O458)</f>
        <v>0.34409999999999996</v>
      </c>
      <c r="P457" s="39">
        <f>_xlfn.XLOOKUP(tbDailies[[#This Row],[Month]],tbMonthlies[Month],tbMonthlies[Unemployment],P458)</f>
        <v>8.4000000000000005E-2</v>
      </c>
      <c r="Q457" s="48">
        <f>_xlfn.XLOOKUP(tbDailies[[#This Row],[Month]],tbMonthlies[Month],tbMonthlies[Debt to GDP],Q458)</f>
        <v>79.204999999999998</v>
      </c>
    </row>
    <row r="458" spans="2:17" ht="30" customHeight="1" x14ac:dyDescent="0.25">
      <c r="B458" s="10">
        <v>44055</v>
      </c>
      <c r="C458" s="18" t="str">
        <f>TEXT(tbDailies[[#This Row],[Date]],"mmm-yy")</f>
        <v>Aug-20</v>
      </c>
      <c r="D458" s="4">
        <v>75</v>
      </c>
      <c r="E458" s="4" t="str">
        <f>_xlfn.XLOOKUP(tbDailies[[#This Row],[Date]],FXUSDCAD[Date],FXUSDCAD[Rate],E459)</f>
        <v>1.3254</v>
      </c>
      <c r="F458" s="6">
        <f>_xlfn.XLOOKUP(tbDailies[[#This Row],[Date]],BTC_USD_History[Date],BTC_USD_History[Close],"n/a")</f>
        <v>11584.934569999999</v>
      </c>
      <c r="G458" s="6">
        <f>_xlfn.XLOOKUP(tbDailies[[#This Row],[Date]],ETH_USD_History[Date(UTC)],ETH_USD_History[Value],"n/a")</f>
        <v>387.19</v>
      </c>
      <c r="H458" s="6">
        <f>_xlfn.XLOOKUP(tbDailies[[#This Row],[Date]],VOO_USD_History[Date],VOO_USD_History[Close],"n/a")</f>
        <v>310.040009</v>
      </c>
      <c r="I458" s="8">
        <f>_xlfn.XLOOKUP(tbDailies[[#This Row],[Date]],VIX_USD_History[DATE],VIX_USD_History[CLOSE],"n/a")</f>
        <v>22.28</v>
      </c>
      <c r="J458" s="6">
        <f>tbDailies[[#This Row],[BTC-USD]]*tbDailies[[#This Row],[FX]]</f>
        <v>15354.672279077999</v>
      </c>
      <c r="K458" s="6">
        <f>tbDailies[[#This Row],[ETH-USD]]*tbDailies[[#This Row],[FX]]</f>
        <v>513.18162599999994</v>
      </c>
      <c r="L458" s="16">
        <f>_xlfn.XLOOKUP(tbDailies[[#This Row],[Month]],tbMonthlies[Month],tbMonthlies[US Inflation],L459)</f>
        <v>1.3100000000000001E-2</v>
      </c>
      <c r="M458" s="39">
        <f>_xlfn.XLOOKUP(tbDailies[[#This Row],[Month]],tbMonthlies[Month],tbMonthlies[Buffett Indicator],M459)</f>
        <v>1.5797371194480763</v>
      </c>
      <c r="N458" s="39">
        <f>_xlfn.XLOOKUP(tbDailies[[#This Row],[Month]],tbMonthlies[Month],tbMonthlies[CPI Indicator],N459)</f>
        <v>0.72245601356422162</v>
      </c>
      <c r="O458" s="39">
        <f>_xlfn.XLOOKUP(tbDailies[[#This Row],[Month]],tbMonthlies[Month],tbMonthlies[Shiller PE],O459)</f>
        <v>0.34409999999999996</v>
      </c>
      <c r="P458" s="39">
        <f>_xlfn.XLOOKUP(tbDailies[[#This Row],[Month]],tbMonthlies[Month],tbMonthlies[Unemployment],P459)</f>
        <v>8.4000000000000005E-2</v>
      </c>
      <c r="Q458" s="48">
        <f>_xlfn.XLOOKUP(tbDailies[[#This Row],[Month]],tbMonthlies[Month],tbMonthlies[Debt to GDP],Q459)</f>
        <v>79.204999999999998</v>
      </c>
    </row>
    <row r="459" spans="2:17" ht="30" customHeight="1" x14ac:dyDescent="0.25">
      <c r="B459" s="10">
        <v>44054</v>
      </c>
      <c r="C459" s="18" t="str">
        <f>TEXT(tbDailies[[#This Row],[Date]],"mmm-yy")</f>
        <v>Aug-20</v>
      </c>
      <c r="D459" s="4">
        <v>84</v>
      </c>
      <c r="E459" s="4" t="str">
        <f>_xlfn.XLOOKUP(tbDailies[[#This Row],[Date]],FXUSDCAD[Date],FXUSDCAD[Rate],E460)</f>
        <v>1.3291</v>
      </c>
      <c r="F459" s="6">
        <f>_xlfn.XLOOKUP(tbDailies[[#This Row],[Date]],BTC_USD_History[Date],BTC_USD_History[Close],"n/a")</f>
        <v>11410.525390999999</v>
      </c>
      <c r="G459" s="6">
        <f>_xlfn.XLOOKUP(tbDailies[[#This Row],[Date]],ETH_USD_History[Date(UTC)],ETH_USD_History[Value],"n/a")</f>
        <v>378.94</v>
      </c>
      <c r="H459" s="6">
        <f>_xlfn.XLOOKUP(tbDailies[[#This Row],[Date]],VOO_USD_History[Date],VOO_USD_History[Close],"n/a")</f>
        <v>305.85000600000001</v>
      </c>
      <c r="I459" s="8">
        <f>_xlfn.XLOOKUP(tbDailies[[#This Row],[Date]],VIX_USD_History[DATE],VIX_USD_History[CLOSE],"n/a")</f>
        <v>24.03</v>
      </c>
      <c r="J459" s="6">
        <f>tbDailies[[#This Row],[BTC-USD]]*tbDailies[[#This Row],[FX]]</f>
        <v>15165.729297178099</v>
      </c>
      <c r="K459" s="6">
        <f>tbDailies[[#This Row],[ETH-USD]]*tbDailies[[#This Row],[FX]]</f>
        <v>503.64915399999995</v>
      </c>
      <c r="L459" s="16">
        <f>_xlfn.XLOOKUP(tbDailies[[#This Row],[Month]],tbMonthlies[Month],tbMonthlies[US Inflation],L460)</f>
        <v>1.3100000000000001E-2</v>
      </c>
      <c r="M459" s="39">
        <f>_xlfn.XLOOKUP(tbDailies[[#This Row],[Month]],tbMonthlies[Month],tbMonthlies[Buffett Indicator],M460)</f>
        <v>1.5797371194480763</v>
      </c>
      <c r="N459" s="39">
        <f>_xlfn.XLOOKUP(tbDailies[[#This Row],[Month]],tbMonthlies[Month],tbMonthlies[CPI Indicator],N460)</f>
        <v>0.72245601356422162</v>
      </c>
      <c r="O459" s="39">
        <f>_xlfn.XLOOKUP(tbDailies[[#This Row],[Month]],tbMonthlies[Month],tbMonthlies[Shiller PE],O460)</f>
        <v>0.34409999999999996</v>
      </c>
      <c r="P459" s="39">
        <f>_xlfn.XLOOKUP(tbDailies[[#This Row],[Month]],tbMonthlies[Month],tbMonthlies[Unemployment],P460)</f>
        <v>8.4000000000000005E-2</v>
      </c>
      <c r="Q459" s="48">
        <f>_xlfn.XLOOKUP(tbDailies[[#This Row],[Month]],tbMonthlies[Month],tbMonthlies[Debt to GDP],Q460)</f>
        <v>79.204999999999998</v>
      </c>
    </row>
    <row r="460" spans="2:17" ht="30" customHeight="1" x14ac:dyDescent="0.25">
      <c r="B460" s="10">
        <v>44053</v>
      </c>
      <c r="C460" s="18" t="str">
        <f>TEXT(tbDailies[[#This Row],[Date]],"mmm-yy")</f>
        <v>Aug-20</v>
      </c>
      <c r="D460" s="4">
        <v>78</v>
      </c>
      <c r="E460" s="4" t="str">
        <f>_xlfn.XLOOKUP(tbDailies[[#This Row],[Date]],FXUSDCAD[Date],FXUSDCAD[Rate],E461)</f>
        <v>1.3354</v>
      </c>
      <c r="F460" s="6">
        <f>_xlfn.XLOOKUP(tbDailies[[#This Row],[Date]],BTC_USD_History[Date],BTC_USD_History[Close],"n/a")</f>
        <v>11878.111328000001</v>
      </c>
      <c r="G460" s="6">
        <f>_xlfn.XLOOKUP(tbDailies[[#This Row],[Date]],ETH_USD_History[Date(UTC)],ETH_USD_History[Value],"n/a")</f>
        <v>395.84</v>
      </c>
      <c r="H460" s="6">
        <f>_xlfn.XLOOKUP(tbDailies[[#This Row],[Date]],VOO_USD_History[Date],VOO_USD_History[Close],"n/a")</f>
        <v>308.33999599999999</v>
      </c>
      <c r="I460" s="8">
        <f>_xlfn.XLOOKUP(tbDailies[[#This Row],[Date]],VIX_USD_History[DATE],VIX_USD_History[CLOSE],"n/a")</f>
        <v>22.13</v>
      </c>
      <c r="J460" s="6">
        <f>tbDailies[[#This Row],[BTC-USD]]*tbDailies[[#This Row],[FX]]</f>
        <v>15862.0298674112</v>
      </c>
      <c r="K460" s="6">
        <f>tbDailies[[#This Row],[ETH-USD]]*tbDailies[[#This Row],[FX]]</f>
        <v>528.60473599999989</v>
      </c>
      <c r="L460" s="16">
        <f>_xlfn.XLOOKUP(tbDailies[[#This Row],[Month]],tbMonthlies[Month],tbMonthlies[US Inflation],L461)</f>
        <v>1.3100000000000001E-2</v>
      </c>
      <c r="M460" s="39">
        <f>_xlfn.XLOOKUP(tbDailies[[#This Row],[Month]],tbMonthlies[Month],tbMonthlies[Buffett Indicator],M461)</f>
        <v>1.5797371194480763</v>
      </c>
      <c r="N460" s="39">
        <f>_xlfn.XLOOKUP(tbDailies[[#This Row],[Month]],tbMonthlies[Month],tbMonthlies[CPI Indicator],N461)</f>
        <v>0.72245601356422162</v>
      </c>
      <c r="O460" s="39">
        <f>_xlfn.XLOOKUP(tbDailies[[#This Row],[Month]],tbMonthlies[Month],tbMonthlies[Shiller PE],O461)</f>
        <v>0.34409999999999996</v>
      </c>
      <c r="P460" s="39">
        <f>_xlfn.XLOOKUP(tbDailies[[#This Row],[Month]],tbMonthlies[Month],tbMonthlies[Unemployment],P461)</f>
        <v>8.4000000000000005E-2</v>
      </c>
      <c r="Q460" s="48">
        <f>_xlfn.XLOOKUP(tbDailies[[#This Row],[Month]],tbMonthlies[Month],tbMonthlies[Debt to GDP],Q461)</f>
        <v>79.204999999999998</v>
      </c>
    </row>
    <row r="461" spans="2:17" ht="30" customHeight="1" x14ac:dyDescent="0.25">
      <c r="B461" s="10">
        <v>44052</v>
      </c>
      <c r="C461" s="18" t="str">
        <f>TEXT(tbDailies[[#This Row],[Date]],"mmm-yy")</f>
        <v>Aug-20</v>
      </c>
      <c r="D461" s="4">
        <v>79</v>
      </c>
      <c r="E461" s="4" t="str">
        <f>_xlfn.XLOOKUP(tbDailies[[#This Row],[Date]],FXUSDCAD[Date],FXUSDCAD[Rate],E462)</f>
        <v>1.3377</v>
      </c>
      <c r="F461" s="6">
        <f>_xlfn.XLOOKUP(tbDailies[[#This Row],[Date]],BTC_USD_History[Date],BTC_USD_History[Close],"n/a")</f>
        <v>11675.739258</v>
      </c>
      <c r="G461" s="6">
        <f>_xlfn.XLOOKUP(tbDailies[[#This Row],[Date]],ETH_USD_History[Date(UTC)],ETH_USD_History[Value],"n/a")</f>
        <v>390.28</v>
      </c>
      <c r="H461" s="6" t="str">
        <f>_xlfn.XLOOKUP(tbDailies[[#This Row],[Date]],VOO_USD_History[Date],VOO_USD_History[Close],"n/a")</f>
        <v>n/a</v>
      </c>
      <c r="I461" s="8" t="str">
        <f>_xlfn.XLOOKUP(tbDailies[[#This Row],[Date]],VIX_USD_History[DATE],VIX_USD_History[CLOSE],"n/a")</f>
        <v>n/a</v>
      </c>
      <c r="J461" s="6">
        <f>tbDailies[[#This Row],[BTC-USD]]*tbDailies[[#This Row],[FX]]</f>
        <v>15618.636405426598</v>
      </c>
      <c r="K461" s="6">
        <f>tbDailies[[#This Row],[ETH-USD]]*tbDailies[[#This Row],[FX]]</f>
        <v>522.07755599999996</v>
      </c>
      <c r="L461" s="16">
        <f>_xlfn.XLOOKUP(tbDailies[[#This Row],[Month]],tbMonthlies[Month],tbMonthlies[US Inflation],L462)</f>
        <v>1.3100000000000001E-2</v>
      </c>
      <c r="M461" s="39">
        <f>_xlfn.XLOOKUP(tbDailies[[#This Row],[Month]],tbMonthlies[Month],tbMonthlies[Buffett Indicator],M462)</f>
        <v>1.5797371194480763</v>
      </c>
      <c r="N461" s="39">
        <f>_xlfn.XLOOKUP(tbDailies[[#This Row],[Month]],tbMonthlies[Month],tbMonthlies[CPI Indicator],N462)</f>
        <v>0.72245601356422162</v>
      </c>
      <c r="O461" s="39">
        <f>_xlfn.XLOOKUP(tbDailies[[#This Row],[Month]],tbMonthlies[Month],tbMonthlies[Shiller PE],O462)</f>
        <v>0.34409999999999996</v>
      </c>
      <c r="P461" s="39">
        <f>_xlfn.XLOOKUP(tbDailies[[#This Row],[Month]],tbMonthlies[Month],tbMonthlies[Unemployment],P462)</f>
        <v>8.4000000000000005E-2</v>
      </c>
      <c r="Q461" s="48">
        <f>_xlfn.XLOOKUP(tbDailies[[#This Row],[Month]],tbMonthlies[Month],tbMonthlies[Debt to GDP],Q462)</f>
        <v>79.204999999999998</v>
      </c>
    </row>
    <row r="462" spans="2:17" ht="30" customHeight="1" x14ac:dyDescent="0.25">
      <c r="B462" s="10">
        <v>44051</v>
      </c>
      <c r="C462" s="18" t="str">
        <f>TEXT(tbDailies[[#This Row],[Date]],"mmm-yy")</f>
        <v>Aug-20</v>
      </c>
      <c r="D462" s="4">
        <v>77</v>
      </c>
      <c r="E462" s="4" t="str">
        <f>_xlfn.XLOOKUP(tbDailies[[#This Row],[Date]],FXUSDCAD[Date],FXUSDCAD[Rate],E463)</f>
        <v>1.3377</v>
      </c>
      <c r="F462" s="6">
        <f>_xlfn.XLOOKUP(tbDailies[[#This Row],[Date]],BTC_USD_History[Date],BTC_USD_History[Close],"n/a")</f>
        <v>11754.045898</v>
      </c>
      <c r="G462" s="6">
        <f>_xlfn.XLOOKUP(tbDailies[[#This Row],[Date]],ETH_USD_History[Date(UTC)],ETH_USD_History[Value],"n/a")</f>
        <v>397.56</v>
      </c>
      <c r="H462" s="6" t="str">
        <f>_xlfn.XLOOKUP(tbDailies[[#This Row],[Date]],VOO_USD_History[Date],VOO_USD_History[Close],"n/a")</f>
        <v>n/a</v>
      </c>
      <c r="I462" s="8" t="str">
        <f>_xlfn.XLOOKUP(tbDailies[[#This Row],[Date]],VIX_USD_History[DATE],VIX_USD_History[CLOSE],"n/a")</f>
        <v>n/a</v>
      </c>
      <c r="J462" s="6">
        <f>tbDailies[[#This Row],[BTC-USD]]*tbDailies[[#This Row],[FX]]</f>
        <v>15723.387197754599</v>
      </c>
      <c r="K462" s="6">
        <f>tbDailies[[#This Row],[ETH-USD]]*tbDailies[[#This Row],[FX]]</f>
        <v>531.816012</v>
      </c>
      <c r="L462" s="16">
        <f>_xlfn.XLOOKUP(tbDailies[[#This Row],[Month]],tbMonthlies[Month],tbMonthlies[US Inflation],L463)</f>
        <v>1.3100000000000001E-2</v>
      </c>
      <c r="M462" s="39">
        <f>_xlfn.XLOOKUP(tbDailies[[#This Row],[Month]],tbMonthlies[Month],tbMonthlies[Buffett Indicator],M463)</f>
        <v>1.5797371194480763</v>
      </c>
      <c r="N462" s="39">
        <f>_xlfn.XLOOKUP(tbDailies[[#This Row],[Month]],tbMonthlies[Month],tbMonthlies[CPI Indicator],N463)</f>
        <v>0.72245601356422162</v>
      </c>
      <c r="O462" s="39">
        <f>_xlfn.XLOOKUP(tbDailies[[#This Row],[Month]],tbMonthlies[Month],tbMonthlies[Shiller PE],O463)</f>
        <v>0.34409999999999996</v>
      </c>
      <c r="P462" s="39">
        <f>_xlfn.XLOOKUP(tbDailies[[#This Row],[Month]],tbMonthlies[Month],tbMonthlies[Unemployment],P463)</f>
        <v>8.4000000000000005E-2</v>
      </c>
      <c r="Q462" s="48">
        <f>_xlfn.XLOOKUP(tbDailies[[#This Row],[Month]],tbMonthlies[Month],tbMonthlies[Debt to GDP],Q463)</f>
        <v>79.204999999999998</v>
      </c>
    </row>
    <row r="463" spans="2:17" ht="30" customHeight="1" x14ac:dyDescent="0.25">
      <c r="B463" s="10">
        <v>44050</v>
      </c>
      <c r="C463" s="18" t="str">
        <f>TEXT(tbDailies[[#This Row],[Date]],"mmm-yy")</f>
        <v>Aug-20</v>
      </c>
      <c r="D463" s="4">
        <v>77</v>
      </c>
      <c r="E463" s="4" t="str">
        <f>_xlfn.XLOOKUP(tbDailies[[#This Row],[Date]],FXUSDCAD[Date],FXUSDCAD[Rate],E464)</f>
        <v>1.3377</v>
      </c>
      <c r="F463" s="6">
        <f>_xlfn.XLOOKUP(tbDailies[[#This Row],[Date]],BTC_USD_History[Date],BTC_USD_History[Close],"n/a")</f>
        <v>11601.472656</v>
      </c>
      <c r="G463" s="6">
        <f>_xlfn.XLOOKUP(tbDailies[[#This Row],[Date]],ETH_USD_History[Date(UTC)],ETH_USD_History[Value],"n/a")</f>
        <v>379.57</v>
      </c>
      <c r="H463" s="6">
        <f>_xlfn.XLOOKUP(tbDailies[[#This Row],[Date]],VOO_USD_History[Date],VOO_USD_History[Close],"n/a")</f>
        <v>307.35998499999999</v>
      </c>
      <c r="I463" s="8">
        <f>_xlfn.XLOOKUP(tbDailies[[#This Row],[Date]],VIX_USD_History[DATE],VIX_USD_History[CLOSE],"n/a")</f>
        <v>22.21</v>
      </c>
      <c r="J463" s="6">
        <f>tbDailies[[#This Row],[BTC-USD]]*tbDailies[[#This Row],[FX]]</f>
        <v>15519.289971931199</v>
      </c>
      <c r="K463" s="6">
        <f>tbDailies[[#This Row],[ETH-USD]]*tbDailies[[#This Row],[FX]]</f>
        <v>507.75078899999994</v>
      </c>
      <c r="L463" s="16">
        <f>_xlfn.XLOOKUP(tbDailies[[#This Row],[Month]],tbMonthlies[Month],tbMonthlies[US Inflation],L464)</f>
        <v>1.3100000000000001E-2</v>
      </c>
      <c r="M463" s="39">
        <f>_xlfn.XLOOKUP(tbDailies[[#This Row],[Month]],tbMonthlies[Month],tbMonthlies[Buffett Indicator],M464)</f>
        <v>1.5797371194480763</v>
      </c>
      <c r="N463" s="39">
        <f>_xlfn.XLOOKUP(tbDailies[[#This Row],[Month]],tbMonthlies[Month],tbMonthlies[CPI Indicator],N464)</f>
        <v>0.72245601356422162</v>
      </c>
      <c r="O463" s="39">
        <f>_xlfn.XLOOKUP(tbDailies[[#This Row],[Month]],tbMonthlies[Month],tbMonthlies[Shiller PE],O464)</f>
        <v>0.34409999999999996</v>
      </c>
      <c r="P463" s="39">
        <f>_xlfn.XLOOKUP(tbDailies[[#This Row],[Month]],tbMonthlies[Month],tbMonthlies[Unemployment],P464)</f>
        <v>8.4000000000000005E-2</v>
      </c>
      <c r="Q463" s="48">
        <f>_xlfn.XLOOKUP(tbDailies[[#This Row],[Month]],tbMonthlies[Month],tbMonthlies[Debt to GDP],Q464)</f>
        <v>79.204999999999998</v>
      </c>
    </row>
    <row r="464" spans="2:17" ht="30" customHeight="1" x14ac:dyDescent="0.25">
      <c r="B464" s="10">
        <v>44049</v>
      </c>
      <c r="C464" s="18" t="str">
        <f>TEXT(tbDailies[[#This Row],[Date]],"mmm-yy")</f>
        <v>Aug-20</v>
      </c>
      <c r="D464" s="4">
        <v>79</v>
      </c>
      <c r="E464" s="4" t="str">
        <f>_xlfn.XLOOKUP(tbDailies[[#This Row],[Date]],FXUSDCAD[Date],FXUSDCAD[Rate],E465)</f>
        <v>1.3292</v>
      </c>
      <c r="F464" s="6">
        <f>_xlfn.XLOOKUP(tbDailies[[#This Row],[Date]],BTC_USD_History[Date],BTC_USD_History[Close],"n/a")</f>
        <v>11779.773438</v>
      </c>
      <c r="G464" s="6">
        <f>_xlfn.XLOOKUP(tbDailies[[#This Row],[Date]],ETH_USD_History[Date(UTC)],ETH_USD_History[Value],"n/a")</f>
        <v>395.07</v>
      </c>
      <c r="H464" s="6">
        <f>_xlfn.XLOOKUP(tbDailies[[#This Row],[Date]],VOO_USD_History[Date],VOO_USD_History[Close],"n/a")</f>
        <v>307.20001200000002</v>
      </c>
      <c r="I464" s="8">
        <f>_xlfn.XLOOKUP(tbDailies[[#This Row],[Date]],VIX_USD_History[DATE],VIX_USD_History[CLOSE],"n/a")</f>
        <v>22.65</v>
      </c>
      <c r="J464" s="6">
        <f>tbDailies[[#This Row],[BTC-USD]]*tbDailies[[#This Row],[FX]]</f>
        <v>15657.6748537896</v>
      </c>
      <c r="K464" s="6">
        <f>tbDailies[[#This Row],[ETH-USD]]*tbDailies[[#This Row],[FX]]</f>
        <v>525.12704399999996</v>
      </c>
      <c r="L464" s="16">
        <f>_xlfn.XLOOKUP(tbDailies[[#This Row],[Month]],tbMonthlies[Month],tbMonthlies[US Inflation],L465)</f>
        <v>1.3100000000000001E-2</v>
      </c>
      <c r="M464" s="39">
        <f>_xlfn.XLOOKUP(tbDailies[[#This Row],[Month]],tbMonthlies[Month],tbMonthlies[Buffett Indicator],M465)</f>
        <v>1.5797371194480763</v>
      </c>
      <c r="N464" s="39">
        <f>_xlfn.XLOOKUP(tbDailies[[#This Row],[Month]],tbMonthlies[Month],tbMonthlies[CPI Indicator],N465)</f>
        <v>0.72245601356422162</v>
      </c>
      <c r="O464" s="39">
        <f>_xlfn.XLOOKUP(tbDailies[[#This Row],[Month]],tbMonthlies[Month],tbMonthlies[Shiller PE],O465)</f>
        <v>0.34409999999999996</v>
      </c>
      <c r="P464" s="39">
        <f>_xlfn.XLOOKUP(tbDailies[[#This Row],[Month]],tbMonthlies[Month],tbMonthlies[Unemployment],P465)</f>
        <v>8.4000000000000005E-2</v>
      </c>
      <c r="Q464" s="48">
        <f>_xlfn.XLOOKUP(tbDailies[[#This Row],[Month]],tbMonthlies[Month],tbMonthlies[Debt to GDP],Q465)</f>
        <v>79.204999999999998</v>
      </c>
    </row>
    <row r="465" spans="2:17" ht="30" customHeight="1" x14ac:dyDescent="0.25">
      <c r="B465" s="10">
        <v>44048</v>
      </c>
      <c r="C465" s="18" t="str">
        <f>TEXT(tbDailies[[#This Row],[Date]],"mmm-yy")</f>
        <v>Aug-20</v>
      </c>
      <c r="D465" s="4">
        <v>75</v>
      </c>
      <c r="E465" s="4" t="str">
        <f>_xlfn.XLOOKUP(tbDailies[[#This Row],[Date]],FXUSDCAD[Date],FXUSDCAD[Rate],E466)</f>
        <v>1.3262</v>
      </c>
      <c r="F465" s="6">
        <f>_xlfn.XLOOKUP(tbDailies[[#This Row],[Date]],BTC_USD_History[Date],BTC_USD_History[Close],"n/a")</f>
        <v>11747.022461</v>
      </c>
      <c r="G465" s="6">
        <f>_xlfn.XLOOKUP(tbDailies[[#This Row],[Date]],ETH_USD_History[Date(UTC)],ETH_USD_History[Value],"n/a")</f>
        <v>401.12</v>
      </c>
      <c r="H465" s="6">
        <f>_xlfn.XLOOKUP(tbDailies[[#This Row],[Date]],VOO_USD_History[Date],VOO_USD_History[Close],"n/a")</f>
        <v>305.14999399999999</v>
      </c>
      <c r="I465" s="8">
        <f>_xlfn.XLOOKUP(tbDailies[[#This Row],[Date]],VIX_USD_History[DATE],VIX_USD_History[CLOSE],"n/a")</f>
        <v>22.99</v>
      </c>
      <c r="J465" s="6">
        <f>tbDailies[[#This Row],[BTC-USD]]*tbDailies[[#This Row],[FX]]</f>
        <v>15578.901187778201</v>
      </c>
      <c r="K465" s="6">
        <f>tbDailies[[#This Row],[ETH-USD]]*tbDailies[[#This Row],[FX]]</f>
        <v>531.96534400000007</v>
      </c>
      <c r="L465" s="16">
        <f>_xlfn.XLOOKUP(tbDailies[[#This Row],[Month]],tbMonthlies[Month],tbMonthlies[US Inflation],L466)</f>
        <v>1.3100000000000001E-2</v>
      </c>
      <c r="M465" s="39">
        <f>_xlfn.XLOOKUP(tbDailies[[#This Row],[Month]],tbMonthlies[Month],tbMonthlies[Buffett Indicator],M466)</f>
        <v>1.5797371194480763</v>
      </c>
      <c r="N465" s="39">
        <f>_xlfn.XLOOKUP(tbDailies[[#This Row],[Month]],tbMonthlies[Month],tbMonthlies[CPI Indicator],N466)</f>
        <v>0.72245601356422162</v>
      </c>
      <c r="O465" s="39">
        <f>_xlfn.XLOOKUP(tbDailies[[#This Row],[Month]],tbMonthlies[Month],tbMonthlies[Shiller PE],O466)</f>
        <v>0.34409999999999996</v>
      </c>
      <c r="P465" s="39">
        <f>_xlfn.XLOOKUP(tbDailies[[#This Row],[Month]],tbMonthlies[Month],tbMonthlies[Unemployment],P466)</f>
        <v>8.4000000000000005E-2</v>
      </c>
      <c r="Q465" s="48">
        <f>_xlfn.XLOOKUP(tbDailies[[#This Row],[Month]],tbMonthlies[Month],tbMonthlies[Debt to GDP],Q466)</f>
        <v>79.204999999999998</v>
      </c>
    </row>
    <row r="466" spans="2:17" ht="30" customHeight="1" x14ac:dyDescent="0.25">
      <c r="B466" s="10">
        <v>44047</v>
      </c>
      <c r="C466" s="18" t="str">
        <f>TEXT(tbDailies[[#This Row],[Date]],"mmm-yy")</f>
        <v>Aug-20</v>
      </c>
      <c r="D466" s="4">
        <v>72</v>
      </c>
      <c r="E466" s="4" t="str">
        <f>_xlfn.XLOOKUP(tbDailies[[#This Row],[Date]],FXUSDCAD[Date],FXUSDCAD[Rate],E467)</f>
        <v>1.3372</v>
      </c>
      <c r="F466" s="6">
        <f>_xlfn.XLOOKUP(tbDailies[[#This Row],[Date]],BTC_USD_History[Date],BTC_USD_History[Close],"n/a")</f>
        <v>11205.892578000001</v>
      </c>
      <c r="G466" s="6">
        <f>_xlfn.XLOOKUP(tbDailies[[#This Row],[Date]],ETH_USD_History[Date(UTC)],ETH_USD_History[Value],"n/a")</f>
        <v>389.79</v>
      </c>
      <c r="H466" s="6">
        <f>_xlfn.XLOOKUP(tbDailies[[#This Row],[Date]],VOO_USD_History[Date],VOO_USD_History[Close],"n/a")</f>
        <v>303.26001000000002</v>
      </c>
      <c r="I466" s="8">
        <f>_xlfn.XLOOKUP(tbDailies[[#This Row],[Date]],VIX_USD_History[DATE],VIX_USD_History[CLOSE],"n/a")</f>
        <v>23.76</v>
      </c>
      <c r="J466" s="6">
        <f>tbDailies[[#This Row],[BTC-USD]]*tbDailies[[#This Row],[FX]]</f>
        <v>14984.5195553016</v>
      </c>
      <c r="K466" s="6">
        <f>tbDailies[[#This Row],[ETH-USD]]*tbDailies[[#This Row],[FX]]</f>
        <v>521.22718799999996</v>
      </c>
      <c r="L466" s="16">
        <f>_xlfn.XLOOKUP(tbDailies[[#This Row],[Month]],tbMonthlies[Month],tbMonthlies[US Inflation],L467)</f>
        <v>1.3100000000000001E-2</v>
      </c>
      <c r="M466" s="39">
        <f>_xlfn.XLOOKUP(tbDailies[[#This Row],[Month]],tbMonthlies[Month],tbMonthlies[Buffett Indicator],M467)</f>
        <v>1.5797371194480763</v>
      </c>
      <c r="N466" s="39">
        <f>_xlfn.XLOOKUP(tbDailies[[#This Row],[Month]],tbMonthlies[Month],tbMonthlies[CPI Indicator],N467)</f>
        <v>0.72245601356422162</v>
      </c>
      <c r="O466" s="39">
        <f>_xlfn.XLOOKUP(tbDailies[[#This Row],[Month]],tbMonthlies[Month],tbMonthlies[Shiller PE],O467)</f>
        <v>0.34409999999999996</v>
      </c>
      <c r="P466" s="39">
        <f>_xlfn.XLOOKUP(tbDailies[[#This Row],[Month]],tbMonthlies[Month],tbMonthlies[Unemployment],P467)</f>
        <v>8.4000000000000005E-2</v>
      </c>
      <c r="Q466" s="48">
        <f>_xlfn.XLOOKUP(tbDailies[[#This Row],[Month]],tbMonthlies[Month],tbMonthlies[Debt to GDP],Q467)</f>
        <v>79.204999999999998</v>
      </c>
    </row>
    <row r="467" spans="2:17" ht="30" customHeight="1" x14ac:dyDescent="0.25">
      <c r="B467" s="10">
        <v>44046</v>
      </c>
      <c r="C467" s="18" t="str">
        <f>TEXT(tbDailies[[#This Row],[Date]],"mmm-yy")</f>
        <v>Aug-20</v>
      </c>
      <c r="D467" s="4">
        <v>75</v>
      </c>
      <c r="E467" s="4" t="str">
        <f>_xlfn.XLOOKUP(tbDailies[[#This Row],[Date]],FXUSDCAD[Date],FXUSDCAD[Rate],E468)</f>
        <v>1.3404</v>
      </c>
      <c r="F467" s="6">
        <f>_xlfn.XLOOKUP(tbDailies[[#This Row],[Date]],BTC_USD_History[Date],BTC_USD_History[Close],"n/a")</f>
        <v>11246.348633</v>
      </c>
      <c r="G467" s="6">
        <f>_xlfn.XLOOKUP(tbDailies[[#This Row],[Date]],ETH_USD_History[Date(UTC)],ETH_USD_History[Value],"n/a")</f>
        <v>386.1</v>
      </c>
      <c r="H467" s="6">
        <f>_xlfn.XLOOKUP(tbDailies[[#This Row],[Date]],VOO_USD_History[Date],VOO_USD_History[Close],"n/a")</f>
        <v>301.98998999999998</v>
      </c>
      <c r="I467" s="8">
        <f>_xlfn.XLOOKUP(tbDailies[[#This Row],[Date]],VIX_USD_History[DATE],VIX_USD_History[CLOSE],"n/a")</f>
        <v>24.28</v>
      </c>
      <c r="J467" s="6">
        <f>tbDailies[[#This Row],[BTC-USD]]*tbDailies[[#This Row],[FX]]</f>
        <v>15074.6057076732</v>
      </c>
      <c r="K467" s="6">
        <f>tbDailies[[#This Row],[ETH-USD]]*tbDailies[[#This Row],[FX]]</f>
        <v>517.52844000000005</v>
      </c>
      <c r="L467" s="16">
        <f>_xlfn.XLOOKUP(tbDailies[[#This Row],[Month]],tbMonthlies[Month],tbMonthlies[US Inflation],L468)</f>
        <v>1.3100000000000001E-2</v>
      </c>
      <c r="M467" s="39">
        <f>_xlfn.XLOOKUP(tbDailies[[#This Row],[Month]],tbMonthlies[Month],tbMonthlies[Buffett Indicator],M468)</f>
        <v>1.5797371194480763</v>
      </c>
      <c r="N467" s="39">
        <f>_xlfn.XLOOKUP(tbDailies[[#This Row],[Month]],tbMonthlies[Month],tbMonthlies[CPI Indicator],N468)</f>
        <v>0.72245601356422162</v>
      </c>
      <c r="O467" s="39">
        <f>_xlfn.XLOOKUP(tbDailies[[#This Row],[Month]],tbMonthlies[Month],tbMonthlies[Shiller PE],O468)</f>
        <v>0.34409999999999996</v>
      </c>
      <c r="P467" s="39">
        <f>_xlfn.XLOOKUP(tbDailies[[#This Row],[Month]],tbMonthlies[Month],tbMonthlies[Unemployment],P468)</f>
        <v>8.4000000000000005E-2</v>
      </c>
      <c r="Q467" s="48">
        <f>_xlfn.XLOOKUP(tbDailies[[#This Row],[Month]],tbMonthlies[Month],tbMonthlies[Debt to GDP],Q468)</f>
        <v>79.204999999999998</v>
      </c>
    </row>
    <row r="468" spans="2:17" ht="30" customHeight="1" x14ac:dyDescent="0.25">
      <c r="B468" s="10">
        <v>44045</v>
      </c>
      <c r="C468" s="18" t="str">
        <f>TEXT(tbDailies[[#This Row],[Date]],"mmm-yy")</f>
        <v>Aug-20</v>
      </c>
      <c r="D468" s="4">
        <v>80</v>
      </c>
      <c r="E468" s="4" t="str">
        <f>_xlfn.XLOOKUP(tbDailies[[#This Row],[Date]],FXUSDCAD[Date],FXUSDCAD[Rate],E469)</f>
        <v>1.3404</v>
      </c>
      <c r="F468" s="6">
        <f>_xlfn.XLOOKUP(tbDailies[[#This Row],[Date]],BTC_USD_History[Date],BTC_USD_History[Close],"n/a")</f>
        <v>11053.614258</v>
      </c>
      <c r="G468" s="6">
        <f>_xlfn.XLOOKUP(tbDailies[[#This Row],[Date]],ETH_USD_History[Date(UTC)],ETH_USD_History[Value],"n/a")</f>
        <v>371.93</v>
      </c>
      <c r="H468" s="6" t="str">
        <f>_xlfn.XLOOKUP(tbDailies[[#This Row],[Date]],VOO_USD_History[Date],VOO_USD_History[Close],"n/a")</f>
        <v>n/a</v>
      </c>
      <c r="I468" s="8" t="str">
        <f>_xlfn.XLOOKUP(tbDailies[[#This Row],[Date]],VIX_USD_History[DATE],VIX_USD_History[CLOSE],"n/a")</f>
        <v>n/a</v>
      </c>
      <c r="J468" s="6">
        <f>tbDailies[[#This Row],[BTC-USD]]*tbDailies[[#This Row],[FX]]</f>
        <v>14816.264551423199</v>
      </c>
      <c r="K468" s="6">
        <f>tbDailies[[#This Row],[ETH-USD]]*tbDailies[[#This Row],[FX]]</f>
        <v>498.53497200000004</v>
      </c>
      <c r="L468" s="16">
        <f>_xlfn.XLOOKUP(tbDailies[[#This Row],[Month]],tbMonthlies[Month],tbMonthlies[US Inflation],L469)</f>
        <v>1.3100000000000001E-2</v>
      </c>
      <c r="M468" s="39">
        <f>_xlfn.XLOOKUP(tbDailies[[#This Row],[Month]],tbMonthlies[Month],tbMonthlies[Buffett Indicator],M469)</f>
        <v>1.5797371194480763</v>
      </c>
      <c r="N468" s="39">
        <f>_xlfn.XLOOKUP(tbDailies[[#This Row],[Month]],tbMonthlies[Month],tbMonthlies[CPI Indicator],N469)</f>
        <v>0.72245601356422162</v>
      </c>
      <c r="O468" s="39">
        <f>_xlfn.XLOOKUP(tbDailies[[#This Row],[Month]],tbMonthlies[Month],tbMonthlies[Shiller PE],O469)</f>
        <v>0.34409999999999996</v>
      </c>
      <c r="P468" s="39">
        <f>_xlfn.XLOOKUP(tbDailies[[#This Row],[Month]],tbMonthlies[Month],tbMonthlies[Unemployment],P469)</f>
        <v>8.4000000000000005E-2</v>
      </c>
      <c r="Q468" s="48">
        <f>_xlfn.XLOOKUP(tbDailies[[#This Row],[Month]],tbMonthlies[Month],tbMonthlies[Debt to GDP],Q469)</f>
        <v>79.204999999999998</v>
      </c>
    </row>
    <row r="469" spans="2:17" ht="30" customHeight="1" x14ac:dyDescent="0.25">
      <c r="B469" s="10">
        <v>44044</v>
      </c>
      <c r="C469" s="18" t="str">
        <f>TEXT(tbDailies[[#This Row],[Date]],"mmm-yy")</f>
        <v>Aug-20</v>
      </c>
      <c r="D469" s="4">
        <v>75</v>
      </c>
      <c r="E469" s="4" t="str">
        <f>_xlfn.XLOOKUP(tbDailies[[#This Row],[Date]],FXUSDCAD[Date],FXUSDCAD[Rate],E470)</f>
        <v>1.3404</v>
      </c>
      <c r="F469" s="6">
        <f>_xlfn.XLOOKUP(tbDailies[[#This Row],[Date]],BTC_USD_History[Date],BTC_USD_History[Close],"n/a")</f>
        <v>11759.592773</v>
      </c>
      <c r="G469" s="6">
        <f>_xlfn.XLOOKUP(tbDailies[[#This Row],[Date]],ETH_USD_History[Date(UTC)],ETH_USD_History[Value],"n/a")</f>
        <v>387.41</v>
      </c>
      <c r="H469" s="6" t="str">
        <f>_xlfn.XLOOKUP(tbDailies[[#This Row],[Date]],VOO_USD_History[Date],VOO_USD_History[Close],"n/a")</f>
        <v>n/a</v>
      </c>
      <c r="I469" s="8" t="str">
        <f>_xlfn.XLOOKUP(tbDailies[[#This Row],[Date]],VIX_USD_History[DATE],VIX_USD_History[CLOSE],"n/a")</f>
        <v>n/a</v>
      </c>
      <c r="J469" s="6">
        <f>tbDailies[[#This Row],[BTC-USD]]*tbDailies[[#This Row],[FX]]</f>
        <v>15762.558152929201</v>
      </c>
      <c r="K469" s="6">
        <f>tbDailies[[#This Row],[ETH-USD]]*tbDailies[[#This Row],[FX]]</f>
        <v>519.2843640000001</v>
      </c>
      <c r="L469" s="16">
        <f>_xlfn.XLOOKUP(tbDailies[[#This Row],[Month]],tbMonthlies[Month],tbMonthlies[US Inflation],L470)</f>
        <v>1.3100000000000001E-2</v>
      </c>
      <c r="M469" s="39">
        <f>_xlfn.XLOOKUP(tbDailies[[#This Row],[Month]],tbMonthlies[Month],tbMonthlies[Buffett Indicator],M470)</f>
        <v>1.5797371194480763</v>
      </c>
      <c r="N469" s="39">
        <f>_xlfn.XLOOKUP(tbDailies[[#This Row],[Month]],tbMonthlies[Month],tbMonthlies[CPI Indicator],N470)</f>
        <v>0.72245601356422162</v>
      </c>
      <c r="O469" s="39">
        <f>_xlfn.XLOOKUP(tbDailies[[#This Row],[Month]],tbMonthlies[Month],tbMonthlies[Shiller PE],O470)</f>
        <v>0.34409999999999996</v>
      </c>
      <c r="P469" s="39">
        <f>_xlfn.XLOOKUP(tbDailies[[#This Row],[Month]],tbMonthlies[Month],tbMonthlies[Unemployment],P470)</f>
        <v>8.4000000000000005E-2</v>
      </c>
      <c r="Q469" s="48">
        <f>_xlfn.XLOOKUP(tbDailies[[#This Row],[Month]],tbMonthlies[Month],tbMonthlies[Debt to GDP],Q470)</f>
        <v>79.204999999999998</v>
      </c>
    </row>
    <row r="470" spans="2:17" ht="30" customHeight="1" x14ac:dyDescent="0.25">
      <c r="B470" s="10">
        <v>44043</v>
      </c>
      <c r="C470" s="18" t="str">
        <f>TEXT(tbDailies[[#This Row],[Date]],"mmm-yy")</f>
        <v>Jul-20</v>
      </c>
      <c r="D470" s="4">
        <v>75</v>
      </c>
      <c r="E470" s="4" t="str">
        <f>_xlfn.XLOOKUP(tbDailies[[#This Row],[Date]],FXUSDCAD[Date],FXUSDCAD[Rate],E471)</f>
        <v>1.3404</v>
      </c>
      <c r="F470" s="6">
        <f>_xlfn.XLOOKUP(tbDailies[[#This Row],[Date]],BTC_USD_History[Date],BTC_USD_History[Close],"n/a")</f>
        <v>11323.466796999999</v>
      </c>
      <c r="G470" s="6">
        <f>_xlfn.XLOOKUP(tbDailies[[#This Row],[Date]],ETH_USD_History[Date(UTC)],ETH_USD_History[Value],"n/a")</f>
        <v>346.81</v>
      </c>
      <c r="H470" s="6">
        <f>_xlfn.XLOOKUP(tbDailies[[#This Row],[Date]],VOO_USD_History[Date],VOO_USD_History[Close],"n/a")</f>
        <v>300.10000600000001</v>
      </c>
      <c r="I470" s="8">
        <f>_xlfn.XLOOKUP(tbDailies[[#This Row],[Date]],VIX_USD_History[DATE],VIX_USD_History[CLOSE],"n/a")</f>
        <v>24.46</v>
      </c>
      <c r="J470" s="6">
        <f>tbDailies[[#This Row],[BTC-USD]]*tbDailies[[#This Row],[FX]]</f>
        <v>15177.974894698798</v>
      </c>
      <c r="K470" s="6">
        <f>tbDailies[[#This Row],[ETH-USD]]*tbDailies[[#This Row],[FX]]</f>
        <v>464.864124</v>
      </c>
      <c r="L470" s="16">
        <f>_xlfn.XLOOKUP(tbDailies[[#This Row],[Month]],tbMonthlies[Month],tbMonthlies[US Inflation],L471)</f>
        <v>9.9000000000000008E-3</v>
      </c>
      <c r="M470" s="39">
        <f>_xlfn.XLOOKUP(tbDailies[[#This Row],[Month]],tbMonthlies[Month],tbMonthlies[Buffett Indicator],M471)</f>
        <v>1.5035593224027315</v>
      </c>
      <c r="N470" s="39">
        <f>_xlfn.XLOOKUP(tbDailies[[#This Row],[Month]],tbMonthlies[Month],tbMonthlies[CPI Indicator],N471)</f>
        <v>0.72018511827000586</v>
      </c>
      <c r="O470" s="39">
        <f>_xlfn.XLOOKUP(tbDailies[[#This Row],[Month]],tbMonthlies[Month],tbMonthlies[Shiller PE],O471)</f>
        <v>0.32439999999999997</v>
      </c>
      <c r="P470" s="39">
        <f>_xlfn.XLOOKUP(tbDailies[[#This Row],[Month]],tbMonthlies[Month],tbMonthlies[Unemployment],P471)</f>
        <v>0.10199999999999999</v>
      </c>
      <c r="Q470" s="48">
        <f>_xlfn.XLOOKUP(tbDailies[[#This Row],[Month]],tbMonthlies[Month],tbMonthlies[Debt to GDP],Q471)</f>
        <v>79.204999999999998</v>
      </c>
    </row>
    <row r="471" spans="2:17" ht="30" customHeight="1" x14ac:dyDescent="0.25">
      <c r="B471" s="10">
        <v>44042</v>
      </c>
      <c r="C471" s="18" t="str">
        <f>TEXT(tbDailies[[#This Row],[Date]],"mmm-yy")</f>
        <v>Jul-20</v>
      </c>
      <c r="D471" s="4">
        <v>76</v>
      </c>
      <c r="E471" s="4" t="str">
        <f>_xlfn.XLOOKUP(tbDailies[[#This Row],[Date]],FXUSDCAD[Date],FXUSDCAD[Rate],E472)</f>
        <v>1.3432</v>
      </c>
      <c r="F471" s="6">
        <f>_xlfn.XLOOKUP(tbDailies[[#This Row],[Date]],BTC_USD_History[Date],BTC_USD_History[Close],"n/a")</f>
        <v>11111.213867</v>
      </c>
      <c r="G471" s="6">
        <f>_xlfn.XLOOKUP(tbDailies[[#This Row],[Date]],ETH_USD_History[Date(UTC)],ETH_USD_History[Value],"n/a")</f>
        <v>335.25</v>
      </c>
      <c r="H471" s="6">
        <f>_xlfn.XLOOKUP(tbDailies[[#This Row],[Date]],VOO_USD_History[Date],VOO_USD_History[Close],"n/a")</f>
        <v>297.60998499999999</v>
      </c>
      <c r="I471" s="8">
        <f>_xlfn.XLOOKUP(tbDailies[[#This Row],[Date]],VIX_USD_History[DATE],VIX_USD_History[CLOSE],"n/a")</f>
        <v>24.76</v>
      </c>
      <c r="J471" s="6">
        <f>tbDailies[[#This Row],[BTC-USD]]*tbDailies[[#This Row],[FX]]</f>
        <v>14924.582466154399</v>
      </c>
      <c r="K471" s="6">
        <f>tbDailies[[#This Row],[ETH-USD]]*tbDailies[[#This Row],[FX]]</f>
        <v>450.30779999999999</v>
      </c>
      <c r="L471" s="16">
        <f>_xlfn.XLOOKUP(tbDailies[[#This Row],[Month]],tbMonthlies[Month],tbMonthlies[US Inflation],L472)</f>
        <v>9.9000000000000008E-3</v>
      </c>
      <c r="M471" s="39">
        <f>_xlfn.XLOOKUP(tbDailies[[#This Row],[Month]],tbMonthlies[Month],tbMonthlies[Buffett Indicator],M472)</f>
        <v>1.5035593224027315</v>
      </c>
      <c r="N471" s="39">
        <f>_xlfn.XLOOKUP(tbDailies[[#This Row],[Month]],tbMonthlies[Month],tbMonthlies[CPI Indicator],N472)</f>
        <v>0.72018511827000586</v>
      </c>
      <c r="O471" s="39">
        <f>_xlfn.XLOOKUP(tbDailies[[#This Row],[Month]],tbMonthlies[Month],tbMonthlies[Shiller PE],O472)</f>
        <v>0.32439999999999997</v>
      </c>
      <c r="P471" s="39">
        <f>_xlfn.XLOOKUP(tbDailies[[#This Row],[Month]],tbMonthlies[Month],tbMonthlies[Unemployment],P472)</f>
        <v>0.10199999999999999</v>
      </c>
      <c r="Q471" s="48">
        <f>_xlfn.XLOOKUP(tbDailies[[#This Row],[Month]],tbMonthlies[Month],tbMonthlies[Debt to GDP],Q472)</f>
        <v>79.204999999999998</v>
      </c>
    </row>
    <row r="472" spans="2:17" ht="30" customHeight="1" x14ac:dyDescent="0.25">
      <c r="B472" s="10">
        <v>44041</v>
      </c>
      <c r="C472" s="18" t="str">
        <f>TEXT(tbDailies[[#This Row],[Date]],"mmm-yy")</f>
        <v>Jul-20</v>
      </c>
      <c r="D472" s="4">
        <v>71</v>
      </c>
      <c r="E472" s="4" t="str">
        <f>_xlfn.XLOOKUP(tbDailies[[#This Row],[Date]],FXUSDCAD[Date],FXUSDCAD[Rate],E473)</f>
        <v>1.3360</v>
      </c>
      <c r="F472" s="6">
        <f>_xlfn.XLOOKUP(tbDailies[[#This Row],[Date]],BTC_USD_History[Date],BTC_USD_History[Close],"n/a")</f>
        <v>11100.467773</v>
      </c>
      <c r="G472" s="6">
        <f>_xlfn.XLOOKUP(tbDailies[[#This Row],[Date]],ETH_USD_History[Date(UTC)],ETH_USD_History[Value],"n/a")</f>
        <v>318.27</v>
      </c>
      <c r="H472" s="6">
        <f>_xlfn.XLOOKUP(tbDailies[[#This Row],[Date]],VOO_USD_History[Date],VOO_USD_History[Close],"n/a")</f>
        <v>298.70001200000002</v>
      </c>
      <c r="I472" s="8">
        <f>_xlfn.XLOOKUP(tbDailies[[#This Row],[Date]],VIX_USD_History[DATE],VIX_USD_History[CLOSE],"n/a")</f>
        <v>24.1</v>
      </c>
      <c r="J472" s="6">
        <f>tbDailies[[#This Row],[BTC-USD]]*tbDailies[[#This Row],[FX]]</f>
        <v>14830.224944728001</v>
      </c>
      <c r="K472" s="6">
        <f>tbDailies[[#This Row],[ETH-USD]]*tbDailies[[#This Row],[FX]]</f>
        <v>425.20872000000003</v>
      </c>
      <c r="L472" s="16">
        <f>_xlfn.XLOOKUP(tbDailies[[#This Row],[Month]],tbMonthlies[Month],tbMonthlies[US Inflation],L473)</f>
        <v>9.9000000000000008E-3</v>
      </c>
      <c r="M472" s="39">
        <f>_xlfn.XLOOKUP(tbDailies[[#This Row],[Month]],tbMonthlies[Month],tbMonthlies[Buffett Indicator],M473)</f>
        <v>1.5035593224027315</v>
      </c>
      <c r="N472" s="39">
        <f>_xlfn.XLOOKUP(tbDailies[[#This Row],[Month]],tbMonthlies[Month],tbMonthlies[CPI Indicator],N473)</f>
        <v>0.72018511827000586</v>
      </c>
      <c r="O472" s="39">
        <f>_xlfn.XLOOKUP(tbDailies[[#This Row],[Month]],tbMonthlies[Month],tbMonthlies[Shiller PE],O473)</f>
        <v>0.32439999999999997</v>
      </c>
      <c r="P472" s="39">
        <f>_xlfn.XLOOKUP(tbDailies[[#This Row],[Month]],tbMonthlies[Month],tbMonthlies[Unemployment],P473)</f>
        <v>0.10199999999999999</v>
      </c>
      <c r="Q472" s="48">
        <f>_xlfn.XLOOKUP(tbDailies[[#This Row],[Month]],tbMonthlies[Month],tbMonthlies[Debt to GDP],Q473)</f>
        <v>79.204999999999998</v>
      </c>
    </row>
    <row r="473" spans="2:17" ht="30" customHeight="1" x14ac:dyDescent="0.25">
      <c r="B473" s="10">
        <v>44040</v>
      </c>
      <c r="C473" s="18" t="str">
        <f>TEXT(tbDailies[[#This Row],[Date]],"mmm-yy")</f>
        <v>Jul-20</v>
      </c>
      <c r="D473" s="4">
        <v>76</v>
      </c>
      <c r="E473" s="4" t="str">
        <f>_xlfn.XLOOKUP(tbDailies[[#This Row],[Date]],FXUSDCAD[Date],FXUSDCAD[Rate],E474)</f>
        <v>1.3373</v>
      </c>
      <c r="F473" s="6">
        <f>_xlfn.XLOOKUP(tbDailies[[#This Row],[Date]],BTC_USD_History[Date],BTC_USD_History[Close],"n/a")</f>
        <v>10912.823242</v>
      </c>
      <c r="G473" s="6">
        <f>_xlfn.XLOOKUP(tbDailies[[#This Row],[Date]],ETH_USD_History[Date(UTC)],ETH_USD_History[Value],"n/a")</f>
        <v>317.47000000000003</v>
      </c>
      <c r="H473" s="6">
        <f>_xlfn.XLOOKUP(tbDailies[[#This Row],[Date]],VOO_USD_History[Date],VOO_USD_History[Close],"n/a")</f>
        <v>295.13000499999998</v>
      </c>
      <c r="I473" s="8">
        <f>_xlfn.XLOOKUP(tbDailies[[#This Row],[Date]],VIX_USD_History[DATE],VIX_USD_History[CLOSE],"n/a")</f>
        <v>25.44</v>
      </c>
      <c r="J473" s="6">
        <f>tbDailies[[#This Row],[BTC-USD]]*tbDailies[[#This Row],[FX]]</f>
        <v>14593.7185215266</v>
      </c>
      <c r="K473" s="6">
        <f>tbDailies[[#This Row],[ETH-USD]]*tbDailies[[#This Row],[FX]]</f>
        <v>424.55263100000002</v>
      </c>
      <c r="L473" s="16">
        <f>_xlfn.XLOOKUP(tbDailies[[#This Row],[Month]],tbMonthlies[Month],tbMonthlies[US Inflation],L474)</f>
        <v>9.9000000000000008E-3</v>
      </c>
      <c r="M473" s="39">
        <f>_xlfn.XLOOKUP(tbDailies[[#This Row],[Month]],tbMonthlies[Month],tbMonthlies[Buffett Indicator],M474)</f>
        <v>1.5035593224027315</v>
      </c>
      <c r="N473" s="39">
        <f>_xlfn.XLOOKUP(tbDailies[[#This Row],[Month]],tbMonthlies[Month],tbMonthlies[CPI Indicator],N474)</f>
        <v>0.72018511827000586</v>
      </c>
      <c r="O473" s="39">
        <f>_xlfn.XLOOKUP(tbDailies[[#This Row],[Month]],tbMonthlies[Month],tbMonthlies[Shiller PE],O474)</f>
        <v>0.32439999999999997</v>
      </c>
      <c r="P473" s="39">
        <f>_xlfn.XLOOKUP(tbDailies[[#This Row],[Month]],tbMonthlies[Month],tbMonthlies[Unemployment],P474)</f>
        <v>0.10199999999999999</v>
      </c>
      <c r="Q473" s="48">
        <f>_xlfn.XLOOKUP(tbDailies[[#This Row],[Month]],tbMonthlies[Month],tbMonthlies[Debt to GDP],Q474)</f>
        <v>79.204999999999998</v>
      </c>
    </row>
    <row r="474" spans="2:17" ht="30" customHeight="1" x14ac:dyDescent="0.25">
      <c r="B474" s="10">
        <v>44039</v>
      </c>
      <c r="C474" s="18" t="str">
        <f>TEXT(tbDailies[[#This Row],[Date]],"mmm-yy")</f>
        <v>Jul-20</v>
      </c>
      <c r="D474" s="4">
        <v>58</v>
      </c>
      <c r="E474" s="4" t="str">
        <f>_xlfn.XLOOKUP(tbDailies[[#This Row],[Date]],FXUSDCAD[Date],FXUSDCAD[Rate],E475)</f>
        <v>1.3378</v>
      </c>
      <c r="F474" s="6">
        <f>_xlfn.XLOOKUP(tbDailies[[#This Row],[Date]],BTC_USD_History[Date],BTC_USD_History[Close],"n/a")</f>
        <v>10990.873046999999</v>
      </c>
      <c r="G474" s="6">
        <f>_xlfn.XLOOKUP(tbDailies[[#This Row],[Date]],ETH_USD_History[Date(UTC)],ETH_USD_History[Value],"n/a")</f>
        <v>322.39</v>
      </c>
      <c r="H474" s="6">
        <f>_xlfn.XLOOKUP(tbDailies[[#This Row],[Date]],VOO_USD_History[Date],VOO_USD_History[Close],"n/a")</f>
        <v>296.97000100000002</v>
      </c>
      <c r="I474" s="8">
        <f>_xlfn.XLOOKUP(tbDailies[[#This Row],[Date]],VIX_USD_History[DATE],VIX_USD_History[CLOSE],"n/a")</f>
        <v>24.74</v>
      </c>
      <c r="J474" s="6">
        <f>tbDailies[[#This Row],[BTC-USD]]*tbDailies[[#This Row],[FX]]</f>
        <v>14703.589962276599</v>
      </c>
      <c r="K474" s="6">
        <f>tbDailies[[#This Row],[ETH-USD]]*tbDailies[[#This Row],[FX]]</f>
        <v>431.293342</v>
      </c>
      <c r="L474" s="16">
        <f>_xlfn.XLOOKUP(tbDailies[[#This Row],[Month]],tbMonthlies[Month],tbMonthlies[US Inflation],L475)</f>
        <v>9.9000000000000008E-3</v>
      </c>
      <c r="M474" s="39">
        <f>_xlfn.XLOOKUP(tbDailies[[#This Row],[Month]],tbMonthlies[Month],tbMonthlies[Buffett Indicator],M475)</f>
        <v>1.5035593224027315</v>
      </c>
      <c r="N474" s="39">
        <f>_xlfn.XLOOKUP(tbDailies[[#This Row],[Month]],tbMonthlies[Month],tbMonthlies[CPI Indicator],N475)</f>
        <v>0.72018511827000586</v>
      </c>
      <c r="O474" s="39">
        <f>_xlfn.XLOOKUP(tbDailies[[#This Row],[Month]],tbMonthlies[Month],tbMonthlies[Shiller PE],O475)</f>
        <v>0.32439999999999997</v>
      </c>
      <c r="P474" s="39">
        <f>_xlfn.XLOOKUP(tbDailies[[#This Row],[Month]],tbMonthlies[Month],tbMonthlies[Unemployment],P475)</f>
        <v>0.10199999999999999</v>
      </c>
      <c r="Q474" s="48">
        <f>_xlfn.XLOOKUP(tbDailies[[#This Row],[Month]],tbMonthlies[Month],tbMonthlies[Debt to GDP],Q475)</f>
        <v>79.204999999999998</v>
      </c>
    </row>
    <row r="475" spans="2:17" ht="30" customHeight="1" x14ac:dyDescent="0.25">
      <c r="B475" s="10">
        <v>44038</v>
      </c>
      <c r="C475" s="18" t="str">
        <f>TEXT(tbDailies[[#This Row],[Date]],"mmm-yy")</f>
        <v>Jul-20</v>
      </c>
      <c r="D475" s="4">
        <v>55</v>
      </c>
      <c r="E475" s="4" t="str">
        <f>_xlfn.XLOOKUP(tbDailies[[#This Row],[Date]],FXUSDCAD[Date],FXUSDCAD[Rate],E476)</f>
        <v>1.3421</v>
      </c>
      <c r="F475" s="6">
        <f>_xlfn.XLOOKUP(tbDailies[[#This Row],[Date]],BTC_USD_History[Date],BTC_USD_History[Close],"n/a")</f>
        <v>9905.1669920000004</v>
      </c>
      <c r="G475" s="6">
        <f>_xlfn.XLOOKUP(tbDailies[[#This Row],[Date]],ETH_USD_History[Date(UTC)],ETH_USD_History[Value],"n/a")</f>
        <v>311.47000000000003</v>
      </c>
      <c r="H475" s="6" t="str">
        <f>_xlfn.XLOOKUP(tbDailies[[#This Row],[Date]],VOO_USD_History[Date],VOO_USD_History[Close],"n/a")</f>
        <v>n/a</v>
      </c>
      <c r="I475" s="8" t="str">
        <f>_xlfn.XLOOKUP(tbDailies[[#This Row],[Date]],VIX_USD_History[DATE],VIX_USD_History[CLOSE],"n/a")</f>
        <v>n/a</v>
      </c>
      <c r="J475" s="6">
        <f>tbDailies[[#This Row],[BTC-USD]]*tbDailies[[#This Row],[FX]]</f>
        <v>13293.724619963201</v>
      </c>
      <c r="K475" s="6">
        <f>tbDailies[[#This Row],[ETH-USD]]*tbDailies[[#This Row],[FX]]</f>
        <v>418.02388700000006</v>
      </c>
      <c r="L475" s="16">
        <f>_xlfn.XLOOKUP(tbDailies[[#This Row],[Month]],tbMonthlies[Month],tbMonthlies[US Inflation],L476)</f>
        <v>9.9000000000000008E-3</v>
      </c>
      <c r="M475" s="39">
        <f>_xlfn.XLOOKUP(tbDailies[[#This Row],[Month]],tbMonthlies[Month],tbMonthlies[Buffett Indicator],M476)</f>
        <v>1.5035593224027315</v>
      </c>
      <c r="N475" s="39">
        <f>_xlfn.XLOOKUP(tbDailies[[#This Row],[Month]],tbMonthlies[Month],tbMonthlies[CPI Indicator],N476)</f>
        <v>0.72018511827000586</v>
      </c>
      <c r="O475" s="39">
        <f>_xlfn.XLOOKUP(tbDailies[[#This Row],[Month]],tbMonthlies[Month],tbMonthlies[Shiller PE],O476)</f>
        <v>0.32439999999999997</v>
      </c>
      <c r="P475" s="39">
        <f>_xlfn.XLOOKUP(tbDailies[[#This Row],[Month]],tbMonthlies[Month],tbMonthlies[Unemployment],P476)</f>
        <v>0.10199999999999999</v>
      </c>
      <c r="Q475" s="48">
        <f>_xlfn.XLOOKUP(tbDailies[[#This Row],[Month]],tbMonthlies[Month],tbMonthlies[Debt to GDP],Q476)</f>
        <v>79.204999999999998</v>
      </c>
    </row>
    <row r="476" spans="2:17" ht="30" customHeight="1" x14ac:dyDescent="0.25">
      <c r="B476" s="10">
        <v>44037</v>
      </c>
      <c r="C476" s="18" t="str">
        <f>TEXT(tbDailies[[#This Row],[Date]],"mmm-yy")</f>
        <v>Jul-20</v>
      </c>
      <c r="D476" s="4">
        <v>55</v>
      </c>
      <c r="E476" s="4" t="str">
        <f>_xlfn.XLOOKUP(tbDailies[[#This Row],[Date]],FXUSDCAD[Date],FXUSDCAD[Rate],E477)</f>
        <v>1.3421</v>
      </c>
      <c r="F476" s="6">
        <f>_xlfn.XLOOKUP(tbDailies[[#This Row],[Date]],BTC_USD_History[Date],BTC_USD_History[Close],"n/a")</f>
        <v>9677.1132809999999</v>
      </c>
      <c r="G476" s="6">
        <f>_xlfn.XLOOKUP(tbDailies[[#This Row],[Date]],ETH_USD_History[Date(UTC)],ETH_USD_History[Value],"n/a")</f>
        <v>305.67</v>
      </c>
      <c r="H476" s="6" t="str">
        <f>_xlfn.XLOOKUP(tbDailies[[#This Row],[Date]],VOO_USD_History[Date],VOO_USD_History[Close],"n/a")</f>
        <v>n/a</v>
      </c>
      <c r="I476" s="8" t="str">
        <f>_xlfn.XLOOKUP(tbDailies[[#This Row],[Date]],VIX_USD_History[DATE],VIX_USD_History[CLOSE],"n/a")</f>
        <v>n/a</v>
      </c>
      <c r="J476" s="6">
        <f>tbDailies[[#This Row],[BTC-USD]]*tbDailies[[#This Row],[FX]]</f>
        <v>12987.653734430101</v>
      </c>
      <c r="K476" s="6">
        <f>tbDailies[[#This Row],[ETH-USD]]*tbDailies[[#This Row],[FX]]</f>
        <v>410.23970700000007</v>
      </c>
      <c r="L476" s="16">
        <f>_xlfn.XLOOKUP(tbDailies[[#This Row],[Month]],tbMonthlies[Month],tbMonthlies[US Inflation],L477)</f>
        <v>9.9000000000000008E-3</v>
      </c>
      <c r="M476" s="39">
        <f>_xlfn.XLOOKUP(tbDailies[[#This Row],[Month]],tbMonthlies[Month],tbMonthlies[Buffett Indicator],M477)</f>
        <v>1.5035593224027315</v>
      </c>
      <c r="N476" s="39">
        <f>_xlfn.XLOOKUP(tbDailies[[#This Row],[Month]],tbMonthlies[Month],tbMonthlies[CPI Indicator],N477)</f>
        <v>0.72018511827000586</v>
      </c>
      <c r="O476" s="39">
        <f>_xlfn.XLOOKUP(tbDailies[[#This Row],[Month]],tbMonthlies[Month],tbMonthlies[Shiller PE],O477)</f>
        <v>0.32439999999999997</v>
      </c>
      <c r="P476" s="39">
        <f>_xlfn.XLOOKUP(tbDailies[[#This Row],[Month]],tbMonthlies[Month],tbMonthlies[Unemployment],P477)</f>
        <v>0.10199999999999999</v>
      </c>
      <c r="Q476" s="48">
        <f>_xlfn.XLOOKUP(tbDailies[[#This Row],[Month]],tbMonthlies[Month],tbMonthlies[Debt to GDP],Q477)</f>
        <v>79.204999999999998</v>
      </c>
    </row>
    <row r="477" spans="2:17" ht="30" customHeight="1" x14ac:dyDescent="0.25">
      <c r="B477" s="10">
        <v>44036</v>
      </c>
      <c r="C477" s="18" t="str">
        <f>TEXT(tbDailies[[#This Row],[Date]],"mmm-yy")</f>
        <v>Jul-20</v>
      </c>
      <c r="D477" s="4">
        <v>53</v>
      </c>
      <c r="E477" s="4" t="str">
        <f>_xlfn.XLOOKUP(tbDailies[[#This Row],[Date]],FXUSDCAD[Date],FXUSDCAD[Rate],E478)</f>
        <v>1.3421</v>
      </c>
      <c r="F477" s="6">
        <f>_xlfn.XLOOKUP(tbDailies[[#This Row],[Date]],BTC_USD_History[Date],BTC_USD_History[Close],"n/a")</f>
        <v>9536.8925780000009</v>
      </c>
      <c r="G477" s="6">
        <f>_xlfn.XLOOKUP(tbDailies[[#This Row],[Date]],ETH_USD_History[Date(UTC)],ETH_USD_History[Value],"n/a")</f>
        <v>279.60000000000002</v>
      </c>
      <c r="H477" s="6">
        <f>_xlfn.XLOOKUP(tbDailies[[#This Row],[Date]],VOO_USD_History[Date],VOO_USD_History[Close],"n/a")</f>
        <v>294.82000699999998</v>
      </c>
      <c r="I477" s="8">
        <f>_xlfn.XLOOKUP(tbDailies[[#This Row],[Date]],VIX_USD_History[DATE],VIX_USD_History[CLOSE],"n/a")</f>
        <v>25.84</v>
      </c>
      <c r="J477" s="6">
        <f>tbDailies[[#This Row],[BTC-USD]]*tbDailies[[#This Row],[FX]]</f>
        <v>12799.463528933802</v>
      </c>
      <c r="K477" s="6">
        <f>tbDailies[[#This Row],[ETH-USD]]*tbDailies[[#This Row],[FX]]</f>
        <v>375.25116000000003</v>
      </c>
      <c r="L477" s="16">
        <f>_xlfn.XLOOKUP(tbDailies[[#This Row],[Month]],tbMonthlies[Month],tbMonthlies[US Inflation],L478)</f>
        <v>9.9000000000000008E-3</v>
      </c>
      <c r="M477" s="39">
        <f>_xlfn.XLOOKUP(tbDailies[[#This Row],[Month]],tbMonthlies[Month],tbMonthlies[Buffett Indicator],M478)</f>
        <v>1.5035593224027315</v>
      </c>
      <c r="N477" s="39">
        <f>_xlfn.XLOOKUP(tbDailies[[#This Row],[Month]],tbMonthlies[Month],tbMonthlies[CPI Indicator],N478)</f>
        <v>0.72018511827000586</v>
      </c>
      <c r="O477" s="39">
        <f>_xlfn.XLOOKUP(tbDailies[[#This Row],[Month]],tbMonthlies[Month],tbMonthlies[Shiller PE],O478)</f>
        <v>0.32439999999999997</v>
      </c>
      <c r="P477" s="39">
        <f>_xlfn.XLOOKUP(tbDailies[[#This Row],[Month]],tbMonthlies[Month],tbMonthlies[Unemployment],P478)</f>
        <v>0.10199999999999999</v>
      </c>
      <c r="Q477" s="48">
        <f>_xlfn.XLOOKUP(tbDailies[[#This Row],[Month]],tbMonthlies[Month],tbMonthlies[Debt to GDP],Q478)</f>
        <v>79.204999999999998</v>
      </c>
    </row>
    <row r="478" spans="2:17" ht="30" customHeight="1" x14ac:dyDescent="0.25">
      <c r="B478" s="10">
        <v>44035</v>
      </c>
      <c r="C478" s="18" t="str">
        <f>TEXT(tbDailies[[#This Row],[Date]],"mmm-yy")</f>
        <v>Jul-20</v>
      </c>
      <c r="D478" s="4">
        <v>55</v>
      </c>
      <c r="E478" s="4" t="str">
        <f>_xlfn.XLOOKUP(tbDailies[[#This Row],[Date]],FXUSDCAD[Date],FXUSDCAD[Rate],E479)</f>
        <v>1.3392</v>
      </c>
      <c r="F478" s="6">
        <f>_xlfn.XLOOKUP(tbDailies[[#This Row],[Date]],BTC_USD_History[Date],BTC_USD_History[Close],"n/a")</f>
        <v>9581.0722659999992</v>
      </c>
      <c r="G478" s="6">
        <f>_xlfn.XLOOKUP(tbDailies[[#This Row],[Date]],ETH_USD_History[Date(UTC)],ETH_USD_History[Value],"n/a")</f>
        <v>275.64999999999998</v>
      </c>
      <c r="H478" s="6">
        <f>_xlfn.XLOOKUP(tbDailies[[#This Row],[Date]],VOO_USD_History[Date],VOO_USD_History[Close],"n/a")</f>
        <v>296.73998999999998</v>
      </c>
      <c r="I478" s="8">
        <f>_xlfn.XLOOKUP(tbDailies[[#This Row],[Date]],VIX_USD_History[DATE],VIX_USD_History[CLOSE],"n/a")</f>
        <v>26.08</v>
      </c>
      <c r="J478" s="6">
        <f>tbDailies[[#This Row],[BTC-USD]]*tbDailies[[#This Row],[FX]]</f>
        <v>12830.971978627198</v>
      </c>
      <c r="K478" s="6">
        <f>tbDailies[[#This Row],[ETH-USD]]*tbDailies[[#This Row],[FX]]</f>
        <v>369.15047999999996</v>
      </c>
      <c r="L478" s="16">
        <f>_xlfn.XLOOKUP(tbDailies[[#This Row],[Month]],tbMonthlies[Month],tbMonthlies[US Inflation],L479)</f>
        <v>9.9000000000000008E-3</v>
      </c>
      <c r="M478" s="39">
        <f>_xlfn.XLOOKUP(tbDailies[[#This Row],[Month]],tbMonthlies[Month],tbMonthlies[Buffett Indicator],M479)</f>
        <v>1.5035593224027315</v>
      </c>
      <c r="N478" s="39">
        <f>_xlfn.XLOOKUP(tbDailies[[#This Row],[Month]],tbMonthlies[Month],tbMonthlies[CPI Indicator],N479)</f>
        <v>0.72018511827000586</v>
      </c>
      <c r="O478" s="39">
        <f>_xlfn.XLOOKUP(tbDailies[[#This Row],[Month]],tbMonthlies[Month],tbMonthlies[Shiller PE],O479)</f>
        <v>0.32439999999999997</v>
      </c>
      <c r="P478" s="39">
        <f>_xlfn.XLOOKUP(tbDailies[[#This Row],[Month]],tbMonthlies[Month],tbMonthlies[Unemployment],P479)</f>
        <v>0.10199999999999999</v>
      </c>
      <c r="Q478" s="48">
        <f>_xlfn.XLOOKUP(tbDailies[[#This Row],[Month]],tbMonthlies[Month],tbMonthlies[Debt to GDP],Q479)</f>
        <v>79.204999999999998</v>
      </c>
    </row>
    <row r="479" spans="2:17" ht="30" customHeight="1" x14ac:dyDescent="0.25">
      <c r="B479" s="10">
        <v>44034</v>
      </c>
      <c r="C479" s="18" t="str">
        <f>TEXT(tbDailies[[#This Row],[Date]],"mmm-yy")</f>
        <v>Jul-20</v>
      </c>
      <c r="D479" s="4">
        <v>50</v>
      </c>
      <c r="E479" s="4" t="str">
        <f>_xlfn.XLOOKUP(tbDailies[[#This Row],[Date]],FXUSDCAD[Date],FXUSDCAD[Rate],E480)</f>
        <v>1.3420</v>
      </c>
      <c r="F479" s="6">
        <f>_xlfn.XLOOKUP(tbDailies[[#This Row],[Date]],BTC_USD_History[Date],BTC_USD_History[Close],"n/a")</f>
        <v>9525.3632809999999</v>
      </c>
      <c r="G479" s="6">
        <f>_xlfn.XLOOKUP(tbDailies[[#This Row],[Date]],ETH_USD_History[Date(UTC)],ETH_USD_History[Value],"n/a")</f>
        <v>264.32</v>
      </c>
      <c r="H479" s="6">
        <f>_xlfn.XLOOKUP(tbDailies[[#This Row],[Date]],VOO_USD_History[Date],VOO_USD_History[Close],"n/a")</f>
        <v>300.32998700000002</v>
      </c>
      <c r="I479" s="8">
        <f>_xlfn.XLOOKUP(tbDailies[[#This Row],[Date]],VIX_USD_History[DATE],VIX_USD_History[CLOSE],"n/a")</f>
        <v>24.32</v>
      </c>
      <c r="J479" s="6">
        <f>tbDailies[[#This Row],[BTC-USD]]*tbDailies[[#This Row],[FX]]</f>
        <v>12783.037523102001</v>
      </c>
      <c r="K479" s="6">
        <f>tbDailies[[#This Row],[ETH-USD]]*tbDailies[[#This Row],[FX]]</f>
        <v>354.71744000000001</v>
      </c>
      <c r="L479" s="16">
        <f>_xlfn.XLOOKUP(tbDailies[[#This Row],[Month]],tbMonthlies[Month],tbMonthlies[US Inflation],L480)</f>
        <v>9.9000000000000008E-3</v>
      </c>
      <c r="M479" s="39">
        <f>_xlfn.XLOOKUP(tbDailies[[#This Row],[Month]],tbMonthlies[Month],tbMonthlies[Buffett Indicator],M480)</f>
        <v>1.5035593224027315</v>
      </c>
      <c r="N479" s="39">
        <f>_xlfn.XLOOKUP(tbDailies[[#This Row],[Month]],tbMonthlies[Month],tbMonthlies[CPI Indicator],N480)</f>
        <v>0.72018511827000586</v>
      </c>
      <c r="O479" s="39">
        <f>_xlfn.XLOOKUP(tbDailies[[#This Row],[Month]],tbMonthlies[Month],tbMonthlies[Shiller PE],O480)</f>
        <v>0.32439999999999997</v>
      </c>
      <c r="P479" s="39">
        <f>_xlfn.XLOOKUP(tbDailies[[#This Row],[Month]],tbMonthlies[Month],tbMonthlies[Unemployment],P480)</f>
        <v>0.10199999999999999</v>
      </c>
      <c r="Q479" s="48">
        <f>_xlfn.XLOOKUP(tbDailies[[#This Row],[Month]],tbMonthlies[Month],tbMonthlies[Debt to GDP],Q480)</f>
        <v>79.204999999999998</v>
      </c>
    </row>
    <row r="480" spans="2:17" ht="30" customHeight="1" x14ac:dyDescent="0.25">
      <c r="B480" s="10">
        <v>44033</v>
      </c>
      <c r="C480" s="18" t="str">
        <f>TEXT(tbDailies[[#This Row],[Date]],"mmm-yy")</f>
        <v>Jul-20</v>
      </c>
      <c r="D480" s="4">
        <v>44</v>
      </c>
      <c r="E480" s="4" t="str">
        <f>_xlfn.XLOOKUP(tbDailies[[#This Row],[Date]],FXUSDCAD[Date],FXUSDCAD[Rate],E481)</f>
        <v>1.3446</v>
      </c>
      <c r="F480" s="6">
        <f>_xlfn.XLOOKUP(tbDailies[[#This Row],[Date]],BTC_USD_History[Date],BTC_USD_History[Close],"n/a")</f>
        <v>9374.8876949999994</v>
      </c>
      <c r="G480" s="6">
        <f>_xlfn.XLOOKUP(tbDailies[[#This Row],[Date]],ETH_USD_History[Date(UTC)],ETH_USD_History[Value],"n/a")</f>
        <v>245.87</v>
      </c>
      <c r="H480" s="6">
        <f>_xlfn.XLOOKUP(tbDailies[[#This Row],[Date]],VOO_USD_History[Date],VOO_USD_History[Close],"n/a")</f>
        <v>298.63000499999998</v>
      </c>
      <c r="I480" s="8">
        <f>_xlfn.XLOOKUP(tbDailies[[#This Row],[Date]],VIX_USD_History[DATE],VIX_USD_History[CLOSE],"n/a")</f>
        <v>24.84</v>
      </c>
      <c r="J480" s="6">
        <f>tbDailies[[#This Row],[BTC-USD]]*tbDailies[[#This Row],[FX]]</f>
        <v>12605.473994697</v>
      </c>
      <c r="K480" s="6">
        <f>tbDailies[[#This Row],[ETH-USD]]*tbDailies[[#This Row],[FX]]</f>
        <v>330.59680200000003</v>
      </c>
      <c r="L480" s="16">
        <f>_xlfn.XLOOKUP(tbDailies[[#This Row],[Month]],tbMonthlies[Month],tbMonthlies[US Inflation],L481)</f>
        <v>9.9000000000000008E-3</v>
      </c>
      <c r="M480" s="39">
        <f>_xlfn.XLOOKUP(tbDailies[[#This Row],[Month]],tbMonthlies[Month],tbMonthlies[Buffett Indicator],M481)</f>
        <v>1.5035593224027315</v>
      </c>
      <c r="N480" s="39">
        <f>_xlfn.XLOOKUP(tbDailies[[#This Row],[Month]],tbMonthlies[Month],tbMonthlies[CPI Indicator],N481)</f>
        <v>0.72018511827000586</v>
      </c>
      <c r="O480" s="39">
        <f>_xlfn.XLOOKUP(tbDailies[[#This Row],[Month]],tbMonthlies[Month],tbMonthlies[Shiller PE],O481)</f>
        <v>0.32439999999999997</v>
      </c>
      <c r="P480" s="39">
        <f>_xlfn.XLOOKUP(tbDailies[[#This Row],[Month]],tbMonthlies[Month],tbMonthlies[Unemployment],P481)</f>
        <v>0.10199999999999999</v>
      </c>
      <c r="Q480" s="48">
        <f>_xlfn.XLOOKUP(tbDailies[[#This Row],[Month]],tbMonthlies[Month],tbMonthlies[Debt to GDP],Q481)</f>
        <v>79.204999999999998</v>
      </c>
    </row>
    <row r="481" spans="2:17" ht="30" customHeight="1" x14ac:dyDescent="0.25">
      <c r="B481" s="10">
        <v>44032</v>
      </c>
      <c r="C481" s="18" t="str">
        <f>TEXT(tbDailies[[#This Row],[Date]],"mmm-yy")</f>
        <v>Jul-20</v>
      </c>
      <c r="D481" s="4">
        <v>44</v>
      </c>
      <c r="E481" s="4" t="str">
        <f>_xlfn.XLOOKUP(tbDailies[[#This Row],[Date]],FXUSDCAD[Date],FXUSDCAD[Rate],E482)</f>
        <v>1.3543</v>
      </c>
      <c r="F481" s="6">
        <f>_xlfn.XLOOKUP(tbDailies[[#This Row],[Date]],BTC_USD_History[Date],BTC_USD_History[Close],"n/a")</f>
        <v>9164.2314449999994</v>
      </c>
      <c r="G481" s="6">
        <f>_xlfn.XLOOKUP(tbDailies[[#This Row],[Date]],ETH_USD_History[Date(UTC)],ETH_USD_History[Value],"n/a")</f>
        <v>236.16</v>
      </c>
      <c r="H481" s="6">
        <f>_xlfn.XLOOKUP(tbDailies[[#This Row],[Date]],VOO_USD_History[Date],VOO_USD_History[Close],"n/a")</f>
        <v>298.01001000000002</v>
      </c>
      <c r="I481" s="8">
        <f>_xlfn.XLOOKUP(tbDailies[[#This Row],[Date]],VIX_USD_History[DATE],VIX_USD_History[CLOSE],"n/a")</f>
        <v>24.46</v>
      </c>
      <c r="J481" s="6">
        <f>tbDailies[[#This Row],[BTC-USD]]*tbDailies[[#This Row],[FX]]</f>
        <v>12411.118645963499</v>
      </c>
      <c r="K481" s="6">
        <f>tbDailies[[#This Row],[ETH-USD]]*tbDailies[[#This Row],[FX]]</f>
        <v>319.83148800000004</v>
      </c>
      <c r="L481" s="16">
        <f>_xlfn.XLOOKUP(tbDailies[[#This Row],[Month]],tbMonthlies[Month],tbMonthlies[US Inflation],L482)</f>
        <v>9.9000000000000008E-3</v>
      </c>
      <c r="M481" s="39">
        <f>_xlfn.XLOOKUP(tbDailies[[#This Row],[Month]],tbMonthlies[Month],tbMonthlies[Buffett Indicator],M482)</f>
        <v>1.5035593224027315</v>
      </c>
      <c r="N481" s="39">
        <f>_xlfn.XLOOKUP(tbDailies[[#This Row],[Month]],tbMonthlies[Month],tbMonthlies[CPI Indicator],N482)</f>
        <v>0.72018511827000586</v>
      </c>
      <c r="O481" s="39">
        <f>_xlfn.XLOOKUP(tbDailies[[#This Row],[Month]],tbMonthlies[Month],tbMonthlies[Shiller PE],O482)</f>
        <v>0.32439999999999997</v>
      </c>
      <c r="P481" s="39">
        <f>_xlfn.XLOOKUP(tbDailies[[#This Row],[Month]],tbMonthlies[Month],tbMonthlies[Unemployment],P482)</f>
        <v>0.10199999999999999</v>
      </c>
      <c r="Q481" s="48">
        <f>_xlfn.XLOOKUP(tbDailies[[#This Row],[Month]],tbMonthlies[Month],tbMonthlies[Debt to GDP],Q482)</f>
        <v>79.204999999999998</v>
      </c>
    </row>
    <row r="482" spans="2:17" ht="30" customHeight="1" x14ac:dyDescent="0.25">
      <c r="B482" s="10">
        <v>44031</v>
      </c>
      <c r="C482" s="18" t="str">
        <f>TEXT(tbDailies[[#This Row],[Date]],"mmm-yy")</f>
        <v>Jul-20</v>
      </c>
      <c r="D482" s="4">
        <v>41</v>
      </c>
      <c r="E482" s="4" t="str">
        <f>_xlfn.XLOOKUP(tbDailies[[#This Row],[Date]],FXUSDCAD[Date],FXUSDCAD[Rate],E483)</f>
        <v>1.3574</v>
      </c>
      <c r="F482" s="6">
        <f>_xlfn.XLOOKUP(tbDailies[[#This Row],[Date]],BTC_USD_History[Date],BTC_USD_History[Close],"n/a")</f>
        <v>9185.8173829999996</v>
      </c>
      <c r="G482" s="6">
        <f>_xlfn.XLOOKUP(tbDailies[[#This Row],[Date]],ETH_USD_History[Date(UTC)],ETH_USD_History[Value],"n/a")</f>
        <v>239.22</v>
      </c>
      <c r="H482" s="6" t="str">
        <f>_xlfn.XLOOKUP(tbDailies[[#This Row],[Date]],VOO_USD_History[Date],VOO_USD_History[Close],"n/a")</f>
        <v>n/a</v>
      </c>
      <c r="I482" s="8" t="str">
        <f>_xlfn.XLOOKUP(tbDailies[[#This Row],[Date]],VIX_USD_History[DATE],VIX_USD_History[CLOSE],"n/a")</f>
        <v>n/a</v>
      </c>
      <c r="J482" s="6">
        <f>tbDailies[[#This Row],[BTC-USD]]*tbDailies[[#This Row],[FX]]</f>
        <v>12468.828515684199</v>
      </c>
      <c r="K482" s="6">
        <f>tbDailies[[#This Row],[ETH-USD]]*tbDailies[[#This Row],[FX]]</f>
        <v>324.71722799999998</v>
      </c>
      <c r="L482" s="16">
        <f>_xlfn.XLOOKUP(tbDailies[[#This Row],[Month]],tbMonthlies[Month],tbMonthlies[US Inflation],L483)</f>
        <v>9.9000000000000008E-3</v>
      </c>
      <c r="M482" s="39">
        <f>_xlfn.XLOOKUP(tbDailies[[#This Row],[Month]],tbMonthlies[Month],tbMonthlies[Buffett Indicator],M483)</f>
        <v>1.5035593224027315</v>
      </c>
      <c r="N482" s="39">
        <f>_xlfn.XLOOKUP(tbDailies[[#This Row],[Month]],tbMonthlies[Month],tbMonthlies[CPI Indicator],N483)</f>
        <v>0.72018511827000586</v>
      </c>
      <c r="O482" s="39">
        <f>_xlfn.XLOOKUP(tbDailies[[#This Row],[Month]],tbMonthlies[Month],tbMonthlies[Shiller PE],O483)</f>
        <v>0.32439999999999997</v>
      </c>
      <c r="P482" s="39">
        <f>_xlfn.XLOOKUP(tbDailies[[#This Row],[Month]],tbMonthlies[Month],tbMonthlies[Unemployment],P483)</f>
        <v>0.10199999999999999</v>
      </c>
      <c r="Q482" s="48">
        <f>_xlfn.XLOOKUP(tbDailies[[#This Row],[Month]],tbMonthlies[Month],tbMonthlies[Debt to GDP],Q483)</f>
        <v>79.204999999999998</v>
      </c>
    </row>
    <row r="483" spans="2:17" ht="30" customHeight="1" x14ac:dyDescent="0.25">
      <c r="B483" s="10">
        <v>44030</v>
      </c>
      <c r="C483" s="18" t="str">
        <f>TEXT(tbDailies[[#This Row],[Date]],"mmm-yy")</f>
        <v>Jul-20</v>
      </c>
      <c r="D483" s="4">
        <v>44</v>
      </c>
      <c r="E483" s="4" t="str">
        <f>_xlfn.XLOOKUP(tbDailies[[#This Row],[Date]],FXUSDCAD[Date],FXUSDCAD[Rate],E484)</f>
        <v>1.3574</v>
      </c>
      <c r="F483" s="6">
        <f>_xlfn.XLOOKUP(tbDailies[[#This Row],[Date]],BTC_USD_History[Date],BTC_USD_History[Close],"n/a")</f>
        <v>9159.0400389999995</v>
      </c>
      <c r="G483" s="6">
        <f>_xlfn.XLOOKUP(tbDailies[[#This Row],[Date]],ETH_USD_History[Date(UTC)],ETH_USD_History[Value],"n/a")</f>
        <v>235.84</v>
      </c>
      <c r="H483" s="6" t="str">
        <f>_xlfn.XLOOKUP(tbDailies[[#This Row],[Date]],VOO_USD_History[Date],VOO_USD_History[Close],"n/a")</f>
        <v>n/a</v>
      </c>
      <c r="I483" s="8" t="str">
        <f>_xlfn.XLOOKUP(tbDailies[[#This Row],[Date]],VIX_USD_History[DATE],VIX_USD_History[CLOSE],"n/a")</f>
        <v>n/a</v>
      </c>
      <c r="J483" s="6">
        <f>tbDailies[[#This Row],[BTC-USD]]*tbDailies[[#This Row],[FX]]</f>
        <v>12432.480948938599</v>
      </c>
      <c r="K483" s="6">
        <f>tbDailies[[#This Row],[ETH-USD]]*tbDailies[[#This Row],[FX]]</f>
        <v>320.12921599999999</v>
      </c>
      <c r="L483" s="16">
        <f>_xlfn.XLOOKUP(tbDailies[[#This Row],[Month]],tbMonthlies[Month],tbMonthlies[US Inflation],L484)</f>
        <v>9.9000000000000008E-3</v>
      </c>
      <c r="M483" s="39">
        <f>_xlfn.XLOOKUP(tbDailies[[#This Row],[Month]],tbMonthlies[Month],tbMonthlies[Buffett Indicator],M484)</f>
        <v>1.5035593224027315</v>
      </c>
      <c r="N483" s="39">
        <f>_xlfn.XLOOKUP(tbDailies[[#This Row],[Month]],tbMonthlies[Month],tbMonthlies[CPI Indicator],N484)</f>
        <v>0.72018511827000586</v>
      </c>
      <c r="O483" s="39">
        <f>_xlfn.XLOOKUP(tbDailies[[#This Row],[Month]],tbMonthlies[Month],tbMonthlies[Shiller PE],O484)</f>
        <v>0.32439999999999997</v>
      </c>
      <c r="P483" s="39">
        <f>_xlfn.XLOOKUP(tbDailies[[#This Row],[Month]],tbMonthlies[Month],tbMonthlies[Unemployment],P484)</f>
        <v>0.10199999999999999</v>
      </c>
      <c r="Q483" s="48">
        <f>_xlfn.XLOOKUP(tbDailies[[#This Row],[Month]],tbMonthlies[Month],tbMonthlies[Debt to GDP],Q484)</f>
        <v>79.204999999999998</v>
      </c>
    </row>
    <row r="484" spans="2:17" ht="30" customHeight="1" x14ac:dyDescent="0.25">
      <c r="B484" s="10">
        <v>44029</v>
      </c>
      <c r="C484" s="18" t="str">
        <f>TEXT(tbDailies[[#This Row],[Date]],"mmm-yy")</f>
        <v>Jul-20</v>
      </c>
      <c r="D484" s="4">
        <v>41</v>
      </c>
      <c r="E484" s="4" t="str">
        <f>_xlfn.XLOOKUP(tbDailies[[#This Row],[Date]],FXUSDCAD[Date],FXUSDCAD[Rate],E485)</f>
        <v>1.3574</v>
      </c>
      <c r="F484" s="6">
        <f>_xlfn.XLOOKUP(tbDailies[[#This Row],[Date]],BTC_USD_History[Date],BTC_USD_History[Close],"n/a")</f>
        <v>9151.3925780000009</v>
      </c>
      <c r="G484" s="6">
        <f>_xlfn.XLOOKUP(tbDailies[[#This Row],[Date]],ETH_USD_History[Date(UTC)],ETH_USD_History[Value],"n/a")</f>
        <v>232.77</v>
      </c>
      <c r="H484" s="6">
        <f>_xlfn.XLOOKUP(tbDailies[[#This Row],[Date]],VOO_USD_History[Date],VOO_USD_History[Close],"n/a")</f>
        <v>295.54998799999998</v>
      </c>
      <c r="I484" s="8">
        <f>_xlfn.XLOOKUP(tbDailies[[#This Row],[Date]],VIX_USD_History[DATE],VIX_USD_History[CLOSE],"n/a")</f>
        <v>25.68</v>
      </c>
      <c r="J484" s="6">
        <f>tbDailies[[#This Row],[BTC-USD]]*tbDailies[[#This Row],[FX]]</f>
        <v>12422.100285377201</v>
      </c>
      <c r="K484" s="6">
        <f>tbDailies[[#This Row],[ETH-USD]]*tbDailies[[#This Row],[FX]]</f>
        <v>315.96199799999999</v>
      </c>
      <c r="L484" s="16">
        <f>_xlfn.XLOOKUP(tbDailies[[#This Row],[Month]],tbMonthlies[Month],tbMonthlies[US Inflation],L485)</f>
        <v>9.9000000000000008E-3</v>
      </c>
      <c r="M484" s="39">
        <f>_xlfn.XLOOKUP(tbDailies[[#This Row],[Month]],tbMonthlies[Month],tbMonthlies[Buffett Indicator],M485)</f>
        <v>1.5035593224027315</v>
      </c>
      <c r="N484" s="39">
        <f>_xlfn.XLOOKUP(tbDailies[[#This Row],[Month]],tbMonthlies[Month],tbMonthlies[CPI Indicator],N485)</f>
        <v>0.72018511827000586</v>
      </c>
      <c r="O484" s="39">
        <f>_xlfn.XLOOKUP(tbDailies[[#This Row],[Month]],tbMonthlies[Month],tbMonthlies[Shiller PE],O485)</f>
        <v>0.32439999999999997</v>
      </c>
      <c r="P484" s="39">
        <f>_xlfn.XLOOKUP(tbDailies[[#This Row],[Month]],tbMonthlies[Month],tbMonthlies[Unemployment],P485)</f>
        <v>0.10199999999999999</v>
      </c>
      <c r="Q484" s="48">
        <f>_xlfn.XLOOKUP(tbDailies[[#This Row],[Month]],tbMonthlies[Month],tbMonthlies[Debt to GDP],Q485)</f>
        <v>79.204999999999998</v>
      </c>
    </row>
    <row r="485" spans="2:17" ht="30" customHeight="1" x14ac:dyDescent="0.25">
      <c r="B485" s="10">
        <v>44028</v>
      </c>
      <c r="C485" s="18" t="str">
        <f>TEXT(tbDailies[[#This Row],[Date]],"mmm-yy")</f>
        <v>Jul-20</v>
      </c>
      <c r="D485" s="4">
        <v>43</v>
      </c>
      <c r="E485" s="4" t="str">
        <f>_xlfn.XLOOKUP(tbDailies[[#This Row],[Date]],FXUSDCAD[Date],FXUSDCAD[Rate],E486)</f>
        <v>1.3543</v>
      </c>
      <c r="F485" s="6">
        <f>_xlfn.XLOOKUP(tbDailies[[#This Row],[Date]],BTC_USD_History[Date],BTC_USD_History[Close],"n/a")</f>
        <v>9132.2275389999995</v>
      </c>
      <c r="G485" s="6">
        <f>_xlfn.XLOOKUP(tbDailies[[#This Row],[Date]],ETH_USD_History[Date(UTC)],ETH_USD_History[Value],"n/a")</f>
        <v>233.61</v>
      </c>
      <c r="H485" s="6">
        <f>_xlfn.XLOOKUP(tbDailies[[#This Row],[Date]],VOO_USD_History[Date],VOO_USD_History[Close],"n/a")</f>
        <v>294.76998900000001</v>
      </c>
      <c r="I485" s="8">
        <f>_xlfn.XLOOKUP(tbDailies[[#This Row],[Date]],VIX_USD_History[DATE],VIX_USD_History[CLOSE],"n/a")</f>
        <v>28</v>
      </c>
      <c r="J485" s="6">
        <f>tbDailies[[#This Row],[BTC-USD]]*tbDailies[[#This Row],[FX]]</f>
        <v>12367.7757560677</v>
      </c>
      <c r="K485" s="6">
        <f>tbDailies[[#This Row],[ETH-USD]]*tbDailies[[#This Row],[FX]]</f>
        <v>316.37802300000004</v>
      </c>
      <c r="L485" s="16">
        <f>_xlfn.XLOOKUP(tbDailies[[#This Row],[Month]],tbMonthlies[Month],tbMonthlies[US Inflation],L486)</f>
        <v>9.9000000000000008E-3</v>
      </c>
      <c r="M485" s="39">
        <f>_xlfn.XLOOKUP(tbDailies[[#This Row],[Month]],tbMonthlies[Month],tbMonthlies[Buffett Indicator],M486)</f>
        <v>1.5035593224027315</v>
      </c>
      <c r="N485" s="39">
        <f>_xlfn.XLOOKUP(tbDailies[[#This Row],[Month]],tbMonthlies[Month],tbMonthlies[CPI Indicator],N486)</f>
        <v>0.72018511827000586</v>
      </c>
      <c r="O485" s="39">
        <f>_xlfn.XLOOKUP(tbDailies[[#This Row],[Month]],tbMonthlies[Month],tbMonthlies[Shiller PE],O486)</f>
        <v>0.32439999999999997</v>
      </c>
      <c r="P485" s="39">
        <f>_xlfn.XLOOKUP(tbDailies[[#This Row],[Month]],tbMonthlies[Month],tbMonthlies[Unemployment],P486)</f>
        <v>0.10199999999999999</v>
      </c>
      <c r="Q485" s="48">
        <f>_xlfn.XLOOKUP(tbDailies[[#This Row],[Month]],tbMonthlies[Month],tbMonthlies[Debt to GDP],Q486)</f>
        <v>79.204999999999998</v>
      </c>
    </row>
    <row r="486" spans="2:17" ht="30" customHeight="1" x14ac:dyDescent="0.25">
      <c r="B486" s="10">
        <v>44027</v>
      </c>
      <c r="C486" s="18" t="str">
        <f>TEXT(tbDailies[[#This Row],[Date]],"mmm-yy")</f>
        <v>Jul-20</v>
      </c>
      <c r="D486" s="4">
        <v>44</v>
      </c>
      <c r="E486" s="4" t="str">
        <f>_xlfn.XLOOKUP(tbDailies[[#This Row],[Date]],FXUSDCAD[Date],FXUSDCAD[Rate],E487)</f>
        <v>1.3534</v>
      </c>
      <c r="F486" s="6">
        <f>_xlfn.XLOOKUP(tbDailies[[#This Row],[Date]],BTC_USD_History[Date],BTC_USD_History[Close],"n/a")</f>
        <v>9192.8369139999995</v>
      </c>
      <c r="G486" s="6">
        <f>_xlfn.XLOOKUP(tbDailies[[#This Row],[Date]],ETH_USD_History[Date(UTC)],ETH_USD_History[Value],"n/a")</f>
        <v>238.42</v>
      </c>
      <c r="H486" s="6">
        <f>_xlfn.XLOOKUP(tbDailies[[#This Row],[Date]],VOO_USD_History[Date],VOO_USD_History[Close],"n/a")</f>
        <v>295.63000499999998</v>
      </c>
      <c r="I486" s="8">
        <f>_xlfn.XLOOKUP(tbDailies[[#This Row],[Date]],VIX_USD_History[DATE],VIX_USD_History[CLOSE],"n/a")</f>
        <v>27.76</v>
      </c>
      <c r="J486" s="6">
        <f>tbDailies[[#This Row],[BTC-USD]]*tbDailies[[#This Row],[FX]]</f>
        <v>12441.585479407599</v>
      </c>
      <c r="K486" s="6">
        <f>tbDailies[[#This Row],[ETH-USD]]*tbDailies[[#This Row],[FX]]</f>
        <v>322.67762799999997</v>
      </c>
      <c r="L486" s="16">
        <f>_xlfn.XLOOKUP(tbDailies[[#This Row],[Month]],tbMonthlies[Month],tbMonthlies[US Inflation],L487)</f>
        <v>9.9000000000000008E-3</v>
      </c>
      <c r="M486" s="39">
        <f>_xlfn.XLOOKUP(tbDailies[[#This Row],[Month]],tbMonthlies[Month],tbMonthlies[Buffett Indicator],M487)</f>
        <v>1.5035593224027315</v>
      </c>
      <c r="N486" s="39">
        <f>_xlfn.XLOOKUP(tbDailies[[#This Row],[Month]],tbMonthlies[Month],tbMonthlies[CPI Indicator],N487)</f>
        <v>0.72018511827000586</v>
      </c>
      <c r="O486" s="39">
        <f>_xlfn.XLOOKUP(tbDailies[[#This Row],[Month]],tbMonthlies[Month],tbMonthlies[Shiller PE],O487)</f>
        <v>0.32439999999999997</v>
      </c>
      <c r="P486" s="39">
        <f>_xlfn.XLOOKUP(tbDailies[[#This Row],[Month]],tbMonthlies[Month],tbMonthlies[Unemployment],P487)</f>
        <v>0.10199999999999999</v>
      </c>
      <c r="Q486" s="48">
        <f>_xlfn.XLOOKUP(tbDailies[[#This Row],[Month]],tbMonthlies[Month],tbMonthlies[Debt to GDP],Q487)</f>
        <v>79.204999999999998</v>
      </c>
    </row>
    <row r="487" spans="2:17" ht="30" customHeight="1" x14ac:dyDescent="0.25">
      <c r="B487" s="10">
        <v>44026</v>
      </c>
      <c r="C487" s="18" t="str">
        <f>TEXT(tbDailies[[#This Row],[Date]],"mmm-yy")</f>
        <v>Jul-20</v>
      </c>
      <c r="D487" s="4">
        <v>43</v>
      </c>
      <c r="E487" s="4" t="str">
        <f>_xlfn.XLOOKUP(tbDailies[[#This Row],[Date]],FXUSDCAD[Date],FXUSDCAD[Rate],E488)</f>
        <v>1.3616</v>
      </c>
      <c r="F487" s="6">
        <f>_xlfn.XLOOKUP(tbDailies[[#This Row],[Date]],BTC_USD_History[Date],BTC_USD_History[Close],"n/a")</f>
        <v>9243.2138670000004</v>
      </c>
      <c r="G487" s="6">
        <f>_xlfn.XLOOKUP(tbDailies[[#This Row],[Date]],ETH_USD_History[Date(UTC)],ETH_USD_History[Value],"n/a")</f>
        <v>240.44</v>
      </c>
      <c r="H487" s="6">
        <f>_xlfn.XLOOKUP(tbDailies[[#This Row],[Date]],VOO_USD_History[Date],VOO_USD_History[Close],"n/a")</f>
        <v>293.02999899999998</v>
      </c>
      <c r="I487" s="8">
        <f>_xlfn.XLOOKUP(tbDailies[[#This Row],[Date]],VIX_USD_History[DATE],VIX_USD_History[CLOSE],"n/a")</f>
        <v>29.52</v>
      </c>
      <c r="J487" s="6">
        <f>tbDailies[[#This Row],[BTC-USD]]*tbDailies[[#This Row],[FX]]</f>
        <v>12585.5600013072</v>
      </c>
      <c r="K487" s="6">
        <f>tbDailies[[#This Row],[ETH-USD]]*tbDailies[[#This Row],[FX]]</f>
        <v>327.383104</v>
      </c>
      <c r="L487" s="16">
        <f>_xlfn.XLOOKUP(tbDailies[[#This Row],[Month]],tbMonthlies[Month],tbMonthlies[US Inflation],L488)</f>
        <v>9.9000000000000008E-3</v>
      </c>
      <c r="M487" s="39">
        <f>_xlfn.XLOOKUP(tbDailies[[#This Row],[Month]],tbMonthlies[Month],tbMonthlies[Buffett Indicator],M488)</f>
        <v>1.5035593224027315</v>
      </c>
      <c r="N487" s="39">
        <f>_xlfn.XLOOKUP(tbDailies[[#This Row],[Month]],tbMonthlies[Month],tbMonthlies[CPI Indicator],N488)</f>
        <v>0.72018511827000586</v>
      </c>
      <c r="O487" s="39">
        <f>_xlfn.XLOOKUP(tbDailies[[#This Row],[Month]],tbMonthlies[Month],tbMonthlies[Shiller PE],O488)</f>
        <v>0.32439999999999997</v>
      </c>
      <c r="P487" s="39">
        <f>_xlfn.XLOOKUP(tbDailies[[#This Row],[Month]],tbMonthlies[Month],tbMonthlies[Unemployment],P488)</f>
        <v>0.10199999999999999</v>
      </c>
      <c r="Q487" s="48">
        <f>_xlfn.XLOOKUP(tbDailies[[#This Row],[Month]],tbMonthlies[Month],tbMonthlies[Debt to GDP],Q488)</f>
        <v>79.204999999999998</v>
      </c>
    </row>
    <row r="488" spans="2:17" ht="30" customHeight="1" x14ac:dyDescent="0.25">
      <c r="B488" s="10">
        <v>44025</v>
      </c>
      <c r="C488" s="18" t="str">
        <f>TEXT(tbDailies[[#This Row],[Date]],"mmm-yy")</f>
        <v>Jul-20</v>
      </c>
      <c r="D488" s="4">
        <v>43</v>
      </c>
      <c r="E488" s="4" t="str">
        <f>_xlfn.XLOOKUP(tbDailies[[#This Row],[Date]],FXUSDCAD[Date],FXUSDCAD[Rate],E489)</f>
        <v>1.3567</v>
      </c>
      <c r="F488" s="6">
        <f>_xlfn.XLOOKUP(tbDailies[[#This Row],[Date]],BTC_USD_History[Date],BTC_USD_History[Close],"n/a")</f>
        <v>9243.6142579999996</v>
      </c>
      <c r="G488" s="6">
        <f>_xlfn.XLOOKUP(tbDailies[[#This Row],[Date]],ETH_USD_History[Date(UTC)],ETH_USD_History[Value],"n/a")</f>
        <v>239.53</v>
      </c>
      <c r="H488" s="6">
        <f>_xlfn.XLOOKUP(tbDailies[[#This Row],[Date]],VOO_USD_History[Date],VOO_USD_History[Close],"n/a")</f>
        <v>289.16000400000001</v>
      </c>
      <c r="I488" s="8">
        <f>_xlfn.XLOOKUP(tbDailies[[#This Row],[Date]],VIX_USD_History[DATE],VIX_USD_History[CLOSE],"n/a")</f>
        <v>32.19</v>
      </c>
      <c r="J488" s="6">
        <f>tbDailies[[#This Row],[BTC-USD]]*tbDailies[[#This Row],[FX]]</f>
        <v>12540.811463828599</v>
      </c>
      <c r="K488" s="6">
        <f>tbDailies[[#This Row],[ETH-USD]]*tbDailies[[#This Row],[FX]]</f>
        <v>324.97035099999999</v>
      </c>
      <c r="L488" s="16">
        <f>_xlfn.XLOOKUP(tbDailies[[#This Row],[Month]],tbMonthlies[Month],tbMonthlies[US Inflation],L489)</f>
        <v>9.9000000000000008E-3</v>
      </c>
      <c r="M488" s="39">
        <f>_xlfn.XLOOKUP(tbDailies[[#This Row],[Month]],tbMonthlies[Month],tbMonthlies[Buffett Indicator],M489)</f>
        <v>1.5035593224027315</v>
      </c>
      <c r="N488" s="39">
        <f>_xlfn.XLOOKUP(tbDailies[[#This Row],[Month]],tbMonthlies[Month],tbMonthlies[CPI Indicator],N489)</f>
        <v>0.72018511827000586</v>
      </c>
      <c r="O488" s="39">
        <f>_xlfn.XLOOKUP(tbDailies[[#This Row],[Month]],tbMonthlies[Month],tbMonthlies[Shiller PE],O489)</f>
        <v>0.32439999999999997</v>
      </c>
      <c r="P488" s="39">
        <f>_xlfn.XLOOKUP(tbDailies[[#This Row],[Month]],tbMonthlies[Month],tbMonthlies[Unemployment],P489)</f>
        <v>0.10199999999999999</v>
      </c>
      <c r="Q488" s="48">
        <f>_xlfn.XLOOKUP(tbDailies[[#This Row],[Month]],tbMonthlies[Month],tbMonthlies[Debt to GDP],Q489)</f>
        <v>79.204999999999998</v>
      </c>
    </row>
    <row r="489" spans="2:17" ht="30" customHeight="1" x14ac:dyDescent="0.25">
      <c r="B489" s="10">
        <v>44024</v>
      </c>
      <c r="C489" s="18" t="str">
        <f>TEXT(tbDailies[[#This Row],[Date]],"mmm-yy")</f>
        <v>Jul-20</v>
      </c>
      <c r="D489" s="4">
        <v>41</v>
      </c>
      <c r="E489" s="4" t="str">
        <f>_xlfn.XLOOKUP(tbDailies[[#This Row],[Date]],FXUSDCAD[Date],FXUSDCAD[Rate],E490)</f>
        <v>1.3594</v>
      </c>
      <c r="F489" s="6">
        <f>_xlfn.XLOOKUP(tbDailies[[#This Row],[Date]],BTC_USD_History[Date],BTC_USD_History[Close],"n/a")</f>
        <v>9276.5</v>
      </c>
      <c r="G489" s="6">
        <f>_xlfn.XLOOKUP(tbDailies[[#This Row],[Date]],ETH_USD_History[Date(UTC)],ETH_USD_History[Value],"n/a")</f>
        <v>242.84</v>
      </c>
      <c r="H489" s="6" t="str">
        <f>_xlfn.XLOOKUP(tbDailies[[#This Row],[Date]],VOO_USD_History[Date],VOO_USD_History[Close],"n/a")</f>
        <v>n/a</v>
      </c>
      <c r="I489" s="8" t="str">
        <f>_xlfn.XLOOKUP(tbDailies[[#This Row],[Date]],VIX_USD_History[DATE],VIX_USD_History[CLOSE],"n/a")</f>
        <v>n/a</v>
      </c>
      <c r="J489" s="6">
        <f>tbDailies[[#This Row],[BTC-USD]]*tbDailies[[#This Row],[FX]]</f>
        <v>12610.474099999999</v>
      </c>
      <c r="K489" s="6">
        <f>tbDailies[[#This Row],[ETH-USD]]*tbDailies[[#This Row],[FX]]</f>
        <v>330.11669599999999</v>
      </c>
      <c r="L489" s="16">
        <f>_xlfn.XLOOKUP(tbDailies[[#This Row],[Month]],tbMonthlies[Month],tbMonthlies[US Inflation],L490)</f>
        <v>9.9000000000000008E-3</v>
      </c>
      <c r="M489" s="39">
        <f>_xlfn.XLOOKUP(tbDailies[[#This Row],[Month]],tbMonthlies[Month],tbMonthlies[Buffett Indicator],M490)</f>
        <v>1.5035593224027315</v>
      </c>
      <c r="N489" s="39">
        <f>_xlfn.XLOOKUP(tbDailies[[#This Row],[Month]],tbMonthlies[Month],tbMonthlies[CPI Indicator],N490)</f>
        <v>0.72018511827000586</v>
      </c>
      <c r="O489" s="39">
        <f>_xlfn.XLOOKUP(tbDailies[[#This Row],[Month]],tbMonthlies[Month],tbMonthlies[Shiller PE],O490)</f>
        <v>0.32439999999999997</v>
      </c>
      <c r="P489" s="39">
        <f>_xlfn.XLOOKUP(tbDailies[[#This Row],[Month]],tbMonthlies[Month],tbMonthlies[Unemployment],P490)</f>
        <v>0.10199999999999999</v>
      </c>
      <c r="Q489" s="48">
        <f>_xlfn.XLOOKUP(tbDailies[[#This Row],[Month]],tbMonthlies[Month],tbMonthlies[Debt to GDP],Q490)</f>
        <v>79.204999999999998</v>
      </c>
    </row>
    <row r="490" spans="2:17" ht="30" customHeight="1" x14ac:dyDescent="0.25">
      <c r="B490" s="10">
        <v>44023</v>
      </c>
      <c r="C490" s="18" t="str">
        <f>TEXT(tbDailies[[#This Row],[Date]],"mmm-yy")</f>
        <v>Jul-20</v>
      </c>
      <c r="D490" s="4">
        <v>44</v>
      </c>
      <c r="E490" s="4" t="str">
        <f>_xlfn.XLOOKUP(tbDailies[[#This Row],[Date]],FXUSDCAD[Date],FXUSDCAD[Rate],E491)</f>
        <v>1.3594</v>
      </c>
      <c r="F490" s="6">
        <f>_xlfn.XLOOKUP(tbDailies[[#This Row],[Date]],BTC_USD_History[Date],BTC_USD_History[Close],"n/a")</f>
        <v>9240.3466800000006</v>
      </c>
      <c r="G490" s="6">
        <f>_xlfn.XLOOKUP(tbDailies[[#This Row],[Date]],ETH_USD_History[Date(UTC)],ETH_USD_History[Value],"n/a")</f>
        <v>239.25</v>
      </c>
      <c r="H490" s="6" t="str">
        <f>_xlfn.XLOOKUP(tbDailies[[#This Row],[Date]],VOO_USD_History[Date],VOO_USD_History[Close],"n/a")</f>
        <v>n/a</v>
      </c>
      <c r="I490" s="8" t="str">
        <f>_xlfn.XLOOKUP(tbDailies[[#This Row],[Date]],VIX_USD_History[DATE],VIX_USD_History[CLOSE],"n/a")</f>
        <v>n/a</v>
      </c>
      <c r="J490" s="6">
        <f>tbDailies[[#This Row],[BTC-USD]]*tbDailies[[#This Row],[FX]]</f>
        <v>12561.327276792001</v>
      </c>
      <c r="K490" s="6">
        <f>tbDailies[[#This Row],[ETH-USD]]*tbDailies[[#This Row],[FX]]</f>
        <v>325.23644999999999</v>
      </c>
      <c r="L490" s="16">
        <f>_xlfn.XLOOKUP(tbDailies[[#This Row],[Month]],tbMonthlies[Month],tbMonthlies[US Inflation],L491)</f>
        <v>9.9000000000000008E-3</v>
      </c>
      <c r="M490" s="39">
        <f>_xlfn.XLOOKUP(tbDailies[[#This Row],[Month]],tbMonthlies[Month],tbMonthlies[Buffett Indicator],M491)</f>
        <v>1.5035593224027315</v>
      </c>
      <c r="N490" s="39">
        <f>_xlfn.XLOOKUP(tbDailies[[#This Row],[Month]],tbMonthlies[Month],tbMonthlies[CPI Indicator],N491)</f>
        <v>0.72018511827000586</v>
      </c>
      <c r="O490" s="39">
        <f>_xlfn.XLOOKUP(tbDailies[[#This Row],[Month]],tbMonthlies[Month],tbMonthlies[Shiller PE],O491)</f>
        <v>0.32439999999999997</v>
      </c>
      <c r="P490" s="39">
        <f>_xlfn.XLOOKUP(tbDailies[[#This Row],[Month]],tbMonthlies[Month],tbMonthlies[Unemployment],P491)</f>
        <v>0.10199999999999999</v>
      </c>
      <c r="Q490" s="48">
        <f>_xlfn.XLOOKUP(tbDailies[[#This Row],[Month]],tbMonthlies[Month],tbMonthlies[Debt to GDP],Q491)</f>
        <v>79.204999999999998</v>
      </c>
    </row>
    <row r="491" spans="2:17" ht="30" customHeight="1" x14ac:dyDescent="0.25">
      <c r="B491" s="10">
        <v>44022</v>
      </c>
      <c r="C491" s="18" t="str">
        <f>TEXT(tbDailies[[#This Row],[Date]],"mmm-yy")</f>
        <v>Jul-20</v>
      </c>
      <c r="D491" s="4">
        <v>41</v>
      </c>
      <c r="E491" s="4" t="str">
        <f>_xlfn.XLOOKUP(tbDailies[[#This Row],[Date]],FXUSDCAD[Date],FXUSDCAD[Rate],E492)</f>
        <v>1.3594</v>
      </c>
      <c r="F491" s="6">
        <f>_xlfn.XLOOKUP(tbDailies[[#This Row],[Date]],BTC_USD_History[Date],BTC_USD_History[Close],"n/a")</f>
        <v>9278.8076170000004</v>
      </c>
      <c r="G491" s="6">
        <f>_xlfn.XLOOKUP(tbDailies[[#This Row],[Date]],ETH_USD_History[Date(UTC)],ETH_USD_History[Value],"n/a")</f>
        <v>241.21</v>
      </c>
      <c r="H491" s="6">
        <f>_xlfn.XLOOKUP(tbDailies[[#This Row],[Date]],VOO_USD_History[Date],VOO_USD_History[Close],"n/a")</f>
        <v>291.79998799999998</v>
      </c>
      <c r="I491" s="8">
        <f>_xlfn.XLOOKUP(tbDailies[[#This Row],[Date]],VIX_USD_History[DATE],VIX_USD_History[CLOSE],"n/a")</f>
        <v>27.29</v>
      </c>
      <c r="J491" s="6">
        <f>tbDailies[[#This Row],[BTC-USD]]*tbDailies[[#This Row],[FX]]</f>
        <v>12613.611074549801</v>
      </c>
      <c r="K491" s="6">
        <f>tbDailies[[#This Row],[ETH-USD]]*tbDailies[[#This Row],[FX]]</f>
        <v>327.90087399999999</v>
      </c>
      <c r="L491" s="16">
        <f>_xlfn.XLOOKUP(tbDailies[[#This Row],[Month]],tbMonthlies[Month],tbMonthlies[US Inflation],L492)</f>
        <v>9.9000000000000008E-3</v>
      </c>
      <c r="M491" s="39">
        <f>_xlfn.XLOOKUP(tbDailies[[#This Row],[Month]],tbMonthlies[Month],tbMonthlies[Buffett Indicator],M492)</f>
        <v>1.5035593224027315</v>
      </c>
      <c r="N491" s="39">
        <f>_xlfn.XLOOKUP(tbDailies[[#This Row],[Month]],tbMonthlies[Month],tbMonthlies[CPI Indicator],N492)</f>
        <v>0.72018511827000586</v>
      </c>
      <c r="O491" s="39">
        <f>_xlfn.XLOOKUP(tbDailies[[#This Row],[Month]],tbMonthlies[Month],tbMonthlies[Shiller PE],O492)</f>
        <v>0.32439999999999997</v>
      </c>
      <c r="P491" s="39">
        <f>_xlfn.XLOOKUP(tbDailies[[#This Row],[Month]],tbMonthlies[Month],tbMonthlies[Unemployment],P492)</f>
        <v>0.10199999999999999</v>
      </c>
      <c r="Q491" s="48">
        <f>_xlfn.XLOOKUP(tbDailies[[#This Row],[Month]],tbMonthlies[Month],tbMonthlies[Debt to GDP],Q492)</f>
        <v>79.204999999999998</v>
      </c>
    </row>
    <row r="492" spans="2:17" ht="30" customHeight="1" x14ac:dyDescent="0.25">
      <c r="B492" s="10">
        <v>44021</v>
      </c>
      <c r="C492" s="18" t="str">
        <f>TEXT(tbDailies[[#This Row],[Date]],"mmm-yy")</f>
        <v>Jul-20</v>
      </c>
      <c r="D492" s="4">
        <v>44</v>
      </c>
      <c r="E492" s="4" t="str">
        <f>_xlfn.XLOOKUP(tbDailies[[#This Row],[Date]],FXUSDCAD[Date],FXUSDCAD[Rate],E493)</f>
        <v>1.3555</v>
      </c>
      <c r="F492" s="6">
        <f>_xlfn.XLOOKUP(tbDailies[[#This Row],[Date]],BTC_USD_History[Date],BTC_USD_History[Close],"n/a")</f>
        <v>9277.9677730000003</v>
      </c>
      <c r="G492" s="6">
        <f>_xlfn.XLOOKUP(tbDailies[[#This Row],[Date]],ETH_USD_History[Date(UTC)],ETH_USD_History[Value],"n/a")</f>
        <v>242.08</v>
      </c>
      <c r="H492" s="6">
        <f>_xlfn.XLOOKUP(tbDailies[[#This Row],[Date]],VOO_USD_History[Date],VOO_USD_History[Close],"n/a")</f>
        <v>288.89999399999999</v>
      </c>
      <c r="I492" s="8">
        <f>_xlfn.XLOOKUP(tbDailies[[#This Row],[Date]],VIX_USD_History[DATE],VIX_USD_History[CLOSE],"n/a")</f>
        <v>29.26</v>
      </c>
      <c r="J492" s="6">
        <f>tbDailies[[#This Row],[BTC-USD]]*tbDailies[[#This Row],[FX]]</f>
        <v>12576.285316301501</v>
      </c>
      <c r="K492" s="6">
        <f>tbDailies[[#This Row],[ETH-USD]]*tbDailies[[#This Row],[FX]]</f>
        <v>328.13943999999998</v>
      </c>
      <c r="L492" s="16">
        <f>_xlfn.XLOOKUP(tbDailies[[#This Row],[Month]],tbMonthlies[Month],tbMonthlies[US Inflation],L493)</f>
        <v>9.9000000000000008E-3</v>
      </c>
      <c r="M492" s="39">
        <f>_xlfn.XLOOKUP(tbDailies[[#This Row],[Month]],tbMonthlies[Month],tbMonthlies[Buffett Indicator],M493)</f>
        <v>1.5035593224027315</v>
      </c>
      <c r="N492" s="39">
        <f>_xlfn.XLOOKUP(tbDailies[[#This Row],[Month]],tbMonthlies[Month],tbMonthlies[CPI Indicator],N493)</f>
        <v>0.72018511827000586</v>
      </c>
      <c r="O492" s="39">
        <f>_xlfn.XLOOKUP(tbDailies[[#This Row],[Month]],tbMonthlies[Month],tbMonthlies[Shiller PE],O493)</f>
        <v>0.32439999999999997</v>
      </c>
      <c r="P492" s="39">
        <f>_xlfn.XLOOKUP(tbDailies[[#This Row],[Month]],tbMonthlies[Month],tbMonthlies[Unemployment],P493)</f>
        <v>0.10199999999999999</v>
      </c>
      <c r="Q492" s="48">
        <f>_xlfn.XLOOKUP(tbDailies[[#This Row],[Month]],tbMonthlies[Month],tbMonthlies[Debt to GDP],Q493)</f>
        <v>79.204999999999998</v>
      </c>
    </row>
    <row r="493" spans="2:17" ht="30" customHeight="1" x14ac:dyDescent="0.25">
      <c r="B493" s="10">
        <v>44020</v>
      </c>
      <c r="C493" s="18" t="str">
        <f>TEXT(tbDailies[[#This Row],[Date]],"mmm-yy")</f>
        <v>Jul-20</v>
      </c>
      <c r="D493" s="4">
        <v>44</v>
      </c>
      <c r="E493" s="4" t="str">
        <f>_xlfn.XLOOKUP(tbDailies[[#This Row],[Date]],FXUSDCAD[Date],FXUSDCAD[Rate],E494)</f>
        <v>1.3538</v>
      </c>
      <c r="F493" s="6">
        <f>_xlfn.XLOOKUP(tbDailies[[#This Row],[Date]],BTC_USD_History[Date],BTC_USD_History[Close],"n/a")</f>
        <v>9428.3330079999996</v>
      </c>
      <c r="G493" s="6">
        <f>_xlfn.XLOOKUP(tbDailies[[#This Row],[Date]],ETH_USD_History[Date(UTC)],ETH_USD_History[Value],"n/a")</f>
        <v>247.11</v>
      </c>
      <c r="H493" s="6">
        <f>_xlfn.XLOOKUP(tbDailies[[#This Row],[Date]],VOO_USD_History[Date],VOO_USD_History[Close],"n/a")</f>
        <v>290.38000499999998</v>
      </c>
      <c r="I493" s="8">
        <f>_xlfn.XLOOKUP(tbDailies[[#This Row],[Date]],VIX_USD_History[DATE],VIX_USD_History[CLOSE],"n/a")</f>
        <v>28.08</v>
      </c>
      <c r="J493" s="6">
        <f>tbDailies[[#This Row],[BTC-USD]]*tbDailies[[#This Row],[FX]]</f>
        <v>12764.077226230398</v>
      </c>
      <c r="K493" s="6">
        <f>tbDailies[[#This Row],[ETH-USD]]*tbDailies[[#This Row],[FX]]</f>
        <v>334.53751799999998</v>
      </c>
      <c r="L493" s="16">
        <f>_xlfn.XLOOKUP(tbDailies[[#This Row],[Month]],tbMonthlies[Month],tbMonthlies[US Inflation],L494)</f>
        <v>9.9000000000000008E-3</v>
      </c>
      <c r="M493" s="39">
        <f>_xlfn.XLOOKUP(tbDailies[[#This Row],[Month]],tbMonthlies[Month],tbMonthlies[Buffett Indicator],M494)</f>
        <v>1.5035593224027315</v>
      </c>
      <c r="N493" s="39">
        <f>_xlfn.XLOOKUP(tbDailies[[#This Row],[Month]],tbMonthlies[Month],tbMonthlies[CPI Indicator],N494)</f>
        <v>0.72018511827000586</v>
      </c>
      <c r="O493" s="39">
        <f>_xlfn.XLOOKUP(tbDailies[[#This Row],[Month]],tbMonthlies[Month],tbMonthlies[Shiller PE],O494)</f>
        <v>0.32439999999999997</v>
      </c>
      <c r="P493" s="39">
        <f>_xlfn.XLOOKUP(tbDailies[[#This Row],[Month]],tbMonthlies[Month],tbMonthlies[Unemployment],P494)</f>
        <v>0.10199999999999999</v>
      </c>
      <c r="Q493" s="48">
        <f>_xlfn.XLOOKUP(tbDailies[[#This Row],[Month]],tbMonthlies[Month],tbMonthlies[Debt to GDP],Q494)</f>
        <v>79.204999999999998</v>
      </c>
    </row>
    <row r="494" spans="2:17" ht="30" customHeight="1" x14ac:dyDescent="0.25">
      <c r="B494" s="10">
        <v>44019</v>
      </c>
      <c r="C494" s="18" t="str">
        <f>TEXT(tbDailies[[#This Row],[Date]],"mmm-yy")</f>
        <v>Jul-20</v>
      </c>
      <c r="D494" s="4">
        <v>43</v>
      </c>
      <c r="E494" s="4" t="str">
        <f>_xlfn.XLOOKUP(tbDailies[[#This Row],[Date]],FXUSDCAD[Date],FXUSDCAD[Rate],E495)</f>
        <v>1.3583</v>
      </c>
      <c r="F494" s="6">
        <f>_xlfn.XLOOKUP(tbDailies[[#This Row],[Date]],BTC_USD_History[Date],BTC_USD_History[Close],"n/a")</f>
        <v>9252.2773440000001</v>
      </c>
      <c r="G494" s="6">
        <f>_xlfn.XLOOKUP(tbDailies[[#This Row],[Date]],ETH_USD_History[Date(UTC)],ETH_USD_History[Value],"n/a")</f>
        <v>239.35</v>
      </c>
      <c r="H494" s="6">
        <f>_xlfn.XLOOKUP(tbDailies[[#This Row],[Date]],VOO_USD_History[Date],VOO_USD_History[Close],"n/a")</f>
        <v>288.23998999999998</v>
      </c>
      <c r="I494" s="8">
        <f>_xlfn.XLOOKUP(tbDailies[[#This Row],[Date]],VIX_USD_History[DATE],VIX_USD_History[CLOSE],"n/a")</f>
        <v>29.43</v>
      </c>
      <c r="J494" s="6">
        <f>tbDailies[[#This Row],[BTC-USD]]*tbDailies[[#This Row],[FX]]</f>
        <v>12567.368316355201</v>
      </c>
      <c r="K494" s="6">
        <f>tbDailies[[#This Row],[ETH-USD]]*tbDailies[[#This Row],[FX]]</f>
        <v>325.109105</v>
      </c>
      <c r="L494" s="16">
        <f>_xlfn.XLOOKUP(tbDailies[[#This Row],[Month]],tbMonthlies[Month],tbMonthlies[US Inflation],L495)</f>
        <v>9.9000000000000008E-3</v>
      </c>
      <c r="M494" s="39">
        <f>_xlfn.XLOOKUP(tbDailies[[#This Row],[Month]],tbMonthlies[Month],tbMonthlies[Buffett Indicator],M495)</f>
        <v>1.5035593224027315</v>
      </c>
      <c r="N494" s="39">
        <f>_xlfn.XLOOKUP(tbDailies[[#This Row],[Month]],tbMonthlies[Month],tbMonthlies[CPI Indicator],N495)</f>
        <v>0.72018511827000586</v>
      </c>
      <c r="O494" s="39">
        <f>_xlfn.XLOOKUP(tbDailies[[#This Row],[Month]],tbMonthlies[Month],tbMonthlies[Shiller PE],O495)</f>
        <v>0.32439999999999997</v>
      </c>
      <c r="P494" s="39">
        <f>_xlfn.XLOOKUP(tbDailies[[#This Row],[Month]],tbMonthlies[Month],tbMonthlies[Unemployment],P495)</f>
        <v>0.10199999999999999</v>
      </c>
      <c r="Q494" s="48">
        <f>_xlfn.XLOOKUP(tbDailies[[#This Row],[Month]],tbMonthlies[Month],tbMonthlies[Debt to GDP],Q495)</f>
        <v>79.204999999999998</v>
      </c>
    </row>
    <row r="495" spans="2:17" ht="30" customHeight="1" x14ac:dyDescent="0.25">
      <c r="B495" s="10">
        <v>44018</v>
      </c>
      <c r="C495" s="18" t="str">
        <f>TEXT(tbDailies[[#This Row],[Date]],"mmm-yy")</f>
        <v>Jul-20</v>
      </c>
      <c r="D495" s="4">
        <v>40</v>
      </c>
      <c r="E495" s="4" t="str">
        <f>_xlfn.XLOOKUP(tbDailies[[#This Row],[Date]],FXUSDCAD[Date],FXUSDCAD[Rate],E496)</f>
        <v>1.3543</v>
      </c>
      <c r="F495" s="6">
        <f>_xlfn.XLOOKUP(tbDailies[[#This Row],[Date]],BTC_USD_History[Date],BTC_USD_History[Close],"n/a")</f>
        <v>9375.4746090000008</v>
      </c>
      <c r="G495" s="6">
        <f>_xlfn.XLOOKUP(tbDailies[[#This Row],[Date]],ETH_USD_History[Date(UTC)],ETH_USD_History[Value],"n/a")</f>
        <v>241.76</v>
      </c>
      <c r="H495" s="6">
        <f>_xlfn.XLOOKUP(tbDailies[[#This Row],[Date]],VOO_USD_History[Date],VOO_USD_History[Close],"n/a")</f>
        <v>291.26001000000002</v>
      </c>
      <c r="I495" s="8">
        <f>_xlfn.XLOOKUP(tbDailies[[#This Row],[Date]],VIX_USD_History[DATE],VIX_USD_History[CLOSE],"n/a")</f>
        <v>27.94</v>
      </c>
      <c r="J495" s="6">
        <f>tbDailies[[#This Row],[BTC-USD]]*tbDailies[[#This Row],[FX]]</f>
        <v>12697.205262968702</v>
      </c>
      <c r="K495" s="6">
        <f>tbDailies[[#This Row],[ETH-USD]]*tbDailies[[#This Row],[FX]]</f>
        <v>327.41556800000001</v>
      </c>
      <c r="L495" s="16">
        <f>_xlfn.XLOOKUP(tbDailies[[#This Row],[Month]],tbMonthlies[Month],tbMonthlies[US Inflation],L496)</f>
        <v>9.9000000000000008E-3</v>
      </c>
      <c r="M495" s="39">
        <f>_xlfn.XLOOKUP(tbDailies[[#This Row],[Month]],tbMonthlies[Month],tbMonthlies[Buffett Indicator],M496)</f>
        <v>1.5035593224027315</v>
      </c>
      <c r="N495" s="39">
        <f>_xlfn.XLOOKUP(tbDailies[[#This Row],[Month]],tbMonthlies[Month],tbMonthlies[CPI Indicator],N496)</f>
        <v>0.72018511827000586</v>
      </c>
      <c r="O495" s="39">
        <f>_xlfn.XLOOKUP(tbDailies[[#This Row],[Month]],tbMonthlies[Month],tbMonthlies[Shiller PE],O496)</f>
        <v>0.32439999999999997</v>
      </c>
      <c r="P495" s="39">
        <f>_xlfn.XLOOKUP(tbDailies[[#This Row],[Month]],tbMonthlies[Month],tbMonthlies[Unemployment],P496)</f>
        <v>0.10199999999999999</v>
      </c>
      <c r="Q495" s="48">
        <f>_xlfn.XLOOKUP(tbDailies[[#This Row],[Month]],tbMonthlies[Month],tbMonthlies[Debt to GDP],Q496)</f>
        <v>79.204999999999998</v>
      </c>
    </row>
    <row r="496" spans="2:17" ht="30" customHeight="1" x14ac:dyDescent="0.25">
      <c r="B496" s="10">
        <v>44017</v>
      </c>
      <c r="C496" s="18" t="str">
        <f>TEXT(tbDailies[[#This Row],[Date]],"mmm-yy")</f>
        <v>Jul-20</v>
      </c>
      <c r="D496" s="4">
        <v>38</v>
      </c>
      <c r="E496" s="4" t="str">
        <f>_xlfn.XLOOKUP(tbDailies[[#This Row],[Date]],FXUSDCAD[Date],FXUSDCAD[Rate],E497)</f>
        <v>1.3565</v>
      </c>
      <c r="F496" s="6">
        <f>_xlfn.XLOOKUP(tbDailies[[#This Row],[Date]],BTC_USD_History[Date],BTC_USD_History[Close],"n/a")</f>
        <v>9073.9423829999996</v>
      </c>
      <c r="G496" s="6">
        <f>_xlfn.XLOOKUP(tbDailies[[#This Row],[Date]],ETH_USD_History[Date(UTC)],ETH_USD_History[Value],"n/a")</f>
        <v>228.03</v>
      </c>
      <c r="H496" s="6" t="str">
        <f>_xlfn.XLOOKUP(tbDailies[[#This Row],[Date]],VOO_USD_History[Date],VOO_USD_History[Close],"n/a")</f>
        <v>n/a</v>
      </c>
      <c r="I496" s="8" t="str">
        <f>_xlfn.XLOOKUP(tbDailies[[#This Row],[Date]],VIX_USD_History[DATE],VIX_USD_History[CLOSE],"n/a")</f>
        <v>n/a</v>
      </c>
      <c r="J496" s="6">
        <f>tbDailies[[#This Row],[BTC-USD]]*tbDailies[[#This Row],[FX]]</f>
        <v>12308.8028425395</v>
      </c>
      <c r="K496" s="6">
        <f>tbDailies[[#This Row],[ETH-USD]]*tbDailies[[#This Row],[FX]]</f>
        <v>309.32269500000001</v>
      </c>
      <c r="L496" s="16">
        <f>_xlfn.XLOOKUP(tbDailies[[#This Row],[Month]],tbMonthlies[Month],tbMonthlies[US Inflation],L497)</f>
        <v>9.9000000000000008E-3</v>
      </c>
      <c r="M496" s="39">
        <f>_xlfn.XLOOKUP(tbDailies[[#This Row],[Month]],tbMonthlies[Month],tbMonthlies[Buffett Indicator],M497)</f>
        <v>1.5035593224027315</v>
      </c>
      <c r="N496" s="39">
        <f>_xlfn.XLOOKUP(tbDailies[[#This Row],[Month]],tbMonthlies[Month],tbMonthlies[CPI Indicator],N497)</f>
        <v>0.72018511827000586</v>
      </c>
      <c r="O496" s="39">
        <f>_xlfn.XLOOKUP(tbDailies[[#This Row],[Month]],tbMonthlies[Month],tbMonthlies[Shiller PE],O497)</f>
        <v>0.32439999999999997</v>
      </c>
      <c r="P496" s="39">
        <f>_xlfn.XLOOKUP(tbDailies[[#This Row],[Month]],tbMonthlies[Month],tbMonthlies[Unemployment],P497)</f>
        <v>0.10199999999999999</v>
      </c>
      <c r="Q496" s="48">
        <f>_xlfn.XLOOKUP(tbDailies[[#This Row],[Month]],tbMonthlies[Month],tbMonthlies[Debt to GDP],Q497)</f>
        <v>79.204999999999998</v>
      </c>
    </row>
    <row r="497" spans="2:17" ht="30" customHeight="1" x14ac:dyDescent="0.25">
      <c r="B497" s="10">
        <v>44016</v>
      </c>
      <c r="C497" s="18" t="str">
        <f>TEXT(tbDailies[[#This Row],[Date]],"mmm-yy")</f>
        <v>Jul-20</v>
      </c>
      <c r="D497" s="4">
        <v>40</v>
      </c>
      <c r="E497" s="4" t="str">
        <f>_xlfn.XLOOKUP(tbDailies[[#This Row],[Date]],FXUSDCAD[Date],FXUSDCAD[Rate],E498)</f>
        <v>1.3565</v>
      </c>
      <c r="F497" s="6">
        <f>_xlfn.XLOOKUP(tbDailies[[#This Row],[Date]],BTC_USD_History[Date],BTC_USD_History[Close],"n/a")</f>
        <v>9132.4882809999999</v>
      </c>
      <c r="G497" s="6">
        <f>_xlfn.XLOOKUP(tbDailies[[#This Row],[Date]],ETH_USD_History[Date(UTC)],ETH_USD_History[Value],"n/a")</f>
        <v>229.34</v>
      </c>
      <c r="H497" s="6" t="str">
        <f>_xlfn.XLOOKUP(tbDailies[[#This Row],[Date]],VOO_USD_History[Date],VOO_USD_History[Close],"n/a")</f>
        <v>n/a</v>
      </c>
      <c r="I497" s="8" t="str">
        <f>_xlfn.XLOOKUP(tbDailies[[#This Row],[Date]],VIX_USD_History[DATE],VIX_USD_History[CLOSE],"n/a")</f>
        <v>n/a</v>
      </c>
      <c r="J497" s="6">
        <f>tbDailies[[#This Row],[BTC-USD]]*tbDailies[[#This Row],[FX]]</f>
        <v>12388.220353176501</v>
      </c>
      <c r="K497" s="6">
        <f>tbDailies[[#This Row],[ETH-USD]]*tbDailies[[#This Row],[FX]]</f>
        <v>311.09971000000002</v>
      </c>
      <c r="L497" s="16">
        <f>_xlfn.XLOOKUP(tbDailies[[#This Row],[Month]],tbMonthlies[Month],tbMonthlies[US Inflation],L498)</f>
        <v>9.9000000000000008E-3</v>
      </c>
      <c r="M497" s="39">
        <f>_xlfn.XLOOKUP(tbDailies[[#This Row],[Month]],tbMonthlies[Month],tbMonthlies[Buffett Indicator],M498)</f>
        <v>1.5035593224027315</v>
      </c>
      <c r="N497" s="39">
        <f>_xlfn.XLOOKUP(tbDailies[[#This Row],[Month]],tbMonthlies[Month],tbMonthlies[CPI Indicator],N498)</f>
        <v>0.72018511827000586</v>
      </c>
      <c r="O497" s="39">
        <f>_xlfn.XLOOKUP(tbDailies[[#This Row],[Month]],tbMonthlies[Month],tbMonthlies[Shiller PE],O498)</f>
        <v>0.32439999999999997</v>
      </c>
      <c r="P497" s="39">
        <f>_xlfn.XLOOKUP(tbDailies[[#This Row],[Month]],tbMonthlies[Month],tbMonthlies[Unemployment],P498)</f>
        <v>0.10199999999999999</v>
      </c>
      <c r="Q497" s="48">
        <f>_xlfn.XLOOKUP(tbDailies[[#This Row],[Month]],tbMonthlies[Month],tbMonthlies[Debt to GDP],Q498)</f>
        <v>79.204999999999998</v>
      </c>
    </row>
    <row r="498" spans="2:17" ht="30" customHeight="1" x14ac:dyDescent="0.25">
      <c r="B498" s="10">
        <v>44015</v>
      </c>
      <c r="C498" s="18" t="str">
        <f>TEXT(tbDailies[[#This Row],[Date]],"mmm-yy")</f>
        <v>Jul-20</v>
      </c>
      <c r="D498" s="4">
        <v>41</v>
      </c>
      <c r="E498" s="4" t="str">
        <f>_xlfn.XLOOKUP(tbDailies[[#This Row],[Date]],FXUSDCAD[Date],FXUSDCAD[Rate],E499)</f>
        <v>1.3565</v>
      </c>
      <c r="F498" s="6">
        <f>_xlfn.XLOOKUP(tbDailies[[#This Row],[Date]],BTC_USD_History[Date],BTC_USD_History[Close],"n/a")</f>
        <v>9087.3037110000005</v>
      </c>
      <c r="G498" s="6">
        <f>_xlfn.XLOOKUP(tbDailies[[#This Row],[Date]],ETH_USD_History[Date(UTC)],ETH_USD_History[Value],"n/a")</f>
        <v>225.15</v>
      </c>
      <c r="H498" s="6" t="str">
        <f>_xlfn.XLOOKUP(tbDailies[[#This Row],[Date]],VOO_USD_History[Date],VOO_USD_History[Close],"n/a")</f>
        <v>n/a</v>
      </c>
      <c r="I498" s="8" t="str">
        <f>_xlfn.XLOOKUP(tbDailies[[#This Row],[Date]],VIX_USD_History[DATE],VIX_USD_History[CLOSE],"n/a")</f>
        <v>n/a</v>
      </c>
      <c r="J498" s="6">
        <f>tbDailies[[#This Row],[BTC-USD]]*tbDailies[[#This Row],[FX]]</f>
        <v>12326.927483971502</v>
      </c>
      <c r="K498" s="6">
        <f>tbDailies[[#This Row],[ETH-USD]]*tbDailies[[#This Row],[FX]]</f>
        <v>305.415975</v>
      </c>
      <c r="L498" s="16">
        <f>_xlfn.XLOOKUP(tbDailies[[#This Row],[Month]],tbMonthlies[Month],tbMonthlies[US Inflation],L499)</f>
        <v>9.9000000000000008E-3</v>
      </c>
      <c r="M498" s="39">
        <f>_xlfn.XLOOKUP(tbDailies[[#This Row],[Month]],tbMonthlies[Month],tbMonthlies[Buffett Indicator],M499)</f>
        <v>1.5035593224027315</v>
      </c>
      <c r="N498" s="39">
        <f>_xlfn.XLOOKUP(tbDailies[[#This Row],[Month]],tbMonthlies[Month],tbMonthlies[CPI Indicator],N499)</f>
        <v>0.72018511827000586</v>
      </c>
      <c r="O498" s="39">
        <f>_xlfn.XLOOKUP(tbDailies[[#This Row],[Month]],tbMonthlies[Month],tbMonthlies[Shiller PE],O499)</f>
        <v>0.32439999999999997</v>
      </c>
      <c r="P498" s="39">
        <f>_xlfn.XLOOKUP(tbDailies[[#This Row],[Month]],tbMonthlies[Month],tbMonthlies[Unemployment],P499)</f>
        <v>0.10199999999999999</v>
      </c>
      <c r="Q498" s="48">
        <f>_xlfn.XLOOKUP(tbDailies[[#This Row],[Month]],tbMonthlies[Month],tbMonthlies[Debt to GDP],Q499)</f>
        <v>79.204999999999998</v>
      </c>
    </row>
    <row r="499" spans="2:17" ht="30" customHeight="1" x14ac:dyDescent="0.25">
      <c r="B499" s="10">
        <v>44014</v>
      </c>
      <c r="C499" s="18" t="str">
        <f>TEXT(tbDailies[[#This Row],[Date]],"mmm-yy")</f>
        <v>Jul-20</v>
      </c>
      <c r="D499" s="4">
        <v>42</v>
      </c>
      <c r="E499" s="4" t="str">
        <f>_xlfn.XLOOKUP(tbDailies[[#This Row],[Date]],FXUSDCAD[Date],FXUSDCAD[Rate],E500)</f>
        <v>1.3586</v>
      </c>
      <c r="F499" s="6">
        <f>_xlfn.XLOOKUP(tbDailies[[#This Row],[Date]],BTC_USD_History[Date],BTC_USD_History[Close],"n/a")</f>
        <v>9123.4101559999999</v>
      </c>
      <c r="G499" s="6">
        <f>_xlfn.XLOOKUP(tbDailies[[#This Row],[Date]],ETH_USD_History[Date(UTC)],ETH_USD_History[Value],"n/a")</f>
        <v>226.49</v>
      </c>
      <c r="H499" s="6">
        <f>_xlfn.XLOOKUP(tbDailies[[#This Row],[Date]],VOO_USD_History[Date],VOO_USD_History[Close],"n/a")</f>
        <v>286.80999800000001</v>
      </c>
      <c r="I499" s="8">
        <f>_xlfn.XLOOKUP(tbDailies[[#This Row],[Date]],VIX_USD_History[DATE],VIX_USD_History[CLOSE],"n/a")</f>
        <v>27.68</v>
      </c>
      <c r="J499" s="6">
        <f>tbDailies[[#This Row],[BTC-USD]]*tbDailies[[#This Row],[FX]]</f>
        <v>12395.0650379416</v>
      </c>
      <c r="K499" s="6">
        <f>tbDailies[[#This Row],[ETH-USD]]*tbDailies[[#This Row],[FX]]</f>
        <v>307.70931400000001</v>
      </c>
      <c r="L499" s="16">
        <f>_xlfn.XLOOKUP(tbDailies[[#This Row],[Month]],tbMonthlies[Month],tbMonthlies[US Inflation],L500)</f>
        <v>9.9000000000000008E-3</v>
      </c>
      <c r="M499" s="39">
        <f>_xlfn.XLOOKUP(tbDailies[[#This Row],[Month]],tbMonthlies[Month],tbMonthlies[Buffett Indicator],M500)</f>
        <v>1.5035593224027315</v>
      </c>
      <c r="N499" s="39">
        <f>_xlfn.XLOOKUP(tbDailies[[#This Row],[Month]],tbMonthlies[Month],tbMonthlies[CPI Indicator],N500)</f>
        <v>0.72018511827000586</v>
      </c>
      <c r="O499" s="39">
        <f>_xlfn.XLOOKUP(tbDailies[[#This Row],[Month]],tbMonthlies[Month],tbMonthlies[Shiller PE],O500)</f>
        <v>0.32439999999999997</v>
      </c>
      <c r="P499" s="39">
        <f>_xlfn.XLOOKUP(tbDailies[[#This Row],[Month]],tbMonthlies[Month],tbMonthlies[Unemployment],P500)</f>
        <v>0.10199999999999999</v>
      </c>
      <c r="Q499" s="48">
        <f>_xlfn.XLOOKUP(tbDailies[[#This Row],[Month]],tbMonthlies[Month],tbMonthlies[Debt to GDP],Q500)</f>
        <v>79.204999999999998</v>
      </c>
    </row>
    <row r="500" spans="2:17" ht="30" customHeight="1" x14ac:dyDescent="0.25">
      <c r="B500" s="10">
        <v>44013</v>
      </c>
      <c r="C500" s="18" t="str">
        <f>TEXT(tbDailies[[#This Row],[Date]],"mmm-yy")</f>
        <v>Jul-20</v>
      </c>
      <c r="D500" s="4">
        <v>42</v>
      </c>
      <c r="E500" s="4" t="str">
        <f>_xlfn.XLOOKUP(tbDailies[[#This Row],[Date]],FXUSDCAD[Date],FXUSDCAD[Rate],E501)</f>
        <v>1.3628</v>
      </c>
      <c r="F500" s="6">
        <f>_xlfn.XLOOKUP(tbDailies[[#This Row],[Date]],BTC_USD_History[Date],BTC_USD_History[Close],"n/a")</f>
        <v>9228.3251949999994</v>
      </c>
      <c r="G500" s="6">
        <f>_xlfn.XLOOKUP(tbDailies[[#This Row],[Date]],ETH_USD_History[Date(UTC)],ETH_USD_History[Value],"n/a")</f>
        <v>231.05</v>
      </c>
      <c r="H500" s="6">
        <f>_xlfn.XLOOKUP(tbDailies[[#This Row],[Date]],VOO_USD_History[Date],VOO_USD_History[Close],"n/a")</f>
        <v>285.36999500000002</v>
      </c>
      <c r="I500" s="8">
        <f>_xlfn.XLOOKUP(tbDailies[[#This Row],[Date]],VIX_USD_History[DATE],VIX_USD_History[CLOSE],"n/a")</f>
        <v>28.62</v>
      </c>
      <c r="J500" s="6">
        <f>tbDailies[[#This Row],[BTC-USD]]*tbDailies[[#This Row],[FX]]</f>
        <v>12576.361575745999</v>
      </c>
      <c r="K500" s="6">
        <f>tbDailies[[#This Row],[ETH-USD]]*tbDailies[[#This Row],[FX]]</f>
        <v>314.87494000000004</v>
      </c>
      <c r="L500" s="16">
        <f>_xlfn.XLOOKUP(tbDailies[[#This Row],[Month]],tbMonthlies[Month],tbMonthlies[US Inflation],L501)</f>
        <v>9.9000000000000008E-3</v>
      </c>
      <c r="M500" s="39">
        <f>_xlfn.XLOOKUP(tbDailies[[#This Row],[Month]],tbMonthlies[Month],tbMonthlies[Buffett Indicator],M501)</f>
        <v>1.5035593224027315</v>
      </c>
      <c r="N500" s="39">
        <f>_xlfn.XLOOKUP(tbDailies[[#This Row],[Month]],tbMonthlies[Month],tbMonthlies[CPI Indicator],N501)</f>
        <v>0.72018511827000586</v>
      </c>
      <c r="O500" s="39">
        <f>_xlfn.XLOOKUP(tbDailies[[#This Row],[Month]],tbMonthlies[Month],tbMonthlies[Shiller PE],O501)</f>
        <v>0.32439999999999997</v>
      </c>
      <c r="P500" s="39">
        <f>_xlfn.XLOOKUP(tbDailies[[#This Row],[Month]],tbMonthlies[Month],tbMonthlies[Unemployment],P501)</f>
        <v>0.10199999999999999</v>
      </c>
      <c r="Q500" s="48">
        <f>_xlfn.XLOOKUP(tbDailies[[#This Row],[Month]],tbMonthlies[Month],tbMonthlies[Debt to GDP],Q501)</f>
        <v>79.204999999999998</v>
      </c>
    </row>
    <row r="501" spans="2:17" ht="30" customHeight="1" x14ac:dyDescent="0.25">
      <c r="B501" s="10">
        <v>44012</v>
      </c>
      <c r="C501" s="18" t="str">
        <f>TEXT(tbDailies[[#This Row],[Date]],"mmm-yy")</f>
        <v>Jun-20</v>
      </c>
      <c r="D501" s="4">
        <v>44</v>
      </c>
      <c r="E501" s="4" t="str">
        <f>_xlfn.XLOOKUP(tbDailies[[#This Row],[Date]],FXUSDCAD[Date],FXUSDCAD[Rate],E502)</f>
        <v>1.3628</v>
      </c>
      <c r="F501" s="6">
        <f>_xlfn.XLOOKUP(tbDailies[[#This Row],[Date]],BTC_USD_History[Date],BTC_USD_History[Close],"n/a")</f>
        <v>9137.9931639999995</v>
      </c>
      <c r="G501" s="6">
        <f>_xlfn.XLOOKUP(tbDailies[[#This Row],[Date]],ETH_USD_History[Date(UTC)],ETH_USD_History[Value],"n/a")</f>
        <v>225.58</v>
      </c>
      <c r="H501" s="6">
        <f>_xlfn.XLOOKUP(tbDailies[[#This Row],[Date]],VOO_USD_History[Date],VOO_USD_History[Close],"n/a")</f>
        <v>283.42999300000002</v>
      </c>
      <c r="I501" s="8">
        <f>_xlfn.XLOOKUP(tbDailies[[#This Row],[Date]],VIX_USD_History[DATE],VIX_USD_History[CLOSE],"n/a")</f>
        <v>30.43</v>
      </c>
      <c r="J501" s="6">
        <f>tbDailies[[#This Row],[BTC-USD]]*tbDailies[[#This Row],[FX]]</f>
        <v>12453.2570838992</v>
      </c>
      <c r="K501" s="6">
        <f>tbDailies[[#This Row],[ETH-USD]]*tbDailies[[#This Row],[FX]]</f>
        <v>307.42042400000003</v>
      </c>
      <c r="L501" s="16">
        <f>_xlfn.XLOOKUP(tbDailies[[#This Row],[Month]],tbMonthlies[Month],tbMonthlies[US Inflation],L502)</f>
        <v>6.4999999999999997E-3</v>
      </c>
      <c r="M501" s="39">
        <f>_xlfn.XLOOKUP(tbDailies[[#This Row],[Month]],tbMonthlies[Month],tbMonthlies[Buffett Indicator],M502)</f>
        <v>1.5971325601038824</v>
      </c>
      <c r="N501" s="39">
        <f>_xlfn.XLOOKUP(tbDailies[[#This Row],[Month]],tbMonthlies[Month],tbMonthlies[CPI Indicator],N502)</f>
        <v>0.71656058037079251</v>
      </c>
      <c r="O501" s="39">
        <f>_xlfn.XLOOKUP(tbDailies[[#This Row],[Month]],tbMonthlies[Month],tbMonthlies[Shiller PE],O502)</f>
        <v>0.31290000000000001</v>
      </c>
      <c r="P501" s="39">
        <f>_xlfn.XLOOKUP(tbDailies[[#This Row],[Month]],tbMonthlies[Month],tbMonthlies[Unemployment],P502)</f>
        <v>0.111</v>
      </c>
      <c r="Q501" s="48">
        <f>_xlfn.XLOOKUP(tbDailies[[#This Row],[Month]],tbMonthlies[Month],tbMonthlies[Debt to GDP],Q502)</f>
        <v>84.543999999999997</v>
      </c>
    </row>
    <row r="502" spans="2:17" ht="30" customHeight="1" x14ac:dyDescent="0.25">
      <c r="B502" s="10">
        <v>44011</v>
      </c>
      <c r="C502" s="18" t="str">
        <f>TEXT(tbDailies[[#This Row],[Date]],"mmm-yy")</f>
        <v>Jun-20</v>
      </c>
      <c r="D502" s="4">
        <v>41</v>
      </c>
      <c r="E502" s="4" t="str">
        <f>_xlfn.XLOOKUP(tbDailies[[#This Row],[Date]],FXUSDCAD[Date],FXUSDCAD[Rate],E503)</f>
        <v>1.3682</v>
      </c>
      <c r="F502" s="6">
        <f>_xlfn.XLOOKUP(tbDailies[[#This Row],[Date]],BTC_USD_History[Date],BTC_USD_History[Close],"n/a")</f>
        <v>9190.8544920000004</v>
      </c>
      <c r="G502" s="6">
        <f>_xlfn.XLOOKUP(tbDailies[[#This Row],[Date]],ETH_USD_History[Date(UTC)],ETH_USD_History[Value],"n/a")</f>
        <v>227.86</v>
      </c>
      <c r="H502" s="6">
        <f>_xlfn.XLOOKUP(tbDailies[[#This Row],[Date]],VOO_USD_History[Date],VOO_USD_History[Close],"n/a")</f>
        <v>279.70001200000002</v>
      </c>
      <c r="I502" s="8">
        <f>_xlfn.XLOOKUP(tbDailies[[#This Row],[Date]],VIX_USD_History[DATE],VIX_USD_History[CLOSE],"n/a")</f>
        <v>31.78</v>
      </c>
      <c r="J502" s="6">
        <f>tbDailies[[#This Row],[BTC-USD]]*tbDailies[[#This Row],[FX]]</f>
        <v>12574.927115954401</v>
      </c>
      <c r="K502" s="6">
        <f>tbDailies[[#This Row],[ETH-USD]]*tbDailies[[#This Row],[FX]]</f>
        <v>311.75805200000002</v>
      </c>
      <c r="L502" s="16">
        <f>_xlfn.XLOOKUP(tbDailies[[#This Row],[Month]],tbMonthlies[Month],tbMonthlies[US Inflation],L503)</f>
        <v>6.4999999999999997E-3</v>
      </c>
      <c r="M502" s="39">
        <f>_xlfn.XLOOKUP(tbDailies[[#This Row],[Month]],tbMonthlies[Month],tbMonthlies[Buffett Indicator],M503)</f>
        <v>1.5971325601038824</v>
      </c>
      <c r="N502" s="39">
        <f>_xlfn.XLOOKUP(tbDailies[[#This Row],[Month]],tbMonthlies[Month],tbMonthlies[CPI Indicator],N503)</f>
        <v>0.71656058037079251</v>
      </c>
      <c r="O502" s="39">
        <f>_xlfn.XLOOKUP(tbDailies[[#This Row],[Month]],tbMonthlies[Month],tbMonthlies[Shiller PE],O503)</f>
        <v>0.31290000000000001</v>
      </c>
      <c r="P502" s="39">
        <f>_xlfn.XLOOKUP(tbDailies[[#This Row],[Month]],tbMonthlies[Month],tbMonthlies[Unemployment],P503)</f>
        <v>0.111</v>
      </c>
      <c r="Q502" s="48">
        <f>_xlfn.XLOOKUP(tbDailies[[#This Row],[Month]],tbMonthlies[Month],tbMonthlies[Debt to GDP],Q503)</f>
        <v>84.543999999999997</v>
      </c>
    </row>
    <row r="503" spans="2:17" ht="30" customHeight="1" x14ac:dyDescent="0.25">
      <c r="B503" s="10">
        <v>44010</v>
      </c>
      <c r="C503" s="18" t="str">
        <f>TEXT(tbDailies[[#This Row],[Date]],"mmm-yy")</f>
        <v>Jun-20</v>
      </c>
      <c r="D503" s="4">
        <v>40</v>
      </c>
      <c r="E503" s="4" t="str">
        <f>_xlfn.XLOOKUP(tbDailies[[#This Row],[Date]],FXUSDCAD[Date],FXUSDCAD[Rate],E504)</f>
        <v>1.3676</v>
      </c>
      <c r="F503" s="6">
        <f>_xlfn.XLOOKUP(tbDailies[[#This Row],[Date]],BTC_USD_History[Date],BTC_USD_History[Close],"n/a")</f>
        <v>9143.5820309999999</v>
      </c>
      <c r="G503" s="6">
        <f>_xlfn.XLOOKUP(tbDailies[[#This Row],[Date]],ETH_USD_History[Date(UTC)],ETH_USD_History[Value],"n/a")</f>
        <v>224.99</v>
      </c>
      <c r="H503" s="6" t="str">
        <f>_xlfn.XLOOKUP(tbDailies[[#This Row],[Date]],VOO_USD_History[Date],VOO_USD_History[Close],"n/a")</f>
        <v>n/a</v>
      </c>
      <c r="I503" s="8" t="str">
        <f>_xlfn.XLOOKUP(tbDailies[[#This Row],[Date]],VIX_USD_History[DATE],VIX_USD_History[CLOSE],"n/a")</f>
        <v>n/a</v>
      </c>
      <c r="J503" s="6">
        <f>tbDailies[[#This Row],[BTC-USD]]*tbDailies[[#This Row],[FX]]</f>
        <v>12504.7627855956</v>
      </c>
      <c r="K503" s="6">
        <f>tbDailies[[#This Row],[ETH-USD]]*tbDailies[[#This Row],[FX]]</f>
        <v>307.696324</v>
      </c>
      <c r="L503" s="16">
        <f>_xlfn.XLOOKUP(tbDailies[[#This Row],[Month]],tbMonthlies[Month],tbMonthlies[US Inflation],L504)</f>
        <v>6.4999999999999997E-3</v>
      </c>
      <c r="M503" s="39">
        <f>_xlfn.XLOOKUP(tbDailies[[#This Row],[Month]],tbMonthlies[Month],tbMonthlies[Buffett Indicator],M504)</f>
        <v>1.5971325601038824</v>
      </c>
      <c r="N503" s="39">
        <f>_xlfn.XLOOKUP(tbDailies[[#This Row],[Month]],tbMonthlies[Month],tbMonthlies[CPI Indicator],N504)</f>
        <v>0.71656058037079251</v>
      </c>
      <c r="O503" s="39">
        <f>_xlfn.XLOOKUP(tbDailies[[#This Row],[Month]],tbMonthlies[Month],tbMonthlies[Shiller PE],O504)</f>
        <v>0.31290000000000001</v>
      </c>
      <c r="P503" s="39">
        <f>_xlfn.XLOOKUP(tbDailies[[#This Row],[Month]],tbMonthlies[Month],tbMonthlies[Unemployment],P504)</f>
        <v>0.111</v>
      </c>
      <c r="Q503" s="48">
        <f>_xlfn.XLOOKUP(tbDailies[[#This Row],[Month]],tbMonthlies[Month],tbMonthlies[Debt to GDP],Q504)</f>
        <v>84.543999999999997</v>
      </c>
    </row>
    <row r="504" spans="2:17" ht="30" customHeight="1" x14ac:dyDescent="0.25">
      <c r="B504" s="10">
        <v>44009</v>
      </c>
      <c r="C504" s="18" t="str">
        <f>TEXT(tbDailies[[#This Row],[Date]],"mmm-yy")</f>
        <v>Jun-20</v>
      </c>
      <c r="D504" s="4">
        <v>43</v>
      </c>
      <c r="E504" s="4" t="str">
        <f>_xlfn.XLOOKUP(tbDailies[[#This Row],[Date]],FXUSDCAD[Date],FXUSDCAD[Rate],E505)</f>
        <v>1.3676</v>
      </c>
      <c r="F504" s="6">
        <f>_xlfn.XLOOKUP(tbDailies[[#This Row],[Date]],BTC_USD_History[Date],BTC_USD_History[Close],"n/a")</f>
        <v>9045.390625</v>
      </c>
      <c r="G504" s="6">
        <f>_xlfn.XLOOKUP(tbDailies[[#This Row],[Date]],ETH_USD_History[Date(UTC)],ETH_USD_History[Value],"n/a")</f>
        <v>220.81</v>
      </c>
      <c r="H504" s="6" t="str">
        <f>_xlfn.XLOOKUP(tbDailies[[#This Row],[Date]],VOO_USD_History[Date],VOO_USD_History[Close],"n/a")</f>
        <v>n/a</v>
      </c>
      <c r="I504" s="8" t="str">
        <f>_xlfn.XLOOKUP(tbDailies[[#This Row],[Date]],VIX_USD_History[DATE],VIX_USD_History[CLOSE],"n/a")</f>
        <v>n/a</v>
      </c>
      <c r="J504" s="6">
        <f>tbDailies[[#This Row],[BTC-USD]]*tbDailies[[#This Row],[FX]]</f>
        <v>12370.47621875</v>
      </c>
      <c r="K504" s="6">
        <f>tbDailies[[#This Row],[ETH-USD]]*tbDailies[[#This Row],[FX]]</f>
        <v>301.97975600000001</v>
      </c>
      <c r="L504" s="16">
        <f>_xlfn.XLOOKUP(tbDailies[[#This Row],[Month]],tbMonthlies[Month],tbMonthlies[US Inflation],L505)</f>
        <v>6.4999999999999997E-3</v>
      </c>
      <c r="M504" s="39">
        <f>_xlfn.XLOOKUP(tbDailies[[#This Row],[Month]],tbMonthlies[Month],tbMonthlies[Buffett Indicator],M505)</f>
        <v>1.5971325601038824</v>
      </c>
      <c r="N504" s="39">
        <f>_xlfn.XLOOKUP(tbDailies[[#This Row],[Month]],tbMonthlies[Month],tbMonthlies[CPI Indicator],N505)</f>
        <v>0.71656058037079251</v>
      </c>
      <c r="O504" s="39">
        <f>_xlfn.XLOOKUP(tbDailies[[#This Row],[Month]],tbMonthlies[Month],tbMonthlies[Shiller PE],O505)</f>
        <v>0.31290000000000001</v>
      </c>
      <c r="P504" s="39">
        <f>_xlfn.XLOOKUP(tbDailies[[#This Row],[Month]],tbMonthlies[Month],tbMonthlies[Unemployment],P505)</f>
        <v>0.111</v>
      </c>
      <c r="Q504" s="48">
        <f>_xlfn.XLOOKUP(tbDailies[[#This Row],[Month]],tbMonthlies[Month],tbMonthlies[Debt to GDP],Q505)</f>
        <v>84.543999999999997</v>
      </c>
    </row>
    <row r="505" spans="2:17" ht="30" customHeight="1" x14ac:dyDescent="0.25">
      <c r="B505" s="10">
        <v>44008</v>
      </c>
      <c r="C505" s="18" t="str">
        <f>TEXT(tbDailies[[#This Row],[Date]],"mmm-yy")</f>
        <v>Jun-20</v>
      </c>
      <c r="D505" s="4">
        <v>40</v>
      </c>
      <c r="E505" s="4" t="str">
        <f>_xlfn.XLOOKUP(tbDailies[[#This Row],[Date]],FXUSDCAD[Date],FXUSDCAD[Rate],E506)</f>
        <v>1.3676</v>
      </c>
      <c r="F505" s="6">
        <f>_xlfn.XLOOKUP(tbDailies[[#This Row],[Date]],BTC_USD_History[Date],BTC_USD_History[Close],"n/a")</f>
        <v>9162.9179690000001</v>
      </c>
      <c r="G505" s="6">
        <f>_xlfn.XLOOKUP(tbDailies[[#This Row],[Date]],ETH_USD_History[Date(UTC)],ETH_USD_History[Value],"n/a")</f>
        <v>229.46</v>
      </c>
      <c r="H505" s="6">
        <f>_xlfn.XLOOKUP(tbDailies[[#This Row],[Date]],VOO_USD_History[Date],VOO_USD_History[Close],"n/a")</f>
        <v>277.10998499999999</v>
      </c>
      <c r="I505" s="8">
        <f>_xlfn.XLOOKUP(tbDailies[[#This Row],[Date]],VIX_USD_History[DATE],VIX_USD_History[CLOSE],"n/a")</f>
        <v>34.729999999999997</v>
      </c>
      <c r="J505" s="6">
        <f>tbDailies[[#This Row],[BTC-USD]]*tbDailies[[#This Row],[FX]]</f>
        <v>12531.2066144044</v>
      </c>
      <c r="K505" s="6">
        <f>tbDailies[[#This Row],[ETH-USD]]*tbDailies[[#This Row],[FX]]</f>
        <v>313.80949599999997</v>
      </c>
      <c r="L505" s="16">
        <f>_xlfn.XLOOKUP(tbDailies[[#This Row],[Month]],tbMonthlies[Month],tbMonthlies[US Inflation],L506)</f>
        <v>6.4999999999999997E-3</v>
      </c>
      <c r="M505" s="39">
        <f>_xlfn.XLOOKUP(tbDailies[[#This Row],[Month]],tbMonthlies[Month],tbMonthlies[Buffett Indicator],M506)</f>
        <v>1.5971325601038824</v>
      </c>
      <c r="N505" s="39">
        <f>_xlfn.XLOOKUP(tbDailies[[#This Row],[Month]],tbMonthlies[Month],tbMonthlies[CPI Indicator],N506)</f>
        <v>0.71656058037079251</v>
      </c>
      <c r="O505" s="39">
        <f>_xlfn.XLOOKUP(tbDailies[[#This Row],[Month]],tbMonthlies[Month],tbMonthlies[Shiller PE],O506)</f>
        <v>0.31290000000000001</v>
      </c>
      <c r="P505" s="39">
        <f>_xlfn.XLOOKUP(tbDailies[[#This Row],[Month]],tbMonthlies[Month],tbMonthlies[Unemployment],P506)</f>
        <v>0.111</v>
      </c>
      <c r="Q505" s="48">
        <f>_xlfn.XLOOKUP(tbDailies[[#This Row],[Month]],tbMonthlies[Month],tbMonthlies[Debt to GDP],Q506)</f>
        <v>84.543999999999997</v>
      </c>
    </row>
    <row r="506" spans="2:17" ht="30" customHeight="1" x14ac:dyDescent="0.25">
      <c r="B506" s="10">
        <v>44007</v>
      </c>
      <c r="C506" s="18" t="str">
        <f>TEXT(tbDailies[[#This Row],[Date]],"mmm-yy")</f>
        <v>Jun-20</v>
      </c>
      <c r="D506" s="4">
        <v>43</v>
      </c>
      <c r="E506" s="4" t="str">
        <f>_xlfn.XLOOKUP(tbDailies[[#This Row],[Date]],FXUSDCAD[Date],FXUSDCAD[Rate],E507)</f>
        <v>1.3645</v>
      </c>
      <c r="F506" s="6">
        <f>_xlfn.XLOOKUP(tbDailies[[#This Row],[Date]],BTC_USD_History[Date],BTC_USD_History[Close],"n/a")</f>
        <v>9264.8134769999997</v>
      </c>
      <c r="G506" s="6">
        <f>_xlfn.XLOOKUP(tbDailies[[#This Row],[Date]],ETH_USD_History[Date(UTC)],ETH_USD_History[Value],"n/a")</f>
        <v>232.35</v>
      </c>
      <c r="H506" s="6">
        <f>_xlfn.XLOOKUP(tbDailies[[#This Row],[Date]],VOO_USD_History[Date],VOO_USD_History[Close],"n/a")</f>
        <v>283.76001000000002</v>
      </c>
      <c r="I506" s="8">
        <f>_xlfn.XLOOKUP(tbDailies[[#This Row],[Date]],VIX_USD_History[DATE],VIX_USD_History[CLOSE],"n/a")</f>
        <v>32.22</v>
      </c>
      <c r="J506" s="6">
        <f>tbDailies[[#This Row],[BTC-USD]]*tbDailies[[#This Row],[FX]]</f>
        <v>12641.837989366501</v>
      </c>
      <c r="K506" s="6">
        <f>tbDailies[[#This Row],[ETH-USD]]*tbDailies[[#This Row],[FX]]</f>
        <v>317.04157500000002</v>
      </c>
      <c r="L506" s="16">
        <f>_xlfn.XLOOKUP(tbDailies[[#This Row],[Month]],tbMonthlies[Month],tbMonthlies[US Inflation],L507)</f>
        <v>6.4999999999999997E-3</v>
      </c>
      <c r="M506" s="39">
        <f>_xlfn.XLOOKUP(tbDailies[[#This Row],[Month]],tbMonthlies[Month],tbMonthlies[Buffett Indicator],M507)</f>
        <v>1.5971325601038824</v>
      </c>
      <c r="N506" s="39">
        <f>_xlfn.XLOOKUP(tbDailies[[#This Row],[Month]],tbMonthlies[Month],tbMonthlies[CPI Indicator],N507)</f>
        <v>0.71656058037079251</v>
      </c>
      <c r="O506" s="39">
        <f>_xlfn.XLOOKUP(tbDailies[[#This Row],[Month]],tbMonthlies[Month],tbMonthlies[Shiller PE],O507)</f>
        <v>0.31290000000000001</v>
      </c>
      <c r="P506" s="39">
        <f>_xlfn.XLOOKUP(tbDailies[[#This Row],[Month]],tbMonthlies[Month],tbMonthlies[Unemployment],P507)</f>
        <v>0.111</v>
      </c>
      <c r="Q506" s="48">
        <f>_xlfn.XLOOKUP(tbDailies[[#This Row],[Month]],tbMonthlies[Month],tbMonthlies[Debt to GDP],Q507)</f>
        <v>84.543999999999997</v>
      </c>
    </row>
    <row r="507" spans="2:17" ht="30" customHeight="1" x14ac:dyDescent="0.25">
      <c r="B507" s="10">
        <v>44006</v>
      </c>
      <c r="C507" s="18" t="str">
        <f>TEXT(tbDailies[[#This Row],[Date]],"mmm-yy")</f>
        <v>Jun-20</v>
      </c>
      <c r="D507" s="4">
        <v>50</v>
      </c>
      <c r="E507" s="4" t="str">
        <f>_xlfn.XLOOKUP(tbDailies[[#This Row],[Date]],FXUSDCAD[Date],FXUSDCAD[Rate],E508)</f>
        <v>1.3591</v>
      </c>
      <c r="F507" s="6">
        <f>_xlfn.XLOOKUP(tbDailies[[#This Row],[Date]],BTC_USD_History[Date],BTC_USD_History[Close],"n/a")</f>
        <v>9313.6103519999997</v>
      </c>
      <c r="G507" s="6">
        <f>_xlfn.XLOOKUP(tbDailies[[#This Row],[Date]],ETH_USD_History[Date(UTC)],ETH_USD_History[Value],"n/a")</f>
        <v>234.56</v>
      </c>
      <c r="H507" s="6">
        <f>_xlfn.XLOOKUP(tbDailies[[#This Row],[Date]],VOO_USD_History[Date],VOO_USD_History[Close],"n/a")</f>
        <v>280.790009</v>
      </c>
      <c r="I507" s="8">
        <f>_xlfn.XLOOKUP(tbDailies[[#This Row],[Date]],VIX_USD_History[DATE],VIX_USD_History[CLOSE],"n/a")</f>
        <v>33.840000000000003</v>
      </c>
      <c r="J507" s="6">
        <f>tbDailies[[#This Row],[BTC-USD]]*tbDailies[[#This Row],[FX]]</f>
        <v>12658.1278294032</v>
      </c>
      <c r="K507" s="6">
        <f>tbDailies[[#This Row],[ETH-USD]]*tbDailies[[#This Row],[FX]]</f>
        <v>318.79049600000002</v>
      </c>
      <c r="L507" s="16">
        <f>_xlfn.XLOOKUP(tbDailies[[#This Row],[Month]],tbMonthlies[Month],tbMonthlies[US Inflation],L508)</f>
        <v>6.4999999999999997E-3</v>
      </c>
      <c r="M507" s="39">
        <f>_xlfn.XLOOKUP(tbDailies[[#This Row],[Month]],tbMonthlies[Month],tbMonthlies[Buffett Indicator],M508)</f>
        <v>1.5971325601038824</v>
      </c>
      <c r="N507" s="39">
        <f>_xlfn.XLOOKUP(tbDailies[[#This Row],[Month]],tbMonthlies[Month],tbMonthlies[CPI Indicator],N508)</f>
        <v>0.71656058037079251</v>
      </c>
      <c r="O507" s="39">
        <f>_xlfn.XLOOKUP(tbDailies[[#This Row],[Month]],tbMonthlies[Month],tbMonthlies[Shiller PE],O508)</f>
        <v>0.31290000000000001</v>
      </c>
      <c r="P507" s="39">
        <f>_xlfn.XLOOKUP(tbDailies[[#This Row],[Month]],tbMonthlies[Month],tbMonthlies[Unemployment],P508)</f>
        <v>0.111</v>
      </c>
      <c r="Q507" s="48">
        <f>_xlfn.XLOOKUP(tbDailies[[#This Row],[Month]],tbMonthlies[Month],tbMonthlies[Debt to GDP],Q508)</f>
        <v>84.543999999999997</v>
      </c>
    </row>
    <row r="508" spans="2:17" ht="30" customHeight="1" x14ac:dyDescent="0.25">
      <c r="B508" s="10">
        <v>44005</v>
      </c>
      <c r="C508" s="18" t="str">
        <f>TEXT(tbDailies[[#This Row],[Date]],"mmm-yy")</f>
        <v>Jun-20</v>
      </c>
      <c r="D508" s="4">
        <v>41</v>
      </c>
      <c r="E508" s="4" t="str">
        <f>_xlfn.XLOOKUP(tbDailies[[#This Row],[Date]],FXUSDCAD[Date],FXUSDCAD[Rate],E509)</f>
        <v>1.3516</v>
      </c>
      <c r="F508" s="6">
        <f>_xlfn.XLOOKUP(tbDailies[[#This Row],[Date]],BTC_USD_History[Date],BTC_USD_History[Close],"n/a")</f>
        <v>9629.6582030000009</v>
      </c>
      <c r="G508" s="6">
        <f>_xlfn.XLOOKUP(tbDailies[[#This Row],[Date]],ETH_USD_History[Date(UTC)],ETH_USD_History[Value],"n/a")</f>
        <v>243.16</v>
      </c>
      <c r="H508" s="6">
        <f>_xlfn.XLOOKUP(tbDailies[[#This Row],[Date]],VOO_USD_History[Date],VOO_USD_History[Close],"n/a")</f>
        <v>288.16000400000001</v>
      </c>
      <c r="I508" s="8">
        <f>_xlfn.XLOOKUP(tbDailies[[#This Row],[Date]],VIX_USD_History[DATE],VIX_USD_History[CLOSE],"n/a")</f>
        <v>31.37</v>
      </c>
      <c r="J508" s="6">
        <f>tbDailies[[#This Row],[BTC-USD]]*tbDailies[[#This Row],[FX]]</f>
        <v>13015.446027174801</v>
      </c>
      <c r="K508" s="6">
        <f>tbDailies[[#This Row],[ETH-USD]]*tbDailies[[#This Row],[FX]]</f>
        <v>328.655056</v>
      </c>
      <c r="L508" s="16">
        <f>_xlfn.XLOOKUP(tbDailies[[#This Row],[Month]],tbMonthlies[Month],tbMonthlies[US Inflation],L509)</f>
        <v>6.4999999999999997E-3</v>
      </c>
      <c r="M508" s="39">
        <f>_xlfn.XLOOKUP(tbDailies[[#This Row],[Month]],tbMonthlies[Month],tbMonthlies[Buffett Indicator],M509)</f>
        <v>1.5971325601038824</v>
      </c>
      <c r="N508" s="39">
        <f>_xlfn.XLOOKUP(tbDailies[[#This Row],[Month]],tbMonthlies[Month],tbMonthlies[CPI Indicator],N509)</f>
        <v>0.71656058037079251</v>
      </c>
      <c r="O508" s="39">
        <f>_xlfn.XLOOKUP(tbDailies[[#This Row],[Month]],tbMonthlies[Month],tbMonthlies[Shiller PE],O509)</f>
        <v>0.31290000000000001</v>
      </c>
      <c r="P508" s="39">
        <f>_xlfn.XLOOKUP(tbDailies[[#This Row],[Month]],tbMonthlies[Month],tbMonthlies[Unemployment],P509)</f>
        <v>0.111</v>
      </c>
      <c r="Q508" s="48">
        <f>_xlfn.XLOOKUP(tbDailies[[#This Row],[Month]],tbMonthlies[Month],tbMonthlies[Debt to GDP],Q509)</f>
        <v>84.543999999999997</v>
      </c>
    </row>
    <row r="509" spans="2:17" ht="30" customHeight="1" x14ac:dyDescent="0.25">
      <c r="B509" s="10">
        <v>44004</v>
      </c>
      <c r="C509" s="18" t="str">
        <f>TEXT(tbDailies[[#This Row],[Date]],"mmm-yy")</f>
        <v>Jun-20</v>
      </c>
      <c r="D509" s="4">
        <v>38</v>
      </c>
      <c r="E509" s="4" t="str">
        <f>_xlfn.XLOOKUP(tbDailies[[#This Row],[Date]],FXUSDCAD[Date],FXUSDCAD[Rate],E510)</f>
        <v>1.3545</v>
      </c>
      <c r="F509" s="6">
        <f>_xlfn.XLOOKUP(tbDailies[[#This Row],[Date]],BTC_USD_History[Date],BTC_USD_History[Close],"n/a")</f>
        <v>9648.7177730000003</v>
      </c>
      <c r="G509" s="6">
        <f>_xlfn.XLOOKUP(tbDailies[[#This Row],[Date]],ETH_USD_History[Date(UTC)],ETH_USD_History[Value],"n/a")</f>
        <v>243.3</v>
      </c>
      <c r="H509" s="6">
        <f>_xlfn.XLOOKUP(tbDailies[[#This Row],[Date]],VOO_USD_History[Date],VOO_USD_History[Close],"n/a")</f>
        <v>286.85998499999999</v>
      </c>
      <c r="I509" s="8">
        <f>_xlfn.XLOOKUP(tbDailies[[#This Row],[Date]],VIX_USD_History[DATE],VIX_USD_History[CLOSE],"n/a")</f>
        <v>31.77</v>
      </c>
      <c r="J509" s="6">
        <f>tbDailies[[#This Row],[BTC-USD]]*tbDailies[[#This Row],[FX]]</f>
        <v>13069.188223528501</v>
      </c>
      <c r="K509" s="6">
        <f>tbDailies[[#This Row],[ETH-USD]]*tbDailies[[#This Row],[FX]]</f>
        <v>329.54985000000005</v>
      </c>
      <c r="L509" s="16">
        <f>_xlfn.XLOOKUP(tbDailies[[#This Row],[Month]],tbMonthlies[Month],tbMonthlies[US Inflation],L510)</f>
        <v>6.4999999999999997E-3</v>
      </c>
      <c r="M509" s="39">
        <f>_xlfn.XLOOKUP(tbDailies[[#This Row],[Month]],tbMonthlies[Month],tbMonthlies[Buffett Indicator],M510)</f>
        <v>1.5971325601038824</v>
      </c>
      <c r="N509" s="39">
        <f>_xlfn.XLOOKUP(tbDailies[[#This Row],[Month]],tbMonthlies[Month],tbMonthlies[CPI Indicator],N510)</f>
        <v>0.71656058037079251</v>
      </c>
      <c r="O509" s="39">
        <f>_xlfn.XLOOKUP(tbDailies[[#This Row],[Month]],tbMonthlies[Month],tbMonthlies[Shiller PE],O510)</f>
        <v>0.31290000000000001</v>
      </c>
      <c r="P509" s="39">
        <f>_xlfn.XLOOKUP(tbDailies[[#This Row],[Month]],tbMonthlies[Month],tbMonthlies[Unemployment],P510)</f>
        <v>0.111</v>
      </c>
      <c r="Q509" s="48">
        <f>_xlfn.XLOOKUP(tbDailies[[#This Row],[Month]],tbMonthlies[Month],tbMonthlies[Debt to GDP],Q510)</f>
        <v>84.543999999999997</v>
      </c>
    </row>
    <row r="510" spans="2:17" ht="30" customHeight="1" x14ac:dyDescent="0.25">
      <c r="B510" s="10">
        <v>44003</v>
      </c>
      <c r="C510" s="18" t="str">
        <f>TEXT(tbDailies[[#This Row],[Date]],"mmm-yy")</f>
        <v>Jun-20</v>
      </c>
      <c r="D510" s="4">
        <v>37</v>
      </c>
      <c r="E510" s="4" t="str">
        <f>_xlfn.XLOOKUP(tbDailies[[#This Row],[Date]],FXUSDCAD[Date],FXUSDCAD[Rate],E511)</f>
        <v>1.3587</v>
      </c>
      <c r="F510" s="6">
        <f>_xlfn.XLOOKUP(tbDailies[[#This Row],[Date]],BTC_USD_History[Date],BTC_USD_History[Close],"n/a")</f>
        <v>9303.6298829999996</v>
      </c>
      <c r="G510" s="6">
        <f>_xlfn.XLOOKUP(tbDailies[[#This Row],[Date]],ETH_USD_History[Date(UTC)],ETH_USD_History[Value],"n/a")</f>
        <v>227.83</v>
      </c>
      <c r="H510" s="6" t="str">
        <f>_xlfn.XLOOKUP(tbDailies[[#This Row],[Date]],VOO_USD_History[Date],VOO_USD_History[Close],"n/a")</f>
        <v>n/a</v>
      </c>
      <c r="I510" s="8" t="str">
        <f>_xlfn.XLOOKUP(tbDailies[[#This Row],[Date]],VIX_USD_History[DATE],VIX_USD_History[CLOSE],"n/a")</f>
        <v>n/a</v>
      </c>
      <c r="J510" s="6">
        <f>tbDailies[[#This Row],[BTC-USD]]*tbDailies[[#This Row],[FX]]</f>
        <v>12640.841922032099</v>
      </c>
      <c r="K510" s="6">
        <f>tbDailies[[#This Row],[ETH-USD]]*tbDailies[[#This Row],[FX]]</f>
        <v>309.55262100000004</v>
      </c>
      <c r="L510" s="16">
        <f>_xlfn.XLOOKUP(tbDailies[[#This Row],[Month]],tbMonthlies[Month],tbMonthlies[US Inflation],L511)</f>
        <v>6.4999999999999997E-3</v>
      </c>
      <c r="M510" s="39">
        <f>_xlfn.XLOOKUP(tbDailies[[#This Row],[Month]],tbMonthlies[Month],tbMonthlies[Buffett Indicator],M511)</f>
        <v>1.5971325601038824</v>
      </c>
      <c r="N510" s="39">
        <f>_xlfn.XLOOKUP(tbDailies[[#This Row],[Month]],tbMonthlies[Month],tbMonthlies[CPI Indicator],N511)</f>
        <v>0.71656058037079251</v>
      </c>
      <c r="O510" s="39">
        <f>_xlfn.XLOOKUP(tbDailies[[#This Row],[Month]],tbMonthlies[Month],tbMonthlies[Shiller PE],O511)</f>
        <v>0.31290000000000001</v>
      </c>
      <c r="P510" s="39">
        <f>_xlfn.XLOOKUP(tbDailies[[#This Row],[Month]],tbMonthlies[Month],tbMonthlies[Unemployment],P511)</f>
        <v>0.111</v>
      </c>
      <c r="Q510" s="48">
        <f>_xlfn.XLOOKUP(tbDailies[[#This Row],[Month]],tbMonthlies[Month],tbMonthlies[Debt to GDP],Q511)</f>
        <v>84.543999999999997</v>
      </c>
    </row>
    <row r="511" spans="2:17" ht="30" customHeight="1" x14ac:dyDescent="0.25">
      <c r="B511" s="10">
        <v>44002</v>
      </c>
      <c r="C511" s="18" t="str">
        <f>TEXT(tbDailies[[#This Row],[Date]],"mmm-yy")</f>
        <v>Jun-20</v>
      </c>
      <c r="D511" s="4">
        <v>38</v>
      </c>
      <c r="E511" s="4" t="str">
        <f>_xlfn.XLOOKUP(tbDailies[[#This Row],[Date]],FXUSDCAD[Date],FXUSDCAD[Rate],E512)</f>
        <v>1.3587</v>
      </c>
      <c r="F511" s="6">
        <f>_xlfn.XLOOKUP(tbDailies[[#This Row],[Date]],BTC_USD_History[Date],BTC_USD_History[Close],"n/a")</f>
        <v>9332.3408199999994</v>
      </c>
      <c r="G511" s="6">
        <f>_xlfn.XLOOKUP(tbDailies[[#This Row],[Date]],ETH_USD_History[Date(UTC)],ETH_USD_History[Value],"n/a")</f>
        <v>228.89</v>
      </c>
      <c r="H511" s="6" t="str">
        <f>_xlfn.XLOOKUP(tbDailies[[#This Row],[Date]],VOO_USD_History[Date],VOO_USD_History[Close],"n/a")</f>
        <v>n/a</v>
      </c>
      <c r="I511" s="8" t="str">
        <f>_xlfn.XLOOKUP(tbDailies[[#This Row],[Date]],VIX_USD_History[DATE],VIX_USD_History[CLOSE],"n/a")</f>
        <v>n/a</v>
      </c>
      <c r="J511" s="6">
        <f>tbDailies[[#This Row],[BTC-USD]]*tbDailies[[#This Row],[FX]]</f>
        <v>12679.851472134</v>
      </c>
      <c r="K511" s="6">
        <f>tbDailies[[#This Row],[ETH-USD]]*tbDailies[[#This Row],[FX]]</f>
        <v>310.99284299999999</v>
      </c>
      <c r="L511" s="16">
        <f>_xlfn.XLOOKUP(tbDailies[[#This Row],[Month]],tbMonthlies[Month],tbMonthlies[US Inflation],L512)</f>
        <v>6.4999999999999997E-3</v>
      </c>
      <c r="M511" s="39">
        <f>_xlfn.XLOOKUP(tbDailies[[#This Row],[Month]],tbMonthlies[Month],tbMonthlies[Buffett Indicator],M512)</f>
        <v>1.5971325601038824</v>
      </c>
      <c r="N511" s="39">
        <f>_xlfn.XLOOKUP(tbDailies[[#This Row],[Month]],tbMonthlies[Month],tbMonthlies[CPI Indicator],N512)</f>
        <v>0.71656058037079251</v>
      </c>
      <c r="O511" s="39">
        <f>_xlfn.XLOOKUP(tbDailies[[#This Row],[Month]],tbMonthlies[Month],tbMonthlies[Shiller PE],O512)</f>
        <v>0.31290000000000001</v>
      </c>
      <c r="P511" s="39">
        <f>_xlfn.XLOOKUP(tbDailies[[#This Row],[Month]],tbMonthlies[Month],tbMonthlies[Unemployment],P512)</f>
        <v>0.111</v>
      </c>
      <c r="Q511" s="48">
        <f>_xlfn.XLOOKUP(tbDailies[[#This Row],[Month]],tbMonthlies[Month],tbMonthlies[Debt to GDP],Q512)</f>
        <v>84.543999999999997</v>
      </c>
    </row>
    <row r="512" spans="2:17" ht="30" customHeight="1" x14ac:dyDescent="0.25">
      <c r="B512" s="10">
        <v>44001</v>
      </c>
      <c r="C512" s="18" t="str">
        <f>TEXT(tbDailies[[#This Row],[Date]],"mmm-yy")</f>
        <v>Jun-20</v>
      </c>
      <c r="D512" s="4">
        <v>39</v>
      </c>
      <c r="E512" s="4" t="str">
        <f>_xlfn.XLOOKUP(tbDailies[[#This Row],[Date]],FXUSDCAD[Date],FXUSDCAD[Rate],E513)</f>
        <v>1.3587</v>
      </c>
      <c r="F512" s="6">
        <f>_xlfn.XLOOKUP(tbDailies[[#This Row],[Date]],BTC_USD_History[Date],BTC_USD_History[Close],"n/a")</f>
        <v>9288.0185550000006</v>
      </c>
      <c r="G512" s="6">
        <f>_xlfn.XLOOKUP(tbDailies[[#This Row],[Date]],ETH_USD_History[Date(UTC)],ETH_USD_History[Value],"n/a")</f>
        <v>228.71</v>
      </c>
      <c r="H512" s="6">
        <f>_xlfn.XLOOKUP(tbDailies[[#This Row],[Date]],VOO_USD_History[Date],VOO_USD_History[Close],"n/a")</f>
        <v>284.97000100000002</v>
      </c>
      <c r="I512" s="8">
        <f>_xlfn.XLOOKUP(tbDailies[[#This Row],[Date]],VIX_USD_History[DATE],VIX_USD_History[CLOSE],"n/a")</f>
        <v>35.119999999999997</v>
      </c>
      <c r="J512" s="6">
        <f>tbDailies[[#This Row],[BTC-USD]]*tbDailies[[#This Row],[FX]]</f>
        <v>12619.630810678502</v>
      </c>
      <c r="K512" s="6">
        <f>tbDailies[[#This Row],[ETH-USD]]*tbDailies[[#This Row],[FX]]</f>
        <v>310.74827700000003</v>
      </c>
      <c r="L512" s="16">
        <f>_xlfn.XLOOKUP(tbDailies[[#This Row],[Month]],tbMonthlies[Month],tbMonthlies[US Inflation],L513)</f>
        <v>6.4999999999999997E-3</v>
      </c>
      <c r="M512" s="39">
        <f>_xlfn.XLOOKUP(tbDailies[[#This Row],[Month]],tbMonthlies[Month],tbMonthlies[Buffett Indicator],M513)</f>
        <v>1.5971325601038824</v>
      </c>
      <c r="N512" s="39">
        <f>_xlfn.XLOOKUP(tbDailies[[#This Row],[Month]],tbMonthlies[Month],tbMonthlies[CPI Indicator],N513)</f>
        <v>0.71656058037079251</v>
      </c>
      <c r="O512" s="39">
        <f>_xlfn.XLOOKUP(tbDailies[[#This Row],[Month]],tbMonthlies[Month],tbMonthlies[Shiller PE],O513)</f>
        <v>0.31290000000000001</v>
      </c>
      <c r="P512" s="39">
        <f>_xlfn.XLOOKUP(tbDailies[[#This Row],[Month]],tbMonthlies[Month],tbMonthlies[Unemployment],P513)</f>
        <v>0.111</v>
      </c>
      <c r="Q512" s="48">
        <f>_xlfn.XLOOKUP(tbDailies[[#This Row],[Month]],tbMonthlies[Month],tbMonthlies[Debt to GDP],Q513)</f>
        <v>84.543999999999997</v>
      </c>
    </row>
    <row r="513" spans="2:17" ht="30" customHeight="1" x14ac:dyDescent="0.25">
      <c r="B513" s="10">
        <v>44000</v>
      </c>
      <c r="C513" s="18" t="str">
        <f>TEXT(tbDailies[[#This Row],[Date]],"mmm-yy")</f>
        <v>Jun-20</v>
      </c>
      <c r="D513" s="4">
        <v>40</v>
      </c>
      <c r="E513" s="4" t="str">
        <f>_xlfn.XLOOKUP(tbDailies[[#This Row],[Date]],FXUSDCAD[Date],FXUSDCAD[Rate],E514)</f>
        <v>1.3589</v>
      </c>
      <c r="F513" s="6">
        <f>_xlfn.XLOOKUP(tbDailies[[#This Row],[Date]],BTC_USD_History[Date],BTC_USD_History[Close],"n/a")</f>
        <v>9411.8408199999994</v>
      </c>
      <c r="G513" s="6">
        <f>_xlfn.XLOOKUP(tbDailies[[#This Row],[Date]],ETH_USD_History[Date(UTC)],ETH_USD_History[Value],"n/a")</f>
        <v>231.24</v>
      </c>
      <c r="H513" s="6">
        <f>_xlfn.XLOOKUP(tbDailies[[#This Row],[Date]],VOO_USD_History[Date],VOO_USD_History[Close],"n/a")</f>
        <v>286.66000400000001</v>
      </c>
      <c r="I513" s="8">
        <f>_xlfn.XLOOKUP(tbDailies[[#This Row],[Date]],VIX_USD_History[DATE],VIX_USD_History[CLOSE],"n/a")</f>
        <v>32.94</v>
      </c>
      <c r="J513" s="6">
        <f>tbDailies[[#This Row],[BTC-USD]]*tbDailies[[#This Row],[FX]]</f>
        <v>12789.750490298</v>
      </c>
      <c r="K513" s="6">
        <f>tbDailies[[#This Row],[ETH-USD]]*tbDailies[[#This Row],[FX]]</f>
        <v>314.23203599999999</v>
      </c>
      <c r="L513" s="16">
        <f>_xlfn.XLOOKUP(tbDailies[[#This Row],[Month]],tbMonthlies[Month],tbMonthlies[US Inflation],L514)</f>
        <v>6.4999999999999997E-3</v>
      </c>
      <c r="M513" s="39">
        <f>_xlfn.XLOOKUP(tbDailies[[#This Row],[Month]],tbMonthlies[Month],tbMonthlies[Buffett Indicator],M514)</f>
        <v>1.5971325601038824</v>
      </c>
      <c r="N513" s="39">
        <f>_xlfn.XLOOKUP(tbDailies[[#This Row],[Month]],tbMonthlies[Month],tbMonthlies[CPI Indicator],N514)</f>
        <v>0.71656058037079251</v>
      </c>
      <c r="O513" s="39">
        <f>_xlfn.XLOOKUP(tbDailies[[#This Row],[Month]],tbMonthlies[Month],tbMonthlies[Shiller PE],O514)</f>
        <v>0.31290000000000001</v>
      </c>
      <c r="P513" s="39">
        <f>_xlfn.XLOOKUP(tbDailies[[#This Row],[Month]],tbMonthlies[Month],tbMonthlies[Unemployment],P514)</f>
        <v>0.111</v>
      </c>
      <c r="Q513" s="48">
        <f>_xlfn.XLOOKUP(tbDailies[[#This Row],[Month]],tbMonthlies[Month],tbMonthlies[Debt to GDP],Q514)</f>
        <v>84.543999999999997</v>
      </c>
    </row>
    <row r="514" spans="2:17" ht="30" customHeight="1" x14ac:dyDescent="0.25">
      <c r="B514" s="10">
        <v>43999</v>
      </c>
      <c r="C514" s="18" t="str">
        <f>TEXT(tbDailies[[#This Row],[Date]],"mmm-yy")</f>
        <v>Jun-20</v>
      </c>
      <c r="D514" s="4">
        <v>38</v>
      </c>
      <c r="E514" s="4" t="str">
        <f>_xlfn.XLOOKUP(tbDailies[[#This Row],[Date]],FXUSDCAD[Date],FXUSDCAD[Rate],E515)</f>
        <v>1.3555</v>
      </c>
      <c r="F514" s="6">
        <f>_xlfn.XLOOKUP(tbDailies[[#This Row],[Date]],BTC_USD_History[Date],BTC_USD_History[Close],"n/a")</f>
        <v>9480.2548829999996</v>
      </c>
      <c r="G514" s="6">
        <f>_xlfn.XLOOKUP(tbDailies[[#This Row],[Date]],ETH_USD_History[Date(UTC)],ETH_USD_History[Value],"n/a")</f>
        <v>233.76</v>
      </c>
      <c r="H514" s="6">
        <f>_xlfn.XLOOKUP(tbDailies[[#This Row],[Date]],VOO_USD_History[Date],VOO_USD_History[Close],"n/a")</f>
        <v>286.39999399999999</v>
      </c>
      <c r="I514" s="8">
        <f>_xlfn.XLOOKUP(tbDailies[[#This Row],[Date]],VIX_USD_History[DATE],VIX_USD_History[CLOSE],"n/a")</f>
        <v>33.47</v>
      </c>
      <c r="J514" s="6">
        <f>tbDailies[[#This Row],[BTC-USD]]*tbDailies[[#This Row],[FX]]</f>
        <v>12850.485493906499</v>
      </c>
      <c r="K514" s="6">
        <f>tbDailies[[#This Row],[ETH-USD]]*tbDailies[[#This Row],[FX]]</f>
        <v>316.86167999999998</v>
      </c>
      <c r="L514" s="16">
        <f>_xlfn.XLOOKUP(tbDailies[[#This Row],[Month]],tbMonthlies[Month],tbMonthlies[US Inflation],L515)</f>
        <v>6.4999999999999997E-3</v>
      </c>
      <c r="M514" s="39">
        <f>_xlfn.XLOOKUP(tbDailies[[#This Row],[Month]],tbMonthlies[Month],tbMonthlies[Buffett Indicator],M515)</f>
        <v>1.5971325601038824</v>
      </c>
      <c r="N514" s="39">
        <f>_xlfn.XLOOKUP(tbDailies[[#This Row],[Month]],tbMonthlies[Month],tbMonthlies[CPI Indicator],N515)</f>
        <v>0.71656058037079251</v>
      </c>
      <c r="O514" s="39">
        <f>_xlfn.XLOOKUP(tbDailies[[#This Row],[Month]],tbMonthlies[Month],tbMonthlies[Shiller PE],O515)</f>
        <v>0.31290000000000001</v>
      </c>
      <c r="P514" s="39">
        <f>_xlfn.XLOOKUP(tbDailies[[#This Row],[Month]],tbMonthlies[Month],tbMonthlies[Unemployment],P515)</f>
        <v>0.111</v>
      </c>
      <c r="Q514" s="48">
        <f>_xlfn.XLOOKUP(tbDailies[[#This Row],[Month]],tbMonthlies[Month],tbMonthlies[Debt to GDP],Q515)</f>
        <v>84.543999999999997</v>
      </c>
    </row>
    <row r="515" spans="2:17" ht="30" customHeight="1" x14ac:dyDescent="0.25">
      <c r="B515" s="10">
        <v>43998</v>
      </c>
      <c r="C515" s="18" t="str">
        <f>TEXT(tbDailies[[#This Row],[Date]],"mmm-yy")</f>
        <v>Jun-20</v>
      </c>
      <c r="D515" s="4">
        <v>39</v>
      </c>
      <c r="E515" s="4" t="str">
        <f>_xlfn.XLOOKUP(tbDailies[[#This Row],[Date]],FXUSDCAD[Date],FXUSDCAD[Rate],E516)</f>
        <v>1.3558</v>
      </c>
      <c r="F515" s="6">
        <f>_xlfn.XLOOKUP(tbDailies[[#This Row],[Date]],BTC_USD_History[Date],BTC_USD_History[Close],"n/a")</f>
        <v>9538.0244139999995</v>
      </c>
      <c r="G515" s="6">
        <f>_xlfn.XLOOKUP(tbDailies[[#This Row],[Date]],ETH_USD_History[Date(UTC)],ETH_USD_History[Value],"n/a")</f>
        <v>235.35</v>
      </c>
      <c r="H515" s="6">
        <f>_xlfn.XLOOKUP(tbDailies[[#This Row],[Date]],VOO_USD_History[Date],VOO_USD_History[Close],"n/a")</f>
        <v>287.72000100000002</v>
      </c>
      <c r="I515" s="8">
        <f>_xlfn.XLOOKUP(tbDailies[[#This Row],[Date]],VIX_USD_History[DATE],VIX_USD_History[CLOSE],"n/a")</f>
        <v>33.67</v>
      </c>
      <c r="J515" s="6">
        <f>tbDailies[[#This Row],[BTC-USD]]*tbDailies[[#This Row],[FX]]</f>
        <v>12931.653500501199</v>
      </c>
      <c r="K515" s="6">
        <f>tbDailies[[#This Row],[ETH-USD]]*tbDailies[[#This Row],[FX]]</f>
        <v>319.08752999999996</v>
      </c>
      <c r="L515" s="16">
        <f>_xlfn.XLOOKUP(tbDailies[[#This Row],[Month]],tbMonthlies[Month],tbMonthlies[US Inflation],L516)</f>
        <v>6.4999999999999997E-3</v>
      </c>
      <c r="M515" s="39">
        <f>_xlfn.XLOOKUP(tbDailies[[#This Row],[Month]],tbMonthlies[Month],tbMonthlies[Buffett Indicator],M516)</f>
        <v>1.5971325601038824</v>
      </c>
      <c r="N515" s="39">
        <f>_xlfn.XLOOKUP(tbDailies[[#This Row],[Month]],tbMonthlies[Month],tbMonthlies[CPI Indicator],N516)</f>
        <v>0.71656058037079251</v>
      </c>
      <c r="O515" s="39">
        <f>_xlfn.XLOOKUP(tbDailies[[#This Row],[Month]],tbMonthlies[Month],tbMonthlies[Shiller PE],O516)</f>
        <v>0.31290000000000001</v>
      </c>
      <c r="P515" s="39">
        <f>_xlfn.XLOOKUP(tbDailies[[#This Row],[Month]],tbMonthlies[Month],tbMonthlies[Unemployment],P516)</f>
        <v>0.111</v>
      </c>
      <c r="Q515" s="48">
        <f>_xlfn.XLOOKUP(tbDailies[[#This Row],[Month]],tbMonthlies[Month],tbMonthlies[Debt to GDP],Q516)</f>
        <v>84.543999999999997</v>
      </c>
    </row>
    <row r="516" spans="2:17" ht="30" customHeight="1" x14ac:dyDescent="0.25">
      <c r="B516" s="10">
        <v>43997</v>
      </c>
      <c r="C516" s="18" t="str">
        <f>TEXT(tbDailies[[#This Row],[Date]],"mmm-yy")</f>
        <v>Jun-20</v>
      </c>
      <c r="D516" s="4">
        <v>37</v>
      </c>
      <c r="E516" s="4" t="str">
        <f>_xlfn.XLOOKUP(tbDailies[[#This Row],[Date]],FXUSDCAD[Date],FXUSDCAD[Rate],E517)</f>
        <v>1.3604</v>
      </c>
      <c r="F516" s="6">
        <f>_xlfn.XLOOKUP(tbDailies[[#This Row],[Date]],BTC_USD_History[Date],BTC_USD_History[Close],"n/a")</f>
        <v>9450.7021480000003</v>
      </c>
      <c r="G516" s="6">
        <f>_xlfn.XLOOKUP(tbDailies[[#This Row],[Date]],ETH_USD_History[Date(UTC)],ETH_USD_History[Value],"n/a")</f>
        <v>230.98</v>
      </c>
      <c r="H516" s="6">
        <f>_xlfn.XLOOKUP(tbDailies[[#This Row],[Date]],VOO_USD_History[Date],VOO_USD_History[Close],"n/a")</f>
        <v>282.20001200000002</v>
      </c>
      <c r="I516" s="8">
        <f>_xlfn.XLOOKUP(tbDailies[[#This Row],[Date]],VIX_USD_History[DATE],VIX_USD_History[CLOSE],"n/a")</f>
        <v>34.4</v>
      </c>
      <c r="J516" s="6">
        <f>tbDailies[[#This Row],[BTC-USD]]*tbDailies[[#This Row],[FX]]</f>
        <v>12856.735202139202</v>
      </c>
      <c r="K516" s="6">
        <f>tbDailies[[#This Row],[ETH-USD]]*tbDailies[[#This Row],[FX]]</f>
        <v>314.22519199999999</v>
      </c>
      <c r="L516" s="16">
        <f>_xlfn.XLOOKUP(tbDailies[[#This Row],[Month]],tbMonthlies[Month],tbMonthlies[US Inflation],L517)</f>
        <v>6.4999999999999997E-3</v>
      </c>
      <c r="M516" s="39">
        <f>_xlfn.XLOOKUP(tbDailies[[#This Row],[Month]],tbMonthlies[Month],tbMonthlies[Buffett Indicator],M517)</f>
        <v>1.5971325601038824</v>
      </c>
      <c r="N516" s="39">
        <f>_xlfn.XLOOKUP(tbDailies[[#This Row],[Month]],tbMonthlies[Month],tbMonthlies[CPI Indicator],N517)</f>
        <v>0.71656058037079251</v>
      </c>
      <c r="O516" s="39">
        <f>_xlfn.XLOOKUP(tbDailies[[#This Row],[Month]],tbMonthlies[Month],tbMonthlies[Shiller PE],O517)</f>
        <v>0.31290000000000001</v>
      </c>
      <c r="P516" s="39">
        <f>_xlfn.XLOOKUP(tbDailies[[#This Row],[Month]],tbMonthlies[Month],tbMonthlies[Unemployment],P517)</f>
        <v>0.111</v>
      </c>
      <c r="Q516" s="48">
        <f>_xlfn.XLOOKUP(tbDailies[[#This Row],[Month]],tbMonthlies[Month],tbMonthlies[Debt to GDP],Q517)</f>
        <v>84.543999999999997</v>
      </c>
    </row>
    <row r="517" spans="2:17" ht="30" customHeight="1" x14ac:dyDescent="0.25">
      <c r="B517" s="10">
        <v>43996</v>
      </c>
      <c r="C517" s="18" t="str">
        <f>TEXT(tbDailies[[#This Row],[Date]],"mmm-yy")</f>
        <v>Jun-20</v>
      </c>
      <c r="D517" s="4">
        <v>40</v>
      </c>
      <c r="E517" s="4" t="str">
        <f>_xlfn.XLOOKUP(tbDailies[[#This Row],[Date]],FXUSDCAD[Date],FXUSDCAD[Rate],E518)</f>
        <v>1.3596</v>
      </c>
      <c r="F517" s="6">
        <f>_xlfn.XLOOKUP(tbDailies[[#This Row],[Date]],BTC_USD_History[Date],BTC_USD_History[Close],"n/a")</f>
        <v>9386.7880860000005</v>
      </c>
      <c r="G517" s="6">
        <f>_xlfn.XLOOKUP(tbDailies[[#This Row],[Date]],ETH_USD_History[Date(UTC)],ETH_USD_History[Value],"n/a")</f>
        <v>231.61</v>
      </c>
      <c r="H517" s="6" t="str">
        <f>_xlfn.XLOOKUP(tbDailies[[#This Row],[Date]],VOO_USD_History[Date],VOO_USD_History[Close],"n/a")</f>
        <v>n/a</v>
      </c>
      <c r="I517" s="8" t="str">
        <f>_xlfn.XLOOKUP(tbDailies[[#This Row],[Date]],VIX_USD_History[DATE],VIX_USD_History[CLOSE],"n/a")</f>
        <v>n/a</v>
      </c>
      <c r="J517" s="6">
        <f>tbDailies[[#This Row],[BTC-USD]]*tbDailies[[#This Row],[FX]]</f>
        <v>12762.277081725601</v>
      </c>
      <c r="K517" s="6">
        <f>tbDailies[[#This Row],[ETH-USD]]*tbDailies[[#This Row],[FX]]</f>
        <v>314.89695599999999</v>
      </c>
      <c r="L517" s="16">
        <f>_xlfn.XLOOKUP(tbDailies[[#This Row],[Month]],tbMonthlies[Month],tbMonthlies[US Inflation],L518)</f>
        <v>6.4999999999999997E-3</v>
      </c>
      <c r="M517" s="39">
        <f>_xlfn.XLOOKUP(tbDailies[[#This Row],[Month]],tbMonthlies[Month],tbMonthlies[Buffett Indicator],M518)</f>
        <v>1.5971325601038824</v>
      </c>
      <c r="N517" s="39">
        <f>_xlfn.XLOOKUP(tbDailies[[#This Row],[Month]],tbMonthlies[Month],tbMonthlies[CPI Indicator],N518)</f>
        <v>0.71656058037079251</v>
      </c>
      <c r="O517" s="39">
        <f>_xlfn.XLOOKUP(tbDailies[[#This Row],[Month]],tbMonthlies[Month],tbMonthlies[Shiller PE],O518)</f>
        <v>0.31290000000000001</v>
      </c>
      <c r="P517" s="39">
        <f>_xlfn.XLOOKUP(tbDailies[[#This Row],[Month]],tbMonthlies[Month],tbMonthlies[Unemployment],P518)</f>
        <v>0.111</v>
      </c>
      <c r="Q517" s="48">
        <f>_xlfn.XLOOKUP(tbDailies[[#This Row],[Month]],tbMonthlies[Month],tbMonthlies[Debt to GDP],Q518)</f>
        <v>84.543999999999997</v>
      </c>
    </row>
    <row r="518" spans="2:17" ht="30" customHeight="1" x14ac:dyDescent="0.25">
      <c r="B518" s="10">
        <v>43995</v>
      </c>
      <c r="C518" s="18" t="str">
        <f>TEXT(tbDailies[[#This Row],[Date]],"mmm-yy")</f>
        <v>Jun-20</v>
      </c>
      <c r="D518" s="4">
        <v>38</v>
      </c>
      <c r="E518" s="4" t="str">
        <f>_xlfn.XLOOKUP(tbDailies[[#This Row],[Date]],FXUSDCAD[Date],FXUSDCAD[Rate],E519)</f>
        <v>1.3596</v>
      </c>
      <c r="F518" s="6">
        <f>_xlfn.XLOOKUP(tbDailies[[#This Row],[Date]],BTC_USD_History[Date],BTC_USD_History[Close],"n/a")</f>
        <v>9475.2773440000001</v>
      </c>
      <c r="G518" s="6">
        <f>_xlfn.XLOOKUP(tbDailies[[#This Row],[Date]],ETH_USD_History[Date(UTC)],ETH_USD_History[Value],"n/a")</f>
        <v>238.21</v>
      </c>
      <c r="H518" s="6" t="str">
        <f>_xlfn.XLOOKUP(tbDailies[[#This Row],[Date]],VOO_USD_History[Date],VOO_USD_History[Close],"n/a")</f>
        <v>n/a</v>
      </c>
      <c r="I518" s="8" t="str">
        <f>_xlfn.XLOOKUP(tbDailies[[#This Row],[Date]],VIX_USD_History[DATE],VIX_USD_History[CLOSE],"n/a")</f>
        <v>n/a</v>
      </c>
      <c r="J518" s="6">
        <f>tbDailies[[#This Row],[BTC-USD]]*tbDailies[[#This Row],[FX]]</f>
        <v>12882.587076902399</v>
      </c>
      <c r="K518" s="6">
        <f>tbDailies[[#This Row],[ETH-USD]]*tbDailies[[#This Row],[FX]]</f>
        <v>323.870316</v>
      </c>
      <c r="L518" s="16">
        <f>_xlfn.XLOOKUP(tbDailies[[#This Row],[Month]],tbMonthlies[Month],tbMonthlies[US Inflation],L519)</f>
        <v>6.4999999999999997E-3</v>
      </c>
      <c r="M518" s="39">
        <f>_xlfn.XLOOKUP(tbDailies[[#This Row],[Month]],tbMonthlies[Month],tbMonthlies[Buffett Indicator],M519)</f>
        <v>1.5971325601038824</v>
      </c>
      <c r="N518" s="39">
        <f>_xlfn.XLOOKUP(tbDailies[[#This Row],[Month]],tbMonthlies[Month],tbMonthlies[CPI Indicator],N519)</f>
        <v>0.71656058037079251</v>
      </c>
      <c r="O518" s="39">
        <f>_xlfn.XLOOKUP(tbDailies[[#This Row],[Month]],tbMonthlies[Month],tbMonthlies[Shiller PE],O519)</f>
        <v>0.31290000000000001</v>
      </c>
      <c r="P518" s="39">
        <f>_xlfn.XLOOKUP(tbDailies[[#This Row],[Month]],tbMonthlies[Month],tbMonthlies[Unemployment],P519)</f>
        <v>0.111</v>
      </c>
      <c r="Q518" s="48">
        <f>_xlfn.XLOOKUP(tbDailies[[#This Row],[Month]],tbMonthlies[Month],tbMonthlies[Debt to GDP],Q519)</f>
        <v>84.543999999999997</v>
      </c>
    </row>
    <row r="519" spans="2:17" ht="30" customHeight="1" x14ac:dyDescent="0.25">
      <c r="B519" s="10">
        <v>43994</v>
      </c>
      <c r="C519" s="18" t="str">
        <f>TEXT(tbDailies[[#This Row],[Date]],"mmm-yy")</f>
        <v>Jun-20</v>
      </c>
      <c r="D519" s="4">
        <v>38</v>
      </c>
      <c r="E519" s="4" t="str">
        <f>_xlfn.XLOOKUP(tbDailies[[#This Row],[Date]],FXUSDCAD[Date],FXUSDCAD[Rate],E520)</f>
        <v>1.3596</v>
      </c>
      <c r="F519" s="6">
        <f>_xlfn.XLOOKUP(tbDailies[[#This Row],[Date]],BTC_USD_History[Date],BTC_USD_History[Close],"n/a")</f>
        <v>9480.84375</v>
      </c>
      <c r="G519" s="6">
        <f>_xlfn.XLOOKUP(tbDailies[[#This Row],[Date]],ETH_USD_History[Date(UTC)],ETH_USD_History[Value],"n/a")</f>
        <v>237.54</v>
      </c>
      <c r="H519" s="6">
        <f>_xlfn.XLOOKUP(tbDailies[[#This Row],[Date]],VOO_USD_History[Date],VOO_USD_History[Close],"n/a")</f>
        <v>279.64999399999999</v>
      </c>
      <c r="I519" s="8">
        <f>_xlfn.XLOOKUP(tbDailies[[#This Row],[Date]],VIX_USD_History[DATE],VIX_USD_History[CLOSE],"n/a")</f>
        <v>36.090000000000003</v>
      </c>
      <c r="J519" s="6">
        <f>tbDailies[[#This Row],[BTC-USD]]*tbDailies[[#This Row],[FX]]</f>
        <v>12890.155162499999</v>
      </c>
      <c r="K519" s="6">
        <f>tbDailies[[#This Row],[ETH-USD]]*tbDailies[[#This Row],[FX]]</f>
        <v>322.95938399999994</v>
      </c>
      <c r="L519" s="16">
        <f>_xlfn.XLOOKUP(tbDailies[[#This Row],[Month]],tbMonthlies[Month],tbMonthlies[US Inflation],L520)</f>
        <v>6.4999999999999997E-3</v>
      </c>
      <c r="M519" s="39">
        <f>_xlfn.XLOOKUP(tbDailies[[#This Row],[Month]],tbMonthlies[Month],tbMonthlies[Buffett Indicator],M520)</f>
        <v>1.5971325601038824</v>
      </c>
      <c r="N519" s="39">
        <f>_xlfn.XLOOKUP(tbDailies[[#This Row],[Month]],tbMonthlies[Month],tbMonthlies[CPI Indicator],N520)</f>
        <v>0.71656058037079251</v>
      </c>
      <c r="O519" s="39">
        <f>_xlfn.XLOOKUP(tbDailies[[#This Row],[Month]],tbMonthlies[Month],tbMonthlies[Shiller PE],O520)</f>
        <v>0.31290000000000001</v>
      </c>
      <c r="P519" s="39">
        <f>_xlfn.XLOOKUP(tbDailies[[#This Row],[Month]],tbMonthlies[Month],tbMonthlies[Unemployment],P520)</f>
        <v>0.111</v>
      </c>
      <c r="Q519" s="48">
        <f>_xlfn.XLOOKUP(tbDailies[[#This Row],[Month]],tbMonthlies[Month],tbMonthlies[Debt to GDP],Q520)</f>
        <v>84.543999999999997</v>
      </c>
    </row>
    <row r="520" spans="2:17" ht="30" customHeight="1" x14ac:dyDescent="0.25">
      <c r="B520" s="10">
        <v>43993</v>
      </c>
      <c r="C520" s="18" t="str">
        <f>TEXT(tbDailies[[#This Row],[Date]],"mmm-yy")</f>
        <v>Jun-20</v>
      </c>
      <c r="D520" s="4">
        <v>52</v>
      </c>
      <c r="E520" s="4" t="str">
        <f>_xlfn.XLOOKUP(tbDailies[[#This Row],[Date]],FXUSDCAD[Date],FXUSDCAD[Rate],E521)</f>
        <v>1.3553</v>
      </c>
      <c r="F520" s="6">
        <f>_xlfn.XLOOKUP(tbDailies[[#This Row],[Date]],BTC_USD_History[Date],BTC_USD_History[Close],"n/a")</f>
        <v>9321.78125</v>
      </c>
      <c r="G520" s="6">
        <f>_xlfn.XLOOKUP(tbDailies[[#This Row],[Date]],ETH_USD_History[Date(UTC)],ETH_USD_History[Value],"n/a")</f>
        <v>230.21</v>
      </c>
      <c r="H520" s="6">
        <f>_xlfn.XLOOKUP(tbDailies[[#This Row],[Date]],VOO_USD_History[Date],VOO_USD_History[Close],"n/a")</f>
        <v>276.32000699999998</v>
      </c>
      <c r="I520" s="8">
        <f>_xlfn.XLOOKUP(tbDailies[[#This Row],[Date]],VIX_USD_History[DATE],VIX_USD_History[CLOSE],"n/a")</f>
        <v>40.79</v>
      </c>
      <c r="J520" s="6">
        <f>tbDailies[[#This Row],[BTC-USD]]*tbDailies[[#This Row],[FX]]</f>
        <v>12633.810128125</v>
      </c>
      <c r="K520" s="6">
        <f>tbDailies[[#This Row],[ETH-USD]]*tbDailies[[#This Row],[FX]]</f>
        <v>312.00361299999997</v>
      </c>
      <c r="L520" s="16">
        <f>_xlfn.XLOOKUP(tbDailies[[#This Row],[Month]],tbMonthlies[Month],tbMonthlies[US Inflation],L521)</f>
        <v>6.4999999999999997E-3</v>
      </c>
      <c r="M520" s="39">
        <f>_xlfn.XLOOKUP(tbDailies[[#This Row],[Month]],tbMonthlies[Month],tbMonthlies[Buffett Indicator],M521)</f>
        <v>1.5971325601038824</v>
      </c>
      <c r="N520" s="39">
        <f>_xlfn.XLOOKUP(tbDailies[[#This Row],[Month]],tbMonthlies[Month],tbMonthlies[CPI Indicator],N521)</f>
        <v>0.71656058037079251</v>
      </c>
      <c r="O520" s="39">
        <f>_xlfn.XLOOKUP(tbDailies[[#This Row],[Month]],tbMonthlies[Month],tbMonthlies[Shiller PE],O521)</f>
        <v>0.31290000000000001</v>
      </c>
      <c r="P520" s="39">
        <f>_xlfn.XLOOKUP(tbDailies[[#This Row],[Month]],tbMonthlies[Month],tbMonthlies[Unemployment],P521)</f>
        <v>0.111</v>
      </c>
      <c r="Q520" s="48">
        <f>_xlfn.XLOOKUP(tbDailies[[#This Row],[Month]],tbMonthlies[Month],tbMonthlies[Debt to GDP],Q521)</f>
        <v>84.543999999999997</v>
      </c>
    </row>
    <row r="521" spans="2:17" ht="30" customHeight="1" x14ac:dyDescent="0.25">
      <c r="B521" s="10">
        <v>43992</v>
      </c>
      <c r="C521" s="18" t="str">
        <f>TEXT(tbDailies[[#This Row],[Date]],"mmm-yy")</f>
        <v>Jun-20</v>
      </c>
      <c r="D521" s="4">
        <v>54</v>
      </c>
      <c r="E521" s="4" t="str">
        <f>_xlfn.XLOOKUP(tbDailies[[#This Row],[Date]],FXUSDCAD[Date],FXUSDCAD[Rate],E522)</f>
        <v>1.3390</v>
      </c>
      <c r="F521" s="6">
        <f>_xlfn.XLOOKUP(tbDailies[[#This Row],[Date]],BTC_USD_History[Date],BTC_USD_History[Close],"n/a")</f>
        <v>9870.0947269999997</v>
      </c>
      <c r="G521" s="6">
        <f>_xlfn.XLOOKUP(tbDailies[[#This Row],[Date]],ETH_USD_History[Date(UTC)],ETH_USD_History[Value],"n/a")</f>
        <v>248.01</v>
      </c>
      <c r="H521" s="6">
        <f>_xlfn.XLOOKUP(tbDailies[[#This Row],[Date]],VOO_USD_History[Date],VOO_USD_History[Close],"n/a")</f>
        <v>293.22000100000002</v>
      </c>
      <c r="I521" s="8">
        <f>_xlfn.XLOOKUP(tbDailies[[#This Row],[Date]],VIX_USD_History[DATE],VIX_USD_History[CLOSE],"n/a")</f>
        <v>27.57</v>
      </c>
      <c r="J521" s="6">
        <f>tbDailies[[#This Row],[BTC-USD]]*tbDailies[[#This Row],[FX]]</f>
        <v>13216.056839453</v>
      </c>
      <c r="K521" s="6">
        <f>tbDailies[[#This Row],[ETH-USD]]*tbDailies[[#This Row],[FX]]</f>
        <v>332.08538999999996</v>
      </c>
      <c r="L521" s="16">
        <f>_xlfn.XLOOKUP(tbDailies[[#This Row],[Month]],tbMonthlies[Month],tbMonthlies[US Inflation],L522)</f>
        <v>6.4999999999999997E-3</v>
      </c>
      <c r="M521" s="39">
        <f>_xlfn.XLOOKUP(tbDailies[[#This Row],[Month]],tbMonthlies[Month],tbMonthlies[Buffett Indicator],M522)</f>
        <v>1.5971325601038824</v>
      </c>
      <c r="N521" s="39">
        <f>_xlfn.XLOOKUP(tbDailies[[#This Row],[Month]],tbMonthlies[Month],tbMonthlies[CPI Indicator],N522)</f>
        <v>0.71656058037079251</v>
      </c>
      <c r="O521" s="39">
        <f>_xlfn.XLOOKUP(tbDailies[[#This Row],[Month]],tbMonthlies[Month],tbMonthlies[Shiller PE],O522)</f>
        <v>0.31290000000000001</v>
      </c>
      <c r="P521" s="39">
        <f>_xlfn.XLOOKUP(tbDailies[[#This Row],[Month]],tbMonthlies[Month],tbMonthlies[Unemployment],P522)</f>
        <v>0.111</v>
      </c>
      <c r="Q521" s="48">
        <f>_xlfn.XLOOKUP(tbDailies[[#This Row],[Month]],tbMonthlies[Month],tbMonthlies[Debt to GDP],Q522)</f>
        <v>84.543999999999997</v>
      </c>
    </row>
    <row r="522" spans="2:17" ht="30" customHeight="1" x14ac:dyDescent="0.25">
      <c r="B522" s="10">
        <v>43991</v>
      </c>
      <c r="C522" s="18" t="str">
        <f>TEXT(tbDailies[[#This Row],[Date]],"mmm-yy")</f>
        <v>Jun-20</v>
      </c>
      <c r="D522" s="4">
        <v>52</v>
      </c>
      <c r="E522" s="4" t="str">
        <f>_xlfn.XLOOKUP(tbDailies[[#This Row],[Date]],FXUSDCAD[Date],FXUSDCAD[Rate],E523)</f>
        <v>1.3423</v>
      </c>
      <c r="F522" s="6">
        <f>_xlfn.XLOOKUP(tbDailies[[#This Row],[Date]],BTC_USD_History[Date],BTC_USD_History[Close],"n/a")</f>
        <v>9795.7001949999994</v>
      </c>
      <c r="G522" s="6">
        <f>_xlfn.XLOOKUP(tbDailies[[#This Row],[Date]],ETH_USD_History[Date(UTC)],ETH_USD_History[Value],"n/a")</f>
        <v>244</v>
      </c>
      <c r="H522" s="6">
        <f>_xlfn.XLOOKUP(tbDailies[[#This Row],[Date]],VOO_USD_History[Date],VOO_USD_History[Close],"n/a")</f>
        <v>295.05999800000001</v>
      </c>
      <c r="I522" s="8">
        <f>_xlfn.XLOOKUP(tbDailies[[#This Row],[Date]],VIX_USD_History[DATE],VIX_USD_History[CLOSE],"n/a")</f>
        <v>27.57</v>
      </c>
      <c r="J522" s="6">
        <f>tbDailies[[#This Row],[BTC-USD]]*tbDailies[[#This Row],[FX]]</f>
        <v>13148.7683717485</v>
      </c>
      <c r="K522" s="6">
        <f>tbDailies[[#This Row],[ETH-USD]]*tbDailies[[#This Row],[FX]]</f>
        <v>327.52120000000002</v>
      </c>
      <c r="L522" s="16">
        <f>_xlfn.XLOOKUP(tbDailies[[#This Row],[Month]],tbMonthlies[Month],tbMonthlies[US Inflation],L523)</f>
        <v>6.4999999999999997E-3</v>
      </c>
      <c r="M522" s="39">
        <f>_xlfn.XLOOKUP(tbDailies[[#This Row],[Month]],tbMonthlies[Month],tbMonthlies[Buffett Indicator],M523)</f>
        <v>1.5971325601038824</v>
      </c>
      <c r="N522" s="39">
        <f>_xlfn.XLOOKUP(tbDailies[[#This Row],[Month]],tbMonthlies[Month],tbMonthlies[CPI Indicator],N523)</f>
        <v>0.71656058037079251</v>
      </c>
      <c r="O522" s="39">
        <f>_xlfn.XLOOKUP(tbDailies[[#This Row],[Month]],tbMonthlies[Month],tbMonthlies[Shiller PE],O523)</f>
        <v>0.31290000000000001</v>
      </c>
      <c r="P522" s="39">
        <f>_xlfn.XLOOKUP(tbDailies[[#This Row],[Month]],tbMonthlies[Month],tbMonthlies[Unemployment],P523)</f>
        <v>0.111</v>
      </c>
      <c r="Q522" s="48">
        <f>_xlfn.XLOOKUP(tbDailies[[#This Row],[Month]],tbMonthlies[Month],tbMonthlies[Debt to GDP],Q523)</f>
        <v>84.543999999999997</v>
      </c>
    </row>
    <row r="523" spans="2:17" ht="30" customHeight="1" x14ac:dyDescent="0.25">
      <c r="B523" s="10">
        <v>43990</v>
      </c>
      <c r="C523" s="18" t="str">
        <f>TEXT(tbDailies[[#This Row],[Date]],"mmm-yy")</f>
        <v>Jun-20</v>
      </c>
      <c r="D523" s="4">
        <v>53</v>
      </c>
      <c r="E523" s="4" t="str">
        <f>_xlfn.XLOOKUP(tbDailies[[#This Row],[Date]],FXUSDCAD[Date],FXUSDCAD[Rate],E524)</f>
        <v>1.3383</v>
      </c>
      <c r="F523" s="6">
        <f>_xlfn.XLOOKUP(tbDailies[[#This Row],[Date]],BTC_USD_History[Date],BTC_USD_History[Close],"n/a")</f>
        <v>9771.4892579999996</v>
      </c>
      <c r="G523" s="6">
        <f>_xlfn.XLOOKUP(tbDailies[[#This Row],[Date]],ETH_USD_History[Date(UTC)],ETH_USD_History[Value],"n/a")</f>
        <v>246.47</v>
      </c>
      <c r="H523" s="6">
        <f>_xlfn.XLOOKUP(tbDailies[[#This Row],[Date]],VOO_USD_History[Date],VOO_USD_History[Close],"n/a")</f>
        <v>297.17001299999998</v>
      </c>
      <c r="I523" s="8">
        <f>_xlfn.XLOOKUP(tbDailies[[#This Row],[Date]],VIX_USD_History[DATE],VIX_USD_History[CLOSE],"n/a")</f>
        <v>25.81</v>
      </c>
      <c r="J523" s="6">
        <f>tbDailies[[#This Row],[BTC-USD]]*tbDailies[[#This Row],[FX]]</f>
        <v>13077.1840739814</v>
      </c>
      <c r="K523" s="6">
        <f>tbDailies[[#This Row],[ETH-USD]]*tbDailies[[#This Row],[FX]]</f>
        <v>329.85080099999999</v>
      </c>
      <c r="L523" s="16">
        <f>_xlfn.XLOOKUP(tbDailies[[#This Row],[Month]],tbMonthlies[Month],tbMonthlies[US Inflation],L524)</f>
        <v>6.4999999999999997E-3</v>
      </c>
      <c r="M523" s="39">
        <f>_xlfn.XLOOKUP(tbDailies[[#This Row],[Month]],tbMonthlies[Month],tbMonthlies[Buffett Indicator],M524)</f>
        <v>1.5971325601038824</v>
      </c>
      <c r="N523" s="39">
        <f>_xlfn.XLOOKUP(tbDailies[[#This Row],[Month]],tbMonthlies[Month],tbMonthlies[CPI Indicator],N524)</f>
        <v>0.71656058037079251</v>
      </c>
      <c r="O523" s="39">
        <f>_xlfn.XLOOKUP(tbDailies[[#This Row],[Month]],tbMonthlies[Month],tbMonthlies[Shiller PE],O524)</f>
        <v>0.31290000000000001</v>
      </c>
      <c r="P523" s="39">
        <f>_xlfn.XLOOKUP(tbDailies[[#This Row],[Month]],tbMonthlies[Month],tbMonthlies[Unemployment],P524)</f>
        <v>0.111</v>
      </c>
      <c r="Q523" s="48">
        <f>_xlfn.XLOOKUP(tbDailies[[#This Row],[Month]],tbMonthlies[Month],tbMonthlies[Debt to GDP],Q524)</f>
        <v>84.543999999999997</v>
      </c>
    </row>
    <row r="524" spans="2:17" ht="30" customHeight="1" x14ac:dyDescent="0.25">
      <c r="B524" s="10">
        <v>43989</v>
      </c>
      <c r="C524" s="18" t="str">
        <f>TEXT(tbDailies[[#This Row],[Date]],"mmm-yy")</f>
        <v>Jun-20</v>
      </c>
      <c r="D524" s="4">
        <v>54</v>
      </c>
      <c r="E524" s="4" t="str">
        <f>_xlfn.XLOOKUP(tbDailies[[#This Row],[Date]],FXUSDCAD[Date],FXUSDCAD[Rate],E525)</f>
        <v>1.3429</v>
      </c>
      <c r="F524" s="6">
        <f>_xlfn.XLOOKUP(tbDailies[[#This Row],[Date]],BTC_USD_History[Date],BTC_USD_History[Close],"n/a")</f>
        <v>9758.8525389999995</v>
      </c>
      <c r="G524" s="6">
        <f>_xlfn.XLOOKUP(tbDailies[[#This Row],[Date]],ETH_USD_History[Date(UTC)],ETH_USD_History[Value],"n/a")</f>
        <v>244.75</v>
      </c>
      <c r="H524" s="6" t="str">
        <f>_xlfn.XLOOKUP(tbDailies[[#This Row],[Date]],VOO_USD_History[Date],VOO_USD_History[Close],"n/a")</f>
        <v>n/a</v>
      </c>
      <c r="I524" s="8" t="str">
        <f>_xlfn.XLOOKUP(tbDailies[[#This Row],[Date]],VIX_USD_History[DATE],VIX_USD_History[CLOSE],"n/a")</f>
        <v>n/a</v>
      </c>
      <c r="J524" s="6">
        <f>tbDailies[[#This Row],[BTC-USD]]*tbDailies[[#This Row],[FX]]</f>
        <v>13105.163074623099</v>
      </c>
      <c r="K524" s="6">
        <f>tbDailies[[#This Row],[ETH-USD]]*tbDailies[[#This Row],[FX]]</f>
        <v>328.67477500000001</v>
      </c>
      <c r="L524" s="16">
        <f>_xlfn.XLOOKUP(tbDailies[[#This Row],[Month]],tbMonthlies[Month],tbMonthlies[US Inflation],L525)</f>
        <v>6.4999999999999997E-3</v>
      </c>
      <c r="M524" s="39">
        <f>_xlfn.XLOOKUP(tbDailies[[#This Row],[Month]],tbMonthlies[Month],tbMonthlies[Buffett Indicator],M525)</f>
        <v>1.5971325601038824</v>
      </c>
      <c r="N524" s="39">
        <f>_xlfn.XLOOKUP(tbDailies[[#This Row],[Month]],tbMonthlies[Month],tbMonthlies[CPI Indicator],N525)</f>
        <v>0.71656058037079251</v>
      </c>
      <c r="O524" s="39">
        <f>_xlfn.XLOOKUP(tbDailies[[#This Row],[Month]],tbMonthlies[Month],tbMonthlies[Shiller PE],O525)</f>
        <v>0.31290000000000001</v>
      </c>
      <c r="P524" s="39">
        <f>_xlfn.XLOOKUP(tbDailies[[#This Row],[Month]],tbMonthlies[Month],tbMonthlies[Unemployment],P525)</f>
        <v>0.111</v>
      </c>
      <c r="Q524" s="48">
        <f>_xlfn.XLOOKUP(tbDailies[[#This Row],[Month]],tbMonthlies[Month],tbMonthlies[Debt to GDP],Q525)</f>
        <v>84.543999999999997</v>
      </c>
    </row>
    <row r="525" spans="2:17" ht="30" customHeight="1" x14ac:dyDescent="0.25">
      <c r="B525" s="10">
        <v>43988</v>
      </c>
      <c r="C525" s="18" t="str">
        <f>TEXT(tbDailies[[#This Row],[Date]],"mmm-yy")</f>
        <v>Jun-20</v>
      </c>
      <c r="D525" s="4">
        <v>54</v>
      </c>
      <c r="E525" s="4" t="str">
        <f>_xlfn.XLOOKUP(tbDailies[[#This Row],[Date]],FXUSDCAD[Date],FXUSDCAD[Rate],E526)</f>
        <v>1.3429</v>
      </c>
      <c r="F525" s="6">
        <f>_xlfn.XLOOKUP(tbDailies[[#This Row],[Date]],BTC_USD_History[Date],BTC_USD_History[Close],"n/a")</f>
        <v>9653.6796880000002</v>
      </c>
      <c r="G525" s="6">
        <f>_xlfn.XLOOKUP(tbDailies[[#This Row],[Date]],ETH_USD_History[Date(UTC)],ETH_USD_History[Value],"n/a")</f>
        <v>242.08</v>
      </c>
      <c r="H525" s="6" t="str">
        <f>_xlfn.XLOOKUP(tbDailies[[#This Row],[Date]],VOO_USD_History[Date],VOO_USD_History[Close],"n/a")</f>
        <v>n/a</v>
      </c>
      <c r="I525" s="8" t="str">
        <f>_xlfn.XLOOKUP(tbDailies[[#This Row],[Date]],VIX_USD_History[DATE],VIX_USD_History[CLOSE],"n/a")</f>
        <v>n/a</v>
      </c>
      <c r="J525" s="6">
        <f>tbDailies[[#This Row],[BTC-USD]]*tbDailies[[#This Row],[FX]]</f>
        <v>12963.9264530152</v>
      </c>
      <c r="K525" s="6">
        <f>tbDailies[[#This Row],[ETH-USD]]*tbDailies[[#This Row],[FX]]</f>
        <v>325.08923200000004</v>
      </c>
      <c r="L525" s="16">
        <f>_xlfn.XLOOKUP(tbDailies[[#This Row],[Month]],tbMonthlies[Month],tbMonthlies[US Inflation],L526)</f>
        <v>6.4999999999999997E-3</v>
      </c>
      <c r="M525" s="39">
        <f>_xlfn.XLOOKUP(tbDailies[[#This Row],[Month]],tbMonthlies[Month],tbMonthlies[Buffett Indicator],M526)</f>
        <v>1.5971325601038824</v>
      </c>
      <c r="N525" s="39">
        <f>_xlfn.XLOOKUP(tbDailies[[#This Row],[Month]],tbMonthlies[Month],tbMonthlies[CPI Indicator],N526)</f>
        <v>0.71656058037079251</v>
      </c>
      <c r="O525" s="39">
        <f>_xlfn.XLOOKUP(tbDailies[[#This Row],[Month]],tbMonthlies[Month],tbMonthlies[Shiller PE],O526)</f>
        <v>0.31290000000000001</v>
      </c>
      <c r="P525" s="39">
        <f>_xlfn.XLOOKUP(tbDailies[[#This Row],[Month]],tbMonthlies[Month],tbMonthlies[Unemployment],P526)</f>
        <v>0.111</v>
      </c>
      <c r="Q525" s="48">
        <f>_xlfn.XLOOKUP(tbDailies[[#This Row],[Month]],tbMonthlies[Month],tbMonthlies[Debt to GDP],Q526)</f>
        <v>84.543999999999997</v>
      </c>
    </row>
    <row r="526" spans="2:17" ht="30" customHeight="1" x14ac:dyDescent="0.25">
      <c r="B526" s="10">
        <v>43987</v>
      </c>
      <c r="C526" s="18" t="str">
        <f>TEXT(tbDailies[[#This Row],[Date]],"mmm-yy")</f>
        <v>Jun-20</v>
      </c>
      <c r="D526" s="4">
        <v>53</v>
      </c>
      <c r="E526" s="4" t="str">
        <f>_xlfn.XLOOKUP(tbDailies[[#This Row],[Date]],FXUSDCAD[Date],FXUSDCAD[Rate],E527)</f>
        <v>1.3429</v>
      </c>
      <c r="F526" s="6">
        <f>_xlfn.XLOOKUP(tbDailies[[#This Row],[Date]],BTC_USD_History[Date],BTC_USD_History[Close],"n/a")</f>
        <v>9665.5332030000009</v>
      </c>
      <c r="G526" s="6">
        <f>_xlfn.XLOOKUP(tbDailies[[#This Row],[Date]],ETH_USD_History[Date(UTC)],ETH_USD_History[Value],"n/a")</f>
        <v>240.08</v>
      </c>
      <c r="H526" s="6">
        <f>_xlfn.XLOOKUP(tbDailies[[#This Row],[Date]],VOO_USD_History[Date],VOO_USD_History[Close],"n/a")</f>
        <v>293.60998499999999</v>
      </c>
      <c r="I526" s="8">
        <f>_xlfn.XLOOKUP(tbDailies[[#This Row],[Date]],VIX_USD_History[DATE],VIX_USD_History[CLOSE],"n/a")</f>
        <v>24.52</v>
      </c>
      <c r="J526" s="6">
        <f>tbDailies[[#This Row],[BTC-USD]]*tbDailies[[#This Row],[FX]]</f>
        <v>12979.844538308702</v>
      </c>
      <c r="K526" s="6">
        <f>tbDailies[[#This Row],[ETH-USD]]*tbDailies[[#This Row],[FX]]</f>
        <v>322.40343200000001</v>
      </c>
      <c r="L526" s="16">
        <f>_xlfn.XLOOKUP(tbDailies[[#This Row],[Month]],tbMonthlies[Month],tbMonthlies[US Inflation],L527)</f>
        <v>6.4999999999999997E-3</v>
      </c>
      <c r="M526" s="39">
        <f>_xlfn.XLOOKUP(tbDailies[[#This Row],[Month]],tbMonthlies[Month],tbMonthlies[Buffett Indicator],M527)</f>
        <v>1.5971325601038824</v>
      </c>
      <c r="N526" s="39">
        <f>_xlfn.XLOOKUP(tbDailies[[#This Row],[Month]],tbMonthlies[Month],tbMonthlies[CPI Indicator],N527)</f>
        <v>0.71656058037079251</v>
      </c>
      <c r="O526" s="39">
        <f>_xlfn.XLOOKUP(tbDailies[[#This Row],[Month]],tbMonthlies[Month],tbMonthlies[Shiller PE],O527)</f>
        <v>0.31290000000000001</v>
      </c>
      <c r="P526" s="39">
        <f>_xlfn.XLOOKUP(tbDailies[[#This Row],[Month]],tbMonthlies[Month],tbMonthlies[Unemployment],P527)</f>
        <v>0.111</v>
      </c>
      <c r="Q526" s="48">
        <f>_xlfn.XLOOKUP(tbDailies[[#This Row],[Month]],tbMonthlies[Month],tbMonthlies[Debt to GDP],Q527)</f>
        <v>84.543999999999997</v>
      </c>
    </row>
    <row r="527" spans="2:17" ht="30" customHeight="1" x14ac:dyDescent="0.25">
      <c r="B527" s="10">
        <v>43986</v>
      </c>
      <c r="C527" s="18" t="str">
        <f>TEXT(tbDailies[[#This Row],[Date]],"mmm-yy")</f>
        <v>Jun-20</v>
      </c>
      <c r="D527" s="4">
        <v>54</v>
      </c>
      <c r="E527" s="4" t="str">
        <f>_xlfn.XLOOKUP(tbDailies[[#This Row],[Date]],FXUSDCAD[Date],FXUSDCAD[Rate],E528)</f>
        <v>1.3508</v>
      </c>
      <c r="F527" s="6">
        <f>_xlfn.XLOOKUP(tbDailies[[#This Row],[Date]],BTC_USD_History[Date],BTC_USD_History[Close],"n/a")</f>
        <v>9800.6367190000001</v>
      </c>
      <c r="G527" s="6">
        <f>_xlfn.XLOOKUP(tbDailies[[#This Row],[Date]],ETH_USD_History[Date(UTC)],ETH_USD_History[Value],"n/a")</f>
        <v>243.35</v>
      </c>
      <c r="H527" s="6">
        <f>_xlfn.XLOOKUP(tbDailies[[#This Row],[Date]],VOO_USD_History[Date],VOO_USD_History[Close],"n/a")</f>
        <v>286.290009</v>
      </c>
      <c r="I527" s="8">
        <f>_xlfn.XLOOKUP(tbDailies[[#This Row],[Date]],VIX_USD_History[DATE],VIX_USD_History[CLOSE],"n/a")</f>
        <v>25.81</v>
      </c>
      <c r="J527" s="6">
        <f>tbDailies[[#This Row],[BTC-USD]]*tbDailies[[#This Row],[FX]]</f>
        <v>13238.700080025201</v>
      </c>
      <c r="K527" s="6">
        <f>tbDailies[[#This Row],[ETH-USD]]*tbDailies[[#This Row],[FX]]</f>
        <v>328.71717999999998</v>
      </c>
      <c r="L527" s="16">
        <f>_xlfn.XLOOKUP(tbDailies[[#This Row],[Month]],tbMonthlies[Month],tbMonthlies[US Inflation],L528)</f>
        <v>6.4999999999999997E-3</v>
      </c>
      <c r="M527" s="39">
        <f>_xlfn.XLOOKUP(tbDailies[[#This Row],[Month]],tbMonthlies[Month],tbMonthlies[Buffett Indicator],M528)</f>
        <v>1.5971325601038824</v>
      </c>
      <c r="N527" s="39">
        <f>_xlfn.XLOOKUP(tbDailies[[#This Row],[Month]],tbMonthlies[Month],tbMonthlies[CPI Indicator],N528)</f>
        <v>0.71656058037079251</v>
      </c>
      <c r="O527" s="39">
        <f>_xlfn.XLOOKUP(tbDailies[[#This Row],[Month]],tbMonthlies[Month],tbMonthlies[Shiller PE],O528)</f>
        <v>0.31290000000000001</v>
      </c>
      <c r="P527" s="39">
        <f>_xlfn.XLOOKUP(tbDailies[[#This Row],[Month]],tbMonthlies[Month],tbMonthlies[Unemployment],P528)</f>
        <v>0.111</v>
      </c>
      <c r="Q527" s="48">
        <f>_xlfn.XLOOKUP(tbDailies[[#This Row],[Month]],tbMonthlies[Month],tbMonthlies[Debt to GDP],Q528)</f>
        <v>84.543999999999997</v>
      </c>
    </row>
    <row r="528" spans="2:17" ht="30" customHeight="1" x14ac:dyDescent="0.25">
      <c r="B528" s="10">
        <v>43985</v>
      </c>
      <c r="C528" s="18" t="str">
        <f>TEXT(tbDailies[[#This Row],[Date]],"mmm-yy")</f>
        <v>Jun-20</v>
      </c>
      <c r="D528" s="4">
        <v>48</v>
      </c>
      <c r="E528" s="4" t="str">
        <f>_xlfn.XLOOKUP(tbDailies[[#This Row],[Date]],FXUSDCAD[Date],FXUSDCAD[Rate],E529)</f>
        <v>1.3504</v>
      </c>
      <c r="F528" s="6">
        <f>_xlfn.XLOOKUP(tbDailies[[#This Row],[Date]],BTC_USD_History[Date],BTC_USD_History[Close],"n/a")</f>
        <v>9656.7177730000003</v>
      </c>
      <c r="G528" s="6">
        <f>_xlfn.XLOOKUP(tbDailies[[#This Row],[Date]],ETH_USD_History[Date(UTC)],ETH_USD_History[Value],"n/a")</f>
        <v>244.56</v>
      </c>
      <c r="H528" s="6">
        <f>_xlfn.XLOOKUP(tbDailies[[#This Row],[Date]],VOO_USD_History[Date],VOO_USD_History[Close],"n/a")</f>
        <v>287.01998900000001</v>
      </c>
      <c r="I528" s="8">
        <f>_xlfn.XLOOKUP(tbDailies[[#This Row],[Date]],VIX_USD_History[DATE],VIX_USD_History[CLOSE],"n/a")</f>
        <v>25.66</v>
      </c>
      <c r="J528" s="6">
        <f>tbDailies[[#This Row],[BTC-USD]]*tbDailies[[#This Row],[FX]]</f>
        <v>13040.431680659201</v>
      </c>
      <c r="K528" s="6">
        <f>tbDailies[[#This Row],[ETH-USD]]*tbDailies[[#This Row],[FX]]</f>
        <v>330.25382400000001</v>
      </c>
      <c r="L528" s="16">
        <f>_xlfn.XLOOKUP(tbDailies[[#This Row],[Month]],tbMonthlies[Month],tbMonthlies[US Inflation],L529)</f>
        <v>6.4999999999999997E-3</v>
      </c>
      <c r="M528" s="39">
        <f>_xlfn.XLOOKUP(tbDailies[[#This Row],[Month]],tbMonthlies[Month],tbMonthlies[Buffett Indicator],M529)</f>
        <v>1.5971325601038824</v>
      </c>
      <c r="N528" s="39">
        <f>_xlfn.XLOOKUP(tbDailies[[#This Row],[Month]],tbMonthlies[Month],tbMonthlies[CPI Indicator],N529)</f>
        <v>0.71656058037079251</v>
      </c>
      <c r="O528" s="39">
        <f>_xlfn.XLOOKUP(tbDailies[[#This Row],[Month]],tbMonthlies[Month],tbMonthlies[Shiller PE],O529)</f>
        <v>0.31290000000000001</v>
      </c>
      <c r="P528" s="39">
        <f>_xlfn.XLOOKUP(tbDailies[[#This Row],[Month]],tbMonthlies[Month],tbMonthlies[Unemployment],P529)</f>
        <v>0.111</v>
      </c>
      <c r="Q528" s="48">
        <f>_xlfn.XLOOKUP(tbDailies[[#This Row],[Month]],tbMonthlies[Month],tbMonthlies[Debt to GDP],Q529)</f>
        <v>84.543999999999997</v>
      </c>
    </row>
    <row r="529" spans="2:17" ht="30" customHeight="1" x14ac:dyDescent="0.25">
      <c r="B529" s="10">
        <v>43984</v>
      </c>
      <c r="C529" s="18" t="str">
        <f>TEXT(tbDailies[[#This Row],[Date]],"mmm-yy")</f>
        <v>Jun-20</v>
      </c>
      <c r="D529" s="4">
        <v>56</v>
      </c>
      <c r="E529" s="4" t="str">
        <f>_xlfn.XLOOKUP(tbDailies[[#This Row],[Date]],FXUSDCAD[Date],FXUSDCAD[Rate],E530)</f>
        <v>1.3515</v>
      </c>
      <c r="F529" s="6">
        <f>_xlfn.XLOOKUP(tbDailies[[#This Row],[Date]],BTC_USD_History[Date],BTC_USD_History[Close],"n/a")</f>
        <v>9529.8037110000005</v>
      </c>
      <c r="G529" s="6">
        <f>_xlfn.XLOOKUP(tbDailies[[#This Row],[Date]],ETH_USD_History[Date(UTC)],ETH_USD_History[Value],"n/a")</f>
        <v>237.81</v>
      </c>
      <c r="H529" s="6">
        <f>_xlfn.XLOOKUP(tbDailies[[#This Row],[Date]],VOO_USD_History[Date],VOO_USD_History[Close],"n/a")</f>
        <v>283.27999899999998</v>
      </c>
      <c r="I529" s="8">
        <f>_xlfn.XLOOKUP(tbDailies[[#This Row],[Date]],VIX_USD_History[DATE],VIX_USD_History[CLOSE],"n/a")</f>
        <v>26.84</v>
      </c>
      <c r="J529" s="6">
        <f>tbDailies[[#This Row],[BTC-USD]]*tbDailies[[#This Row],[FX]]</f>
        <v>12879.5297154165</v>
      </c>
      <c r="K529" s="6">
        <f>tbDailies[[#This Row],[ETH-USD]]*tbDailies[[#This Row],[FX]]</f>
        <v>321.400215</v>
      </c>
      <c r="L529" s="16">
        <f>_xlfn.XLOOKUP(tbDailies[[#This Row],[Month]],tbMonthlies[Month],tbMonthlies[US Inflation],L530)</f>
        <v>6.4999999999999997E-3</v>
      </c>
      <c r="M529" s="39">
        <f>_xlfn.XLOOKUP(tbDailies[[#This Row],[Month]],tbMonthlies[Month],tbMonthlies[Buffett Indicator],M530)</f>
        <v>1.5971325601038824</v>
      </c>
      <c r="N529" s="39">
        <f>_xlfn.XLOOKUP(tbDailies[[#This Row],[Month]],tbMonthlies[Month],tbMonthlies[CPI Indicator],N530)</f>
        <v>0.71656058037079251</v>
      </c>
      <c r="O529" s="39">
        <f>_xlfn.XLOOKUP(tbDailies[[#This Row],[Month]],tbMonthlies[Month],tbMonthlies[Shiller PE],O530)</f>
        <v>0.31290000000000001</v>
      </c>
      <c r="P529" s="39">
        <f>_xlfn.XLOOKUP(tbDailies[[#This Row],[Month]],tbMonthlies[Month],tbMonthlies[Unemployment],P530)</f>
        <v>0.111</v>
      </c>
      <c r="Q529" s="48">
        <f>_xlfn.XLOOKUP(tbDailies[[#This Row],[Month]],tbMonthlies[Month],tbMonthlies[Debt to GDP],Q530)</f>
        <v>84.543999999999997</v>
      </c>
    </row>
    <row r="530" spans="2:17" ht="30" customHeight="1" x14ac:dyDescent="0.25">
      <c r="B530" s="10">
        <v>43983</v>
      </c>
      <c r="C530" s="18" t="str">
        <f>TEXT(tbDailies[[#This Row],[Date]],"mmm-yy")</f>
        <v>Jun-20</v>
      </c>
      <c r="D530" s="4">
        <v>50</v>
      </c>
      <c r="E530" s="4" t="str">
        <f>_xlfn.XLOOKUP(tbDailies[[#This Row],[Date]],FXUSDCAD[Date],FXUSDCAD[Rate],E531)</f>
        <v>1.3630</v>
      </c>
      <c r="F530" s="6">
        <f>_xlfn.XLOOKUP(tbDailies[[#This Row],[Date]],BTC_USD_History[Date],BTC_USD_History[Close],"n/a")</f>
        <v>10167.268555000001</v>
      </c>
      <c r="G530" s="6">
        <f>_xlfn.XLOOKUP(tbDailies[[#This Row],[Date]],ETH_USD_History[Date(UTC)],ETH_USD_History[Value],"n/a")</f>
        <v>248.21</v>
      </c>
      <c r="H530" s="6">
        <f>_xlfn.XLOOKUP(tbDailies[[#This Row],[Date]],VOO_USD_History[Date],VOO_USD_History[Close],"n/a")</f>
        <v>280.97000100000002</v>
      </c>
      <c r="I530" s="8">
        <f>_xlfn.XLOOKUP(tbDailies[[#This Row],[Date]],VIX_USD_History[DATE],VIX_USD_History[CLOSE],"n/a")</f>
        <v>28.23</v>
      </c>
      <c r="J530" s="6">
        <f>tbDailies[[#This Row],[BTC-USD]]*tbDailies[[#This Row],[FX]]</f>
        <v>13857.987040465001</v>
      </c>
      <c r="K530" s="6">
        <f>tbDailies[[#This Row],[ETH-USD]]*tbDailies[[#This Row],[FX]]</f>
        <v>338.31022999999999</v>
      </c>
      <c r="L530" s="16">
        <f>_xlfn.XLOOKUP(tbDailies[[#This Row],[Month]],tbMonthlies[Month],tbMonthlies[US Inflation],L531)</f>
        <v>6.4999999999999997E-3</v>
      </c>
      <c r="M530" s="39">
        <f>_xlfn.XLOOKUP(tbDailies[[#This Row],[Month]],tbMonthlies[Month],tbMonthlies[Buffett Indicator],M531)</f>
        <v>1.5971325601038824</v>
      </c>
      <c r="N530" s="39">
        <f>_xlfn.XLOOKUP(tbDailies[[#This Row],[Month]],tbMonthlies[Month],tbMonthlies[CPI Indicator],N531)</f>
        <v>0.71656058037079251</v>
      </c>
      <c r="O530" s="39">
        <f>_xlfn.XLOOKUP(tbDailies[[#This Row],[Month]],tbMonthlies[Month],tbMonthlies[Shiller PE],O531)</f>
        <v>0.31290000000000001</v>
      </c>
      <c r="P530" s="39">
        <f>_xlfn.XLOOKUP(tbDailies[[#This Row],[Month]],tbMonthlies[Month],tbMonthlies[Unemployment],P531)</f>
        <v>0.111</v>
      </c>
      <c r="Q530" s="48">
        <f>_xlfn.XLOOKUP(tbDailies[[#This Row],[Month]],tbMonthlies[Month],tbMonthlies[Debt to GDP],Q531)</f>
        <v>84.543999999999997</v>
      </c>
    </row>
    <row r="531" spans="2:17" ht="30" customHeight="1" x14ac:dyDescent="0.25">
      <c r="B531" s="10">
        <v>43982</v>
      </c>
      <c r="C531" s="18" t="str">
        <f>TEXT(tbDailies[[#This Row],[Date]],"mmm-yy")</f>
        <v>May-20</v>
      </c>
      <c r="D531" s="4">
        <v>51</v>
      </c>
      <c r="E531" s="4" t="str">
        <f>_xlfn.XLOOKUP(tbDailies[[#This Row],[Date]],FXUSDCAD[Date],FXUSDCAD[Rate],E532)</f>
        <v>1.3787</v>
      </c>
      <c r="F531" s="6">
        <f>_xlfn.XLOOKUP(tbDailies[[#This Row],[Date]],BTC_USD_History[Date],BTC_USD_History[Close],"n/a")</f>
        <v>9461.0585940000001</v>
      </c>
      <c r="G531" s="6">
        <f>_xlfn.XLOOKUP(tbDailies[[#This Row],[Date]],ETH_USD_History[Date(UTC)],ETH_USD_History[Value],"n/a")</f>
        <v>231.73</v>
      </c>
      <c r="H531" s="6" t="str">
        <f>_xlfn.XLOOKUP(tbDailies[[#This Row],[Date]],VOO_USD_History[Date],VOO_USD_History[Close],"n/a")</f>
        <v>n/a</v>
      </c>
      <c r="I531" s="8" t="str">
        <f>_xlfn.XLOOKUP(tbDailies[[#This Row],[Date]],VIX_USD_History[DATE],VIX_USD_History[CLOSE],"n/a")</f>
        <v>n/a</v>
      </c>
      <c r="J531" s="6">
        <f>tbDailies[[#This Row],[BTC-USD]]*tbDailies[[#This Row],[FX]]</f>
        <v>13043.961483547801</v>
      </c>
      <c r="K531" s="6">
        <f>tbDailies[[#This Row],[ETH-USD]]*tbDailies[[#This Row],[FX]]</f>
        <v>319.48615100000001</v>
      </c>
      <c r="L531" s="16">
        <f>_xlfn.XLOOKUP(tbDailies[[#This Row],[Month]],tbMonthlies[Month],tbMonthlies[US Inflation],L532)</f>
        <v>1.1999999999999999E-3</v>
      </c>
      <c r="M531" s="39">
        <f>_xlfn.XLOOKUP(tbDailies[[#This Row],[Month]],tbMonthlies[Month],tbMonthlies[Buffett Indicator],M532)</f>
        <v>1.4632715668441918</v>
      </c>
      <c r="N531" s="39">
        <f>_xlfn.XLOOKUP(tbDailies[[#This Row],[Month]],tbMonthlies[Month],tbMonthlies[CPI Indicator],N532)</f>
        <v>0.71266086666481365</v>
      </c>
      <c r="O531" s="39">
        <f>_xlfn.XLOOKUP(tbDailies[[#This Row],[Month]],tbMonthlies[Month],tbMonthlies[Shiller PE],O532)</f>
        <v>0.2782</v>
      </c>
      <c r="P531" s="39">
        <f>_xlfn.XLOOKUP(tbDailies[[#This Row],[Month]],tbMonthlies[Month],tbMonthlies[Unemployment],P532)</f>
        <v>0.13300000000000001</v>
      </c>
      <c r="Q531" s="48">
        <f>_xlfn.XLOOKUP(tbDailies[[#This Row],[Month]],tbMonthlies[Month],tbMonthlies[Debt to GDP],Q532)</f>
        <v>84.543999999999997</v>
      </c>
    </row>
    <row r="532" spans="2:17" ht="30" customHeight="1" x14ac:dyDescent="0.25">
      <c r="B532" s="10">
        <v>43981</v>
      </c>
      <c r="C532" s="18" t="str">
        <f>TEXT(tbDailies[[#This Row],[Date]],"mmm-yy")</f>
        <v>May-20</v>
      </c>
      <c r="D532" s="4">
        <v>48</v>
      </c>
      <c r="E532" s="4" t="str">
        <f>_xlfn.XLOOKUP(tbDailies[[#This Row],[Date]],FXUSDCAD[Date],FXUSDCAD[Rate],E533)</f>
        <v>1.3787</v>
      </c>
      <c r="F532" s="6">
        <f>_xlfn.XLOOKUP(tbDailies[[#This Row],[Date]],BTC_USD_History[Date],BTC_USD_History[Close],"n/a")</f>
        <v>9700.4140630000002</v>
      </c>
      <c r="G532" s="6">
        <f>_xlfn.XLOOKUP(tbDailies[[#This Row],[Date]],ETH_USD_History[Date(UTC)],ETH_USD_History[Value],"n/a")</f>
        <v>243.57</v>
      </c>
      <c r="H532" s="6" t="str">
        <f>_xlfn.XLOOKUP(tbDailies[[#This Row],[Date]],VOO_USD_History[Date],VOO_USD_History[Close],"n/a")</f>
        <v>n/a</v>
      </c>
      <c r="I532" s="8" t="str">
        <f>_xlfn.XLOOKUP(tbDailies[[#This Row],[Date]],VIX_USD_History[DATE],VIX_USD_History[CLOSE],"n/a")</f>
        <v>n/a</v>
      </c>
      <c r="J532" s="6">
        <f>tbDailies[[#This Row],[BTC-USD]]*tbDailies[[#This Row],[FX]]</f>
        <v>13373.960868658101</v>
      </c>
      <c r="K532" s="6">
        <f>tbDailies[[#This Row],[ETH-USD]]*tbDailies[[#This Row],[FX]]</f>
        <v>335.80995899999999</v>
      </c>
      <c r="L532" s="16">
        <f>_xlfn.XLOOKUP(tbDailies[[#This Row],[Month]],tbMonthlies[Month],tbMonthlies[US Inflation],L533)</f>
        <v>1.1999999999999999E-3</v>
      </c>
      <c r="M532" s="39">
        <f>_xlfn.XLOOKUP(tbDailies[[#This Row],[Month]],tbMonthlies[Month],tbMonthlies[Buffett Indicator],M533)</f>
        <v>1.4632715668441918</v>
      </c>
      <c r="N532" s="39">
        <f>_xlfn.XLOOKUP(tbDailies[[#This Row],[Month]],tbMonthlies[Month],tbMonthlies[CPI Indicator],N533)</f>
        <v>0.71266086666481365</v>
      </c>
      <c r="O532" s="39">
        <f>_xlfn.XLOOKUP(tbDailies[[#This Row],[Month]],tbMonthlies[Month],tbMonthlies[Shiller PE],O533)</f>
        <v>0.2782</v>
      </c>
      <c r="P532" s="39">
        <f>_xlfn.XLOOKUP(tbDailies[[#This Row],[Month]],tbMonthlies[Month],tbMonthlies[Unemployment],P533)</f>
        <v>0.13300000000000001</v>
      </c>
      <c r="Q532" s="48">
        <f>_xlfn.XLOOKUP(tbDailies[[#This Row],[Month]],tbMonthlies[Month],tbMonthlies[Debt to GDP],Q533)</f>
        <v>84.543999999999997</v>
      </c>
    </row>
    <row r="533" spans="2:17" ht="30" customHeight="1" x14ac:dyDescent="0.25">
      <c r="B533" s="10">
        <v>43980</v>
      </c>
      <c r="C533" s="18" t="str">
        <f>TEXT(tbDailies[[#This Row],[Date]],"mmm-yy")</f>
        <v>May-20</v>
      </c>
      <c r="D533" s="4">
        <v>48</v>
      </c>
      <c r="E533" s="4" t="str">
        <f>_xlfn.XLOOKUP(tbDailies[[#This Row],[Date]],FXUSDCAD[Date],FXUSDCAD[Rate],E534)</f>
        <v>1.3787</v>
      </c>
      <c r="F533" s="6">
        <f>_xlfn.XLOOKUP(tbDailies[[#This Row],[Date]],BTC_USD_History[Date],BTC_USD_History[Close],"n/a")</f>
        <v>9439.1240230000003</v>
      </c>
      <c r="G533" s="6">
        <f>_xlfn.XLOOKUP(tbDailies[[#This Row],[Date]],ETH_USD_History[Date(UTC)],ETH_USD_History[Value],"n/a")</f>
        <v>220.56</v>
      </c>
      <c r="H533" s="6">
        <f>_xlfn.XLOOKUP(tbDailies[[#This Row],[Date]],VOO_USD_History[Date],VOO_USD_History[Close],"n/a")</f>
        <v>279.75</v>
      </c>
      <c r="I533" s="8">
        <f>_xlfn.XLOOKUP(tbDailies[[#This Row],[Date]],VIX_USD_History[DATE],VIX_USD_History[CLOSE],"n/a")</f>
        <v>27.51</v>
      </c>
      <c r="J533" s="6">
        <f>tbDailies[[#This Row],[BTC-USD]]*tbDailies[[#This Row],[FX]]</f>
        <v>13013.7202905101</v>
      </c>
      <c r="K533" s="6">
        <f>tbDailies[[#This Row],[ETH-USD]]*tbDailies[[#This Row],[FX]]</f>
        <v>304.086072</v>
      </c>
      <c r="L533" s="16">
        <f>_xlfn.XLOOKUP(tbDailies[[#This Row],[Month]],tbMonthlies[Month],tbMonthlies[US Inflation],L534)</f>
        <v>1.1999999999999999E-3</v>
      </c>
      <c r="M533" s="39">
        <f>_xlfn.XLOOKUP(tbDailies[[#This Row],[Month]],tbMonthlies[Month],tbMonthlies[Buffett Indicator],M534)</f>
        <v>1.4632715668441918</v>
      </c>
      <c r="N533" s="39">
        <f>_xlfn.XLOOKUP(tbDailies[[#This Row],[Month]],tbMonthlies[Month],tbMonthlies[CPI Indicator],N534)</f>
        <v>0.71266086666481365</v>
      </c>
      <c r="O533" s="39">
        <f>_xlfn.XLOOKUP(tbDailies[[#This Row],[Month]],tbMonthlies[Month],tbMonthlies[Shiller PE],O534)</f>
        <v>0.2782</v>
      </c>
      <c r="P533" s="39">
        <f>_xlfn.XLOOKUP(tbDailies[[#This Row],[Month]],tbMonthlies[Month],tbMonthlies[Unemployment],P534)</f>
        <v>0.13300000000000001</v>
      </c>
      <c r="Q533" s="48">
        <f>_xlfn.XLOOKUP(tbDailies[[#This Row],[Month]],tbMonthlies[Month],tbMonthlies[Debt to GDP],Q534)</f>
        <v>84.543999999999997</v>
      </c>
    </row>
    <row r="534" spans="2:17" ht="30" customHeight="1" x14ac:dyDescent="0.25">
      <c r="B534" s="10">
        <v>43979</v>
      </c>
      <c r="C534" s="18" t="str">
        <f>TEXT(tbDailies[[#This Row],[Date]],"mmm-yy")</f>
        <v>May-20</v>
      </c>
      <c r="D534" s="4">
        <v>41</v>
      </c>
      <c r="E534" s="4" t="str">
        <f>_xlfn.XLOOKUP(tbDailies[[#This Row],[Date]],FXUSDCAD[Date],FXUSDCAD[Rate],E535)</f>
        <v>1.3764</v>
      </c>
      <c r="F534" s="6">
        <f>_xlfn.XLOOKUP(tbDailies[[#This Row],[Date]],BTC_USD_History[Date],BTC_USD_History[Close],"n/a")</f>
        <v>9525.7509769999997</v>
      </c>
      <c r="G534" s="6">
        <f>_xlfn.XLOOKUP(tbDailies[[#This Row],[Date]],ETH_USD_History[Date(UTC)],ETH_USD_History[Value],"n/a")</f>
        <v>220.3</v>
      </c>
      <c r="H534" s="6">
        <f>_xlfn.XLOOKUP(tbDailies[[#This Row],[Date]],VOO_USD_History[Date],VOO_USD_History[Close],"n/a")</f>
        <v>278.5</v>
      </c>
      <c r="I534" s="8">
        <f>_xlfn.XLOOKUP(tbDailies[[#This Row],[Date]],VIX_USD_History[DATE],VIX_USD_History[CLOSE],"n/a")</f>
        <v>28.59</v>
      </c>
      <c r="J534" s="6">
        <f>tbDailies[[#This Row],[BTC-USD]]*tbDailies[[#This Row],[FX]]</f>
        <v>13111.243644742801</v>
      </c>
      <c r="K534" s="6">
        <f>tbDailies[[#This Row],[ETH-USD]]*tbDailies[[#This Row],[FX]]</f>
        <v>303.22092000000004</v>
      </c>
      <c r="L534" s="16">
        <f>_xlfn.XLOOKUP(tbDailies[[#This Row],[Month]],tbMonthlies[Month],tbMonthlies[US Inflation],L535)</f>
        <v>1.1999999999999999E-3</v>
      </c>
      <c r="M534" s="39">
        <f>_xlfn.XLOOKUP(tbDailies[[#This Row],[Month]],tbMonthlies[Month],tbMonthlies[Buffett Indicator],M535)</f>
        <v>1.4632715668441918</v>
      </c>
      <c r="N534" s="39">
        <f>_xlfn.XLOOKUP(tbDailies[[#This Row],[Month]],tbMonthlies[Month],tbMonthlies[CPI Indicator],N535)</f>
        <v>0.71266086666481365</v>
      </c>
      <c r="O534" s="39">
        <f>_xlfn.XLOOKUP(tbDailies[[#This Row],[Month]],tbMonthlies[Month],tbMonthlies[Shiller PE],O535)</f>
        <v>0.2782</v>
      </c>
      <c r="P534" s="39">
        <f>_xlfn.XLOOKUP(tbDailies[[#This Row],[Month]],tbMonthlies[Month],tbMonthlies[Unemployment],P535)</f>
        <v>0.13300000000000001</v>
      </c>
      <c r="Q534" s="48">
        <f>_xlfn.XLOOKUP(tbDailies[[#This Row],[Month]],tbMonthlies[Month],tbMonthlies[Debt to GDP],Q535)</f>
        <v>84.543999999999997</v>
      </c>
    </row>
    <row r="535" spans="2:17" ht="30" customHeight="1" x14ac:dyDescent="0.25">
      <c r="B535" s="10">
        <v>43978</v>
      </c>
      <c r="C535" s="18" t="str">
        <f>TEXT(tbDailies[[#This Row],[Date]],"mmm-yy")</f>
        <v>May-20</v>
      </c>
      <c r="D535" s="4">
        <v>39</v>
      </c>
      <c r="E535" s="4" t="str">
        <f>_xlfn.XLOOKUP(tbDailies[[#This Row],[Date]],FXUSDCAD[Date],FXUSDCAD[Rate],E536)</f>
        <v>1.3780</v>
      </c>
      <c r="F535" s="6">
        <f>_xlfn.XLOOKUP(tbDailies[[#This Row],[Date]],BTC_USD_History[Date],BTC_USD_History[Close],"n/a")</f>
        <v>9181.0175780000009</v>
      </c>
      <c r="G535" s="6">
        <f>_xlfn.XLOOKUP(tbDailies[[#This Row],[Date]],ETH_USD_History[Date(UTC)],ETH_USD_History[Value],"n/a")</f>
        <v>208.34</v>
      </c>
      <c r="H535" s="6">
        <f>_xlfn.XLOOKUP(tbDailies[[#This Row],[Date]],VOO_USD_History[Date],VOO_USD_History[Close],"n/a")</f>
        <v>279.04998799999998</v>
      </c>
      <c r="I535" s="8">
        <f>_xlfn.XLOOKUP(tbDailies[[#This Row],[Date]],VIX_USD_History[DATE],VIX_USD_History[CLOSE],"n/a")</f>
        <v>27.62</v>
      </c>
      <c r="J535" s="6">
        <f>tbDailies[[#This Row],[BTC-USD]]*tbDailies[[#This Row],[FX]]</f>
        <v>12651.442222484</v>
      </c>
      <c r="K535" s="6">
        <f>tbDailies[[#This Row],[ETH-USD]]*tbDailies[[#This Row],[FX]]</f>
        <v>287.09251999999998</v>
      </c>
      <c r="L535" s="16">
        <f>_xlfn.XLOOKUP(tbDailies[[#This Row],[Month]],tbMonthlies[Month],tbMonthlies[US Inflation],L536)</f>
        <v>1.1999999999999999E-3</v>
      </c>
      <c r="M535" s="39">
        <f>_xlfn.XLOOKUP(tbDailies[[#This Row],[Month]],tbMonthlies[Month],tbMonthlies[Buffett Indicator],M536)</f>
        <v>1.4632715668441918</v>
      </c>
      <c r="N535" s="39">
        <f>_xlfn.XLOOKUP(tbDailies[[#This Row],[Month]],tbMonthlies[Month],tbMonthlies[CPI Indicator],N536)</f>
        <v>0.71266086666481365</v>
      </c>
      <c r="O535" s="39">
        <f>_xlfn.XLOOKUP(tbDailies[[#This Row],[Month]],tbMonthlies[Month],tbMonthlies[Shiller PE],O536)</f>
        <v>0.2782</v>
      </c>
      <c r="P535" s="39">
        <f>_xlfn.XLOOKUP(tbDailies[[#This Row],[Month]],tbMonthlies[Month],tbMonthlies[Unemployment],P536)</f>
        <v>0.13300000000000001</v>
      </c>
      <c r="Q535" s="48">
        <f>_xlfn.XLOOKUP(tbDailies[[#This Row],[Month]],tbMonthlies[Month],tbMonthlies[Debt to GDP],Q536)</f>
        <v>84.543999999999997</v>
      </c>
    </row>
    <row r="536" spans="2:17" ht="30" customHeight="1" x14ac:dyDescent="0.25">
      <c r="B536" s="10">
        <v>43977</v>
      </c>
      <c r="C536" s="18" t="str">
        <f>TEXT(tbDailies[[#This Row],[Date]],"mmm-yy")</f>
        <v>May-20</v>
      </c>
      <c r="D536" s="4">
        <v>39</v>
      </c>
      <c r="E536" s="4" t="str">
        <f>_xlfn.XLOOKUP(tbDailies[[#This Row],[Date]],FXUSDCAD[Date],FXUSDCAD[Rate],E537)</f>
        <v>1.3804</v>
      </c>
      <c r="F536" s="6">
        <f>_xlfn.XLOOKUP(tbDailies[[#This Row],[Date]],BTC_USD_History[Date],BTC_USD_History[Close],"n/a")</f>
        <v>8835.0527340000008</v>
      </c>
      <c r="G536" s="6">
        <f>_xlfn.XLOOKUP(tbDailies[[#This Row],[Date]],ETH_USD_History[Date(UTC)],ETH_USD_History[Value],"n/a")</f>
        <v>201.03</v>
      </c>
      <c r="H536" s="6">
        <f>_xlfn.XLOOKUP(tbDailies[[#This Row],[Date]],VOO_USD_History[Date],VOO_USD_History[Close],"n/a")</f>
        <v>275.040009</v>
      </c>
      <c r="I536" s="8">
        <f>_xlfn.XLOOKUP(tbDailies[[#This Row],[Date]],VIX_USD_History[DATE],VIX_USD_History[CLOSE],"n/a")</f>
        <v>28.01</v>
      </c>
      <c r="J536" s="6">
        <f>tbDailies[[#This Row],[BTC-USD]]*tbDailies[[#This Row],[FX]]</f>
        <v>12195.906794013601</v>
      </c>
      <c r="K536" s="6">
        <f>tbDailies[[#This Row],[ETH-USD]]*tbDailies[[#This Row],[FX]]</f>
        <v>277.50181200000003</v>
      </c>
      <c r="L536" s="16">
        <f>_xlfn.XLOOKUP(tbDailies[[#This Row],[Month]],tbMonthlies[Month],tbMonthlies[US Inflation],L537)</f>
        <v>1.1999999999999999E-3</v>
      </c>
      <c r="M536" s="39">
        <f>_xlfn.XLOOKUP(tbDailies[[#This Row],[Month]],tbMonthlies[Month],tbMonthlies[Buffett Indicator],M537)</f>
        <v>1.4632715668441918</v>
      </c>
      <c r="N536" s="39">
        <f>_xlfn.XLOOKUP(tbDailies[[#This Row],[Month]],tbMonthlies[Month],tbMonthlies[CPI Indicator],N537)</f>
        <v>0.71266086666481365</v>
      </c>
      <c r="O536" s="39">
        <f>_xlfn.XLOOKUP(tbDailies[[#This Row],[Month]],tbMonthlies[Month],tbMonthlies[Shiller PE],O537)</f>
        <v>0.2782</v>
      </c>
      <c r="P536" s="39">
        <f>_xlfn.XLOOKUP(tbDailies[[#This Row],[Month]],tbMonthlies[Month],tbMonthlies[Unemployment],P537)</f>
        <v>0.13300000000000001</v>
      </c>
      <c r="Q536" s="48">
        <f>_xlfn.XLOOKUP(tbDailies[[#This Row],[Month]],tbMonthlies[Month],tbMonthlies[Debt to GDP],Q537)</f>
        <v>84.543999999999997</v>
      </c>
    </row>
    <row r="537" spans="2:17" ht="30" customHeight="1" x14ac:dyDescent="0.25">
      <c r="B537" s="10">
        <v>43976</v>
      </c>
      <c r="C537" s="18" t="str">
        <f>TEXT(tbDailies[[#This Row],[Date]],"mmm-yy")</f>
        <v>May-20</v>
      </c>
      <c r="D537" s="4">
        <v>41</v>
      </c>
      <c r="E537" s="4" t="str">
        <f>_xlfn.XLOOKUP(tbDailies[[#This Row],[Date]],FXUSDCAD[Date],FXUSDCAD[Rate],E538)</f>
        <v>1.3984</v>
      </c>
      <c r="F537" s="6">
        <f>_xlfn.XLOOKUP(tbDailies[[#This Row],[Date]],BTC_USD_History[Date],BTC_USD_History[Close],"n/a")</f>
        <v>8906.9345699999994</v>
      </c>
      <c r="G537" s="6">
        <f>_xlfn.XLOOKUP(tbDailies[[#This Row],[Date]],ETH_USD_History[Date(UTC)],ETH_USD_History[Value],"n/a")</f>
        <v>204.1</v>
      </c>
      <c r="H537" s="6" t="str">
        <f>_xlfn.XLOOKUP(tbDailies[[#This Row],[Date]],VOO_USD_History[Date],VOO_USD_History[Close],"n/a")</f>
        <v>n/a</v>
      </c>
      <c r="I537" s="8" t="str">
        <f>_xlfn.XLOOKUP(tbDailies[[#This Row],[Date]],VIX_USD_History[DATE],VIX_USD_History[CLOSE],"n/a")</f>
        <v>n/a</v>
      </c>
      <c r="J537" s="6">
        <f>tbDailies[[#This Row],[BTC-USD]]*tbDailies[[#This Row],[FX]]</f>
        <v>12455.457302688001</v>
      </c>
      <c r="K537" s="6">
        <f>tbDailies[[#This Row],[ETH-USD]]*tbDailies[[#This Row],[FX]]</f>
        <v>285.41344000000004</v>
      </c>
      <c r="L537" s="16">
        <f>_xlfn.XLOOKUP(tbDailies[[#This Row],[Month]],tbMonthlies[Month],tbMonthlies[US Inflation],L538)</f>
        <v>1.1999999999999999E-3</v>
      </c>
      <c r="M537" s="39">
        <f>_xlfn.XLOOKUP(tbDailies[[#This Row],[Month]],tbMonthlies[Month],tbMonthlies[Buffett Indicator],M538)</f>
        <v>1.4632715668441918</v>
      </c>
      <c r="N537" s="39">
        <f>_xlfn.XLOOKUP(tbDailies[[#This Row],[Month]],tbMonthlies[Month],tbMonthlies[CPI Indicator],N538)</f>
        <v>0.71266086666481365</v>
      </c>
      <c r="O537" s="39">
        <f>_xlfn.XLOOKUP(tbDailies[[#This Row],[Month]],tbMonthlies[Month],tbMonthlies[Shiller PE],O538)</f>
        <v>0.2782</v>
      </c>
      <c r="P537" s="39">
        <f>_xlfn.XLOOKUP(tbDailies[[#This Row],[Month]],tbMonthlies[Month],tbMonthlies[Unemployment],P538)</f>
        <v>0.13300000000000001</v>
      </c>
      <c r="Q537" s="48">
        <f>_xlfn.XLOOKUP(tbDailies[[#This Row],[Month]],tbMonthlies[Month],tbMonthlies[Debt to GDP],Q538)</f>
        <v>84.543999999999997</v>
      </c>
    </row>
    <row r="538" spans="2:17" ht="30" customHeight="1" x14ac:dyDescent="0.25">
      <c r="B538" s="10">
        <v>43975</v>
      </c>
      <c r="C538" s="18" t="str">
        <f>TEXT(tbDailies[[#This Row],[Date]],"mmm-yy")</f>
        <v>May-20</v>
      </c>
      <c r="D538" s="4">
        <v>43</v>
      </c>
      <c r="E538" s="4" t="str">
        <f>_xlfn.XLOOKUP(tbDailies[[#This Row],[Date]],FXUSDCAD[Date],FXUSDCAD[Rate],E539)</f>
        <v>1.4015</v>
      </c>
      <c r="F538" s="6">
        <f>_xlfn.XLOOKUP(tbDailies[[#This Row],[Date]],BTC_USD_History[Date],BTC_USD_History[Close],"n/a")</f>
        <v>8790.3681639999995</v>
      </c>
      <c r="G538" s="6">
        <f>_xlfn.XLOOKUP(tbDailies[[#This Row],[Date]],ETH_USD_History[Date(UTC)],ETH_USD_History[Value],"n/a")</f>
        <v>199.78</v>
      </c>
      <c r="H538" s="6" t="str">
        <f>_xlfn.XLOOKUP(tbDailies[[#This Row],[Date]],VOO_USD_History[Date],VOO_USD_History[Close],"n/a")</f>
        <v>n/a</v>
      </c>
      <c r="I538" s="8" t="str">
        <f>_xlfn.XLOOKUP(tbDailies[[#This Row],[Date]],VIX_USD_History[DATE],VIX_USD_History[CLOSE],"n/a")</f>
        <v>n/a</v>
      </c>
      <c r="J538" s="6">
        <f>tbDailies[[#This Row],[BTC-USD]]*tbDailies[[#This Row],[FX]]</f>
        <v>12319.700981845999</v>
      </c>
      <c r="K538" s="6">
        <f>tbDailies[[#This Row],[ETH-USD]]*tbDailies[[#This Row],[FX]]</f>
        <v>279.99167</v>
      </c>
      <c r="L538" s="16">
        <f>_xlfn.XLOOKUP(tbDailies[[#This Row],[Month]],tbMonthlies[Month],tbMonthlies[US Inflation],L539)</f>
        <v>1.1999999999999999E-3</v>
      </c>
      <c r="M538" s="39">
        <f>_xlfn.XLOOKUP(tbDailies[[#This Row],[Month]],tbMonthlies[Month],tbMonthlies[Buffett Indicator],M539)</f>
        <v>1.4632715668441918</v>
      </c>
      <c r="N538" s="39">
        <f>_xlfn.XLOOKUP(tbDailies[[#This Row],[Month]],tbMonthlies[Month],tbMonthlies[CPI Indicator],N539)</f>
        <v>0.71266086666481365</v>
      </c>
      <c r="O538" s="39">
        <f>_xlfn.XLOOKUP(tbDailies[[#This Row],[Month]],tbMonthlies[Month],tbMonthlies[Shiller PE],O539)</f>
        <v>0.2782</v>
      </c>
      <c r="P538" s="39">
        <f>_xlfn.XLOOKUP(tbDailies[[#This Row],[Month]],tbMonthlies[Month],tbMonthlies[Unemployment],P539)</f>
        <v>0.13300000000000001</v>
      </c>
      <c r="Q538" s="48">
        <f>_xlfn.XLOOKUP(tbDailies[[#This Row],[Month]],tbMonthlies[Month],tbMonthlies[Debt to GDP],Q539)</f>
        <v>84.543999999999997</v>
      </c>
    </row>
    <row r="539" spans="2:17" ht="30" customHeight="1" x14ac:dyDescent="0.25">
      <c r="B539" s="10">
        <v>43974</v>
      </c>
      <c r="C539" s="18" t="str">
        <f>TEXT(tbDailies[[#This Row],[Date]],"mmm-yy")</f>
        <v>May-20</v>
      </c>
      <c r="D539" s="4">
        <v>40</v>
      </c>
      <c r="E539" s="4" t="str">
        <f>_xlfn.XLOOKUP(tbDailies[[#This Row],[Date]],FXUSDCAD[Date],FXUSDCAD[Rate],E540)</f>
        <v>1.4015</v>
      </c>
      <c r="F539" s="6">
        <f>_xlfn.XLOOKUP(tbDailies[[#This Row],[Date]],BTC_USD_History[Date],BTC_USD_History[Close],"n/a")</f>
        <v>9209.2871090000008</v>
      </c>
      <c r="G539" s="6">
        <f>_xlfn.XLOOKUP(tbDailies[[#This Row],[Date]],ETH_USD_History[Date(UTC)],ETH_USD_History[Value],"n/a")</f>
        <v>206.7</v>
      </c>
      <c r="H539" s="6" t="str">
        <f>_xlfn.XLOOKUP(tbDailies[[#This Row],[Date]],VOO_USD_History[Date],VOO_USD_History[Close],"n/a")</f>
        <v>n/a</v>
      </c>
      <c r="I539" s="8" t="str">
        <f>_xlfn.XLOOKUP(tbDailies[[#This Row],[Date]],VIX_USD_History[DATE],VIX_USD_History[CLOSE],"n/a")</f>
        <v>n/a</v>
      </c>
      <c r="J539" s="6">
        <f>tbDailies[[#This Row],[BTC-USD]]*tbDailies[[#This Row],[FX]]</f>
        <v>12906.8158832635</v>
      </c>
      <c r="K539" s="6">
        <f>tbDailies[[#This Row],[ETH-USD]]*tbDailies[[#This Row],[FX]]</f>
        <v>289.69004999999999</v>
      </c>
      <c r="L539" s="16">
        <f>_xlfn.XLOOKUP(tbDailies[[#This Row],[Month]],tbMonthlies[Month],tbMonthlies[US Inflation],L540)</f>
        <v>1.1999999999999999E-3</v>
      </c>
      <c r="M539" s="39">
        <f>_xlfn.XLOOKUP(tbDailies[[#This Row],[Month]],tbMonthlies[Month],tbMonthlies[Buffett Indicator],M540)</f>
        <v>1.4632715668441918</v>
      </c>
      <c r="N539" s="39">
        <f>_xlfn.XLOOKUP(tbDailies[[#This Row],[Month]],tbMonthlies[Month],tbMonthlies[CPI Indicator],N540)</f>
        <v>0.71266086666481365</v>
      </c>
      <c r="O539" s="39">
        <f>_xlfn.XLOOKUP(tbDailies[[#This Row],[Month]],tbMonthlies[Month],tbMonthlies[Shiller PE],O540)</f>
        <v>0.2782</v>
      </c>
      <c r="P539" s="39">
        <f>_xlfn.XLOOKUP(tbDailies[[#This Row],[Month]],tbMonthlies[Month],tbMonthlies[Unemployment],P540)</f>
        <v>0.13300000000000001</v>
      </c>
      <c r="Q539" s="48">
        <f>_xlfn.XLOOKUP(tbDailies[[#This Row],[Month]],tbMonthlies[Month],tbMonthlies[Debt to GDP],Q540)</f>
        <v>84.543999999999997</v>
      </c>
    </row>
    <row r="540" spans="2:17" ht="30" customHeight="1" x14ac:dyDescent="0.25">
      <c r="B540" s="10">
        <v>43973</v>
      </c>
      <c r="C540" s="18" t="str">
        <f>TEXT(tbDailies[[#This Row],[Date]],"mmm-yy")</f>
        <v>May-20</v>
      </c>
      <c r="D540" s="4">
        <v>42</v>
      </c>
      <c r="E540" s="4" t="str">
        <f>_xlfn.XLOOKUP(tbDailies[[#This Row],[Date]],FXUSDCAD[Date],FXUSDCAD[Rate],E541)</f>
        <v>1.4015</v>
      </c>
      <c r="F540" s="6">
        <f>_xlfn.XLOOKUP(tbDailies[[#This Row],[Date]],BTC_USD_History[Date],BTC_USD_History[Close],"n/a")</f>
        <v>9182.5771480000003</v>
      </c>
      <c r="G540" s="6">
        <f>_xlfn.XLOOKUP(tbDailies[[#This Row],[Date]],ETH_USD_History[Date(UTC)],ETH_USD_History[Value],"n/a")</f>
        <v>207.28</v>
      </c>
      <c r="H540" s="6">
        <f>_xlfn.XLOOKUP(tbDailies[[#This Row],[Date]],VOO_USD_History[Date],VOO_USD_History[Close],"n/a")</f>
        <v>271.54998799999998</v>
      </c>
      <c r="I540" s="8">
        <f>_xlfn.XLOOKUP(tbDailies[[#This Row],[Date]],VIX_USD_History[DATE],VIX_USD_History[CLOSE],"n/a")</f>
        <v>28.16</v>
      </c>
      <c r="J540" s="6">
        <f>tbDailies[[#This Row],[BTC-USD]]*tbDailies[[#This Row],[FX]]</f>
        <v>12869.381872922</v>
      </c>
      <c r="K540" s="6">
        <f>tbDailies[[#This Row],[ETH-USD]]*tbDailies[[#This Row],[FX]]</f>
        <v>290.50292000000002</v>
      </c>
      <c r="L540" s="16">
        <f>_xlfn.XLOOKUP(tbDailies[[#This Row],[Month]],tbMonthlies[Month],tbMonthlies[US Inflation],L541)</f>
        <v>1.1999999999999999E-3</v>
      </c>
      <c r="M540" s="39">
        <f>_xlfn.XLOOKUP(tbDailies[[#This Row],[Month]],tbMonthlies[Month],tbMonthlies[Buffett Indicator],M541)</f>
        <v>1.4632715668441918</v>
      </c>
      <c r="N540" s="39">
        <f>_xlfn.XLOOKUP(tbDailies[[#This Row],[Month]],tbMonthlies[Month],tbMonthlies[CPI Indicator],N541)</f>
        <v>0.71266086666481365</v>
      </c>
      <c r="O540" s="39">
        <f>_xlfn.XLOOKUP(tbDailies[[#This Row],[Month]],tbMonthlies[Month],tbMonthlies[Shiller PE],O541)</f>
        <v>0.2782</v>
      </c>
      <c r="P540" s="39">
        <f>_xlfn.XLOOKUP(tbDailies[[#This Row],[Month]],tbMonthlies[Month],tbMonthlies[Unemployment],P541)</f>
        <v>0.13300000000000001</v>
      </c>
      <c r="Q540" s="48">
        <f>_xlfn.XLOOKUP(tbDailies[[#This Row],[Month]],tbMonthlies[Month],tbMonthlies[Debt to GDP],Q541)</f>
        <v>84.543999999999997</v>
      </c>
    </row>
    <row r="541" spans="2:17" ht="30" customHeight="1" x14ac:dyDescent="0.25">
      <c r="B541" s="10">
        <v>43972</v>
      </c>
      <c r="C541" s="18" t="str">
        <f>TEXT(tbDailies[[#This Row],[Date]],"mmm-yy")</f>
        <v>May-20</v>
      </c>
      <c r="D541" s="4">
        <v>49</v>
      </c>
      <c r="E541" s="4" t="str">
        <f>_xlfn.XLOOKUP(tbDailies[[#This Row],[Date]],FXUSDCAD[Date],FXUSDCAD[Rate],E542)</f>
        <v>1.3935</v>
      </c>
      <c r="F541" s="6">
        <f>_xlfn.XLOOKUP(tbDailies[[#This Row],[Date]],BTC_USD_History[Date],BTC_USD_History[Close],"n/a")</f>
        <v>9081.7617190000001</v>
      </c>
      <c r="G541" s="6">
        <f>_xlfn.XLOOKUP(tbDailies[[#This Row],[Date]],ETH_USD_History[Date(UTC)],ETH_USD_History[Value],"n/a")</f>
        <v>198.56</v>
      </c>
      <c r="H541" s="6">
        <f>_xlfn.XLOOKUP(tbDailies[[#This Row],[Date]],VOO_USD_History[Date],VOO_USD_History[Close],"n/a")</f>
        <v>270.94000199999999</v>
      </c>
      <c r="I541" s="8">
        <f>_xlfn.XLOOKUP(tbDailies[[#This Row],[Date]],VIX_USD_History[DATE],VIX_USD_History[CLOSE],"n/a")</f>
        <v>29.53</v>
      </c>
      <c r="J541" s="6">
        <f>tbDailies[[#This Row],[BTC-USD]]*tbDailies[[#This Row],[FX]]</f>
        <v>12655.434955426499</v>
      </c>
      <c r="K541" s="6">
        <f>tbDailies[[#This Row],[ETH-USD]]*tbDailies[[#This Row],[FX]]</f>
        <v>276.69335999999998</v>
      </c>
      <c r="L541" s="16">
        <f>_xlfn.XLOOKUP(tbDailies[[#This Row],[Month]],tbMonthlies[Month],tbMonthlies[US Inflation],L542)</f>
        <v>1.1999999999999999E-3</v>
      </c>
      <c r="M541" s="39">
        <f>_xlfn.XLOOKUP(tbDailies[[#This Row],[Month]],tbMonthlies[Month],tbMonthlies[Buffett Indicator],M542)</f>
        <v>1.4632715668441918</v>
      </c>
      <c r="N541" s="39">
        <f>_xlfn.XLOOKUP(tbDailies[[#This Row],[Month]],tbMonthlies[Month],tbMonthlies[CPI Indicator],N542)</f>
        <v>0.71266086666481365</v>
      </c>
      <c r="O541" s="39">
        <f>_xlfn.XLOOKUP(tbDailies[[#This Row],[Month]],tbMonthlies[Month],tbMonthlies[Shiller PE],O542)</f>
        <v>0.2782</v>
      </c>
      <c r="P541" s="39">
        <f>_xlfn.XLOOKUP(tbDailies[[#This Row],[Month]],tbMonthlies[Month],tbMonthlies[Unemployment],P542)</f>
        <v>0.13300000000000001</v>
      </c>
      <c r="Q541" s="48">
        <f>_xlfn.XLOOKUP(tbDailies[[#This Row],[Month]],tbMonthlies[Month],tbMonthlies[Debt to GDP],Q542)</f>
        <v>84.543999999999997</v>
      </c>
    </row>
    <row r="542" spans="2:17" ht="30" customHeight="1" x14ac:dyDescent="0.25">
      <c r="B542" s="10">
        <v>43971</v>
      </c>
      <c r="C542" s="18" t="str">
        <f>TEXT(tbDailies[[#This Row],[Date]],"mmm-yy")</f>
        <v>May-20</v>
      </c>
      <c r="D542" s="4">
        <v>52</v>
      </c>
      <c r="E542" s="4" t="str">
        <f>_xlfn.XLOOKUP(tbDailies[[#This Row],[Date]],FXUSDCAD[Date],FXUSDCAD[Rate],E543)</f>
        <v>1.3892</v>
      </c>
      <c r="F542" s="6">
        <f>_xlfn.XLOOKUP(tbDailies[[#This Row],[Date]],BTC_USD_History[Date],BTC_USD_History[Close],"n/a")</f>
        <v>9522.9814449999994</v>
      </c>
      <c r="G542" s="6">
        <f>_xlfn.XLOOKUP(tbDailies[[#This Row],[Date]],ETH_USD_History[Date(UTC)],ETH_USD_History[Value],"n/a")</f>
        <v>209.85</v>
      </c>
      <c r="H542" s="6">
        <f>_xlfn.XLOOKUP(tbDailies[[#This Row],[Date]],VOO_USD_History[Date],VOO_USD_History[Close],"n/a")</f>
        <v>272.89999399999999</v>
      </c>
      <c r="I542" s="8">
        <f>_xlfn.XLOOKUP(tbDailies[[#This Row],[Date]],VIX_USD_History[DATE],VIX_USD_History[CLOSE],"n/a")</f>
        <v>27.99</v>
      </c>
      <c r="J542" s="6">
        <f>tbDailies[[#This Row],[BTC-USD]]*tbDailies[[#This Row],[FX]]</f>
        <v>13229.325823394</v>
      </c>
      <c r="K542" s="6">
        <f>tbDailies[[#This Row],[ETH-USD]]*tbDailies[[#This Row],[FX]]</f>
        <v>291.52361999999999</v>
      </c>
      <c r="L542" s="16">
        <f>_xlfn.XLOOKUP(tbDailies[[#This Row],[Month]],tbMonthlies[Month],tbMonthlies[US Inflation],L543)</f>
        <v>1.1999999999999999E-3</v>
      </c>
      <c r="M542" s="39">
        <f>_xlfn.XLOOKUP(tbDailies[[#This Row],[Month]],tbMonthlies[Month],tbMonthlies[Buffett Indicator],M543)</f>
        <v>1.4632715668441918</v>
      </c>
      <c r="N542" s="39">
        <f>_xlfn.XLOOKUP(tbDailies[[#This Row],[Month]],tbMonthlies[Month],tbMonthlies[CPI Indicator],N543)</f>
        <v>0.71266086666481365</v>
      </c>
      <c r="O542" s="39">
        <f>_xlfn.XLOOKUP(tbDailies[[#This Row],[Month]],tbMonthlies[Month],tbMonthlies[Shiller PE],O543)</f>
        <v>0.2782</v>
      </c>
      <c r="P542" s="39">
        <f>_xlfn.XLOOKUP(tbDailies[[#This Row],[Month]],tbMonthlies[Month],tbMonthlies[Unemployment],P543)</f>
        <v>0.13300000000000001</v>
      </c>
      <c r="Q542" s="48">
        <f>_xlfn.XLOOKUP(tbDailies[[#This Row],[Month]],tbMonthlies[Month],tbMonthlies[Debt to GDP],Q543)</f>
        <v>84.543999999999997</v>
      </c>
    </row>
    <row r="543" spans="2:17" ht="30" customHeight="1" x14ac:dyDescent="0.25">
      <c r="B543" s="10">
        <v>43970</v>
      </c>
      <c r="C543" s="18" t="str">
        <f>TEXT(tbDailies[[#This Row],[Date]],"mmm-yy")</f>
        <v>May-20</v>
      </c>
      <c r="D543" s="4">
        <v>50</v>
      </c>
      <c r="E543" s="4" t="str">
        <f>_xlfn.XLOOKUP(tbDailies[[#This Row],[Date]],FXUSDCAD[Date],FXUSDCAD[Rate],E544)</f>
        <v>1.3893</v>
      </c>
      <c r="F543" s="6">
        <f>_xlfn.XLOOKUP(tbDailies[[#This Row],[Date]],BTC_USD_History[Date],BTC_USD_History[Close],"n/a")</f>
        <v>9729.0380860000005</v>
      </c>
      <c r="G543" s="6">
        <f>_xlfn.XLOOKUP(tbDailies[[#This Row],[Date]],ETH_USD_History[Date(UTC)],ETH_USD_History[Value],"n/a")</f>
        <v>214.63</v>
      </c>
      <c r="H543" s="6">
        <f>_xlfn.XLOOKUP(tbDailies[[#This Row],[Date]],VOO_USD_History[Date],VOO_USD_History[Close],"n/a")</f>
        <v>268.51998900000001</v>
      </c>
      <c r="I543" s="8">
        <f>_xlfn.XLOOKUP(tbDailies[[#This Row],[Date]],VIX_USD_History[DATE],VIX_USD_History[CLOSE],"n/a")</f>
        <v>30.53</v>
      </c>
      <c r="J543" s="6">
        <f>tbDailies[[#This Row],[BTC-USD]]*tbDailies[[#This Row],[FX]]</f>
        <v>13516.552612879801</v>
      </c>
      <c r="K543" s="6">
        <f>tbDailies[[#This Row],[ETH-USD]]*tbDailies[[#This Row],[FX]]</f>
        <v>298.18545899999998</v>
      </c>
      <c r="L543" s="16">
        <f>_xlfn.XLOOKUP(tbDailies[[#This Row],[Month]],tbMonthlies[Month],tbMonthlies[US Inflation],L544)</f>
        <v>1.1999999999999999E-3</v>
      </c>
      <c r="M543" s="39">
        <f>_xlfn.XLOOKUP(tbDailies[[#This Row],[Month]],tbMonthlies[Month],tbMonthlies[Buffett Indicator],M544)</f>
        <v>1.4632715668441918</v>
      </c>
      <c r="N543" s="39">
        <f>_xlfn.XLOOKUP(tbDailies[[#This Row],[Month]],tbMonthlies[Month],tbMonthlies[CPI Indicator],N544)</f>
        <v>0.71266086666481365</v>
      </c>
      <c r="O543" s="39">
        <f>_xlfn.XLOOKUP(tbDailies[[#This Row],[Month]],tbMonthlies[Month],tbMonthlies[Shiller PE],O544)</f>
        <v>0.2782</v>
      </c>
      <c r="P543" s="39">
        <f>_xlfn.XLOOKUP(tbDailies[[#This Row],[Month]],tbMonthlies[Month],tbMonthlies[Unemployment],P544)</f>
        <v>0.13300000000000001</v>
      </c>
      <c r="Q543" s="48">
        <f>_xlfn.XLOOKUP(tbDailies[[#This Row],[Month]],tbMonthlies[Month],tbMonthlies[Debt to GDP],Q544)</f>
        <v>84.543999999999997</v>
      </c>
    </row>
    <row r="544" spans="2:17" ht="30" customHeight="1" x14ac:dyDescent="0.25">
      <c r="B544" s="10">
        <v>43969</v>
      </c>
      <c r="C544" s="18" t="str">
        <f>TEXT(tbDailies[[#This Row],[Date]],"mmm-yy")</f>
        <v>May-20</v>
      </c>
      <c r="D544" s="4">
        <v>50</v>
      </c>
      <c r="E544" s="4" t="str">
        <f>_xlfn.XLOOKUP(tbDailies[[#This Row],[Date]],FXUSDCAD[Date],FXUSDCAD[Rate],E545)</f>
        <v>1.4094</v>
      </c>
      <c r="F544" s="6">
        <f>_xlfn.XLOOKUP(tbDailies[[#This Row],[Date]],BTC_USD_History[Date],BTC_USD_History[Close],"n/a")</f>
        <v>9726.5751949999994</v>
      </c>
      <c r="G544" s="6">
        <f>_xlfn.XLOOKUP(tbDailies[[#This Row],[Date]],ETH_USD_History[Date(UTC)],ETH_USD_History[Value],"n/a")</f>
        <v>214.73</v>
      </c>
      <c r="H544" s="6">
        <f>_xlfn.XLOOKUP(tbDailies[[#This Row],[Date]],VOO_USD_History[Date],VOO_USD_History[Close],"n/a")</f>
        <v>271.07998700000002</v>
      </c>
      <c r="I544" s="8">
        <f>_xlfn.XLOOKUP(tbDailies[[#This Row],[Date]],VIX_USD_History[DATE],VIX_USD_History[CLOSE],"n/a")</f>
        <v>29.3</v>
      </c>
      <c r="J544" s="6">
        <f>tbDailies[[#This Row],[BTC-USD]]*tbDailies[[#This Row],[FX]]</f>
        <v>13708.635079832999</v>
      </c>
      <c r="K544" s="6">
        <f>tbDailies[[#This Row],[ETH-USD]]*tbDailies[[#This Row],[FX]]</f>
        <v>302.64046199999996</v>
      </c>
      <c r="L544" s="16">
        <f>_xlfn.XLOOKUP(tbDailies[[#This Row],[Month]],tbMonthlies[Month],tbMonthlies[US Inflation],L545)</f>
        <v>1.1999999999999999E-3</v>
      </c>
      <c r="M544" s="39">
        <f>_xlfn.XLOOKUP(tbDailies[[#This Row],[Month]],tbMonthlies[Month],tbMonthlies[Buffett Indicator],M545)</f>
        <v>1.4632715668441918</v>
      </c>
      <c r="N544" s="39">
        <f>_xlfn.XLOOKUP(tbDailies[[#This Row],[Month]],tbMonthlies[Month],tbMonthlies[CPI Indicator],N545)</f>
        <v>0.71266086666481365</v>
      </c>
      <c r="O544" s="39">
        <f>_xlfn.XLOOKUP(tbDailies[[#This Row],[Month]],tbMonthlies[Month],tbMonthlies[Shiller PE],O545)</f>
        <v>0.2782</v>
      </c>
      <c r="P544" s="39">
        <f>_xlfn.XLOOKUP(tbDailies[[#This Row],[Month]],tbMonthlies[Month],tbMonthlies[Unemployment],P545)</f>
        <v>0.13300000000000001</v>
      </c>
      <c r="Q544" s="48">
        <f>_xlfn.XLOOKUP(tbDailies[[#This Row],[Month]],tbMonthlies[Month],tbMonthlies[Debt to GDP],Q545)</f>
        <v>84.543999999999997</v>
      </c>
    </row>
    <row r="545" spans="2:17" ht="30" customHeight="1" x14ac:dyDescent="0.25">
      <c r="B545" s="10">
        <v>43968</v>
      </c>
      <c r="C545" s="18" t="str">
        <f>TEXT(tbDailies[[#This Row],[Date]],"mmm-yy")</f>
        <v>May-20</v>
      </c>
      <c r="D545" s="4">
        <v>40</v>
      </c>
      <c r="E545" s="4" t="str">
        <f>_xlfn.XLOOKUP(tbDailies[[#This Row],[Date]],FXUSDCAD[Date],FXUSDCAD[Rate],E546)</f>
        <v>1.4094</v>
      </c>
      <c r="F545" s="6">
        <f>_xlfn.XLOOKUP(tbDailies[[#This Row],[Date]],BTC_USD_History[Date],BTC_USD_History[Close],"n/a")</f>
        <v>9670.7392579999996</v>
      </c>
      <c r="G545" s="6">
        <f>_xlfn.XLOOKUP(tbDailies[[#This Row],[Date]],ETH_USD_History[Date(UTC)],ETH_USD_History[Value],"n/a")</f>
        <v>206.98</v>
      </c>
      <c r="H545" s="6" t="str">
        <f>_xlfn.XLOOKUP(tbDailies[[#This Row],[Date]],VOO_USD_History[Date],VOO_USD_History[Close],"n/a")</f>
        <v>n/a</v>
      </c>
      <c r="I545" s="8" t="str">
        <f>_xlfn.XLOOKUP(tbDailies[[#This Row],[Date]],VIX_USD_History[DATE],VIX_USD_History[CLOSE],"n/a")</f>
        <v>n/a</v>
      </c>
      <c r="J545" s="6">
        <f>tbDailies[[#This Row],[BTC-USD]]*tbDailies[[#This Row],[FX]]</f>
        <v>13629.939910225199</v>
      </c>
      <c r="K545" s="6">
        <f>tbDailies[[#This Row],[ETH-USD]]*tbDailies[[#This Row],[FX]]</f>
        <v>291.71761199999997</v>
      </c>
      <c r="L545" s="16">
        <f>_xlfn.XLOOKUP(tbDailies[[#This Row],[Month]],tbMonthlies[Month],tbMonthlies[US Inflation],L546)</f>
        <v>1.1999999999999999E-3</v>
      </c>
      <c r="M545" s="39">
        <f>_xlfn.XLOOKUP(tbDailies[[#This Row],[Month]],tbMonthlies[Month],tbMonthlies[Buffett Indicator],M546)</f>
        <v>1.4632715668441918</v>
      </c>
      <c r="N545" s="39">
        <f>_xlfn.XLOOKUP(tbDailies[[#This Row],[Month]],tbMonthlies[Month],tbMonthlies[CPI Indicator],N546)</f>
        <v>0.71266086666481365</v>
      </c>
      <c r="O545" s="39">
        <f>_xlfn.XLOOKUP(tbDailies[[#This Row],[Month]],tbMonthlies[Month],tbMonthlies[Shiller PE],O546)</f>
        <v>0.2782</v>
      </c>
      <c r="P545" s="39">
        <f>_xlfn.XLOOKUP(tbDailies[[#This Row],[Month]],tbMonthlies[Month],tbMonthlies[Unemployment],P546)</f>
        <v>0.13300000000000001</v>
      </c>
      <c r="Q545" s="48">
        <f>_xlfn.XLOOKUP(tbDailies[[#This Row],[Month]],tbMonthlies[Month],tbMonthlies[Debt to GDP],Q546)</f>
        <v>84.543999999999997</v>
      </c>
    </row>
    <row r="546" spans="2:17" ht="30" customHeight="1" x14ac:dyDescent="0.25">
      <c r="B546" s="10">
        <v>43967</v>
      </c>
      <c r="C546" s="18" t="str">
        <f>TEXT(tbDailies[[#This Row],[Date]],"mmm-yy")</f>
        <v>May-20</v>
      </c>
      <c r="D546" s="4">
        <v>41</v>
      </c>
      <c r="E546" s="4" t="str">
        <f>_xlfn.XLOOKUP(tbDailies[[#This Row],[Date]],FXUSDCAD[Date],FXUSDCAD[Rate],E547)</f>
        <v>1.4094</v>
      </c>
      <c r="F546" s="6">
        <f>_xlfn.XLOOKUP(tbDailies[[#This Row],[Date]],BTC_USD_History[Date],BTC_USD_History[Close],"n/a")</f>
        <v>9377.0136719999991</v>
      </c>
      <c r="G546" s="6">
        <f>_xlfn.XLOOKUP(tbDailies[[#This Row],[Date]],ETH_USD_History[Date(UTC)],ETH_USD_History[Value],"n/a")</f>
        <v>200.51</v>
      </c>
      <c r="H546" s="6" t="str">
        <f>_xlfn.XLOOKUP(tbDailies[[#This Row],[Date]],VOO_USD_History[Date],VOO_USD_History[Close],"n/a")</f>
        <v>n/a</v>
      </c>
      <c r="I546" s="8" t="str">
        <f>_xlfn.XLOOKUP(tbDailies[[#This Row],[Date]],VIX_USD_History[DATE],VIX_USD_History[CLOSE],"n/a")</f>
        <v>n/a</v>
      </c>
      <c r="J546" s="6">
        <f>tbDailies[[#This Row],[BTC-USD]]*tbDailies[[#This Row],[FX]]</f>
        <v>13215.963069316798</v>
      </c>
      <c r="K546" s="6">
        <f>tbDailies[[#This Row],[ETH-USD]]*tbDailies[[#This Row],[FX]]</f>
        <v>282.598794</v>
      </c>
      <c r="L546" s="16">
        <f>_xlfn.XLOOKUP(tbDailies[[#This Row],[Month]],tbMonthlies[Month],tbMonthlies[US Inflation],L547)</f>
        <v>1.1999999999999999E-3</v>
      </c>
      <c r="M546" s="39">
        <f>_xlfn.XLOOKUP(tbDailies[[#This Row],[Month]],tbMonthlies[Month],tbMonthlies[Buffett Indicator],M547)</f>
        <v>1.4632715668441918</v>
      </c>
      <c r="N546" s="39">
        <f>_xlfn.XLOOKUP(tbDailies[[#This Row],[Month]],tbMonthlies[Month],tbMonthlies[CPI Indicator],N547)</f>
        <v>0.71266086666481365</v>
      </c>
      <c r="O546" s="39">
        <f>_xlfn.XLOOKUP(tbDailies[[#This Row],[Month]],tbMonthlies[Month],tbMonthlies[Shiller PE],O547)</f>
        <v>0.2782</v>
      </c>
      <c r="P546" s="39">
        <f>_xlfn.XLOOKUP(tbDailies[[#This Row],[Month]],tbMonthlies[Month],tbMonthlies[Unemployment],P547)</f>
        <v>0.13300000000000001</v>
      </c>
      <c r="Q546" s="48">
        <f>_xlfn.XLOOKUP(tbDailies[[#This Row],[Month]],tbMonthlies[Month],tbMonthlies[Debt to GDP],Q547)</f>
        <v>84.543999999999997</v>
      </c>
    </row>
    <row r="547" spans="2:17" ht="30" customHeight="1" x14ac:dyDescent="0.25">
      <c r="B547" s="10">
        <v>43966</v>
      </c>
      <c r="C547" s="18" t="str">
        <f>TEXT(tbDailies[[#This Row],[Date]],"mmm-yy")</f>
        <v>May-20</v>
      </c>
      <c r="D547" s="4">
        <v>44</v>
      </c>
      <c r="E547" s="4" t="str">
        <f>_xlfn.XLOOKUP(tbDailies[[#This Row],[Date]],FXUSDCAD[Date],FXUSDCAD[Rate],E548)</f>
        <v>1.4094</v>
      </c>
      <c r="F547" s="6">
        <f>_xlfn.XLOOKUP(tbDailies[[#This Row],[Date]],BTC_USD_History[Date],BTC_USD_History[Close],"n/a")</f>
        <v>9328.1972659999992</v>
      </c>
      <c r="G547" s="6">
        <f>_xlfn.XLOOKUP(tbDailies[[#This Row],[Date]],ETH_USD_History[Date(UTC)],ETH_USD_History[Value],"n/a")</f>
        <v>194.65</v>
      </c>
      <c r="H547" s="6">
        <f>_xlfn.XLOOKUP(tbDailies[[#This Row],[Date]],VOO_USD_History[Date],VOO_USD_History[Close],"n/a")</f>
        <v>263.040009</v>
      </c>
      <c r="I547" s="8">
        <f>_xlfn.XLOOKUP(tbDailies[[#This Row],[Date]],VIX_USD_History[DATE],VIX_USD_History[CLOSE],"n/a")</f>
        <v>31.89</v>
      </c>
      <c r="J547" s="6">
        <f>tbDailies[[#This Row],[BTC-USD]]*tbDailies[[#This Row],[FX]]</f>
        <v>13147.161226700398</v>
      </c>
      <c r="K547" s="6">
        <f>tbDailies[[#This Row],[ETH-USD]]*tbDailies[[#This Row],[FX]]</f>
        <v>274.33971000000003</v>
      </c>
      <c r="L547" s="16">
        <f>_xlfn.XLOOKUP(tbDailies[[#This Row],[Month]],tbMonthlies[Month],tbMonthlies[US Inflation],L548)</f>
        <v>1.1999999999999999E-3</v>
      </c>
      <c r="M547" s="39">
        <f>_xlfn.XLOOKUP(tbDailies[[#This Row],[Month]],tbMonthlies[Month],tbMonthlies[Buffett Indicator],M548)</f>
        <v>1.4632715668441918</v>
      </c>
      <c r="N547" s="39">
        <f>_xlfn.XLOOKUP(tbDailies[[#This Row],[Month]],tbMonthlies[Month],tbMonthlies[CPI Indicator],N548)</f>
        <v>0.71266086666481365</v>
      </c>
      <c r="O547" s="39">
        <f>_xlfn.XLOOKUP(tbDailies[[#This Row],[Month]],tbMonthlies[Month],tbMonthlies[Shiller PE],O548)</f>
        <v>0.2782</v>
      </c>
      <c r="P547" s="39">
        <f>_xlfn.XLOOKUP(tbDailies[[#This Row],[Month]],tbMonthlies[Month],tbMonthlies[Unemployment],P548)</f>
        <v>0.13300000000000001</v>
      </c>
      <c r="Q547" s="48">
        <f>_xlfn.XLOOKUP(tbDailies[[#This Row],[Month]],tbMonthlies[Month],tbMonthlies[Debt to GDP],Q548)</f>
        <v>84.543999999999997</v>
      </c>
    </row>
    <row r="548" spans="2:17" ht="30" customHeight="1" x14ac:dyDescent="0.25">
      <c r="B548" s="10">
        <v>43965</v>
      </c>
      <c r="C548" s="18" t="str">
        <f>TEXT(tbDailies[[#This Row],[Date]],"mmm-yy")</f>
        <v>May-20</v>
      </c>
      <c r="D548" s="4">
        <v>40</v>
      </c>
      <c r="E548" s="4" t="str">
        <f>_xlfn.XLOOKUP(tbDailies[[#This Row],[Date]],FXUSDCAD[Date],FXUSDCAD[Rate],E549)</f>
        <v>1.4090</v>
      </c>
      <c r="F548" s="6">
        <f>_xlfn.XLOOKUP(tbDailies[[#This Row],[Date]],BTC_USD_History[Date],BTC_USD_History[Close],"n/a")</f>
        <v>9733.7216800000006</v>
      </c>
      <c r="G548" s="6">
        <f>_xlfn.XLOOKUP(tbDailies[[#This Row],[Date]],ETH_USD_History[Date(UTC)],ETH_USD_History[Value],"n/a")</f>
        <v>203.32</v>
      </c>
      <c r="H548" s="6">
        <f>_xlfn.XLOOKUP(tbDailies[[#This Row],[Date]],VOO_USD_History[Date],VOO_USD_History[Close],"n/a")</f>
        <v>261.85998499999999</v>
      </c>
      <c r="I548" s="8">
        <f>_xlfn.XLOOKUP(tbDailies[[#This Row],[Date]],VIX_USD_History[DATE],VIX_USD_History[CLOSE],"n/a")</f>
        <v>32.61</v>
      </c>
      <c r="J548" s="6">
        <f>tbDailies[[#This Row],[BTC-USD]]*tbDailies[[#This Row],[FX]]</f>
        <v>13714.813847120002</v>
      </c>
      <c r="K548" s="6">
        <f>tbDailies[[#This Row],[ETH-USD]]*tbDailies[[#This Row],[FX]]</f>
        <v>286.47787999999997</v>
      </c>
      <c r="L548" s="16">
        <f>_xlfn.XLOOKUP(tbDailies[[#This Row],[Month]],tbMonthlies[Month],tbMonthlies[US Inflation],L549)</f>
        <v>1.1999999999999999E-3</v>
      </c>
      <c r="M548" s="39">
        <f>_xlfn.XLOOKUP(tbDailies[[#This Row],[Month]],tbMonthlies[Month],tbMonthlies[Buffett Indicator],M549)</f>
        <v>1.4632715668441918</v>
      </c>
      <c r="N548" s="39">
        <f>_xlfn.XLOOKUP(tbDailies[[#This Row],[Month]],tbMonthlies[Month],tbMonthlies[CPI Indicator],N549)</f>
        <v>0.71266086666481365</v>
      </c>
      <c r="O548" s="39">
        <f>_xlfn.XLOOKUP(tbDailies[[#This Row],[Month]],tbMonthlies[Month],tbMonthlies[Shiller PE],O549)</f>
        <v>0.2782</v>
      </c>
      <c r="P548" s="39">
        <f>_xlfn.XLOOKUP(tbDailies[[#This Row],[Month]],tbMonthlies[Month],tbMonthlies[Unemployment],P549)</f>
        <v>0.13300000000000001</v>
      </c>
      <c r="Q548" s="48">
        <f>_xlfn.XLOOKUP(tbDailies[[#This Row],[Month]],tbMonthlies[Month],tbMonthlies[Debt to GDP],Q549)</f>
        <v>84.543999999999997</v>
      </c>
    </row>
    <row r="549" spans="2:17" ht="30" customHeight="1" x14ac:dyDescent="0.25">
      <c r="B549" s="10">
        <v>43964</v>
      </c>
      <c r="C549" s="18" t="str">
        <f>TEXT(tbDailies[[#This Row],[Date]],"mmm-yy")</f>
        <v>May-20</v>
      </c>
      <c r="D549" s="4">
        <v>41</v>
      </c>
      <c r="E549" s="4" t="str">
        <f>_xlfn.XLOOKUP(tbDailies[[#This Row],[Date]],FXUSDCAD[Date],FXUSDCAD[Rate],E550)</f>
        <v>1.4073</v>
      </c>
      <c r="F549" s="6">
        <f>_xlfn.XLOOKUP(tbDailies[[#This Row],[Date]],BTC_USD_History[Date],BTC_USD_History[Close],"n/a")</f>
        <v>9269.9873050000006</v>
      </c>
      <c r="G549" s="6">
        <f>_xlfn.XLOOKUP(tbDailies[[#This Row],[Date]],ETH_USD_History[Date(UTC)],ETH_USD_History[Value],"n/a")</f>
        <v>199.85</v>
      </c>
      <c r="H549" s="6">
        <f>_xlfn.XLOOKUP(tbDailies[[#This Row],[Date]],VOO_USD_History[Date],VOO_USD_History[Close],"n/a")</f>
        <v>258.73998999999998</v>
      </c>
      <c r="I549" s="8">
        <f>_xlfn.XLOOKUP(tbDailies[[#This Row],[Date]],VIX_USD_History[DATE],VIX_USD_History[CLOSE],"n/a")</f>
        <v>35.28</v>
      </c>
      <c r="J549" s="6">
        <f>tbDailies[[#This Row],[BTC-USD]]*tbDailies[[#This Row],[FX]]</f>
        <v>13045.653134326501</v>
      </c>
      <c r="K549" s="6">
        <f>tbDailies[[#This Row],[ETH-USD]]*tbDailies[[#This Row],[FX]]</f>
        <v>281.24890499999998</v>
      </c>
      <c r="L549" s="16">
        <f>_xlfn.XLOOKUP(tbDailies[[#This Row],[Month]],tbMonthlies[Month],tbMonthlies[US Inflation],L550)</f>
        <v>1.1999999999999999E-3</v>
      </c>
      <c r="M549" s="39">
        <f>_xlfn.XLOOKUP(tbDailies[[#This Row],[Month]],tbMonthlies[Month],tbMonthlies[Buffett Indicator],M550)</f>
        <v>1.4632715668441918</v>
      </c>
      <c r="N549" s="39">
        <f>_xlfn.XLOOKUP(tbDailies[[#This Row],[Month]],tbMonthlies[Month],tbMonthlies[CPI Indicator],N550)</f>
        <v>0.71266086666481365</v>
      </c>
      <c r="O549" s="39">
        <f>_xlfn.XLOOKUP(tbDailies[[#This Row],[Month]],tbMonthlies[Month],tbMonthlies[Shiller PE],O550)</f>
        <v>0.2782</v>
      </c>
      <c r="P549" s="39">
        <f>_xlfn.XLOOKUP(tbDailies[[#This Row],[Month]],tbMonthlies[Month],tbMonthlies[Unemployment],P550)</f>
        <v>0.13300000000000001</v>
      </c>
      <c r="Q549" s="48">
        <f>_xlfn.XLOOKUP(tbDailies[[#This Row],[Month]],tbMonthlies[Month],tbMonthlies[Debt to GDP],Q550)</f>
        <v>84.543999999999997</v>
      </c>
    </row>
    <row r="550" spans="2:17" ht="30" customHeight="1" x14ac:dyDescent="0.25">
      <c r="B550" s="10">
        <v>43963</v>
      </c>
      <c r="C550" s="18" t="str">
        <f>TEXT(tbDailies[[#This Row],[Date]],"mmm-yy")</f>
        <v>May-20</v>
      </c>
      <c r="D550" s="4">
        <v>39</v>
      </c>
      <c r="E550" s="4" t="str">
        <f>_xlfn.XLOOKUP(tbDailies[[#This Row],[Date]],FXUSDCAD[Date],FXUSDCAD[Rate],E551)</f>
        <v>1.4015</v>
      </c>
      <c r="F550" s="6">
        <f>_xlfn.XLOOKUP(tbDailies[[#This Row],[Date]],BTC_USD_History[Date],BTC_USD_History[Close],"n/a")</f>
        <v>8804.4775389999995</v>
      </c>
      <c r="G550" s="6">
        <f>_xlfn.XLOOKUP(tbDailies[[#This Row],[Date]],ETH_USD_History[Date(UTC)],ETH_USD_History[Value],"n/a")</f>
        <v>189.9</v>
      </c>
      <c r="H550" s="6">
        <f>_xlfn.XLOOKUP(tbDailies[[#This Row],[Date]],VOO_USD_History[Date],VOO_USD_History[Close],"n/a")</f>
        <v>263.41000400000001</v>
      </c>
      <c r="I550" s="8">
        <f>_xlfn.XLOOKUP(tbDailies[[#This Row],[Date]],VIX_USD_History[DATE],VIX_USD_History[CLOSE],"n/a")</f>
        <v>33.04</v>
      </c>
      <c r="J550" s="6">
        <f>tbDailies[[#This Row],[BTC-USD]]*tbDailies[[#This Row],[FX]]</f>
        <v>12339.475270908499</v>
      </c>
      <c r="K550" s="6">
        <f>tbDailies[[#This Row],[ETH-USD]]*tbDailies[[#This Row],[FX]]</f>
        <v>266.14485000000002</v>
      </c>
      <c r="L550" s="16">
        <f>_xlfn.XLOOKUP(tbDailies[[#This Row],[Month]],tbMonthlies[Month],tbMonthlies[US Inflation],L551)</f>
        <v>1.1999999999999999E-3</v>
      </c>
      <c r="M550" s="39">
        <f>_xlfn.XLOOKUP(tbDailies[[#This Row],[Month]],tbMonthlies[Month],tbMonthlies[Buffett Indicator],M551)</f>
        <v>1.4632715668441918</v>
      </c>
      <c r="N550" s="39">
        <f>_xlfn.XLOOKUP(tbDailies[[#This Row],[Month]],tbMonthlies[Month],tbMonthlies[CPI Indicator],N551)</f>
        <v>0.71266086666481365</v>
      </c>
      <c r="O550" s="39">
        <f>_xlfn.XLOOKUP(tbDailies[[#This Row],[Month]],tbMonthlies[Month],tbMonthlies[Shiller PE],O551)</f>
        <v>0.2782</v>
      </c>
      <c r="P550" s="39">
        <f>_xlfn.XLOOKUP(tbDailies[[#This Row],[Month]],tbMonthlies[Month],tbMonthlies[Unemployment],P551)</f>
        <v>0.13300000000000001</v>
      </c>
      <c r="Q550" s="48">
        <f>_xlfn.XLOOKUP(tbDailies[[#This Row],[Month]],tbMonthlies[Month],tbMonthlies[Debt to GDP],Q551)</f>
        <v>84.543999999999997</v>
      </c>
    </row>
    <row r="551" spans="2:17" ht="30" customHeight="1" x14ac:dyDescent="0.25">
      <c r="B551" s="10">
        <v>43962</v>
      </c>
      <c r="C551" s="18" t="str">
        <f>TEXT(tbDailies[[#This Row],[Date]],"mmm-yy")</f>
        <v>May-20</v>
      </c>
      <c r="D551" s="4">
        <v>40</v>
      </c>
      <c r="E551" s="4" t="str">
        <f>_xlfn.XLOOKUP(tbDailies[[#This Row],[Date]],FXUSDCAD[Date],FXUSDCAD[Rate],E552)</f>
        <v>1.4012</v>
      </c>
      <c r="F551" s="6">
        <f>_xlfn.XLOOKUP(tbDailies[[#This Row],[Date]],BTC_USD_History[Date],BTC_USD_History[Close],"n/a")</f>
        <v>8601.7958980000003</v>
      </c>
      <c r="G551" s="6">
        <f>_xlfn.XLOOKUP(tbDailies[[#This Row],[Date]],ETH_USD_History[Date(UTC)],ETH_USD_History[Value],"n/a")</f>
        <v>185.88</v>
      </c>
      <c r="H551" s="6">
        <f>_xlfn.XLOOKUP(tbDailies[[#This Row],[Date]],VOO_USD_History[Date],VOO_USD_History[Close],"n/a")</f>
        <v>268.82000699999998</v>
      </c>
      <c r="I551" s="8">
        <f>_xlfn.XLOOKUP(tbDailies[[#This Row],[Date]],VIX_USD_History[DATE],VIX_USD_History[CLOSE],"n/a")</f>
        <v>27.57</v>
      </c>
      <c r="J551" s="6">
        <f>tbDailies[[#This Row],[BTC-USD]]*tbDailies[[#This Row],[FX]]</f>
        <v>12052.8364122776</v>
      </c>
      <c r="K551" s="6">
        <f>tbDailies[[#This Row],[ETH-USD]]*tbDailies[[#This Row],[FX]]</f>
        <v>260.45505600000001</v>
      </c>
      <c r="L551" s="16">
        <f>_xlfn.XLOOKUP(tbDailies[[#This Row],[Month]],tbMonthlies[Month],tbMonthlies[US Inflation],L552)</f>
        <v>1.1999999999999999E-3</v>
      </c>
      <c r="M551" s="39">
        <f>_xlfn.XLOOKUP(tbDailies[[#This Row],[Month]],tbMonthlies[Month],tbMonthlies[Buffett Indicator],M552)</f>
        <v>1.4632715668441918</v>
      </c>
      <c r="N551" s="39">
        <f>_xlfn.XLOOKUP(tbDailies[[#This Row],[Month]],tbMonthlies[Month],tbMonthlies[CPI Indicator],N552)</f>
        <v>0.71266086666481365</v>
      </c>
      <c r="O551" s="39">
        <f>_xlfn.XLOOKUP(tbDailies[[#This Row],[Month]],tbMonthlies[Month],tbMonthlies[Shiller PE],O552)</f>
        <v>0.2782</v>
      </c>
      <c r="P551" s="39">
        <f>_xlfn.XLOOKUP(tbDailies[[#This Row],[Month]],tbMonthlies[Month],tbMonthlies[Unemployment],P552)</f>
        <v>0.13300000000000001</v>
      </c>
      <c r="Q551" s="48">
        <f>_xlfn.XLOOKUP(tbDailies[[#This Row],[Month]],tbMonthlies[Month],tbMonthlies[Debt to GDP],Q552)</f>
        <v>84.543999999999997</v>
      </c>
    </row>
    <row r="552" spans="2:17" ht="30" customHeight="1" x14ac:dyDescent="0.25">
      <c r="B552" s="10">
        <v>43961</v>
      </c>
      <c r="C552" s="18" t="str">
        <f>TEXT(tbDailies[[#This Row],[Date]],"mmm-yy")</f>
        <v>May-20</v>
      </c>
      <c r="D552" s="4">
        <v>48</v>
      </c>
      <c r="E552" s="4" t="str">
        <f>_xlfn.XLOOKUP(tbDailies[[#This Row],[Date]],FXUSDCAD[Date],FXUSDCAD[Rate],E553)</f>
        <v>1.3934</v>
      </c>
      <c r="F552" s="6">
        <f>_xlfn.XLOOKUP(tbDailies[[#This Row],[Date]],BTC_USD_History[Date],BTC_USD_History[Close],"n/a")</f>
        <v>8756.4306639999995</v>
      </c>
      <c r="G552" s="6">
        <f>_xlfn.XLOOKUP(tbDailies[[#This Row],[Date]],ETH_USD_History[Date(UTC)],ETH_USD_History[Value],"n/a")</f>
        <v>187.84</v>
      </c>
      <c r="H552" s="6" t="str">
        <f>_xlfn.XLOOKUP(tbDailies[[#This Row],[Date]],VOO_USD_History[Date],VOO_USD_History[Close],"n/a")</f>
        <v>n/a</v>
      </c>
      <c r="I552" s="8" t="str">
        <f>_xlfn.XLOOKUP(tbDailies[[#This Row],[Date]],VIX_USD_History[DATE],VIX_USD_History[CLOSE],"n/a")</f>
        <v>n/a</v>
      </c>
      <c r="J552" s="6">
        <f>tbDailies[[#This Row],[BTC-USD]]*tbDailies[[#This Row],[FX]]</f>
        <v>12201.210487217599</v>
      </c>
      <c r="K552" s="6">
        <f>tbDailies[[#This Row],[ETH-USD]]*tbDailies[[#This Row],[FX]]</f>
        <v>261.73625600000003</v>
      </c>
      <c r="L552" s="16">
        <f>_xlfn.XLOOKUP(tbDailies[[#This Row],[Month]],tbMonthlies[Month],tbMonthlies[US Inflation],L553)</f>
        <v>1.1999999999999999E-3</v>
      </c>
      <c r="M552" s="39">
        <f>_xlfn.XLOOKUP(tbDailies[[#This Row],[Month]],tbMonthlies[Month],tbMonthlies[Buffett Indicator],M553)</f>
        <v>1.4632715668441918</v>
      </c>
      <c r="N552" s="39">
        <f>_xlfn.XLOOKUP(tbDailies[[#This Row],[Month]],tbMonthlies[Month],tbMonthlies[CPI Indicator],N553)</f>
        <v>0.71266086666481365</v>
      </c>
      <c r="O552" s="39">
        <f>_xlfn.XLOOKUP(tbDailies[[#This Row],[Month]],tbMonthlies[Month],tbMonthlies[Shiller PE],O553)</f>
        <v>0.2782</v>
      </c>
      <c r="P552" s="39">
        <f>_xlfn.XLOOKUP(tbDailies[[#This Row],[Month]],tbMonthlies[Month],tbMonthlies[Unemployment],P553)</f>
        <v>0.13300000000000001</v>
      </c>
      <c r="Q552" s="48">
        <f>_xlfn.XLOOKUP(tbDailies[[#This Row],[Month]],tbMonthlies[Month],tbMonthlies[Debt to GDP],Q553)</f>
        <v>84.543999999999997</v>
      </c>
    </row>
    <row r="553" spans="2:17" ht="30" customHeight="1" x14ac:dyDescent="0.25">
      <c r="B553" s="10">
        <v>43960</v>
      </c>
      <c r="C553" s="18" t="str">
        <f>TEXT(tbDailies[[#This Row],[Date]],"mmm-yy")</f>
        <v>May-20</v>
      </c>
      <c r="D553" s="4">
        <v>56</v>
      </c>
      <c r="E553" s="4" t="str">
        <f>_xlfn.XLOOKUP(tbDailies[[#This Row],[Date]],FXUSDCAD[Date],FXUSDCAD[Rate],E554)</f>
        <v>1.3934</v>
      </c>
      <c r="F553" s="6">
        <f>_xlfn.XLOOKUP(tbDailies[[#This Row],[Date]],BTC_USD_History[Date],BTC_USD_History[Close],"n/a")</f>
        <v>9593.8964840000008</v>
      </c>
      <c r="G553" s="6">
        <f>_xlfn.XLOOKUP(tbDailies[[#This Row],[Date]],ETH_USD_History[Date(UTC)],ETH_USD_History[Value],"n/a")</f>
        <v>210.1</v>
      </c>
      <c r="H553" s="6" t="str">
        <f>_xlfn.XLOOKUP(tbDailies[[#This Row],[Date]],VOO_USD_History[Date],VOO_USD_History[Close],"n/a")</f>
        <v>n/a</v>
      </c>
      <c r="I553" s="8" t="str">
        <f>_xlfn.XLOOKUP(tbDailies[[#This Row],[Date]],VIX_USD_History[DATE],VIX_USD_History[CLOSE],"n/a")</f>
        <v>n/a</v>
      </c>
      <c r="J553" s="6">
        <f>tbDailies[[#This Row],[BTC-USD]]*tbDailies[[#This Row],[FX]]</f>
        <v>13368.135360805602</v>
      </c>
      <c r="K553" s="6">
        <f>tbDailies[[#This Row],[ETH-USD]]*tbDailies[[#This Row],[FX]]</f>
        <v>292.75333999999998</v>
      </c>
      <c r="L553" s="16">
        <f>_xlfn.XLOOKUP(tbDailies[[#This Row],[Month]],tbMonthlies[Month],tbMonthlies[US Inflation],L554)</f>
        <v>1.1999999999999999E-3</v>
      </c>
      <c r="M553" s="39">
        <f>_xlfn.XLOOKUP(tbDailies[[#This Row],[Month]],tbMonthlies[Month],tbMonthlies[Buffett Indicator],M554)</f>
        <v>1.4632715668441918</v>
      </c>
      <c r="N553" s="39">
        <f>_xlfn.XLOOKUP(tbDailies[[#This Row],[Month]],tbMonthlies[Month],tbMonthlies[CPI Indicator],N554)</f>
        <v>0.71266086666481365</v>
      </c>
      <c r="O553" s="39">
        <f>_xlfn.XLOOKUP(tbDailies[[#This Row],[Month]],tbMonthlies[Month],tbMonthlies[Shiller PE],O554)</f>
        <v>0.2782</v>
      </c>
      <c r="P553" s="39">
        <f>_xlfn.XLOOKUP(tbDailies[[#This Row],[Month]],tbMonthlies[Month],tbMonthlies[Unemployment],P554)</f>
        <v>0.13300000000000001</v>
      </c>
      <c r="Q553" s="48">
        <f>_xlfn.XLOOKUP(tbDailies[[#This Row],[Month]],tbMonthlies[Month],tbMonthlies[Debt to GDP],Q554)</f>
        <v>84.543999999999997</v>
      </c>
    </row>
    <row r="554" spans="2:17" ht="30" customHeight="1" x14ac:dyDescent="0.25">
      <c r="B554" s="10">
        <v>43959</v>
      </c>
      <c r="C554" s="18" t="str">
        <f>TEXT(tbDailies[[#This Row],[Date]],"mmm-yy")</f>
        <v>May-20</v>
      </c>
      <c r="D554" s="4">
        <v>55</v>
      </c>
      <c r="E554" s="4" t="str">
        <f>_xlfn.XLOOKUP(tbDailies[[#This Row],[Date]],FXUSDCAD[Date],FXUSDCAD[Rate],E555)</f>
        <v>1.3934</v>
      </c>
      <c r="F554" s="6">
        <f>_xlfn.XLOOKUP(tbDailies[[#This Row],[Date]],BTC_USD_History[Date],BTC_USD_History[Close],"n/a")</f>
        <v>9842.6660159999992</v>
      </c>
      <c r="G554" s="6">
        <f>_xlfn.XLOOKUP(tbDailies[[#This Row],[Date]],ETH_USD_History[Date(UTC)],ETH_USD_History[Value],"n/a")</f>
        <v>211.54</v>
      </c>
      <c r="H554" s="6">
        <f>_xlfn.XLOOKUP(tbDailies[[#This Row],[Date]],VOO_USD_History[Date],VOO_USD_History[Close],"n/a")</f>
        <v>268.77999899999998</v>
      </c>
      <c r="I554" s="8">
        <f>_xlfn.XLOOKUP(tbDailies[[#This Row],[Date]],VIX_USD_History[DATE],VIX_USD_History[CLOSE],"n/a")</f>
        <v>27.98</v>
      </c>
      <c r="J554" s="6">
        <f>tbDailies[[#This Row],[BTC-USD]]*tbDailies[[#This Row],[FX]]</f>
        <v>13714.770826694399</v>
      </c>
      <c r="K554" s="6">
        <f>tbDailies[[#This Row],[ETH-USD]]*tbDailies[[#This Row],[FX]]</f>
        <v>294.75983600000001</v>
      </c>
      <c r="L554" s="16">
        <f>_xlfn.XLOOKUP(tbDailies[[#This Row],[Month]],tbMonthlies[Month],tbMonthlies[US Inflation],L555)</f>
        <v>1.1999999999999999E-3</v>
      </c>
      <c r="M554" s="39">
        <f>_xlfn.XLOOKUP(tbDailies[[#This Row],[Month]],tbMonthlies[Month],tbMonthlies[Buffett Indicator],M555)</f>
        <v>1.4632715668441918</v>
      </c>
      <c r="N554" s="39">
        <f>_xlfn.XLOOKUP(tbDailies[[#This Row],[Month]],tbMonthlies[Month],tbMonthlies[CPI Indicator],N555)</f>
        <v>0.71266086666481365</v>
      </c>
      <c r="O554" s="39">
        <f>_xlfn.XLOOKUP(tbDailies[[#This Row],[Month]],tbMonthlies[Month],tbMonthlies[Shiller PE],O555)</f>
        <v>0.2782</v>
      </c>
      <c r="P554" s="39">
        <f>_xlfn.XLOOKUP(tbDailies[[#This Row],[Month]],tbMonthlies[Month],tbMonthlies[Unemployment],P555)</f>
        <v>0.13300000000000001</v>
      </c>
      <c r="Q554" s="48">
        <f>_xlfn.XLOOKUP(tbDailies[[#This Row],[Month]],tbMonthlies[Month],tbMonthlies[Debt to GDP],Q555)</f>
        <v>84.543999999999997</v>
      </c>
    </row>
    <row r="555" spans="2:17" ht="30" customHeight="1" x14ac:dyDescent="0.25">
      <c r="B555" s="10">
        <v>43958</v>
      </c>
      <c r="C555" s="18" t="str">
        <f>TEXT(tbDailies[[#This Row],[Date]],"mmm-yy")</f>
        <v>May-20</v>
      </c>
      <c r="D555" s="4">
        <v>49</v>
      </c>
      <c r="E555" s="4" t="str">
        <f>_xlfn.XLOOKUP(tbDailies[[#This Row],[Date]],FXUSDCAD[Date],FXUSDCAD[Rate],E556)</f>
        <v>1.4015</v>
      </c>
      <c r="F555" s="6">
        <f>_xlfn.XLOOKUP(tbDailies[[#This Row],[Date]],BTC_USD_History[Date],BTC_USD_History[Close],"n/a")</f>
        <v>9951.5185550000006</v>
      </c>
      <c r="G555" s="6">
        <f>_xlfn.XLOOKUP(tbDailies[[#This Row],[Date]],ETH_USD_History[Date(UTC)],ETH_USD_History[Value],"n/a")</f>
        <v>212.37</v>
      </c>
      <c r="H555" s="6">
        <f>_xlfn.XLOOKUP(tbDailies[[#This Row],[Date]],VOO_USD_History[Date],VOO_USD_History[Close],"n/a")</f>
        <v>264.35998499999999</v>
      </c>
      <c r="I555" s="8">
        <f>_xlfn.XLOOKUP(tbDailies[[#This Row],[Date]],VIX_USD_History[DATE],VIX_USD_History[CLOSE],"n/a")</f>
        <v>31.44</v>
      </c>
      <c r="J555" s="6">
        <f>tbDailies[[#This Row],[BTC-USD]]*tbDailies[[#This Row],[FX]]</f>
        <v>13947.053254832501</v>
      </c>
      <c r="K555" s="6">
        <f>tbDailies[[#This Row],[ETH-USD]]*tbDailies[[#This Row],[FX]]</f>
        <v>297.63655499999999</v>
      </c>
      <c r="L555" s="16">
        <f>_xlfn.XLOOKUP(tbDailies[[#This Row],[Month]],tbMonthlies[Month],tbMonthlies[US Inflation],L556)</f>
        <v>1.1999999999999999E-3</v>
      </c>
      <c r="M555" s="39">
        <f>_xlfn.XLOOKUP(tbDailies[[#This Row],[Month]],tbMonthlies[Month],tbMonthlies[Buffett Indicator],M556)</f>
        <v>1.4632715668441918</v>
      </c>
      <c r="N555" s="39">
        <f>_xlfn.XLOOKUP(tbDailies[[#This Row],[Month]],tbMonthlies[Month],tbMonthlies[CPI Indicator],N556)</f>
        <v>0.71266086666481365</v>
      </c>
      <c r="O555" s="39">
        <f>_xlfn.XLOOKUP(tbDailies[[#This Row],[Month]],tbMonthlies[Month],tbMonthlies[Shiller PE],O556)</f>
        <v>0.2782</v>
      </c>
      <c r="P555" s="39">
        <f>_xlfn.XLOOKUP(tbDailies[[#This Row],[Month]],tbMonthlies[Month],tbMonthlies[Unemployment],P556)</f>
        <v>0.13300000000000001</v>
      </c>
      <c r="Q555" s="48">
        <f>_xlfn.XLOOKUP(tbDailies[[#This Row],[Month]],tbMonthlies[Month],tbMonthlies[Debt to GDP],Q556)</f>
        <v>84.543999999999997</v>
      </c>
    </row>
    <row r="556" spans="2:17" ht="30" customHeight="1" x14ac:dyDescent="0.25">
      <c r="B556" s="10">
        <v>43957</v>
      </c>
      <c r="C556" s="18" t="str">
        <f>TEXT(tbDailies[[#This Row],[Date]],"mmm-yy")</f>
        <v>May-20</v>
      </c>
      <c r="D556" s="4">
        <v>42</v>
      </c>
      <c r="E556" s="4" t="str">
        <f>_xlfn.XLOOKUP(tbDailies[[#This Row],[Date]],FXUSDCAD[Date],FXUSDCAD[Rate],E557)</f>
        <v>1.4124</v>
      </c>
      <c r="F556" s="6">
        <f>_xlfn.XLOOKUP(tbDailies[[#This Row],[Date]],BTC_USD_History[Date],BTC_USD_History[Close],"n/a")</f>
        <v>9268.7617190000001</v>
      </c>
      <c r="G556" s="6">
        <f>_xlfn.XLOOKUP(tbDailies[[#This Row],[Date]],ETH_USD_History[Date(UTC)],ETH_USD_History[Value],"n/a")</f>
        <v>199.1</v>
      </c>
      <c r="H556" s="6">
        <f>_xlfn.XLOOKUP(tbDailies[[#This Row],[Date]],VOO_USD_History[Date],VOO_USD_History[Close],"n/a")</f>
        <v>261.26998900000001</v>
      </c>
      <c r="I556" s="8">
        <f>_xlfn.XLOOKUP(tbDailies[[#This Row],[Date]],VIX_USD_History[DATE],VIX_USD_History[CLOSE],"n/a")</f>
        <v>34.119999999999997</v>
      </c>
      <c r="J556" s="6">
        <f>tbDailies[[#This Row],[BTC-USD]]*tbDailies[[#This Row],[FX]]</f>
        <v>13091.199051915601</v>
      </c>
      <c r="K556" s="6">
        <f>tbDailies[[#This Row],[ETH-USD]]*tbDailies[[#This Row],[FX]]</f>
        <v>281.20884000000001</v>
      </c>
      <c r="L556" s="16">
        <f>_xlfn.XLOOKUP(tbDailies[[#This Row],[Month]],tbMonthlies[Month],tbMonthlies[US Inflation],L557)</f>
        <v>1.1999999999999999E-3</v>
      </c>
      <c r="M556" s="39">
        <f>_xlfn.XLOOKUP(tbDailies[[#This Row],[Month]],tbMonthlies[Month],tbMonthlies[Buffett Indicator],M557)</f>
        <v>1.4632715668441918</v>
      </c>
      <c r="N556" s="39">
        <f>_xlfn.XLOOKUP(tbDailies[[#This Row],[Month]],tbMonthlies[Month],tbMonthlies[CPI Indicator],N557)</f>
        <v>0.71266086666481365</v>
      </c>
      <c r="O556" s="39">
        <f>_xlfn.XLOOKUP(tbDailies[[#This Row],[Month]],tbMonthlies[Month],tbMonthlies[Shiller PE],O557)</f>
        <v>0.2782</v>
      </c>
      <c r="P556" s="39">
        <f>_xlfn.XLOOKUP(tbDailies[[#This Row],[Month]],tbMonthlies[Month],tbMonthlies[Unemployment],P557)</f>
        <v>0.13300000000000001</v>
      </c>
      <c r="Q556" s="48">
        <f>_xlfn.XLOOKUP(tbDailies[[#This Row],[Month]],tbMonthlies[Month],tbMonthlies[Debt to GDP],Q557)</f>
        <v>84.543999999999997</v>
      </c>
    </row>
    <row r="557" spans="2:17" ht="30" customHeight="1" x14ac:dyDescent="0.25">
      <c r="B557" s="10">
        <v>43956</v>
      </c>
      <c r="C557" s="18" t="str">
        <f>TEXT(tbDailies[[#This Row],[Date]],"mmm-yy")</f>
        <v>May-20</v>
      </c>
      <c r="D557" s="4">
        <v>40</v>
      </c>
      <c r="E557" s="4" t="str">
        <f>_xlfn.XLOOKUP(tbDailies[[#This Row],[Date]],FXUSDCAD[Date],FXUSDCAD[Rate],E558)</f>
        <v>1.4032</v>
      </c>
      <c r="F557" s="6">
        <f>_xlfn.XLOOKUP(tbDailies[[#This Row],[Date]],BTC_USD_History[Date],BTC_USD_History[Close],"n/a")</f>
        <v>9003.0703130000002</v>
      </c>
      <c r="G557" s="6">
        <f>_xlfn.XLOOKUP(tbDailies[[#This Row],[Date]],ETH_USD_History[Date(UTC)],ETH_USD_History[Value],"n/a")</f>
        <v>205.48</v>
      </c>
      <c r="H557" s="6">
        <f>_xlfn.XLOOKUP(tbDailies[[#This Row],[Date]],VOO_USD_History[Date],VOO_USD_History[Close],"n/a")</f>
        <v>263.040009</v>
      </c>
      <c r="I557" s="8">
        <f>_xlfn.XLOOKUP(tbDailies[[#This Row],[Date]],VIX_USD_History[DATE],VIX_USD_History[CLOSE],"n/a")</f>
        <v>33.61</v>
      </c>
      <c r="J557" s="6">
        <f>tbDailies[[#This Row],[BTC-USD]]*tbDailies[[#This Row],[FX]]</f>
        <v>12633.1082632016</v>
      </c>
      <c r="K557" s="6">
        <f>tbDailies[[#This Row],[ETH-USD]]*tbDailies[[#This Row],[FX]]</f>
        <v>288.32953599999996</v>
      </c>
      <c r="L557" s="16">
        <f>_xlfn.XLOOKUP(tbDailies[[#This Row],[Month]],tbMonthlies[Month],tbMonthlies[US Inflation],L558)</f>
        <v>1.1999999999999999E-3</v>
      </c>
      <c r="M557" s="39">
        <f>_xlfn.XLOOKUP(tbDailies[[#This Row],[Month]],tbMonthlies[Month],tbMonthlies[Buffett Indicator],M558)</f>
        <v>1.4632715668441918</v>
      </c>
      <c r="N557" s="39">
        <f>_xlfn.XLOOKUP(tbDailies[[#This Row],[Month]],tbMonthlies[Month],tbMonthlies[CPI Indicator],N558)</f>
        <v>0.71266086666481365</v>
      </c>
      <c r="O557" s="39">
        <f>_xlfn.XLOOKUP(tbDailies[[#This Row],[Month]],tbMonthlies[Month],tbMonthlies[Shiller PE],O558)</f>
        <v>0.2782</v>
      </c>
      <c r="P557" s="39">
        <f>_xlfn.XLOOKUP(tbDailies[[#This Row],[Month]],tbMonthlies[Month],tbMonthlies[Unemployment],P558)</f>
        <v>0.13300000000000001</v>
      </c>
      <c r="Q557" s="48">
        <f>_xlfn.XLOOKUP(tbDailies[[#This Row],[Month]],tbMonthlies[Month],tbMonthlies[Debt to GDP],Q558)</f>
        <v>84.543999999999997</v>
      </c>
    </row>
    <row r="558" spans="2:17" ht="30" customHeight="1" x14ac:dyDescent="0.25">
      <c r="B558" s="10">
        <v>43955</v>
      </c>
      <c r="C558" s="18" t="str">
        <f>TEXT(tbDailies[[#This Row],[Date]],"mmm-yy")</f>
        <v>May-20</v>
      </c>
      <c r="D558" s="4">
        <v>44</v>
      </c>
      <c r="E558" s="4" t="str">
        <f>_xlfn.XLOOKUP(tbDailies[[#This Row],[Date]],FXUSDCAD[Date],FXUSDCAD[Rate],E559)</f>
        <v>1.4085</v>
      </c>
      <c r="F558" s="6">
        <f>_xlfn.XLOOKUP(tbDailies[[#This Row],[Date]],BTC_USD_History[Date],BTC_USD_History[Close],"n/a")</f>
        <v>8912.6542969999991</v>
      </c>
      <c r="G558" s="6">
        <f>_xlfn.XLOOKUP(tbDailies[[#This Row],[Date]],ETH_USD_History[Date(UTC)],ETH_USD_History[Value],"n/a")</f>
        <v>206.94</v>
      </c>
      <c r="H558" s="6">
        <f>_xlfn.XLOOKUP(tbDailies[[#This Row],[Date]],VOO_USD_History[Date],VOO_USD_History[Close],"n/a")</f>
        <v>260.64001500000001</v>
      </c>
      <c r="I558" s="8">
        <f>_xlfn.XLOOKUP(tbDailies[[#This Row],[Date]],VIX_USD_History[DATE],VIX_USD_History[CLOSE],"n/a")</f>
        <v>35.97</v>
      </c>
      <c r="J558" s="6">
        <f>tbDailies[[#This Row],[BTC-USD]]*tbDailies[[#This Row],[FX]]</f>
        <v>12553.473577324499</v>
      </c>
      <c r="K558" s="6">
        <f>tbDailies[[#This Row],[ETH-USD]]*tbDailies[[#This Row],[FX]]</f>
        <v>291.47498999999999</v>
      </c>
      <c r="L558" s="16">
        <f>_xlfn.XLOOKUP(tbDailies[[#This Row],[Month]],tbMonthlies[Month],tbMonthlies[US Inflation],L559)</f>
        <v>1.1999999999999999E-3</v>
      </c>
      <c r="M558" s="39">
        <f>_xlfn.XLOOKUP(tbDailies[[#This Row],[Month]],tbMonthlies[Month],tbMonthlies[Buffett Indicator],M559)</f>
        <v>1.4632715668441918</v>
      </c>
      <c r="N558" s="39">
        <f>_xlfn.XLOOKUP(tbDailies[[#This Row],[Month]],tbMonthlies[Month],tbMonthlies[CPI Indicator],N559)</f>
        <v>0.71266086666481365</v>
      </c>
      <c r="O558" s="39">
        <f>_xlfn.XLOOKUP(tbDailies[[#This Row],[Month]],tbMonthlies[Month],tbMonthlies[Shiller PE],O559)</f>
        <v>0.2782</v>
      </c>
      <c r="P558" s="39">
        <f>_xlfn.XLOOKUP(tbDailies[[#This Row],[Month]],tbMonthlies[Month],tbMonthlies[Unemployment],P559)</f>
        <v>0.13300000000000001</v>
      </c>
      <c r="Q558" s="48">
        <f>_xlfn.XLOOKUP(tbDailies[[#This Row],[Month]],tbMonthlies[Month],tbMonthlies[Debt to GDP],Q559)</f>
        <v>84.543999999999997</v>
      </c>
    </row>
    <row r="559" spans="2:17" ht="30" customHeight="1" x14ac:dyDescent="0.25">
      <c r="B559" s="10">
        <v>43954</v>
      </c>
      <c r="C559" s="18" t="str">
        <f>TEXT(tbDailies[[#This Row],[Date]],"mmm-yy")</f>
        <v>May-20</v>
      </c>
      <c r="D559" s="4">
        <v>45</v>
      </c>
      <c r="E559" s="4" t="str">
        <f>_xlfn.XLOOKUP(tbDailies[[#This Row],[Date]],FXUSDCAD[Date],FXUSDCAD[Rate],E560)</f>
        <v>1.4066</v>
      </c>
      <c r="F559" s="6">
        <f>_xlfn.XLOOKUP(tbDailies[[#This Row],[Date]],BTC_USD_History[Date],BTC_USD_History[Close],"n/a")</f>
        <v>8897.46875</v>
      </c>
      <c r="G559" s="6">
        <f>_xlfn.XLOOKUP(tbDailies[[#This Row],[Date]],ETH_USD_History[Date(UTC)],ETH_USD_History[Value],"n/a")</f>
        <v>210.06</v>
      </c>
      <c r="H559" s="6" t="str">
        <f>_xlfn.XLOOKUP(tbDailies[[#This Row],[Date]],VOO_USD_History[Date],VOO_USD_History[Close],"n/a")</f>
        <v>n/a</v>
      </c>
      <c r="I559" s="8" t="str">
        <f>_xlfn.XLOOKUP(tbDailies[[#This Row],[Date]],VIX_USD_History[DATE],VIX_USD_History[CLOSE],"n/a")</f>
        <v>n/a</v>
      </c>
      <c r="J559" s="6">
        <f>tbDailies[[#This Row],[BTC-USD]]*tbDailies[[#This Row],[FX]]</f>
        <v>12515.17954375</v>
      </c>
      <c r="K559" s="6">
        <f>tbDailies[[#This Row],[ETH-USD]]*tbDailies[[#This Row],[FX]]</f>
        <v>295.47039599999999</v>
      </c>
      <c r="L559" s="16">
        <f>_xlfn.XLOOKUP(tbDailies[[#This Row],[Month]],tbMonthlies[Month],tbMonthlies[US Inflation],L560)</f>
        <v>1.1999999999999999E-3</v>
      </c>
      <c r="M559" s="39">
        <f>_xlfn.XLOOKUP(tbDailies[[#This Row],[Month]],tbMonthlies[Month],tbMonthlies[Buffett Indicator],M560)</f>
        <v>1.4632715668441918</v>
      </c>
      <c r="N559" s="39">
        <f>_xlfn.XLOOKUP(tbDailies[[#This Row],[Month]],tbMonthlies[Month],tbMonthlies[CPI Indicator],N560)</f>
        <v>0.71266086666481365</v>
      </c>
      <c r="O559" s="39">
        <f>_xlfn.XLOOKUP(tbDailies[[#This Row],[Month]],tbMonthlies[Month],tbMonthlies[Shiller PE],O560)</f>
        <v>0.2782</v>
      </c>
      <c r="P559" s="39">
        <f>_xlfn.XLOOKUP(tbDailies[[#This Row],[Month]],tbMonthlies[Month],tbMonthlies[Unemployment],P560)</f>
        <v>0.13300000000000001</v>
      </c>
      <c r="Q559" s="48">
        <f>_xlfn.XLOOKUP(tbDailies[[#This Row],[Month]],tbMonthlies[Month],tbMonthlies[Debt to GDP],Q560)</f>
        <v>84.543999999999997</v>
      </c>
    </row>
    <row r="560" spans="2:17" ht="30" customHeight="1" x14ac:dyDescent="0.25">
      <c r="B560" s="10">
        <v>43953</v>
      </c>
      <c r="C560" s="18" t="str">
        <f>TEXT(tbDailies[[#This Row],[Date]],"mmm-yy")</f>
        <v>May-20</v>
      </c>
      <c r="D560" s="4">
        <v>40</v>
      </c>
      <c r="E560" s="4" t="str">
        <f>_xlfn.XLOOKUP(tbDailies[[#This Row],[Date]],FXUSDCAD[Date],FXUSDCAD[Rate],E561)</f>
        <v>1.4066</v>
      </c>
      <c r="F560" s="6">
        <f>_xlfn.XLOOKUP(tbDailies[[#This Row],[Date]],BTC_USD_History[Date],BTC_USD_History[Close],"n/a")</f>
        <v>8988.5966800000006</v>
      </c>
      <c r="G560" s="6">
        <f>_xlfn.XLOOKUP(tbDailies[[#This Row],[Date]],ETH_USD_History[Date(UTC)],ETH_USD_History[Value],"n/a")</f>
        <v>214.15</v>
      </c>
      <c r="H560" s="6" t="str">
        <f>_xlfn.XLOOKUP(tbDailies[[#This Row],[Date]],VOO_USD_History[Date],VOO_USD_History[Close],"n/a")</f>
        <v>n/a</v>
      </c>
      <c r="I560" s="8" t="str">
        <f>_xlfn.XLOOKUP(tbDailies[[#This Row],[Date]],VIX_USD_History[DATE],VIX_USD_History[CLOSE],"n/a")</f>
        <v>n/a</v>
      </c>
      <c r="J560" s="6">
        <f>tbDailies[[#This Row],[BTC-USD]]*tbDailies[[#This Row],[FX]]</f>
        <v>12643.360090088001</v>
      </c>
      <c r="K560" s="6">
        <f>tbDailies[[#This Row],[ETH-USD]]*tbDailies[[#This Row],[FX]]</f>
        <v>301.22339000000005</v>
      </c>
      <c r="L560" s="16">
        <f>_xlfn.XLOOKUP(tbDailies[[#This Row],[Month]],tbMonthlies[Month],tbMonthlies[US Inflation],L561)</f>
        <v>1.1999999999999999E-3</v>
      </c>
      <c r="M560" s="39">
        <f>_xlfn.XLOOKUP(tbDailies[[#This Row],[Month]],tbMonthlies[Month],tbMonthlies[Buffett Indicator],M561)</f>
        <v>1.4632715668441918</v>
      </c>
      <c r="N560" s="39">
        <f>_xlfn.XLOOKUP(tbDailies[[#This Row],[Month]],tbMonthlies[Month],tbMonthlies[CPI Indicator],N561)</f>
        <v>0.71266086666481365</v>
      </c>
      <c r="O560" s="39">
        <f>_xlfn.XLOOKUP(tbDailies[[#This Row],[Month]],tbMonthlies[Month],tbMonthlies[Shiller PE],O561)</f>
        <v>0.2782</v>
      </c>
      <c r="P560" s="39">
        <f>_xlfn.XLOOKUP(tbDailies[[#This Row],[Month]],tbMonthlies[Month],tbMonthlies[Unemployment],P561)</f>
        <v>0.13300000000000001</v>
      </c>
      <c r="Q560" s="48">
        <f>_xlfn.XLOOKUP(tbDailies[[#This Row],[Month]],tbMonthlies[Month],tbMonthlies[Debt to GDP],Q561)</f>
        <v>84.543999999999997</v>
      </c>
    </row>
    <row r="561" spans="2:17" ht="30" customHeight="1" x14ac:dyDescent="0.25">
      <c r="B561" s="10">
        <v>43952</v>
      </c>
      <c r="C561" s="18" t="str">
        <f>TEXT(tbDailies[[#This Row],[Date]],"mmm-yy")</f>
        <v>May-20</v>
      </c>
      <c r="D561" s="4">
        <v>40</v>
      </c>
      <c r="E561" s="4" t="str">
        <f>_xlfn.XLOOKUP(tbDailies[[#This Row],[Date]],FXUSDCAD[Date],FXUSDCAD[Rate],E562)</f>
        <v>1.4066</v>
      </c>
      <c r="F561" s="6">
        <f>_xlfn.XLOOKUP(tbDailies[[#This Row],[Date]],BTC_USD_History[Date],BTC_USD_History[Close],"n/a")</f>
        <v>8864.7666019999997</v>
      </c>
      <c r="G561" s="6">
        <f>_xlfn.XLOOKUP(tbDailies[[#This Row],[Date]],ETH_USD_History[Date(UTC)],ETH_USD_History[Value],"n/a")</f>
        <v>211.98</v>
      </c>
      <c r="H561" s="6">
        <f>_xlfn.XLOOKUP(tbDailies[[#This Row],[Date]],VOO_USD_History[Date],VOO_USD_History[Close],"n/a")</f>
        <v>259.82000699999998</v>
      </c>
      <c r="I561" s="8">
        <f>_xlfn.XLOOKUP(tbDailies[[#This Row],[Date]],VIX_USD_History[DATE],VIX_USD_History[CLOSE],"n/a")</f>
        <v>37.19</v>
      </c>
      <c r="J561" s="6">
        <f>tbDailies[[#This Row],[BTC-USD]]*tbDailies[[#This Row],[FX]]</f>
        <v>12469.1807023732</v>
      </c>
      <c r="K561" s="6">
        <f>tbDailies[[#This Row],[ETH-USD]]*tbDailies[[#This Row],[FX]]</f>
        <v>298.17106799999999</v>
      </c>
      <c r="L561" s="16">
        <f>_xlfn.XLOOKUP(tbDailies[[#This Row],[Month]],tbMonthlies[Month],tbMonthlies[US Inflation],L562)</f>
        <v>1.1999999999999999E-3</v>
      </c>
      <c r="M561" s="39">
        <f>_xlfn.XLOOKUP(tbDailies[[#This Row],[Month]],tbMonthlies[Month],tbMonthlies[Buffett Indicator],M562)</f>
        <v>1.4632715668441918</v>
      </c>
      <c r="N561" s="39">
        <f>_xlfn.XLOOKUP(tbDailies[[#This Row],[Month]],tbMonthlies[Month],tbMonthlies[CPI Indicator],N562)</f>
        <v>0.71266086666481365</v>
      </c>
      <c r="O561" s="39">
        <f>_xlfn.XLOOKUP(tbDailies[[#This Row],[Month]],tbMonthlies[Month],tbMonthlies[Shiller PE],O562)</f>
        <v>0.2782</v>
      </c>
      <c r="P561" s="39">
        <f>_xlfn.XLOOKUP(tbDailies[[#This Row],[Month]],tbMonthlies[Month],tbMonthlies[Unemployment],P562)</f>
        <v>0.13300000000000001</v>
      </c>
      <c r="Q561" s="48">
        <f>_xlfn.XLOOKUP(tbDailies[[#This Row],[Month]],tbMonthlies[Month],tbMonthlies[Debt to GDP],Q562)</f>
        <v>84.543999999999997</v>
      </c>
    </row>
    <row r="562" spans="2:17" ht="30" customHeight="1" x14ac:dyDescent="0.25">
      <c r="B562" s="10">
        <v>43951</v>
      </c>
      <c r="C562" s="18" t="str">
        <f>TEXT(tbDailies[[#This Row],[Date]],"mmm-yy")</f>
        <v>Apr-20</v>
      </c>
      <c r="D562" s="4">
        <v>44</v>
      </c>
      <c r="E562" s="4" t="str">
        <f>_xlfn.XLOOKUP(tbDailies[[#This Row],[Date]],FXUSDCAD[Date],FXUSDCAD[Rate],E563)</f>
        <v>1.3910</v>
      </c>
      <c r="F562" s="6">
        <f>_xlfn.XLOOKUP(tbDailies[[#This Row],[Date]],BTC_USD_History[Date],BTC_USD_History[Close],"n/a")</f>
        <v>8658.5537110000005</v>
      </c>
      <c r="G562" s="6">
        <f>_xlfn.XLOOKUP(tbDailies[[#This Row],[Date]],ETH_USD_History[Date(UTC)],ETH_USD_History[Value],"n/a")</f>
        <v>206.27</v>
      </c>
      <c r="H562" s="6">
        <f>_xlfn.XLOOKUP(tbDailies[[#This Row],[Date]],VOO_USD_History[Date],VOO_USD_History[Close],"n/a")</f>
        <v>267.10000600000001</v>
      </c>
      <c r="I562" s="8">
        <f>_xlfn.XLOOKUP(tbDailies[[#This Row],[Date]],VIX_USD_History[DATE],VIX_USD_History[CLOSE],"n/a")</f>
        <v>34.15</v>
      </c>
      <c r="J562" s="6">
        <f>tbDailies[[#This Row],[BTC-USD]]*tbDailies[[#This Row],[FX]]</f>
        <v>12044.048212001</v>
      </c>
      <c r="K562" s="6">
        <f>tbDailies[[#This Row],[ETH-USD]]*tbDailies[[#This Row],[FX]]</f>
        <v>286.92157000000003</v>
      </c>
      <c r="L562" s="16">
        <f>_xlfn.XLOOKUP(tbDailies[[#This Row],[Month]],tbMonthlies[Month],tbMonthlies[US Inflation],L563)</f>
        <v>3.3E-3</v>
      </c>
      <c r="M562" s="39">
        <f>_xlfn.XLOOKUP(tbDailies[[#This Row],[Month]],tbMonthlies[Month],tbMonthlies[Buffett Indicator],M563)</f>
        <v>1.2687414221291049</v>
      </c>
      <c r="N562" s="39">
        <f>_xlfn.XLOOKUP(tbDailies[[#This Row],[Month]],tbMonthlies[Month],tbMonthlies[CPI Indicator],N563)</f>
        <v>0.71264696889679524</v>
      </c>
      <c r="O562" s="39">
        <f>_xlfn.XLOOKUP(tbDailies[[#This Row],[Month]],tbMonthlies[Month],tbMonthlies[Shiller PE],O563)</f>
        <v>0.24969999999999998</v>
      </c>
      <c r="P562" s="39">
        <f>_xlfn.XLOOKUP(tbDailies[[#This Row],[Month]],tbMonthlies[Month],tbMonthlies[Unemployment],P563)</f>
        <v>0.14800000000000002</v>
      </c>
      <c r="Q562" s="48">
        <f>_xlfn.XLOOKUP(tbDailies[[#This Row],[Month]],tbMonthlies[Month],tbMonthlies[Debt to GDP],Q563)</f>
        <v>84.543999999999997</v>
      </c>
    </row>
    <row r="563" spans="2:17" ht="30" customHeight="1" x14ac:dyDescent="0.25">
      <c r="B563" s="10">
        <v>43950</v>
      </c>
      <c r="C563" s="18" t="str">
        <f>TEXT(tbDailies[[#This Row],[Date]],"mmm-yy")</f>
        <v>Apr-20</v>
      </c>
      <c r="D563" s="4">
        <v>26</v>
      </c>
      <c r="E563" s="4" t="str">
        <f>_xlfn.XLOOKUP(tbDailies[[#This Row],[Date]],FXUSDCAD[Date],FXUSDCAD[Rate],E564)</f>
        <v>1.3922</v>
      </c>
      <c r="F563" s="6">
        <f>_xlfn.XLOOKUP(tbDailies[[#This Row],[Date]],BTC_USD_History[Date],BTC_USD_History[Close],"n/a")</f>
        <v>8801.0380860000005</v>
      </c>
      <c r="G563" s="6">
        <f>_xlfn.XLOOKUP(tbDailies[[#This Row],[Date]],ETH_USD_History[Date(UTC)],ETH_USD_History[Value],"n/a")</f>
        <v>215.55</v>
      </c>
      <c r="H563" s="6">
        <f>_xlfn.XLOOKUP(tbDailies[[#This Row],[Date]],VOO_USD_History[Date],VOO_USD_History[Close],"n/a")</f>
        <v>269.45001200000002</v>
      </c>
      <c r="I563" s="8">
        <f>_xlfn.XLOOKUP(tbDailies[[#This Row],[Date]],VIX_USD_History[DATE],VIX_USD_History[CLOSE],"n/a")</f>
        <v>31.23</v>
      </c>
      <c r="J563" s="6">
        <f>tbDailies[[#This Row],[BTC-USD]]*tbDailies[[#This Row],[FX]]</f>
        <v>12252.805223329202</v>
      </c>
      <c r="K563" s="6">
        <f>tbDailies[[#This Row],[ETH-USD]]*tbDailies[[#This Row],[FX]]</f>
        <v>300.08871000000005</v>
      </c>
      <c r="L563" s="16">
        <f>_xlfn.XLOOKUP(tbDailies[[#This Row],[Month]],tbMonthlies[Month],tbMonthlies[US Inflation],L564)</f>
        <v>3.3E-3</v>
      </c>
      <c r="M563" s="39">
        <f>_xlfn.XLOOKUP(tbDailies[[#This Row],[Month]],tbMonthlies[Month],tbMonthlies[Buffett Indicator],M564)</f>
        <v>1.2687414221291049</v>
      </c>
      <c r="N563" s="39">
        <f>_xlfn.XLOOKUP(tbDailies[[#This Row],[Month]],tbMonthlies[Month],tbMonthlies[CPI Indicator],N564)</f>
        <v>0.71264696889679524</v>
      </c>
      <c r="O563" s="39">
        <f>_xlfn.XLOOKUP(tbDailies[[#This Row],[Month]],tbMonthlies[Month],tbMonthlies[Shiller PE],O564)</f>
        <v>0.24969999999999998</v>
      </c>
      <c r="P563" s="39">
        <f>_xlfn.XLOOKUP(tbDailies[[#This Row],[Month]],tbMonthlies[Month],tbMonthlies[Unemployment],P564)</f>
        <v>0.14800000000000002</v>
      </c>
      <c r="Q563" s="48">
        <f>_xlfn.XLOOKUP(tbDailies[[#This Row],[Month]],tbMonthlies[Month],tbMonthlies[Debt to GDP],Q564)</f>
        <v>84.543999999999997</v>
      </c>
    </row>
    <row r="564" spans="2:17" ht="30" customHeight="1" x14ac:dyDescent="0.25">
      <c r="B564" s="10">
        <v>43949</v>
      </c>
      <c r="C564" s="18" t="str">
        <f>TEXT(tbDailies[[#This Row],[Date]],"mmm-yy")</f>
        <v>Apr-20</v>
      </c>
      <c r="D564" s="4">
        <v>26</v>
      </c>
      <c r="E564" s="4" t="str">
        <f>_xlfn.XLOOKUP(tbDailies[[#This Row],[Date]],FXUSDCAD[Date],FXUSDCAD[Rate],E565)</f>
        <v>1.3978</v>
      </c>
      <c r="F564" s="6">
        <f>_xlfn.XLOOKUP(tbDailies[[#This Row],[Date]],BTC_USD_History[Date],BTC_USD_History[Close],"n/a")</f>
        <v>7807.0585940000001</v>
      </c>
      <c r="G564" s="6">
        <f>_xlfn.XLOOKUP(tbDailies[[#This Row],[Date]],ETH_USD_History[Date(UTC)],ETH_USD_History[Value],"n/a")</f>
        <v>196.86</v>
      </c>
      <c r="H564" s="6">
        <f>_xlfn.XLOOKUP(tbDailies[[#This Row],[Date]],VOO_USD_History[Date],VOO_USD_History[Close],"n/a")</f>
        <v>262.67999300000002</v>
      </c>
      <c r="I564" s="8">
        <f>_xlfn.XLOOKUP(tbDailies[[#This Row],[Date]],VIX_USD_History[DATE],VIX_USD_History[CLOSE],"n/a")</f>
        <v>33.57</v>
      </c>
      <c r="J564" s="6">
        <f>tbDailies[[#This Row],[BTC-USD]]*tbDailies[[#This Row],[FX]]</f>
        <v>10912.7065026932</v>
      </c>
      <c r="K564" s="6">
        <f>tbDailies[[#This Row],[ETH-USD]]*tbDailies[[#This Row],[FX]]</f>
        <v>275.170908</v>
      </c>
      <c r="L564" s="16">
        <f>_xlfn.XLOOKUP(tbDailies[[#This Row],[Month]],tbMonthlies[Month],tbMonthlies[US Inflation],L565)</f>
        <v>3.3E-3</v>
      </c>
      <c r="M564" s="39">
        <f>_xlfn.XLOOKUP(tbDailies[[#This Row],[Month]],tbMonthlies[Month],tbMonthlies[Buffett Indicator],M565)</f>
        <v>1.2687414221291049</v>
      </c>
      <c r="N564" s="39">
        <f>_xlfn.XLOOKUP(tbDailies[[#This Row],[Month]],tbMonthlies[Month],tbMonthlies[CPI Indicator],N565)</f>
        <v>0.71264696889679524</v>
      </c>
      <c r="O564" s="39">
        <f>_xlfn.XLOOKUP(tbDailies[[#This Row],[Month]],tbMonthlies[Month],tbMonthlies[Shiller PE],O565)</f>
        <v>0.24969999999999998</v>
      </c>
      <c r="P564" s="39">
        <f>_xlfn.XLOOKUP(tbDailies[[#This Row],[Month]],tbMonthlies[Month],tbMonthlies[Unemployment],P565)</f>
        <v>0.14800000000000002</v>
      </c>
      <c r="Q564" s="48">
        <f>_xlfn.XLOOKUP(tbDailies[[#This Row],[Month]],tbMonthlies[Month],tbMonthlies[Debt to GDP],Q565)</f>
        <v>84.543999999999997</v>
      </c>
    </row>
    <row r="565" spans="2:17" ht="30" customHeight="1" x14ac:dyDescent="0.25">
      <c r="B565" s="10">
        <v>43948</v>
      </c>
      <c r="C565" s="18" t="str">
        <f>TEXT(tbDailies[[#This Row],[Date]],"mmm-yy")</f>
        <v>Apr-20</v>
      </c>
      <c r="D565" s="4">
        <v>28</v>
      </c>
      <c r="E565" s="4" t="str">
        <f>_xlfn.XLOOKUP(tbDailies[[#This Row],[Date]],FXUSDCAD[Date],FXUSDCAD[Rate],E566)</f>
        <v>1.4053</v>
      </c>
      <c r="F565" s="6">
        <f>_xlfn.XLOOKUP(tbDailies[[#This Row],[Date]],BTC_USD_History[Date],BTC_USD_History[Close],"n/a")</f>
        <v>7795.6010740000002</v>
      </c>
      <c r="G565" s="6">
        <f>_xlfn.XLOOKUP(tbDailies[[#This Row],[Date]],ETH_USD_History[Date(UTC)],ETH_USD_History[Value],"n/a")</f>
        <v>196.78</v>
      </c>
      <c r="H565" s="6">
        <f>_xlfn.XLOOKUP(tbDailies[[#This Row],[Date]],VOO_USD_History[Date],VOO_USD_History[Close],"n/a")</f>
        <v>263.89999399999999</v>
      </c>
      <c r="I565" s="8">
        <f>_xlfn.XLOOKUP(tbDailies[[#This Row],[Date]],VIX_USD_History[DATE],VIX_USD_History[CLOSE],"n/a")</f>
        <v>33.29</v>
      </c>
      <c r="J565" s="6">
        <f>tbDailies[[#This Row],[BTC-USD]]*tbDailies[[#This Row],[FX]]</f>
        <v>10955.1581892922</v>
      </c>
      <c r="K565" s="6">
        <f>tbDailies[[#This Row],[ETH-USD]]*tbDailies[[#This Row],[FX]]</f>
        <v>276.53493400000002</v>
      </c>
      <c r="L565" s="16">
        <f>_xlfn.XLOOKUP(tbDailies[[#This Row],[Month]],tbMonthlies[Month],tbMonthlies[US Inflation],L566)</f>
        <v>3.3E-3</v>
      </c>
      <c r="M565" s="39">
        <f>_xlfn.XLOOKUP(tbDailies[[#This Row],[Month]],tbMonthlies[Month],tbMonthlies[Buffett Indicator],M566)</f>
        <v>1.2687414221291049</v>
      </c>
      <c r="N565" s="39">
        <f>_xlfn.XLOOKUP(tbDailies[[#This Row],[Month]],tbMonthlies[Month],tbMonthlies[CPI Indicator],N566)</f>
        <v>0.71264696889679524</v>
      </c>
      <c r="O565" s="39">
        <f>_xlfn.XLOOKUP(tbDailies[[#This Row],[Month]],tbMonthlies[Month],tbMonthlies[Shiller PE],O566)</f>
        <v>0.24969999999999998</v>
      </c>
      <c r="P565" s="39">
        <f>_xlfn.XLOOKUP(tbDailies[[#This Row],[Month]],tbMonthlies[Month],tbMonthlies[Unemployment],P566)</f>
        <v>0.14800000000000002</v>
      </c>
      <c r="Q565" s="48">
        <f>_xlfn.XLOOKUP(tbDailies[[#This Row],[Month]],tbMonthlies[Month],tbMonthlies[Debt to GDP],Q566)</f>
        <v>84.543999999999997</v>
      </c>
    </row>
    <row r="566" spans="2:17" ht="30" customHeight="1" x14ac:dyDescent="0.25">
      <c r="B566" s="10">
        <v>43947</v>
      </c>
      <c r="C566" s="18" t="str">
        <f>TEXT(tbDailies[[#This Row],[Date]],"mmm-yy")</f>
        <v>Apr-20</v>
      </c>
      <c r="D566" s="4">
        <v>21</v>
      </c>
      <c r="E566" s="4" t="str">
        <f>_xlfn.XLOOKUP(tbDailies[[#This Row],[Date]],FXUSDCAD[Date],FXUSDCAD[Rate],E567)</f>
        <v>1.4090</v>
      </c>
      <c r="F566" s="6">
        <f>_xlfn.XLOOKUP(tbDailies[[#This Row],[Date]],BTC_USD_History[Date],BTC_USD_History[Close],"n/a")</f>
        <v>7679.8671880000002</v>
      </c>
      <c r="G566" s="6">
        <f>_xlfn.XLOOKUP(tbDailies[[#This Row],[Date]],ETH_USD_History[Date(UTC)],ETH_USD_History[Value],"n/a")</f>
        <v>197.78</v>
      </c>
      <c r="H566" s="6" t="str">
        <f>_xlfn.XLOOKUP(tbDailies[[#This Row],[Date]],VOO_USD_History[Date],VOO_USD_History[Close],"n/a")</f>
        <v>n/a</v>
      </c>
      <c r="I566" s="8" t="str">
        <f>_xlfn.XLOOKUP(tbDailies[[#This Row],[Date]],VIX_USD_History[DATE],VIX_USD_History[CLOSE],"n/a")</f>
        <v>n/a</v>
      </c>
      <c r="J566" s="6">
        <f>tbDailies[[#This Row],[BTC-USD]]*tbDailies[[#This Row],[FX]]</f>
        <v>10820.932867892001</v>
      </c>
      <c r="K566" s="6">
        <f>tbDailies[[#This Row],[ETH-USD]]*tbDailies[[#This Row],[FX]]</f>
        <v>278.67202000000003</v>
      </c>
      <c r="L566" s="16">
        <f>_xlfn.XLOOKUP(tbDailies[[#This Row],[Month]],tbMonthlies[Month],tbMonthlies[US Inflation],L567)</f>
        <v>3.3E-3</v>
      </c>
      <c r="M566" s="39">
        <f>_xlfn.XLOOKUP(tbDailies[[#This Row],[Month]],tbMonthlies[Month],tbMonthlies[Buffett Indicator],M567)</f>
        <v>1.2687414221291049</v>
      </c>
      <c r="N566" s="39">
        <f>_xlfn.XLOOKUP(tbDailies[[#This Row],[Month]],tbMonthlies[Month],tbMonthlies[CPI Indicator],N567)</f>
        <v>0.71264696889679524</v>
      </c>
      <c r="O566" s="39">
        <f>_xlfn.XLOOKUP(tbDailies[[#This Row],[Month]],tbMonthlies[Month],tbMonthlies[Shiller PE],O567)</f>
        <v>0.24969999999999998</v>
      </c>
      <c r="P566" s="39">
        <f>_xlfn.XLOOKUP(tbDailies[[#This Row],[Month]],tbMonthlies[Month],tbMonthlies[Unemployment],P567)</f>
        <v>0.14800000000000002</v>
      </c>
      <c r="Q566" s="48">
        <f>_xlfn.XLOOKUP(tbDailies[[#This Row],[Month]],tbMonthlies[Month],tbMonthlies[Debt to GDP],Q567)</f>
        <v>84.543999999999997</v>
      </c>
    </row>
    <row r="567" spans="2:17" ht="30" customHeight="1" x14ac:dyDescent="0.25">
      <c r="B567" s="10">
        <v>43946</v>
      </c>
      <c r="C567" s="18" t="str">
        <f>TEXT(tbDailies[[#This Row],[Date]],"mmm-yy")</f>
        <v>Apr-20</v>
      </c>
      <c r="D567" s="4">
        <v>24</v>
      </c>
      <c r="E567" s="4" t="str">
        <f>_xlfn.XLOOKUP(tbDailies[[#This Row],[Date]],FXUSDCAD[Date],FXUSDCAD[Rate],E568)</f>
        <v>1.4090</v>
      </c>
      <c r="F567" s="6">
        <f>_xlfn.XLOOKUP(tbDailies[[#This Row],[Date]],BTC_USD_History[Date],BTC_USD_History[Close],"n/a")</f>
        <v>7569.9360349999997</v>
      </c>
      <c r="G567" s="6">
        <f>_xlfn.XLOOKUP(tbDailies[[#This Row],[Date]],ETH_USD_History[Date(UTC)],ETH_USD_History[Value],"n/a")</f>
        <v>194.39</v>
      </c>
      <c r="H567" s="6" t="str">
        <f>_xlfn.XLOOKUP(tbDailies[[#This Row],[Date]],VOO_USD_History[Date],VOO_USD_History[Close],"n/a")</f>
        <v>n/a</v>
      </c>
      <c r="I567" s="8" t="str">
        <f>_xlfn.XLOOKUP(tbDailies[[#This Row],[Date]],VIX_USD_History[DATE],VIX_USD_History[CLOSE],"n/a")</f>
        <v>n/a</v>
      </c>
      <c r="J567" s="6">
        <f>tbDailies[[#This Row],[BTC-USD]]*tbDailies[[#This Row],[FX]]</f>
        <v>10666.039873315</v>
      </c>
      <c r="K567" s="6">
        <f>tbDailies[[#This Row],[ETH-USD]]*tbDailies[[#This Row],[FX]]</f>
        <v>273.89551</v>
      </c>
      <c r="L567" s="16">
        <f>_xlfn.XLOOKUP(tbDailies[[#This Row],[Month]],tbMonthlies[Month],tbMonthlies[US Inflation],L568)</f>
        <v>3.3E-3</v>
      </c>
      <c r="M567" s="39">
        <f>_xlfn.XLOOKUP(tbDailies[[#This Row],[Month]],tbMonthlies[Month],tbMonthlies[Buffett Indicator],M568)</f>
        <v>1.2687414221291049</v>
      </c>
      <c r="N567" s="39">
        <f>_xlfn.XLOOKUP(tbDailies[[#This Row],[Month]],tbMonthlies[Month],tbMonthlies[CPI Indicator],N568)</f>
        <v>0.71264696889679524</v>
      </c>
      <c r="O567" s="39">
        <f>_xlfn.XLOOKUP(tbDailies[[#This Row],[Month]],tbMonthlies[Month],tbMonthlies[Shiller PE],O568)</f>
        <v>0.24969999999999998</v>
      </c>
      <c r="P567" s="39">
        <f>_xlfn.XLOOKUP(tbDailies[[#This Row],[Month]],tbMonthlies[Month],tbMonthlies[Unemployment],P568)</f>
        <v>0.14800000000000002</v>
      </c>
      <c r="Q567" s="48">
        <f>_xlfn.XLOOKUP(tbDailies[[#This Row],[Month]],tbMonthlies[Month],tbMonthlies[Debt to GDP],Q568)</f>
        <v>84.543999999999997</v>
      </c>
    </row>
    <row r="568" spans="2:17" ht="30" customHeight="1" x14ac:dyDescent="0.25">
      <c r="B568" s="10">
        <v>43945</v>
      </c>
      <c r="C568" s="18" t="str">
        <f>TEXT(tbDailies[[#This Row],[Date]],"mmm-yy")</f>
        <v>Apr-20</v>
      </c>
      <c r="D568" s="4">
        <v>20</v>
      </c>
      <c r="E568" s="4" t="str">
        <f>_xlfn.XLOOKUP(tbDailies[[#This Row],[Date]],FXUSDCAD[Date],FXUSDCAD[Rate],E569)</f>
        <v>1.4090</v>
      </c>
      <c r="F568" s="6">
        <f>_xlfn.XLOOKUP(tbDailies[[#This Row],[Date]],BTC_USD_History[Date],BTC_USD_History[Close],"n/a")</f>
        <v>7550.9008789999998</v>
      </c>
      <c r="G568" s="6">
        <f>_xlfn.XLOOKUP(tbDailies[[#This Row],[Date]],ETH_USD_History[Date(UTC)],ETH_USD_History[Value],"n/a")</f>
        <v>187.7</v>
      </c>
      <c r="H568" s="6">
        <f>_xlfn.XLOOKUP(tbDailies[[#This Row],[Date]],VOO_USD_History[Date],VOO_USD_History[Close],"n/a")</f>
        <v>260.14001500000001</v>
      </c>
      <c r="I568" s="8">
        <f>_xlfn.XLOOKUP(tbDailies[[#This Row],[Date]],VIX_USD_History[DATE],VIX_USD_History[CLOSE],"n/a")</f>
        <v>35.93</v>
      </c>
      <c r="J568" s="6">
        <f>tbDailies[[#This Row],[BTC-USD]]*tbDailies[[#This Row],[FX]]</f>
        <v>10639.219338511</v>
      </c>
      <c r="K568" s="6">
        <f>tbDailies[[#This Row],[ETH-USD]]*tbDailies[[#This Row],[FX]]</f>
        <v>264.46929999999998</v>
      </c>
      <c r="L568" s="16">
        <f>_xlfn.XLOOKUP(tbDailies[[#This Row],[Month]],tbMonthlies[Month],tbMonthlies[US Inflation],L569)</f>
        <v>3.3E-3</v>
      </c>
      <c r="M568" s="39">
        <f>_xlfn.XLOOKUP(tbDailies[[#This Row],[Month]],tbMonthlies[Month],tbMonthlies[Buffett Indicator],M569)</f>
        <v>1.2687414221291049</v>
      </c>
      <c r="N568" s="39">
        <f>_xlfn.XLOOKUP(tbDailies[[#This Row],[Month]],tbMonthlies[Month],tbMonthlies[CPI Indicator],N569)</f>
        <v>0.71264696889679524</v>
      </c>
      <c r="O568" s="39">
        <f>_xlfn.XLOOKUP(tbDailies[[#This Row],[Month]],tbMonthlies[Month],tbMonthlies[Shiller PE],O569)</f>
        <v>0.24969999999999998</v>
      </c>
      <c r="P568" s="39">
        <f>_xlfn.XLOOKUP(tbDailies[[#This Row],[Month]],tbMonthlies[Month],tbMonthlies[Unemployment],P569)</f>
        <v>0.14800000000000002</v>
      </c>
      <c r="Q568" s="48">
        <f>_xlfn.XLOOKUP(tbDailies[[#This Row],[Month]],tbMonthlies[Month],tbMonthlies[Debt to GDP],Q569)</f>
        <v>84.543999999999997</v>
      </c>
    </row>
    <row r="569" spans="2:17" ht="30" customHeight="1" x14ac:dyDescent="0.25">
      <c r="B569" s="10">
        <v>43944</v>
      </c>
      <c r="C569" s="18" t="str">
        <f>TEXT(tbDailies[[#This Row],[Date]],"mmm-yy")</f>
        <v>Apr-20</v>
      </c>
      <c r="D569" s="4">
        <v>19</v>
      </c>
      <c r="E569" s="4" t="str">
        <f>_xlfn.XLOOKUP(tbDailies[[#This Row],[Date]],FXUSDCAD[Date],FXUSDCAD[Rate],E570)</f>
        <v>1.4063</v>
      </c>
      <c r="F569" s="6">
        <f>_xlfn.XLOOKUP(tbDailies[[#This Row],[Date]],BTC_USD_History[Date],BTC_USD_History[Close],"n/a")</f>
        <v>7429.7246089999999</v>
      </c>
      <c r="G569" s="6">
        <f>_xlfn.XLOOKUP(tbDailies[[#This Row],[Date]],ETH_USD_History[Date(UTC)],ETH_USD_History[Value],"n/a")</f>
        <v>185.68</v>
      </c>
      <c r="H569" s="6">
        <f>_xlfn.XLOOKUP(tbDailies[[#This Row],[Date]],VOO_USD_History[Date],VOO_USD_History[Close],"n/a")</f>
        <v>256.42001299999998</v>
      </c>
      <c r="I569" s="8">
        <f>_xlfn.XLOOKUP(tbDailies[[#This Row],[Date]],VIX_USD_History[DATE],VIX_USD_History[CLOSE],"n/a")</f>
        <v>41.38</v>
      </c>
      <c r="J569" s="6">
        <f>tbDailies[[#This Row],[BTC-USD]]*tbDailies[[#This Row],[FX]]</f>
        <v>10448.4217176367</v>
      </c>
      <c r="K569" s="6">
        <f>tbDailies[[#This Row],[ETH-USD]]*tbDailies[[#This Row],[FX]]</f>
        <v>261.12178400000005</v>
      </c>
      <c r="L569" s="16">
        <f>_xlfn.XLOOKUP(tbDailies[[#This Row],[Month]],tbMonthlies[Month],tbMonthlies[US Inflation],L570)</f>
        <v>3.3E-3</v>
      </c>
      <c r="M569" s="39">
        <f>_xlfn.XLOOKUP(tbDailies[[#This Row],[Month]],tbMonthlies[Month],tbMonthlies[Buffett Indicator],M570)</f>
        <v>1.2687414221291049</v>
      </c>
      <c r="N569" s="39">
        <f>_xlfn.XLOOKUP(tbDailies[[#This Row],[Month]],tbMonthlies[Month],tbMonthlies[CPI Indicator],N570)</f>
        <v>0.71264696889679524</v>
      </c>
      <c r="O569" s="39">
        <f>_xlfn.XLOOKUP(tbDailies[[#This Row],[Month]],tbMonthlies[Month],tbMonthlies[Shiller PE],O570)</f>
        <v>0.24969999999999998</v>
      </c>
      <c r="P569" s="39">
        <f>_xlfn.XLOOKUP(tbDailies[[#This Row],[Month]],tbMonthlies[Month],tbMonthlies[Unemployment],P570)</f>
        <v>0.14800000000000002</v>
      </c>
      <c r="Q569" s="48">
        <f>_xlfn.XLOOKUP(tbDailies[[#This Row],[Month]],tbMonthlies[Month],tbMonthlies[Debt to GDP],Q570)</f>
        <v>84.543999999999997</v>
      </c>
    </row>
    <row r="570" spans="2:17" ht="30" customHeight="1" x14ac:dyDescent="0.25">
      <c r="B570" s="10">
        <v>43943</v>
      </c>
      <c r="C570" s="18" t="str">
        <f>TEXT(tbDailies[[#This Row],[Date]],"mmm-yy")</f>
        <v>Apr-20</v>
      </c>
      <c r="D570" s="4">
        <v>19</v>
      </c>
      <c r="E570" s="4" t="str">
        <f>_xlfn.XLOOKUP(tbDailies[[#This Row],[Date]],FXUSDCAD[Date],FXUSDCAD[Rate],E571)</f>
        <v>1.4155</v>
      </c>
      <c r="F570" s="6">
        <f>_xlfn.XLOOKUP(tbDailies[[#This Row],[Date]],BTC_USD_History[Date],BTC_USD_History[Close],"n/a")</f>
        <v>7117.2075199999999</v>
      </c>
      <c r="G570" s="6">
        <f>_xlfn.XLOOKUP(tbDailies[[#This Row],[Date]],ETH_USD_History[Date(UTC)],ETH_USD_History[Value],"n/a")</f>
        <v>183.04</v>
      </c>
      <c r="H570" s="6">
        <f>_xlfn.XLOOKUP(tbDailies[[#This Row],[Date]],VOO_USD_History[Date],VOO_USD_History[Close],"n/a")</f>
        <v>256.47000100000002</v>
      </c>
      <c r="I570" s="8">
        <f>_xlfn.XLOOKUP(tbDailies[[#This Row],[Date]],VIX_USD_History[DATE],VIX_USD_History[CLOSE],"n/a")</f>
        <v>41.98</v>
      </c>
      <c r="J570" s="6">
        <f>tbDailies[[#This Row],[BTC-USD]]*tbDailies[[#This Row],[FX]]</f>
        <v>10074.40724456</v>
      </c>
      <c r="K570" s="6">
        <f>tbDailies[[#This Row],[ETH-USD]]*tbDailies[[#This Row],[FX]]</f>
        <v>259.09312</v>
      </c>
      <c r="L570" s="16">
        <f>_xlfn.XLOOKUP(tbDailies[[#This Row],[Month]],tbMonthlies[Month],tbMonthlies[US Inflation],L571)</f>
        <v>3.3E-3</v>
      </c>
      <c r="M570" s="39">
        <f>_xlfn.XLOOKUP(tbDailies[[#This Row],[Month]],tbMonthlies[Month],tbMonthlies[Buffett Indicator],M571)</f>
        <v>1.2687414221291049</v>
      </c>
      <c r="N570" s="39">
        <f>_xlfn.XLOOKUP(tbDailies[[#This Row],[Month]],tbMonthlies[Month],tbMonthlies[CPI Indicator],N571)</f>
        <v>0.71264696889679524</v>
      </c>
      <c r="O570" s="39">
        <f>_xlfn.XLOOKUP(tbDailies[[#This Row],[Month]],tbMonthlies[Month],tbMonthlies[Shiller PE],O571)</f>
        <v>0.24969999999999998</v>
      </c>
      <c r="P570" s="39">
        <f>_xlfn.XLOOKUP(tbDailies[[#This Row],[Month]],tbMonthlies[Month],tbMonthlies[Unemployment],P571)</f>
        <v>0.14800000000000002</v>
      </c>
      <c r="Q570" s="48">
        <f>_xlfn.XLOOKUP(tbDailies[[#This Row],[Month]],tbMonthlies[Month],tbMonthlies[Debt to GDP],Q571)</f>
        <v>84.543999999999997</v>
      </c>
    </row>
    <row r="571" spans="2:17" ht="30" customHeight="1" x14ac:dyDescent="0.25">
      <c r="B571" s="10">
        <v>43942</v>
      </c>
      <c r="C571" s="18" t="str">
        <f>TEXT(tbDailies[[#This Row],[Date]],"mmm-yy")</f>
        <v>Apr-20</v>
      </c>
      <c r="D571" s="4">
        <v>17</v>
      </c>
      <c r="E571" s="4" t="str">
        <f>_xlfn.XLOOKUP(tbDailies[[#This Row],[Date]],FXUSDCAD[Date],FXUSDCAD[Rate],E572)</f>
        <v>1.4203</v>
      </c>
      <c r="F571" s="6">
        <f>_xlfn.XLOOKUP(tbDailies[[#This Row],[Date]],BTC_USD_History[Date],BTC_USD_History[Close],"n/a")</f>
        <v>6880.3232420000004</v>
      </c>
      <c r="G571" s="6">
        <f>_xlfn.XLOOKUP(tbDailies[[#This Row],[Date]],ETH_USD_History[Date(UTC)],ETH_USD_History[Value],"n/a")</f>
        <v>171</v>
      </c>
      <c r="H571" s="6">
        <f>_xlfn.XLOOKUP(tbDailies[[#This Row],[Date]],VOO_USD_History[Date],VOO_USD_History[Close],"n/a")</f>
        <v>250.949997</v>
      </c>
      <c r="I571" s="8">
        <f>_xlfn.XLOOKUP(tbDailies[[#This Row],[Date]],VIX_USD_History[DATE],VIX_USD_History[CLOSE],"n/a")</f>
        <v>45.41</v>
      </c>
      <c r="J571" s="6">
        <f>tbDailies[[#This Row],[BTC-USD]]*tbDailies[[#This Row],[FX]]</f>
        <v>9772.1231006126</v>
      </c>
      <c r="K571" s="6">
        <f>tbDailies[[#This Row],[ETH-USD]]*tbDailies[[#This Row],[FX]]</f>
        <v>242.87129999999999</v>
      </c>
      <c r="L571" s="16">
        <f>_xlfn.XLOOKUP(tbDailies[[#This Row],[Month]],tbMonthlies[Month],tbMonthlies[US Inflation],L572)</f>
        <v>3.3E-3</v>
      </c>
      <c r="M571" s="39">
        <f>_xlfn.XLOOKUP(tbDailies[[#This Row],[Month]],tbMonthlies[Month],tbMonthlies[Buffett Indicator],M572)</f>
        <v>1.2687414221291049</v>
      </c>
      <c r="N571" s="39">
        <f>_xlfn.XLOOKUP(tbDailies[[#This Row],[Month]],tbMonthlies[Month],tbMonthlies[CPI Indicator],N572)</f>
        <v>0.71264696889679524</v>
      </c>
      <c r="O571" s="39">
        <f>_xlfn.XLOOKUP(tbDailies[[#This Row],[Month]],tbMonthlies[Month],tbMonthlies[Shiller PE],O572)</f>
        <v>0.24969999999999998</v>
      </c>
      <c r="P571" s="39">
        <f>_xlfn.XLOOKUP(tbDailies[[#This Row],[Month]],tbMonthlies[Month],tbMonthlies[Unemployment],P572)</f>
        <v>0.14800000000000002</v>
      </c>
      <c r="Q571" s="48">
        <f>_xlfn.XLOOKUP(tbDailies[[#This Row],[Month]],tbMonthlies[Month],tbMonthlies[Debt to GDP],Q572)</f>
        <v>84.543999999999997</v>
      </c>
    </row>
    <row r="572" spans="2:17" ht="30" customHeight="1" x14ac:dyDescent="0.25">
      <c r="B572" s="10">
        <v>43941</v>
      </c>
      <c r="C572" s="18" t="str">
        <f>TEXT(tbDailies[[#This Row],[Date]],"mmm-yy")</f>
        <v>Apr-20</v>
      </c>
      <c r="D572" s="4">
        <v>15</v>
      </c>
      <c r="E572" s="4" t="str">
        <f>_xlfn.XLOOKUP(tbDailies[[#This Row],[Date]],FXUSDCAD[Date],FXUSDCAD[Rate],E573)</f>
        <v>1.4086</v>
      </c>
      <c r="F572" s="6">
        <f>_xlfn.XLOOKUP(tbDailies[[#This Row],[Date]],BTC_USD_History[Date],BTC_USD_History[Close],"n/a")</f>
        <v>6881.9584960000002</v>
      </c>
      <c r="G572" s="6">
        <f>_xlfn.XLOOKUP(tbDailies[[#This Row],[Date]],ETH_USD_History[Date(UTC)],ETH_USD_History[Value],"n/a")</f>
        <v>170.6</v>
      </c>
      <c r="H572" s="6">
        <f>_xlfn.XLOOKUP(tbDailies[[#This Row],[Date]],VOO_USD_History[Date],VOO_USD_History[Close],"n/a")</f>
        <v>258.85998499999999</v>
      </c>
      <c r="I572" s="8">
        <f>_xlfn.XLOOKUP(tbDailies[[#This Row],[Date]],VIX_USD_History[DATE],VIX_USD_History[CLOSE],"n/a")</f>
        <v>43.83</v>
      </c>
      <c r="J572" s="6">
        <f>tbDailies[[#This Row],[BTC-USD]]*tbDailies[[#This Row],[FX]]</f>
        <v>9693.926737465601</v>
      </c>
      <c r="K572" s="6">
        <f>tbDailies[[#This Row],[ETH-USD]]*tbDailies[[#This Row],[FX]]</f>
        <v>240.30716000000001</v>
      </c>
      <c r="L572" s="16">
        <f>_xlfn.XLOOKUP(tbDailies[[#This Row],[Month]],tbMonthlies[Month],tbMonthlies[US Inflation],L573)</f>
        <v>3.3E-3</v>
      </c>
      <c r="M572" s="39">
        <f>_xlfn.XLOOKUP(tbDailies[[#This Row],[Month]],tbMonthlies[Month],tbMonthlies[Buffett Indicator],M573)</f>
        <v>1.2687414221291049</v>
      </c>
      <c r="N572" s="39">
        <f>_xlfn.XLOOKUP(tbDailies[[#This Row],[Month]],tbMonthlies[Month],tbMonthlies[CPI Indicator],N573)</f>
        <v>0.71264696889679524</v>
      </c>
      <c r="O572" s="39">
        <f>_xlfn.XLOOKUP(tbDailies[[#This Row],[Month]],tbMonthlies[Month],tbMonthlies[Shiller PE],O573)</f>
        <v>0.24969999999999998</v>
      </c>
      <c r="P572" s="39">
        <f>_xlfn.XLOOKUP(tbDailies[[#This Row],[Month]],tbMonthlies[Month],tbMonthlies[Unemployment],P573)</f>
        <v>0.14800000000000002</v>
      </c>
      <c r="Q572" s="48">
        <f>_xlfn.XLOOKUP(tbDailies[[#This Row],[Month]],tbMonthlies[Month],tbMonthlies[Debt to GDP],Q573)</f>
        <v>84.543999999999997</v>
      </c>
    </row>
    <row r="573" spans="2:17" ht="30" customHeight="1" x14ac:dyDescent="0.25">
      <c r="B573" s="10">
        <v>43940</v>
      </c>
      <c r="C573" s="18" t="str">
        <f>TEXT(tbDailies[[#This Row],[Date]],"mmm-yy")</f>
        <v>Apr-20</v>
      </c>
      <c r="D573" s="4">
        <v>16</v>
      </c>
      <c r="E573" s="4" t="str">
        <f>_xlfn.XLOOKUP(tbDailies[[#This Row],[Date]],FXUSDCAD[Date],FXUSDCAD[Rate],E574)</f>
        <v>1.4037</v>
      </c>
      <c r="F573" s="6">
        <f>_xlfn.XLOOKUP(tbDailies[[#This Row],[Date]],BTC_USD_History[Date],BTC_USD_History[Close],"n/a")</f>
        <v>7189.4248049999997</v>
      </c>
      <c r="G573" s="6">
        <f>_xlfn.XLOOKUP(tbDailies[[#This Row],[Date]],ETH_USD_History[Date(UTC)],ETH_USD_History[Value],"n/a")</f>
        <v>180.34</v>
      </c>
      <c r="H573" s="6" t="str">
        <f>_xlfn.XLOOKUP(tbDailies[[#This Row],[Date]],VOO_USD_History[Date],VOO_USD_History[Close],"n/a")</f>
        <v>n/a</v>
      </c>
      <c r="I573" s="8" t="str">
        <f>_xlfn.XLOOKUP(tbDailies[[#This Row],[Date]],VIX_USD_History[DATE],VIX_USD_History[CLOSE],"n/a")</f>
        <v>n/a</v>
      </c>
      <c r="J573" s="6">
        <f>tbDailies[[#This Row],[BTC-USD]]*tbDailies[[#This Row],[FX]]</f>
        <v>10091.795598778499</v>
      </c>
      <c r="K573" s="6">
        <f>tbDailies[[#This Row],[ETH-USD]]*tbDailies[[#This Row],[FX]]</f>
        <v>253.143258</v>
      </c>
      <c r="L573" s="16">
        <f>_xlfn.XLOOKUP(tbDailies[[#This Row],[Month]],tbMonthlies[Month],tbMonthlies[US Inflation],L574)</f>
        <v>3.3E-3</v>
      </c>
      <c r="M573" s="39">
        <f>_xlfn.XLOOKUP(tbDailies[[#This Row],[Month]],tbMonthlies[Month],tbMonthlies[Buffett Indicator],M574)</f>
        <v>1.2687414221291049</v>
      </c>
      <c r="N573" s="39">
        <f>_xlfn.XLOOKUP(tbDailies[[#This Row],[Month]],tbMonthlies[Month],tbMonthlies[CPI Indicator],N574)</f>
        <v>0.71264696889679524</v>
      </c>
      <c r="O573" s="39">
        <f>_xlfn.XLOOKUP(tbDailies[[#This Row],[Month]],tbMonthlies[Month],tbMonthlies[Shiller PE],O574)</f>
        <v>0.24969999999999998</v>
      </c>
      <c r="P573" s="39">
        <f>_xlfn.XLOOKUP(tbDailies[[#This Row],[Month]],tbMonthlies[Month],tbMonthlies[Unemployment],P574)</f>
        <v>0.14800000000000002</v>
      </c>
      <c r="Q573" s="48">
        <f>_xlfn.XLOOKUP(tbDailies[[#This Row],[Month]],tbMonthlies[Month],tbMonthlies[Debt to GDP],Q574)</f>
        <v>84.543999999999997</v>
      </c>
    </row>
    <row r="574" spans="2:17" ht="30" customHeight="1" x14ac:dyDescent="0.25">
      <c r="B574" s="10">
        <v>43939</v>
      </c>
      <c r="C574" s="18" t="str">
        <f>TEXT(tbDailies[[#This Row],[Date]],"mmm-yy")</f>
        <v>Apr-20</v>
      </c>
      <c r="D574" s="4">
        <v>18</v>
      </c>
      <c r="E574" s="4" t="str">
        <f>_xlfn.XLOOKUP(tbDailies[[#This Row],[Date]],FXUSDCAD[Date],FXUSDCAD[Rate],E575)</f>
        <v>1.4037</v>
      </c>
      <c r="F574" s="6">
        <f>_xlfn.XLOOKUP(tbDailies[[#This Row],[Date]],BTC_USD_History[Date],BTC_USD_History[Close],"n/a")</f>
        <v>7257.6650390000004</v>
      </c>
      <c r="G574" s="6">
        <f>_xlfn.XLOOKUP(tbDailies[[#This Row],[Date]],ETH_USD_History[Date(UTC)],ETH_USD_History[Value],"n/a")</f>
        <v>187.81</v>
      </c>
      <c r="H574" s="6" t="str">
        <f>_xlfn.XLOOKUP(tbDailies[[#This Row],[Date]],VOO_USD_History[Date],VOO_USD_History[Close],"n/a")</f>
        <v>n/a</v>
      </c>
      <c r="I574" s="8" t="str">
        <f>_xlfn.XLOOKUP(tbDailies[[#This Row],[Date]],VIX_USD_History[DATE],VIX_USD_History[CLOSE],"n/a")</f>
        <v>n/a</v>
      </c>
      <c r="J574" s="6">
        <f>tbDailies[[#This Row],[BTC-USD]]*tbDailies[[#This Row],[FX]]</f>
        <v>10187.584415244301</v>
      </c>
      <c r="K574" s="6">
        <f>tbDailies[[#This Row],[ETH-USD]]*tbDailies[[#This Row],[FX]]</f>
        <v>263.62889699999999</v>
      </c>
      <c r="L574" s="16">
        <f>_xlfn.XLOOKUP(tbDailies[[#This Row],[Month]],tbMonthlies[Month],tbMonthlies[US Inflation],L575)</f>
        <v>3.3E-3</v>
      </c>
      <c r="M574" s="39">
        <f>_xlfn.XLOOKUP(tbDailies[[#This Row],[Month]],tbMonthlies[Month],tbMonthlies[Buffett Indicator],M575)</f>
        <v>1.2687414221291049</v>
      </c>
      <c r="N574" s="39">
        <f>_xlfn.XLOOKUP(tbDailies[[#This Row],[Month]],tbMonthlies[Month],tbMonthlies[CPI Indicator],N575)</f>
        <v>0.71264696889679524</v>
      </c>
      <c r="O574" s="39">
        <f>_xlfn.XLOOKUP(tbDailies[[#This Row],[Month]],tbMonthlies[Month],tbMonthlies[Shiller PE],O575)</f>
        <v>0.24969999999999998</v>
      </c>
      <c r="P574" s="39">
        <f>_xlfn.XLOOKUP(tbDailies[[#This Row],[Month]],tbMonthlies[Month],tbMonthlies[Unemployment],P575)</f>
        <v>0.14800000000000002</v>
      </c>
      <c r="Q574" s="48">
        <f>_xlfn.XLOOKUP(tbDailies[[#This Row],[Month]],tbMonthlies[Month],tbMonthlies[Debt to GDP],Q575)</f>
        <v>84.543999999999997</v>
      </c>
    </row>
    <row r="575" spans="2:17" ht="30" customHeight="1" x14ac:dyDescent="0.25">
      <c r="B575" s="10">
        <v>43938</v>
      </c>
      <c r="C575" s="18" t="str">
        <f>TEXT(tbDailies[[#This Row],[Date]],"mmm-yy")</f>
        <v>Apr-20</v>
      </c>
      <c r="D575" s="4">
        <v>15</v>
      </c>
      <c r="E575" s="4" t="str">
        <f>_xlfn.XLOOKUP(tbDailies[[#This Row],[Date]],FXUSDCAD[Date],FXUSDCAD[Rate],E576)</f>
        <v>1.4037</v>
      </c>
      <c r="F575" s="6">
        <f>_xlfn.XLOOKUP(tbDailies[[#This Row],[Date]],BTC_USD_History[Date],BTC_USD_History[Close],"n/a")</f>
        <v>0</v>
      </c>
      <c r="G575" s="6">
        <f>_xlfn.XLOOKUP(tbDailies[[#This Row],[Date]],ETH_USD_History[Date(UTC)],ETH_USD_History[Value],"n/a")</f>
        <v>170.98</v>
      </c>
      <c r="H575" s="6">
        <f>_xlfn.XLOOKUP(tbDailies[[#This Row],[Date]],VOO_USD_History[Date],VOO_USD_History[Close],"n/a")</f>
        <v>263.60998499999999</v>
      </c>
      <c r="I575" s="8">
        <f>_xlfn.XLOOKUP(tbDailies[[#This Row],[Date]],VIX_USD_History[DATE],VIX_USD_History[CLOSE],"n/a")</f>
        <v>38.15</v>
      </c>
      <c r="J575" s="6">
        <f>tbDailies[[#This Row],[BTC-USD]]*tbDailies[[#This Row],[FX]]</f>
        <v>0</v>
      </c>
      <c r="K575" s="6">
        <f>tbDailies[[#This Row],[ETH-USD]]*tbDailies[[#This Row],[FX]]</f>
        <v>240.00462599999997</v>
      </c>
      <c r="L575" s="16">
        <f>_xlfn.XLOOKUP(tbDailies[[#This Row],[Month]],tbMonthlies[Month],tbMonthlies[US Inflation],L576)</f>
        <v>3.3E-3</v>
      </c>
      <c r="M575" s="39">
        <f>_xlfn.XLOOKUP(tbDailies[[#This Row],[Month]],tbMonthlies[Month],tbMonthlies[Buffett Indicator],M576)</f>
        <v>1.2687414221291049</v>
      </c>
      <c r="N575" s="39">
        <f>_xlfn.XLOOKUP(tbDailies[[#This Row],[Month]],tbMonthlies[Month],tbMonthlies[CPI Indicator],N576)</f>
        <v>0.71264696889679524</v>
      </c>
      <c r="O575" s="39">
        <f>_xlfn.XLOOKUP(tbDailies[[#This Row],[Month]],tbMonthlies[Month],tbMonthlies[Shiller PE],O576)</f>
        <v>0.24969999999999998</v>
      </c>
      <c r="P575" s="39">
        <f>_xlfn.XLOOKUP(tbDailies[[#This Row],[Month]],tbMonthlies[Month],tbMonthlies[Unemployment],P576)</f>
        <v>0.14800000000000002</v>
      </c>
      <c r="Q575" s="48">
        <f>_xlfn.XLOOKUP(tbDailies[[#This Row],[Month]],tbMonthlies[Month],tbMonthlies[Debt to GDP],Q576)</f>
        <v>84.543999999999997</v>
      </c>
    </row>
    <row r="576" spans="2:17" ht="30" customHeight="1" x14ac:dyDescent="0.25">
      <c r="B576" s="10">
        <v>43937</v>
      </c>
      <c r="C576" s="18" t="str">
        <f>TEXT(tbDailies[[#This Row],[Date]],"mmm-yy")</f>
        <v>Apr-20</v>
      </c>
      <c r="D576" s="4">
        <v>13</v>
      </c>
      <c r="E576" s="4" t="str">
        <f>_xlfn.XLOOKUP(tbDailies[[#This Row],[Date]],FXUSDCAD[Date],FXUSDCAD[Rate],E577)</f>
        <v>1.4122</v>
      </c>
      <c r="F576" s="6">
        <f>_xlfn.XLOOKUP(tbDailies[[#This Row],[Date]],BTC_USD_History[Date],BTC_USD_History[Close],"n/a")</f>
        <v>7116.8041990000002</v>
      </c>
      <c r="G576" s="6">
        <f>_xlfn.XLOOKUP(tbDailies[[#This Row],[Date]],ETH_USD_History[Date(UTC)],ETH_USD_History[Value],"n/a")</f>
        <v>172.58</v>
      </c>
      <c r="H576" s="6">
        <f>_xlfn.XLOOKUP(tbDailies[[#This Row],[Date]],VOO_USD_History[Date],VOO_USD_History[Close],"n/a")</f>
        <v>256.52999899999998</v>
      </c>
      <c r="I576" s="8">
        <f>_xlfn.XLOOKUP(tbDailies[[#This Row],[Date]],VIX_USD_History[DATE],VIX_USD_History[CLOSE],"n/a")</f>
        <v>40.11</v>
      </c>
      <c r="J576" s="6">
        <f>tbDailies[[#This Row],[BTC-USD]]*tbDailies[[#This Row],[FX]]</f>
        <v>10050.3508898278</v>
      </c>
      <c r="K576" s="6">
        <f>tbDailies[[#This Row],[ETH-USD]]*tbDailies[[#This Row],[FX]]</f>
        <v>243.717476</v>
      </c>
      <c r="L576" s="16">
        <f>_xlfn.XLOOKUP(tbDailies[[#This Row],[Month]],tbMonthlies[Month],tbMonthlies[US Inflation],L577)</f>
        <v>3.3E-3</v>
      </c>
      <c r="M576" s="39">
        <f>_xlfn.XLOOKUP(tbDailies[[#This Row],[Month]],tbMonthlies[Month],tbMonthlies[Buffett Indicator],M577)</f>
        <v>1.2687414221291049</v>
      </c>
      <c r="N576" s="39">
        <f>_xlfn.XLOOKUP(tbDailies[[#This Row],[Month]],tbMonthlies[Month],tbMonthlies[CPI Indicator],N577)</f>
        <v>0.71264696889679524</v>
      </c>
      <c r="O576" s="39">
        <f>_xlfn.XLOOKUP(tbDailies[[#This Row],[Month]],tbMonthlies[Month],tbMonthlies[Shiller PE],O577)</f>
        <v>0.24969999999999998</v>
      </c>
      <c r="P576" s="39">
        <f>_xlfn.XLOOKUP(tbDailies[[#This Row],[Month]],tbMonthlies[Month],tbMonthlies[Unemployment],P577)</f>
        <v>0.14800000000000002</v>
      </c>
      <c r="Q576" s="48">
        <f>_xlfn.XLOOKUP(tbDailies[[#This Row],[Month]],tbMonthlies[Month],tbMonthlies[Debt to GDP],Q577)</f>
        <v>84.543999999999997</v>
      </c>
    </row>
    <row r="577" spans="2:17" ht="30" customHeight="1" x14ac:dyDescent="0.25">
      <c r="B577" s="10">
        <v>43936</v>
      </c>
      <c r="C577" s="18" t="str">
        <f>TEXT(tbDailies[[#This Row],[Date]],"mmm-yy")</f>
        <v>Apr-20</v>
      </c>
      <c r="D577" s="4">
        <v>18</v>
      </c>
      <c r="E577" s="4" t="str">
        <f>_xlfn.XLOOKUP(tbDailies[[#This Row],[Date]],FXUSDCAD[Date],FXUSDCAD[Rate],E578)</f>
        <v>1.4086</v>
      </c>
      <c r="F577" s="6">
        <f>_xlfn.XLOOKUP(tbDailies[[#This Row],[Date]],BTC_USD_History[Date],BTC_USD_History[Close],"n/a")</f>
        <v>6642.1098629999997</v>
      </c>
      <c r="G577" s="6">
        <f>_xlfn.XLOOKUP(tbDailies[[#This Row],[Date]],ETH_USD_History[Date(UTC)],ETH_USD_History[Value],"n/a")</f>
        <v>152.85</v>
      </c>
      <c r="H577" s="6">
        <f>_xlfn.XLOOKUP(tbDailies[[#This Row],[Date]],VOO_USD_History[Date],VOO_USD_History[Close],"n/a")</f>
        <v>255.240005</v>
      </c>
      <c r="I577" s="8">
        <f>_xlfn.XLOOKUP(tbDailies[[#This Row],[Date]],VIX_USD_History[DATE],VIX_USD_History[CLOSE],"n/a")</f>
        <v>40.840000000000003</v>
      </c>
      <c r="J577" s="6">
        <f>tbDailies[[#This Row],[BTC-USD]]*tbDailies[[#This Row],[FX]]</f>
        <v>9356.0759530218002</v>
      </c>
      <c r="K577" s="6">
        <f>tbDailies[[#This Row],[ETH-USD]]*tbDailies[[#This Row],[FX]]</f>
        <v>215.30450999999999</v>
      </c>
      <c r="L577" s="16">
        <f>_xlfn.XLOOKUP(tbDailies[[#This Row],[Month]],tbMonthlies[Month],tbMonthlies[US Inflation],L578)</f>
        <v>3.3E-3</v>
      </c>
      <c r="M577" s="39">
        <f>_xlfn.XLOOKUP(tbDailies[[#This Row],[Month]],tbMonthlies[Month],tbMonthlies[Buffett Indicator],M578)</f>
        <v>1.2687414221291049</v>
      </c>
      <c r="N577" s="39">
        <f>_xlfn.XLOOKUP(tbDailies[[#This Row],[Month]],tbMonthlies[Month],tbMonthlies[CPI Indicator],N578)</f>
        <v>0.71264696889679524</v>
      </c>
      <c r="O577" s="39">
        <f>_xlfn.XLOOKUP(tbDailies[[#This Row],[Month]],tbMonthlies[Month],tbMonthlies[Shiller PE],O578)</f>
        <v>0.24969999999999998</v>
      </c>
      <c r="P577" s="39">
        <f>_xlfn.XLOOKUP(tbDailies[[#This Row],[Month]],tbMonthlies[Month],tbMonthlies[Unemployment],P578)</f>
        <v>0.14800000000000002</v>
      </c>
      <c r="Q577" s="48">
        <f>_xlfn.XLOOKUP(tbDailies[[#This Row],[Month]],tbMonthlies[Month],tbMonthlies[Debt to GDP],Q578)</f>
        <v>84.543999999999997</v>
      </c>
    </row>
    <row r="578" spans="2:17" ht="30" customHeight="1" x14ac:dyDescent="0.25">
      <c r="B578" s="10">
        <v>43935</v>
      </c>
      <c r="C578" s="18" t="str">
        <f>TEXT(tbDailies[[#This Row],[Date]],"mmm-yy")</f>
        <v>Apr-20</v>
      </c>
      <c r="D578" s="4">
        <v>15</v>
      </c>
      <c r="E578" s="4" t="str">
        <f>_xlfn.XLOOKUP(tbDailies[[#This Row],[Date]],FXUSDCAD[Date],FXUSDCAD[Rate],E579)</f>
        <v>1.3904</v>
      </c>
      <c r="F578" s="6">
        <f>_xlfn.XLOOKUP(tbDailies[[#This Row],[Date]],BTC_USD_History[Date],BTC_USD_History[Close],"n/a")</f>
        <v>6842.4277339999999</v>
      </c>
      <c r="G578" s="6">
        <f>_xlfn.XLOOKUP(tbDailies[[#This Row],[Date]],ETH_USD_History[Date(UTC)],ETH_USD_History[Value],"n/a")</f>
        <v>158.6</v>
      </c>
      <c r="H578" s="6">
        <f>_xlfn.XLOOKUP(tbDailies[[#This Row],[Date]],VOO_USD_History[Date],VOO_USD_History[Close],"n/a")</f>
        <v>260.92001299999998</v>
      </c>
      <c r="I578" s="8">
        <f>_xlfn.XLOOKUP(tbDailies[[#This Row],[Date]],VIX_USD_History[DATE],VIX_USD_History[CLOSE],"n/a")</f>
        <v>37.76</v>
      </c>
      <c r="J578" s="6">
        <f>tbDailies[[#This Row],[BTC-USD]]*tbDailies[[#This Row],[FX]]</f>
        <v>9513.7115213535999</v>
      </c>
      <c r="K578" s="6">
        <f>tbDailies[[#This Row],[ETH-USD]]*tbDailies[[#This Row],[FX]]</f>
        <v>220.51743999999999</v>
      </c>
      <c r="L578" s="16">
        <f>_xlfn.XLOOKUP(tbDailies[[#This Row],[Month]],tbMonthlies[Month],tbMonthlies[US Inflation],L579)</f>
        <v>3.3E-3</v>
      </c>
      <c r="M578" s="39">
        <f>_xlfn.XLOOKUP(tbDailies[[#This Row],[Month]],tbMonthlies[Month],tbMonthlies[Buffett Indicator],M579)</f>
        <v>1.2687414221291049</v>
      </c>
      <c r="N578" s="39">
        <f>_xlfn.XLOOKUP(tbDailies[[#This Row],[Month]],tbMonthlies[Month],tbMonthlies[CPI Indicator],N579)</f>
        <v>0.71264696889679524</v>
      </c>
      <c r="O578" s="39">
        <f>_xlfn.XLOOKUP(tbDailies[[#This Row],[Month]],tbMonthlies[Month],tbMonthlies[Shiller PE],O579)</f>
        <v>0.24969999999999998</v>
      </c>
      <c r="P578" s="39">
        <f>_xlfn.XLOOKUP(tbDailies[[#This Row],[Month]],tbMonthlies[Month],tbMonthlies[Unemployment],P579)</f>
        <v>0.14800000000000002</v>
      </c>
      <c r="Q578" s="48">
        <f>_xlfn.XLOOKUP(tbDailies[[#This Row],[Month]],tbMonthlies[Month],tbMonthlies[Debt to GDP],Q579)</f>
        <v>84.543999999999997</v>
      </c>
    </row>
    <row r="579" spans="2:17" ht="30" customHeight="1" x14ac:dyDescent="0.25">
      <c r="B579" s="10">
        <v>43934</v>
      </c>
      <c r="C579" s="18" t="str">
        <f>TEXT(tbDailies[[#This Row],[Date]],"mmm-yy")</f>
        <v>Apr-20</v>
      </c>
      <c r="D579" s="4">
        <v>11</v>
      </c>
      <c r="E579" s="4" t="str">
        <f>_xlfn.XLOOKUP(tbDailies[[#This Row],[Date]],FXUSDCAD[Date],FXUSDCAD[Rate],E580)</f>
        <v>1.3936</v>
      </c>
      <c r="F579" s="6">
        <f>_xlfn.XLOOKUP(tbDailies[[#This Row],[Date]],BTC_USD_History[Date],BTC_USD_History[Close],"n/a")</f>
        <v>6845.0375979999999</v>
      </c>
      <c r="G579" s="6">
        <f>_xlfn.XLOOKUP(tbDailies[[#This Row],[Date]],ETH_USD_History[Date(UTC)],ETH_USD_History[Value],"n/a")</f>
        <v>156.82</v>
      </c>
      <c r="H579" s="6">
        <f>_xlfn.XLOOKUP(tbDailies[[#This Row],[Date]],VOO_USD_History[Date],VOO_USD_History[Close],"n/a")</f>
        <v>253.19000199999999</v>
      </c>
      <c r="I579" s="8">
        <f>_xlfn.XLOOKUP(tbDailies[[#This Row],[Date]],VIX_USD_History[DATE],VIX_USD_History[CLOSE],"n/a")</f>
        <v>41.17</v>
      </c>
      <c r="J579" s="6">
        <f>tbDailies[[#This Row],[BTC-USD]]*tbDailies[[#This Row],[FX]]</f>
        <v>9539.2443965727998</v>
      </c>
      <c r="K579" s="6">
        <f>tbDailies[[#This Row],[ETH-USD]]*tbDailies[[#This Row],[FX]]</f>
        <v>218.54435199999998</v>
      </c>
      <c r="L579" s="16">
        <f>_xlfn.XLOOKUP(tbDailies[[#This Row],[Month]],tbMonthlies[Month],tbMonthlies[US Inflation],L580)</f>
        <v>3.3E-3</v>
      </c>
      <c r="M579" s="39">
        <f>_xlfn.XLOOKUP(tbDailies[[#This Row],[Month]],tbMonthlies[Month],tbMonthlies[Buffett Indicator],M580)</f>
        <v>1.2687414221291049</v>
      </c>
      <c r="N579" s="39">
        <f>_xlfn.XLOOKUP(tbDailies[[#This Row],[Month]],tbMonthlies[Month],tbMonthlies[CPI Indicator],N580)</f>
        <v>0.71264696889679524</v>
      </c>
      <c r="O579" s="39">
        <f>_xlfn.XLOOKUP(tbDailies[[#This Row],[Month]],tbMonthlies[Month],tbMonthlies[Shiller PE],O580)</f>
        <v>0.24969999999999998</v>
      </c>
      <c r="P579" s="39">
        <f>_xlfn.XLOOKUP(tbDailies[[#This Row],[Month]],tbMonthlies[Month],tbMonthlies[Unemployment],P580)</f>
        <v>0.14800000000000002</v>
      </c>
      <c r="Q579" s="48">
        <f>_xlfn.XLOOKUP(tbDailies[[#This Row],[Month]],tbMonthlies[Month],tbMonthlies[Debt to GDP],Q580)</f>
        <v>84.543999999999997</v>
      </c>
    </row>
    <row r="580" spans="2:17" ht="30" customHeight="1" x14ac:dyDescent="0.25">
      <c r="B580" s="10">
        <v>43933</v>
      </c>
      <c r="C580" s="18" t="str">
        <f>TEXT(tbDailies[[#This Row],[Date]],"mmm-yy")</f>
        <v>Apr-20</v>
      </c>
      <c r="D580" s="4">
        <v>10</v>
      </c>
      <c r="E580" s="4" t="str">
        <f>_xlfn.XLOOKUP(tbDailies[[#This Row],[Date]],FXUSDCAD[Date],FXUSDCAD[Rate],E581)</f>
        <v>1.3985</v>
      </c>
      <c r="F580" s="6">
        <f>_xlfn.XLOOKUP(tbDailies[[#This Row],[Date]],BTC_USD_History[Date],BTC_USD_History[Close],"n/a")</f>
        <v>6971.091797</v>
      </c>
      <c r="G580" s="6">
        <f>_xlfn.XLOOKUP(tbDailies[[#This Row],[Date]],ETH_USD_History[Date(UTC)],ETH_USD_History[Value],"n/a")</f>
        <v>158.75</v>
      </c>
      <c r="H580" s="6" t="str">
        <f>_xlfn.XLOOKUP(tbDailies[[#This Row],[Date]],VOO_USD_History[Date],VOO_USD_History[Close],"n/a")</f>
        <v>n/a</v>
      </c>
      <c r="I580" s="8" t="str">
        <f>_xlfn.XLOOKUP(tbDailies[[#This Row],[Date]],VIX_USD_History[DATE],VIX_USD_History[CLOSE],"n/a")</f>
        <v>n/a</v>
      </c>
      <c r="J580" s="6">
        <f>tbDailies[[#This Row],[BTC-USD]]*tbDailies[[#This Row],[FX]]</f>
        <v>9749.0718781044998</v>
      </c>
      <c r="K580" s="6">
        <f>tbDailies[[#This Row],[ETH-USD]]*tbDailies[[#This Row],[FX]]</f>
        <v>222.011875</v>
      </c>
      <c r="L580" s="16">
        <f>_xlfn.XLOOKUP(tbDailies[[#This Row],[Month]],tbMonthlies[Month],tbMonthlies[US Inflation],L581)</f>
        <v>3.3E-3</v>
      </c>
      <c r="M580" s="39">
        <f>_xlfn.XLOOKUP(tbDailies[[#This Row],[Month]],tbMonthlies[Month],tbMonthlies[Buffett Indicator],M581)</f>
        <v>1.2687414221291049</v>
      </c>
      <c r="N580" s="39">
        <f>_xlfn.XLOOKUP(tbDailies[[#This Row],[Month]],tbMonthlies[Month],tbMonthlies[CPI Indicator],N581)</f>
        <v>0.71264696889679524</v>
      </c>
      <c r="O580" s="39">
        <f>_xlfn.XLOOKUP(tbDailies[[#This Row],[Month]],tbMonthlies[Month],tbMonthlies[Shiller PE],O581)</f>
        <v>0.24969999999999998</v>
      </c>
      <c r="P580" s="39">
        <f>_xlfn.XLOOKUP(tbDailies[[#This Row],[Month]],tbMonthlies[Month],tbMonthlies[Unemployment],P581)</f>
        <v>0.14800000000000002</v>
      </c>
      <c r="Q580" s="48">
        <f>_xlfn.XLOOKUP(tbDailies[[#This Row],[Month]],tbMonthlies[Month],tbMonthlies[Debt to GDP],Q581)</f>
        <v>84.543999999999997</v>
      </c>
    </row>
    <row r="581" spans="2:17" ht="30" customHeight="1" x14ac:dyDescent="0.25">
      <c r="B581" s="10">
        <v>43932</v>
      </c>
      <c r="C581" s="18" t="str">
        <f>TEXT(tbDailies[[#This Row],[Date]],"mmm-yy")</f>
        <v>Apr-20</v>
      </c>
      <c r="D581" s="4">
        <v>15</v>
      </c>
      <c r="E581" s="4" t="str">
        <f>_xlfn.XLOOKUP(tbDailies[[#This Row],[Date]],FXUSDCAD[Date],FXUSDCAD[Rate],E582)</f>
        <v>1.3985</v>
      </c>
      <c r="F581" s="6">
        <f>_xlfn.XLOOKUP(tbDailies[[#This Row],[Date]],BTC_USD_History[Date],BTC_USD_History[Close],"n/a")</f>
        <v>6859.0830079999996</v>
      </c>
      <c r="G581" s="6">
        <f>_xlfn.XLOOKUP(tbDailies[[#This Row],[Date]],ETH_USD_History[Date(UTC)],ETH_USD_History[Value],"n/a")</f>
        <v>158.66999999999999</v>
      </c>
      <c r="H581" s="6" t="str">
        <f>_xlfn.XLOOKUP(tbDailies[[#This Row],[Date]],VOO_USD_History[Date],VOO_USD_History[Close],"n/a")</f>
        <v>n/a</v>
      </c>
      <c r="I581" s="8" t="str">
        <f>_xlfn.XLOOKUP(tbDailies[[#This Row],[Date]],VIX_USD_History[DATE],VIX_USD_History[CLOSE],"n/a")</f>
        <v>n/a</v>
      </c>
      <c r="J581" s="6">
        <f>tbDailies[[#This Row],[BTC-USD]]*tbDailies[[#This Row],[FX]]</f>
        <v>9592.4275866879998</v>
      </c>
      <c r="K581" s="6">
        <f>tbDailies[[#This Row],[ETH-USD]]*tbDailies[[#This Row],[FX]]</f>
        <v>221.89999499999999</v>
      </c>
      <c r="L581" s="16">
        <f>_xlfn.XLOOKUP(tbDailies[[#This Row],[Month]],tbMonthlies[Month],tbMonthlies[US Inflation],L582)</f>
        <v>3.3E-3</v>
      </c>
      <c r="M581" s="39">
        <f>_xlfn.XLOOKUP(tbDailies[[#This Row],[Month]],tbMonthlies[Month],tbMonthlies[Buffett Indicator],M582)</f>
        <v>1.2687414221291049</v>
      </c>
      <c r="N581" s="39">
        <f>_xlfn.XLOOKUP(tbDailies[[#This Row],[Month]],tbMonthlies[Month],tbMonthlies[CPI Indicator],N582)</f>
        <v>0.71264696889679524</v>
      </c>
      <c r="O581" s="39">
        <f>_xlfn.XLOOKUP(tbDailies[[#This Row],[Month]],tbMonthlies[Month],tbMonthlies[Shiller PE],O582)</f>
        <v>0.24969999999999998</v>
      </c>
      <c r="P581" s="39">
        <f>_xlfn.XLOOKUP(tbDailies[[#This Row],[Month]],tbMonthlies[Month],tbMonthlies[Unemployment],P582)</f>
        <v>0.14800000000000002</v>
      </c>
      <c r="Q581" s="48">
        <f>_xlfn.XLOOKUP(tbDailies[[#This Row],[Month]],tbMonthlies[Month],tbMonthlies[Debt to GDP],Q582)</f>
        <v>84.543999999999997</v>
      </c>
    </row>
    <row r="582" spans="2:17" ht="30" customHeight="1" x14ac:dyDescent="0.25">
      <c r="B582" s="10">
        <v>43931</v>
      </c>
      <c r="C582" s="18" t="str">
        <f>TEXT(tbDailies[[#This Row],[Date]],"mmm-yy")</f>
        <v>Apr-20</v>
      </c>
      <c r="D582" s="4">
        <v>15</v>
      </c>
      <c r="E582" s="4" t="str">
        <f>_xlfn.XLOOKUP(tbDailies[[#This Row],[Date]],FXUSDCAD[Date],FXUSDCAD[Rate],E583)</f>
        <v>1.3985</v>
      </c>
      <c r="F582" s="6">
        <f>_xlfn.XLOOKUP(tbDailies[[#This Row],[Date]],BTC_USD_History[Date],BTC_USD_History[Close],"n/a")</f>
        <v>6865.4931640000004</v>
      </c>
      <c r="G582" s="6">
        <f>_xlfn.XLOOKUP(tbDailies[[#This Row],[Date]],ETH_USD_History[Date(UTC)],ETH_USD_History[Value],"n/a")</f>
        <v>158.12</v>
      </c>
      <c r="H582" s="6" t="str">
        <f>_xlfn.XLOOKUP(tbDailies[[#This Row],[Date]],VOO_USD_History[Date],VOO_USD_History[Close],"n/a")</f>
        <v>n/a</v>
      </c>
      <c r="I582" s="8" t="str">
        <f>_xlfn.XLOOKUP(tbDailies[[#This Row],[Date]],VIX_USD_History[DATE],VIX_USD_History[CLOSE],"n/a")</f>
        <v>n/a</v>
      </c>
      <c r="J582" s="6">
        <f>tbDailies[[#This Row],[BTC-USD]]*tbDailies[[#This Row],[FX]]</f>
        <v>9601.3921898540011</v>
      </c>
      <c r="K582" s="6">
        <f>tbDailies[[#This Row],[ETH-USD]]*tbDailies[[#This Row],[FX]]</f>
        <v>221.13082000000003</v>
      </c>
      <c r="L582" s="16">
        <f>_xlfn.XLOOKUP(tbDailies[[#This Row],[Month]],tbMonthlies[Month],tbMonthlies[US Inflation],L583)</f>
        <v>3.3E-3</v>
      </c>
      <c r="M582" s="39">
        <f>_xlfn.XLOOKUP(tbDailies[[#This Row],[Month]],tbMonthlies[Month],tbMonthlies[Buffett Indicator],M583)</f>
        <v>1.2687414221291049</v>
      </c>
      <c r="N582" s="39">
        <f>_xlfn.XLOOKUP(tbDailies[[#This Row],[Month]],tbMonthlies[Month],tbMonthlies[CPI Indicator],N583)</f>
        <v>0.71264696889679524</v>
      </c>
      <c r="O582" s="39">
        <f>_xlfn.XLOOKUP(tbDailies[[#This Row],[Month]],tbMonthlies[Month],tbMonthlies[Shiller PE],O583)</f>
        <v>0.24969999999999998</v>
      </c>
      <c r="P582" s="39">
        <f>_xlfn.XLOOKUP(tbDailies[[#This Row],[Month]],tbMonthlies[Month],tbMonthlies[Unemployment],P583)</f>
        <v>0.14800000000000002</v>
      </c>
      <c r="Q582" s="48">
        <f>_xlfn.XLOOKUP(tbDailies[[#This Row],[Month]],tbMonthlies[Month],tbMonthlies[Debt to GDP],Q583)</f>
        <v>84.543999999999997</v>
      </c>
    </row>
    <row r="583" spans="2:17" ht="30" customHeight="1" x14ac:dyDescent="0.25">
      <c r="B583" s="10">
        <v>43930</v>
      </c>
      <c r="C583" s="18" t="str">
        <f>TEXT(tbDailies[[#This Row],[Date]],"mmm-yy")</f>
        <v>Apr-20</v>
      </c>
      <c r="D583" s="4">
        <v>22</v>
      </c>
      <c r="E583" s="4" t="str">
        <f>_xlfn.XLOOKUP(tbDailies[[#This Row],[Date]],FXUSDCAD[Date],FXUSDCAD[Rate],E584)</f>
        <v>1.3985</v>
      </c>
      <c r="F583" s="6">
        <f>_xlfn.XLOOKUP(tbDailies[[#This Row],[Date]],BTC_USD_History[Date],BTC_USD_History[Close],"n/a")</f>
        <v>7302.0893550000001</v>
      </c>
      <c r="G583" s="6">
        <f>_xlfn.XLOOKUP(tbDailies[[#This Row],[Date]],ETH_USD_History[Date(UTC)],ETH_USD_History[Value],"n/a")</f>
        <v>169.92</v>
      </c>
      <c r="H583" s="6">
        <f>_xlfn.XLOOKUP(tbDailies[[#This Row],[Date]],VOO_USD_History[Date],VOO_USD_History[Close],"n/a")</f>
        <v>255.66999799999999</v>
      </c>
      <c r="I583" s="8">
        <f>_xlfn.XLOOKUP(tbDailies[[#This Row],[Date]],VIX_USD_History[DATE],VIX_USD_History[CLOSE],"n/a")</f>
        <v>41.67</v>
      </c>
      <c r="J583" s="6">
        <f>tbDailies[[#This Row],[BTC-USD]]*tbDailies[[#This Row],[FX]]</f>
        <v>10211.9719629675</v>
      </c>
      <c r="K583" s="6">
        <f>tbDailies[[#This Row],[ETH-USD]]*tbDailies[[#This Row],[FX]]</f>
        <v>237.63311999999999</v>
      </c>
      <c r="L583" s="16">
        <f>_xlfn.XLOOKUP(tbDailies[[#This Row],[Month]],tbMonthlies[Month],tbMonthlies[US Inflation],L584)</f>
        <v>3.3E-3</v>
      </c>
      <c r="M583" s="39">
        <f>_xlfn.XLOOKUP(tbDailies[[#This Row],[Month]],tbMonthlies[Month],tbMonthlies[Buffett Indicator],M584)</f>
        <v>1.2687414221291049</v>
      </c>
      <c r="N583" s="39">
        <f>_xlfn.XLOOKUP(tbDailies[[#This Row],[Month]],tbMonthlies[Month],tbMonthlies[CPI Indicator],N584)</f>
        <v>0.71264696889679524</v>
      </c>
      <c r="O583" s="39">
        <f>_xlfn.XLOOKUP(tbDailies[[#This Row],[Month]],tbMonthlies[Month],tbMonthlies[Shiller PE],O584)</f>
        <v>0.24969999999999998</v>
      </c>
      <c r="P583" s="39">
        <f>_xlfn.XLOOKUP(tbDailies[[#This Row],[Month]],tbMonthlies[Month],tbMonthlies[Unemployment],P584)</f>
        <v>0.14800000000000002</v>
      </c>
      <c r="Q583" s="48">
        <f>_xlfn.XLOOKUP(tbDailies[[#This Row],[Month]],tbMonthlies[Month],tbMonthlies[Debt to GDP],Q584)</f>
        <v>84.543999999999997</v>
      </c>
    </row>
    <row r="584" spans="2:17" ht="30" customHeight="1" x14ac:dyDescent="0.25">
      <c r="B584" s="10">
        <v>43929</v>
      </c>
      <c r="C584" s="18" t="str">
        <f>TEXT(tbDailies[[#This Row],[Date]],"mmm-yy")</f>
        <v>Apr-20</v>
      </c>
      <c r="D584" s="4">
        <v>21</v>
      </c>
      <c r="E584" s="4" t="str">
        <f>_xlfn.XLOOKUP(tbDailies[[#This Row],[Date]],FXUSDCAD[Date],FXUSDCAD[Rate],E585)</f>
        <v>1.4034</v>
      </c>
      <c r="F584" s="6">
        <f>_xlfn.XLOOKUP(tbDailies[[#This Row],[Date]],BTC_USD_History[Date],BTC_USD_History[Close],"n/a")</f>
        <v>7334.0986329999996</v>
      </c>
      <c r="G584" s="6">
        <f>_xlfn.XLOOKUP(tbDailies[[#This Row],[Date]],ETH_USD_History[Date(UTC)],ETH_USD_History[Value],"n/a")</f>
        <v>173.41</v>
      </c>
      <c r="H584" s="6">
        <f>_xlfn.XLOOKUP(tbDailies[[#This Row],[Date]],VOO_USD_History[Date],VOO_USD_History[Close],"n/a")</f>
        <v>251.929993</v>
      </c>
      <c r="I584" s="8">
        <f>_xlfn.XLOOKUP(tbDailies[[#This Row],[Date]],VIX_USD_History[DATE],VIX_USD_History[CLOSE],"n/a")</f>
        <v>43.35</v>
      </c>
      <c r="J584" s="6">
        <f>tbDailies[[#This Row],[BTC-USD]]*tbDailies[[#This Row],[FX]]</f>
        <v>10292.674021552199</v>
      </c>
      <c r="K584" s="6">
        <f>tbDailies[[#This Row],[ETH-USD]]*tbDailies[[#This Row],[FX]]</f>
        <v>243.36359399999998</v>
      </c>
      <c r="L584" s="16">
        <f>_xlfn.XLOOKUP(tbDailies[[#This Row],[Month]],tbMonthlies[Month],tbMonthlies[US Inflation],L585)</f>
        <v>3.3E-3</v>
      </c>
      <c r="M584" s="39">
        <f>_xlfn.XLOOKUP(tbDailies[[#This Row],[Month]],tbMonthlies[Month],tbMonthlies[Buffett Indicator],M585)</f>
        <v>1.2687414221291049</v>
      </c>
      <c r="N584" s="39">
        <f>_xlfn.XLOOKUP(tbDailies[[#This Row],[Month]],tbMonthlies[Month],tbMonthlies[CPI Indicator],N585)</f>
        <v>0.71264696889679524</v>
      </c>
      <c r="O584" s="39">
        <f>_xlfn.XLOOKUP(tbDailies[[#This Row],[Month]],tbMonthlies[Month],tbMonthlies[Shiller PE],O585)</f>
        <v>0.24969999999999998</v>
      </c>
      <c r="P584" s="39">
        <f>_xlfn.XLOOKUP(tbDailies[[#This Row],[Month]],tbMonthlies[Month],tbMonthlies[Unemployment],P585)</f>
        <v>0.14800000000000002</v>
      </c>
      <c r="Q584" s="48">
        <f>_xlfn.XLOOKUP(tbDailies[[#This Row],[Month]],tbMonthlies[Month],tbMonthlies[Debt to GDP],Q585)</f>
        <v>84.543999999999997</v>
      </c>
    </row>
    <row r="585" spans="2:17" ht="30" customHeight="1" x14ac:dyDescent="0.25">
      <c r="B585" s="10">
        <v>43928</v>
      </c>
      <c r="C585" s="18" t="str">
        <f>TEXT(tbDailies[[#This Row],[Date]],"mmm-yy")</f>
        <v>Apr-20</v>
      </c>
      <c r="D585" s="4">
        <v>20</v>
      </c>
      <c r="E585" s="4" t="str">
        <f>_xlfn.XLOOKUP(tbDailies[[#This Row],[Date]],FXUSDCAD[Date],FXUSDCAD[Rate],E586)</f>
        <v>1.3986</v>
      </c>
      <c r="F585" s="6">
        <f>_xlfn.XLOOKUP(tbDailies[[#This Row],[Date]],BTC_USD_History[Date],BTC_USD_History[Close],"n/a")</f>
        <v>7176.4145509999998</v>
      </c>
      <c r="G585" s="6">
        <f>_xlfn.XLOOKUP(tbDailies[[#This Row],[Date]],ETH_USD_History[Date(UTC)],ETH_USD_History[Value],"n/a")</f>
        <v>164.66</v>
      </c>
      <c r="H585" s="6">
        <f>_xlfn.XLOOKUP(tbDailies[[#This Row],[Date]],VOO_USD_History[Date],VOO_USD_History[Close],"n/a")</f>
        <v>243.66000399999999</v>
      </c>
      <c r="I585" s="8">
        <f>_xlfn.XLOOKUP(tbDailies[[#This Row],[Date]],VIX_USD_History[DATE],VIX_USD_History[CLOSE],"n/a")</f>
        <v>46.7</v>
      </c>
      <c r="J585" s="6">
        <f>tbDailies[[#This Row],[BTC-USD]]*tbDailies[[#This Row],[FX]]</f>
        <v>10036.9333910286</v>
      </c>
      <c r="K585" s="6">
        <f>tbDailies[[#This Row],[ETH-USD]]*tbDailies[[#This Row],[FX]]</f>
        <v>230.293476</v>
      </c>
      <c r="L585" s="16">
        <f>_xlfn.XLOOKUP(tbDailies[[#This Row],[Month]],tbMonthlies[Month],tbMonthlies[US Inflation],L586)</f>
        <v>3.3E-3</v>
      </c>
      <c r="M585" s="39">
        <f>_xlfn.XLOOKUP(tbDailies[[#This Row],[Month]],tbMonthlies[Month],tbMonthlies[Buffett Indicator],M586)</f>
        <v>1.2687414221291049</v>
      </c>
      <c r="N585" s="39">
        <f>_xlfn.XLOOKUP(tbDailies[[#This Row],[Month]],tbMonthlies[Month],tbMonthlies[CPI Indicator],N586)</f>
        <v>0.71264696889679524</v>
      </c>
      <c r="O585" s="39">
        <f>_xlfn.XLOOKUP(tbDailies[[#This Row],[Month]],tbMonthlies[Month],tbMonthlies[Shiller PE],O586)</f>
        <v>0.24969999999999998</v>
      </c>
      <c r="P585" s="39">
        <f>_xlfn.XLOOKUP(tbDailies[[#This Row],[Month]],tbMonthlies[Month],tbMonthlies[Unemployment],P586)</f>
        <v>0.14800000000000002</v>
      </c>
      <c r="Q585" s="48">
        <f>_xlfn.XLOOKUP(tbDailies[[#This Row],[Month]],tbMonthlies[Month],tbMonthlies[Debt to GDP],Q586)</f>
        <v>84.543999999999997</v>
      </c>
    </row>
    <row r="586" spans="2:17" ht="30" customHeight="1" x14ac:dyDescent="0.25">
      <c r="B586" s="10">
        <v>43927</v>
      </c>
      <c r="C586" s="18" t="str">
        <f>TEXT(tbDailies[[#This Row],[Date]],"mmm-yy")</f>
        <v>Apr-20</v>
      </c>
      <c r="D586" s="4">
        <v>12</v>
      </c>
      <c r="E586" s="4" t="str">
        <f>_xlfn.XLOOKUP(tbDailies[[#This Row],[Date]],FXUSDCAD[Date],FXUSDCAD[Rate],E587)</f>
        <v>1.4127</v>
      </c>
      <c r="F586" s="6">
        <f>_xlfn.XLOOKUP(tbDailies[[#This Row],[Date]],BTC_USD_History[Date],BTC_USD_History[Close],"n/a")</f>
        <v>7271.78125</v>
      </c>
      <c r="G586" s="6">
        <f>_xlfn.XLOOKUP(tbDailies[[#This Row],[Date]],ETH_USD_History[Date(UTC)],ETH_USD_History[Value],"n/a")</f>
        <v>171.62</v>
      </c>
      <c r="H586" s="6">
        <f>_xlfn.XLOOKUP(tbDailies[[#This Row],[Date]],VOO_USD_History[Date],VOO_USD_History[Close],"n/a")</f>
        <v>243.529999</v>
      </c>
      <c r="I586" s="8">
        <f>_xlfn.XLOOKUP(tbDailies[[#This Row],[Date]],VIX_USD_History[DATE],VIX_USD_History[CLOSE],"n/a")</f>
        <v>45.24</v>
      </c>
      <c r="J586" s="6">
        <f>tbDailies[[#This Row],[BTC-USD]]*tbDailies[[#This Row],[FX]]</f>
        <v>10272.845371875001</v>
      </c>
      <c r="K586" s="6">
        <f>tbDailies[[#This Row],[ETH-USD]]*tbDailies[[#This Row],[FX]]</f>
        <v>242.44757400000003</v>
      </c>
      <c r="L586" s="16">
        <f>_xlfn.XLOOKUP(tbDailies[[#This Row],[Month]],tbMonthlies[Month],tbMonthlies[US Inflation],L587)</f>
        <v>3.3E-3</v>
      </c>
      <c r="M586" s="39">
        <f>_xlfn.XLOOKUP(tbDailies[[#This Row],[Month]],tbMonthlies[Month],tbMonthlies[Buffett Indicator],M587)</f>
        <v>1.2687414221291049</v>
      </c>
      <c r="N586" s="39">
        <f>_xlfn.XLOOKUP(tbDailies[[#This Row],[Month]],tbMonthlies[Month],tbMonthlies[CPI Indicator],N587)</f>
        <v>0.71264696889679524</v>
      </c>
      <c r="O586" s="39">
        <f>_xlfn.XLOOKUP(tbDailies[[#This Row],[Month]],tbMonthlies[Month],tbMonthlies[Shiller PE],O587)</f>
        <v>0.24969999999999998</v>
      </c>
      <c r="P586" s="39">
        <f>_xlfn.XLOOKUP(tbDailies[[#This Row],[Month]],tbMonthlies[Month],tbMonthlies[Unemployment],P587)</f>
        <v>0.14800000000000002</v>
      </c>
      <c r="Q586" s="48">
        <f>_xlfn.XLOOKUP(tbDailies[[#This Row],[Month]],tbMonthlies[Month],tbMonthlies[Debt to GDP],Q587)</f>
        <v>84.543999999999997</v>
      </c>
    </row>
    <row r="587" spans="2:17" ht="30" customHeight="1" x14ac:dyDescent="0.25">
      <c r="B587" s="10">
        <v>43926</v>
      </c>
      <c r="C587" s="18" t="str">
        <f>TEXT(tbDailies[[#This Row],[Date]],"mmm-yy")</f>
        <v>Apr-20</v>
      </c>
      <c r="D587" s="4">
        <v>12</v>
      </c>
      <c r="E587" s="4" t="str">
        <f>_xlfn.XLOOKUP(tbDailies[[#This Row],[Date]],FXUSDCAD[Date],FXUSDCAD[Rate],E588)</f>
        <v>1.4142</v>
      </c>
      <c r="F587" s="6">
        <f>_xlfn.XLOOKUP(tbDailies[[#This Row],[Date]],BTC_USD_History[Date],BTC_USD_History[Close],"n/a")</f>
        <v>6791.1293949999999</v>
      </c>
      <c r="G587" s="6">
        <f>_xlfn.XLOOKUP(tbDailies[[#This Row],[Date]],ETH_USD_History[Date(UTC)],ETH_USD_History[Value],"n/a")</f>
        <v>142.88</v>
      </c>
      <c r="H587" s="6" t="str">
        <f>_xlfn.XLOOKUP(tbDailies[[#This Row],[Date]],VOO_USD_History[Date],VOO_USD_History[Close],"n/a")</f>
        <v>n/a</v>
      </c>
      <c r="I587" s="8" t="str">
        <f>_xlfn.XLOOKUP(tbDailies[[#This Row],[Date]],VIX_USD_History[DATE],VIX_USD_History[CLOSE],"n/a")</f>
        <v>n/a</v>
      </c>
      <c r="J587" s="6">
        <f>tbDailies[[#This Row],[BTC-USD]]*tbDailies[[#This Row],[FX]]</f>
        <v>9604.0151904089998</v>
      </c>
      <c r="K587" s="6">
        <f>tbDailies[[#This Row],[ETH-USD]]*tbDailies[[#This Row],[FX]]</f>
        <v>202.06089599999999</v>
      </c>
      <c r="L587" s="16">
        <f>_xlfn.XLOOKUP(tbDailies[[#This Row],[Month]],tbMonthlies[Month],tbMonthlies[US Inflation],L588)</f>
        <v>3.3E-3</v>
      </c>
      <c r="M587" s="39">
        <f>_xlfn.XLOOKUP(tbDailies[[#This Row],[Month]],tbMonthlies[Month],tbMonthlies[Buffett Indicator],M588)</f>
        <v>1.2687414221291049</v>
      </c>
      <c r="N587" s="39">
        <f>_xlfn.XLOOKUP(tbDailies[[#This Row],[Month]],tbMonthlies[Month],tbMonthlies[CPI Indicator],N588)</f>
        <v>0.71264696889679524</v>
      </c>
      <c r="O587" s="39">
        <f>_xlfn.XLOOKUP(tbDailies[[#This Row],[Month]],tbMonthlies[Month],tbMonthlies[Shiller PE],O588)</f>
        <v>0.24969999999999998</v>
      </c>
      <c r="P587" s="39">
        <f>_xlfn.XLOOKUP(tbDailies[[#This Row],[Month]],tbMonthlies[Month],tbMonthlies[Unemployment],P588)</f>
        <v>0.14800000000000002</v>
      </c>
      <c r="Q587" s="48">
        <f>_xlfn.XLOOKUP(tbDailies[[#This Row],[Month]],tbMonthlies[Month],tbMonthlies[Debt to GDP],Q588)</f>
        <v>84.543999999999997</v>
      </c>
    </row>
    <row r="588" spans="2:17" ht="30" customHeight="1" x14ac:dyDescent="0.25">
      <c r="B588" s="10">
        <v>43925</v>
      </c>
      <c r="C588" s="18" t="str">
        <f>TEXT(tbDailies[[#This Row],[Date]],"mmm-yy")</f>
        <v>Apr-20</v>
      </c>
      <c r="D588" s="4">
        <v>12</v>
      </c>
      <c r="E588" s="4" t="str">
        <f>_xlfn.XLOOKUP(tbDailies[[#This Row],[Date]],FXUSDCAD[Date],FXUSDCAD[Rate],E589)</f>
        <v>1.4142</v>
      </c>
      <c r="F588" s="6">
        <f>_xlfn.XLOOKUP(tbDailies[[#This Row],[Date]],BTC_USD_History[Date],BTC_USD_History[Close],"n/a")</f>
        <v>6867.5273440000001</v>
      </c>
      <c r="G588" s="6">
        <f>_xlfn.XLOOKUP(tbDailies[[#This Row],[Date]],ETH_USD_History[Date(UTC)],ETH_USD_History[Value],"n/a")</f>
        <v>144.49</v>
      </c>
      <c r="H588" s="6" t="str">
        <f>_xlfn.XLOOKUP(tbDailies[[#This Row],[Date]],VOO_USD_History[Date],VOO_USD_History[Close],"n/a")</f>
        <v>n/a</v>
      </c>
      <c r="I588" s="8" t="str">
        <f>_xlfn.XLOOKUP(tbDailies[[#This Row],[Date]],VIX_USD_History[DATE],VIX_USD_History[CLOSE],"n/a")</f>
        <v>n/a</v>
      </c>
      <c r="J588" s="6">
        <f>tbDailies[[#This Row],[BTC-USD]]*tbDailies[[#This Row],[FX]]</f>
        <v>9712.0571698847998</v>
      </c>
      <c r="K588" s="6">
        <f>tbDailies[[#This Row],[ETH-USD]]*tbDailies[[#This Row],[FX]]</f>
        <v>204.33775800000001</v>
      </c>
      <c r="L588" s="16">
        <f>_xlfn.XLOOKUP(tbDailies[[#This Row],[Month]],tbMonthlies[Month],tbMonthlies[US Inflation],L589)</f>
        <v>3.3E-3</v>
      </c>
      <c r="M588" s="39">
        <f>_xlfn.XLOOKUP(tbDailies[[#This Row],[Month]],tbMonthlies[Month],tbMonthlies[Buffett Indicator],M589)</f>
        <v>1.2687414221291049</v>
      </c>
      <c r="N588" s="39">
        <f>_xlfn.XLOOKUP(tbDailies[[#This Row],[Month]],tbMonthlies[Month],tbMonthlies[CPI Indicator],N589)</f>
        <v>0.71264696889679524</v>
      </c>
      <c r="O588" s="39">
        <f>_xlfn.XLOOKUP(tbDailies[[#This Row],[Month]],tbMonthlies[Month],tbMonthlies[Shiller PE],O589)</f>
        <v>0.24969999999999998</v>
      </c>
      <c r="P588" s="39">
        <f>_xlfn.XLOOKUP(tbDailies[[#This Row],[Month]],tbMonthlies[Month],tbMonthlies[Unemployment],P589)</f>
        <v>0.14800000000000002</v>
      </c>
      <c r="Q588" s="48">
        <f>_xlfn.XLOOKUP(tbDailies[[#This Row],[Month]],tbMonthlies[Month],tbMonthlies[Debt to GDP],Q589)</f>
        <v>84.543999999999997</v>
      </c>
    </row>
    <row r="589" spans="2:17" ht="30" customHeight="1" x14ac:dyDescent="0.25">
      <c r="B589" s="10">
        <v>43924</v>
      </c>
      <c r="C589" s="18" t="str">
        <f>TEXT(tbDailies[[#This Row],[Date]],"mmm-yy")</f>
        <v>Apr-20</v>
      </c>
      <c r="D589" s="4">
        <v>14</v>
      </c>
      <c r="E589" s="4" t="str">
        <f>_xlfn.XLOOKUP(tbDailies[[#This Row],[Date]],FXUSDCAD[Date],FXUSDCAD[Rate],E590)</f>
        <v>1.4142</v>
      </c>
      <c r="F589" s="6">
        <f>_xlfn.XLOOKUP(tbDailies[[#This Row],[Date]],BTC_USD_History[Date],BTC_USD_History[Close],"n/a")</f>
        <v>6733.3872069999998</v>
      </c>
      <c r="G589" s="6">
        <f>_xlfn.XLOOKUP(tbDailies[[#This Row],[Date]],ETH_USD_History[Date(UTC)],ETH_USD_History[Value],"n/a")</f>
        <v>141.44999999999999</v>
      </c>
      <c r="H589" s="6">
        <f>_xlfn.XLOOKUP(tbDailies[[#This Row],[Date]],VOO_USD_History[Date],VOO_USD_History[Close],"n/a")</f>
        <v>228.020004</v>
      </c>
      <c r="I589" s="8">
        <f>_xlfn.XLOOKUP(tbDailies[[#This Row],[Date]],VIX_USD_History[DATE],VIX_USD_History[CLOSE],"n/a")</f>
        <v>46.8</v>
      </c>
      <c r="J589" s="6">
        <f>tbDailies[[#This Row],[BTC-USD]]*tbDailies[[#This Row],[FX]]</f>
        <v>9522.3561881393998</v>
      </c>
      <c r="K589" s="6">
        <f>tbDailies[[#This Row],[ETH-USD]]*tbDailies[[#This Row],[FX]]</f>
        <v>200.03858999999997</v>
      </c>
      <c r="L589" s="16">
        <f>_xlfn.XLOOKUP(tbDailies[[#This Row],[Month]],tbMonthlies[Month],tbMonthlies[US Inflation],L590)</f>
        <v>3.3E-3</v>
      </c>
      <c r="M589" s="39">
        <f>_xlfn.XLOOKUP(tbDailies[[#This Row],[Month]],tbMonthlies[Month],tbMonthlies[Buffett Indicator],M590)</f>
        <v>1.2687414221291049</v>
      </c>
      <c r="N589" s="39">
        <f>_xlfn.XLOOKUP(tbDailies[[#This Row],[Month]],tbMonthlies[Month],tbMonthlies[CPI Indicator],N590)</f>
        <v>0.71264696889679524</v>
      </c>
      <c r="O589" s="39">
        <f>_xlfn.XLOOKUP(tbDailies[[#This Row],[Month]],tbMonthlies[Month],tbMonthlies[Shiller PE],O590)</f>
        <v>0.24969999999999998</v>
      </c>
      <c r="P589" s="39">
        <f>_xlfn.XLOOKUP(tbDailies[[#This Row],[Month]],tbMonthlies[Month],tbMonthlies[Unemployment],P590)</f>
        <v>0.14800000000000002</v>
      </c>
      <c r="Q589" s="48">
        <f>_xlfn.XLOOKUP(tbDailies[[#This Row],[Month]],tbMonthlies[Month],tbMonthlies[Debt to GDP],Q590)</f>
        <v>84.543999999999997</v>
      </c>
    </row>
    <row r="590" spans="2:17" ht="30" customHeight="1" x14ac:dyDescent="0.25">
      <c r="B590" s="10">
        <v>43923</v>
      </c>
      <c r="C590" s="18" t="str">
        <f>TEXT(tbDailies[[#This Row],[Date]],"mmm-yy")</f>
        <v>Apr-20</v>
      </c>
      <c r="D590" s="4">
        <v>14</v>
      </c>
      <c r="E590" s="4" t="str">
        <f>_xlfn.XLOOKUP(tbDailies[[#This Row],[Date]],FXUSDCAD[Date],FXUSDCAD[Rate],E591)</f>
        <v>1.4179</v>
      </c>
      <c r="F590" s="6">
        <f>_xlfn.XLOOKUP(tbDailies[[#This Row],[Date]],BTC_USD_History[Date],BTC_USD_History[Close],"n/a")</f>
        <v>6793.6245120000003</v>
      </c>
      <c r="G590" s="6">
        <f>_xlfn.XLOOKUP(tbDailies[[#This Row],[Date]],ETH_USD_History[Date(UTC)],ETH_USD_History[Value],"n/a")</f>
        <v>141.59</v>
      </c>
      <c r="H590" s="6">
        <f>_xlfn.XLOOKUP(tbDailies[[#This Row],[Date]],VOO_USD_History[Date],VOO_USD_History[Close],"n/a")</f>
        <v>231.44000199999999</v>
      </c>
      <c r="I590" s="8">
        <f>_xlfn.XLOOKUP(tbDailies[[#This Row],[Date]],VIX_USD_History[DATE],VIX_USD_History[CLOSE],"n/a")</f>
        <v>50.91</v>
      </c>
      <c r="J590" s="6">
        <f>tbDailies[[#This Row],[BTC-USD]]*tbDailies[[#This Row],[FX]]</f>
        <v>9632.6801955648007</v>
      </c>
      <c r="K590" s="6">
        <f>tbDailies[[#This Row],[ETH-USD]]*tbDailies[[#This Row],[FX]]</f>
        <v>200.76046099999999</v>
      </c>
      <c r="L590" s="16">
        <f>_xlfn.XLOOKUP(tbDailies[[#This Row],[Month]],tbMonthlies[Month],tbMonthlies[US Inflation],L591)</f>
        <v>3.3E-3</v>
      </c>
      <c r="M590" s="39">
        <f>_xlfn.XLOOKUP(tbDailies[[#This Row],[Month]],tbMonthlies[Month],tbMonthlies[Buffett Indicator],M591)</f>
        <v>1.2687414221291049</v>
      </c>
      <c r="N590" s="39">
        <f>_xlfn.XLOOKUP(tbDailies[[#This Row],[Month]],tbMonthlies[Month],tbMonthlies[CPI Indicator],N591)</f>
        <v>0.71264696889679524</v>
      </c>
      <c r="O590" s="39">
        <f>_xlfn.XLOOKUP(tbDailies[[#This Row],[Month]],tbMonthlies[Month],tbMonthlies[Shiller PE],O591)</f>
        <v>0.24969999999999998</v>
      </c>
      <c r="P590" s="39">
        <f>_xlfn.XLOOKUP(tbDailies[[#This Row],[Month]],tbMonthlies[Month],tbMonthlies[Unemployment],P591)</f>
        <v>0.14800000000000002</v>
      </c>
      <c r="Q590" s="48">
        <f>_xlfn.XLOOKUP(tbDailies[[#This Row],[Month]],tbMonthlies[Month],tbMonthlies[Debt to GDP],Q591)</f>
        <v>84.543999999999997</v>
      </c>
    </row>
    <row r="591" spans="2:17" ht="30" customHeight="1" x14ac:dyDescent="0.25">
      <c r="B591" s="10">
        <v>43922</v>
      </c>
      <c r="C591" s="18" t="str">
        <f>TEXT(tbDailies[[#This Row],[Date]],"mmm-yy")</f>
        <v>Apr-20</v>
      </c>
      <c r="D591" s="4">
        <v>12</v>
      </c>
      <c r="E591" s="4" t="str">
        <f>_xlfn.XLOOKUP(tbDailies[[#This Row],[Date]],FXUSDCAD[Date],FXUSDCAD[Rate],E592)</f>
        <v>1.4217</v>
      </c>
      <c r="F591" s="6">
        <f>_xlfn.XLOOKUP(tbDailies[[#This Row],[Date]],BTC_USD_History[Date],BTC_USD_History[Close],"n/a")</f>
        <v>6606.7763670000004</v>
      </c>
      <c r="G591" s="6">
        <f>_xlfn.XLOOKUP(tbDailies[[#This Row],[Date]],ETH_USD_History[Date(UTC)],ETH_USD_History[Value],"n/a")</f>
        <v>136.05000000000001</v>
      </c>
      <c r="H591" s="6">
        <f>_xlfn.XLOOKUP(tbDailies[[#This Row],[Date]],VOO_USD_History[Date],VOO_USD_History[Close],"n/a")</f>
        <v>226.14999399999999</v>
      </c>
      <c r="I591" s="8">
        <f>_xlfn.XLOOKUP(tbDailies[[#This Row],[Date]],VIX_USD_History[DATE],VIX_USD_History[CLOSE],"n/a")</f>
        <v>57.06</v>
      </c>
      <c r="J591" s="6">
        <f>tbDailies[[#This Row],[BTC-USD]]*tbDailies[[#This Row],[FX]]</f>
        <v>9392.853960963901</v>
      </c>
      <c r="K591" s="6">
        <f>tbDailies[[#This Row],[ETH-USD]]*tbDailies[[#This Row],[FX]]</f>
        <v>193.42228500000002</v>
      </c>
      <c r="L591" s="16">
        <f>_xlfn.XLOOKUP(tbDailies[[#This Row],[Month]],tbMonthlies[Month],tbMonthlies[US Inflation],L592)</f>
        <v>3.3E-3</v>
      </c>
      <c r="M591" s="39">
        <f>_xlfn.XLOOKUP(tbDailies[[#This Row],[Month]],tbMonthlies[Month],tbMonthlies[Buffett Indicator],M592)</f>
        <v>1.2687414221291049</v>
      </c>
      <c r="N591" s="39">
        <f>_xlfn.XLOOKUP(tbDailies[[#This Row],[Month]],tbMonthlies[Month],tbMonthlies[CPI Indicator],N592)</f>
        <v>0.71264696889679524</v>
      </c>
      <c r="O591" s="39">
        <f>_xlfn.XLOOKUP(tbDailies[[#This Row],[Month]],tbMonthlies[Month],tbMonthlies[Shiller PE],O592)</f>
        <v>0.24969999999999998</v>
      </c>
      <c r="P591" s="39">
        <f>_xlfn.XLOOKUP(tbDailies[[#This Row],[Month]],tbMonthlies[Month],tbMonthlies[Unemployment],P592)</f>
        <v>0.14800000000000002</v>
      </c>
      <c r="Q591" s="48">
        <f>_xlfn.XLOOKUP(tbDailies[[#This Row],[Month]],tbMonthlies[Month],tbMonthlies[Debt to GDP],Q592)</f>
        <v>84.543999999999997</v>
      </c>
    </row>
    <row r="592" spans="2:17" ht="30" customHeight="1" x14ac:dyDescent="0.25">
      <c r="B592" s="10">
        <v>43921</v>
      </c>
      <c r="C592" s="18" t="str">
        <f>TEXT(tbDailies[[#This Row],[Date]],"mmm-yy")</f>
        <v>Mar-20</v>
      </c>
      <c r="D592" s="4">
        <v>12</v>
      </c>
      <c r="E592" s="4" t="str">
        <f>_xlfn.XLOOKUP(tbDailies[[#This Row],[Date]],FXUSDCAD[Date],FXUSDCAD[Rate],E593)</f>
        <v>1.4187</v>
      </c>
      <c r="F592" s="6">
        <f>_xlfn.XLOOKUP(tbDailies[[#This Row],[Date]],BTC_USD_History[Date],BTC_USD_History[Close],"n/a")</f>
        <v>6438.6445309999999</v>
      </c>
      <c r="G592" s="6">
        <f>_xlfn.XLOOKUP(tbDailies[[#This Row],[Date]],ETH_USD_History[Date(UTC)],ETH_USD_History[Value],"n/a")</f>
        <v>133.16999999999999</v>
      </c>
      <c r="H592" s="6">
        <f>_xlfn.XLOOKUP(tbDailies[[#This Row],[Date]],VOO_USD_History[Date],VOO_USD_History[Close],"n/a")</f>
        <v>236.820007</v>
      </c>
      <c r="I592" s="8">
        <f>_xlfn.XLOOKUP(tbDailies[[#This Row],[Date]],VIX_USD_History[DATE],VIX_USD_History[CLOSE],"n/a")</f>
        <v>53.54</v>
      </c>
      <c r="J592" s="6">
        <f>tbDailies[[#This Row],[BTC-USD]]*tbDailies[[#This Row],[FX]]</f>
        <v>9134.5049961297009</v>
      </c>
      <c r="K592" s="6">
        <f>tbDailies[[#This Row],[ETH-USD]]*tbDailies[[#This Row],[FX]]</f>
        <v>188.928279</v>
      </c>
      <c r="L592" s="16">
        <f>_xlfn.XLOOKUP(tbDailies[[#This Row],[Month]],tbMonthlies[Month],tbMonthlies[US Inflation],L593)</f>
        <v>1.54E-2</v>
      </c>
      <c r="M592" s="39">
        <f>_xlfn.XLOOKUP(tbDailies[[#This Row],[Month]],tbMonthlies[Month],tbMonthlies[Buffett Indicator],M593)</f>
        <v>1.4023814220016819</v>
      </c>
      <c r="N592" s="39">
        <f>_xlfn.XLOOKUP(tbDailies[[#This Row],[Month]],tbMonthlies[Month],tbMonthlies[CPI Indicator],N593)</f>
        <v>0.71744447841676628</v>
      </c>
      <c r="O592" s="39">
        <f>_xlfn.XLOOKUP(tbDailies[[#This Row],[Month]],tbMonthlies[Month],tbMonthlies[Shiller PE],O593)</f>
        <v>0.22800000000000001</v>
      </c>
      <c r="P592" s="39">
        <f>_xlfn.XLOOKUP(tbDailies[[#This Row],[Month]],tbMonthlies[Month],tbMonthlies[Unemployment],P593)</f>
        <v>4.4000000000000004E-2</v>
      </c>
      <c r="Q592" s="48">
        <f>_xlfn.XLOOKUP(tbDailies[[#This Row],[Month]],tbMonthlies[Month],tbMonthlies[Debt to GDP],Q593)</f>
        <v>76.477999999999994</v>
      </c>
    </row>
    <row r="593" spans="2:17" ht="30" customHeight="1" x14ac:dyDescent="0.25">
      <c r="B593" s="10">
        <v>43920</v>
      </c>
      <c r="C593" s="18" t="str">
        <f>TEXT(tbDailies[[#This Row],[Date]],"mmm-yy")</f>
        <v>Mar-20</v>
      </c>
      <c r="D593" s="4">
        <v>10</v>
      </c>
      <c r="E593" s="4" t="str">
        <f>_xlfn.XLOOKUP(tbDailies[[#This Row],[Date]],FXUSDCAD[Date],FXUSDCAD[Rate],E594)</f>
        <v>1.4156</v>
      </c>
      <c r="F593" s="6">
        <f>_xlfn.XLOOKUP(tbDailies[[#This Row],[Date]],BTC_USD_History[Date],BTC_USD_History[Close],"n/a")</f>
        <v>6429.841797</v>
      </c>
      <c r="G593" s="6">
        <f>_xlfn.XLOOKUP(tbDailies[[#This Row],[Date]],ETH_USD_History[Date(UTC)],ETH_USD_History[Value],"n/a")</f>
        <v>132.31</v>
      </c>
      <c r="H593" s="6">
        <f>_xlfn.XLOOKUP(tbDailies[[#This Row],[Date]],VOO_USD_History[Date],VOO_USD_History[Close],"n/a")</f>
        <v>240.38999899999999</v>
      </c>
      <c r="I593" s="8">
        <f>_xlfn.XLOOKUP(tbDailies[[#This Row],[Date]],VIX_USD_History[DATE],VIX_USD_History[CLOSE],"n/a")</f>
        <v>57.08</v>
      </c>
      <c r="J593" s="6">
        <f>tbDailies[[#This Row],[BTC-USD]]*tbDailies[[#This Row],[FX]]</f>
        <v>9102.0840478331993</v>
      </c>
      <c r="K593" s="6">
        <f>tbDailies[[#This Row],[ETH-USD]]*tbDailies[[#This Row],[FX]]</f>
        <v>187.298036</v>
      </c>
      <c r="L593" s="16">
        <f>_xlfn.XLOOKUP(tbDailies[[#This Row],[Month]],tbMonthlies[Month],tbMonthlies[US Inflation],L594)</f>
        <v>1.54E-2</v>
      </c>
      <c r="M593" s="39">
        <f>_xlfn.XLOOKUP(tbDailies[[#This Row],[Month]],tbMonthlies[Month],tbMonthlies[Buffett Indicator],M594)</f>
        <v>1.4023814220016819</v>
      </c>
      <c r="N593" s="39">
        <f>_xlfn.XLOOKUP(tbDailies[[#This Row],[Month]],tbMonthlies[Month],tbMonthlies[CPI Indicator],N594)</f>
        <v>0.71744447841676628</v>
      </c>
      <c r="O593" s="39">
        <f>_xlfn.XLOOKUP(tbDailies[[#This Row],[Month]],tbMonthlies[Month],tbMonthlies[Shiller PE],O594)</f>
        <v>0.22800000000000001</v>
      </c>
      <c r="P593" s="39">
        <f>_xlfn.XLOOKUP(tbDailies[[#This Row],[Month]],tbMonthlies[Month],tbMonthlies[Unemployment],P594)</f>
        <v>4.4000000000000004E-2</v>
      </c>
      <c r="Q593" s="48">
        <f>_xlfn.XLOOKUP(tbDailies[[#This Row],[Month]],tbMonthlies[Month],tbMonthlies[Debt to GDP],Q594)</f>
        <v>76.477999999999994</v>
      </c>
    </row>
    <row r="594" spans="2:17" ht="30" customHeight="1" x14ac:dyDescent="0.25">
      <c r="B594" s="10">
        <v>43919</v>
      </c>
      <c r="C594" s="18" t="str">
        <f>TEXT(tbDailies[[#This Row],[Date]],"mmm-yy")</f>
        <v>Mar-20</v>
      </c>
      <c r="D594" s="4">
        <v>12</v>
      </c>
      <c r="E594" s="4" t="str">
        <f>_xlfn.XLOOKUP(tbDailies[[#This Row],[Date]],FXUSDCAD[Date],FXUSDCAD[Rate],E595)</f>
        <v>1.4056</v>
      </c>
      <c r="F594" s="6">
        <f>_xlfn.XLOOKUP(tbDailies[[#This Row],[Date]],BTC_USD_History[Date],BTC_USD_History[Close],"n/a")</f>
        <v>5922.0429690000001</v>
      </c>
      <c r="G594" s="6">
        <f>_xlfn.XLOOKUP(tbDailies[[#This Row],[Date]],ETH_USD_History[Date(UTC)],ETH_USD_History[Value],"n/a")</f>
        <v>124.55</v>
      </c>
      <c r="H594" s="6" t="str">
        <f>_xlfn.XLOOKUP(tbDailies[[#This Row],[Date]],VOO_USD_History[Date],VOO_USD_History[Close],"n/a")</f>
        <v>n/a</v>
      </c>
      <c r="I594" s="8" t="str">
        <f>_xlfn.XLOOKUP(tbDailies[[#This Row],[Date]],VIX_USD_History[DATE],VIX_USD_History[CLOSE],"n/a")</f>
        <v>n/a</v>
      </c>
      <c r="J594" s="6">
        <f>tbDailies[[#This Row],[BTC-USD]]*tbDailies[[#This Row],[FX]]</f>
        <v>8324.0235972263999</v>
      </c>
      <c r="K594" s="6">
        <f>tbDailies[[#This Row],[ETH-USD]]*tbDailies[[#This Row],[FX]]</f>
        <v>175.06747999999999</v>
      </c>
      <c r="L594" s="16">
        <f>_xlfn.XLOOKUP(tbDailies[[#This Row],[Month]],tbMonthlies[Month],tbMonthlies[US Inflation],L595)</f>
        <v>1.54E-2</v>
      </c>
      <c r="M594" s="39">
        <f>_xlfn.XLOOKUP(tbDailies[[#This Row],[Month]],tbMonthlies[Month],tbMonthlies[Buffett Indicator],M595)</f>
        <v>1.4023814220016819</v>
      </c>
      <c r="N594" s="39">
        <f>_xlfn.XLOOKUP(tbDailies[[#This Row],[Month]],tbMonthlies[Month],tbMonthlies[CPI Indicator],N595)</f>
        <v>0.71744447841676628</v>
      </c>
      <c r="O594" s="39">
        <f>_xlfn.XLOOKUP(tbDailies[[#This Row],[Month]],tbMonthlies[Month],tbMonthlies[Shiller PE],O595)</f>
        <v>0.22800000000000001</v>
      </c>
      <c r="P594" s="39">
        <f>_xlfn.XLOOKUP(tbDailies[[#This Row],[Month]],tbMonthlies[Month],tbMonthlies[Unemployment],P595)</f>
        <v>4.4000000000000004E-2</v>
      </c>
      <c r="Q594" s="48">
        <f>_xlfn.XLOOKUP(tbDailies[[#This Row],[Month]],tbMonthlies[Month],tbMonthlies[Debt to GDP],Q595)</f>
        <v>76.477999999999994</v>
      </c>
    </row>
    <row r="595" spans="2:17" ht="30" customHeight="1" x14ac:dyDescent="0.25">
      <c r="B595" s="10">
        <v>43918</v>
      </c>
      <c r="C595" s="18" t="str">
        <f>TEXT(tbDailies[[#This Row],[Date]],"mmm-yy")</f>
        <v>Mar-20</v>
      </c>
      <c r="D595" s="4">
        <v>8</v>
      </c>
      <c r="E595" s="4" t="str">
        <f>_xlfn.XLOOKUP(tbDailies[[#This Row],[Date]],FXUSDCAD[Date],FXUSDCAD[Rate],E596)</f>
        <v>1.4056</v>
      </c>
      <c r="F595" s="6">
        <f>_xlfn.XLOOKUP(tbDailies[[#This Row],[Date]],BTC_USD_History[Date],BTC_USD_History[Close],"n/a")</f>
        <v>6242.1938479999999</v>
      </c>
      <c r="G595" s="6">
        <f>_xlfn.XLOOKUP(tbDailies[[#This Row],[Date]],ETH_USD_History[Date(UTC)],ETH_USD_History[Value],"n/a")</f>
        <v>131.34</v>
      </c>
      <c r="H595" s="6" t="str">
        <f>_xlfn.XLOOKUP(tbDailies[[#This Row],[Date]],VOO_USD_History[Date],VOO_USD_History[Close],"n/a")</f>
        <v>n/a</v>
      </c>
      <c r="I595" s="8" t="str">
        <f>_xlfn.XLOOKUP(tbDailies[[#This Row],[Date]],VIX_USD_History[DATE],VIX_USD_History[CLOSE],"n/a")</f>
        <v>n/a</v>
      </c>
      <c r="J595" s="6">
        <f>tbDailies[[#This Row],[BTC-USD]]*tbDailies[[#This Row],[FX]]</f>
        <v>8774.0276727487999</v>
      </c>
      <c r="K595" s="6">
        <f>tbDailies[[#This Row],[ETH-USD]]*tbDailies[[#This Row],[FX]]</f>
        <v>184.611504</v>
      </c>
      <c r="L595" s="16">
        <f>_xlfn.XLOOKUP(tbDailies[[#This Row],[Month]],tbMonthlies[Month],tbMonthlies[US Inflation],L596)</f>
        <v>1.54E-2</v>
      </c>
      <c r="M595" s="39">
        <f>_xlfn.XLOOKUP(tbDailies[[#This Row],[Month]],tbMonthlies[Month],tbMonthlies[Buffett Indicator],M596)</f>
        <v>1.4023814220016819</v>
      </c>
      <c r="N595" s="39">
        <f>_xlfn.XLOOKUP(tbDailies[[#This Row],[Month]],tbMonthlies[Month],tbMonthlies[CPI Indicator],N596)</f>
        <v>0.71744447841676628</v>
      </c>
      <c r="O595" s="39">
        <f>_xlfn.XLOOKUP(tbDailies[[#This Row],[Month]],tbMonthlies[Month],tbMonthlies[Shiller PE],O596)</f>
        <v>0.22800000000000001</v>
      </c>
      <c r="P595" s="39">
        <f>_xlfn.XLOOKUP(tbDailies[[#This Row],[Month]],tbMonthlies[Month],tbMonthlies[Unemployment],P596)</f>
        <v>4.4000000000000004E-2</v>
      </c>
      <c r="Q595" s="48">
        <f>_xlfn.XLOOKUP(tbDailies[[#This Row],[Month]],tbMonthlies[Month],tbMonthlies[Debt to GDP],Q596)</f>
        <v>76.477999999999994</v>
      </c>
    </row>
    <row r="596" spans="2:17" ht="30" customHeight="1" x14ac:dyDescent="0.25">
      <c r="B596" s="10">
        <v>43917</v>
      </c>
      <c r="C596" s="18" t="str">
        <f>TEXT(tbDailies[[#This Row],[Date]],"mmm-yy")</f>
        <v>Mar-20</v>
      </c>
      <c r="D596" s="4">
        <v>12</v>
      </c>
      <c r="E596" s="4" t="str">
        <f>_xlfn.XLOOKUP(tbDailies[[#This Row],[Date]],FXUSDCAD[Date],FXUSDCAD[Rate],E597)</f>
        <v>1.4056</v>
      </c>
      <c r="F596" s="6">
        <f>_xlfn.XLOOKUP(tbDailies[[#This Row],[Date]],BTC_USD_History[Date],BTC_USD_History[Close],"n/a")</f>
        <v>6469.7983400000003</v>
      </c>
      <c r="G596" s="6">
        <f>_xlfn.XLOOKUP(tbDailies[[#This Row],[Date]],ETH_USD_History[Date(UTC)],ETH_USD_History[Value],"n/a")</f>
        <v>131.51</v>
      </c>
      <c r="H596" s="6">
        <f>_xlfn.XLOOKUP(tbDailies[[#This Row],[Date]],VOO_USD_History[Date],VOO_USD_History[Close],"n/a")</f>
        <v>232.86000100000001</v>
      </c>
      <c r="I596" s="8">
        <f>_xlfn.XLOOKUP(tbDailies[[#This Row],[Date]],VIX_USD_History[DATE],VIX_USD_History[CLOSE],"n/a")</f>
        <v>65.540000000000006</v>
      </c>
      <c r="J596" s="6">
        <f>tbDailies[[#This Row],[BTC-USD]]*tbDailies[[#This Row],[FX]]</f>
        <v>9093.9485467039995</v>
      </c>
      <c r="K596" s="6">
        <f>tbDailies[[#This Row],[ETH-USD]]*tbDailies[[#This Row],[FX]]</f>
        <v>184.85045599999998</v>
      </c>
      <c r="L596" s="16">
        <f>_xlfn.XLOOKUP(tbDailies[[#This Row],[Month]],tbMonthlies[Month],tbMonthlies[US Inflation],L597)</f>
        <v>1.54E-2</v>
      </c>
      <c r="M596" s="39">
        <f>_xlfn.XLOOKUP(tbDailies[[#This Row],[Month]],tbMonthlies[Month],tbMonthlies[Buffett Indicator],M597)</f>
        <v>1.4023814220016819</v>
      </c>
      <c r="N596" s="39">
        <f>_xlfn.XLOOKUP(tbDailies[[#This Row],[Month]],tbMonthlies[Month],tbMonthlies[CPI Indicator],N597)</f>
        <v>0.71744447841676628</v>
      </c>
      <c r="O596" s="39">
        <f>_xlfn.XLOOKUP(tbDailies[[#This Row],[Month]],tbMonthlies[Month],tbMonthlies[Shiller PE],O597)</f>
        <v>0.22800000000000001</v>
      </c>
      <c r="P596" s="39">
        <f>_xlfn.XLOOKUP(tbDailies[[#This Row],[Month]],tbMonthlies[Month],tbMonthlies[Unemployment],P597)</f>
        <v>4.4000000000000004E-2</v>
      </c>
      <c r="Q596" s="48">
        <f>_xlfn.XLOOKUP(tbDailies[[#This Row],[Month]],tbMonthlies[Month],tbMonthlies[Debt to GDP],Q597)</f>
        <v>76.477999999999994</v>
      </c>
    </row>
    <row r="597" spans="2:17" ht="30" customHeight="1" x14ac:dyDescent="0.25">
      <c r="B597" s="10">
        <v>43916</v>
      </c>
      <c r="C597" s="18" t="str">
        <f>TEXT(tbDailies[[#This Row],[Date]],"mmm-yy")</f>
        <v>Mar-20</v>
      </c>
      <c r="D597" s="4">
        <v>14</v>
      </c>
      <c r="E597" s="4" t="str">
        <f>_xlfn.XLOOKUP(tbDailies[[#This Row],[Date]],FXUSDCAD[Date],FXUSDCAD[Rate],E598)</f>
        <v>1.4077</v>
      </c>
      <c r="F597" s="6">
        <f>_xlfn.XLOOKUP(tbDailies[[#This Row],[Date]],BTC_USD_History[Date],BTC_USD_History[Close],"n/a")</f>
        <v>6716.4404299999997</v>
      </c>
      <c r="G597" s="6">
        <f>_xlfn.XLOOKUP(tbDailies[[#This Row],[Date]],ETH_USD_History[Date(UTC)],ETH_USD_History[Value],"n/a")</f>
        <v>138.97</v>
      </c>
      <c r="H597" s="6">
        <f>_xlfn.XLOOKUP(tbDailies[[#This Row],[Date]],VOO_USD_History[Date],VOO_USD_History[Close],"n/a")</f>
        <v>240.240005</v>
      </c>
      <c r="I597" s="8">
        <f>_xlfn.XLOOKUP(tbDailies[[#This Row],[Date]],VIX_USD_History[DATE],VIX_USD_History[CLOSE],"n/a")</f>
        <v>61</v>
      </c>
      <c r="J597" s="6">
        <f>tbDailies[[#This Row],[BTC-USD]]*tbDailies[[#This Row],[FX]]</f>
        <v>9454.7331933109999</v>
      </c>
      <c r="K597" s="6">
        <f>tbDailies[[#This Row],[ETH-USD]]*tbDailies[[#This Row],[FX]]</f>
        <v>195.62806899999998</v>
      </c>
      <c r="L597" s="16">
        <f>_xlfn.XLOOKUP(tbDailies[[#This Row],[Month]],tbMonthlies[Month],tbMonthlies[US Inflation],L598)</f>
        <v>1.54E-2</v>
      </c>
      <c r="M597" s="39">
        <f>_xlfn.XLOOKUP(tbDailies[[#This Row],[Month]],tbMonthlies[Month],tbMonthlies[Buffett Indicator],M598)</f>
        <v>1.4023814220016819</v>
      </c>
      <c r="N597" s="39">
        <f>_xlfn.XLOOKUP(tbDailies[[#This Row],[Month]],tbMonthlies[Month],tbMonthlies[CPI Indicator],N598)</f>
        <v>0.71744447841676628</v>
      </c>
      <c r="O597" s="39">
        <f>_xlfn.XLOOKUP(tbDailies[[#This Row],[Month]],tbMonthlies[Month],tbMonthlies[Shiller PE],O598)</f>
        <v>0.22800000000000001</v>
      </c>
      <c r="P597" s="39">
        <f>_xlfn.XLOOKUP(tbDailies[[#This Row],[Month]],tbMonthlies[Month],tbMonthlies[Unemployment],P598)</f>
        <v>4.4000000000000004E-2</v>
      </c>
      <c r="Q597" s="48">
        <f>_xlfn.XLOOKUP(tbDailies[[#This Row],[Month]],tbMonthlies[Month],tbMonthlies[Debt to GDP],Q598)</f>
        <v>76.477999999999994</v>
      </c>
    </row>
    <row r="598" spans="2:17" ht="30" customHeight="1" x14ac:dyDescent="0.25">
      <c r="B598" s="10">
        <v>43915</v>
      </c>
      <c r="C598" s="18" t="str">
        <f>TEXT(tbDailies[[#This Row],[Date]],"mmm-yy")</f>
        <v>Mar-20</v>
      </c>
      <c r="D598" s="4">
        <v>13</v>
      </c>
      <c r="E598" s="4" t="str">
        <f>_xlfn.XLOOKUP(tbDailies[[#This Row],[Date]],FXUSDCAD[Date],FXUSDCAD[Rate],E599)</f>
        <v>1.4302</v>
      </c>
      <c r="F598" s="6">
        <f>_xlfn.XLOOKUP(tbDailies[[#This Row],[Date]],BTC_USD_History[Date],BTC_USD_History[Close],"n/a")</f>
        <v>6681.0629879999997</v>
      </c>
      <c r="G598" s="6">
        <f>_xlfn.XLOOKUP(tbDailies[[#This Row],[Date]],ETH_USD_History[Date(UTC)],ETH_USD_History[Value],"n/a")</f>
        <v>136.28</v>
      </c>
      <c r="H598" s="6">
        <f>_xlfn.XLOOKUP(tbDailies[[#This Row],[Date]],VOO_USD_History[Date],VOO_USD_History[Close],"n/a")</f>
        <v>226.61999499999999</v>
      </c>
      <c r="I598" s="8">
        <f>_xlfn.XLOOKUP(tbDailies[[#This Row],[Date]],VIX_USD_History[DATE],VIX_USD_History[CLOSE],"n/a")</f>
        <v>63.95</v>
      </c>
      <c r="J598" s="6">
        <f>tbDailies[[#This Row],[BTC-USD]]*tbDailies[[#This Row],[FX]]</f>
        <v>9555.2562854375992</v>
      </c>
      <c r="K598" s="6">
        <f>tbDailies[[#This Row],[ETH-USD]]*tbDailies[[#This Row],[FX]]</f>
        <v>194.907656</v>
      </c>
      <c r="L598" s="16">
        <f>_xlfn.XLOOKUP(tbDailies[[#This Row],[Month]],tbMonthlies[Month],tbMonthlies[US Inflation],L599)</f>
        <v>1.54E-2</v>
      </c>
      <c r="M598" s="39">
        <f>_xlfn.XLOOKUP(tbDailies[[#This Row],[Month]],tbMonthlies[Month],tbMonthlies[Buffett Indicator],M599)</f>
        <v>1.4023814220016819</v>
      </c>
      <c r="N598" s="39">
        <f>_xlfn.XLOOKUP(tbDailies[[#This Row],[Month]],tbMonthlies[Month],tbMonthlies[CPI Indicator],N599)</f>
        <v>0.71744447841676628</v>
      </c>
      <c r="O598" s="39">
        <f>_xlfn.XLOOKUP(tbDailies[[#This Row],[Month]],tbMonthlies[Month],tbMonthlies[Shiller PE],O599)</f>
        <v>0.22800000000000001</v>
      </c>
      <c r="P598" s="39">
        <f>_xlfn.XLOOKUP(tbDailies[[#This Row],[Month]],tbMonthlies[Month],tbMonthlies[Unemployment],P599)</f>
        <v>4.4000000000000004E-2</v>
      </c>
      <c r="Q598" s="48">
        <f>_xlfn.XLOOKUP(tbDailies[[#This Row],[Month]],tbMonthlies[Month],tbMonthlies[Debt to GDP],Q599)</f>
        <v>76.477999999999994</v>
      </c>
    </row>
    <row r="599" spans="2:17" ht="30" customHeight="1" x14ac:dyDescent="0.25">
      <c r="B599" s="10">
        <v>43914</v>
      </c>
      <c r="C599" s="18" t="str">
        <f>TEXT(tbDailies[[#This Row],[Date]],"mmm-yy")</f>
        <v>Mar-20</v>
      </c>
      <c r="D599" s="4">
        <v>12</v>
      </c>
      <c r="E599" s="4" t="str">
        <f>_xlfn.XLOOKUP(tbDailies[[#This Row],[Date]],FXUSDCAD[Date],FXUSDCAD[Rate],E600)</f>
        <v>1.4491</v>
      </c>
      <c r="F599" s="6">
        <f>_xlfn.XLOOKUP(tbDailies[[#This Row],[Date]],BTC_USD_History[Date],BTC_USD_History[Close],"n/a")</f>
        <v>6734.8037109999996</v>
      </c>
      <c r="G599" s="6">
        <f>_xlfn.XLOOKUP(tbDailies[[#This Row],[Date]],ETH_USD_History[Date(UTC)],ETH_USD_History[Value],"n/a")</f>
        <v>139.07</v>
      </c>
      <c r="H599" s="6">
        <f>_xlfn.XLOOKUP(tbDailies[[#This Row],[Date]],VOO_USD_History[Date],VOO_USD_History[Close],"n/a")</f>
        <v>223.75</v>
      </c>
      <c r="I599" s="8">
        <f>_xlfn.XLOOKUP(tbDailies[[#This Row],[Date]],VIX_USD_History[DATE],VIX_USD_History[CLOSE],"n/a")</f>
        <v>61.67</v>
      </c>
      <c r="J599" s="6">
        <f>tbDailies[[#This Row],[BTC-USD]]*tbDailies[[#This Row],[FX]]</f>
        <v>9759.4040576100997</v>
      </c>
      <c r="K599" s="6">
        <f>tbDailies[[#This Row],[ETH-USD]]*tbDailies[[#This Row],[FX]]</f>
        <v>201.52633699999998</v>
      </c>
      <c r="L599" s="16">
        <f>_xlfn.XLOOKUP(tbDailies[[#This Row],[Month]],tbMonthlies[Month],tbMonthlies[US Inflation],L600)</f>
        <v>1.54E-2</v>
      </c>
      <c r="M599" s="39">
        <f>_xlfn.XLOOKUP(tbDailies[[#This Row],[Month]],tbMonthlies[Month],tbMonthlies[Buffett Indicator],M600)</f>
        <v>1.4023814220016819</v>
      </c>
      <c r="N599" s="39">
        <f>_xlfn.XLOOKUP(tbDailies[[#This Row],[Month]],tbMonthlies[Month],tbMonthlies[CPI Indicator],N600)</f>
        <v>0.71744447841676628</v>
      </c>
      <c r="O599" s="39">
        <f>_xlfn.XLOOKUP(tbDailies[[#This Row],[Month]],tbMonthlies[Month],tbMonthlies[Shiller PE],O600)</f>
        <v>0.22800000000000001</v>
      </c>
      <c r="P599" s="39">
        <f>_xlfn.XLOOKUP(tbDailies[[#This Row],[Month]],tbMonthlies[Month],tbMonthlies[Unemployment],P600)</f>
        <v>4.4000000000000004E-2</v>
      </c>
      <c r="Q599" s="48">
        <f>_xlfn.XLOOKUP(tbDailies[[#This Row],[Month]],tbMonthlies[Month],tbMonthlies[Debt to GDP],Q600)</f>
        <v>76.477999999999994</v>
      </c>
    </row>
    <row r="600" spans="2:17" ht="30" customHeight="1" x14ac:dyDescent="0.25">
      <c r="B600" s="10">
        <v>43913</v>
      </c>
      <c r="C600" s="18" t="str">
        <f>TEXT(tbDailies[[#This Row],[Date]],"mmm-yy")</f>
        <v>Mar-20</v>
      </c>
      <c r="D600" s="4">
        <v>10</v>
      </c>
      <c r="E600" s="4" t="str">
        <f>_xlfn.XLOOKUP(tbDailies[[#This Row],[Date]],FXUSDCAD[Date],FXUSDCAD[Rate],E601)</f>
        <v>1.4482</v>
      </c>
      <c r="F600" s="6">
        <f>_xlfn.XLOOKUP(tbDailies[[#This Row],[Date]],BTC_USD_History[Date],BTC_USD_History[Close],"n/a")</f>
        <v>6416.3149409999996</v>
      </c>
      <c r="G600" s="6">
        <f>_xlfn.XLOOKUP(tbDailies[[#This Row],[Date]],ETH_USD_History[Date(UTC)],ETH_USD_History[Value],"n/a")</f>
        <v>136.74</v>
      </c>
      <c r="H600" s="6">
        <f>_xlfn.XLOOKUP(tbDailies[[#This Row],[Date]],VOO_USD_History[Date],VOO_USD_History[Close],"n/a")</f>
        <v>204.270004</v>
      </c>
      <c r="I600" s="8">
        <f>_xlfn.XLOOKUP(tbDailies[[#This Row],[Date]],VIX_USD_History[DATE],VIX_USD_History[CLOSE],"n/a")</f>
        <v>61.59</v>
      </c>
      <c r="J600" s="6">
        <f>tbDailies[[#This Row],[BTC-USD]]*tbDailies[[#This Row],[FX]]</f>
        <v>9292.1072975561983</v>
      </c>
      <c r="K600" s="6">
        <f>tbDailies[[#This Row],[ETH-USD]]*tbDailies[[#This Row],[FX]]</f>
        <v>198.02686800000001</v>
      </c>
      <c r="L600" s="16">
        <f>_xlfn.XLOOKUP(tbDailies[[#This Row],[Month]],tbMonthlies[Month],tbMonthlies[US Inflation],L601)</f>
        <v>1.54E-2</v>
      </c>
      <c r="M600" s="39">
        <f>_xlfn.XLOOKUP(tbDailies[[#This Row],[Month]],tbMonthlies[Month],tbMonthlies[Buffett Indicator],M601)</f>
        <v>1.4023814220016819</v>
      </c>
      <c r="N600" s="39">
        <f>_xlfn.XLOOKUP(tbDailies[[#This Row],[Month]],tbMonthlies[Month],tbMonthlies[CPI Indicator],N601)</f>
        <v>0.71744447841676628</v>
      </c>
      <c r="O600" s="39">
        <f>_xlfn.XLOOKUP(tbDailies[[#This Row],[Month]],tbMonthlies[Month],tbMonthlies[Shiller PE],O601)</f>
        <v>0.22800000000000001</v>
      </c>
      <c r="P600" s="39">
        <f>_xlfn.XLOOKUP(tbDailies[[#This Row],[Month]],tbMonthlies[Month],tbMonthlies[Unemployment],P601)</f>
        <v>4.4000000000000004E-2</v>
      </c>
      <c r="Q600" s="48">
        <f>_xlfn.XLOOKUP(tbDailies[[#This Row],[Month]],tbMonthlies[Month],tbMonthlies[Debt to GDP],Q601)</f>
        <v>76.477999999999994</v>
      </c>
    </row>
    <row r="601" spans="2:17" ht="30" customHeight="1" x14ac:dyDescent="0.25">
      <c r="B601" s="10">
        <v>43912</v>
      </c>
      <c r="C601" s="18" t="str">
        <f>TEXT(tbDailies[[#This Row],[Date]],"mmm-yy")</f>
        <v>Mar-20</v>
      </c>
      <c r="D601" s="4">
        <v>11</v>
      </c>
      <c r="E601" s="4" t="str">
        <f>_xlfn.XLOOKUP(tbDailies[[#This Row],[Date]],FXUSDCAD[Date],FXUSDCAD[Rate],E602)</f>
        <v>1.4332</v>
      </c>
      <c r="F601" s="6">
        <f>_xlfn.XLOOKUP(tbDailies[[#This Row],[Date]],BTC_USD_History[Date],BTC_USD_History[Close],"n/a")</f>
        <v>5830.2548829999996</v>
      </c>
      <c r="G601" s="6">
        <f>_xlfn.XLOOKUP(tbDailies[[#This Row],[Date]],ETH_USD_History[Date(UTC)],ETH_USD_History[Value],"n/a")</f>
        <v>122.44</v>
      </c>
      <c r="H601" s="6" t="str">
        <f>_xlfn.XLOOKUP(tbDailies[[#This Row],[Date]],VOO_USD_History[Date],VOO_USD_History[Close],"n/a")</f>
        <v>n/a</v>
      </c>
      <c r="I601" s="8" t="str">
        <f>_xlfn.XLOOKUP(tbDailies[[#This Row],[Date]],VIX_USD_History[DATE],VIX_USD_History[CLOSE],"n/a")</f>
        <v>n/a</v>
      </c>
      <c r="J601" s="6">
        <f>tbDailies[[#This Row],[BTC-USD]]*tbDailies[[#This Row],[FX]]</f>
        <v>8355.9212983155994</v>
      </c>
      <c r="K601" s="6">
        <f>tbDailies[[#This Row],[ETH-USD]]*tbDailies[[#This Row],[FX]]</f>
        <v>175.481008</v>
      </c>
      <c r="L601" s="16">
        <f>_xlfn.XLOOKUP(tbDailies[[#This Row],[Month]],tbMonthlies[Month],tbMonthlies[US Inflation],L602)</f>
        <v>1.54E-2</v>
      </c>
      <c r="M601" s="39">
        <f>_xlfn.XLOOKUP(tbDailies[[#This Row],[Month]],tbMonthlies[Month],tbMonthlies[Buffett Indicator],M602)</f>
        <v>1.4023814220016819</v>
      </c>
      <c r="N601" s="39">
        <f>_xlfn.XLOOKUP(tbDailies[[#This Row],[Month]],tbMonthlies[Month],tbMonthlies[CPI Indicator],N602)</f>
        <v>0.71744447841676628</v>
      </c>
      <c r="O601" s="39">
        <f>_xlfn.XLOOKUP(tbDailies[[#This Row],[Month]],tbMonthlies[Month],tbMonthlies[Shiller PE],O602)</f>
        <v>0.22800000000000001</v>
      </c>
      <c r="P601" s="39">
        <f>_xlfn.XLOOKUP(tbDailies[[#This Row],[Month]],tbMonthlies[Month],tbMonthlies[Unemployment],P602)</f>
        <v>4.4000000000000004E-2</v>
      </c>
      <c r="Q601" s="48">
        <f>_xlfn.XLOOKUP(tbDailies[[#This Row],[Month]],tbMonthlies[Month],tbMonthlies[Debt to GDP],Q602)</f>
        <v>76.477999999999994</v>
      </c>
    </row>
    <row r="602" spans="2:17" ht="30" customHeight="1" x14ac:dyDescent="0.25">
      <c r="B602" s="10">
        <v>43911</v>
      </c>
      <c r="C602" s="18" t="str">
        <f>TEXT(tbDailies[[#This Row],[Date]],"mmm-yy")</f>
        <v>Mar-20</v>
      </c>
      <c r="D602" s="4">
        <v>9</v>
      </c>
      <c r="E602" s="4" t="str">
        <f>_xlfn.XLOOKUP(tbDailies[[#This Row],[Date]],FXUSDCAD[Date],FXUSDCAD[Rate],E603)</f>
        <v>1.4332</v>
      </c>
      <c r="F602" s="6">
        <f>_xlfn.XLOOKUP(tbDailies[[#This Row],[Date]],BTC_USD_History[Date],BTC_USD_History[Close],"n/a")</f>
        <v>6185.0664059999999</v>
      </c>
      <c r="G602" s="6">
        <f>_xlfn.XLOOKUP(tbDailies[[#This Row],[Date]],ETH_USD_History[Date(UTC)],ETH_USD_History[Value],"n/a")</f>
        <v>132.72</v>
      </c>
      <c r="H602" s="6" t="str">
        <f>_xlfn.XLOOKUP(tbDailies[[#This Row],[Date]],VOO_USD_History[Date],VOO_USD_History[Close],"n/a")</f>
        <v>n/a</v>
      </c>
      <c r="I602" s="8" t="str">
        <f>_xlfn.XLOOKUP(tbDailies[[#This Row],[Date]],VIX_USD_History[DATE],VIX_USD_History[CLOSE],"n/a")</f>
        <v>n/a</v>
      </c>
      <c r="J602" s="6">
        <f>tbDailies[[#This Row],[BTC-USD]]*tbDailies[[#This Row],[FX]]</f>
        <v>8864.4371730792009</v>
      </c>
      <c r="K602" s="6">
        <f>tbDailies[[#This Row],[ETH-USD]]*tbDailies[[#This Row],[FX]]</f>
        <v>190.214304</v>
      </c>
      <c r="L602" s="16">
        <f>_xlfn.XLOOKUP(tbDailies[[#This Row],[Month]],tbMonthlies[Month],tbMonthlies[US Inflation],L603)</f>
        <v>1.54E-2</v>
      </c>
      <c r="M602" s="39">
        <f>_xlfn.XLOOKUP(tbDailies[[#This Row],[Month]],tbMonthlies[Month],tbMonthlies[Buffett Indicator],M603)</f>
        <v>1.4023814220016819</v>
      </c>
      <c r="N602" s="39">
        <f>_xlfn.XLOOKUP(tbDailies[[#This Row],[Month]],tbMonthlies[Month],tbMonthlies[CPI Indicator],N603)</f>
        <v>0.71744447841676628</v>
      </c>
      <c r="O602" s="39">
        <f>_xlfn.XLOOKUP(tbDailies[[#This Row],[Month]],tbMonthlies[Month],tbMonthlies[Shiller PE],O603)</f>
        <v>0.22800000000000001</v>
      </c>
      <c r="P602" s="39">
        <f>_xlfn.XLOOKUP(tbDailies[[#This Row],[Month]],tbMonthlies[Month],tbMonthlies[Unemployment],P603)</f>
        <v>4.4000000000000004E-2</v>
      </c>
      <c r="Q602" s="48">
        <f>_xlfn.XLOOKUP(tbDailies[[#This Row],[Month]],tbMonthlies[Month],tbMonthlies[Debt to GDP],Q603)</f>
        <v>76.477999999999994</v>
      </c>
    </row>
    <row r="603" spans="2:17" ht="30" customHeight="1" x14ac:dyDescent="0.25">
      <c r="B603" s="10">
        <v>43910</v>
      </c>
      <c r="C603" s="18" t="str">
        <f>TEXT(tbDailies[[#This Row],[Date]],"mmm-yy")</f>
        <v>Mar-20</v>
      </c>
      <c r="D603" s="4">
        <v>9</v>
      </c>
      <c r="E603" s="4" t="str">
        <f>_xlfn.XLOOKUP(tbDailies[[#This Row],[Date]],FXUSDCAD[Date],FXUSDCAD[Rate],E604)</f>
        <v>1.4332</v>
      </c>
      <c r="F603" s="6">
        <f>_xlfn.XLOOKUP(tbDailies[[#This Row],[Date]],BTC_USD_History[Date],BTC_USD_History[Close],"n/a")</f>
        <v>6198.7783200000003</v>
      </c>
      <c r="G603" s="6">
        <f>_xlfn.XLOOKUP(tbDailies[[#This Row],[Date]],ETH_USD_History[Date(UTC)],ETH_USD_History[Value],"n/a")</f>
        <v>133.4</v>
      </c>
      <c r="H603" s="6">
        <f>_xlfn.XLOOKUP(tbDailies[[#This Row],[Date]],VOO_USD_History[Date],VOO_USD_History[Close],"n/a")</f>
        <v>210.740005</v>
      </c>
      <c r="I603" s="8">
        <f>_xlfn.XLOOKUP(tbDailies[[#This Row],[Date]],VIX_USD_History[DATE],VIX_USD_History[CLOSE],"n/a")</f>
        <v>66.040000000000006</v>
      </c>
      <c r="J603" s="6">
        <f>tbDailies[[#This Row],[BTC-USD]]*tbDailies[[#This Row],[FX]]</f>
        <v>8884.0890882240001</v>
      </c>
      <c r="K603" s="6">
        <f>tbDailies[[#This Row],[ETH-USD]]*tbDailies[[#This Row],[FX]]</f>
        <v>191.18888000000001</v>
      </c>
      <c r="L603" s="16">
        <f>_xlfn.XLOOKUP(tbDailies[[#This Row],[Month]],tbMonthlies[Month],tbMonthlies[US Inflation],L604)</f>
        <v>1.54E-2</v>
      </c>
      <c r="M603" s="39">
        <f>_xlfn.XLOOKUP(tbDailies[[#This Row],[Month]],tbMonthlies[Month],tbMonthlies[Buffett Indicator],M604)</f>
        <v>1.4023814220016819</v>
      </c>
      <c r="N603" s="39">
        <f>_xlfn.XLOOKUP(tbDailies[[#This Row],[Month]],tbMonthlies[Month],tbMonthlies[CPI Indicator],N604)</f>
        <v>0.71744447841676628</v>
      </c>
      <c r="O603" s="39">
        <f>_xlfn.XLOOKUP(tbDailies[[#This Row],[Month]],tbMonthlies[Month],tbMonthlies[Shiller PE],O604)</f>
        <v>0.22800000000000001</v>
      </c>
      <c r="P603" s="39">
        <f>_xlfn.XLOOKUP(tbDailies[[#This Row],[Month]],tbMonthlies[Month],tbMonthlies[Unemployment],P604)</f>
        <v>4.4000000000000004E-2</v>
      </c>
      <c r="Q603" s="48">
        <f>_xlfn.XLOOKUP(tbDailies[[#This Row],[Month]],tbMonthlies[Month],tbMonthlies[Debt to GDP],Q604)</f>
        <v>76.477999999999994</v>
      </c>
    </row>
    <row r="604" spans="2:17" ht="30" customHeight="1" x14ac:dyDescent="0.25">
      <c r="B604" s="10">
        <v>43909</v>
      </c>
      <c r="C604" s="18" t="str">
        <f>TEXT(tbDailies[[#This Row],[Date]],"mmm-yy")</f>
        <v>Mar-20</v>
      </c>
      <c r="D604" s="4">
        <v>12</v>
      </c>
      <c r="E604" s="4" t="str">
        <f>_xlfn.XLOOKUP(tbDailies[[#This Row],[Date]],FXUSDCAD[Date],FXUSDCAD[Rate],E605)</f>
        <v>1.4495</v>
      </c>
      <c r="F604" s="6">
        <f>_xlfn.XLOOKUP(tbDailies[[#This Row],[Date]],BTC_USD_History[Date],BTC_USD_History[Close],"n/a")</f>
        <v>6191.1928710000002</v>
      </c>
      <c r="G604" s="6">
        <f>_xlfn.XLOOKUP(tbDailies[[#This Row],[Date]],ETH_USD_History[Date(UTC)],ETH_USD_History[Value],"n/a")</f>
        <v>136.69999999999999</v>
      </c>
      <c r="H604" s="6">
        <f>_xlfn.XLOOKUP(tbDailies[[#This Row],[Date]],VOO_USD_History[Date],VOO_USD_History[Close],"n/a")</f>
        <v>220.33999600000001</v>
      </c>
      <c r="I604" s="8">
        <f>_xlfn.XLOOKUP(tbDailies[[#This Row],[Date]],VIX_USD_History[DATE],VIX_USD_History[CLOSE],"n/a")</f>
        <v>72</v>
      </c>
      <c r="J604" s="6">
        <f>tbDailies[[#This Row],[BTC-USD]]*tbDailies[[#This Row],[FX]]</f>
        <v>8974.1340665144999</v>
      </c>
      <c r="K604" s="6">
        <f>tbDailies[[#This Row],[ETH-USD]]*tbDailies[[#This Row],[FX]]</f>
        <v>198.14664999999999</v>
      </c>
      <c r="L604" s="16">
        <f>_xlfn.XLOOKUP(tbDailies[[#This Row],[Month]],tbMonthlies[Month],tbMonthlies[US Inflation],L605)</f>
        <v>1.54E-2</v>
      </c>
      <c r="M604" s="39">
        <f>_xlfn.XLOOKUP(tbDailies[[#This Row],[Month]],tbMonthlies[Month],tbMonthlies[Buffett Indicator],M605)</f>
        <v>1.4023814220016819</v>
      </c>
      <c r="N604" s="39">
        <f>_xlfn.XLOOKUP(tbDailies[[#This Row],[Month]],tbMonthlies[Month],tbMonthlies[CPI Indicator],N605)</f>
        <v>0.71744447841676628</v>
      </c>
      <c r="O604" s="39">
        <f>_xlfn.XLOOKUP(tbDailies[[#This Row],[Month]],tbMonthlies[Month],tbMonthlies[Shiller PE],O605)</f>
        <v>0.22800000000000001</v>
      </c>
      <c r="P604" s="39">
        <f>_xlfn.XLOOKUP(tbDailies[[#This Row],[Month]],tbMonthlies[Month],tbMonthlies[Unemployment],P605)</f>
        <v>4.4000000000000004E-2</v>
      </c>
      <c r="Q604" s="48">
        <f>_xlfn.XLOOKUP(tbDailies[[#This Row],[Month]],tbMonthlies[Month],tbMonthlies[Debt to GDP],Q605)</f>
        <v>76.477999999999994</v>
      </c>
    </row>
    <row r="605" spans="2:17" ht="30" customHeight="1" x14ac:dyDescent="0.25">
      <c r="B605" s="10">
        <v>43908</v>
      </c>
      <c r="C605" s="18" t="str">
        <f>TEXT(tbDailies[[#This Row],[Date]],"mmm-yy")</f>
        <v>Mar-20</v>
      </c>
      <c r="D605" s="4">
        <v>11</v>
      </c>
      <c r="E605" s="4" t="str">
        <f>_xlfn.XLOOKUP(tbDailies[[#This Row],[Date]],FXUSDCAD[Date],FXUSDCAD[Rate],E606)</f>
        <v>1.4496</v>
      </c>
      <c r="F605" s="6">
        <f>_xlfn.XLOOKUP(tbDailies[[#This Row],[Date]],BTC_USD_History[Date],BTC_USD_History[Close],"n/a")</f>
        <v>5238.4384769999997</v>
      </c>
      <c r="G605" s="6">
        <f>_xlfn.XLOOKUP(tbDailies[[#This Row],[Date]],ETH_USD_History[Date(UTC)],ETH_USD_History[Value],"n/a")</f>
        <v>118.62</v>
      </c>
      <c r="H605" s="6">
        <f>_xlfn.XLOOKUP(tbDailies[[#This Row],[Date]],VOO_USD_History[Date],VOO_USD_History[Close],"n/a")</f>
        <v>220.14999399999999</v>
      </c>
      <c r="I605" s="8">
        <f>_xlfn.XLOOKUP(tbDailies[[#This Row],[Date]],VIX_USD_History[DATE],VIX_USD_History[CLOSE],"n/a")</f>
        <v>76.45</v>
      </c>
      <c r="J605" s="6">
        <f>tbDailies[[#This Row],[BTC-USD]]*tbDailies[[#This Row],[FX]]</f>
        <v>7593.6404162591998</v>
      </c>
      <c r="K605" s="6">
        <f>tbDailies[[#This Row],[ETH-USD]]*tbDailies[[#This Row],[FX]]</f>
        <v>171.95155199999999</v>
      </c>
      <c r="L605" s="16">
        <f>_xlfn.XLOOKUP(tbDailies[[#This Row],[Month]],tbMonthlies[Month],tbMonthlies[US Inflation],L606)</f>
        <v>1.54E-2</v>
      </c>
      <c r="M605" s="39">
        <f>_xlfn.XLOOKUP(tbDailies[[#This Row],[Month]],tbMonthlies[Month],tbMonthlies[Buffett Indicator],M606)</f>
        <v>1.4023814220016819</v>
      </c>
      <c r="N605" s="39">
        <f>_xlfn.XLOOKUP(tbDailies[[#This Row],[Month]],tbMonthlies[Month],tbMonthlies[CPI Indicator],N606)</f>
        <v>0.71744447841676628</v>
      </c>
      <c r="O605" s="39">
        <f>_xlfn.XLOOKUP(tbDailies[[#This Row],[Month]],tbMonthlies[Month],tbMonthlies[Shiller PE],O606)</f>
        <v>0.22800000000000001</v>
      </c>
      <c r="P605" s="39">
        <f>_xlfn.XLOOKUP(tbDailies[[#This Row],[Month]],tbMonthlies[Month],tbMonthlies[Unemployment],P606)</f>
        <v>4.4000000000000004E-2</v>
      </c>
      <c r="Q605" s="48">
        <f>_xlfn.XLOOKUP(tbDailies[[#This Row],[Month]],tbMonthlies[Month],tbMonthlies[Debt to GDP],Q606)</f>
        <v>76.477999999999994</v>
      </c>
    </row>
    <row r="606" spans="2:17" ht="30" customHeight="1" x14ac:dyDescent="0.25">
      <c r="B606" s="10">
        <v>43907</v>
      </c>
      <c r="C606" s="18" t="str">
        <f>TEXT(tbDailies[[#This Row],[Date]],"mmm-yy")</f>
        <v>Mar-20</v>
      </c>
      <c r="D606" s="4">
        <v>8</v>
      </c>
      <c r="E606" s="4" t="str">
        <f>_xlfn.XLOOKUP(tbDailies[[#This Row],[Date]],FXUSDCAD[Date],FXUSDCAD[Rate],E607)</f>
        <v>1.4175</v>
      </c>
      <c r="F606" s="6">
        <f>_xlfn.XLOOKUP(tbDailies[[#This Row],[Date]],BTC_USD_History[Date],BTC_USD_History[Close],"n/a")</f>
        <v>5225.6293949999999</v>
      </c>
      <c r="G606" s="6">
        <f>_xlfn.XLOOKUP(tbDailies[[#This Row],[Date]],ETH_USD_History[Date(UTC)],ETH_USD_History[Value],"n/a")</f>
        <v>116.3</v>
      </c>
      <c r="H606" s="6">
        <f>_xlfn.XLOOKUP(tbDailies[[#This Row],[Date]],VOO_USD_History[Date],VOO_USD_History[Close],"n/a")</f>
        <v>232.88000500000001</v>
      </c>
      <c r="I606" s="8">
        <f>_xlfn.XLOOKUP(tbDailies[[#This Row],[Date]],VIX_USD_History[DATE],VIX_USD_History[CLOSE],"n/a")</f>
        <v>75.91</v>
      </c>
      <c r="J606" s="6">
        <f>tbDailies[[#This Row],[BTC-USD]]*tbDailies[[#This Row],[FX]]</f>
        <v>7407.3296674124995</v>
      </c>
      <c r="K606" s="6">
        <f>tbDailies[[#This Row],[ETH-USD]]*tbDailies[[#This Row],[FX]]</f>
        <v>164.85524999999998</v>
      </c>
      <c r="L606" s="16">
        <f>_xlfn.XLOOKUP(tbDailies[[#This Row],[Month]],tbMonthlies[Month],tbMonthlies[US Inflation],L607)</f>
        <v>1.54E-2</v>
      </c>
      <c r="M606" s="39">
        <f>_xlfn.XLOOKUP(tbDailies[[#This Row],[Month]],tbMonthlies[Month],tbMonthlies[Buffett Indicator],M607)</f>
        <v>1.4023814220016819</v>
      </c>
      <c r="N606" s="39">
        <f>_xlfn.XLOOKUP(tbDailies[[#This Row],[Month]],tbMonthlies[Month],tbMonthlies[CPI Indicator],N607)</f>
        <v>0.71744447841676628</v>
      </c>
      <c r="O606" s="39">
        <f>_xlfn.XLOOKUP(tbDailies[[#This Row],[Month]],tbMonthlies[Month],tbMonthlies[Shiller PE],O607)</f>
        <v>0.22800000000000001</v>
      </c>
      <c r="P606" s="39">
        <f>_xlfn.XLOOKUP(tbDailies[[#This Row],[Month]],tbMonthlies[Month],tbMonthlies[Unemployment],P607)</f>
        <v>4.4000000000000004E-2</v>
      </c>
      <c r="Q606" s="48">
        <f>_xlfn.XLOOKUP(tbDailies[[#This Row],[Month]],tbMonthlies[Month],tbMonthlies[Debt to GDP],Q607)</f>
        <v>76.477999999999994</v>
      </c>
    </row>
    <row r="607" spans="2:17" ht="30" customHeight="1" x14ac:dyDescent="0.25">
      <c r="B607" s="10">
        <v>43906</v>
      </c>
      <c r="C607" s="18" t="str">
        <f>TEXT(tbDailies[[#This Row],[Date]],"mmm-yy")</f>
        <v>Mar-20</v>
      </c>
      <c r="D607" s="4">
        <v>9</v>
      </c>
      <c r="E607" s="4" t="str">
        <f>_xlfn.XLOOKUP(tbDailies[[#This Row],[Date]],FXUSDCAD[Date],FXUSDCAD[Rate],E608)</f>
        <v>1.3964</v>
      </c>
      <c r="F607" s="6">
        <f>_xlfn.XLOOKUP(tbDailies[[#This Row],[Date]],BTC_USD_History[Date],BTC_USD_History[Close],"n/a")</f>
        <v>5014.4799800000001</v>
      </c>
      <c r="G607" s="6">
        <f>_xlfn.XLOOKUP(tbDailies[[#This Row],[Date]],ETH_USD_History[Date(UTC)],ETH_USD_History[Value],"n/a")</f>
        <v>111.32</v>
      </c>
      <c r="H607" s="6">
        <f>_xlfn.XLOOKUP(tbDailies[[#This Row],[Date]],VOO_USD_History[Date],VOO_USD_History[Close],"n/a")</f>
        <v>218.570007</v>
      </c>
      <c r="I607" s="8">
        <f>_xlfn.XLOOKUP(tbDailies[[#This Row],[Date]],VIX_USD_History[DATE],VIX_USD_History[CLOSE],"n/a")</f>
        <v>82.69</v>
      </c>
      <c r="J607" s="6">
        <f>tbDailies[[#This Row],[BTC-USD]]*tbDailies[[#This Row],[FX]]</f>
        <v>7002.2198440720003</v>
      </c>
      <c r="K607" s="6">
        <f>tbDailies[[#This Row],[ETH-USD]]*tbDailies[[#This Row],[FX]]</f>
        <v>155.447248</v>
      </c>
      <c r="L607" s="16">
        <f>_xlfn.XLOOKUP(tbDailies[[#This Row],[Month]],tbMonthlies[Month],tbMonthlies[US Inflation],L608)</f>
        <v>1.54E-2</v>
      </c>
      <c r="M607" s="39">
        <f>_xlfn.XLOOKUP(tbDailies[[#This Row],[Month]],tbMonthlies[Month],tbMonthlies[Buffett Indicator],M608)</f>
        <v>1.4023814220016819</v>
      </c>
      <c r="N607" s="39">
        <f>_xlfn.XLOOKUP(tbDailies[[#This Row],[Month]],tbMonthlies[Month],tbMonthlies[CPI Indicator],N608)</f>
        <v>0.71744447841676628</v>
      </c>
      <c r="O607" s="39">
        <f>_xlfn.XLOOKUP(tbDailies[[#This Row],[Month]],tbMonthlies[Month],tbMonthlies[Shiller PE],O608)</f>
        <v>0.22800000000000001</v>
      </c>
      <c r="P607" s="39">
        <f>_xlfn.XLOOKUP(tbDailies[[#This Row],[Month]],tbMonthlies[Month],tbMonthlies[Unemployment],P608)</f>
        <v>4.4000000000000004E-2</v>
      </c>
      <c r="Q607" s="48">
        <f>_xlfn.XLOOKUP(tbDailies[[#This Row],[Month]],tbMonthlies[Month],tbMonthlies[Debt to GDP],Q608)</f>
        <v>76.477999999999994</v>
      </c>
    </row>
    <row r="608" spans="2:17" ht="30" customHeight="1" x14ac:dyDescent="0.25">
      <c r="B608" s="10">
        <v>43905</v>
      </c>
      <c r="C608" s="18" t="str">
        <f>TEXT(tbDailies[[#This Row],[Date]],"mmm-yy")</f>
        <v>Mar-20</v>
      </c>
      <c r="D608" s="4">
        <v>12</v>
      </c>
      <c r="E608" s="4" t="str">
        <f>_xlfn.XLOOKUP(tbDailies[[#This Row],[Date]],FXUSDCAD[Date],FXUSDCAD[Rate],E609)</f>
        <v>1.3901</v>
      </c>
      <c r="F608" s="6">
        <f>_xlfn.XLOOKUP(tbDailies[[#This Row],[Date]],BTC_USD_History[Date],BTC_USD_History[Close],"n/a")</f>
        <v>5392.3149409999996</v>
      </c>
      <c r="G608" s="6">
        <f>_xlfn.XLOOKUP(tbDailies[[#This Row],[Date]],ETH_USD_History[Date(UTC)],ETH_USD_History[Value],"n/a")</f>
        <v>123.53</v>
      </c>
      <c r="H608" s="6" t="str">
        <f>_xlfn.XLOOKUP(tbDailies[[#This Row],[Date]],VOO_USD_History[Date],VOO_USD_History[Close],"n/a")</f>
        <v>n/a</v>
      </c>
      <c r="I608" s="8" t="str">
        <f>_xlfn.XLOOKUP(tbDailies[[#This Row],[Date]],VIX_USD_History[DATE],VIX_USD_History[CLOSE],"n/a")</f>
        <v>n/a</v>
      </c>
      <c r="J608" s="6">
        <f>tbDailies[[#This Row],[BTC-USD]]*tbDailies[[#This Row],[FX]]</f>
        <v>7495.8569994840991</v>
      </c>
      <c r="K608" s="6">
        <f>tbDailies[[#This Row],[ETH-USD]]*tbDailies[[#This Row],[FX]]</f>
        <v>171.71905299999997</v>
      </c>
      <c r="L608" s="16">
        <f>_xlfn.XLOOKUP(tbDailies[[#This Row],[Month]],tbMonthlies[Month],tbMonthlies[US Inflation],L609)</f>
        <v>1.54E-2</v>
      </c>
      <c r="M608" s="39">
        <f>_xlfn.XLOOKUP(tbDailies[[#This Row],[Month]],tbMonthlies[Month],tbMonthlies[Buffett Indicator],M609)</f>
        <v>1.4023814220016819</v>
      </c>
      <c r="N608" s="39">
        <f>_xlfn.XLOOKUP(tbDailies[[#This Row],[Month]],tbMonthlies[Month],tbMonthlies[CPI Indicator],N609)</f>
        <v>0.71744447841676628</v>
      </c>
      <c r="O608" s="39">
        <f>_xlfn.XLOOKUP(tbDailies[[#This Row],[Month]],tbMonthlies[Month],tbMonthlies[Shiller PE],O609)</f>
        <v>0.22800000000000001</v>
      </c>
      <c r="P608" s="39">
        <f>_xlfn.XLOOKUP(tbDailies[[#This Row],[Month]],tbMonthlies[Month],tbMonthlies[Unemployment],P609)</f>
        <v>4.4000000000000004E-2</v>
      </c>
      <c r="Q608" s="48">
        <f>_xlfn.XLOOKUP(tbDailies[[#This Row],[Month]],tbMonthlies[Month],tbMonthlies[Debt to GDP],Q609)</f>
        <v>76.477999999999994</v>
      </c>
    </row>
    <row r="609" spans="2:17" ht="30" customHeight="1" x14ac:dyDescent="0.25">
      <c r="B609" s="10">
        <v>43904</v>
      </c>
      <c r="C609" s="18" t="str">
        <f>TEXT(tbDailies[[#This Row],[Date]],"mmm-yy")</f>
        <v>Mar-20</v>
      </c>
      <c r="D609" s="4">
        <v>8</v>
      </c>
      <c r="E609" s="4" t="str">
        <f>_xlfn.XLOOKUP(tbDailies[[#This Row],[Date]],FXUSDCAD[Date],FXUSDCAD[Rate],E610)</f>
        <v>1.3901</v>
      </c>
      <c r="F609" s="6">
        <f>_xlfn.XLOOKUP(tbDailies[[#This Row],[Date]],BTC_USD_History[Date],BTC_USD_History[Close],"n/a")</f>
        <v>5200.3662109999996</v>
      </c>
      <c r="G609" s="6">
        <f>_xlfn.XLOOKUP(tbDailies[[#This Row],[Date]],ETH_USD_History[Date(UTC)],ETH_USD_History[Value],"n/a")</f>
        <v>122.58</v>
      </c>
      <c r="H609" s="6" t="str">
        <f>_xlfn.XLOOKUP(tbDailies[[#This Row],[Date]],VOO_USD_History[Date],VOO_USD_History[Close],"n/a")</f>
        <v>n/a</v>
      </c>
      <c r="I609" s="8" t="str">
        <f>_xlfn.XLOOKUP(tbDailies[[#This Row],[Date]],VIX_USD_History[DATE],VIX_USD_History[CLOSE],"n/a")</f>
        <v>n/a</v>
      </c>
      <c r="J609" s="6">
        <f>tbDailies[[#This Row],[BTC-USD]]*tbDailies[[#This Row],[FX]]</f>
        <v>7229.0290699110992</v>
      </c>
      <c r="K609" s="6">
        <f>tbDailies[[#This Row],[ETH-USD]]*tbDailies[[#This Row],[FX]]</f>
        <v>170.39845799999998</v>
      </c>
      <c r="L609" s="16">
        <f>_xlfn.XLOOKUP(tbDailies[[#This Row],[Month]],tbMonthlies[Month],tbMonthlies[US Inflation],L610)</f>
        <v>1.54E-2</v>
      </c>
      <c r="M609" s="39">
        <f>_xlfn.XLOOKUP(tbDailies[[#This Row],[Month]],tbMonthlies[Month],tbMonthlies[Buffett Indicator],M610)</f>
        <v>1.4023814220016819</v>
      </c>
      <c r="N609" s="39">
        <f>_xlfn.XLOOKUP(tbDailies[[#This Row],[Month]],tbMonthlies[Month],tbMonthlies[CPI Indicator],N610)</f>
        <v>0.71744447841676628</v>
      </c>
      <c r="O609" s="39">
        <f>_xlfn.XLOOKUP(tbDailies[[#This Row],[Month]],tbMonthlies[Month],tbMonthlies[Shiller PE],O610)</f>
        <v>0.22800000000000001</v>
      </c>
      <c r="P609" s="39">
        <f>_xlfn.XLOOKUP(tbDailies[[#This Row],[Month]],tbMonthlies[Month],tbMonthlies[Unemployment],P610)</f>
        <v>4.4000000000000004E-2</v>
      </c>
      <c r="Q609" s="48">
        <f>_xlfn.XLOOKUP(tbDailies[[#This Row],[Month]],tbMonthlies[Month],tbMonthlies[Debt to GDP],Q610)</f>
        <v>76.477999999999994</v>
      </c>
    </row>
    <row r="610" spans="2:17" ht="30" customHeight="1" x14ac:dyDescent="0.25">
      <c r="B610" s="10">
        <v>43903</v>
      </c>
      <c r="C610" s="18" t="str">
        <f>TEXT(tbDailies[[#This Row],[Date]],"mmm-yy")</f>
        <v>Mar-20</v>
      </c>
      <c r="D610" s="4">
        <v>10</v>
      </c>
      <c r="E610" s="4" t="str">
        <f>_xlfn.XLOOKUP(tbDailies[[#This Row],[Date]],FXUSDCAD[Date],FXUSDCAD[Rate],E611)</f>
        <v>1.3901</v>
      </c>
      <c r="F610" s="6">
        <f>_xlfn.XLOOKUP(tbDailies[[#This Row],[Date]],BTC_USD_History[Date],BTC_USD_History[Close],"n/a")</f>
        <v>5563.7070309999999</v>
      </c>
      <c r="G610" s="6">
        <f>_xlfn.XLOOKUP(tbDailies[[#This Row],[Date]],ETH_USD_History[Date(UTC)],ETH_USD_History[Value],"n/a")</f>
        <v>135.44</v>
      </c>
      <c r="H610" s="6">
        <f>_xlfn.XLOOKUP(tbDailies[[#This Row],[Date]],VOO_USD_History[Date],VOO_USD_History[Close],"n/a")</f>
        <v>247.63999899999999</v>
      </c>
      <c r="I610" s="8">
        <f>_xlfn.XLOOKUP(tbDailies[[#This Row],[Date]],VIX_USD_History[DATE],VIX_USD_History[CLOSE],"n/a")</f>
        <v>57.83</v>
      </c>
      <c r="J610" s="6">
        <f>tbDailies[[#This Row],[BTC-USD]]*tbDailies[[#This Row],[FX]]</f>
        <v>7734.1091437930991</v>
      </c>
      <c r="K610" s="6">
        <f>tbDailies[[#This Row],[ETH-USD]]*tbDailies[[#This Row],[FX]]</f>
        <v>188.27514399999998</v>
      </c>
      <c r="L610" s="16">
        <f>_xlfn.XLOOKUP(tbDailies[[#This Row],[Month]],tbMonthlies[Month],tbMonthlies[US Inflation],L611)</f>
        <v>1.54E-2</v>
      </c>
      <c r="M610" s="39">
        <f>_xlfn.XLOOKUP(tbDailies[[#This Row],[Month]],tbMonthlies[Month],tbMonthlies[Buffett Indicator],M611)</f>
        <v>1.4023814220016819</v>
      </c>
      <c r="N610" s="39">
        <f>_xlfn.XLOOKUP(tbDailies[[#This Row],[Month]],tbMonthlies[Month],tbMonthlies[CPI Indicator],N611)</f>
        <v>0.71744447841676628</v>
      </c>
      <c r="O610" s="39">
        <f>_xlfn.XLOOKUP(tbDailies[[#This Row],[Month]],tbMonthlies[Month],tbMonthlies[Shiller PE],O611)</f>
        <v>0.22800000000000001</v>
      </c>
      <c r="P610" s="39">
        <f>_xlfn.XLOOKUP(tbDailies[[#This Row],[Month]],tbMonthlies[Month],tbMonthlies[Unemployment],P611)</f>
        <v>4.4000000000000004E-2</v>
      </c>
      <c r="Q610" s="48">
        <f>_xlfn.XLOOKUP(tbDailies[[#This Row],[Month]],tbMonthlies[Month],tbMonthlies[Debt to GDP],Q611)</f>
        <v>76.477999999999994</v>
      </c>
    </row>
    <row r="611" spans="2:17" ht="30" customHeight="1" x14ac:dyDescent="0.25">
      <c r="B611" s="10">
        <v>43902</v>
      </c>
      <c r="C611" s="18" t="str">
        <f>TEXT(tbDailies[[#This Row],[Date]],"mmm-yy")</f>
        <v>Mar-20</v>
      </c>
      <c r="D611" s="4">
        <v>14</v>
      </c>
      <c r="E611" s="4" t="str">
        <f>_xlfn.XLOOKUP(tbDailies[[#This Row],[Date]],FXUSDCAD[Date],FXUSDCAD[Rate],E612)</f>
        <v>1.3820</v>
      </c>
      <c r="F611" s="6">
        <f>_xlfn.XLOOKUP(tbDailies[[#This Row],[Date]],BTC_USD_History[Date],BTC_USD_History[Close],"n/a")</f>
        <v>4970.7880859999996</v>
      </c>
      <c r="G611" s="6">
        <f>_xlfn.XLOOKUP(tbDailies[[#This Row],[Date]],ETH_USD_History[Date(UTC)],ETH_USD_History[Value],"n/a")</f>
        <v>109.78</v>
      </c>
      <c r="H611" s="6">
        <f>_xlfn.XLOOKUP(tbDailies[[#This Row],[Date]],VOO_USD_History[Date],VOO_USD_History[Close],"n/a")</f>
        <v>226.479996</v>
      </c>
      <c r="I611" s="8">
        <f>_xlfn.XLOOKUP(tbDailies[[#This Row],[Date]],VIX_USD_History[DATE],VIX_USD_History[CLOSE],"n/a")</f>
        <v>75.47</v>
      </c>
      <c r="J611" s="6">
        <f>tbDailies[[#This Row],[BTC-USD]]*tbDailies[[#This Row],[FX]]</f>
        <v>6869.629134851999</v>
      </c>
      <c r="K611" s="6">
        <f>tbDailies[[#This Row],[ETH-USD]]*tbDailies[[#This Row],[FX]]</f>
        <v>151.71596</v>
      </c>
      <c r="L611" s="16">
        <f>_xlfn.XLOOKUP(tbDailies[[#This Row],[Month]],tbMonthlies[Month],tbMonthlies[US Inflation],L612)</f>
        <v>1.54E-2</v>
      </c>
      <c r="M611" s="39">
        <f>_xlfn.XLOOKUP(tbDailies[[#This Row],[Month]],tbMonthlies[Month],tbMonthlies[Buffett Indicator],M612)</f>
        <v>1.4023814220016819</v>
      </c>
      <c r="N611" s="39">
        <f>_xlfn.XLOOKUP(tbDailies[[#This Row],[Month]],tbMonthlies[Month],tbMonthlies[CPI Indicator],N612)</f>
        <v>0.71744447841676628</v>
      </c>
      <c r="O611" s="39">
        <f>_xlfn.XLOOKUP(tbDailies[[#This Row],[Month]],tbMonthlies[Month],tbMonthlies[Shiller PE],O612)</f>
        <v>0.22800000000000001</v>
      </c>
      <c r="P611" s="39">
        <f>_xlfn.XLOOKUP(tbDailies[[#This Row],[Month]],tbMonthlies[Month],tbMonthlies[Unemployment],P612)</f>
        <v>4.4000000000000004E-2</v>
      </c>
      <c r="Q611" s="48">
        <f>_xlfn.XLOOKUP(tbDailies[[#This Row],[Month]],tbMonthlies[Month],tbMonthlies[Debt to GDP],Q612)</f>
        <v>76.477999999999994</v>
      </c>
    </row>
    <row r="612" spans="2:17" ht="30" customHeight="1" x14ac:dyDescent="0.25">
      <c r="B612" s="10">
        <v>43901</v>
      </c>
      <c r="C612" s="18" t="str">
        <f>TEXT(tbDailies[[#This Row],[Date]],"mmm-yy")</f>
        <v>Mar-20</v>
      </c>
      <c r="D612" s="4">
        <v>17</v>
      </c>
      <c r="E612" s="4" t="str">
        <f>_xlfn.XLOOKUP(tbDailies[[#This Row],[Date]],FXUSDCAD[Date],FXUSDCAD[Rate],E613)</f>
        <v>1.3745</v>
      </c>
      <c r="F612" s="6">
        <f>_xlfn.XLOOKUP(tbDailies[[#This Row],[Date]],BTC_USD_History[Date],BTC_USD_History[Close],"n/a")</f>
        <v>7911.4301759999998</v>
      </c>
      <c r="G612" s="6">
        <f>_xlfn.XLOOKUP(tbDailies[[#This Row],[Date]],ETH_USD_History[Date(UTC)],ETH_USD_History[Value],"n/a")</f>
        <v>194.86</v>
      </c>
      <c r="H612" s="6">
        <f>_xlfn.XLOOKUP(tbDailies[[#This Row],[Date]],VOO_USD_History[Date],VOO_USD_History[Close],"n/a")</f>
        <v>250.729996</v>
      </c>
      <c r="I612" s="8">
        <f>_xlfn.XLOOKUP(tbDailies[[#This Row],[Date]],VIX_USD_History[DATE],VIX_USD_History[CLOSE],"n/a")</f>
        <v>53.9</v>
      </c>
      <c r="J612" s="6">
        <f>tbDailies[[#This Row],[BTC-USD]]*tbDailies[[#This Row],[FX]]</f>
        <v>10874.260776912</v>
      </c>
      <c r="K612" s="6">
        <f>tbDailies[[#This Row],[ETH-USD]]*tbDailies[[#This Row],[FX]]</f>
        <v>267.83507000000003</v>
      </c>
      <c r="L612" s="16">
        <f>_xlfn.XLOOKUP(tbDailies[[#This Row],[Month]],tbMonthlies[Month],tbMonthlies[US Inflation],L613)</f>
        <v>1.54E-2</v>
      </c>
      <c r="M612" s="39">
        <f>_xlfn.XLOOKUP(tbDailies[[#This Row],[Month]],tbMonthlies[Month],tbMonthlies[Buffett Indicator],M613)</f>
        <v>1.4023814220016819</v>
      </c>
      <c r="N612" s="39">
        <f>_xlfn.XLOOKUP(tbDailies[[#This Row],[Month]],tbMonthlies[Month],tbMonthlies[CPI Indicator],N613)</f>
        <v>0.71744447841676628</v>
      </c>
      <c r="O612" s="39">
        <f>_xlfn.XLOOKUP(tbDailies[[#This Row],[Month]],tbMonthlies[Month],tbMonthlies[Shiller PE],O613)</f>
        <v>0.22800000000000001</v>
      </c>
      <c r="P612" s="39">
        <f>_xlfn.XLOOKUP(tbDailies[[#This Row],[Month]],tbMonthlies[Month],tbMonthlies[Unemployment],P613)</f>
        <v>4.4000000000000004E-2</v>
      </c>
      <c r="Q612" s="48">
        <f>_xlfn.XLOOKUP(tbDailies[[#This Row],[Month]],tbMonthlies[Month],tbMonthlies[Debt to GDP],Q613)</f>
        <v>76.477999999999994</v>
      </c>
    </row>
    <row r="613" spans="2:17" ht="30" customHeight="1" x14ac:dyDescent="0.25">
      <c r="B613" s="10">
        <v>43900</v>
      </c>
      <c r="C613" s="18" t="str">
        <f>TEXT(tbDailies[[#This Row],[Date]],"mmm-yy")</f>
        <v>Mar-20</v>
      </c>
      <c r="D613" s="4">
        <v>16</v>
      </c>
      <c r="E613" s="4" t="str">
        <f>_xlfn.XLOOKUP(tbDailies[[#This Row],[Date]],FXUSDCAD[Date],FXUSDCAD[Rate],E614)</f>
        <v>1.3731</v>
      </c>
      <c r="F613" s="6">
        <f>_xlfn.XLOOKUP(tbDailies[[#This Row],[Date]],BTC_USD_History[Date],BTC_USD_History[Close],"n/a")</f>
        <v>7909.7294920000004</v>
      </c>
      <c r="G613" s="6">
        <f>_xlfn.XLOOKUP(tbDailies[[#This Row],[Date]],ETH_USD_History[Date(UTC)],ETH_USD_History[Value],"n/a")</f>
        <v>200.62</v>
      </c>
      <c r="H613" s="6">
        <f>_xlfn.XLOOKUP(tbDailies[[#This Row],[Date]],VOO_USD_History[Date],VOO_USD_History[Close],"n/a")</f>
        <v>263.80999800000001</v>
      </c>
      <c r="I613" s="8">
        <f>_xlfn.XLOOKUP(tbDailies[[#This Row],[Date]],VIX_USD_History[DATE],VIX_USD_History[CLOSE],"n/a")</f>
        <v>47.3</v>
      </c>
      <c r="J613" s="6">
        <f>tbDailies[[#This Row],[BTC-USD]]*tbDailies[[#This Row],[FX]]</f>
        <v>10860.8495654652</v>
      </c>
      <c r="K613" s="6">
        <f>tbDailies[[#This Row],[ETH-USD]]*tbDailies[[#This Row],[FX]]</f>
        <v>275.47132199999999</v>
      </c>
      <c r="L613" s="16">
        <f>_xlfn.XLOOKUP(tbDailies[[#This Row],[Month]],tbMonthlies[Month],tbMonthlies[US Inflation],L614)</f>
        <v>1.54E-2</v>
      </c>
      <c r="M613" s="39">
        <f>_xlfn.XLOOKUP(tbDailies[[#This Row],[Month]],tbMonthlies[Month],tbMonthlies[Buffett Indicator],M614)</f>
        <v>1.4023814220016819</v>
      </c>
      <c r="N613" s="39">
        <f>_xlfn.XLOOKUP(tbDailies[[#This Row],[Month]],tbMonthlies[Month],tbMonthlies[CPI Indicator],N614)</f>
        <v>0.71744447841676628</v>
      </c>
      <c r="O613" s="39">
        <f>_xlfn.XLOOKUP(tbDailies[[#This Row],[Month]],tbMonthlies[Month],tbMonthlies[Shiller PE],O614)</f>
        <v>0.22800000000000001</v>
      </c>
      <c r="P613" s="39">
        <f>_xlfn.XLOOKUP(tbDailies[[#This Row],[Month]],tbMonthlies[Month],tbMonthlies[Unemployment],P614)</f>
        <v>4.4000000000000004E-2</v>
      </c>
      <c r="Q613" s="48">
        <f>_xlfn.XLOOKUP(tbDailies[[#This Row],[Month]],tbMonthlies[Month],tbMonthlies[Debt to GDP],Q614)</f>
        <v>76.477999999999994</v>
      </c>
    </row>
    <row r="614" spans="2:17" ht="30" customHeight="1" x14ac:dyDescent="0.25">
      <c r="B614" s="10">
        <v>43899</v>
      </c>
      <c r="C614" s="18" t="str">
        <f>TEXT(tbDailies[[#This Row],[Date]],"mmm-yy")</f>
        <v>Mar-20</v>
      </c>
      <c r="D614" s="4">
        <v>17</v>
      </c>
      <c r="E614" s="4" t="str">
        <f>_xlfn.XLOOKUP(tbDailies[[#This Row],[Date]],FXUSDCAD[Date],FXUSDCAD[Rate],E615)</f>
        <v>1.3598</v>
      </c>
      <c r="F614" s="6">
        <f>_xlfn.XLOOKUP(tbDailies[[#This Row],[Date]],BTC_USD_History[Date],BTC_USD_History[Close],"n/a")</f>
        <v>7923.6445309999999</v>
      </c>
      <c r="G614" s="6">
        <f>_xlfn.XLOOKUP(tbDailies[[#This Row],[Date]],ETH_USD_History[Date(UTC)],ETH_USD_History[Value],"n/a")</f>
        <v>203.08</v>
      </c>
      <c r="H614" s="6">
        <f>_xlfn.XLOOKUP(tbDailies[[#This Row],[Date]],VOO_USD_History[Date],VOO_USD_History[Close],"n/a")</f>
        <v>252.11000100000001</v>
      </c>
      <c r="I614" s="8">
        <f>_xlfn.XLOOKUP(tbDailies[[#This Row],[Date]],VIX_USD_History[DATE],VIX_USD_History[CLOSE],"n/a")</f>
        <v>54.46</v>
      </c>
      <c r="J614" s="6">
        <f>tbDailies[[#This Row],[BTC-USD]]*tbDailies[[#This Row],[FX]]</f>
        <v>10774.5718332538</v>
      </c>
      <c r="K614" s="6">
        <f>tbDailies[[#This Row],[ETH-USD]]*tbDailies[[#This Row],[FX]]</f>
        <v>276.14818400000001</v>
      </c>
      <c r="L614" s="16">
        <f>_xlfn.XLOOKUP(tbDailies[[#This Row],[Month]],tbMonthlies[Month],tbMonthlies[US Inflation],L615)</f>
        <v>1.54E-2</v>
      </c>
      <c r="M614" s="39">
        <f>_xlfn.XLOOKUP(tbDailies[[#This Row],[Month]],tbMonthlies[Month],tbMonthlies[Buffett Indicator],M615)</f>
        <v>1.4023814220016819</v>
      </c>
      <c r="N614" s="39">
        <f>_xlfn.XLOOKUP(tbDailies[[#This Row],[Month]],tbMonthlies[Month],tbMonthlies[CPI Indicator],N615)</f>
        <v>0.71744447841676628</v>
      </c>
      <c r="O614" s="39">
        <f>_xlfn.XLOOKUP(tbDailies[[#This Row],[Month]],tbMonthlies[Month],tbMonthlies[Shiller PE],O615)</f>
        <v>0.22800000000000001</v>
      </c>
      <c r="P614" s="39">
        <f>_xlfn.XLOOKUP(tbDailies[[#This Row],[Month]],tbMonthlies[Month],tbMonthlies[Unemployment],P615)</f>
        <v>4.4000000000000004E-2</v>
      </c>
      <c r="Q614" s="48">
        <f>_xlfn.XLOOKUP(tbDailies[[#This Row],[Month]],tbMonthlies[Month],tbMonthlies[Debt to GDP],Q615)</f>
        <v>76.477999999999994</v>
      </c>
    </row>
    <row r="615" spans="2:17" ht="30" customHeight="1" x14ac:dyDescent="0.25">
      <c r="B615" s="10">
        <v>43898</v>
      </c>
      <c r="C615" s="18" t="str">
        <f>TEXT(tbDailies[[#This Row],[Date]],"mmm-yy")</f>
        <v>Mar-20</v>
      </c>
      <c r="D615" s="4">
        <v>33</v>
      </c>
      <c r="E615" s="4" t="str">
        <f>_xlfn.XLOOKUP(tbDailies[[#This Row],[Date]],FXUSDCAD[Date],FXUSDCAD[Rate],E616)</f>
        <v>1.3421</v>
      </c>
      <c r="F615" s="6">
        <f>_xlfn.XLOOKUP(tbDailies[[#This Row],[Date]],BTC_USD_History[Date],BTC_USD_History[Close],"n/a")</f>
        <v>8108.1162109999996</v>
      </c>
      <c r="G615" s="6">
        <f>_xlfn.XLOOKUP(tbDailies[[#This Row],[Date]],ETH_USD_History[Date(UTC)],ETH_USD_History[Value],"n/a")</f>
        <v>199.68</v>
      </c>
      <c r="H615" s="6" t="str">
        <f>_xlfn.XLOOKUP(tbDailies[[#This Row],[Date]],VOO_USD_History[Date],VOO_USD_History[Close],"n/a")</f>
        <v>n/a</v>
      </c>
      <c r="I615" s="8" t="str">
        <f>_xlfn.XLOOKUP(tbDailies[[#This Row],[Date]],VIX_USD_History[DATE],VIX_USD_History[CLOSE],"n/a")</f>
        <v>n/a</v>
      </c>
      <c r="J615" s="6">
        <f>tbDailies[[#This Row],[BTC-USD]]*tbDailies[[#This Row],[FX]]</f>
        <v>10881.9027667831</v>
      </c>
      <c r="K615" s="6">
        <f>tbDailies[[#This Row],[ETH-USD]]*tbDailies[[#This Row],[FX]]</f>
        <v>267.99052800000004</v>
      </c>
      <c r="L615" s="16">
        <f>_xlfn.XLOOKUP(tbDailies[[#This Row],[Month]],tbMonthlies[Month],tbMonthlies[US Inflation],L616)</f>
        <v>1.54E-2</v>
      </c>
      <c r="M615" s="39">
        <f>_xlfn.XLOOKUP(tbDailies[[#This Row],[Month]],tbMonthlies[Month],tbMonthlies[Buffett Indicator],M616)</f>
        <v>1.4023814220016819</v>
      </c>
      <c r="N615" s="39">
        <f>_xlfn.XLOOKUP(tbDailies[[#This Row],[Month]],tbMonthlies[Month],tbMonthlies[CPI Indicator],N616)</f>
        <v>0.71744447841676628</v>
      </c>
      <c r="O615" s="39">
        <f>_xlfn.XLOOKUP(tbDailies[[#This Row],[Month]],tbMonthlies[Month],tbMonthlies[Shiller PE],O616)</f>
        <v>0.22800000000000001</v>
      </c>
      <c r="P615" s="39">
        <f>_xlfn.XLOOKUP(tbDailies[[#This Row],[Month]],tbMonthlies[Month],tbMonthlies[Unemployment],P616)</f>
        <v>4.4000000000000004E-2</v>
      </c>
      <c r="Q615" s="48">
        <f>_xlfn.XLOOKUP(tbDailies[[#This Row],[Month]],tbMonthlies[Month],tbMonthlies[Debt to GDP],Q616)</f>
        <v>76.477999999999994</v>
      </c>
    </row>
    <row r="616" spans="2:17" ht="30" customHeight="1" x14ac:dyDescent="0.25">
      <c r="B616" s="10">
        <v>43897</v>
      </c>
      <c r="C616" s="18" t="str">
        <f>TEXT(tbDailies[[#This Row],[Date]],"mmm-yy")</f>
        <v>Mar-20</v>
      </c>
      <c r="D616" s="4">
        <v>38</v>
      </c>
      <c r="E616" s="4" t="str">
        <f>_xlfn.XLOOKUP(tbDailies[[#This Row],[Date]],FXUSDCAD[Date],FXUSDCAD[Rate],E617)</f>
        <v>1.3421</v>
      </c>
      <c r="F616" s="6">
        <f>_xlfn.XLOOKUP(tbDailies[[#This Row],[Date]],BTC_USD_History[Date],BTC_USD_History[Close],"n/a")</f>
        <v>8909.9541019999997</v>
      </c>
      <c r="G616" s="6">
        <f>_xlfn.XLOOKUP(tbDailies[[#This Row],[Date]],ETH_USD_History[Date(UTC)],ETH_USD_History[Value],"n/a")</f>
        <v>237.78</v>
      </c>
      <c r="H616" s="6" t="str">
        <f>_xlfn.XLOOKUP(tbDailies[[#This Row],[Date]],VOO_USD_History[Date],VOO_USD_History[Close],"n/a")</f>
        <v>n/a</v>
      </c>
      <c r="I616" s="8" t="str">
        <f>_xlfn.XLOOKUP(tbDailies[[#This Row],[Date]],VIX_USD_History[DATE],VIX_USD_History[CLOSE],"n/a")</f>
        <v>n/a</v>
      </c>
      <c r="J616" s="6">
        <f>tbDailies[[#This Row],[BTC-USD]]*tbDailies[[#This Row],[FX]]</f>
        <v>11958.0494002942</v>
      </c>
      <c r="K616" s="6">
        <f>tbDailies[[#This Row],[ETH-USD]]*tbDailies[[#This Row],[FX]]</f>
        <v>319.12453800000003</v>
      </c>
      <c r="L616" s="16">
        <f>_xlfn.XLOOKUP(tbDailies[[#This Row],[Month]],tbMonthlies[Month],tbMonthlies[US Inflation],L617)</f>
        <v>1.54E-2</v>
      </c>
      <c r="M616" s="39">
        <f>_xlfn.XLOOKUP(tbDailies[[#This Row],[Month]],tbMonthlies[Month],tbMonthlies[Buffett Indicator],M617)</f>
        <v>1.4023814220016819</v>
      </c>
      <c r="N616" s="39">
        <f>_xlfn.XLOOKUP(tbDailies[[#This Row],[Month]],tbMonthlies[Month],tbMonthlies[CPI Indicator],N617)</f>
        <v>0.71744447841676628</v>
      </c>
      <c r="O616" s="39">
        <f>_xlfn.XLOOKUP(tbDailies[[#This Row],[Month]],tbMonthlies[Month],tbMonthlies[Shiller PE],O617)</f>
        <v>0.22800000000000001</v>
      </c>
      <c r="P616" s="39">
        <f>_xlfn.XLOOKUP(tbDailies[[#This Row],[Month]],tbMonthlies[Month],tbMonthlies[Unemployment],P617)</f>
        <v>4.4000000000000004E-2</v>
      </c>
      <c r="Q616" s="48">
        <f>_xlfn.XLOOKUP(tbDailies[[#This Row],[Month]],tbMonthlies[Month],tbMonthlies[Debt to GDP],Q617)</f>
        <v>76.477999999999994</v>
      </c>
    </row>
    <row r="617" spans="2:17" ht="30" customHeight="1" x14ac:dyDescent="0.25">
      <c r="B617" s="10">
        <v>43896</v>
      </c>
      <c r="C617" s="18" t="str">
        <f>TEXT(tbDailies[[#This Row],[Date]],"mmm-yy")</f>
        <v>Mar-20</v>
      </c>
      <c r="D617" s="4">
        <v>39</v>
      </c>
      <c r="E617" s="4" t="str">
        <f>_xlfn.XLOOKUP(tbDailies[[#This Row],[Date]],FXUSDCAD[Date],FXUSDCAD[Rate],E618)</f>
        <v>1.3421</v>
      </c>
      <c r="F617" s="6">
        <f>_xlfn.XLOOKUP(tbDailies[[#This Row],[Date]],BTC_USD_History[Date],BTC_USD_History[Close],"n/a")</f>
        <v>9122.5458980000003</v>
      </c>
      <c r="G617" s="6">
        <f>_xlfn.XLOOKUP(tbDailies[[#This Row],[Date]],ETH_USD_History[Date(UTC)],ETH_USD_History[Value],"n/a")</f>
        <v>245.76</v>
      </c>
      <c r="H617" s="6">
        <f>_xlfn.XLOOKUP(tbDailies[[#This Row],[Date]],VOO_USD_History[Date],VOO_USD_History[Close],"n/a")</f>
        <v>273.19000199999999</v>
      </c>
      <c r="I617" s="8">
        <f>_xlfn.XLOOKUP(tbDailies[[#This Row],[Date]],VIX_USD_History[DATE],VIX_USD_History[CLOSE],"n/a")</f>
        <v>41.94</v>
      </c>
      <c r="J617" s="6">
        <f>tbDailies[[#This Row],[BTC-USD]]*tbDailies[[#This Row],[FX]]</f>
        <v>12243.368849705801</v>
      </c>
      <c r="K617" s="6">
        <f>tbDailies[[#This Row],[ETH-USD]]*tbDailies[[#This Row],[FX]]</f>
        <v>329.834496</v>
      </c>
      <c r="L617" s="16">
        <f>_xlfn.XLOOKUP(tbDailies[[#This Row],[Month]],tbMonthlies[Month],tbMonthlies[US Inflation],L618)</f>
        <v>1.54E-2</v>
      </c>
      <c r="M617" s="39">
        <f>_xlfn.XLOOKUP(tbDailies[[#This Row],[Month]],tbMonthlies[Month],tbMonthlies[Buffett Indicator],M618)</f>
        <v>1.4023814220016819</v>
      </c>
      <c r="N617" s="39">
        <f>_xlfn.XLOOKUP(tbDailies[[#This Row],[Month]],tbMonthlies[Month],tbMonthlies[CPI Indicator],N618)</f>
        <v>0.71744447841676628</v>
      </c>
      <c r="O617" s="39">
        <f>_xlfn.XLOOKUP(tbDailies[[#This Row],[Month]],tbMonthlies[Month],tbMonthlies[Shiller PE],O618)</f>
        <v>0.22800000000000001</v>
      </c>
      <c r="P617" s="39">
        <f>_xlfn.XLOOKUP(tbDailies[[#This Row],[Month]],tbMonthlies[Month],tbMonthlies[Unemployment],P618)</f>
        <v>4.4000000000000004E-2</v>
      </c>
      <c r="Q617" s="48">
        <f>_xlfn.XLOOKUP(tbDailies[[#This Row],[Month]],tbMonthlies[Month],tbMonthlies[Debt to GDP],Q618)</f>
        <v>76.477999999999994</v>
      </c>
    </row>
    <row r="618" spans="2:17" ht="30" customHeight="1" x14ac:dyDescent="0.25">
      <c r="B618" s="10">
        <v>43895</v>
      </c>
      <c r="C618" s="18" t="str">
        <f>TEXT(tbDailies[[#This Row],[Date]],"mmm-yy")</f>
        <v>Mar-20</v>
      </c>
      <c r="D618" s="4">
        <v>41</v>
      </c>
      <c r="E618" s="4" t="str">
        <f>_xlfn.XLOOKUP(tbDailies[[#This Row],[Date]],FXUSDCAD[Date],FXUSDCAD[Rate],E619)</f>
        <v>1.3415</v>
      </c>
      <c r="F618" s="6">
        <f>_xlfn.XLOOKUP(tbDailies[[#This Row],[Date]],BTC_USD_History[Date],BTC_USD_History[Close],"n/a")</f>
        <v>9078.7626949999994</v>
      </c>
      <c r="G618" s="6">
        <f>_xlfn.XLOOKUP(tbDailies[[#This Row],[Date]],ETH_USD_History[Date(UTC)],ETH_USD_History[Value],"n/a")</f>
        <v>228.7</v>
      </c>
      <c r="H618" s="6">
        <f>_xlfn.XLOOKUP(tbDailies[[#This Row],[Date]],VOO_USD_History[Date],VOO_USD_History[Close],"n/a")</f>
        <v>277.85000600000001</v>
      </c>
      <c r="I618" s="8">
        <f>_xlfn.XLOOKUP(tbDailies[[#This Row],[Date]],VIX_USD_History[DATE],VIX_USD_History[CLOSE],"n/a")</f>
        <v>39.619999999999997</v>
      </c>
      <c r="J618" s="6">
        <f>tbDailies[[#This Row],[BTC-USD]]*tbDailies[[#This Row],[FX]]</f>
        <v>12179.160155342499</v>
      </c>
      <c r="K618" s="6">
        <f>tbDailies[[#This Row],[ETH-USD]]*tbDailies[[#This Row],[FX]]</f>
        <v>306.80104999999998</v>
      </c>
      <c r="L618" s="16">
        <f>_xlfn.XLOOKUP(tbDailies[[#This Row],[Month]],tbMonthlies[Month],tbMonthlies[US Inflation],L619)</f>
        <v>1.54E-2</v>
      </c>
      <c r="M618" s="39">
        <f>_xlfn.XLOOKUP(tbDailies[[#This Row],[Month]],tbMonthlies[Month],tbMonthlies[Buffett Indicator],M619)</f>
        <v>1.4023814220016819</v>
      </c>
      <c r="N618" s="39">
        <f>_xlfn.XLOOKUP(tbDailies[[#This Row],[Month]],tbMonthlies[Month],tbMonthlies[CPI Indicator],N619)</f>
        <v>0.71744447841676628</v>
      </c>
      <c r="O618" s="39">
        <f>_xlfn.XLOOKUP(tbDailies[[#This Row],[Month]],tbMonthlies[Month],tbMonthlies[Shiller PE],O619)</f>
        <v>0.22800000000000001</v>
      </c>
      <c r="P618" s="39">
        <f>_xlfn.XLOOKUP(tbDailies[[#This Row],[Month]],tbMonthlies[Month],tbMonthlies[Unemployment],P619)</f>
        <v>4.4000000000000004E-2</v>
      </c>
      <c r="Q618" s="48">
        <f>_xlfn.XLOOKUP(tbDailies[[#This Row],[Month]],tbMonthlies[Month],tbMonthlies[Debt to GDP],Q619)</f>
        <v>76.477999999999994</v>
      </c>
    </row>
    <row r="619" spans="2:17" ht="30" customHeight="1" x14ac:dyDescent="0.25">
      <c r="B619" s="10">
        <v>43894</v>
      </c>
      <c r="C619" s="18" t="str">
        <f>TEXT(tbDailies[[#This Row],[Date]],"mmm-yy")</f>
        <v>Mar-20</v>
      </c>
      <c r="D619" s="4">
        <v>40</v>
      </c>
      <c r="E619" s="4" t="str">
        <f>_xlfn.XLOOKUP(tbDailies[[#This Row],[Date]],FXUSDCAD[Date],FXUSDCAD[Rate],E620)</f>
        <v>1.3392</v>
      </c>
      <c r="F619" s="6">
        <f>_xlfn.XLOOKUP(tbDailies[[#This Row],[Date]],BTC_USD_History[Date],BTC_USD_History[Close],"n/a")</f>
        <v>8755.2460940000001</v>
      </c>
      <c r="G619" s="6">
        <f>_xlfn.XLOOKUP(tbDailies[[#This Row],[Date]],ETH_USD_History[Date(UTC)],ETH_USD_History[Value],"n/a")</f>
        <v>224.68</v>
      </c>
      <c r="H619" s="6">
        <f>_xlfn.XLOOKUP(tbDailies[[#This Row],[Date]],VOO_USD_History[Date],VOO_USD_History[Close],"n/a")</f>
        <v>287.48001099999999</v>
      </c>
      <c r="I619" s="8">
        <f>_xlfn.XLOOKUP(tbDailies[[#This Row],[Date]],VIX_USD_History[DATE],VIX_USD_History[CLOSE],"n/a")</f>
        <v>31.99</v>
      </c>
      <c r="J619" s="6">
        <f>tbDailies[[#This Row],[BTC-USD]]*tbDailies[[#This Row],[FX]]</f>
        <v>11725.025569084799</v>
      </c>
      <c r="K619" s="6">
        <f>tbDailies[[#This Row],[ETH-USD]]*tbDailies[[#This Row],[FX]]</f>
        <v>300.89145600000001</v>
      </c>
      <c r="L619" s="16">
        <f>_xlfn.XLOOKUP(tbDailies[[#This Row],[Month]],tbMonthlies[Month],tbMonthlies[US Inflation],L620)</f>
        <v>1.54E-2</v>
      </c>
      <c r="M619" s="39">
        <f>_xlfn.XLOOKUP(tbDailies[[#This Row],[Month]],tbMonthlies[Month],tbMonthlies[Buffett Indicator],M620)</f>
        <v>1.4023814220016819</v>
      </c>
      <c r="N619" s="39">
        <f>_xlfn.XLOOKUP(tbDailies[[#This Row],[Month]],tbMonthlies[Month],tbMonthlies[CPI Indicator],N620)</f>
        <v>0.71744447841676628</v>
      </c>
      <c r="O619" s="39">
        <f>_xlfn.XLOOKUP(tbDailies[[#This Row],[Month]],tbMonthlies[Month],tbMonthlies[Shiller PE],O620)</f>
        <v>0.22800000000000001</v>
      </c>
      <c r="P619" s="39">
        <f>_xlfn.XLOOKUP(tbDailies[[#This Row],[Month]],tbMonthlies[Month],tbMonthlies[Unemployment],P620)</f>
        <v>4.4000000000000004E-2</v>
      </c>
      <c r="Q619" s="48">
        <f>_xlfn.XLOOKUP(tbDailies[[#This Row],[Month]],tbMonthlies[Month],tbMonthlies[Debt to GDP],Q620)</f>
        <v>76.477999999999994</v>
      </c>
    </row>
    <row r="620" spans="2:17" ht="30" customHeight="1" x14ac:dyDescent="0.25">
      <c r="B620" s="10">
        <v>43893</v>
      </c>
      <c r="C620" s="18" t="str">
        <f>TEXT(tbDailies[[#This Row],[Date]],"mmm-yy")</f>
        <v>Mar-20</v>
      </c>
      <c r="D620" s="4">
        <v>38</v>
      </c>
      <c r="E620" s="4" t="str">
        <f>_xlfn.XLOOKUP(tbDailies[[#This Row],[Date]],FXUSDCAD[Date],FXUSDCAD[Rate],E621)</f>
        <v>1.3363</v>
      </c>
      <c r="F620" s="6">
        <f>_xlfn.XLOOKUP(tbDailies[[#This Row],[Date]],BTC_USD_History[Date],BTC_USD_History[Close],"n/a")</f>
        <v>8787.7861329999996</v>
      </c>
      <c r="G620" s="6">
        <f>_xlfn.XLOOKUP(tbDailies[[#This Row],[Date]],ETH_USD_History[Date(UTC)],ETH_USD_History[Value],"n/a")</f>
        <v>223.77</v>
      </c>
      <c r="H620" s="6">
        <f>_xlfn.XLOOKUP(tbDailies[[#This Row],[Date]],VOO_USD_History[Date],VOO_USD_History[Close],"n/a")</f>
        <v>276.040009</v>
      </c>
      <c r="I620" s="8">
        <f>_xlfn.XLOOKUP(tbDailies[[#This Row],[Date]],VIX_USD_History[DATE],VIX_USD_History[CLOSE],"n/a")</f>
        <v>36.82</v>
      </c>
      <c r="J620" s="6">
        <f>tbDailies[[#This Row],[BTC-USD]]*tbDailies[[#This Row],[FX]]</f>
        <v>11743.118609527899</v>
      </c>
      <c r="K620" s="6">
        <f>tbDailies[[#This Row],[ETH-USD]]*tbDailies[[#This Row],[FX]]</f>
        <v>299.02385100000004</v>
      </c>
      <c r="L620" s="16">
        <f>_xlfn.XLOOKUP(tbDailies[[#This Row],[Month]],tbMonthlies[Month],tbMonthlies[US Inflation],L621)</f>
        <v>1.54E-2</v>
      </c>
      <c r="M620" s="39">
        <f>_xlfn.XLOOKUP(tbDailies[[#This Row],[Month]],tbMonthlies[Month],tbMonthlies[Buffett Indicator],M621)</f>
        <v>1.4023814220016819</v>
      </c>
      <c r="N620" s="39">
        <f>_xlfn.XLOOKUP(tbDailies[[#This Row],[Month]],tbMonthlies[Month],tbMonthlies[CPI Indicator],N621)</f>
        <v>0.71744447841676628</v>
      </c>
      <c r="O620" s="39">
        <f>_xlfn.XLOOKUP(tbDailies[[#This Row],[Month]],tbMonthlies[Month],tbMonthlies[Shiller PE],O621)</f>
        <v>0.22800000000000001</v>
      </c>
      <c r="P620" s="39">
        <f>_xlfn.XLOOKUP(tbDailies[[#This Row],[Month]],tbMonthlies[Month],tbMonthlies[Unemployment],P621)</f>
        <v>4.4000000000000004E-2</v>
      </c>
      <c r="Q620" s="48">
        <f>_xlfn.XLOOKUP(tbDailies[[#This Row],[Month]],tbMonthlies[Month],tbMonthlies[Debt to GDP],Q621)</f>
        <v>76.477999999999994</v>
      </c>
    </row>
    <row r="621" spans="2:17" ht="30" customHeight="1" x14ac:dyDescent="0.25">
      <c r="B621" s="10">
        <v>43892</v>
      </c>
      <c r="C621" s="18" t="str">
        <f>TEXT(tbDailies[[#This Row],[Date]],"mmm-yy")</f>
        <v>Mar-20</v>
      </c>
      <c r="D621" s="4">
        <v>38</v>
      </c>
      <c r="E621" s="4" t="str">
        <f>_xlfn.XLOOKUP(tbDailies[[#This Row],[Date]],FXUSDCAD[Date],FXUSDCAD[Rate],E622)</f>
        <v>1.3356</v>
      </c>
      <c r="F621" s="6">
        <f>_xlfn.XLOOKUP(tbDailies[[#This Row],[Date]],BTC_USD_History[Date],BTC_USD_History[Close],"n/a")</f>
        <v>8869.6699219999991</v>
      </c>
      <c r="G621" s="6">
        <f>_xlfn.XLOOKUP(tbDailies[[#This Row],[Date]],ETH_USD_History[Date(UTC)],ETH_USD_History[Value],"n/a")</f>
        <v>232.09</v>
      </c>
      <c r="H621" s="6">
        <f>_xlfn.XLOOKUP(tbDailies[[#This Row],[Date]],VOO_USD_History[Date],VOO_USD_History[Close],"n/a")</f>
        <v>283.86999500000002</v>
      </c>
      <c r="I621" s="8">
        <f>_xlfn.XLOOKUP(tbDailies[[#This Row],[Date]],VIX_USD_History[DATE],VIX_USD_History[CLOSE],"n/a")</f>
        <v>33.42</v>
      </c>
      <c r="J621" s="6">
        <f>tbDailies[[#This Row],[BTC-USD]]*tbDailies[[#This Row],[FX]]</f>
        <v>11846.331147823197</v>
      </c>
      <c r="K621" s="6">
        <f>tbDailies[[#This Row],[ETH-USD]]*tbDailies[[#This Row],[FX]]</f>
        <v>309.97940399999999</v>
      </c>
      <c r="L621" s="16">
        <f>_xlfn.XLOOKUP(tbDailies[[#This Row],[Month]],tbMonthlies[Month],tbMonthlies[US Inflation],L622)</f>
        <v>1.54E-2</v>
      </c>
      <c r="M621" s="39">
        <f>_xlfn.XLOOKUP(tbDailies[[#This Row],[Month]],tbMonthlies[Month],tbMonthlies[Buffett Indicator],M622)</f>
        <v>1.4023814220016819</v>
      </c>
      <c r="N621" s="39">
        <f>_xlfn.XLOOKUP(tbDailies[[#This Row],[Month]],tbMonthlies[Month],tbMonthlies[CPI Indicator],N622)</f>
        <v>0.71744447841676628</v>
      </c>
      <c r="O621" s="39">
        <f>_xlfn.XLOOKUP(tbDailies[[#This Row],[Month]],tbMonthlies[Month],tbMonthlies[Shiller PE],O622)</f>
        <v>0.22800000000000001</v>
      </c>
      <c r="P621" s="39">
        <f>_xlfn.XLOOKUP(tbDailies[[#This Row],[Month]],tbMonthlies[Month],tbMonthlies[Unemployment],P622)</f>
        <v>4.4000000000000004E-2</v>
      </c>
      <c r="Q621" s="48">
        <f>_xlfn.XLOOKUP(tbDailies[[#This Row],[Month]],tbMonthlies[Month],tbMonthlies[Debt to GDP],Q622)</f>
        <v>76.477999999999994</v>
      </c>
    </row>
    <row r="622" spans="2:17" ht="30" customHeight="1" x14ac:dyDescent="0.25">
      <c r="B622" s="10">
        <v>43891</v>
      </c>
      <c r="C622" s="18" t="str">
        <f>TEXT(tbDailies[[#This Row],[Date]],"mmm-yy")</f>
        <v>Mar-20</v>
      </c>
      <c r="D622" s="4">
        <v>39</v>
      </c>
      <c r="E622" s="4" t="str">
        <f>_xlfn.XLOOKUP(tbDailies[[#This Row],[Date]],FXUSDCAD[Date],FXUSDCAD[Rate],E623)</f>
        <v>1.3429</v>
      </c>
      <c r="F622" s="6">
        <f>_xlfn.XLOOKUP(tbDailies[[#This Row],[Date]],BTC_USD_History[Date],BTC_USD_History[Close],"n/a")</f>
        <v>8562.4541019999997</v>
      </c>
      <c r="G622" s="6">
        <f>_xlfn.XLOOKUP(tbDailies[[#This Row],[Date]],ETH_USD_History[Date(UTC)],ETH_USD_History[Value],"n/a")</f>
        <v>218.02</v>
      </c>
      <c r="H622" s="6" t="str">
        <f>_xlfn.XLOOKUP(tbDailies[[#This Row],[Date]],VOO_USD_History[Date],VOO_USD_History[Close],"n/a")</f>
        <v>n/a</v>
      </c>
      <c r="I622" s="8" t="str">
        <f>_xlfn.XLOOKUP(tbDailies[[#This Row],[Date]],VIX_USD_History[DATE],VIX_USD_History[CLOSE],"n/a")</f>
        <v>n/a</v>
      </c>
      <c r="J622" s="6">
        <f>tbDailies[[#This Row],[BTC-USD]]*tbDailies[[#This Row],[FX]]</f>
        <v>11498.5196135758</v>
      </c>
      <c r="K622" s="6">
        <f>tbDailies[[#This Row],[ETH-USD]]*tbDailies[[#This Row],[FX]]</f>
        <v>292.77905800000002</v>
      </c>
      <c r="L622" s="16">
        <f>_xlfn.XLOOKUP(tbDailies[[#This Row],[Month]],tbMonthlies[Month],tbMonthlies[US Inflation],L623)</f>
        <v>1.54E-2</v>
      </c>
      <c r="M622" s="39">
        <f>_xlfn.XLOOKUP(tbDailies[[#This Row],[Month]],tbMonthlies[Month],tbMonthlies[Buffett Indicator],M623)</f>
        <v>1.4023814220016819</v>
      </c>
      <c r="N622" s="39">
        <f>_xlfn.XLOOKUP(tbDailies[[#This Row],[Month]],tbMonthlies[Month],tbMonthlies[CPI Indicator],N623)</f>
        <v>0.71744447841676628</v>
      </c>
      <c r="O622" s="39">
        <f>_xlfn.XLOOKUP(tbDailies[[#This Row],[Month]],tbMonthlies[Month],tbMonthlies[Shiller PE],O623)</f>
        <v>0.22800000000000001</v>
      </c>
      <c r="P622" s="39">
        <f>_xlfn.XLOOKUP(tbDailies[[#This Row],[Month]],tbMonthlies[Month],tbMonthlies[Unemployment],P623)</f>
        <v>4.4000000000000004E-2</v>
      </c>
      <c r="Q622" s="48">
        <f>_xlfn.XLOOKUP(tbDailies[[#This Row],[Month]],tbMonthlies[Month],tbMonthlies[Debt to GDP],Q623)</f>
        <v>76.477999999999994</v>
      </c>
    </row>
    <row r="623" spans="2:17" ht="30" customHeight="1" x14ac:dyDescent="0.25">
      <c r="B623" s="10">
        <v>43890</v>
      </c>
      <c r="C623" s="18" t="str">
        <f>TEXT(tbDailies[[#This Row],[Date]],"mmm-yy")</f>
        <v>Feb-20</v>
      </c>
      <c r="D623" s="4">
        <v>38</v>
      </c>
      <c r="E623" s="4" t="str">
        <f>_xlfn.XLOOKUP(tbDailies[[#This Row],[Date]],FXUSDCAD[Date],FXUSDCAD[Rate],E624)</f>
        <v>1.3429</v>
      </c>
      <c r="F623" s="6">
        <f>_xlfn.XLOOKUP(tbDailies[[#This Row],[Date]],BTC_USD_History[Date],BTC_USD_History[Close],"n/a")</f>
        <v>8599.5087889999995</v>
      </c>
      <c r="G623" s="6">
        <f>_xlfn.XLOOKUP(tbDailies[[#This Row],[Date]],ETH_USD_History[Date(UTC)],ETH_USD_History[Value],"n/a")</f>
        <v>217.68</v>
      </c>
      <c r="H623" s="6" t="str">
        <f>_xlfn.XLOOKUP(tbDailies[[#This Row],[Date]],VOO_USD_History[Date],VOO_USD_History[Close],"n/a")</f>
        <v>n/a</v>
      </c>
      <c r="I623" s="8" t="str">
        <f>_xlfn.XLOOKUP(tbDailies[[#This Row],[Date]],VIX_USD_History[DATE],VIX_USD_History[CLOSE],"n/a")</f>
        <v>n/a</v>
      </c>
      <c r="J623" s="6">
        <f>tbDailies[[#This Row],[BTC-USD]]*tbDailies[[#This Row],[FX]]</f>
        <v>11548.280352748099</v>
      </c>
      <c r="K623" s="6">
        <f>tbDailies[[#This Row],[ETH-USD]]*tbDailies[[#This Row],[FX]]</f>
        <v>292.322472</v>
      </c>
      <c r="L623" s="16">
        <f>_xlfn.XLOOKUP(tbDailies[[#This Row],[Month]],tbMonthlies[Month],tbMonthlies[US Inflation],L624)</f>
        <v>2.3300000000000001E-2</v>
      </c>
      <c r="M623" s="39">
        <f>_xlfn.XLOOKUP(tbDailies[[#This Row],[Month]],tbMonthlies[Month],tbMonthlies[Buffett Indicator],M624)</f>
        <v>1.5286815778530296</v>
      </c>
      <c r="N623" s="39">
        <f>_xlfn.XLOOKUP(tbDailies[[#This Row],[Month]],tbMonthlies[Month],tbMonthlies[CPI Indicator],N624)</f>
        <v>0.71900936709564445</v>
      </c>
      <c r="O623" s="39">
        <f>_xlfn.XLOOKUP(tbDailies[[#This Row],[Month]],tbMonthlies[Month],tbMonthlies[Shiller PE],O624)</f>
        <v>0.26419999999999999</v>
      </c>
      <c r="P623" s="39">
        <f>_xlfn.XLOOKUP(tbDailies[[#This Row],[Month]],tbMonthlies[Month],tbMonthlies[Unemployment],P624)</f>
        <v>3.5000000000000003E-2</v>
      </c>
      <c r="Q623" s="48">
        <f>_xlfn.XLOOKUP(tbDailies[[#This Row],[Month]],tbMonthlies[Month],tbMonthlies[Debt to GDP],Q624)</f>
        <v>76.477999999999994</v>
      </c>
    </row>
    <row r="624" spans="2:17" ht="30" customHeight="1" x14ac:dyDescent="0.25">
      <c r="B624" s="10">
        <v>43889</v>
      </c>
      <c r="C624" s="18" t="str">
        <f>TEXT(tbDailies[[#This Row],[Date]],"mmm-yy")</f>
        <v>Feb-20</v>
      </c>
      <c r="D624" s="4">
        <v>40</v>
      </c>
      <c r="E624" s="4" t="str">
        <f>_xlfn.XLOOKUP(tbDailies[[#This Row],[Date]],FXUSDCAD[Date],FXUSDCAD[Rate],E625)</f>
        <v>1.3429</v>
      </c>
      <c r="F624" s="6">
        <f>_xlfn.XLOOKUP(tbDailies[[#This Row],[Date]],BTC_USD_History[Date],BTC_USD_History[Close],"n/a")</f>
        <v>8672.4550780000009</v>
      </c>
      <c r="G624" s="6">
        <f>_xlfn.XLOOKUP(tbDailies[[#This Row],[Date]],ETH_USD_History[Date(UTC)],ETH_USD_History[Value],"n/a")</f>
        <v>227.56</v>
      </c>
      <c r="H624" s="6">
        <f>_xlfn.XLOOKUP(tbDailies[[#This Row],[Date]],VOO_USD_History[Date],VOO_USD_History[Close],"n/a")</f>
        <v>271.73998999999998</v>
      </c>
      <c r="I624" s="8">
        <f>_xlfn.XLOOKUP(tbDailies[[#This Row],[Date]],VIX_USD_History[DATE],VIX_USD_History[CLOSE],"n/a")</f>
        <v>40.11</v>
      </c>
      <c r="J624" s="6">
        <f>tbDailies[[#This Row],[BTC-USD]]*tbDailies[[#This Row],[FX]]</f>
        <v>11646.239924246202</v>
      </c>
      <c r="K624" s="6">
        <f>tbDailies[[#This Row],[ETH-USD]]*tbDailies[[#This Row],[FX]]</f>
        <v>305.59032400000001</v>
      </c>
      <c r="L624" s="16">
        <f>_xlfn.XLOOKUP(tbDailies[[#This Row],[Month]],tbMonthlies[Month],tbMonthlies[US Inflation],L625)</f>
        <v>2.3300000000000001E-2</v>
      </c>
      <c r="M624" s="39">
        <f>_xlfn.XLOOKUP(tbDailies[[#This Row],[Month]],tbMonthlies[Month],tbMonthlies[Buffett Indicator],M625)</f>
        <v>1.5286815778530296</v>
      </c>
      <c r="N624" s="39">
        <f>_xlfn.XLOOKUP(tbDailies[[#This Row],[Month]],tbMonthlies[Month],tbMonthlies[CPI Indicator],N625)</f>
        <v>0.71900936709564445</v>
      </c>
      <c r="O624" s="39">
        <f>_xlfn.XLOOKUP(tbDailies[[#This Row],[Month]],tbMonthlies[Month],tbMonthlies[Shiller PE],O625)</f>
        <v>0.26419999999999999</v>
      </c>
      <c r="P624" s="39">
        <f>_xlfn.XLOOKUP(tbDailies[[#This Row],[Month]],tbMonthlies[Month],tbMonthlies[Unemployment],P625)</f>
        <v>3.5000000000000003E-2</v>
      </c>
      <c r="Q624" s="48">
        <f>_xlfn.XLOOKUP(tbDailies[[#This Row],[Month]],tbMonthlies[Month],tbMonthlies[Debt to GDP],Q625)</f>
        <v>76.477999999999994</v>
      </c>
    </row>
    <row r="625" spans="2:17" ht="30" customHeight="1" x14ac:dyDescent="0.25">
      <c r="B625" s="10">
        <v>43888</v>
      </c>
      <c r="C625" s="18" t="str">
        <f>TEXT(tbDailies[[#This Row],[Date]],"mmm-yy")</f>
        <v>Feb-20</v>
      </c>
      <c r="D625" s="4">
        <v>39</v>
      </c>
      <c r="E625" s="4" t="str">
        <f>_xlfn.XLOOKUP(tbDailies[[#This Row],[Date]],FXUSDCAD[Date],FXUSDCAD[Rate],E626)</f>
        <v>1.3361</v>
      </c>
      <c r="F625" s="6">
        <f>_xlfn.XLOOKUP(tbDailies[[#This Row],[Date]],BTC_USD_History[Date],BTC_USD_History[Close],"n/a")</f>
        <v>8784.4941409999992</v>
      </c>
      <c r="G625" s="6">
        <f>_xlfn.XLOOKUP(tbDailies[[#This Row],[Date]],ETH_USD_History[Date(UTC)],ETH_USD_History[Value],"n/a")</f>
        <v>227.57</v>
      </c>
      <c r="H625" s="6">
        <f>_xlfn.XLOOKUP(tbDailies[[#This Row],[Date]],VOO_USD_History[Date],VOO_USD_History[Close],"n/a")</f>
        <v>273.39001500000001</v>
      </c>
      <c r="I625" s="8">
        <f>_xlfn.XLOOKUP(tbDailies[[#This Row],[Date]],VIX_USD_History[DATE],VIX_USD_History[CLOSE],"n/a")</f>
        <v>39.159999999999997</v>
      </c>
      <c r="J625" s="6">
        <f>tbDailies[[#This Row],[BTC-USD]]*tbDailies[[#This Row],[FX]]</f>
        <v>11736.962621790099</v>
      </c>
      <c r="K625" s="6">
        <f>tbDailies[[#This Row],[ETH-USD]]*tbDailies[[#This Row],[FX]]</f>
        <v>304.05627700000002</v>
      </c>
      <c r="L625" s="16">
        <f>_xlfn.XLOOKUP(tbDailies[[#This Row],[Month]],tbMonthlies[Month],tbMonthlies[US Inflation],L626)</f>
        <v>2.3300000000000001E-2</v>
      </c>
      <c r="M625" s="39">
        <f>_xlfn.XLOOKUP(tbDailies[[#This Row],[Month]],tbMonthlies[Month],tbMonthlies[Buffett Indicator],M626)</f>
        <v>1.5286815778530296</v>
      </c>
      <c r="N625" s="39">
        <f>_xlfn.XLOOKUP(tbDailies[[#This Row],[Month]],tbMonthlies[Month],tbMonthlies[CPI Indicator],N626)</f>
        <v>0.71900936709564445</v>
      </c>
      <c r="O625" s="39">
        <f>_xlfn.XLOOKUP(tbDailies[[#This Row],[Month]],tbMonthlies[Month],tbMonthlies[Shiller PE],O626)</f>
        <v>0.26419999999999999</v>
      </c>
      <c r="P625" s="39">
        <f>_xlfn.XLOOKUP(tbDailies[[#This Row],[Month]],tbMonthlies[Month],tbMonthlies[Unemployment],P626)</f>
        <v>3.5000000000000003E-2</v>
      </c>
      <c r="Q625" s="48">
        <f>_xlfn.XLOOKUP(tbDailies[[#This Row],[Month]],tbMonthlies[Month],tbMonthlies[Debt to GDP],Q626)</f>
        <v>76.477999999999994</v>
      </c>
    </row>
    <row r="626" spans="2:17" ht="30" customHeight="1" x14ac:dyDescent="0.25">
      <c r="B626" s="10">
        <v>43887</v>
      </c>
      <c r="C626" s="18" t="str">
        <f>TEXT(tbDailies[[#This Row],[Date]],"mmm-yy")</f>
        <v>Feb-20</v>
      </c>
      <c r="D626" s="4">
        <v>41</v>
      </c>
      <c r="E626" s="4" t="str">
        <f>_xlfn.XLOOKUP(tbDailies[[#This Row],[Date]],FXUSDCAD[Date],FXUSDCAD[Rate],E627)</f>
        <v>1.3307</v>
      </c>
      <c r="F626" s="6">
        <f>_xlfn.XLOOKUP(tbDailies[[#This Row],[Date]],BTC_USD_History[Date],BTC_USD_History[Close],"n/a")</f>
        <v>8820.5224610000005</v>
      </c>
      <c r="G626" s="6">
        <f>_xlfn.XLOOKUP(tbDailies[[#This Row],[Date]],ETH_USD_History[Date(UTC)],ETH_USD_History[Value],"n/a")</f>
        <v>223.73</v>
      </c>
      <c r="H626" s="6">
        <f>_xlfn.XLOOKUP(tbDailies[[#This Row],[Date]],VOO_USD_History[Date],VOO_USD_History[Close],"n/a")</f>
        <v>286.07000699999998</v>
      </c>
      <c r="I626" s="8">
        <f>_xlfn.XLOOKUP(tbDailies[[#This Row],[Date]],VIX_USD_History[DATE],VIX_USD_History[CLOSE],"n/a")</f>
        <v>27.56</v>
      </c>
      <c r="J626" s="6">
        <f>tbDailies[[#This Row],[BTC-USD]]*tbDailies[[#This Row],[FX]]</f>
        <v>11737.4692388527</v>
      </c>
      <c r="K626" s="6">
        <f>tbDailies[[#This Row],[ETH-USD]]*tbDailies[[#This Row],[FX]]</f>
        <v>297.717511</v>
      </c>
      <c r="L626" s="16">
        <f>_xlfn.XLOOKUP(tbDailies[[#This Row],[Month]],tbMonthlies[Month],tbMonthlies[US Inflation],L627)</f>
        <v>2.3300000000000001E-2</v>
      </c>
      <c r="M626" s="39">
        <f>_xlfn.XLOOKUP(tbDailies[[#This Row],[Month]],tbMonthlies[Month],tbMonthlies[Buffett Indicator],M627)</f>
        <v>1.5286815778530296</v>
      </c>
      <c r="N626" s="39">
        <f>_xlfn.XLOOKUP(tbDailies[[#This Row],[Month]],tbMonthlies[Month],tbMonthlies[CPI Indicator],N627)</f>
        <v>0.71900936709564445</v>
      </c>
      <c r="O626" s="39">
        <f>_xlfn.XLOOKUP(tbDailies[[#This Row],[Month]],tbMonthlies[Month],tbMonthlies[Shiller PE],O627)</f>
        <v>0.26419999999999999</v>
      </c>
      <c r="P626" s="39">
        <f>_xlfn.XLOOKUP(tbDailies[[#This Row],[Month]],tbMonthlies[Month],tbMonthlies[Unemployment],P627)</f>
        <v>3.5000000000000003E-2</v>
      </c>
      <c r="Q626" s="48">
        <f>_xlfn.XLOOKUP(tbDailies[[#This Row],[Month]],tbMonthlies[Month],tbMonthlies[Debt to GDP],Q627)</f>
        <v>76.477999999999994</v>
      </c>
    </row>
    <row r="627" spans="2:17" ht="30" customHeight="1" x14ac:dyDescent="0.25">
      <c r="B627" s="10">
        <v>43886</v>
      </c>
      <c r="C627" s="18" t="str">
        <f>TEXT(tbDailies[[#This Row],[Date]],"mmm-yy")</f>
        <v>Feb-20</v>
      </c>
      <c r="D627" s="4">
        <v>44</v>
      </c>
      <c r="E627" s="4" t="str">
        <f>_xlfn.XLOOKUP(tbDailies[[#This Row],[Date]],FXUSDCAD[Date],FXUSDCAD[Rate],E628)</f>
        <v>1.3281</v>
      </c>
      <c r="F627" s="6">
        <f>_xlfn.XLOOKUP(tbDailies[[#This Row],[Date]],BTC_USD_History[Date],BTC_USD_History[Close],"n/a")</f>
        <v>9341.7050780000009</v>
      </c>
      <c r="G627" s="6">
        <f>_xlfn.XLOOKUP(tbDailies[[#This Row],[Date]],ETH_USD_History[Date(UTC)],ETH_USD_History[Value],"n/a")</f>
        <v>246.84</v>
      </c>
      <c r="H627" s="6">
        <f>_xlfn.XLOOKUP(tbDailies[[#This Row],[Date]],VOO_USD_History[Date],VOO_USD_History[Close],"n/a")</f>
        <v>287.33999599999999</v>
      </c>
      <c r="I627" s="8">
        <f>_xlfn.XLOOKUP(tbDailies[[#This Row],[Date]],VIX_USD_History[DATE],VIX_USD_History[CLOSE],"n/a")</f>
        <v>27.85</v>
      </c>
      <c r="J627" s="6">
        <f>tbDailies[[#This Row],[BTC-USD]]*tbDailies[[#This Row],[FX]]</f>
        <v>12406.718514091801</v>
      </c>
      <c r="K627" s="6">
        <f>tbDailies[[#This Row],[ETH-USD]]*tbDailies[[#This Row],[FX]]</f>
        <v>327.82820400000003</v>
      </c>
      <c r="L627" s="16">
        <f>_xlfn.XLOOKUP(tbDailies[[#This Row],[Month]],tbMonthlies[Month],tbMonthlies[US Inflation],L628)</f>
        <v>2.3300000000000001E-2</v>
      </c>
      <c r="M627" s="39">
        <f>_xlfn.XLOOKUP(tbDailies[[#This Row],[Month]],tbMonthlies[Month],tbMonthlies[Buffett Indicator],M628)</f>
        <v>1.5286815778530296</v>
      </c>
      <c r="N627" s="39">
        <f>_xlfn.XLOOKUP(tbDailies[[#This Row],[Month]],tbMonthlies[Month],tbMonthlies[CPI Indicator],N628)</f>
        <v>0.71900936709564445</v>
      </c>
      <c r="O627" s="39">
        <f>_xlfn.XLOOKUP(tbDailies[[#This Row],[Month]],tbMonthlies[Month],tbMonthlies[Shiller PE],O628)</f>
        <v>0.26419999999999999</v>
      </c>
      <c r="P627" s="39">
        <f>_xlfn.XLOOKUP(tbDailies[[#This Row],[Month]],tbMonthlies[Month],tbMonthlies[Unemployment],P628)</f>
        <v>3.5000000000000003E-2</v>
      </c>
      <c r="Q627" s="48">
        <f>_xlfn.XLOOKUP(tbDailies[[#This Row],[Month]],tbMonthlies[Month],tbMonthlies[Debt to GDP],Q628)</f>
        <v>76.477999999999994</v>
      </c>
    </row>
    <row r="628" spans="2:17" ht="30" customHeight="1" x14ac:dyDescent="0.25">
      <c r="B628" s="10">
        <v>43885</v>
      </c>
      <c r="C628" s="18" t="str">
        <f>TEXT(tbDailies[[#This Row],[Date]],"mmm-yy")</f>
        <v>Feb-20</v>
      </c>
      <c r="D628" s="4">
        <v>46</v>
      </c>
      <c r="E628" s="4" t="str">
        <f>_xlfn.XLOOKUP(tbDailies[[#This Row],[Date]],FXUSDCAD[Date],FXUSDCAD[Rate],E629)</f>
        <v>1.3279</v>
      </c>
      <c r="F628" s="6">
        <f>_xlfn.XLOOKUP(tbDailies[[#This Row],[Date]],BTC_USD_History[Date],BTC_USD_History[Close],"n/a")</f>
        <v>9650.1748050000006</v>
      </c>
      <c r="G628" s="6">
        <f>_xlfn.XLOOKUP(tbDailies[[#This Row],[Date]],ETH_USD_History[Date(UTC)],ETH_USD_History[Value],"n/a")</f>
        <v>265.74</v>
      </c>
      <c r="H628" s="6">
        <f>_xlfn.XLOOKUP(tbDailies[[#This Row],[Date]],VOO_USD_History[Date],VOO_USD_History[Close],"n/a")</f>
        <v>296.23998999999998</v>
      </c>
      <c r="I628" s="8">
        <f>_xlfn.XLOOKUP(tbDailies[[#This Row],[Date]],VIX_USD_History[DATE],VIX_USD_History[CLOSE],"n/a")</f>
        <v>25.03</v>
      </c>
      <c r="J628" s="6">
        <f>tbDailies[[#This Row],[BTC-USD]]*tbDailies[[#This Row],[FX]]</f>
        <v>12814.467123559501</v>
      </c>
      <c r="K628" s="6">
        <f>tbDailies[[#This Row],[ETH-USD]]*tbDailies[[#This Row],[FX]]</f>
        <v>352.87614600000001</v>
      </c>
      <c r="L628" s="16">
        <f>_xlfn.XLOOKUP(tbDailies[[#This Row],[Month]],tbMonthlies[Month],tbMonthlies[US Inflation],L629)</f>
        <v>2.3300000000000001E-2</v>
      </c>
      <c r="M628" s="39">
        <f>_xlfn.XLOOKUP(tbDailies[[#This Row],[Month]],tbMonthlies[Month],tbMonthlies[Buffett Indicator],M629)</f>
        <v>1.5286815778530296</v>
      </c>
      <c r="N628" s="39">
        <f>_xlfn.XLOOKUP(tbDailies[[#This Row],[Month]],tbMonthlies[Month],tbMonthlies[CPI Indicator],N629)</f>
        <v>0.71900936709564445</v>
      </c>
      <c r="O628" s="39">
        <f>_xlfn.XLOOKUP(tbDailies[[#This Row],[Month]],tbMonthlies[Month],tbMonthlies[Shiller PE],O629)</f>
        <v>0.26419999999999999</v>
      </c>
      <c r="P628" s="39">
        <f>_xlfn.XLOOKUP(tbDailies[[#This Row],[Month]],tbMonthlies[Month],tbMonthlies[Unemployment],P629)</f>
        <v>3.5000000000000003E-2</v>
      </c>
      <c r="Q628" s="48">
        <f>_xlfn.XLOOKUP(tbDailies[[#This Row],[Month]],tbMonthlies[Month],tbMonthlies[Debt to GDP],Q629)</f>
        <v>76.477999999999994</v>
      </c>
    </row>
    <row r="629" spans="2:17" ht="30" customHeight="1" x14ac:dyDescent="0.25">
      <c r="B629" s="10">
        <v>43884</v>
      </c>
      <c r="C629" s="18" t="str">
        <f>TEXT(tbDailies[[#This Row],[Date]],"mmm-yy")</f>
        <v>Feb-20</v>
      </c>
      <c r="D629" s="4">
        <v>46</v>
      </c>
      <c r="E629" s="4" t="str">
        <f>_xlfn.XLOOKUP(tbDailies[[#This Row],[Date]],FXUSDCAD[Date],FXUSDCAD[Rate],E630)</f>
        <v>1.3224</v>
      </c>
      <c r="F629" s="6">
        <f>_xlfn.XLOOKUP(tbDailies[[#This Row],[Date]],BTC_USD_History[Date],BTC_USD_History[Close],"n/a")</f>
        <v>9924.515625</v>
      </c>
      <c r="G629" s="6">
        <f>_xlfn.XLOOKUP(tbDailies[[#This Row],[Date]],ETH_USD_History[Date(UTC)],ETH_USD_History[Value],"n/a")</f>
        <v>275.64</v>
      </c>
      <c r="H629" s="6" t="str">
        <f>_xlfn.XLOOKUP(tbDailies[[#This Row],[Date]],VOO_USD_History[Date],VOO_USD_History[Close],"n/a")</f>
        <v>n/a</v>
      </c>
      <c r="I629" s="8" t="str">
        <f>_xlfn.XLOOKUP(tbDailies[[#This Row],[Date]],VIX_USD_History[DATE],VIX_USD_History[CLOSE],"n/a")</f>
        <v>n/a</v>
      </c>
      <c r="J629" s="6">
        <f>tbDailies[[#This Row],[BTC-USD]]*tbDailies[[#This Row],[FX]]</f>
        <v>13124.1794625</v>
      </c>
      <c r="K629" s="6">
        <f>tbDailies[[#This Row],[ETH-USD]]*tbDailies[[#This Row],[FX]]</f>
        <v>364.50633599999998</v>
      </c>
      <c r="L629" s="16">
        <f>_xlfn.XLOOKUP(tbDailies[[#This Row],[Month]],tbMonthlies[Month],tbMonthlies[US Inflation],L630)</f>
        <v>2.3300000000000001E-2</v>
      </c>
      <c r="M629" s="39">
        <f>_xlfn.XLOOKUP(tbDailies[[#This Row],[Month]],tbMonthlies[Month],tbMonthlies[Buffett Indicator],M630)</f>
        <v>1.5286815778530296</v>
      </c>
      <c r="N629" s="39">
        <f>_xlfn.XLOOKUP(tbDailies[[#This Row],[Month]],tbMonthlies[Month],tbMonthlies[CPI Indicator],N630)</f>
        <v>0.71900936709564445</v>
      </c>
      <c r="O629" s="39">
        <f>_xlfn.XLOOKUP(tbDailies[[#This Row],[Month]],tbMonthlies[Month],tbMonthlies[Shiller PE],O630)</f>
        <v>0.26419999999999999</v>
      </c>
      <c r="P629" s="39">
        <f>_xlfn.XLOOKUP(tbDailies[[#This Row],[Month]],tbMonthlies[Month],tbMonthlies[Unemployment],P630)</f>
        <v>3.5000000000000003E-2</v>
      </c>
      <c r="Q629" s="48">
        <f>_xlfn.XLOOKUP(tbDailies[[#This Row],[Month]],tbMonthlies[Month],tbMonthlies[Debt to GDP],Q630)</f>
        <v>76.477999999999994</v>
      </c>
    </row>
    <row r="630" spans="2:17" ht="30" customHeight="1" x14ac:dyDescent="0.25">
      <c r="B630" s="10">
        <v>43883</v>
      </c>
      <c r="C630" s="18" t="str">
        <f>TEXT(tbDailies[[#This Row],[Date]],"mmm-yy")</f>
        <v>Feb-20</v>
      </c>
      <c r="D630" s="4">
        <v>43</v>
      </c>
      <c r="E630" s="4" t="str">
        <f>_xlfn.XLOOKUP(tbDailies[[#This Row],[Date]],FXUSDCAD[Date],FXUSDCAD[Rate],E631)</f>
        <v>1.3224</v>
      </c>
      <c r="F630" s="6">
        <f>_xlfn.XLOOKUP(tbDailies[[#This Row],[Date]],BTC_USD_History[Date],BTC_USD_History[Close],"n/a")</f>
        <v>9663.1816409999992</v>
      </c>
      <c r="G630" s="6">
        <f>_xlfn.XLOOKUP(tbDailies[[#This Row],[Date]],ETH_USD_History[Date(UTC)],ETH_USD_History[Value],"n/a")</f>
        <v>262.31</v>
      </c>
      <c r="H630" s="6" t="str">
        <f>_xlfn.XLOOKUP(tbDailies[[#This Row],[Date]],VOO_USD_History[Date],VOO_USD_History[Close],"n/a")</f>
        <v>n/a</v>
      </c>
      <c r="I630" s="8" t="str">
        <f>_xlfn.XLOOKUP(tbDailies[[#This Row],[Date]],VIX_USD_History[DATE],VIX_USD_History[CLOSE],"n/a")</f>
        <v>n/a</v>
      </c>
      <c r="J630" s="6">
        <f>tbDailies[[#This Row],[BTC-USD]]*tbDailies[[#This Row],[FX]]</f>
        <v>12778.591402058399</v>
      </c>
      <c r="K630" s="6">
        <f>tbDailies[[#This Row],[ETH-USD]]*tbDailies[[#This Row],[FX]]</f>
        <v>346.87874399999998</v>
      </c>
      <c r="L630" s="16">
        <f>_xlfn.XLOOKUP(tbDailies[[#This Row],[Month]],tbMonthlies[Month],tbMonthlies[US Inflation],L631)</f>
        <v>2.3300000000000001E-2</v>
      </c>
      <c r="M630" s="39">
        <f>_xlfn.XLOOKUP(tbDailies[[#This Row],[Month]],tbMonthlies[Month],tbMonthlies[Buffett Indicator],M631)</f>
        <v>1.5286815778530296</v>
      </c>
      <c r="N630" s="39">
        <f>_xlfn.XLOOKUP(tbDailies[[#This Row],[Month]],tbMonthlies[Month],tbMonthlies[CPI Indicator],N631)</f>
        <v>0.71900936709564445</v>
      </c>
      <c r="O630" s="39">
        <f>_xlfn.XLOOKUP(tbDailies[[#This Row],[Month]],tbMonthlies[Month],tbMonthlies[Shiller PE],O631)</f>
        <v>0.26419999999999999</v>
      </c>
      <c r="P630" s="39">
        <f>_xlfn.XLOOKUP(tbDailies[[#This Row],[Month]],tbMonthlies[Month],tbMonthlies[Unemployment],P631)</f>
        <v>3.5000000000000003E-2</v>
      </c>
      <c r="Q630" s="48">
        <f>_xlfn.XLOOKUP(tbDailies[[#This Row],[Month]],tbMonthlies[Month],tbMonthlies[Debt to GDP],Q631)</f>
        <v>76.477999999999994</v>
      </c>
    </row>
    <row r="631" spans="2:17" ht="30" customHeight="1" x14ac:dyDescent="0.25">
      <c r="B631" s="10">
        <v>43882</v>
      </c>
      <c r="C631" s="18" t="str">
        <f>TEXT(tbDailies[[#This Row],[Date]],"mmm-yy")</f>
        <v>Feb-20</v>
      </c>
      <c r="D631" s="4">
        <v>44</v>
      </c>
      <c r="E631" s="4" t="str">
        <f>_xlfn.XLOOKUP(tbDailies[[#This Row],[Date]],FXUSDCAD[Date],FXUSDCAD[Rate],E632)</f>
        <v>1.3224</v>
      </c>
      <c r="F631" s="6">
        <f>_xlfn.XLOOKUP(tbDailies[[#This Row],[Date]],BTC_USD_History[Date],BTC_USD_History[Close],"n/a")</f>
        <v>9686.4414059999999</v>
      </c>
      <c r="G631" s="6">
        <f>_xlfn.XLOOKUP(tbDailies[[#This Row],[Date]],ETH_USD_History[Date(UTC)],ETH_USD_History[Value],"n/a")</f>
        <v>265.60000000000002</v>
      </c>
      <c r="H631" s="6">
        <f>_xlfn.XLOOKUP(tbDailies[[#This Row],[Date]],VOO_USD_History[Date],VOO_USD_History[Close],"n/a")</f>
        <v>306.48998999999998</v>
      </c>
      <c r="I631" s="8">
        <f>_xlfn.XLOOKUP(tbDailies[[#This Row],[Date]],VIX_USD_History[DATE],VIX_USD_History[CLOSE],"n/a")</f>
        <v>17.079999999999998</v>
      </c>
      <c r="J631" s="6">
        <f>tbDailies[[#This Row],[BTC-USD]]*tbDailies[[#This Row],[FX]]</f>
        <v>12809.350115294401</v>
      </c>
      <c r="K631" s="6">
        <f>tbDailies[[#This Row],[ETH-USD]]*tbDailies[[#This Row],[FX]]</f>
        <v>351.22944000000001</v>
      </c>
      <c r="L631" s="16">
        <f>_xlfn.XLOOKUP(tbDailies[[#This Row],[Month]],tbMonthlies[Month],tbMonthlies[US Inflation],L632)</f>
        <v>2.3300000000000001E-2</v>
      </c>
      <c r="M631" s="39">
        <f>_xlfn.XLOOKUP(tbDailies[[#This Row],[Month]],tbMonthlies[Month],tbMonthlies[Buffett Indicator],M632)</f>
        <v>1.5286815778530296</v>
      </c>
      <c r="N631" s="39">
        <f>_xlfn.XLOOKUP(tbDailies[[#This Row],[Month]],tbMonthlies[Month],tbMonthlies[CPI Indicator],N632)</f>
        <v>0.71900936709564445</v>
      </c>
      <c r="O631" s="39">
        <f>_xlfn.XLOOKUP(tbDailies[[#This Row],[Month]],tbMonthlies[Month],tbMonthlies[Shiller PE],O632)</f>
        <v>0.26419999999999999</v>
      </c>
      <c r="P631" s="39">
        <f>_xlfn.XLOOKUP(tbDailies[[#This Row],[Month]],tbMonthlies[Month],tbMonthlies[Unemployment],P632)</f>
        <v>3.5000000000000003E-2</v>
      </c>
      <c r="Q631" s="48">
        <f>_xlfn.XLOOKUP(tbDailies[[#This Row],[Month]],tbMonthlies[Month],tbMonthlies[Debt to GDP],Q632)</f>
        <v>76.477999999999994</v>
      </c>
    </row>
    <row r="632" spans="2:17" ht="30" customHeight="1" x14ac:dyDescent="0.25">
      <c r="B632" s="10">
        <v>43881</v>
      </c>
      <c r="C632" s="18" t="str">
        <f>TEXT(tbDailies[[#This Row],[Date]],"mmm-yy")</f>
        <v>Feb-20</v>
      </c>
      <c r="D632" s="4">
        <v>44</v>
      </c>
      <c r="E632" s="4" t="str">
        <f>_xlfn.XLOOKUP(tbDailies[[#This Row],[Date]],FXUSDCAD[Date],FXUSDCAD[Rate],E633)</f>
        <v>1.3254</v>
      </c>
      <c r="F632" s="6">
        <f>_xlfn.XLOOKUP(tbDailies[[#This Row],[Date]],BTC_USD_History[Date],BTC_USD_History[Close],"n/a")</f>
        <v>9608.4755860000005</v>
      </c>
      <c r="G632" s="6">
        <f>_xlfn.XLOOKUP(tbDailies[[#This Row],[Date]],ETH_USD_History[Date(UTC)],ETH_USD_History[Value],"n/a")</f>
        <v>257.7</v>
      </c>
      <c r="H632" s="6">
        <f>_xlfn.XLOOKUP(tbDailies[[#This Row],[Date]],VOO_USD_History[Date],VOO_USD_History[Close],"n/a")</f>
        <v>309.70001200000002</v>
      </c>
      <c r="I632" s="8">
        <f>_xlfn.XLOOKUP(tbDailies[[#This Row],[Date]],VIX_USD_History[DATE],VIX_USD_History[CLOSE],"n/a")</f>
        <v>15.56</v>
      </c>
      <c r="J632" s="6">
        <f>tbDailies[[#This Row],[BTC-USD]]*tbDailies[[#This Row],[FX]]</f>
        <v>12735.0735416844</v>
      </c>
      <c r="K632" s="6">
        <f>tbDailies[[#This Row],[ETH-USD]]*tbDailies[[#This Row],[FX]]</f>
        <v>341.55557999999996</v>
      </c>
      <c r="L632" s="16">
        <f>_xlfn.XLOOKUP(tbDailies[[#This Row],[Month]],tbMonthlies[Month],tbMonthlies[US Inflation],L633)</f>
        <v>2.3300000000000001E-2</v>
      </c>
      <c r="M632" s="39">
        <f>_xlfn.XLOOKUP(tbDailies[[#This Row],[Month]],tbMonthlies[Month],tbMonthlies[Buffett Indicator],M633)</f>
        <v>1.5286815778530296</v>
      </c>
      <c r="N632" s="39">
        <f>_xlfn.XLOOKUP(tbDailies[[#This Row],[Month]],tbMonthlies[Month],tbMonthlies[CPI Indicator],N633)</f>
        <v>0.71900936709564445</v>
      </c>
      <c r="O632" s="39">
        <f>_xlfn.XLOOKUP(tbDailies[[#This Row],[Month]],tbMonthlies[Month],tbMonthlies[Shiller PE],O633)</f>
        <v>0.26419999999999999</v>
      </c>
      <c r="P632" s="39">
        <f>_xlfn.XLOOKUP(tbDailies[[#This Row],[Month]],tbMonthlies[Month],tbMonthlies[Unemployment],P633)</f>
        <v>3.5000000000000003E-2</v>
      </c>
      <c r="Q632" s="48">
        <f>_xlfn.XLOOKUP(tbDailies[[#This Row],[Month]],tbMonthlies[Month],tbMonthlies[Debt to GDP],Q633)</f>
        <v>76.477999999999994</v>
      </c>
    </row>
    <row r="633" spans="2:17" ht="30" customHeight="1" x14ac:dyDescent="0.25">
      <c r="B633" s="10">
        <v>43880</v>
      </c>
      <c r="C633" s="18" t="str">
        <f>TEXT(tbDailies[[#This Row],[Date]],"mmm-yy")</f>
        <v>Feb-20</v>
      </c>
      <c r="D633" s="4">
        <v>50</v>
      </c>
      <c r="E633" s="4" t="str">
        <f>_xlfn.XLOOKUP(tbDailies[[#This Row],[Date]],FXUSDCAD[Date],FXUSDCAD[Rate],E634)</f>
        <v>1.3231</v>
      </c>
      <c r="F633" s="6">
        <f>_xlfn.XLOOKUP(tbDailies[[#This Row],[Date]],BTC_USD_History[Date],BTC_USD_History[Close],"n/a")</f>
        <v>9633.3867190000001</v>
      </c>
      <c r="G633" s="6">
        <f>_xlfn.XLOOKUP(tbDailies[[#This Row],[Date]],ETH_USD_History[Date(UTC)],ETH_USD_History[Value],"n/a")</f>
        <v>258.72000000000003</v>
      </c>
      <c r="H633" s="6">
        <f>_xlfn.XLOOKUP(tbDailies[[#This Row],[Date]],VOO_USD_History[Date],VOO_USD_History[Close],"n/a")</f>
        <v>310.92001299999998</v>
      </c>
      <c r="I633" s="8">
        <f>_xlfn.XLOOKUP(tbDailies[[#This Row],[Date]],VIX_USD_History[DATE],VIX_USD_History[CLOSE],"n/a")</f>
        <v>14.38</v>
      </c>
      <c r="J633" s="6">
        <f>tbDailies[[#This Row],[BTC-USD]]*tbDailies[[#This Row],[FX]]</f>
        <v>12745.933967908899</v>
      </c>
      <c r="K633" s="6">
        <f>tbDailies[[#This Row],[ETH-USD]]*tbDailies[[#This Row],[FX]]</f>
        <v>342.312432</v>
      </c>
      <c r="L633" s="16">
        <f>_xlfn.XLOOKUP(tbDailies[[#This Row],[Month]],tbMonthlies[Month],tbMonthlies[US Inflation],L634)</f>
        <v>2.3300000000000001E-2</v>
      </c>
      <c r="M633" s="39">
        <f>_xlfn.XLOOKUP(tbDailies[[#This Row],[Month]],tbMonthlies[Month],tbMonthlies[Buffett Indicator],M634)</f>
        <v>1.5286815778530296</v>
      </c>
      <c r="N633" s="39">
        <f>_xlfn.XLOOKUP(tbDailies[[#This Row],[Month]],tbMonthlies[Month],tbMonthlies[CPI Indicator],N634)</f>
        <v>0.71900936709564445</v>
      </c>
      <c r="O633" s="39">
        <f>_xlfn.XLOOKUP(tbDailies[[#This Row],[Month]],tbMonthlies[Month],tbMonthlies[Shiller PE],O634)</f>
        <v>0.26419999999999999</v>
      </c>
      <c r="P633" s="39">
        <f>_xlfn.XLOOKUP(tbDailies[[#This Row],[Month]],tbMonthlies[Month],tbMonthlies[Unemployment],P634)</f>
        <v>3.5000000000000003E-2</v>
      </c>
      <c r="Q633" s="48">
        <f>_xlfn.XLOOKUP(tbDailies[[#This Row],[Month]],tbMonthlies[Month],tbMonthlies[Debt to GDP],Q634)</f>
        <v>76.477999999999994</v>
      </c>
    </row>
    <row r="634" spans="2:17" ht="30" customHeight="1" x14ac:dyDescent="0.25">
      <c r="B634" s="10">
        <v>43879</v>
      </c>
      <c r="C634" s="18" t="str">
        <f>TEXT(tbDailies[[#This Row],[Date]],"mmm-yy")</f>
        <v>Feb-20</v>
      </c>
      <c r="D634" s="4">
        <v>53</v>
      </c>
      <c r="E634" s="4" t="str">
        <f>_xlfn.XLOOKUP(tbDailies[[#This Row],[Date]],FXUSDCAD[Date],FXUSDCAD[Rate],E635)</f>
        <v>1.3258</v>
      </c>
      <c r="F634" s="6">
        <f>_xlfn.XLOOKUP(tbDailies[[#This Row],[Date]],BTC_USD_History[Date],BTC_USD_History[Close],"n/a")</f>
        <v>10141.996094</v>
      </c>
      <c r="G634" s="6">
        <f>_xlfn.XLOOKUP(tbDailies[[#This Row],[Date]],ETH_USD_History[Date(UTC)],ETH_USD_History[Value],"n/a")</f>
        <v>282.92</v>
      </c>
      <c r="H634" s="6">
        <f>_xlfn.XLOOKUP(tbDailies[[#This Row],[Date]],VOO_USD_History[Date],VOO_USD_History[Close],"n/a")</f>
        <v>309.42999300000002</v>
      </c>
      <c r="I634" s="8">
        <f>_xlfn.XLOOKUP(tbDailies[[#This Row],[Date]],VIX_USD_History[DATE],VIX_USD_History[CLOSE],"n/a")</f>
        <v>14.83</v>
      </c>
      <c r="J634" s="6">
        <f>tbDailies[[#This Row],[BTC-USD]]*tbDailies[[#This Row],[FX]]</f>
        <v>13446.2584214252</v>
      </c>
      <c r="K634" s="6">
        <f>tbDailies[[#This Row],[ETH-USD]]*tbDailies[[#This Row],[FX]]</f>
        <v>375.09533600000003</v>
      </c>
      <c r="L634" s="16">
        <f>_xlfn.XLOOKUP(tbDailies[[#This Row],[Month]],tbMonthlies[Month],tbMonthlies[US Inflation],L635)</f>
        <v>2.3300000000000001E-2</v>
      </c>
      <c r="M634" s="39">
        <f>_xlfn.XLOOKUP(tbDailies[[#This Row],[Month]],tbMonthlies[Month],tbMonthlies[Buffett Indicator],M635)</f>
        <v>1.5286815778530296</v>
      </c>
      <c r="N634" s="39">
        <f>_xlfn.XLOOKUP(tbDailies[[#This Row],[Month]],tbMonthlies[Month],tbMonthlies[CPI Indicator],N635)</f>
        <v>0.71900936709564445</v>
      </c>
      <c r="O634" s="39">
        <f>_xlfn.XLOOKUP(tbDailies[[#This Row],[Month]],tbMonthlies[Month],tbMonthlies[Shiller PE],O635)</f>
        <v>0.26419999999999999</v>
      </c>
      <c r="P634" s="39">
        <f>_xlfn.XLOOKUP(tbDailies[[#This Row],[Month]],tbMonthlies[Month],tbMonthlies[Unemployment],P635)</f>
        <v>3.5000000000000003E-2</v>
      </c>
      <c r="Q634" s="48">
        <f>_xlfn.XLOOKUP(tbDailies[[#This Row],[Month]],tbMonthlies[Month],tbMonthlies[Debt to GDP],Q635)</f>
        <v>76.477999999999994</v>
      </c>
    </row>
    <row r="635" spans="2:17" ht="30" customHeight="1" x14ac:dyDescent="0.25">
      <c r="B635" s="10">
        <v>43878</v>
      </c>
      <c r="C635" s="18" t="str">
        <f>TEXT(tbDailies[[#This Row],[Date]],"mmm-yy")</f>
        <v>Feb-20</v>
      </c>
      <c r="D635" s="4">
        <v>49</v>
      </c>
      <c r="E635" s="4" t="str">
        <f>_xlfn.XLOOKUP(tbDailies[[#This Row],[Date]],FXUSDCAD[Date],FXUSDCAD[Rate],E636)</f>
        <v>1.3249</v>
      </c>
      <c r="F635" s="6">
        <f>_xlfn.XLOOKUP(tbDailies[[#This Row],[Date]],BTC_USD_History[Date],BTC_USD_History[Close],"n/a")</f>
        <v>9690.1425780000009</v>
      </c>
      <c r="G635" s="6">
        <f>_xlfn.XLOOKUP(tbDailies[[#This Row],[Date]],ETH_USD_History[Date(UTC)],ETH_USD_History[Value],"n/a")</f>
        <v>268.07</v>
      </c>
      <c r="H635" s="6" t="str">
        <f>_xlfn.XLOOKUP(tbDailies[[#This Row],[Date]],VOO_USD_History[Date],VOO_USD_History[Close],"n/a")</f>
        <v>n/a</v>
      </c>
      <c r="I635" s="8" t="str">
        <f>_xlfn.XLOOKUP(tbDailies[[#This Row],[Date]],VIX_USD_History[DATE],VIX_USD_History[CLOSE],"n/a")</f>
        <v>n/a</v>
      </c>
      <c r="J635" s="6">
        <f>tbDailies[[#This Row],[BTC-USD]]*tbDailies[[#This Row],[FX]]</f>
        <v>12838.469901592201</v>
      </c>
      <c r="K635" s="6">
        <f>tbDailies[[#This Row],[ETH-USD]]*tbDailies[[#This Row],[FX]]</f>
        <v>355.16594299999997</v>
      </c>
      <c r="L635" s="16">
        <f>_xlfn.XLOOKUP(tbDailies[[#This Row],[Month]],tbMonthlies[Month],tbMonthlies[US Inflation],L636)</f>
        <v>2.3300000000000001E-2</v>
      </c>
      <c r="M635" s="39">
        <f>_xlfn.XLOOKUP(tbDailies[[#This Row],[Month]],tbMonthlies[Month],tbMonthlies[Buffett Indicator],M636)</f>
        <v>1.5286815778530296</v>
      </c>
      <c r="N635" s="39">
        <f>_xlfn.XLOOKUP(tbDailies[[#This Row],[Month]],tbMonthlies[Month],tbMonthlies[CPI Indicator],N636)</f>
        <v>0.71900936709564445</v>
      </c>
      <c r="O635" s="39">
        <f>_xlfn.XLOOKUP(tbDailies[[#This Row],[Month]],tbMonthlies[Month],tbMonthlies[Shiller PE],O636)</f>
        <v>0.26419999999999999</v>
      </c>
      <c r="P635" s="39">
        <f>_xlfn.XLOOKUP(tbDailies[[#This Row],[Month]],tbMonthlies[Month],tbMonthlies[Unemployment],P636)</f>
        <v>3.5000000000000003E-2</v>
      </c>
      <c r="Q635" s="48">
        <f>_xlfn.XLOOKUP(tbDailies[[#This Row],[Month]],tbMonthlies[Month],tbMonthlies[Debt to GDP],Q636)</f>
        <v>76.477999999999994</v>
      </c>
    </row>
    <row r="636" spans="2:17" ht="30" customHeight="1" x14ac:dyDescent="0.25">
      <c r="B636" s="10">
        <v>43877</v>
      </c>
      <c r="C636" s="18" t="str">
        <f>TEXT(tbDailies[[#This Row],[Date]],"mmm-yy")</f>
        <v>Feb-20</v>
      </c>
      <c r="D636" s="4">
        <v>59</v>
      </c>
      <c r="E636" s="4" t="str">
        <f>_xlfn.XLOOKUP(tbDailies[[#This Row],[Date]],FXUSDCAD[Date],FXUSDCAD[Rate],E637)</f>
        <v>1.3249</v>
      </c>
      <c r="F636" s="6">
        <f>_xlfn.XLOOKUP(tbDailies[[#This Row],[Date]],BTC_USD_History[Date],BTC_USD_History[Close],"n/a")</f>
        <v>9934.4335940000001</v>
      </c>
      <c r="G636" s="6">
        <f>_xlfn.XLOOKUP(tbDailies[[#This Row],[Date]],ETH_USD_History[Date(UTC)],ETH_USD_History[Value],"n/a")</f>
        <v>259.43</v>
      </c>
      <c r="H636" s="6" t="str">
        <f>_xlfn.XLOOKUP(tbDailies[[#This Row],[Date]],VOO_USD_History[Date],VOO_USD_History[Close],"n/a")</f>
        <v>n/a</v>
      </c>
      <c r="I636" s="8" t="str">
        <f>_xlfn.XLOOKUP(tbDailies[[#This Row],[Date]],VIX_USD_History[DATE],VIX_USD_History[CLOSE],"n/a")</f>
        <v>n/a</v>
      </c>
      <c r="J636" s="6">
        <f>tbDailies[[#This Row],[BTC-USD]]*tbDailies[[#This Row],[FX]]</f>
        <v>13162.1310686906</v>
      </c>
      <c r="K636" s="6">
        <f>tbDailies[[#This Row],[ETH-USD]]*tbDailies[[#This Row],[FX]]</f>
        <v>343.71880700000003</v>
      </c>
      <c r="L636" s="16">
        <f>_xlfn.XLOOKUP(tbDailies[[#This Row],[Month]],tbMonthlies[Month],tbMonthlies[US Inflation],L637)</f>
        <v>2.3300000000000001E-2</v>
      </c>
      <c r="M636" s="39">
        <f>_xlfn.XLOOKUP(tbDailies[[#This Row],[Month]],tbMonthlies[Month],tbMonthlies[Buffett Indicator],M637)</f>
        <v>1.5286815778530296</v>
      </c>
      <c r="N636" s="39">
        <f>_xlfn.XLOOKUP(tbDailies[[#This Row],[Month]],tbMonthlies[Month],tbMonthlies[CPI Indicator],N637)</f>
        <v>0.71900936709564445</v>
      </c>
      <c r="O636" s="39">
        <f>_xlfn.XLOOKUP(tbDailies[[#This Row],[Month]],tbMonthlies[Month],tbMonthlies[Shiller PE],O637)</f>
        <v>0.26419999999999999</v>
      </c>
      <c r="P636" s="39">
        <f>_xlfn.XLOOKUP(tbDailies[[#This Row],[Month]],tbMonthlies[Month],tbMonthlies[Unemployment],P637)</f>
        <v>3.5000000000000003E-2</v>
      </c>
      <c r="Q636" s="48">
        <f>_xlfn.XLOOKUP(tbDailies[[#This Row],[Month]],tbMonthlies[Month],tbMonthlies[Debt to GDP],Q637)</f>
        <v>76.477999999999994</v>
      </c>
    </row>
    <row r="637" spans="2:17" ht="30" customHeight="1" x14ac:dyDescent="0.25">
      <c r="B637" s="10">
        <v>43876</v>
      </c>
      <c r="C637" s="18" t="str">
        <f>TEXT(tbDailies[[#This Row],[Date]],"mmm-yy")</f>
        <v>Feb-20</v>
      </c>
      <c r="D637" s="4">
        <v>64</v>
      </c>
      <c r="E637" s="4" t="str">
        <f>_xlfn.XLOOKUP(tbDailies[[#This Row],[Date]],FXUSDCAD[Date],FXUSDCAD[Rate],E638)</f>
        <v>1.3249</v>
      </c>
      <c r="F637" s="6">
        <f>_xlfn.XLOOKUP(tbDailies[[#This Row],[Date]],BTC_USD_History[Date],BTC_USD_History[Close],"n/a")</f>
        <v>9889.4248050000006</v>
      </c>
      <c r="G637" s="6">
        <f>_xlfn.XLOOKUP(tbDailies[[#This Row],[Date]],ETH_USD_History[Date(UTC)],ETH_USD_History[Value],"n/a")</f>
        <v>264.85000000000002</v>
      </c>
      <c r="H637" s="6" t="str">
        <f>_xlfn.XLOOKUP(tbDailies[[#This Row],[Date]],VOO_USD_History[Date],VOO_USD_History[Close],"n/a")</f>
        <v>n/a</v>
      </c>
      <c r="I637" s="8" t="str">
        <f>_xlfn.XLOOKUP(tbDailies[[#This Row],[Date]],VIX_USD_History[DATE],VIX_USD_History[CLOSE],"n/a")</f>
        <v>n/a</v>
      </c>
      <c r="J637" s="6">
        <f>tbDailies[[#This Row],[BTC-USD]]*tbDailies[[#This Row],[FX]]</f>
        <v>13102.4989241445</v>
      </c>
      <c r="K637" s="6">
        <f>tbDailies[[#This Row],[ETH-USD]]*tbDailies[[#This Row],[FX]]</f>
        <v>350.899765</v>
      </c>
      <c r="L637" s="16">
        <f>_xlfn.XLOOKUP(tbDailies[[#This Row],[Month]],tbMonthlies[Month],tbMonthlies[US Inflation],L638)</f>
        <v>2.3300000000000001E-2</v>
      </c>
      <c r="M637" s="39">
        <f>_xlfn.XLOOKUP(tbDailies[[#This Row],[Month]],tbMonthlies[Month],tbMonthlies[Buffett Indicator],M638)</f>
        <v>1.5286815778530296</v>
      </c>
      <c r="N637" s="39">
        <f>_xlfn.XLOOKUP(tbDailies[[#This Row],[Month]],tbMonthlies[Month],tbMonthlies[CPI Indicator],N638)</f>
        <v>0.71900936709564445</v>
      </c>
      <c r="O637" s="39">
        <f>_xlfn.XLOOKUP(tbDailies[[#This Row],[Month]],tbMonthlies[Month],tbMonthlies[Shiller PE],O638)</f>
        <v>0.26419999999999999</v>
      </c>
      <c r="P637" s="39">
        <f>_xlfn.XLOOKUP(tbDailies[[#This Row],[Month]],tbMonthlies[Month],tbMonthlies[Unemployment],P638)</f>
        <v>3.5000000000000003E-2</v>
      </c>
      <c r="Q637" s="48">
        <f>_xlfn.XLOOKUP(tbDailies[[#This Row],[Month]],tbMonthlies[Month],tbMonthlies[Debt to GDP],Q638)</f>
        <v>76.477999999999994</v>
      </c>
    </row>
    <row r="638" spans="2:17" ht="30" customHeight="1" x14ac:dyDescent="0.25">
      <c r="B638" s="10">
        <v>43875</v>
      </c>
      <c r="C638" s="18" t="str">
        <f>TEXT(tbDailies[[#This Row],[Date]],"mmm-yy")</f>
        <v>Feb-20</v>
      </c>
      <c r="D638" s="4">
        <v>63</v>
      </c>
      <c r="E638" s="4" t="str">
        <f>_xlfn.XLOOKUP(tbDailies[[#This Row],[Date]],FXUSDCAD[Date],FXUSDCAD[Rate],E639)</f>
        <v>1.3249</v>
      </c>
      <c r="F638" s="6">
        <f>_xlfn.XLOOKUP(tbDailies[[#This Row],[Date]],BTC_USD_History[Date],BTC_USD_History[Close],"n/a")</f>
        <v>10312.116211</v>
      </c>
      <c r="G638" s="6">
        <f>_xlfn.XLOOKUP(tbDailies[[#This Row],[Date]],ETH_USD_History[Date(UTC)],ETH_USD_History[Value],"n/a")</f>
        <v>285.79000000000002</v>
      </c>
      <c r="H638" s="6">
        <f>_xlfn.XLOOKUP(tbDailies[[#This Row],[Date]],VOO_USD_History[Date],VOO_USD_History[Close],"n/a")</f>
        <v>310.27999899999998</v>
      </c>
      <c r="I638" s="8">
        <f>_xlfn.XLOOKUP(tbDailies[[#This Row],[Date]],VIX_USD_History[DATE],VIX_USD_History[CLOSE],"n/a")</f>
        <v>13.68</v>
      </c>
      <c r="J638" s="6">
        <f>tbDailies[[#This Row],[BTC-USD]]*tbDailies[[#This Row],[FX]]</f>
        <v>13662.5227679539</v>
      </c>
      <c r="K638" s="6">
        <f>tbDailies[[#This Row],[ETH-USD]]*tbDailies[[#This Row],[FX]]</f>
        <v>378.643171</v>
      </c>
      <c r="L638" s="16">
        <f>_xlfn.XLOOKUP(tbDailies[[#This Row],[Month]],tbMonthlies[Month],tbMonthlies[US Inflation],L639)</f>
        <v>2.3300000000000001E-2</v>
      </c>
      <c r="M638" s="39">
        <f>_xlfn.XLOOKUP(tbDailies[[#This Row],[Month]],tbMonthlies[Month],tbMonthlies[Buffett Indicator],M639)</f>
        <v>1.5286815778530296</v>
      </c>
      <c r="N638" s="39">
        <f>_xlfn.XLOOKUP(tbDailies[[#This Row],[Month]],tbMonthlies[Month],tbMonthlies[CPI Indicator],N639)</f>
        <v>0.71900936709564445</v>
      </c>
      <c r="O638" s="39">
        <f>_xlfn.XLOOKUP(tbDailies[[#This Row],[Month]],tbMonthlies[Month],tbMonthlies[Shiller PE],O639)</f>
        <v>0.26419999999999999</v>
      </c>
      <c r="P638" s="39">
        <f>_xlfn.XLOOKUP(tbDailies[[#This Row],[Month]],tbMonthlies[Month],tbMonthlies[Unemployment],P639)</f>
        <v>3.5000000000000003E-2</v>
      </c>
      <c r="Q638" s="48">
        <f>_xlfn.XLOOKUP(tbDailies[[#This Row],[Month]],tbMonthlies[Month],tbMonthlies[Debt to GDP],Q639)</f>
        <v>76.477999999999994</v>
      </c>
    </row>
    <row r="639" spans="2:17" ht="30" customHeight="1" x14ac:dyDescent="0.25">
      <c r="B639" s="10">
        <v>43874</v>
      </c>
      <c r="C639" s="18" t="str">
        <f>TEXT(tbDailies[[#This Row],[Date]],"mmm-yy")</f>
        <v>Feb-20</v>
      </c>
      <c r="D639" s="4">
        <v>65</v>
      </c>
      <c r="E639" s="4" t="str">
        <f>_xlfn.XLOOKUP(tbDailies[[#This Row],[Date]],FXUSDCAD[Date],FXUSDCAD[Rate],E640)</f>
        <v>1.3256</v>
      </c>
      <c r="F639" s="6">
        <f>_xlfn.XLOOKUP(tbDailies[[#This Row],[Date]],BTC_USD_History[Date],BTC_USD_History[Close],"n/a")</f>
        <v>10214.379883</v>
      </c>
      <c r="G639" s="6">
        <f>_xlfn.XLOOKUP(tbDailies[[#This Row],[Date]],ETH_USD_History[Date(UTC)],ETH_USD_History[Value],"n/a")</f>
        <v>268.56</v>
      </c>
      <c r="H639" s="6">
        <f>_xlfn.XLOOKUP(tbDailies[[#This Row],[Date]],VOO_USD_History[Date],VOO_USD_History[Close],"n/a")</f>
        <v>309.76001000000002</v>
      </c>
      <c r="I639" s="8">
        <f>_xlfn.XLOOKUP(tbDailies[[#This Row],[Date]],VIX_USD_History[DATE],VIX_USD_History[CLOSE],"n/a")</f>
        <v>14.15</v>
      </c>
      <c r="J639" s="6">
        <f>tbDailies[[#This Row],[BTC-USD]]*tbDailies[[#This Row],[FX]]</f>
        <v>13540.181972904798</v>
      </c>
      <c r="K639" s="6">
        <f>tbDailies[[#This Row],[ETH-USD]]*tbDailies[[#This Row],[FX]]</f>
        <v>356.00313599999998</v>
      </c>
      <c r="L639" s="16">
        <f>_xlfn.XLOOKUP(tbDailies[[#This Row],[Month]],tbMonthlies[Month],tbMonthlies[US Inflation],L640)</f>
        <v>2.3300000000000001E-2</v>
      </c>
      <c r="M639" s="39">
        <f>_xlfn.XLOOKUP(tbDailies[[#This Row],[Month]],tbMonthlies[Month],tbMonthlies[Buffett Indicator],M640)</f>
        <v>1.5286815778530296</v>
      </c>
      <c r="N639" s="39">
        <f>_xlfn.XLOOKUP(tbDailies[[#This Row],[Month]],tbMonthlies[Month],tbMonthlies[CPI Indicator],N640)</f>
        <v>0.71900936709564445</v>
      </c>
      <c r="O639" s="39">
        <f>_xlfn.XLOOKUP(tbDailies[[#This Row],[Month]],tbMonthlies[Month],tbMonthlies[Shiller PE],O640)</f>
        <v>0.26419999999999999</v>
      </c>
      <c r="P639" s="39">
        <f>_xlfn.XLOOKUP(tbDailies[[#This Row],[Month]],tbMonthlies[Month],tbMonthlies[Unemployment],P640)</f>
        <v>3.5000000000000003E-2</v>
      </c>
      <c r="Q639" s="48">
        <f>_xlfn.XLOOKUP(tbDailies[[#This Row],[Month]],tbMonthlies[Month],tbMonthlies[Debt to GDP],Q640)</f>
        <v>76.477999999999994</v>
      </c>
    </row>
    <row r="640" spans="2:17" ht="30" customHeight="1" x14ac:dyDescent="0.25">
      <c r="B640" s="10">
        <v>43873</v>
      </c>
      <c r="C640" s="18" t="str">
        <f>TEXT(tbDailies[[#This Row],[Date]],"mmm-yy")</f>
        <v>Feb-20</v>
      </c>
      <c r="D640" s="4">
        <v>61</v>
      </c>
      <c r="E640" s="4" t="str">
        <f>_xlfn.XLOOKUP(tbDailies[[#This Row],[Date]],FXUSDCAD[Date],FXUSDCAD[Rate],E641)</f>
        <v>1.3254</v>
      </c>
      <c r="F640" s="6">
        <f>_xlfn.XLOOKUP(tbDailies[[#This Row],[Date]],BTC_USD_History[Date],BTC_USD_History[Close],"n/a")</f>
        <v>10326.054688</v>
      </c>
      <c r="G640" s="6">
        <f>_xlfn.XLOOKUP(tbDailies[[#This Row],[Date]],ETH_USD_History[Date(UTC)],ETH_USD_History[Value],"n/a")</f>
        <v>266.13</v>
      </c>
      <c r="H640" s="6">
        <f>_xlfn.XLOOKUP(tbDailies[[#This Row],[Date]],VOO_USD_History[Date],VOO_USD_History[Close],"n/a")</f>
        <v>310.05999800000001</v>
      </c>
      <c r="I640" s="8">
        <f>_xlfn.XLOOKUP(tbDailies[[#This Row],[Date]],VIX_USD_History[DATE],VIX_USD_History[CLOSE],"n/a")</f>
        <v>13.74</v>
      </c>
      <c r="J640" s="6">
        <f>tbDailies[[#This Row],[BTC-USD]]*tbDailies[[#This Row],[FX]]</f>
        <v>13686.152883475199</v>
      </c>
      <c r="K640" s="6">
        <f>tbDailies[[#This Row],[ETH-USD]]*tbDailies[[#This Row],[FX]]</f>
        <v>352.728702</v>
      </c>
      <c r="L640" s="16">
        <f>_xlfn.XLOOKUP(tbDailies[[#This Row],[Month]],tbMonthlies[Month],tbMonthlies[US Inflation],L641)</f>
        <v>2.3300000000000001E-2</v>
      </c>
      <c r="M640" s="39">
        <f>_xlfn.XLOOKUP(tbDailies[[#This Row],[Month]],tbMonthlies[Month],tbMonthlies[Buffett Indicator],M641)</f>
        <v>1.5286815778530296</v>
      </c>
      <c r="N640" s="39">
        <f>_xlfn.XLOOKUP(tbDailies[[#This Row],[Month]],tbMonthlies[Month],tbMonthlies[CPI Indicator],N641)</f>
        <v>0.71900936709564445</v>
      </c>
      <c r="O640" s="39">
        <f>_xlfn.XLOOKUP(tbDailies[[#This Row],[Month]],tbMonthlies[Month],tbMonthlies[Shiller PE],O641)</f>
        <v>0.26419999999999999</v>
      </c>
      <c r="P640" s="39">
        <f>_xlfn.XLOOKUP(tbDailies[[#This Row],[Month]],tbMonthlies[Month],tbMonthlies[Unemployment],P641)</f>
        <v>3.5000000000000003E-2</v>
      </c>
      <c r="Q640" s="48">
        <f>_xlfn.XLOOKUP(tbDailies[[#This Row],[Month]],tbMonthlies[Month],tbMonthlies[Debt to GDP],Q641)</f>
        <v>76.477999999999994</v>
      </c>
    </row>
    <row r="641" spans="2:17" ht="30" customHeight="1" x14ac:dyDescent="0.25">
      <c r="B641" s="10">
        <v>43872</v>
      </c>
      <c r="C641" s="18" t="str">
        <f>TEXT(tbDailies[[#This Row],[Date]],"mmm-yy")</f>
        <v>Feb-20</v>
      </c>
      <c r="D641" s="4">
        <v>52</v>
      </c>
      <c r="E641" s="4" t="str">
        <f>_xlfn.XLOOKUP(tbDailies[[#This Row],[Date]],FXUSDCAD[Date],FXUSDCAD[Rate],E642)</f>
        <v>1.3292</v>
      </c>
      <c r="F641" s="6">
        <f>_xlfn.XLOOKUP(tbDailies[[#This Row],[Date]],BTC_USD_History[Date],BTC_USD_History[Close],"n/a")</f>
        <v>10208.236328000001</v>
      </c>
      <c r="G641" s="6">
        <f>_xlfn.XLOOKUP(tbDailies[[#This Row],[Date]],ETH_USD_History[Date(UTC)],ETH_USD_History[Value],"n/a")</f>
        <v>237.8</v>
      </c>
      <c r="H641" s="6">
        <f>_xlfn.XLOOKUP(tbDailies[[#This Row],[Date]],VOO_USD_History[Date],VOO_USD_History[Close],"n/a")</f>
        <v>308.07998700000002</v>
      </c>
      <c r="I641" s="8">
        <f>_xlfn.XLOOKUP(tbDailies[[#This Row],[Date]],VIX_USD_History[DATE],VIX_USD_History[CLOSE],"n/a")</f>
        <v>15.18</v>
      </c>
      <c r="J641" s="6">
        <f>tbDailies[[#This Row],[BTC-USD]]*tbDailies[[#This Row],[FX]]</f>
        <v>13568.7877271776</v>
      </c>
      <c r="K641" s="6">
        <f>tbDailies[[#This Row],[ETH-USD]]*tbDailies[[#This Row],[FX]]</f>
        <v>316.08375999999998</v>
      </c>
      <c r="L641" s="16">
        <f>_xlfn.XLOOKUP(tbDailies[[#This Row],[Month]],tbMonthlies[Month],tbMonthlies[US Inflation],L642)</f>
        <v>2.3300000000000001E-2</v>
      </c>
      <c r="M641" s="39">
        <f>_xlfn.XLOOKUP(tbDailies[[#This Row],[Month]],tbMonthlies[Month],tbMonthlies[Buffett Indicator],M642)</f>
        <v>1.5286815778530296</v>
      </c>
      <c r="N641" s="39">
        <f>_xlfn.XLOOKUP(tbDailies[[#This Row],[Month]],tbMonthlies[Month],tbMonthlies[CPI Indicator],N642)</f>
        <v>0.71900936709564445</v>
      </c>
      <c r="O641" s="39">
        <f>_xlfn.XLOOKUP(tbDailies[[#This Row],[Month]],tbMonthlies[Month],tbMonthlies[Shiller PE],O642)</f>
        <v>0.26419999999999999</v>
      </c>
      <c r="P641" s="39">
        <f>_xlfn.XLOOKUP(tbDailies[[#This Row],[Month]],tbMonthlies[Month],tbMonthlies[Unemployment],P642)</f>
        <v>3.5000000000000003E-2</v>
      </c>
      <c r="Q641" s="48">
        <f>_xlfn.XLOOKUP(tbDailies[[#This Row],[Month]],tbMonthlies[Month],tbMonthlies[Debt to GDP],Q642)</f>
        <v>76.477999999999994</v>
      </c>
    </row>
    <row r="642" spans="2:17" ht="30" customHeight="1" x14ac:dyDescent="0.25">
      <c r="B642" s="10">
        <v>43871</v>
      </c>
      <c r="C642" s="18" t="str">
        <f>TEXT(tbDailies[[#This Row],[Date]],"mmm-yy")</f>
        <v>Feb-20</v>
      </c>
      <c r="D642" s="4">
        <v>57</v>
      </c>
      <c r="E642" s="4" t="str">
        <f>_xlfn.XLOOKUP(tbDailies[[#This Row],[Date]],FXUSDCAD[Date],FXUSDCAD[Rate],E643)</f>
        <v>1.3319</v>
      </c>
      <c r="F642" s="6">
        <f>_xlfn.XLOOKUP(tbDailies[[#This Row],[Date]],BTC_USD_History[Date],BTC_USD_History[Close],"n/a")</f>
        <v>9856.6113280000009</v>
      </c>
      <c r="G642" s="6">
        <f>_xlfn.XLOOKUP(tbDailies[[#This Row],[Date]],ETH_USD_History[Date(UTC)],ETH_USD_History[Value],"n/a")</f>
        <v>223.11</v>
      </c>
      <c r="H642" s="6">
        <f>_xlfn.XLOOKUP(tbDailies[[#This Row],[Date]],VOO_USD_History[Date],VOO_USD_History[Close],"n/a")</f>
        <v>307.51998900000001</v>
      </c>
      <c r="I642" s="8">
        <f>_xlfn.XLOOKUP(tbDailies[[#This Row],[Date]],VIX_USD_History[DATE],VIX_USD_History[CLOSE],"n/a")</f>
        <v>15.04</v>
      </c>
      <c r="J642" s="6">
        <f>tbDailies[[#This Row],[BTC-USD]]*tbDailies[[#This Row],[FX]]</f>
        <v>13128.020627763202</v>
      </c>
      <c r="K642" s="6">
        <f>tbDailies[[#This Row],[ETH-USD]]*tbDailies[[#This Row],[FX]]</f>
        <v>297.16020900000001</v>
      </c>
      <c r="L642" s="16">
        <f>_xlfn.XLOOKUP(tbDailies[[#This Row],[Month]],tbMonthlies[Month],tbMonthlies[US Inflation],L643)</f>
        <v>2.3300000000000001E-2</v>
      </c>
      <c r="M642" s="39">
        <f>_xlfn.XLOOKUP(tbDailies[[#This Row],[Month]],tbMonthlies[Month],tbMonthlies[Buffett Indicator],M643)</f>
        <v>1.5286815778530296</v>
      </c>
      <c r="N642" s="39">
        <f>_xlfn.XLOOKUP(tbDailies[[#This Row],[Month]],tbMonthlies[Month],tbMonthlies[CPI Indicator],N643)</f>
        <v>0.71900936709564445</v>
      </c>
      <c r="O642" s="39">
        <f>_xlfn.XLOOKUP(tbDailies[[#This Row],[Month]],tbMonthlies[Month],tbMonthlies[Shiller PE],O643)</f>
        <v>0.26419999999999999</v>
      </c>
      <c r="P642" s="39">
        <f>_xlfn.XLOOKUP(tbDailies[[#This Row],[Month]],tbMonthlies[Month],tbMonthlies[Unemployment],P643)</f>
        <v>3.5000000000000003E-2</v>
      </c>
      <c r="Q642" s="48">
        <f>_xlfn.XLOOKUP(tbDailies[[#This Row],[Month]],tbMonthlies[Month],tbMonthlies[Debt to GDP],Q643)</f>
        <v>76.477999999999994</v>
      </c>
    </row>
    <row r="643" spans="2:17" ht="30" customHeight="1" x14ac:dyDescent="0.25">
      <c r="B643" s="10">
        <v>43870</v>
      </c>
      <c r="C643" s="18" t="str">
        <f>TEXT(tbDailies[[#This Row],[Date]],"mmm-yy")</f>
        <v>Feb-20</v>
      </c>
      <c r="D643" s="4">
        <v>56</v>
      </c>
      <c r="E643" s="4" t="str">
        <f>_xlfn.XLOOKUP(tbDailies[[#This Row],[Date]],FXUSDCAD[Date],FXUSDCAD[Rate],E644)</f>
        <v>1.3305</v>
      </c>
      <c r="F643" s="6">
        <f>_xlfn.XLOOKUP(tbDailies[[#This Row],[Date]],BTC_USD_History[Date],BTC_USD_History[Close],"n/a")</f>
        <v>10116.673828000001</v>
      </c>
      <c r="G643" s="6">
        <f>_xlfn.XLOOKUP(tbDailies[[#This Row],[Date]],ETH_USD_History[Date(UTC)],ETH_USD_History[Value],"n/a")</f>
        <v>228.6</v>
      </c>
      <c r="H643" s="6" t="str">
        <f>_xlfn.XLOOKUP(tbDailies[[#This Row],[Date]],VOO_USD_History[Date],VOO_USD_History[Close],"n/a")</f>
        <v>n/a</v>
      </c>
      <c r="I643" s="8" t="str">
        <f>_xlfn.XLOOKUP(tbDailies[[#This Row],[Date]],VIX_USD_History[DATE],VIX_USD_History[CLOSE],"n/a")</f>
        <v>n/a</v>
      </c>
      <c r="J643" s="6">
        <f>tbDailies[[#This Row],[BTC-USD]]*tbDailies[[#This Row],[FX]]</f>
        <v>13460.234528154002</v>
      </c>
      <c r="K643" s="6">
        <f>tbDailies[[#This Row],[ETH-USD]]*tbDailies[[#This Row],[FX]]</f>
        <v>304.15229999999997</v>
      </c>
      <c r="L643" s="16">
        <f>_xlfn.XLOOKUP(tbDailies[[#This Row],[Month]],tbMonthlies[Month],tbMonthlies[US Inflation],L644)</f>
        <v>2.3300000000000001E-2</v>
      </c>
      <c r="M643" s="39">
        <f>_xlfn.XLOOKUP(tbDailies[[#This Row],[Month]],tbMonthlies[Month],tbMonthlies[Buffett Indicator],M644)</f>
        <v>1.5286815778530296</v>
      </c>
      <c r="N643" s="39">
        <f>_xlfn.XLOOKUP(tbDailies[[#This Row],[Month]],tbMonthlies[Month],tbMonthlies[CPI Indicator],N644)</f>
        <v>0.71900936709564445</v>
      </c>
      <c r="O643" s="39">
        <f>_xlfn.XLOOKUP(tbDailies[[#This Row],[Month]],tbMonthlies[Month],tbMonthlies[Shiller PE],O644)</f>
        <v>0.26419999999999999</v>
      </c>
      <c r="P643" s="39">
        <f>_xlfn.XLOOKUP(tbDailies[[#This Row],[Month]],tbMonthlies[Month],tbMonthlies[Unemployment],P644)</f>
        <v>3.5000000000000003E-2</v>
      </c>
      <c r="Q643" s="48">
        <f>_xlfn.XLOOKUP(tbDailies[[#This Row],[Month]],tbMonthlies[Month],tbMonthlies[Debt to GDP],Q644)</f>
        <v>76.477999999999994</v>
      </c>
    </row>
    <row r="644" spans="2:17" ht="30" customHeight="1" x14ac:dyDescent="0.25">
      <c r="B644" s="10">
        <v>43869</v>
      </c>
      <c r="C644" s="18" t="str">
        <f>TEXT(tbDailies[[#This Row],[Date]],"mmm-yy")</f>
        <v>Feb-20</v>
      </c>
      <c r="D644" s="4">
        <v>56</v>
      </c>
      <c r="E644" s="4" t="str">
        <f>_xlfn.XLOOKUP(tbDailies[[#This Row],[Date]],FXUSDCAD[Date],FXUSDCAD[Rate],E645)</f>
        <v>1.3305</v>
      </c>
      <c r="F644" s="6">
        <f>_xlfn.XLOOKUP(tbDailies[[#This Row],[Date]],BTC_USD_History[Date],BTC_USD_History[Close],"n/a")</f>
        <v>9865.1191409999992</v>
      </c>
      <c r="G644" s="6">
        <f>_xlfn.XLOOKUP(tbDailies[[#This Row],[Date]],ETH_USD_History[Date(UTC)],ETH_USD_History[Value],"n/a")</f>
        <v>223.2</v>
      </c>
      <c r="H644" s="6" t="str">
        <f>_xlfn.XLOOKUP(tbDailies[[#This Row],[Date]],VOO_USD_History[Date],VOO_USD_History[Close],"n/a")</f>
        <v>n/a</v>
      </c>
      <c r="I644" s="8" t="str">
        <f>_xlfn.XLOOKUP(tbDailies[[#This Row],[Date]],VIX_USD_History[DATE],VIX_USD_History[CLOSE],"n/a")</f>
        <v>n/a</v>
      </c>
      <c r="J644" s="6">
        <f>tbDailies[[#This Row],[BTC-USD]]*tbDailies[[#This Row],[FX]]</f>
        <v>13125.541017100499</v>
      </c>
      <c r="K644" s="6">
        <f>tbDailies[[#This Row],[ETH-USD]]*tbDailies[[#This Row],[FX]]</f>
        <v>296.9676</v>
      </c>
      <c r="L644" s="16">
        <f>_xlfn.XLOOKUP(tbDailies[[#This Row],[Month]],tbMonthlies[Month],tbMonthlies[US Inflation],L645)</f>
        <v>2.3300000000000001E-2</v>
      </c>
      <c r="M644" s="39">
        <f>_xlfn.XLOOKUP(tbDailies[[#This Row],[Month]],tbMonthlies[Month],tbMonthlies[Buffett Indicator],M645)</f>
        <v>1.5286815778530296</v>
      </c>
      <c r="N644" s="39">
        <f>_xlfn.XLOOKUP(tbDailies[[#This Row],[Month]],tbMonthlies[Month],tbMonthlies[CPI Indicator],N645)</f>
        <v>0.71900936709564445</v>
      </c>
      <c r="O644" s="39">
        <f>_xlfn.XLOOKUP(tbDailies[[#This Row],[Month]],tbMonthlies[Month],tbMonthlies[Shiller PE],O645)</f>
        <v>0.26419999999999999</v>
      </c>
      <c r="P644" s="39">
        <f>_xlfn.XLOOKUP(tbDailies[[#This Row],[Month]],tbMonthlies[Month],tbMonthlies[Unemployment],P645)</f>
        <v>3.5000000000000003E-2</v>
      </c>
      <c r="Q644" s="48">
        <f>_xlfn.XLOOKUP(tbDailies[[#This Row],[Month]],tbMonthlies[Month],tbMonthlies[Debt to GDP],Q645)</f>
        <v>76.477999999999994</v>
      </c>
    </row>
    <row r="645" spans="2:17" ht="30" customHeight="1" x14ac:dyDescent="0.25">
      <c r="B645" s="10">
        <v>43868</v>
      </c>
      <c r="C645" s="18" t="str">
        <f>TEXT(tbDailies[[#This Row],[Date]],"mmm-yy")</f>
        <v>Feb-20</v>
      </c>
      <c r="D645" s="4">
        <v>56</v>
      </c>
      <c r="E645" s="4" t="str">
        <f>_xlfn.XLOOKUP(tbDailies[[#This Row],[Date]],FXUSDCAD[Date],FXUSDCAD[Rate],E646)</f>
        <v>1.3305</v>
      </c>
      <c r="F645" s="6">
        <f>_xlfn.XLOOKUP(tbDailies[[#This Row],[Date]],BTC_USD_History[Date],BTC_USD_History[Close],"n/a")</f>
        <v>9795.9433590000008</v>
      </c>
      <c r="G645" s="6">
        <f>_xlfn.XLOOKUP(tbDailies[[#This Row],[Date]],ETH_USD_History[Date(UTC)],ETH_USD_History[Value],"n/a")</f>
        <v>223.14</v>
      </c>
      <c r="H645" s="6">
        <f>_xlfn.XLOOKUP(tbDailies[[#This Row],[Date]],VOO_USD_History[Date],VOO_USD_History[Close],"n/a")</f>
        <v>305.32998700000002</v>
      </c>
      <c r="I645" s="8">
        <f>_xlfn.XLOOKUP(tbDailies[[#This Row],[Date]],VIX_USD_History[DATE],VIX_USD_History[CLOSE],"n/a")</f>
        <v>15.47</v>
      </c>
      <c r="J645" s="6">
        <f>tbDailies[[#This Row],[BTC-USD]]*tbDailies[[#This Row],[FX]]</f>
        <v>13033.502639149501</v>
      </c>
      <c r="K645" s="6">
        <f>tbDailies[[#This Row],[ETH-USD]]*tbDailies[[#This Row],[FX]]</f>
        <v>296.88776999999999</v>
      </c>
      <c r="L645" s="16">
        <f>_xlfn.XLOOKUP(tbDailies[[#This Row],[Month]],tbMonthlies[Month],tbMonthlies[US Inflation],L646)</f>
        <v>2.3300000000000001E-2</v>
      </c>
      <c r="M645" s="39">
        <f>_xlfn.XLOOKUP(tbDailies[[#This Row],[Month]],tbMonthlies[Month],tbMonthlies[Buffett Indicator],M646)</f>
        <v>1.5286815778530296</v>
      </c>
      <c r="N645" s="39">
        <f>_xlfn.XLOOKUP(tbDailies[[#This Row],[Month]],tbMonthlies[Month],tbMonthlies[CPI Indicator],N646)</f>
        <v>0.71900936709564445</v>
      </c>
      <c r="O645" s="39">
        <f>_xlfn.XLOOKUP(tbDailies[[#This Row],[Month]],tbMonthlies[Month],tbMonthlies[Shiller PE],O646)</f>
        <v>0.26419999999999999</v>
      </c>
      <c r="P645" s="39">
        <f>_xlfn.XLOOKUP(tbDailies[[#This Row],[Month]],tbMonthlies[Month],tbMonthlies[Unemployment],P646)</f>
        <v>3.5000000000000003E-2</v>
      </c>
      <c r="Q645" s="48">
        <f>_xlfn.XLOOKUP(tbDailies[[#This Row],[Month]],tbMonthlies[Month],tbMonthlies[Debt to GDP],Q646)</f>
        <v>76.477999999999994</v>
      </c>
    </row>
    <row r="646" spans="2:17" ht="30" customHeight="1" x14ac:dyDescent="0.25">
      <c r="B646" s="10">
        <v>43867</v>
      </c>
      <c r="C646" s="18" t="str">
        <f>TEXT(tbDailies[[#This Row],[Date]],"mmm-yy")</f>
        <v>Feb-20</v>
      </c>
      <c r="D646" s="4">
        <v>61</v>
      </c>
      <c r="E646" s="4" t="str">
        <f>_xlfn.XLOOKUP(tbDailies[[#This Row],[Date]],FXUSDCAD[Date],FXUSDCAD[Rate],E647)</f>
        <v>1.3290</v>
      </c>
      <c r="F646" s="6">
        <f>_xlfn.XLOOKUP(tbDailies[[#This Row],[Date]],BTC_USD_History[Date],BTC_USD_History[Close],"n/a")</f>
        <v>9729.8017579999996</v>
      </c>
      <c r="G646" s="6">
        <f>_xlfn.XLOOKUP(tbDailies[[#This Row],[Date]],ETH_USD_History[Date(UTC)],ETH_USD_History[Value],"n/a")</f>
        <v>212.88</v>
      </c>
      <c r="H646" s="6">
        <f>_xlfn.XLOOKUP(tbDailies[[#This Row],[Date]],VOO_USD_History[Date],VOO_USD_History[Close],"n/a")</f>
        <v>306.89001500000001</v>
      </c>
      <c r="I646" s="8">
        <f>_xlfn.XLOOKUP(tbDailies[[#This Row],[Date]],VIX_USD_History[DATE],VIX_USD_History[CLOSE],"n/a")</f>
        <v>14.96</v>
      </c>
      <c r="J646" s="6">
        <f>tbDailies[[#This Row],[BTC-USD]]*tbDailies[[#This Row],[FX]]</f>
        <v>12930.906536381999</v>
      </c>
      <c r="K646" s="6">
        <f>tbDailies[[#This Row],[ETH-USD]]*tbDailies[[#This Row],[FX]]</f>
        <v>282.91751999999997</v>
      </c>
      <c r="L646" s="16">
        <f>_xlfn.XLOOKUP(tbDailies[[#This Row],[Month]],tbMonthlies[Month],tbMonthlies[US Inflation],L647)</f>
        <v>2.3300000000000001E-2</v>
      </c>
      <c r="M646" s="39">
        <f>_xlfn.XLOOKUP(tbDailies[[#This Row],[Month]],tbMonthlies[Month],tbMonthlies[Buffett Indicator],M647)</f>
        <v>1.5286815778530296</v>
      </c>
      <c r="N646" s="39">
        <f>_xlfn.XLOOKUP(tbDailies[[#This Row],[Month]],tbMonthlies[Month],tbMonthlies[CPI Indicator],N647)</f>
        <v>0.71900936709564445</v>
      </c>
      <c r="O646" s="39">
        <f>_xlfn.XLOOKUP(tbDailies[[#This Row],[Month]],tbMonthlies[Month],tbMonthlies[Shiller PE],O647)</f>
        <v>0.26419999999999999</v>
      </c>
      <c r="P646" s="39">
        <f>_xlfn.XLOOKUP(tbDailies[[#This Row],[Month]],tbMonthlies[Month],tbMonthlies[Unemployment],P647)</f>
        <v>3.5000000000000003E-2</v>
      </c>
      <c r="Q646" s="48">
        <f>_xlfn.XLOOKUP(tbDailies[[#This Row],[Month]],tbMonthlies[Month],tbMonthlies[Debt to GDP],Q647)</f>
        <v>76.477999999999994</v>
      </c>
    </row>
    <row r="647" spans="2:17" ht="30" customHeight="1" x14ac:dyDescent="0.25">
      <c r="B647" s="10">
        <v>43866</v>
      </c>
      <c r="C647" s="18" t="str">
        <f>TEXT(tbDailies[[#This Row],[Date]],"mmm-yy")</f>
        <v>Feb-20</v>
      </c>
      <c r="D647" s="4">
        <v>53</v>
      </c>
      <c r="E647" s="4" t="str">
        <f>_xlfn.XLOOKUP(tbDailies[[#This Row],[Date]],FXUSDCAD[Date],FXUSDCAD[Rate],E648)</f>
        <v>1.3289</v>
      </c>
      <c r="F647" s="6">
        <f>_xlfn.XLOOKUP(tbDailies[[#This Row],[Date]],BTC_USD_History[Date],BTC_USD_History[Close],"n/a")</f>
        <v>9613.4238280000009</v>
      </c>
      <c r="G647" s="6">
        <f>_xlfn.XLOOKUP(tbDailies[[#This Row],[Date]],ETH_USD_History[Date(UTC)],ETH_USD_History[Value],"n/a")</f>
        <v>203.85</v>
      </c>
      <c r="H647" s="6">
        <f>_xlfn.XLOOKUP(tbDailies[[#This Row],[Date]],VOO_USD_History[Date],VOO_USD_History[Close],"n/a")</f>
        <v>305.85000600000001</v>
      </c>
      <c r="I647" s="8">
        <f>_xlfn.XLOOKUP(tbDailies[[#This Row],[Date]],VIX_USD_History[DATE],VIX_USD_History[CLOSE],"n/a")</f>
        <v>15.15</v>
      </c>
      <c r="J647" s="6">
        <f>tbDailies[[#This Row],[BTC-USD]]*tbDailies[[#This Row],[FX]]</f>
        <v>12775.278925029201</v>
      </c>
      <c r="K647" s="6">
        <f>tbDailies[[#This Row],[ETH-USD]]*tbDailies[[#This Row],[FX]]</f>
        <v>270.89626499999997</v>
      </c>
      <c r="L647" s="16">
        <f>_xlfn.XLOOKUP(tbDailies[[#This Row],[Month]],tbMonthlies[Month],tbMonthlies[US Inflation],L648)</f>
        <v>2.3300000000000001E-2</v>
      </c>
      <c r="M647" s="39">
        <f>_xlfn.XLOOKUP(tbDailies[[#This Row],[Month]],tbMonthlies[Month],tbMonthlies[Buffett Indicator],M648)</f>
        <v>1.5286815778530296</v>
      </c>
      <c r="N647" s="39">
        <f>_xlfn.XLOOKUP(tbDailies[[#This Row],[Month]],tbMonthlies[Month],tbMonthlies[CPI Indicator],N648)</f>
        <v>0.71900936709564445</v>
      </c>
      <c r="O647" s="39">
        <f>_xlfn.XLOOKUP(tbDailies[[#This Row],[Month]],tbMonthlies[Month],tbMonthlies[Shiller PE],O648)</f>
        <v>0.26419999999999999</v>
      </c>
      <c r="P647" s="39">
        <f>_xlfn.XLOOKUP(tbDailies[[#This Row],[Month]],tbMonthlies[Month],tbMonthlies[Unemployment],P648)</f>
        <v>3.5000000000000003E-2</v>
      </c>
      <c r="Q647" s="48">
        <f>_xlfn.XLOOKUP(tbDailies[[#This Row],[Month]],tbMonthlies[Month],tbMonthlies[Debt to GDP],Q648)</f>
        <v>76.477999999999994</v>
      </c>
    </row>
    <row r="648" spans="2:17" ht="30" customHeight="1" x14ac:dyDescent="0.25">
      <c r="B648" s="10">
        <v>43865</v>
      </c>
      <c r="C648" s="18" t="str">
        <f>TEXT(tbDailies[[#This Row],[Date]],"mmm-yy")</f>
        <v>Feb-20</v>
      </c>
      <c r="D648" s="4">
        <v>56</v>
      </c>
      <c r="E648" s="4" t="str">
        <f>_xlfn.XLOOKUP(tbDailies[[#This Row],[Date]],FXUSDCAD[Date],FXUSDCAD[Rate],E649)</f>
        <v>1.3278</v>
      </c>
      <c r="F648" s="6">
        <f>_xlfn.XLOOKUP(tbDailies[[#This Row],[Date]],BTC_USD_History[Date],BTC_USD_History[Close],"n/a")</f>
        <v>9180.9628909999992</v>
      </c>
      <c r="G648" s="6">
        <f>_xlfn.XLOOKUP(tbDailies[[#This Row],[Date]],ETH_USD_History[Date(UTC)],ETH_USD_History[Value],"n/a")</f>
        <v>188.44</v>
      </c>
      <c r="H648" s="6">
        <f>_xlfn.XLOOKUP(tbDailies[[#This Row],[Date]],VOO_USD_History[Date],VOO_USD_History[Close],"n/a")</f>
        <v>302.42999300000002</v>
      </c>
      <c r="I648" s="8">
        <f>_xlfn.XLOOKUP(tbDailies[[#This Row],[Date]],VIX_USD_History[DATE],VIX_USD_History[CLOSE],"n/a")</f>
        <v>16.05</v>
      </c>
      <c r="J648" s="6">
        <f>tbDailies[[#This Row],[BTC-USD]]*tbDailies[[#This Row],[FX]]</f>
        <v>12190.482526669799</v>
      </c>
      <c r="K648" s="6">
        <f>tbDailies[[#This Row],[ETH-USD]]*tbDailies[[#This Row],[FX]]</f>
        <v>250.210632</v>
      </c>
      <c r="L648" s="16">
        <f>_xlfn.XLOOKUP(tbDailies[[#This Row],[Month]],tbMonthlies[Month],tbMonthlies[US Inflation],L649)</f>
        <v>2.3300000000000001E-2</v>
      </c>
      <c r="M648" s="39">
        <f>_xlfn.XLOOKUP(tbDailies[[#This Row],[Month]],tbMonthlies[Month],tbMonthlies[Buffett Indicator],M649)</f>
        <v>1.5286815778530296</v>
      </c>
      <c r="N648" s="39">
        <f>_xlfn.XLOOKUP(tbDailies[[#This Row],[Month]],tbMonthlies[Month],tbMonthlies[CPI Indicator],N649)</f>
        <v>0.71900936709564445</v>
      </c>
      <c r="O648" s="39">
        <f>_xlfn.XLOOKUP(tbDailies[[#This Row],[Month]],tbMonthlies[Month],tbMonthlies[Shiller PE],O649)</f>
        <v>0.26419999999999999</v>
      </c>
      <c r="P648" s="39">
        <f>_xlfn.XLOOKUP(tbDailies[[#This Row],[Month]],tbMonthlies[Month],tbMonthlies[Unemployment],P649)</f>
        <v>3.5000000000000003E-2</v>
      </c>
      <c r="Q648" s="48">
        <f>_xlfn.XLOOKUP(tbDailies[[#This Row],[Month]],tbMonthlies[Month],tbMonthlies[Debt to GDP],Q649)</f>
        <v>76.477999999999994</v>
      </c>
    </row>
    <row r="649" spans="2:17" ht="30" customHeight="1" x14ac:dyDescent="0.25">
      <c r="B649" s="10">
        <v>43864</v>
      </c>
      <c r="C649" s="18" t="str">
        <f>TEXT(tbDailies[[#This Row],[Date]],"mmm-yy")</f>
        <v>Feb-20</v>
      </c>
      <c r="D649" s="4">
        <v>59</v>
      </c>
      <c r="E649" s="4" t="str">
        <f>_xlfn.XLOOKUP(tbDailies[[#This Row],[Date]],FXUSDCAD[Date],FXUSDCAD[Rate],E650)</f>
        <v>1.3275</v>
      </c>
      <c r="F649" s="6">
        <f>_xlfn.XLOOKUP(tbDailies[[#This Row],[Date]],BTC_USD_History[Date],BTC_USD_History[Close],"n/a")</f>
        <v>9293.5214840000008</v>
      </c>
      <c r="G649" s="6">
        <f>_xlfn.XLOOKUP(tbDailies[[#This Row],[Date]],ETH_USD_History[Date(UTC)],ETH_USD_History[Value],"n/a")</f>
        <v>189.77</v>
      </c>
      <c r="H649" s="6">
        <f>_xlfn.XLOOKUP(tbDailies[[#This Row],[Date]],VOO_USD_History[Date],VOO_USD_History[Close],"n/a")</f>
        <v>297.83999599999999</v>
      </c>
      <c r="I649" s="8">
        <f>_xlfn.XLOOKUP(tbDailies[[#This Row],[Date]],VIX_USD_History[DATE],VIX_USD_History[CLOSE],"n/a")</f>
        <v>17.97</v>
      </c>
      <c r="J649" s="6">
        <f>tbDailies[[#This Row],[BTC-USD]]*tbDailies[[#This Row],[FX]]</f>
        <v>12337.149770010001</v>
      </c>
      <c r="K649" s="6">
        <f>tbDailies[[#This Row],[ETH-USD]]*tbDailies[[#This Row],[FX]]</f>
        <v>251.91967499999998</v>
      </c>
      <c r="L649" s="16">
        <f>_xlfn.XLOOKUP(tbDailies[[#This Row],[Month]],tbMonthlies[Month],tbMonthlies[US Inflation],L650)</f>
        <v>2.3300000000000001E-2</v>
      </c>
      <c r="M649" s="39">
        <f>_xlfn.XLOOKUP(tbDailies[[#This Row],[Month]],tbMonthlies[Month],tbMonthlies[Buffett Indicator],M650)</f>
        <v>1.5286815778530296</v>
      </c>
      <c r="N649" s="39">
        <f>_xlfn.XLOOKUP(tbDailies[[#This Row],[Month]],tbMonthlies[Month],tbMonthlies[CPI Indicator],N650)</f>
        <v>0.71900936709564445</v>
      </c>
      <c r="O649" s="39">
        <f>_xlfn.XLOOKUP(tbDailies[[#This Row],[Month]],tbMonthlies[Month],tbMonthlies[Shiller PE],O650)</f>
        <v>0.26419999999999999</v>
      </c>
      <c r="P649" s="39">
        <f>_xlfn.XLOOKUP(tbDailies[[#This Row],[Month]],tbMonthlies[Month],tbMonthlies[Unemployment],P650)</f>
        <v>3.5000000000000003E-2</v>
      </c>
      <c r="Q649" s="48">
        <f>_xlfn.XLOOKUP(tbDailies[[#This Row],[Month]],tbMonthlies[Month],tbMonthlies[Debt to GDP],Q650)</f>
        <v>76.477999999999994</v>
      </c>
    </row>
    <row r="650" spans="2:17" ht="30" customHeight="1" x14ac:dyDescent="0.25">
      <c r="B650" s="10">
        <v>43863</v>
      </c>
      <c r="C650" s="18" t="str">
        <f>TEXT(tbDailies[[#This Row],[Date]],"mmm-yy")</f>
        <v>Feb-20</v>
      </c>
      <c r="D650" s="4">
        <v>57</v>
      </c>
      <c r="E650" s="4" t="str">
        <f>_xlfn.XLOOKUP(tbDailies[[#This Row],[Date]],FXUSDCAD[Date],FXUSDCAD[Rate],E651)</f>
        <v>1.3233</v>
      </c>
      <c r="F650" s="6">
        <f>_xlfn.XLOOKUP(tbDailies[[#This Row],[Date]],BTC_USD_History[Date],BTC_USD_History[Close],"n/a")</f>
        <v>9344.3652340000008</v>
      </c>
      <c r="G650" s="6">
        <f>_xlfn.XLOOKUP(tbDailies[[#This Row],[Date]],ETH_USD_History[Date(UTC)],ETH_USD_History[Value],"n/a")</f>
        <v>188.39</v>
      </c>
      <c r="H650" s="6" t="str">
        <f>_xlfn.XLOOKUP(tbDailies[[#This Row],[Date]],VOO_USD_History[Date],VOO_USD_History[Close],"n/a")</f>
        <v>n/a</v>
      </c>
      <c r="I650" s="8" t="str">
        <f>_xlfn.XLOOKUP(tbDailies[[#This Row],[Date]],VIX_USD_History[DATE],VIX_USD_History[CLOSE],"n/a")</f>
        <v>n/a</v>
      </c>
      <c r="J650" s="6">
        <f>tbDailies[[#This Row],[BTC-USD]]*tbDailies[[#This Row],[FX]]</f>
        <v>12365.398514152201</v>
      </c>
      <c r="K650" s="6">
        <f>tbDailies[[#This Row],[ETH-USD]]*tbDailies[[#This Row],[FX]]</f>
        <v>249.29648699999996</v>
      </c>
      <c r="L650" s="16">
        <f>_xlfn.XLOOKUP(tbDailies[[#This Row],[Month]],tbMonthlies[Month],tbMonthlies[US Inflation],L651)</f>
        <v>2.3300000000000001E-2</v>
      </c>
      <c r="M650" s="39">
        <f>_xlfn.XLOOKUP(tbDailies[[#This Row],[Month]],tbMonthlies[Month],tbMonthlies[Buffett Indicator],M651)</f>
        <v>1.5286815778530296</v>
      </c>
      <c r="N650" s="39">
        <f>_xlfn.XLOOKUP(tbDailies[[#This Row],[Month]],tbMonthlies[Month],tbMonthlies[CPI Indicator],N651)</f>
        <v>0.71900936709564445</v>
      </c>
      <c r="O650" s="39">
        <f>_xlfn.XLOOKUP(tbDailies[[#This Row],[Month]],tbMonthlies[Month],tbMonthlies[Shiller PE],O651)</f>
        <v>0.26419999999999999</v>
      </c>
      <c r="P650" s="39">
        <f>_xlfn.XLOOKUP(tbDailies[[#This Row],[Month]],tbMonthlies[Month],tbMonthlies[Unemployment],P651)</f>
        <v>3.5000000000000003E-2</v>
      </c>
      <c r="Q650" s="48">
        <f>_xlfn.XLOOKUP(tbDailies[[#This Row],[Month]],tbMonthlies[Month],tbMonthlies[Debt to GDP],Q651)</f>
        <v>76.477999999999994</v>
      </c>
    </row>
    <row r="651" spans="2:17" ht="30" customHeight="1" x14ac:dyDescent="0.25">
      <c r="B651" s="10">
        <v>43862</v>
      </c>
      <c r="C651" s="18" t="str">
        <f>TEXT(tbDailies[[#This Row],[Date]],"mmm-yy")</f>
        <v>Feb-20</v>
      </c>
      <c r="D651" s="4">
        <v>57</v>
      </c>
      <c r="E651" s="4" t="str">
        <f>_xlfn.XLOOKUP(tbDailies[[#This Row],[Date]],FXUSDCAD[Date],FXUSDCAD[Rate],E652)</f>
        <v>1.3233</v>
      </c>
      <c r="F651" s="6">
        <f>_xlfn.XLOOKUP(tbDailies[[#This Row],[Date]],BTC_USD_History[Date],BTC_USD_History[Close],"n/a")</f>
        <v>9392.875</v>
      </c>
      <c r="G651" s="6">
        <f>_xlfn.XLOOKUP(tbDailies[[#This Row],[Date]],ETH_USD_History[Date(UTC)],ETH_USD_History[Value],"n/a")</f>
        <v>183.66</v>
      </c>
      <c r="H651" s="6" t="str">
        <f>_xlfn.XLOOKUP(tbDailies[[#This Row],[Date]],VOO_USD_History[Date],VOO_USD_History[Close],"n/a")</f>
        <v>n/a</v>
      </c>
      <c r="I651" s="8" t="str">
        <f>_xlfn.XLOOKUP(tbDailies[[#This Row],[Date]],VIX_USD_History[DATE],VIX_USD_History[CLOSE],"n/a")</f>
        <v>n/a</v>
      </c>
      <c r="J651" s="6">
        <f>tbDailies[[#This Row],[BTC-USD]]*tbDailies[[#This Row],[FX]]</f>
        <v>12429.5914875</v>
      </c>
      <c r="K651" s="6">
        <f>tbDailies[[#This Row],[ETH-USD]]*tbDailies[[#This Row],[FX]]</f>
        <v>243.03727799999999</v>
      </c>
      <c r="L651" s="16">
        <f>_xlfn.XLOOKUP(tbDailies[[#This Row],[Month]],tbMonthlies[Month],tbMonthlies[US Inflation],L652)</f>
        <v>2.3300000000000001E-2</v>
      </c>
      <c r="M651" s="39">
        <f>_xlfn.XLOOKUP(tbDailies[[#This Row],[Month]],tbMonthlies[Month],tbMonthlies[Buffett Indicator],M652)</f>
        <v>1.5286815778530296</v>
      </c>
      <c r="N651" s="39">
        <f>_xlfn.XLOOKUP(tbDailies[[#This Row],[Month]],tbMonthlies[Month],tbMonthlies[CPI Indicator],N652)</f>
        <v>0.71900936709564445</v>
      </c>
      <c r="O651" s="39">
        <f>_xlfn.XLOOKUP(tbDailies[[#This Row],[Month]],tbMonthlies[Month],tbMonthlies[Shiller PE],O652)</f>
        <v>0.26419999999999999</v>
      </c>
      <c r="P651" s="39">
        <f>_xlfn.XLOOKUP(tbDailies[[#This Row],[Month]],tbMonthlies[Month],tbMonthlies[Unemployment],P652)</f>
        <v>3.5000000000000003E-2</v>
      </c>
      <c r="Q651" s="48">
        <f>_xlfn.XLOOKUP(tbDailies[[#This Row],[Month]],tbMonthlies[Month],tbMonthlies[Debt to GDP],Q652)</f>
        <v>76.477999999999994</v>
      </c>
    </row>
    <row r="652" spans="2:17" ht="30" customHeight="1" x14ac:dyDescent="0.25">
      <c r="B652" s="10">
        <v>43861</v>
      </c>
      <c r="C652" s="18" t="str">
        <f>TEXT(tbDailies[[#This Row],[Date]],"mmm-yy")</f>
        <v>Jan-20</v>
      </c>
      <c r="D652" s="4">
        <v>55</v>
      </c>
      <c r="E652" s="4" t="str">
        <f>_xlfn.XLOOKUP(tbDailies[[#This Row],[Date]],FXUSDCAD[Date],FXUSDCAD[Rate],E653)</f>
        <v>1.3233</v>
      </c>
      <c r="F652" s="6">
        <f>_xlfn.XLOOKUP(tbDailies[[#This Row],[Date]],BTC_USD_History[Date],BTC_USD_History[Close],"n/a")</f>
        <v>9350.5292969999991</v>
      </c>
      <c r="G652" s="6">
        <f>_xlfn.XLOOKUP(tbDailies[[#This Row],[Date]],ETH_USD_History[Date(UTC)],ETH_USD_History[Value],"n/a")</f>
        <v>179.76</v>
      </c>
      <c r="H652" s="6">
        <f>_xlfn.XLOOKUP(tbDailies[[#This Row],[Date]],VOO_USD_History[Date],VOO_USD_History[Close],"n/a")</f>
        <v>295.69000199999999</v>
      </c>
      <c r="I652" s="8">
        <f>_xlfn.XLOOKUP(tbDailies[[#This Row],[Date]],VIX_USD_History[DATE],VIX_USD_History[CLOSE],"n/a")</f>
        <v>18.84</v>
      </c>
      <c r="J652" s="6">
        <f>tbDailies[[#This Row],[BTC-USD]]*tbDailies[[#This Row],[FX]]</f>
        <v>12373.555418720098</v>
      </c>
      <c r="K652" s="6">
        <f>tbDailies[[#This Row],[ETH-USD]]*tbDailies[[#This Row],[FX]]</f>
        <v>237.87640799999997</v>
      </c>
      <c r="L652" s="16">
        <f>_xlfn.XLOOKUP(tbDailies[[#This Row],[Month]],tbMonthlies[Month],tbMonthlies[US Inflation],L653)</f>
        <v>2.4899999999999999E-2</v>
      </c>
      <c r="M652" s="39">
        <f>_xlfn.XLOOKUP(tbDailies[[#This Row],[Month]],tbMonthlies[Month],tbMonthlies[Buffett Indicator],M653)</f>
        <v>1.4908669452926344</v>
      </c>
      <c r="N652" s="39">
        <f>_xlfn.XLOOKUP(tbDailies[[#This Row],[Month]],tbMonthlies[Month],tbMonthlies[CPI Indicator],N653)</f>
        <v>0.71061233565889315</v>
      </c>
      <c r="O652" s="39">
        <f>_xlfn.XLOOKUP(tbDailies[[#This Row],[Month]],tbMonthlies[Month],tbMonthlies[Shiller PE],O653)</f>
        <v>0.24879999999999999</v>
      </c>
      <c r="P652" s="39">
        <f>_xlfn.XLOOKUP(tbDailies[[#This Row],[Month]],tbMonthlies[Month],tbMonthlies[Unemployment],P653)</f>
        <v>3.5000000000000003E-2</v>
      </c>
      <c r="Q652" s="48">
        <f>_xlfn.XLOOKUP(tbDailies[[#This Row],[Month]],tbMonthlies[Month],tbMonthlies[Debt to GDP],Q653)</f>
        <v>76.477999999999994</v>
      </c>
    </row>
    <row r="653" spans="2:17" ht="30" customHeight="1" x14ac:dyDescent="0.25">
      <c r="B653" s="10">
        <v>43860</v>
      </c>
      <c r="C653" s="18" t="str">
        <f>TEXT(tbDailies[[#This Row],[Date]],"mmm-yy")</f>
        <v>Jan-20</v>
      </c>
      <c r="D653" s="4">
        <v>57</v>
      </c>
      <c r="E653" s="4" t="str">
        <f>_xlfn.XLOOKUP(tbDailies[[#This Row],[Date]],FXUSDCAD[Date],FXUSDCAD[Rate],E654)</f>
        <v>1.3217</v>
      </c>
      <c r="F653" s="6">
        <f>_xlfn.XLOOKUP(tbDailies[[#This Row],[Date]],BTC_USD_History[Date],BTC_USD_History[Close],"n/a")</f>
        <v>9508.9931639999995</v>
      </c>
      <c r="G653" s="6">
        <f>_xlfn.XLOOKUP(tbDailies[[#This Row],[Date]],ETH_USD_History[Date(UTC)],ETH_USD_History[Value],"n/a")</f>
        <v>184.47</v>
      </c>
      <c r="H653" s="6">
        <f>_xlfn.XLOOKUP(tbDailies[[#This Row],[Date]],VOO_USD_History[Date],VOO_USD_History[Close],"n/a")</f>
        <v>301.08999599999999</v>
      </c>
      <c r="I653" s="8">
        <f>_xlfn.XLOOKUP(tbDailies[[#This Row],[Date]],VIX_USD_History[DATE],VIX_USD_History[CLOSE],"n/a")</f>
        <v>15.49</v>
      </c>
      <c r="J653" s="6">
        <f>tbDailies[[#This Row],[BTC-USD]]*tbDailies[[#This Row],[FX]]</f>
        <v>12568.0362648588</v>
      </c>
      <c r="K653" s="6">
        <f>tbDailies[[#This Row],[ETH-USD]]*tbDailies[[#This Row],[FX]]</f>
        <v>243.81399900000002</v>
      </c>
      <c r="L653" s="16">
        <f>_xlfn.XLOOKUP(tbDailies[[#This Row],[Month]],tbMonthlies[Month],tbMonthlies[US Inflation],L654)</f>
        <v>2.4899999999999999E-2</v>
      </c>
      <c r="M653" s="39">
        <f>_xlfn.XLOOKUP(tbDailies[[#This Row],[Month]],tbMonthlies[Month],tbMonthlies[Buffett Indicator],M654)</f>
        <v>1.4908669452926344</v>
      </c>
      <c r="N653" s="39">
        <f>_xlfn.XLOOKUP(tbDailies[[#This Row],[Month]],tbMonthlies[Month],tbMonthlies[CPI Indicator],N654)</f>
        <v>0.71061233565889315</v>
      </c>
      <c r="O653" s="39">
        <f>_xlfn.XLOOKUP(tbDailies[[#This Row],[Month]],tbMonthlies[Month],tbMonthlies[Shiller PE],O654)</f>
        <v>0.24879999999999999</v>
      </c>
      <c r="P653" s="39">
        <f>_xlfn.XLOOKUP(tbDailies[[#This Row],[Month]],tbMonthlies[Month],tbMonthlies[Unemployment],P654)</f>
        <v>3.5000000000000003E-2</v>
      </c>
      <c r="Q653" s="48">
        <f>_xlfn.XLOOKUP(tbDailies[[#This Row],[Month]],tbMonthlies[Month],tbMonthlies[Debt to GDP],Q654)</f>
        <v>76.477999999999994</v>
      </c>
    </row>
    <row r="654" spans="2:17" ht="30" customHeight="1" x14ac:dyDescent="0.25">
      <c r="B654" s="10">
        <v>43859</v>
      </c>
      <c r="C654" s="18" t="str">
        <f>TEXT(tbDailies[[#This Row],[Date]],"mmm-yy")</f>
        <v>Jan-20</v>
      </c>
      <c r="D654" s="4">
        <v>57</v>
      </c>
      <c r="E654" s="4" t="str">
        <f>_xlfn.XLOOKUP(tbDailies[[#This Row],[Date]],FXUSDCAD[Date],FXUSDCAD[Rate],E655)</f>
        <v>1.3196</v>
      </c>
      <c r="F654" s="6">
        <f>_xlfn.XLOOKUP(tbDailies[[#This Row],[Date]],BTC_USD_History[Date],BTC_USD_History[Close],"n/a")</f>
        <v>9316.6298829999996</v>
      </c>
      <c r="G654" s="6">
        <f>_xlfn.XLOOKUP(tbDailies[[#This Row],[Date]],ETH_USD_History[Date(UTC)],ETH_USD_History[Value],"n/a")</f>
        <v>173.55</v>
      </c>
      <c r="H654" s="6">
        <f>_xlfn.XLOOKUP(tbDailies[[#This Row],[Date]],VOO_USD_History[Date],VOO_USD_History[Close],"n/a")</f>
        <v>300.14999399999999</v>
      </c>
      <c r="I654" s="8">
        <f>_xlfn.XLOOKUP(tbDailies[[#This Row],[Date]],VIX_USD_History[DATE],VIX_USD_History[CLOSE],"n/a")</f>
        <v>16.39</v>
      </c>
      <c r="J654" s="6">
        <f>tbDailies[[#This Row],[BTC-USD]]*tbDailies[[#This Row],[FX]]</f>
        <v>12294.2247936068</v>
      </c>
      <c r="K654" s="6">
        <f>tbDailies[[#This Row],[ETH-USD]]*tbDailies[[#This Row],[FX]]</f>
        <v>229.01658000000003</v>
      </c>
      <c r="L654" s="16">
        <f>_xlfn.XLOOKUP(tbDailies[[#This Row],[Month]],tbMonthlies[Month],tbMonthlies[US Inflation],L655)</f>
        <v>2.4899999999999999E-2</v>
      </c>
      <c r="M654" s="39">
        <f>_xlfn.XLOOKUP(tbDailies[[#This Row],[Month]],tbMonthlies[Month],tbMonthlies[Buffett Indicator],M655)</f>
        <v>1.4908669452926344</v>
      </c>
      <c r="N654" s="39">
        <f>_xlfn.XLOOKUP(tbDailies[[#This Row],[Month]],tbMonthlies[Month],tbMonthlies[CPI Indicator],N655)</f>
        <v>0.71061233565889315</v>
      </c>
      <c r="O654" s="39">
        <f>_xlfn.XLOOKUP(tbDailies[[#This Row],[Month]],tbMonthlies[Month],tbMonthlies[Shiller PE],O655)</f>
        <v>0.24879999999999999</v>
      </c>
      <c r="P654" s="39">
        <f>_xlfn.XLOOKUP(tbDailies[[#This Row],[Month]],tbMonthlies[Month],tbMonthlies[Unemployment],P655)</f>
        <v>3.5000000000000003E-2</v>
      </c>
      <c r="Q654" s="48">
        <f>_xlfn.XLOOKUP(tbDailies[[#This Row],[Month]],tbMonthlies[Month],tbMonthlies[Debt to GDP],Q655)</f>
        <v>76.477999999999994</v>
      </c>
    </row>
    <row r="655" spans="2:17" ht="30" customHeight="1" x14ac:dyDescent="0.25">
      <c r="B655" s="10">
        <v>43858</v>
      </c>
      <c r="C655" s="18" t="str">
        <f>TEXT(tbDailies[[#This Row],[Date]],"mmm-yy")</f>
        <v>Jan-20</v>
      </c>
      <c r="D655" s="4">
        <v>54</v>
      </c>
      <c r="E655" s="4" t="str">
        <f>_xlfn.XLOOKUP(tbDailies[[#This Row],[Date]],FXUSDCAD[Date],FXUSDCAD[Rate],E656)</f>
        <v>1.3179</v>
      </c>
      <c r="F655" s="6">
        <f>_xlfn.XLOOKUP(tbDailies[[#This Row],[Date]],BTC_USD_History[Date],BTC_USD_History[Close],"n/a")</f>
        <v>9358.5898440000001</v>
      </c>
      <c r="G655" s="6">
        <f>_xlfn.XLOOKUP(tbDailies[[#This Row],[Date]],ETH_USD_History[Date(UTC)],ETH_USD_History[Value],"n/a")</f>
        <v>176</v>
      </c>
      <c r="H655" s="6">
        <f>_xlfn.XLOOKUP(tbDailies[[#This Row],[Date]],VOO_USD_History[Date],VOO_USD_History[Close],"n/a")</f>
        <v>300.45001200000002</v>
      </c>
      <c r="I655" s="8">
        <f>_xlfn.XLOOKUP(tbDailies[[#This Row],[Date]],VIX_USD_History[DATE],VIX_USD_History[CLOSE],"n/a")</f>
        <v>16.28</v>
      </c>
      <c r="J655" s="6">
        <f>tbDailies[[#This Row],[BTC-USD]]*tbDailies[[#This Row],[FX]]</f>
        <v>12333.685555407601</v>
      </c>
      <c r="K655" s="6">
        <f>tbDailies[[#This Row],[ETH-USD]]*tbDailies[[#This Row],[FX]]</f>
        <v>231.9504</v>
      </c>
      <c r="L655" s="16">
        <f>_xlfn.XLOOKUP(tbDailies[[#This Row],[Month]],tbMonthlies[Month],tbMonthlies[US Inflation],L656)</f>
        <v>2.4899999999999999E-2</v>
      </c>
      <c r="M655" s="39">
        <f>_xlfn.XLOOKUP(tbDailies[[#This Row],[Month]],tbMonthlies[Month],tbMonthlies[Buffett Indicator],M656)</f>
        <v>1.4908669452926344</v>
      </c>
      <c r="N655" s="39">
        <f>_xlfn.XLOOKUP(tbDailies[[#This Row],[Month]],tbMonthlies[Month],tbMonthlies[CPI Indicator],N656)</f>
        <v>0.71061233565889315</v>
      </c>
      <c r="O655" s="39">
        <f>_xlfn.XLOOKUP(tbDailies[[#This Row],[Month]],tbMonthlies[Month],tbMonthlies[Shiller PE],O656)</f>
        <v>0.24879999999999999</v>
      </c>
      <c r="P655" s="39">
        <f>_xlfn.XLOOKUP(tbDailies[[#This Row],[Month]],tbMonthlies[Month],tbMonthlies[Unemployment],P656)</f>
        <v>3.5000000000000003E-2</v>
      </c>
      <c r="Q655" s="48">
        <f>_xlfn.XLOOKUP(tbDailies[[#This Row],[Month]],tbMonthlies[Month],tbMonthlies[Debt to GDP],Q656)</f>
        <v>76.477999999999994</v>
      </c>
    </row>
    <row r="656" spans="2:17" ht="30" customHeight="1" x14ac:dyDescent="0.25">
      <c r="B656" s="10">
        <v>43857</v>
      </c>
      <c r="C656" s="18" t="str">
        <f>TEXT(tbDailies[[#This Row],[Date]],"mmm-yy")</f>
        <v>Jan-20</v>
      </c>
      <c r="D656" s="4">
        <v>50</v>
      </c>
      <c r="E656" s="4" t="str">
        <f>_xlfn.XLOOKUP(tbDailies[[#This Row],[Date]],FXUSDCAD[Date],FXUSDCAD[Rate],E657)</f>
        <v>1.3182</v>
      </c>
      <c r="F656" s="6">
        <f>_xlfn.XLOOKUP(tbDailies[[#This Row],[Date]],BTC_USD_History[Date],BTC_USD_History[Close],"n/a")</f>
        <v>8909.8193360000005</v>
      </c>
      <c r="G656" s="6">
        <f>_xlfn.XLOOKUP(tbDailies[[#This Row],[Date]],ETH_USD_History[Date(UTC)],ETH_USD_History[Value],"n/a")</f>
        <v>169.95</v>
      </c>
      <c r="H656" s="6">
        <f>_xlfn.XLOOKUP(tbDailies[[#This Row],[Date]],VOO_USD_History[Date],VOO_USD_History[Close],"n/a")</f>
        <v>297.23001099999999</v>
      </c>
      <c r="I656" s="8">
        <f>_xlfn.XLOOKUP(tbDailies[[#This Row],[Date]],VIX_USD_History[DATE],VIX_USD_History[CLOSE],"n/a")</f>
        <v>18.23</v>
      </c>
      <c r="J656" s="6">
        <f>tbDailies[[#This Row],[BTC-USD]]*tbDailies[[#This Row],[FX]]</f>
        <v>11744.923848715202</v>
      </c>
      <c r="K656" s="6">
        <f>tbDailies[[#This Row],[ETH-USD]]*tbDailies[[#This Row],[FX]]</f>
        <v>224.02808999999999</v>
      </c>
      <c r="L656" s="16">
        <f>_xlfn.XLOOKUP(tbDailies[[#This Row],[Month]],tbMonthlies[Month],tbMonthlies[US Inflation],L657)</f>
        <v>2.4899999999999999E-2</v>
      </c>
      <c r="M656" s="39">
        <f>_xlfn.XLOOKUP(tbDailies[[#This Row],[Month]],tbMonthlies[Month],tbMonthlies[Buffett Indicator],M657)</f>
        <v>1.4908669452926344</v>
      </c>
      <c r="N656" s="39">
        <f>_xlfn.XLOOKUP(tbDailies[[#This Row],[Month]],tbMonthlies[Month],tbMonthlies[CPI Indicator],N657)</f>
        <v>0.71061233565889315</v>
      </c>
      <c r="O656" s="39">
        <f>_xlfn.XLOOKUP(tbDailies[[#This Row],[Month]],tbMonthlies[Month],tbMonthlies[Shiller PE],O657)</f>
        <v>0.24879999999999999</v>
      </c>
      <c r="P656" s="39">
        <f>_xlfn.XLOOKUP(tbDailies[[#This Row],[Month]],tbMonthlies[Month],tbMonthlies[Unemployment],P657)</f>
        <v>3.5000000000000003E-2</v>
      </c>
      <c r="Q656" s="48">
        <f>_xlfn.XLOOKUP(tbDailies[[#This Row],[Month]],tbMonthlies[Month],tbMonthlies[Debt to GDP],Q657)</f>
        <v>76.477999999999994</v>
      </c>
    </row>
    <row r="657" spans="2:17" ht="30" customHeight="1" x14ac:dyDescent="0.25">
      <c r="B657" s="10">
        <v>43856</v>
      </c>
      <c r="C657" s="18" t="str">
        <f>TEXT(tbDailies[[#This Row],[Date]],"mmm-yy")</f>
        <v>Jan-20</v>
      </c>
      <c r="D657" s="4">
        <v>42</v>
      </c>
      <c r="E657" s="4" t="str">
        <f>_xlfn.XLOOKUP(tbDailies[[#This Row],[Date]],FXUSDCAD[Date],FXUSDCAD[Rate],E658)</f>
        <v>1.3140</v>
      </c>
      <c r="F657" s="6">
        <f>_xlfn.XLOOKUP(tbDailies[[#This Row],[Date]],BTC_USD_History[Date],BTC_USD_History[Close],"n/a")</f>
        <v>8596.8300780000009</v>
      </c>
      <c r="G657" s="6">
        <f>_xlfn.XLOOKUP(tbDailies[[#This Row],[Date]],ETH_USD_History[Date(UTC)],ETH_USD_History[Value],"n/a")</f>
        <v>167.72</v>
      </c>
      <c r="H657" s="6" t="str">
        <f>_xlfn.XLOOKUP(tbDailies[[#This Row],[Date]],VOO_USD_History[Date],VOO_USD_History[Close],"n/a")</f>
        <v>n/a</v>
      </c>
      <c r="I657" s="8" t="str">
        <f>_xlfn.XLOOKUP(tbDailies[[#This Row],[Date]],VIX_USD_History[DATE],VIX_USD_History[CLOSE],"n/a")</f>
        <v>n/a</v>
      </c>
      <c r="J657" s="6">
        <f>tbDailies[[#This Row],[BTC-USD]]*tbDailies[[#This Row],[FX]]</f>
        <v>11296.234722492001</v>
      </c>
      <c r="K657" s="6">
        <f>tbDailies[[#This Row],[ETH-USD]]*tbDailies[[#This Row],[FX]]</f>
        <v>220.38408000000001</v>
      </c>
      <c r="L657" s="16">
        <f>_xlfn.XLOOKUP(tbDailies[[#This Row],[Month]],tbMonthlies[Month],tbMonthlies[US Inflation],L658)</f>
        <v>2.4899999999999999E-2</v>
      </c>
      <c r="M657" s="39">
        <f>_xlfn.XLOOKUP(tbDailies[[#This Row],[Month]],tbMonthlies[Month],tbMonthlies[Buffett Indicator],M658)</f>
        <v>1.4908669452926344</v>
      </c>
      <c r="N657" s="39">
        <f>_xlfn.XLOOKUP(tbDailies[[#This Row],[Month]],tbMonthlies[Month],tbMonthlies[CPI Indicator],N658)</f>
        <v>0.71061233565889315</v>
      </c>
      <c r="O657" s="39">
        <f>_xlfn.XLOOKUP(tbDailies[[#This Row],[Month]],tbMonthlies[Month],tbMonthlies[Shiller PE],O658)</f>
        <v>0.24879999999999999</v>
      </c>
      <c r="P657" s="39">
        <f>_xlfn.XLOOKUP(tbDailies[[#This Row],[Month]],tbMonthlies[Month],tbMonthlies[Unemployment],P658)</f>
        <v>3.5000000000000003E-2</v>
      </c>
      <c r="Q657" s="48">
        <f>_xlfn.XLOOKUP(tbDailies[[#This Row],[Month]],tbMonthlies[Month],tbMonthlies[Debt to GDP],Q658)</f>
        <v>76.477999999999994</v>
      </c>
    </row>
    <row r="658" spans="2:17" ht="30" customHeight="1" x14ac:dyDescent="0.25">
      <c r="B658" s="10">
        <v>43855</v>
      </c>
      <c r="C658" s="18" t="str">
        <f>TEXT(tbDailies[[#This Row],[Date]],"mmm-yy")</f>
        <v>Jan-20</v>
      </c>
      <c r="D658" s="4">
        <v>41</v>
      </c>
      <c r="E658" s="4" t="str">
        <f>_xlfn.XLOOKUP(tbDailies[[#This Row],[Date]],FXUSDCAD[Date],FXUSDCAD[Rate],E659)</f>
        <v>1.3140</v>
      </c>
      <c r="F658" s="6">
        <f>_xlfn.XLOOKUP(tbDailies[[#This Row],[Date]],BTC_USD_History[Date],BTC_USD_History[Close],"n/a")</f>
        <v>8367.8476559999999</v>
      </c>
      <c r="G658" s="6">
        <f>_xlfn.XLOOKUP(tbDailies[[#This Row],[Date]],ETH_USD_History[Date(UTC)],ETH_USD_History[Value],"n/a")</f>
        <v>160.36000000000001</v>
      </c>
      <c r="H658" s="6" t="str">
        <f>_xlfn.XLOOKUP(tbDailies[[#This Row],[Date]],VOO_USD_History[Date],VOO_USD_History[Close],"n/a")</f>
        <v>n/a</v>
      </c>
      <c r="I658" s="8" t="str">
        <f>_xlfn.XLOOKUP(tbDailies[[#This Row],[Date]],VIX_USD_History[DATE],VIX_USD_History[CLOSE],"n/a")</f>
        <v>n/a</v>
      </c>
      <c r="J658" s="6">
        <f>tbDailies[[#This Row],[BTC-USD]]*tbDailies[[#This Row],[FX]]</f>
        <v>10995.351819984</v>
      </c>
      <c r="K658" s="6">
        <f>tbDailies[[#This Row],[ETH-USD]]*tbDailies[[#This Row],[FX]]</f>
        <v>210.71304000000003</v>
      </c>
      <c r="L658" s="16">
        <f>_xlfn.XLOOKUP(tbDailies[[#This Row],[Month]],tbMonthlies[Month],tbMonthlies[US Inflation],L659)</f>
        <v>2.4899999999999999E-2</v>
      </c>
      <c r="M658" s="39">
        <f>_xlfn.XLOOKUP(tbDailies[[#This Row],[Month]],tbMonthlies[Month],tbMonthlies[Buffett Indicator],M659)</f>
        <v>1.4908669452926344</v>
      </c>
      <c r="N658" s="39">
        <f>_xlfn.XLOOKUP(tbDailies[[#This Row],[Month]],tbMonthlies[Month],tbMonthlies[CPI Indicator],N659)</f>
        <v>0.71061233565889315</v>
      </c>
      <c r="O658" s="39">
        <f>_xlfn.XLOOKUP(tbDailies[[#This Row],[Month]],tbMonthlies[Month],tbMonthlies[Shiller PE],O659)</f>
        <v>0.24879999999999999</v>
      </c>
      <c r="P658" s="39">
        <f>_xlfn.XLOOKUP(tbDailies[[#This Row],[Month]],tbMonthlies[Month],tbMonthlies[Unemployment],P659)</f>
        <v>3.5000000000000003E-2</v>
      </c>
      <c r="Q658" s="48">
        <f>_xlfn.XLOOKUP(tbDailies[[#This Row],[Month]],tbMonthlies[Month],tbMonthlies[Debt to GDP],Q659)</f>
        <v>76.477999999999994</v>
      </c>
    </row>
    <row r="659" spans="2:17" ht="30" customHeight="1" x14ac:dyDescent="0.25">
      <c r="B659" s="10">
        <v>43854</v>
      </c>
      <c r="C659" s="18" t="str">
        <f>TEXT(tbDailies[[#This Row],[Date]],"mmm-yy")</f>
        <v>Jan-20</v>
      </c>
      <c r="D659" s="4">
        <v>40</v>
      </c>
      <c r="E659" s="4" t="str">
        <f>_xlfn.XLOOKUP(tbDailies[[#This Row],[Date]],FXUSDCAD[Date],FXUSDCAD[Rate],E660)</f>
        <v>1.3140</v>
      </c>
      <c r="F659" s="6">
        <f>_xlfn.XLOOKUP(tbDailies[[#This Row],[Date]],BTC_USD_History[Date],BTC_USD_History[Close],"n/a")</f>
        <v>8445.4345699999994</v>
      </c>
      <c r="G659" s="6">
        <f>_xlfn.XLOOKUP(tbDailies[[#This Row],[Date]],ETH_USD_History[Date(UTC)],ETH_USD_History[Value],"n/a")</f>
        <v>162.44999999999999</v>
      </c>
      <c r="H659" s="6">
        <f>_xlfn.XLOOKUP(tbDailies[[#This Row],[Date]],VOO_USD_History[Date],VOO_USD_History[Close],"n/a")</f>
        <v>302.02999899999998</v>
      </c>
      <c r="I659" s="8">
        <f>_xlfn.XLOOKUP(tbDailies[[#This Row],[Date]],VIX_USD_History[DATE],VIX_USD_History[CLOSE],"n/a")</f>
        <v>14.56</v>
      </c>
      <c r="J659" s="6">
        <f>tbDailies[[#This Row],[BTC-USD]]*tbDailies[[#This Row],[FX]]</f>
        <v>11097.301024979999</v>
      </c>
      <c r="K659" s="6">
        <f>tbDailies[[#This Row],[ETH-USD]]*tbDailies[[#This Row],[FX]]</f>
        <v>213.45929999999998</v>
      </c>
      <c r="L659" s="16">
        <f>_xlfn.XLOOKUP(tbDailies[[#This Row],[Month]],tbMonthlies[Month],tbMonthlies[US Inflation],L660)</f>
        <v>2.4899999999999999E-2</v>
      </c>
      <c r="M659" s="39">
        <f>_xlfn.XLOOKUP(tbDailies[[#This Row],[Month]],tbMonthlies[Month],tbMonthlies[Buffett Indicator],M660)</f>
        <v>1.4908669452926344</v>
      </c>
      <c r="N659" s="39">
        <f>_xlfn.XLOOKUP(tbDailies[[#This Row],[Month]],tbMonthlies[Month],tbMonthlies[CPI Indicator],N660)</f>
        <v>0.71061233565889315</v>
      </c>
      <c r="O659" s="39">
        <f>_xlfn.XLOOKUP(tbDailies[[#This Row],[Month]],tbMonthlies[Month],tbMonthlies[Shiller PE],O660)</f>
        <v>0.24879999999999999</v>
      </c>
      <c r="P659" s="39">
        <f>_xlfn.XLOOKUP(tbDailies[[#This Row],[Month]],tbMonthlies[Month],tbMonthlies[Unemployment],P660)</f>
        <v>3.5000000000000003E-2</v>
      </c>
      <c r="Q659" s="48">
        <f>_xlfn.XLOOKUP(tbDailies[[#This Row],[Month]],tbMonthlies[Month],tbMonthlies[Debt to GDP],Q660)</f>
        <v>76.477999999999994</v>
      </c>
    </row>
    <row r="660" spans="2:17" ht="30" customHeight="1" x14ac:dyDescent="0.25">
      <c r="B660" s="10">
        <v>43853</v>
      </c>
      <c r="C660" s="18" t="str">
        <f>TEXT(tbDailies[[#This Row],[Date]],"mmm-yy")</f>
        <v>Jan-20</v>
      </c>
      <c r="D660" s="4">
        <v>49</v>
      </c>
      <c r="E660" s="4" t="str">
        <f>_xlfn.XLOOKUP(tbDailies[[#This Row],[Date]],FXUSDCAD[Date],FXUSDCAD[Rate],E661)</f>
        <v>1.3143</v>
      </c>
      <c r="F660" s="6">
        <f>_xlfn.XLOOKUP(tbDailies[[#This Row],[Date]],BTC_USD_History[Date],BTC_USD_History[Close],"n/a")</f>
        <v>8406.515625</v>
      </c>
      <c r="G660" s="6">
        <f>_xlfn.XLOOKUP(tbDailies[[#This Row],[Date]],ETH_USD_History[Date(UTC)],ETH_USD_History[Value],"n/a")</f>
        <v>162.63</v>
      </c>
      <c r="H660" s="6">
        <f>_xlfn.XLOOKUP(tbDailies[[#This Row],[Date]],VOO_USD_History[Date],VOO_USD_History[Close],"n/a")</f>
        <v>304.80999800000001</v>
      </c>
      <c r="I660" s="8">
        <f>_xlfn.XLOOKUP(tbDailies[[#This Row],[Date]],VIX_USD_History[DATE],VIX_USD_History[CLOSE],"n/a")</f>
        <v>12.98</v>
      </c>
      <c r="J660" s="6">
        <f>tbDailies[[#This Row],[BTC-USD]]*tbDailies[[#This Row],[FX]]</f>
        <v>11048.683485937499</v>
      </c>
      <c r="K660" s="6">
        <f>tbDailies[[#This Row],[ETH-USD]]*tbDailies[[#This Row],[FX]]</f>
        <v>213.744609</v>
      </c>
      <c r="L660" s="16">
        <f>_xlfn.XLOOKUP(tbDailies[[#This Row],[Month]],tbMonthlies[Month],tbMonthlies[US Inflation],L661)</f>
        <v>2.4899999999999999E-2</v>
      </c>
      <c r="M660" s="39">
        <f>_xlfn.XLOOKUP(tbDailies[[#This Row],[Month]],tbMonthlies[Month],tbMonthlies[Buffett Indicator],M661)</f>
        <v>1.4908669452926344</v>
      </c>
      <c r="N660" s="39">
        <f>_xlfn.XLOOKUP(tbDailies[[#This Row],[Month]],tbMonthlies[Month],tbMonthlies[CPI Indicator],N661)</f>
        <v>0.71061233565889315</v>
      </c>
      <c r="O660" s="39">
        <f>_xlfn.XLOOKUP(tbDailies[[#This Row],[Month]],tbMonthlies[Month],tbMonthlies[Shiller PE],O661)</f>
        <v>0.24879999999999999</v>
      </c>
      <c r="P660" s="39">
        <f>_xlfn.XLOOKUP(tbDailies[[#This Row],[Month]],tbMonthlies[Month],tbMonthlies[Unemployment],P661)</f>
        <v>3.5000000000000003E-2</v>
      </c>
      <c r="Q660" s="48">
        <f>_xlfn.XLOOKUP(tbDailies[[#This Row],[Month]],tbMonthlies[Month],tbMonthlies[Debt to GDP],Q661)</f>
        <v>76.477999999999994</v>
      </c>
    </row>
    <row r="661" spans="2:17" ht="30" customHeight="1" x14ac:dyDescent="0.25">
      <c r="B661" s="10">
        <v>43852</v>
      </c>
      <c r="C661" s="18" t="str">
        <f>TEXT(tbDailies[[#This Row],[Date]],"mmm-yy")</f>
        <v>Jan-20</v>
      </c>
      <c r="D661" s="4">
        <v>52</v>
      </c>
      <c r="E661" s="4" t="str">
        <f>_xlfn.XLOOKUP(tbDailies[[#This Row],[Date]],FXUSDCAD[Date],FXUSDCAD[Rate],E662)</f>
        <v>1.3116</v>
      </c>
      <c r="F661" s="6">
        <f>_xlfn.XLOOKUP(tbDailies[[#This Row],[Date]],BTC_USD_History[Date],BTC_USD_History[Close],"n/a")</f>
        <v>8680.8759769999997</v>
      </c>
      <c r="G661" s="6">
        <f>_xlfn.XLOOKUP(tbDailies[[#This Row],[Date]],ETH_USD_History[Date(UTC)],ETH_USD_History[Value],"n/a")</f>
        <v>167.79</v>
      </c>
      <c r="H661" s="6">
        <f>_xlfn.XLOOKUP(tbDailies[[#This Row],[Date]],VOO_USD_History[Date],VOO_USD_History[Close],"n/a")</f>
        <v>304.51001000000002</v>
      </c>
      <c r="I661" s="8">
        <f>_xlfn.XLOOKUP(tbDailies[[#This Row],[Date]],VIX_USD_History[DATE],VIX_USD_History[CLOSE],"n/a")</f>
        <v>12.91</v>
      </c>
      <c r="J661" s="6">
        <f>tbDailies[[#This Row],[BTC-USD]]*tbDailies[[#This Row],[FX]]</f>
        <v>11385.836931433201</v>
      </c>
      <c r="K661" s="6">
        <f>tbDailies[[#This Row],[ETH-USD]]*tbDailies[[#This Row],[FX]]</f>
        <v>220.073364</v>
      </c>
      <c r="L661" s="16">
        <f>_xlfn.XLOOKUP(tbDailies[[#This Row],[Month]],tbMonthlies[Month],tbMonthlies[US Inflation],L662)</f>
        <v>2.4899999999999999E-2</v>
      </c>
      <c r="M661" s="39">
        <f>_xlfn.XLOOKUP(tbDailies[[#This Row],[Month]],tbMonthlies[Month],tbMonthlies[Buffett Indicator],M662)</f>
        <v>1.4908669452926344</v>
      </c>
      <c r="N661" s="39">
        <f>_xlfn.XLOOKUP(tbDailies[[#This Row],[Month]],tbMonthlies[Month],tbMonthlies[CPI Indicator],N662)</f>
        <v>0.71061233565889315</v>
      </c>
      <c r="O661" s="39">
        <f>_xlfn.XLOOKUP(tbDailies[[#This Row],[Month]],tbMonthlies[Month],tbMonthlies[Shiller PE],O662)</f>
        <v>0.24879999999999999</v>
      </c>
      <c r="P661" s="39">
        <f>_xlfn.XLOOKUP(tbDailies[[#This Row],[Month]],tbMonthlies[Month],tbMonthlies[Unemployment],P662)</f>
        <v>3.5000000000000003E-2</v>
      </c>
      <c r="Q661" s="48">
        <f>_xlfn.XLOOKUP(tbDailies[[#This Row],[Month]],tbMonthlies[Month],tbMonthlies[Debt to GDP],Q662)</f>
        <v>76.477999999999994</v>
      </c>
    </row>
    <row r="662" spans="2:17" ht="30" customHeight="1" x14ac:dyDescent="0.25">
      <c r="B662" s="10">
        <v>43851</v>
      </c>
      <c r="C662" s="18" t="str">
        <f>TEXT(tbDailies[[#This Row],[Date]],"mmm-yy")</f>
        <v>Jan-20</v>
      </c>
      <c r="D662" s="4">
        <v>49</v>
      </c>
      <c r="E662" s="4" t="str">
        <f>_xlfn.XLOOKUP(tbDailies[[#This Row],[Date]],FXUSDCAD[Date],FXUSDCAD[Rate],E663)</f>
        <v>1.3067</v>
      </c>
      <c r="F662" s="6">
        <f>_xlfn.XLOOKUP(tbDailies[[#This Row],[Date]],BTC_USD_History[Date],BTC_USD_History[Close],"n/a")</f>
        <v>8745.8945309999999</v>
      </c>
      <c r="G662" s="6">
        <f>_xlfn.XLOOKUP(tbDailies[[#This Row],[Date]],ETH_USD_History[Date(UTC)],ETH_USD_History[Value],"n/a")</f>
        <v>169.36</v>
      </c>
      <c r="H662" s="6">
        <f>_xlfn.XLOOKUP(tbDailies[[#This Row],[Date]],VOO_USD_History[Date],VOO_USD_History[Close],"n/a")</f>
        <v>304.42999300000002</v>
      </c>
      <c r="I662" s="8">
        <f>_xlfn.XLOOKUP(tbDailies[[#This Row],[Date]],VIX_USD_History[DATE],VIX_USD_History[CLOSE],"n/a")</f>
        <v>12.85</v>
      </c>
      <c r="J662" s="6">
        <f>tbDailies[[#This Row],[BTC-USD]]*tbDailies[[#This Row],[FX]]</f>
        <v>11428.2603836577</v>
      </c>
      <c r="K662" s="6">
        <f>tbDailies[[#This Row],[ETH-USD]]*tbDailies[[#This Row],[FX]]</f>
        <v>221.30271200000001</v>
      </c>
      <c r="L662" s="16">
        <f>_xlfn.XLOOKUP(tbDailies[[#This Row],[Month]],tbMonthlies[Month],tbMonthlies[US Inflation],L663)</f>
        <v>2.4899999999999999E-2</v>
      </c>
      <c r="M662" s="39">
        <f>_xlfn.XLOOKUP(tbDailies[[#This Row],[Month]],tbMonthlies[Month],tbMonthlies[Buffett Indicator],M663)</f>
        <v>1.4908669452926344</v>
      </c>
      <c r="N662" s="39">
        <f>_xlfn.XLOOKUP(tbDailies[[#This Row],[Month]],tbMonthlies[Month],tbMonthlies[CPI Indicator],N663)</f>
        <v>0.71061233565889315</v>
      </c>
      <c r="O662" s="39">
        <f>_xlfn.XLOOKUP(tbDailies[[#This Row],[Month]],tbMonthlies[Month],tbMonthlies[Shiller PE],O663)</f>
        <v>0.24879999999999999</v>
      </c>
      <c r="P662" s="39">
        <f>_xlfn.XLOOKUP(tbDailies[[#This Row],[Month]],tbMonthlies[Month],tbMonthlies[Unemployment],P663)</f>
        <v>3.5000000000000003E-2</v>
      </c>
      <c r="Q662" s="48">
        <f>_xlfn.XLOOKUP(tbDailies[[#This Row],[Month]],tbMonthlies[Month],tbMonthlies[Debt to GDP],Q663)</f>
        <v>76.477999999999994</v>
      </c>
    </row>
    <row r="663" spans="2:17" ht="30" customHeight="1" x14ac:dyDescent="0.25">
      <c r="B663" s="10">
        <v>43850</v>
      </c>
      <c r="C663" s="18" t="str">
        <f>TEXT(tbDailies[[#This Row],[Date]],"mmm-yy")</f>
        <v>Jan-20</v>
      </c>
      <c r="D663" s="4">
        <v>48</v>
      </c>
      <c r="E663" s="4" t="str">
        <f>_xlfn.XLOOKUP(tbDailies[[#This Row],[Date]],FXUSDCAD[Date],FXUSDCAD[Rate],E664)</f>
        <v>1.3053</v>
      </c>
      <c r="F663" s="6">
        <f>_xlfn.XLOOKUP(tbDailies[[#This Row],[Date]],BTC_USD_History[Date],BTC_USD_History[Close],"n/a")</f>
        <v>8657.6425780000009</v>
      </c>
      <c r="G663" s="6">
        <f>_xlfn.XLOOKUP(tbDailies[[#This Row],[Date]],ETH_USD_History[Date(UTC)],ETH_USD_History[Value],"n/a")</f>
        <v>166.77</v>
      </c>
      <c r="H663" s="6" t="str">
        <f>_xlfn.XLOOKUP(tbDailies[[#This Row],[Date]],VOO_USD_History[Date],VOO_USD_History[Close],"n/a")</f>
        <v>n/a</v>
      </c>
      <c r="I663" s="8" t="str">
        <f>_xlfn.XLOOKUP(tbDailies[[#This Row],[Date]],VIX_USD_History[DATE],VIX_USD_History[CLOSE],"n/a")</f>
        <v>n/a</v>
      </c>
      <c r="J663" s="6">
        <f>tbDailies[[#This Row],[BTC-USD]]*tbDailies[[#This Row],[FX]]</f>
        <v>11300.8208570634</v>
      </c>
      <c r="K663" s="6">
        <f>tbDailies[[#This Row],[ETH-USD]]*tbDailies[[#This Row],[FX]]</f>
        <v>217.68488099999999</v>
      </c>
      <c r="L663" s="16">
        <f>_xlfn.XLOOKUP(tbDailies[[#This Row],[Month]],tbMonthlies[Month],tbMonthlies[US Inflation],L664)</f>
        <v>2.4899999999999999E-2</v>
      </c>
      <c r="M663" s="39">
        <f>_xlfn.XLOOKUP(tbDailies[[#This Row],[Month]],tbMonthlies[Month],tbMonthlies[Buffett Indicator],M664)</f>
        <v>1.4908669452926344</v>
      </c>
      <c r="N663" s="39">
        <f>_xlfn.XLOOKUP(tbDailies[[#This Row],[Month]],tbMonthlies[Month],tbMonthlies[CPI Indicator],N664)</f>
        <v>0.71061233565889315</v>
      </c>
      <c r="O663" s="39">
        <f>_xlfn.XLOOKUP(tbDailies[[#This Row],[Month]],tbMonthlies[Month],tbMonthlies[Shiller PE],O664)</f>
        <v>0.24879999999999999</v>
      </c>
      <c r="P663" s="39">
        <f>_xlfn.XLOOKUP(tbDailies[[#This Row],[Month]],tbMonthlies[Month],tbMonthlies[Unemployment],P664)</f>
        <v>3.5000000000000003E-2</v>
      </c>
      <c r="Q663" s="48">
        <f>_xlfn.XLOOKUP(tbDailies[[#This Row],[Month]],tbMonthlies[Month],tbMonthlies[Debt to GDP],Q664)</f>
        <v>76.477999999999994</v>
      </c>
    </row>
    <row r="664" spans="2:17" ht="30" customHeight="1" x14ac:dyDescent="0.25">
      <c r="B664" s="10">
        <v>43849</v>
      </c>
      <c r="C664" s="18" t="str">
        <f>TEXT(tbDailies[[#This Row],[Date]],"mmm-yy")</f>
        <v>Jan-20</v>
      </c>
      <c r="D664" s="4">
        <v>53</v>
      </c>
      <c r="E664" s="4" t="str">
        <f>_xlfn.XLOOKUP(tbDailies[[#This Row],[Date]],FXUSDCAD[Date],FXUSDCAD[Rate],E665)</f>
        <v>1.3062</v>
      </c>
      <c r="F664" s="6">
        <f>_xlfn.XLOOKUP(tbDailies[[#This Row],[Date]],BTC_USD_History[Date],BTC_USD_History[Close],"n/a")</f>
        <v>8706.2451170000004</v>
      </c>
      <c r="G664" s="6">
        <f>_xlfn.XLOOKUP(tbDailies[[#This Row],[Date]],ETH_USD_History[Date(UTC)],ETH_USD_History[Value],"n/a")</f>
        <v>166.94</v>
      </c>
      <c r="H664" s="6" t="str">
        <f>_xlfn.XLOOKUP(tbDailies[[#This Row],[Date]],VOO_USD_History[Date],VOO_USD_History[Close],"n/a")</f>
        <v>n/a</v>
      </c>
      <c r="I664" s="8" t="str">
        <f>_xlfn.XLOOKUP(tbDailies[[#This Row],[Date]],VIX_USD_History[DATE],VIX_USD_History[CLOSE],"n/a")</f>
        <v>n/a</v>
      </c>
      <c r="J664" s="6">
        <f>tbDailies[[#This Row],[BTC-USD]]*tbDailies[[#This Row],[FX]]</f>
        <v>11372.097371825401</v>
      </c>
      <c r="K664" s="6">
        <f>tbDailies[[#This Row],[ETH-USD]]*tbDailies[[#This Row],[FX]]</f>
        <v>218.057028</v>
      </c>
      <c r="L664" s="16">
        <f>_xlfn.XLOOKUP(tbDailies[[#This Row],[Month]],tbMonthlies[Month],tbMonthlies[US Inflation],L665)</f>
        <v>2.4899999999999999E-2</v>
      </c>
      <c r="M664" s="39">
        <f>_xlfn.XLOOKUP(tbDailies[[#This Row],[Month]],tbMonthlies[Month],tbMonthlies[Buffett Indicator],M665)</f>
        <v>1.4908669452926344</v>
      </c>
      <c r="N664" s="39">
        <f>_xlfn.XLOOKUP(tbDailies[[#This Row],[Month]],tbMonthlies[Month],tbMonthlies[CPI Indicator],N665)</f>
        <v>0.71061233565889315</v>
      </c>
      <c r="O664" s="39">
        <f>_xlfn.XLOOKUP(tbDailies[[#This Row],[Month]],tbMonthlies[Month],tbMonthlies[Shiller PE],O665)</f>
        <v>0.24879999999999999</v>
      </c>
      <c r="P664" s="39">
        <f>_xlfn.XLOOKUP(tbDailies[[#This Row],[Month]],tbMonthlies[Month],tbMonthlies[Unemployment],P665)</f>
        <v>3.5000000000000003E-2</v>
      </c>
      <c r="Q664" s="48">
        <f>_xlfn.XLOOKUP(tbDailies[[#This Row],[Month]],tbMonthlies[Month],tbMonthlies[Debt to GDP],Q665)</f>
        <v>76.477999999999994</v>
      </c>
    </row>
    <row r="665" spans="2:17" ht="30" customHeight="1" x14ac:dyDescent="0.25">
      <c r="B665" s="10">
        <v>43848</v>
      </c>
      <c r="C665" s="18" t="str">
        <f>TEXT(tbDailies[[#This Row],[Date]],"mmm-yy")</f>
        <v>Jan-20</v>
      </c>
      <c r="D665" s="4">
        <v>51</v>
      </c>
      <c r="E665" s="4" t="str">
        <f>_xlfn.XLOOKUP(tbDailies[[#This Row],[Date]],FXUSDCAD[Date],FXUSDCAD[Rate],E666)</f>
        <v>1.3062</v>
      </c>
      <c r="F665" s="6">
        <f>_xlfn.XLOOKUP(tbDailies[[#This Row],[Date]],BTC_USD_History[Date],BTC_USD_History[Close],"n/a")</f>
        <v>8942.8085940000001</v>
      </c>
      <c r="G665" s="6">
        <f>_xlfn.XLOOKUP(tbDailies[[#This Row],[Date]],ETH_USD_History[Date(UTC)],ETH_USD_History[Value],"n/a")</f>
        <v>174</v>
      </c>
      <c r="H665" s="6" t="str">
        <f>_xlfn.XLOOKUP(tbDailies[[#This Row],[Date]],VOO_USD_History[Date],VOO_USD_History[Close],"n/a")</f>
        <v>n/a</v>
      </c>
      <c r="I665" s="8" t="str">
        <f>_xlfn.XLOOKUP(tbDailies[[#This Row],[Date]],VIX_USD_History[DATE],VIX_USD_History[CLOSE],"n/a")</f>
        <v>n/a</v>
      </c>
      <c r="J665" s="6">
        <f>tbDailies[[#This Row],[BTC-USD]]*tbDailies[[#This Row],[FX]]</f>
        <v>11681.096585482801</v>
      </c>
      <c r="K665" s="6">
        <f>tbDailies[[#This Row],[ETH-USD]]*tbDailies[[#This Row],[FX]]</f>
        <v>227.27880000000002</v>
      </c>
      <c r="L665" s="16">
        <f>_xlfn.XLOOKUP(tbDailies[[#This Row],[Month]],tbMonthlies[Month],tbMonthlies[US Inflation],L666)</f>
        <v>2.4899999999999999E-2</v>
      </c>
      <c r="M665" s="39">
        <f>_xlfn.XLOOKUP(tbDailies[[#This Row],[Month]],tbMonthlies[Month],tbMonthlies[Buffett Indicator],M666)</f>
        <v>1.4908669452926344</v>
      </c>
      <c r="N665" s="39">
        <f>_xlfn.XLOOKUP(tbDailies[[#This Row],[Month]],tbMonthlies[Month],tbMonthlies[CPI Indicator],N666)</f>
        <v>0.71061233565889315</v>
      </c>
      <c r="O665" s="39">
        <f>_xlfn.XLOOKUP(tbDailies[[#This Row],[Month]],tbMonthlies[Month],tbMonthlies[Shiller PE],O666)</f>
        <v>0.24879999999999999</v>
      </c>
      <c r="P665" s="39">
        <f>_xlfn.XLOOKUP(tbDailies[[#This Row],[Month]],tbMonthlies[Month],tbMonthlies[Unemployment],P666)</f>
        <v>3.5000000000000003E-2</v>
      </c>
      <c r="Q665" s="48">
        <f>_xlfn.XLOOKUP(tbDailies[[#This Row],[Month]],tbMonthlies[Month],tbMonthlies[Debt to GDP],Q666)</f>
        <v>76.477999999999994</v>
      </c>
    </row>
    <row r="666" spans="2:17" ht="30" customHeight="1" x14ac:dyDescent="0.25">
      <c r="B666" s="10">
        <v>43847</v>
      </c>
      <c r="C666" s="18" t="str">
        <f>TEXT(tbDailies[[#This Row],[Date]],"mmm-yy")</f>
        <v>Jan-20</v>
      </c>
      <c r="D666" s="4">
        <v>54</v>
      </c>
      <c r="E666" s="4" t="str">
        <f>_xlfn.XLOOKUP(tbDailies[[#This Row],[Date]],FXUSDCAD[Date],FXUSDCAD[Rate],E667)</f>
        <v>1.3062</v>
      </c>
      <c r="F666" s="6">
        <f>_xlfn.XLOOKUP(tbDailies[[#This Row],[Date]],BTC_USD_History[Date],BTC_USD_History[Close],"n/a")</f>
        <v>8929.0380860000005</v>
      </c>
      <c r="G666" s="6">
        <f>_xlfn.XLOOKUP(tbDailies[[#This Row],[Date]],ETH_USD_History[Date(UTC)],ETH_USD_History[Value],"n/a")</f>
        <v>169.74</v>
      </c>
      <c r="H666" s="6">
        <f>_xlfn.XLOOKUP(tbDailies[[#This Row],[Date]],VOO_USD_History[Date],VOO_USD_History[Close],"n/a")</f>
        <v>305.05999800000001</v>
      </c>
      <c r="I666" s="8">
        <f>_xlfn.XLOOKUP(tbDailies[[#This Row],[Date]],VIX_USD_History[DATE],VIX_USD_History[CLOSE],"n/a")</f>
        <v>12.1</v>
      </c>
      <c r="J666" s="6">
        <f>tbDailies[[#This Row],[BTC-USD]]*tbDailies[[#This Row],[FX]]</f>
        <v>11663.109547933202</v>
      </c>
      <c r="K666" s="6">
        <f>tbDailies[[#This Row],[ETH-USD]]*tbDailies[[#This Row],[FX]]</f>
        <v>221.71438800000001</v>
      </c>
      <c r="L666" s="16">
        <f>_xlfn.XLOOKUP(tbDailies[[#This Row],[Month]],tbMonthlies[Month],tbMonthlies[US Inflation],L667)</f>
        <v>2.4899999999999999E-2</v>
      </c>
      <c r="M666" s="39">
        <f>_xlfn.XLOOKUP(tbDailies[[#This Row],[Month]],tbMonthlies[Month],tbMonthlies[Buffett Indicator],M667)</f>
        <v>1.4908669452926344</v>
      </c>
      <c r="N666" s="39">
        <f>_xlfn.XLOOKUP(tbDailies[[#This Row],[Month]],tbMonthlies[Month],tbMonthlies[CPI Indicator],N667)</f>
        <v>0.71061233565889315</v>
      </c>
      <c r="O666" s="39">
        <f>_xlfn.XLOOKUP(tbDailies[[#This Row],[Month]],tbMonthlies[Month],tbMonthlies[Shiller PE],O667)</f>
        <v>0.24879999999999999</v>
      </c>
      <c r="P666" s="39">
        <f>_xlfn.XLOOKUP(tbDailies[[#This Row],[Month]],tbMonthlies[Month],tbMonthlies[Unemployment],P667)</f>
        <v>3.5000000000000003E-2</v>
      </c>
      <c r="Q666" s="48">
        <f>_xlfn.XLOOKUP(tbDailies[[#This Row],[Month]],tbMonthlies[Month],tbMonthlies[Debt to GDP],Q667)</f>
        <v>76.477999999999994</v>
      </c>
    </row>
    <row r="667" spans="2:17" ht="30" customHeight="1" x14ac:dyDescent="0.25">
      <c r="B667" s="10">
        <v>43846</v>
      </c>
      <c r="C667" s="18" t="str">
        <f>TEXT(tbDailies[[#This Row],[Date]],"mmm-yy")</f>
        <v>Jan-20</v>
      </c>
      <c r="D667" s="4">
        <v>55</v>
      </c>
      <c r="E667" s="4" t="str">
        <f>_xlfn.XLOOKUP(tbDailies[[#This Row],[Date]],FXUSDCAD[Date],FXUSDCAD[Rate],E668)</f>
        <v>1.3045</v>
      </c>
      <c r="F667" s="6">
        <f>_xlfn.XLOOKUP(tbDailies[[#This Row],[Date]],BTC_USD_History[Date],BTC_USD_History[Close],"n/a")</f>
        <v>8723.7861329999996</v>
      </c>
      <c r="G667" s="6">
        <f>_xlfn.XLOOKUP(tbDailies[[#This Row],[Date]],ETH_USD_History[Date(UTC)],ETH_USD_History[Value],"n/a")</f>
        <v>164.09</v>
      </c>
      <c r="H667" s="6">
        <f>_xlfn.XLOOKUP(tbDailies[[#This Row],[Date]],VOO_USD_History[Date],VOO_USD_History[Close],"n/a")</f>
        <v>304.02999899999998</v>
      </c>
      <c r="I667" s="8">
        <f>_xlfn.XLOOKUP(tbDailies[[#This Row],[Date]],VIX_USD_History[DATE],VIX_USD_History[CLOSE],"n/a")</f>
        <v>12.32</v>
      </c>
      <c r="J667" s="6">
        <f>tbDailies[[#This Row],[BTC-USD]]*tbDailies[[#This Row],[FX]]</f>
        <v>11380.179010498499</v>
      </c>
      <c r="K667" s="6">
        <f>tbDailies[[#This Row],[ETH-USD]]*tbDailies[[#This Row],[FX]]</f>
        <v>214.05540500000001</v>
      </c>
      <c r="L667" s="16">
        <f>_xlfn.XLOOKUP(tbDailies[[#This Row],[Month]],tbMonthlies[Month],tbMonthlies[US Inflation],L668)</f>
        <v>2.4899999999999999E-2</v>
      </c>
      <c r="M667" s="39">
        <f>_xlfn.XLOOKUP(tbDailies[[#This Row],[Month]],tbMonthlies[Month],tbMonthlies[Buffett Indicator],M668)</f>
        <v>1.4908669452926344</v>
      </c>
      <c r="N667" s="39">
        <f>_xlfn.XLOOKUP(tbDailies[[#This Row],[Month]],tbMonthlies[Month],tbMonthlies[CPI Indicator],N668)</f>
        <v>0.71061233565889315</v>
      </c>
      <c r="O667" s="39">
        <f>_xlfn.XLOOKUP(tbDailies[[#This Row],[Month]],tbMonthlies[Month],tbMonthlies[Shiller PE],O668)</f>
        <v>0.24879999999999999</v>
      </c>
      <c r="P667" s="39">
        <f>_xlfn.XLOOKUP(tbDailies[[#This Row],[Month]],tbMonthlies[Month],tbMonthlies[Unemployment],P668)</f>
        <v>3.5000000000000003E-2</v>
      </c>
      <c r="Q667" s="48">
        <f>_xlfn.XLOOKUP(tbDailies[[#This Row],[Month]],tbMonthlies[Month],tbMonthlies[Debt to GDP],Q668)</f>
        <v>76.477999999999994</v>
      </c>
    </row>
    <row r="668" spans="2:17" ht="30" customHeight="1" x14ac:dyDescent="0.25">
      <c r="B668" s="10">
        <v>43845</v>
      </c>
      <c r="C668" s="18" t="str">
        <f>TEXT(tbDailies[[#This Row],[Date]],"mmm-yy")</f>
        <v>Jan-20</v>
      </c>
      <c r="D668" s="4">
        <v>54</v>
      </c>
      <c r="E668" s="4" t="str">
        <f>_xlfn.XLOOKUP(tbDailies[[#This Row],[Date]],FXUSDCAD[Date],FXUSDCAD[Rate],E669)</f>
        <v>1.3050</v>
      </c>
      <c r="F668" s="6">
        <f>_xlfn.XLOOKUP(tbDailies[[#This Row],[Date]],BTC_USD_History[Date],BTC_USD_History[Close],"n/a")</f>
        <v>8807.0107420000004</v>
      </c>
      <c r="G668" s="6">
        <f>_xlfn.XLOOKUP(tbDailies[[#This Row],[Date]],ETH_USD_History[Date(UTC)],ETH_USD_History[Value],"n/a")</f>
        <v>166.22</v>
      </c>
      <c r="H668" s="6">
        <f>_xlfn.XLOOKUP(tbDailies[[#This Row],[Date]],VOO_USD_History[Date],VOO_USD_History[Close],"n/a")</f>
        <v>301.51001000000002</v>
      </c>
      <c r="I668" s="8">
        <f>_xlfn.XLOOKUP(tbDailies[[#This Row],[Date]],VIX_USD_History[DATE],VIX_USD_History[CLOSE],"n/a")</f>
        <v>12.42</v>
      </c>
      <c r="J668" s="6">
        <f>tbDailies[[#This Row],[BTC-USD]]*tbDailies[[#This Row],[FX]]</f>
        <v>11493.14901831</v>
      </c>
      <c r="K668" s="6">
        <f>tbDailies[[#This Row],[ETH-USD]]*tbDailies[[#This Row],[FX]]</f>
        <v>216.91709999999998</v>
      </c>
      <c r="L668" s="16">
        <f>_xlfn.XLOOKUP(tbDailies[[#This Row],[Month]],tbMonthlies[Month],tbMonthlies[US Inflation],L669)</f>
        <v>2.4899999999999999E-2</v>
      </c>
      <c r="M668" s="39">
        <f>_xlfn.XLOOKUP(tbDailies[[#This Row],[Month]],tbMonthlies[Month],tbMonthlies[Buffett Indicator],M669)</f>
        <v>1.4908669452926344</v>
      </c>
      <c r="N668" s="39">
        <f>_xlfn.XLOOKUP(tbDailies[[#This Row],[Month]],tbMonthlies[Month],tbMonthlies[CPI Indicator],N669)</f>
        <v>0.71061233565889315</v>
      </c>
      <c r="O668" s="39">
        <f>_xlfn.XLOOKUP(tbDailies[[#This Row],[Month]],tbMonthlies[Month],tbMonthlies[Shiller PE],O669)</f>
        <v>0.24879999999999999</v>
      </c>
      <c r="P668" s="39">
        <f>_xlfn.XLOOKUP(tbDailies[[#This Row],[Month]],tbMonthlies[Month],tbMonthlies[Unemployment],P669)</f>
        <v>3.5000000000000003E-2</v>
      </c>
      <c r="Q668" s="48">
        <f>_xlfn.XLOOKUP(tbDailies[[#This Row],[Month]],tbMonthlies[Month],tbMonthlies[Debt to GDP],Q669)</f>
        <v>76.477999999999994</v>
      </c>
    </row>
    <row r="669" spans="2:17" ht="30" customHeight="1" x14ac:dyDescent="0.25">
      <c r="B669" s="10">
        <v>43844</v>
      </c>
      <c r="C669" s="18" t="str">
        <f>TEXT(tbDailies[[#This Row],[Date]],"mmm-yy")</f>
        <v>Jan-20</v>
      </c>
      <c r="D669" s="4">
        <v>56</v>
      </c>
      <c r="E669" s="4" t="str">
        <f>_xlfn.XLOOKUP(tbDailies[[#This Row],[Date]],FXUSDCAD[Date],FXUSDCAD[Rate],E670)</f>
        <v>1.3062</v>
      </c>
      <c r="F669" s="6">
        <f>_xlfn.XLOOKUP(tbDailies[[#This Row],[Date]],BTC_USD_History[Date],BTC_USD_History[Close],"n/a")</f>
        <v>8827.7646480000003</v>
      </c>
      <c r="G669" s="6">
        <f>_xlfn.XLOOKUP(tbDailies[[#This Row],[Date]],ETH_USD_History[Date(UTC)],ETH_USD_History[Value],"n/a")</f>
        <v>165.86</v>
      </c>
      <c r="H669" s="6">
        <f>_xlfn.XLOOKUP(tbDailies[[#This Row],[Date]],VOO_USD_History[Date],VOO_USD_History[Close],"n/a")</f>
        <v>300.83999599999999</v>
      </c>
      <c r="I669" s="8">
        <f>_xlfn.XLOOKUP(tbDailies[[#This Row],[Date]],VIX_USD_History[DATE],VIX_USD_History[CLOSE],"n/a")</f>
        <v>12.39</v>
      </c>
      <c r="J669" s="6">
        <f>tbDailies[[#This Row],[BTC-USD]]*tbDailies[[#This Row],[FX]]</f>
        <v>11530.826183217601</v>
      </c>
      <c r="K669" s="6">
        <f>tbDailies[[#This Row],[ETH-USD]]*tbDailies[[#This Row],[FX]]</f>
        <v>216.64633200000003</v>
      </c>
      <c r="L669" s="16">
        <f>_xlfn.XLOOKUP(tbDailies[[#This Row],[Month]],tbMonthlies[Month],tbMonthlies[US Inflation],L670)</f>
        <v>2.4899999999999999E-2</v>
      </c>
      <c r="M669" s="39">
        <f>_xlfn.XLOOKUP(tbDailies[[#This Row],[Month]],tbMonthlies[Month],tbMonthlies[Buffett Indicator],M670)</f>
        <v>1.4908669452926344</v>
      </c>
      <c r="N669" s="39">
        <f>_xlfn.XLOOKUP(tbDailies[[#This Row],[Month]],tbMonthlies[Month],tbMonthlies[CPI Indicator],N670)</f>
        <v>0.71061233565889315</v>
      </c>
      <c r="O669" s="39">
        <f>_xlfn.XLOOKUP(tbDailies[[#This Row],[Month]],tbMonthlies[Month],tbMonthlies[Shiller PE],O670)</f>
        <v>0.24879999999999999</v>
      </c>
      <c r="P669" s="39">
        <f>_xlfn.XLOOKUP(tbDailies[[#This Row],[Month]],tbMonthlies[Month],tbMonthlies[Unemployment],P670)</f>
        <v>3.5000000000000003E-2</v>
      </c>
      <c r="Q669" s="48">
        <f>_xlfn.XLOOKUP(tbDailies[[#This Row],[Month]],tbMonthlies[Month],tbMonthlies[Debt to GDP],Q670)</f>
        <v>76.477999999999994</v>
      </c>
    </row>
    <row r="670" spans="2:17" ht="30" customHeight="1" x14ac:dyDescent="0.25">
      <c r="B670" s="10">
        <v>43843</v>
      </c>
      <c r="C670" s="18" t="str">
        <f>TEXT(tbDailies[[#This Row],[Date]],"mmm-yy")</f>
        <v>Jan-20</v>
      </c>
      <c r="D670" s="4">
        <v>49</v>
      </c>
      <c r="E670" s="4" t="str">
        <f>_xlfn.XLOOKUP(tbDailies[[#This Row],[Date]],FXUSDCAD[Date],FXUSDCAD[Rate],E671)</f>
        <v>1.3048</v>
      </c>
      <c r="F670" s="6">
        <f>_xlfn.XLOOKUP(tbDailies[[#This Row],[Date]],BTC_USD_History[Date],BTC_USD_History[Close],"n/a")</f>
        <v>8144.1943359999996</v>
      </c>
      <c r="G670" s="6">
        <f>_xlfn.XLOOKUP(tbDailies[[#This Row],[Date]],ETH_USD_History[Date(UTC)],ETH_USD_History[Value],"n/a")</f>
        <v>143.69999999999999</v>
      </c>
      <c r="H670" s="6">
        <f>_xlfn.XLOOKUP(tbDailies[[#This Row],[Date]],VOO_USD_History[Date],VOO_USD_History[Close],"n/a")</f>
        <v>301.23998999999998</v>
      </c>
      <c r="I670" s="8">
        <f>_xlfn.XLOOKUP(tbDailies[[#This Row],[Date]],VIX_USD_History[DATE],VIX_USD_History[CLOSE],"n/a")</f>
        <v>12.32</v>
      </c>
      <c r="J670" s="6">
        <f>tbDailies[[#This Row],[BTC-USD]]*tbDailies[[#This Row],[FX]]</f>
        <v>10626.544769612799</v>
      </c>
      <c r="K670" s="6">
        <f>tbDailies[[#This Row],[ETH-USD]]*tbDailies[[#This Row],[FX]]</f>
        <v>187.49975999999998</v>
      </c>
      <c r="L670" s="16">
        <f>_xlfn.XLOOKUP(tbDailies[[#This Row],[Month]],tbMonthlies[Month],tbMonthlies[US Inflation],L671)</f>
        <v>2.4899999999999999E-2</v>
      </c>
      <c r="M670" s="39">
        <f>_xlfn.XLOOKUP(tbDailies[[#This Row],[Month]],tbMonthlies[Month],tbMonthlies[Buffett Indicator],M671)</f>
        <v>1.4908669452926344</v>
      </c>
      <c r="N670" s="39">
        <f>_xlfn.XLOOKUP(tbDailies[[#This Row],[Month]],tbMonthlies[Month],tbMonthlies[CPI Indicator],N671)</f>
        <v>0.71061233565889315</v>
      </c>
      <c r="O670" s="39">
        <f>_xlfn.XLOOKUP(tbDailies[[#This Row],[Month]],tbMonthlies[Month],tbMonthlies[Shiller PE],O671)</f>
        <v>0.24879999999999999</v>
      </c>
      <c r="P670" s="39">
        <f>_xlfn.XLOOKUP(tbDailies[[#This Row],[Month]],tbMonthlies[Month],tbMonthlies[Unemployment],P671)</f>
        <v>3.5000000000000003E-2</v>
      </c>
      <c r="Q670" s="48">
        <f>_xlfn.XLOOKUP(tbDailies[[#This Row],[Month]],tbMonthlies[Month],tbMonthlies[Debt to GDP],Q671)</f>
        <v>76.477999999999994</v>
      </c>
    </row>
    <row r="671" spans="2:17" ht="30" customHeight="1" x14ac:dyDescent="0.25">
      <c r="B671" s="10">
        <v>43842</v>
      </c>
      <c r="C671" s="18" t="str">
        <f>TEXT(tbDailies[[#This Row],[Date]],"mmm-yy")</f>
        <v>Jan-20</v>
      </c>
      <c r="D671" s="4">
        <v>45</v>
      </c>
      <c r="E671" s="4" t="str">
        <f>_xlfn.XLOOKUP(tbDailies[[#This Row],[Date]],FXUSDCAD[Date],FXUSDCAD[Rate],E672)</f>
        <v>1.3051</v>
      </c>
      <c r="F671" s="6">
        <f>_xlfn.XLOOKUP(tbDailies[[#This Row],[Date]],BTC_USD_History[Date],BTC_USD_History[Close],"n/a")</f>
        <v>8192.4941409999992</v>
      </c>
      <c r="G671" s="6">
        <f>_xlfn.XLOOKUP(tbDailies[[#This Row],[Date]],ETH_USD_History[Date(UTC)],ETH_USD_History[Value],"n/a")</f>
        <v>146.55000000000001</v>
      </c>
      <c r="H671" s="6" t="str">
        <f>_xlfn.XLOOKUP(tbDailies[[#This Row],[Date]],VOO_USD_History[Date],VOO_USD_History[Close],"n/a")</f>
        <v>n/a</v>
      </c>
      <c r="I671" s="8" t="str">
        <f>_xlfn.XLOOKUP(tbDailies[[#This Row],[Date]],VIX_USD_History[DATE],VIX_USD_History[CLOSE],"n/a")</f>
        <v>n/a</v>
      </c>
      <c r="J671" s="6">
        <f>tbDailies[[#This Row],[BTC-USD]]*tbDailies[[#This Row],[FX]]</f>
        <v>10692.024103419099</v>
      </c>
      <c r="K671" s="6">
        <f>tbDailies[[#This Row],[ETH-USD]]*tbDailies[[#This Row],[FX]]</f>
        <v>191.262405</v>
      </c>
      <c r="L671" s="16">
        <f>_xlfn.XLOOKUP(tbDailies[[#This Row],[Month]],tbMonthlies[Month],tbMonthlies[US Inflation],L672)</f>
        <v>2.4899999999999999E-2</v>
      </c>
      <c r="M671" s="39">
        <f>_xlfn.XLOOKUP(tbDailies[[#This Row],[Month]],tbMonthlies[Month],tbMonthlies[Buffett Indicator],M672)</f>
        <v>1.4908669452926344</v>
      </c>
      <c r="N671" s="39">
        <f>_xlfn.XLOOKUP(tbDailies[[#This Row],[Month]],tbMonthlies[Month],tbMonthlies[CPI Indicator],N672)</f>
        <v>0.71061233565889315</v>
      </c>
      <c r="O671" s="39">
        <f>_xlfn.XLOOKUP(tbDailies[[#This Row],[Month]],tbMonthlies[Month],tbMonthlies[Shiller PE],O672)</f>
        <v>0.24879999999999999</v>
      </c>
      <c r="P671" s="39">
        <f>_xlfn.XLOOKUP(tbDailies[[#This Row],[Month]],tbMonthlies[Month],tbMonthlies[Unemployment],P672)</f>
        <v>3.5000000000000003E-2</v>
      </c>
      <c r="Q671" s="48">
        <f>_xlfn.XLOOKUP(tbDailies[[#This Row],[Month]],tbMonthlies[Month],tbMonthlies[Debt to GDP],Q672)</f>
        <v>76.477999999999994</v>
      </c>
    </row>
    <row r="672" spans="2:17" ht="30" customHeight="1" x14ac:dyDescent="0.25">
      <c r="B672" s="10">
        <v>43841</v>
      </c>
      <c r="C672" s="18" t="str">
        <f>TEXT(tbDailies[[#This Row],[Date]],"mmm-yy")</f>
        <v>Jan-20</v>
      </c>
      <c r="D672" s="4">
        <v>50</v>
      </c>
      <c r="E672" s="4" t="str">
        <f>_xlfn.XLOOKUP(tbDailies[[#This Row],[Date]],FXUSDCAD[Date],FXUSDCAD[Rate],E673)</f>
        <v>1.3051</v>
      </c>
      <c r="F672" s="6">
        <f>_xlfn.XLOOKUP(tbDailies[[#This Row],[Date]],BTC_USD_History[Date],BTC_USD_History[Close],"n/a")</f>
        <v>8037.5375979999999</v>
      </c>
      <c r="G672" s="6">
        <f>_xlfn.XLOOKUP(tbDailies[[#This Row],[Date]],ETH_USD_History[Date(UTC)],ETH_USD_History[Value],"n/a")</f>
        <v>142.69</v>
      </c>
      <c r="H672" s="6" t="str">
        <f>_xlfn.XLOOKUP(tbDailies[[#This Row],[Date]],VOO_USD_History[Date],VOO_USD_History[Close],"n/a")</f>
        <v>n/a</v>
      </c>
      <c r="I672" s="8" t="str">
        <f>_xlfn.XLOOKUP(tbDailies[[#This Row],[Date]],VIX_USD_History[DATE],VIX_USD_History[CLOSE],"n/a")</f>
        <v>n/a</v>
      </c>
      <c r="J672" s="6">
        <f>tbDailies[[#This Row],[BTC-USD]]*tbDailies[[#This Row],[FX]]</f>
        <v>10489.790319149799</v>
      </c>
      <c r="K672" s="6">
        <f>tbDailies[[#This Row],[ETH-USD]]*tbDailies[[#This Row],[FX]]</f>
        <v>186.22471899999999</v>
      </c>
      <c r="L672" s="16">
        <f>_xlfn.XLOOKUP(tbDailies[[#This Row],[Month]],tbMonthlies[Month],tbMonthlies[US Inflation],L673)</f>
        <v>2.4899999999999999E-2</v>
      </c>
      <c r="M672" s="39">
        <f>_xlfn.XLOOKUP(tbDailies[[#This Row],[Month]],tbMonthlies[Month],tbMonthlies[Buffett Indicator],M673)</f>
        <v>1.4908669452926344</v>
      </c>
      <c r="N672" s="39">
        <f>_xlfn.XLOOKUP(tbDailies[[#This Row],[Month]],tbMonthlies[Month],tbMonthlies[CPI Indicator],N673)</f>
        <v>0.71061233565889315</v>
      </c>
      <c r="O672" s="39">
        <f>_xlfn.XLOOKUP(tbDailies[[#This Row],[Month]],tbMonthlies[Month],tbMonthlies[Shiller PE],O673)</f>
        <v>0.24879999999999999</v>
      </c>
      <c r="P672" s="39">
        <f>_xlfn.XLOOKUP(tbDailies[[#This Row],[Month]],tbMonthlies[Month],tbMonthlies[Unemployment],P673)</f>
        <v>3.5000000000000003E-2</v>
      </c>
      <c r="Q672" s="48">
        <f>_xlfn.XLOOKUP(tbDailies[[#This Row],[Month]],tbMonthlies[Month],tbMonthlies[Debt to GDP],Q673)</f>
        <v>76.477999999999994</v>
      </c>
    </row>
    <row r="673" spans="2:17" ht="30" customHeight="1" x14ac:dyDescent="0.25">
      <c r="B673" s="10">
        <v>43840</v>
      </c>
      <c r="C673" s="18" t="str">
        <f>TEXT(tbDailies[[#This Row],[Date]],"mmm-yy")</f>
        <v>Jan-20</v>
      </c>
      <c r="D673" s="4">
        <v>41</v>
      </c>
      <c r="E673" s="4" t="str">
        <f>_xlfn.XLOOKUP(tbDailies[[#This Row],[Date]],FXUSDCAD[Date],FXUSDCAD[Rate],E674)</f>
        <v>1.3051</v>
      </c>
      <c r="F673" s="6">
        <f>_xlfn.XLOOKUP(tbDailies[[#This Row],[Date]],BTC_USD_History[Date],BTC_USD_History[Close],"n/a")</f>
        <v>8166.5541990000002</v>
      </c>
      <c r="G673" s="6">
        <f>_xlfn.XLOOKUP(tbDailies[[#This Row],[Date]],ETH_USD_History[Date(UTC)],ETH_USD_History[Value],"n/a")</f>
        <v>144.88</v>
      </c>
      <c r="H673" s="6">
        <f>_xlfn.XLOOKUP(tbDailies[[#This Row],[Date]],VOO_USD_History[Date],VOO_USD_History[Close],"n/a")</f>
        <v>299.26001000000002</v>
      </c>
      <c r="I673" s="8">
        <f>_xlfn.XLOOKUP(tbDailies[[#This Row],[Date]],VIX_USD_History[DATE],VIX_USD_History[CLOSE],"n/a")</f>
        <v>12.56</v>
      </c>
      <c r="J673" s="6">
        <f>tbDailies[[#This Row],[BTC-USD]]*tbDailies[[#This Row],[FX]]</f>
        <v>10658.169885114899</v>
      </c>
      <c r="K673" s="6">
        <f>tbDailies[[#This Row],[ETH-USD]]*tbDailies[[#This Row],[FX]]</f>
        <v>189.082888</v>
      </c>
      <c r="L673" s="16">
        <f>_xlfn.XLOOKUP(tbDailies[[#This Row],[Month]],tbMonthlies[Month],tbMonthlies[US Inflation],L674)</f>
        <v>2.4899999999999999E-2</v>
      </c>
      <c r="M673" s="39">
        <f>_xlfn.XLOOKUP(tbDailies[[#This Row],[Month]],tbMonthlies[Month],tbMonthlies[Buffett Indicator],M674)</f>
        <v>1.4908669452926344</v>
      </c>
      <c r="N673" s="39">
        <f>_xlfn.XLOOKUP(tbDailies[[#This Row],[Month]],tbMonthlies[Month],tbMonthlies[CPI Indicator],N674)</f>
        <v>0.71061233565889315</v>
      </c>
      <c r="O673" s="39">
        <f>_xlfn.XLOOKUP(tbDailies[[#This Row],[Month]],tbMonthlies[Month],tbMonthlies[Shiller PE],O674)</f>
        <v>0.24879999999999999</v>
      </c>
      <c r="P673" s="39">
        <f>_xlfn.XLOOKUP(tbDailies[[#This Row],[Month]],tbMonthlies[Month],tbMonthlies[Unemployment],P674)</f>
        <v>3.5000000000000003E-2</v>
      </c>
      <c r="Q673" s="48">
        <f>_xlfn.XLOOKUP(tbDailies[[#This Row],[Month]],tbMonthlies[Month],tbMonthlies[Debt to GDP],Q674)</f>
        <v>76.477999999999994</v>
      </c>
    </row>
    <row r="674" spans="2:17" ht="30" customHeight="1" x14ac:dyDescent="0.25">
      <c r="B674" s="10">
        <v>43839</v>
      </c>
      <c r="C674" s="18" t="str">
        <f>TEXT(tbDailies[[#This Row],[Date]],"mmm-yy")</f>
        <v>Jan-20</v>
      </c>
      <c r="D674" s="4">
        <v>44</v>
      </c>
      <c r="E674" s="4" t="str">
        <f>_xlfn.XLOOKUP(tbDailies[[#This Row],[Date]],FXUSDCAD[Date],FXUSDCAD[Rate],E675)</f>
        <v>1.3079</v>
      </c>
      <c r="F674" s="6">
        <f>_xlfn.XLOOKUP(tbDailies[[#This Row],[Date]],BTC_USD_History[Date],BTC_USD_History[Close],"n/a")</f>
        <v>7879.0712890000004</v>
      </c>
      <c r="G674" s="6">
        <f>_xlfn.XLOOKUP(tbDailies[[#This Row],[Date]],ETH_USD_History[Date(UTC)],ETH_USD_History[Value],"n/a")</f>
        <v>137.9</v>
      </c>
      <c r="H674" s="6">
        <f>_xlfn.XLOOKUP(tbDailies[[#This Row],[Date]],VOO_USD_History[Date],VOO_USD_History[Close],"n/a")</f>
        <v>300.11999500000002</v>
      </c>
      <c r="I674" s="8">
        <f>_xlfn.XLOOKUP(tbDailies[[#This Row],[Date]],VIX_USD_History[DATE],VIX_USD_History[CLOSE],"n/a")</f>
        <v>12.54</v>
      </c>
      <c r="J674" s="6">
        <f>tbDailies[[#This Row],[BTC-USD]]*tbDailies[[#This Row],[FX]]</f>
        <v>10305.037338883101</v>
      </c>
      <c r="K674" s="6">
        <f>tbDailies[[#This Row],[ETH-USD]]*tbDailies[[#This Row],[FX]]</f>
        <v>180.35941000000003</v>
      </c>
      <c r="L674" s="16">
        <f>_xlfn.XLOOKUP(tbDailies[[#This Row],[Month]],tbMonthlies[Month],tbMonthlies[US Inflation],L675)</f>
        <v>2.4899999999999999E-2</v>
      </c>
      <c r="M674" s="39">
        <f>_xlfn.XLOOKUP(tbDailies[[#This Row],[Month]],tbMonthlies[Month],tbMonthlies[Buffett Indicator],M675)</f>
        <v>1.4908669452926344</v>
      </c>
      <c r="N674" s="39">
        <f>_xlfn.XLOOKUP(tbDailies[[#This Row],[Month]],tbMonthlies[Month],tbMonthlies[CPI Indicator],N675)</f>
        <v>0.71061233565889315</v>
      </c>
      <c r="O674" s="39">
        <f>_xlfn.XLOOKUP(tbDailies[[#This Row],[Month]],tbMonthlies[Month],tbMonthlies[Shiller PE],O675)</f>
        <v>0.24879999999999999</v>
      </c>
      <c r="P674" s="39">
        <f>_xlfn.XLOOKUP(tbDailies[[#This Row],[Month]],tbMonthlies[Month],tbMonthlies[Unemployment],P675)</f>
        <v>3.5000000000000003E-2</v>
      </c>
      <c r="Q674" s="48">
        <f>_xlfn.XLOOKUP(tbDailies[[#This Row],[Month]],tbMonthlies[Month],tbMonthlies[Debt to GDP],Q675)</f>
        <v>76.477999999999994</v>
      </c>
    </row>
    <row r="675" spans="2:17" ht="30" customHeight="1" x14ac:dyDescent="0.25">
      <c r="B675" s="10">
        <v>43838</v>
      </c>
      <c r="C675" s="18" t="str">
        <f>TEXT(tbDailies[[#This Row],[Date]],"mmm-yy")</f>
        <v>Jan-20</v>
      </c>
      <c r="D675" s="4">
        <v>51</v>
      </c>
      <c r="E675" s="4" t="str">
        <f>_xlfn.XLOOKUP(tbDailies[[#This Row],[Date]],FXUSDCAD[Date],FXUSDCAD[Rate],E676)</f>
        <v>1.3026</v>
      </c>
      <c r="F675" s="6">
        <f>_xlfn.XLOOKUP(tbDailies[[#This Row],[Date]],BTC_USD_History[Date],BTC_USD_History[Close],"n/a")</f>
        <v>8079.8627930000002</v>
      </c>
      <c r="G675" s="6">
        <f>_xlfn.XLOOKUP(tbDailies[[#This Row],[Date]],ETH_USD_History[Date(UTC)],ETH_USD_History[Value],"n/a")</f>
        <v>140.66</v>
      </c>
      <c r="H675" s="6">
        <f>_xlfn.XLOOKUP(tbDailies[[#This Row],[Date]],VOO_USD_History[Date],VOO_USD_History[Close],"n/a")</f>
        <v>298.05999800000001</v>
      </c>
      <c r="I675" s="8">
        <f>_xlfn.XLOOKUP(tbDailies[[#This Row],[Date]],VIX_USD_History[DATE],VIX_USD_History[CLOSE],"n/a")</f>
        <v>13.45</v>
      </c>
      <c r="J675" s="6">
        <f>tbDailies[[#This Row],[BTC-USD]]*tbDailies[[#This Row],[FX]]</f>
        <v>10524.829274161801</v>
      </c>
      <c r="K675" s="6">
        <f>tbDailies[[#This Row],[ETH-USD]]*tbDailies[[#This Row],[FX]]</f>
        <v>183.223716</v>
      </c>
      <c r="L675" s="16">
        <f>_xlfn.XLOOKUP(tbDailies[[#This Row],[Month]],tbMonthlies[Month],tbMonthlies[US Inflation],L676)</f>
        <v>2.4899999999999999E-2</v>
      </c>
      <c r="M675" s="39">
        <f>_xlfn.XLOOKUP(tbDailies[[#This Row],[Month]],tbMonthlies[Month],tbMonthlies[Buffett Indicator],M676)</f>
        <v>1.4908669452926344</v>
      </c>
      <c r="N675" s="39">
        <f>_xlfn.XLOOKUP(tbDailies[[#This Row],[Month]],tbMonthlies[Month],tbMonthlies[CPI Indicator],N676)</f>
        <v>0.71061233565889315</v>
      </c>
      <c r="O675" s="39">
        <f>_xlfn.XLOOKUP(tbDailies[[#This Row],[Month]],tbMonthlies[Month],tbMonthlies[Shiller PE],O676)</f>
        <v>0.24879999999999999</v>
      </c>
      <c r="P675" s="39">
        <f>_xlfn.XLOOKUP(tbDailies[[#This Row],[Month]],tbMonthlies[Month],tbMonthlies[Unemployment],P676)</f>
        <v>3.5000000000000003E-2</v>
      </c>
      <c r="Q675" s="48">
        <f>_xlfn.XLOOKUP(tbDailies[[#This Row],[Month]],tbMonthlies[Month],tbMonthlies[Debt to GDP],Q676)</f>
        <v>76.477999999999994</v>
      </c>
    </row>
    <row r="676" spans="2:17" ht="30" customHeight="1" x14ac:dyDescent="0.25">
      <c r="B676" s="10">
        <v>43837</v>
      </c>
      <c r="C676" s="18" t="str">
        <f>TEXT(tbDailies[[#This Row],[Date]],"mmm-yy")</f>
        <v>Jan-20</v>
      </c>
      <c r="D676" s="4">
        <v>40</v>
      </c>
      <c r="E676" s="4" t="str">
        <f>_xlfn.XLOOKUP(tbDailies[[#This Row],[Date]],FXUSDCAD[Date],FXUSDCAD[Rate],E677)</f>
        <v>1.3009</v>
      </c>
      <c r="F676" s="6">
        <f>_xlfn.XLOOKUP(tbDailies[[#This Row],[Date]],BTC_USD_History[Date],BTC_USD_History[Close],"n/a")</f>
        <v>8163.6923829999996</v>
      </c>
      <c r="G676" s="6">
        <f>_xlfn.XLOOKUP(tbDailies[[#This Row],[Date]],ETH_USD_History[Date(UTC)],ETH_USD_History[Value],"n/a")</f>
        <v>143.18</v>
      </c>
      <c r="H676" s="6">
        <f>_xlfn.XLOOKUP(tbDailies[[#This Row],[Date]],VOO_USD_History[Date],VOO_USD_History[Close],"n/a")</f>
        <v>296.52999899999998</v>
      </c>
      <c r="I676" s="8">
        <f>_xlfn.XLOOKUP(tbDailies[[#This Row],[Date]],VIX_USD_History[DATE],VIX_USD_History[CLOSE],"n/a")</f>
        <v>13.79</v>
      </c>
      <c r="J676" s="6">
        <f>tbDailies[[#This Row],[BTC-USD]]*tbDailies[[#This Row],[FX]]</f>
        <v>10620.1474210447</v>
      </c>
      <c r="K676" s="6">
        <f>tbDailies[[#This Row],[ETH-USD]]*tbDailies[[#This Row],[FX]]</f>
        <v>186.26286200000001</v>
      </c>
      <c r="L676" s="16">
        <f>_xlfn.XLOOKUP(tbDailies[[#This Row],[Month]],tbMonthlies[Month],tbMonthlies[US Inflation],L677)</f>
        <v>2.4899999999999999E-2</v>
      </c>
      <c r="M676" s="39">
        <f>_xlfn.XLOOKUP(tbDailies[[#This Row],[Month]],tbMonthlies[Month],tbMonthlies[Buffett Indicator],M677)</f>
        <v>1.4908669452926344</v>
      </c>
      <c r="N676" s="39">
        <f>_xlfn.XLOOKUP(tbDailies[[#This Row],[Month]],tbMonthlies[Month],tbMonthlies[CPI Indicator],N677)</f>
        <v>0.71061233565889315</v>
      </c>
      <c r="O676" s="39">
        <f>_xlfn.XLOOKUP(tbDailies[[#This Row],[Month]],tbMonthlies[Month],tbMonthlies[Shiller PE],O677)</f>
        <v>0.24879999999999999</v>
      </c>
      <c r="P676" s="39">
        <f>_xlfn.XLOOKUP(tbDailies[[#This Row],[Month]],tbMonthlies[Month],tbMonthlies[Unemployment],P677)</f>
        <v>3.5000000000000003E-2</v>
      </c>
      <c r="Q676" s="48">
        <f>_xlfn.XLOOKUP(tbDailies[[#This Row],[Month]],tbMonthlies[Month],tbMonthlies[Debt to GDP],Q677)</f>
        <v>76.477999999999994</v>
      </c>
    </row>
    <row r="677" spans="2:17" ht="30" customHeight="1" x14ac:dyDescent="0.25">
      <c r="B677" s="10">
        <v>43836</v>
      </c>
      <c r="C677" s="18" t="str">
        <f>TEXT(tbDailies[[#This Row],[Date]],"mmm-yy")</f>
        <v>Jan-20</v>
      </c>
      <c r="D677" s="4">
        <v>41</v>
      </c>
      <c r="E677" s="4" t="str">
        <f>_xlfn.XLOOKUP(tbDailies[[#This Row],[Date]],FXUSDCAD[Date],FXUSDCAD[Rate],E678)</f>
        <v>1.2970</v>
      </c>
      <c r="F677" s="6">
        <f>_xlfn.XLOOKUP(tbDailies[[#This Row],[Date]],BTC_USD_History[Date],BTC_USD_History[Close],"n/a")</f>
        <v>7769.2192379999997</v>
      </c>
      <c r="G677" s="6">
        <f>_xlfn.XLOOKUP(tbDailies[[#This Row],[Date]],ETH_USD_History[Date(UTC)],ETH_USD_History[Value],"n/a")</f>
        <v>144.28</v>
      </c>
      <c r="H677" s="6">
        <f>_xlfn.XLOOKUP(tbDailies[[#This Row],[Date]],VOO_USD_History[Date],VOO_USD_History[Close],"n/a")</f>
        <v>297.35000600000001</v>
      </c>
      <c r="I677" s="8">
        <f>_xlfn.XLOOKUP(tbDailies[[#This Row],[Date]],VIX_USD_History[DATE],VIX_USD_History[CLOSE],"n/a")</f>
        <v>13.85</v>
      </c>
      <c r="J677" s="6">
        <f>tbDailies[[#This Row],[BTC-USD]]*tbDailies[[#This Row],[FX]]</f>
        <v>10076.677351685999</v>
      </c>
      <c r="K677" s="6">
        <f>tbDailies[[#This Row],[ETH-USD]]*tbDailies[[#This Row],[FX]]</f>
        <v>187.13115999999999</v>
      </c>
      <c r="L677" s="16">
        <f>_xlfn.XLOOKUP(tbDailies[[#This Row],[Month]],tbMonthlies[Month],tbMonthlies[US Inflation],L678)</f>
        <v>2.4899999999999999E-2</v>
      </c>
      <c r="M677" s="39">
        <f>_xlfn.XLOOKUP(tbDailies[[#This Row],[Month]],tbMonthlies[Month],tbMonthlies[Buffett Indicator],M678)</f>
        <v>1.4908669452926344</v>
      </c>
      <c r="N677" s="39">
        <f>_xlfn.XLOOKUP(tbDailies[[#This Row],[Month]],tbMonthlies[Month],tbMonthlies[CPI Indicator],N678)</f>
        <v>0.71061233565889315</v>
      </c>
      <c r="O677" s="39">
        <f>_xlfn.XLOOKUP(tbDailies[[#This Row],[Month]],tbMonthlies[Month],tbMonthlies[Shiller PE],O678)</f>
        <v>0.24879999999999999</v>
      </c>
      <c r="P677" s="39">
        <f>_xlfn.XLOOKUP(tbDailies[[#This Row],[Month]],tbMonthlies[Month],tbMonthlies[Unemployment],P678)</f>
        <v>3.5000000000000003E-2</v>
      </c>
      <c r="Q677" s="48">
        <f>_xlfn.XLOOKUP(tbDailies[[#This Row],[Month]],tbMonthlies[Month],tbMonthlies[Debt to GDP],Q678)</f>
        <v>76.477999999999994</v>
      </c>
    </row>
    <row r="678" spans="2:17" ht="30" customHeight="1" x14ac:dyDescent="0.25">
      <c r="B678" s="10">
        <v>43835</v>
      </c>
      <c r="C678" s="18" t="str">
        <f>TEXT(tbDailies[[#This Row],[Date]],"mmm-yy")</f>
        <v>Jan-20</v>
      </c>
      <c r="D678" s="4">
        <v>39</v>
      </c>
      <c r="E678" s="4" t="str">
        <f>_xlfn.XLOOKUP(tbDailies[[#This Row],[Date]],FXUSDCAD[Date],FXUSDCAD[Rate],E679)</f>
        <v>1.2988</v>
      </c>
      <c r="F678" s="6">
        <f>_xlfn.XLOOKUP(tbDailies[[#This Row],[Date]],BTC_USD_History[Date],BTC_USD_History[Close],"n/a")</f>
        <v>7411.3173829999996</v>
      </c>
      <c r="G678" s="6">
        <f>_xlfn.XLOOKUP(tbDailies[[#This Row],[Date]],ETH_USD_History[Date(UTC)],ETH_USD_History[Value],"n/a")</f>
        <v>135.44</v>
      </c>
      <c r="H678" s="6" t="str">
        <f>_xlfn.XLOOKUP(tbDailies[[#This Row],[Date]],VOO_USD_History[Date],VOO_USD_History[Close],"n/a")</f>
        <v>n/a</v>
      </c>
      <c r="I678" s="8" t="str">
        <f>_xlfn.XLOOKUP(tbDailies[[#This Row],[Date]],VIX_USD_History[DATE],VIX_USD_History[CLOSE],"n/a")</f>
        <v>n/a</v>
      </c>
      <c r="J678" s="6">
        <f>tbDailies[[#This Row],[BTC-USD]]*tbDailies[[#This Row],[FX]]</f>
        <v>9625.8190170403996</v>
      </c>
      <c r="K678" s="6">
        <f>tbDailies[[#This Row],[ETH-USD]]*tbDailies[[#This Row],[FX]]</f>
        <v>175.90947199999999</v>
      </c>
      <c r="L678" s="16">
        <f>_xlfn.XLOOKUP(tbDailies[[#This Row],[Month]],tbMonthlies[Month],tbMonthlies[US Inflation],L679)</f>
        <v>2.4899999999999999E-2</v>
      </c>
      <c r="M678" s="39">
        <f>_xlfn.XLOOKUP(tbDailies[[#This Row],[Month]],tbMonthlies[Month],tbMonthlies[Buffett Indicator],M679)</f>
        <v>1.4908669452926344</v>
      </c>
      <c r="N678" s="39">
        <f>_xlfn.XLOOKUP(tbDailies[[#This Row],[Month]],tbMonthlies[Month],tbMonthlies[CPI Indicator],N679)</f>
        <v>0.71061233565889315</v>
      </c>
      <c r="O678" s="39">
        <f>_xlfn.XLOOKUP(tbDailies[[#This Row],[Month]],tbMonthlies[Month],tbMonthlies[Shiller PE],O679)</f>
        <v>0.24879999999999999</v>
      </c>
      <c r="P678" s="39">
        <f>_xlfn.XLOOKUP(tbDailies[[#This Row],[Month]],tbMonthlies[Month],tbMonthlies[Unemployment],P679)</f>
        <v>3.5000000000000003E-2</v>
      </c>
      <c r="Q678" s="48">
        <f>_xlfn.XLOOKUP(tbDailies[[#This Row],[Month]],tbMonthlies[Month],tbMonthlies[Debt to GDP],Q679)</f>
        <v>76.477999999999994</v>
      </c>
    </row>
    <row r="679" spans="2:17" ht="30" customHeight="1" x14ac:dyDescent="0.25">
      <c r="B679" s="10">
        <v>43834</v>
      </c>
      <c r="C679" s="18" t="str">
        <f>TEXT(tbDailies[[#This Row],[Date]],"mmm-yy")</f>
        <v>Jan-20</v>
      </c>
      <c r="D679" s="4">
        <v>38</v>
      </c>
      <c r="E679" s="4" t="str">
        <f>_xlfn.XLOOKUP(tbDailies[[#This Row],[Date]],FXUSDCAD[Date],FXUSDCAD[Rate],E680)</f>
        <v>1.2988</v>
      </c>
      <c r="F679" s="6">
        <f>_xlfn.XLOOKUP(tbDailies[[#This Row],[Date]],BTC_USD_History[Date],BTC_USD_History[Close],"n/a")</f>
        <v>7410.6567379999997</v>
      </c>
      <c r="G679" s="6">
        <f>_xlfn.XLOOKUP(tbDailies[[#This Row],[Date]],ETH_USD_History[Date(UTC)],ETH_USD_History[Value],"n/a")</f>
        <v>134.33000000000001</v>
      </c>
      <c r="H679" s="6" t="str">
        <f>_xlfn.XLOOKUP(tbDailies[[#This Row],[Date]],VOO_USD_History[Date],VOO_USD_History[Close],"n/a")</f>
        <v>n/a</v>
      </c>
      <c r="I679" s="8" t="str">
        <f>_xlfn.XLOOKUP(tbDailies[[#This Row],[Date]],VIX_USD_History[DATE],VIX_USD_History[CLOSE],"n/a")</f>
        <v>n/a</v>
      </c>
      <c r="J679" s="6">
        <f>tbDailies[[#This Row],[BTC-USD]]*tbDailies[[#This Row],[FX]]</f>
        <v>9624.9609713144</v>
      </c>
      <c r="K679" s="6">
        <f>tbDailies[[#This Row],[ETH-USD]]*tbDailies[[#This Row],[FX]]</f>
        <v>174.467804</v>
      </c>
      <c r="L679" s="16">
        <f>_xlfn.XLOOKUP(tbDailies[[#This Row],[Month]],tbMonthlies[Month],tbMonthlies[US Inflation],L680)</f>
        <v>2.4899999999999999E-2</v>
      </c>
      <c r="M679" s="39">
        <f>_xlfn.XLOOKUP(tbDailies[[#This Row],[Month]],tbMonthlies[Month],tbMonthlies[Buffett Indicator],M680)</f>
        <v>1.4908669452926344</v>
      </c>
      <c r="N679" s="39">
        <f>_xlfn.XLOOKUP(tbDailies[[#This Row],[Month]],tbMonthlies[Month],tbMonthlies[CPI Indicator],N680)</f>
        <v>0.71061233565889315</v>
      </c>
      <c r="O679" s="39">
        <f>_xlfn.XLOOKUP(tbDailies[[#This Row],[Month]],tbMonthlies[Month],tbMonthlies[Shiller PE],O680)</f>
        <v>0.24879999999999999</v>
      </c>
      <c r="P679" s="39">
        <f>_xlfn.XLOOKUP(tbDailies[[#This Row],[Month]],tbMonthlies[Month],tbMonthlies[Unemployment],P680)</f>
        <v>3.5000000000000003E-2</v>
      </c>
      <c r="Q679" s="48">
        <f>_xlfn.XLOOKUP(tbDailies[[#This Row],[Month]],tbMonthlies[Month],tbMonthlies[Debt to GDP],Q680)</f>
        <v>76.477999999999994</v>
      </c>
    </row>
    <row r="680" spans="2:17" ht="30" customHeight="1" x14ac:dyDescent="0.25">
      <c r="B680" s="10">
        <v>43833</v>
      </c>
      <c r="C680" s="18" t="str">
        <f>TEXT(tbDailies[[#This Row],[Date]],"mmm-yy")</f>
        <v>Jan-20</v>
      </c>
      <c r="D680" s="4">
        <v>38</v>
      </c>
      <c r="E680" s="4" t="str">
        <f>_xlfn.XLOOKUP(tbDailies[[#This Row],[Date]],FXUSDCAD[Date],FXUSDCAD[Rate],E681)</f>
        <v>1.2988</v>
      </c>
      <c r="F680" s="6">
        <f>_xlfn.XLOOKUP(tbDailies[[#This Row],[Date]],BTC_USD_History[Date],BTC_USD_History[Close],"n/a")</f>
        <v>7344.8842770000001</v>
      </c>
      <c r="G680" s="6">
        <f>_xlfn.XLOOKUP(tbDailies[[#This Row],[Date]],ETH_USD_History[Date(UTC)],ETH_USD_History[Value],"n/a")</f>
        <v>134.25</v>
      </c>
      <c r="H680" s="6">
        <f>_xlfn.XLOOKUP(tbDailies[[#This Row],[Date]],VOO_USD_History[Date],VOO_USD_History[Close],"n/a")</f>
        <v>296.23998999999998</v>
      </c>
      <c r="I680" s="8">
        <f>_xlfn.XLOOKUP(tbDailies[[#This Row],[Date]],VIX_USD_History[DATE],VIX_USD_History[CLOSE],"n/a")</f>
        <v>14.02</v>
      </c>
      <c r="J680" s="6">
        <f>tbDailies[[#This Row],[BTC-USD]]*tbDailies[[#This Row],[FX]]</f>
        <v>9539.5356989676002</v>
      </c>
      <c r="K680" s="6">
        <f>tbDailies[[#This Row],[ETH-USD]]*tbDailies[[#This Row],[FX]]</f>
        <v>174.3639</v>
      </c>
      <c r="L680" s="16">
        <f>_xlfn.XLOOKUP(tbDailies[[#This Row],[Month]],tbMonthlies[Month],tbMonthlies[US Inflation],L681)</f>
        <v>2.4899999999999999E-2</v>
      </c>
      <c r="M680" s="39">
        <f>_xlfn.XLOOKUP(tbDailies[[#This Row],[Month]],tbMonthlies[Month],tbMonthlies[Buffett Indicator],M681)</f>
        <v>1.4908669452926344</v>
      </c>
      <c r="N680" s="39">
        <f>_xlfn.XLOOKUP(tbDailies[[#This Row],[Month]],tbMonthlies[Month],tbMonthlies[CPI Indicator],N681)</f>
        <v>0.71061233565889315</v>
      </c>
      <c r="O680" s="39">
        <f>_xlfn.XLOOKUP(tbDailies[[#This Row],[Month]],tbMonthlies[Month],tbMonthlies[Shiller PE],O681)</f>
        <v>0.24879999999999999</v>
      </c>
      <c r="P680" s="39">
        <f>_xlfn.XLOOKUP(tbDailies[[#This Row],[Month]],tbMonthlies[Month],tbMonthlies[Unemployment],P681)</f>
        <v>3.5000000000000003E-2</v>
      </c>
      <c r="Q680" s="48">
        <f>_xlfn.XLOOKUP(tbDailies[[#This Row],[Month]],tbMonthlies[Month],tbMonthlies[Debt to GDP],Q681)</f>
        <v>76.477999999999994</v>
      </c>
    </row>
    <row r="681" spans="2:17" ht="30" customHeight="1" x14ac:dyDescent="0.25">
      <c r="B681" s="10">
        <v>43832</v>
      </c>
      <c r="C681" s="18" t="str">
        <f>TEXT(tbDailies[[#This Row],[Date]],"mmm-yy")</f>
        <v>Jan-20</v>
      </c>
      <c r="D681" s="4">
        <v>39</v>
      </c>
      <c r="E681" s="4" t="str">
        <f>_xlfn.XLOOKUP(tbDailies[[#This Row],[Date]],FXUSDCAD[Date],FXUSDCAD[Rate],E682)</f>
        <v>1.2992</v>
      </c>
      <c r="F681" s="6">
        <f>_xlfn.XLOOKUP(tbDailies[[#This Row],[Date]],BTC_USD_History[Date],BTC_USD_History[Close],"n/a")</f>
        <v>6985.4702150000003</v>
      </c>
      <c r="G681" s="6">
        <f>_xlfn.XLOOKUP(tbDailies[[#This Row],[Date]],ETH_USD_History[Date(UTC)],ETH_USD_History[Value],"n/a")</f>
        <v>127.18</v>
      </c>
      <c r="H681" s="6">
        <f>_xlfn.XLOOKUP(tbDailies[[#This Row],[Date]],VOO_USD_History[Date],VOO_USD_History[Close],"n/a")</f>
        <v>298.42001299999998</v>
      </c>
      <c r="I681" s="8">
        <f>_xlfn.XLOOKUP(tbDailies[[#This Row],[Date]],VIX_USD_History[DATE],VIX_USD_History[CLOSE],"n/a")</f>
        <v>12.47</v>
      </c>
      <c r="J681" s="6">
        <f>tbDailies[[#This Row],[BTC-USD]]*tbDailies[[#This Row],[FX]]</f>
        <v>9075.5229033279993</v>
      </c>
      <c r="K681" s="6">
        <f>tbDailies[[#This Row],[ETH-USD]]*tbDailies[[#This Row],[FX]]</f>
        <v>165.23225600000001</v>
      </c>
      <c r="L681" s="16">
        <f>_xlfn.XLOOKUP(tbDailies[[#This Row],[Month]],tbMonthlies[Month],tbMonthlies[US Inflation],L682)</f>
        <v>2.4899999999999999E-2</v>
      </c>
      <c r="M681" s="39">
        <f>_xlfn.XLOOKUP(tbDailies[[#This Row],[Month]],tbMonthlies[Month],tbMonthlies[Buffett Indicator],M682)</f>
        <v>1.4908669452926344</v>
      </c>
      <c r="N681" s="39">
        <f>_xlfn.XLOOKUP(tbDailies[[#This Row],[Month]],tbMonthlies[Month],tbMonthlies[CPI Indicator],N682)</f>
        <v>0.71061233565889315</v>
      </c>
      <c r="O681" s="39">
        <f>_xlfn.XLOOKUP(tbDailies[[#This Row],[Month]],tbMonthlies[Month],tbMonthlies[Shiller PE],O682)</f>
        <v>0.24879999999999999</v>
      </c>
      <c r="P681" s="39">
        <f>_xlfn.XLOOKUP(tbDailies[[#This Row],[Month]],tbMonthlies[Month],tbMonthlies[Unemployment],P682)</f>
        <v>3.5000000000000003E-2</v>
      </c>
      <c r="Q681" s="48">
        <f>_xlfn.XLOOKUP(tbDailies[[#This Row],[Month]],tbMonthlies[Month],tbMonthlies[Debt to GDP],Q682)</f>
        <v>76.477999999999994</v>
      </c>
    </row>
    <row r="682" spans="2:17" ht="30" customHeight="1" x14ac:dyDescent="0.25">
      <c r="B682" s="10">
        <v>43831</v>
      </c>
      <c r="C682" s="18" t="str">
        <f>TEXT(tbDailies[[#This Row],[Date]],"mmm-yy")</f>
        <v>Jan-20</v>
      </c>
      <c r="D682" s="4">
        <v>37</v>
      </c>
      <c r="E682" s="4" t="str">
        <f>_xlfn.XLOOKUP(tbDailies[[#This Row],[Date]],FXUSDCAD[Date],FXUSDCAD[Rate],E683)</f>
        <v>1.2988</v>
      </c>
      <c r="F682" s="6">
        <f>_xlfn.XLOOKUP(tbDailies[[#This Row],[Date]],BTC_USD_History[Date],BTC_USD_History[Close],"n/a")</f>
        <v>7200.1743159999996</v>
      </c>
      <c r="G682" s="6">
        <f>_xlfn.XLOOKUP(tbDailies[[#This Row],[Date]],ETH_USD_History[Date(UTC)],ETH_USD_History[Value],"n/a")</f>
        <v>130.6</v>
      </c>
      <c r="H682" s="6" t="str">
        <f>_xlfn.XLOOKUP(tbDailies[[#This Row],[Date]],VOO_USD_History[Date],VOO_USD_History[Close],"n/a")</f>
        <v>n/a</v>
      </c>
      <c r="I682" s="8" t="str">
        <f>_xlfn.XLOOKUP(tbDailies[[#This Row],[Date]],VIX_USD_History[DATE],VIX_USD_History[CLOSE],"n/a")</f>
        <v>n/a</v>
      </c>
      <c r="J682" s="6">
        <f>tbDailies[[#This Row],[BTC-USD]]*tbDailies[[#This Row],[FX]]</f>
        <v>9351.5864016207997</v>
      </c>
      <c r="K682" s="6">
        <f>tbDailies[[#This Row],[ETH-USD]]*tbDailies[[#This Row],[FX]]</f>
        <v>169.62327999999999</v>
      </c>
      <c r="L682" s="16">
        <f>_xlfn.XLOOKUP(tbDailies[[#This Row],[Month]],tbMonthlies[Month],tbMonthlies[US Inflation],L683)</f>
        <v>2.4899999999999999E-2</v>
      </c>
      <c r="M682" s="39">
        <f>_xlfn.XLOOKUP(tbDailies[[#This Row],[Month]],tbMonthlies[Month],tbMonthlies[Buffett Indicator],M683)</f>
        <v>1.4908669452926344</v>
      </c>
      <c r="N682" s="39">
        <f>_xlfn.XLOOKUP(tbDailies[[#This Row],[Month]],tbMonthlies[Month],tbMonthlies[CPI Indicator],N683)</f>
        <v>0.71061233565889315</v>
      </c>
      <c r="O682" s="39">
        <f>_xlfn.XLOOKUP(tbDailies[[#This Row],[Month]],tbMonthlies[Month],tbMonthlies[Shiller PE],O683)</f>
        <v>0.24879999999999999</v>
      </c>
      <c r="P682" s="39">
        <f>_xlfn.XLOOKUP(tbDailies[[#This Row],[Month]],tbMonthlies[Month],tbMonthlies[Unemployment],P683)</f>
        <v>3.5000000000000003E-2</v>
      </c>
      <c r="Q682" s="48">
        <f>_xlfn.XLOOKUP(tbDailies[[#This Row],[Month]],tbMonthlies[Month],tbMonthlies[Debt to GDP],Q683)</f>
        <v>76.477999999999994</v>
      </c>
    </row>
    <row r="683" spans="2:17" ht="30" customHeight="1" x14ac:dyDescent="0.25">
      <c r="B683" s="10">
        <v>43830</v>
      </c>
      <c r="C683" s="18" t="str">
        <f>TEXT(tbDailies[[#This Row],[Date]],"mmm-yy")</f>
        <v>Dec-19</v>
      </c>
      <c r="D683" s="4">
        <v>38</v>
      </c>
      <c r="E683" s="4" t="str">
        <f>_xlfn.XLOOKUP(tbDailies[[#This Row],[Date]],FXUSDCAD[Date],FXUSDCAD[Rate],E684)</f>
        <v>1.2988</v>
      </c>
      <c r="F683" s="6">
        <f>_xlfn.XLOOKUP(tbDailies[[#This Row],[Date]],BTC_USD_History[Date],BTC_USD_History[Close],"n/a")</f>
        <v>7193.5991210000002</v>
      </c>
      <c r="G683" s="6">
        <f>_xlfn.XLOOKUP(tbDailies[[#This Row],[Date]],ETH_USD_History[Date(UTC)],ETH_USD_History[Value],"n/a")</f>
        <v>128.91</v>
      </c>
      <c r="H683" s="6">
        <f>_xlfn.XLOOKUP(tbDailies[[#This Row],[Date]],VOO_USD_History[Date],VOO_USD_History[Close],"n/a")</f>
        <v>295.79998799999998</v>
      </c>
      <c r="I683" s="8">
        <f>_xlfn.XLOOKUP(tbDailies[[#This Row],[Date]],VIX_USD_History[DATE],VIX_USD_History[CLOSE],"n/a")</f>
        <v>13.78</v>
      </c>
      <c r="J683" s="6">
        <f>tbDailies[[#This Row],[BTC-USD]]*tbDailies[[#This Row],[FX]]</f>
        <v>9343.0465383547998</v>
      </c>
      <c r="K683" s="6">
        <f>tbDailies[[#This Row],[ETH-USD]]*tbDailies[[#This Row],[FX]]</f>
        <v>167.42830799999999</v>
      </c>
      <c r="L683" s="16">
        <f>_xlfn.XLOOKUP(tbDailies[[#This Row],[Month]],tbMonthlies[Month],tbMonthlies[US Inflation],L684)</f>
        <v>2.29E-2</v>
      </c>
      <c r="M683" s="39">
        <f>_xlfn.XLOOKUP(tbDailies[[#This Row],[Month]],tbMonthlies[Month],tbMonthlies[Buffett Indicator],M684)</f>
        <v>1.4762230980833908</v>
      </c>
      <c r="N683" s="39">
        <f>_xlfn.XLOOKUP(tbDailies[[#This Row],[Month]],tbMonthlies[Month],tbMonthlies[CPI Indicator],N684)</f>
        <v>0.7142730077549545</v>
      </c>
      <c r="O683" s="39">
        <f>_xlfn.XLOOKUP(tbDailies[[#This Row],[Month]],tbMonthlies[Month],tbMonthlies[Shiller PE],O684)</f>
        <v>0.2278</v>
      </c>
      <c r="P683" s="39">
        <f>_xlfn.XLOOKUP(tbDailies[[#This Row],[Month]],tbMonthlies[Month],tbMonthlies[Unemployment],P684)</f>
        <v>3.6000000000000004E-2</v>
      </c>
      <c r="Q683" s="48">
        <f>_xlfn.XLOOKUP(tbDailies[[#This Row],[Month]],tbMonthlies[Month],tbMonthlies[Debt to GDP],Q684)</f>
        <v>75.506</v>
      </c>
    </row>
    <row r="684" spans="2:17" ht="30" customHeight="1" x14ac:dyDescent="0.25">
      <c r="B684" s="10">
        <v>43829</v>
      </c>
      <c r="C684" s="18" t="str">
        <f>TEXT(tbDailies[[#This Row],[Date]],"mmm-yy")</f>
        <v>Dec-19</v>
      </c>
      <c r="D684" s="4">
        <v>40</v>
      </c>
      <c r="E684" s="4" t="str">
        <f>_xlfn.XLOOKUP(tbDailies[[#This Row],[Date]],FXUSDCAD[Date],FXUSDCAD[Rate],E685)</f>
        <v>1.3059</v>
      </c>
      <c r="F684" s="6">
        <f>_xlfn.XLOOKUP(tbDailies[[#This Row],[Date]],BTC_USD_History[Date],BTC_USD_History[Close],"n/a")</f>
        <v>7292.9951170000004</v>
      </c>
      <c r="G684" s="6">
        <f>_xlfn.XLOOKUP(tbDailies[[#This Row],[Date]],ETH_USD_History[Date(UTC)],ETH_USD_History[Value],"n/a")</f>
        <v>131.41</v>
      </c>
      <c r="H684" s="6">
        <f>_xlfn.XLOOKUP(tbDailies[[#This Row],[Date]],VOO_USD_History[Date],VOO_USD_History[Close],"n/a")</f>
        <v>295.040009</v>
      </c>
      <c r="I684" s="8">
        <f>_xlfn.XLOOKUP(tbDailies[[#This Row],[Date]],VIX_USD_History[DATE],VIX_USD_History[CLOSE],"n/a")</f>
        <v>14.82</v>
      </c>
      <c r="J684" s="6">
        <f>tbDailies[[#This Row],[BTC-USD]]*tbDailies[[#This Row],[FX]]</f>
        <v>9523.9223232903005</v>
      </c>
      <c r="K684" s="6">
        <f>tbDailies[[#This Row],[ETH-USD]]*tbDailies[[#This Row],[FX]]</f>
        <v>171.60831899999999</v>
      </c>
      <c r="L684" s="16">
        <f>_xlfn.XLOOKUP(tbDailies[[#This Row],[Month]],tbMonthlies[Month],tbMonthlies[US Inflation],L685)</f>
        <v>2.29E-2</v>
      </c>
      <c r="M684" s="39">
        <f>_xlfn.XLOOKUP(tbDailies[[#This Row],[Month]],tbMonthlies[Month],tbMonthlies[Buffett Indicator],M685)</f>
        <v>1.4762230980833908</v>
      </c>
      <c r="N684" s="39">
        <f>_xlfn.XLOOKUP(tbDailies[[#This Row],[Month]],tbMonthlies[Month],tbMonthlies[CPI Indicator],N685)</f>
        <v>0.7142730077549545</v>
      </c>
      <c r="O684" s="39">
        <f>_xlfn.XLOOKUP(tbDailies[[#This Row],[Month]],tbMonthlies[Month],tbMonthlies[Shiller PE],O685)</f>
        <v>0.2278</v>
      </c>
      <c r="P684" s="39">
        <f>_xlfn.XLOOKUP(tbDailies[[#This Row],[Month]],tbMonthlies[Month],tbMonthlies[Unemployment],P685)</f>
        <v>3.6000000000000004E-2</v>
      </c>
      <c r="Q684" s="48">
        <f>_xlfn.XLOOKUP(tbDailies[[#This Row],[Month]],tbMonthlies[Month],tbMonthlies[Debt to GDP],Q685)</f>
        <v>75.506</v>
      </c>
    </row>
    <row r="685" spans="2:17" ht="30" customHeight="1" x14ac:dyDescent="0.25">
      <c r="B685" s="10">
        <v>43828</v>
      </c>
      <c r="C685" s="18" t="str">
        <f>TEXT(tbDailies[[#This Row],[Date]],"mmm-yy")</f>
        <v>Dec-19</v>
      </c>
      <c r="D685" s="4">
        <v>37</v>
      </c>
      <c r="E685" s="4" t="str">
        <f>_xlfn.XLOOKUP(tbDailies[[#This Row],[Date]],FXUSDCAD[Date],FXUSDCAD[Rate],E686)</f>
        <v>1.3078</v>
      </c>
      <c r="F685" s="6">
        <f>_xlfn.XLOOKUP(tbDailies[[#This Row],[Date]],BTC_USD_History[Date],BTC_USD_History[Close],"n/a")</f>
        <v>7422.6528319999998</v>
      </c>
      <c r="G685" s="6">
        <f>_xlfn.XLOOKUP(tbDailies[[#This Row],[Date]],ETH_USD_History[Date(UTC)],ETH_USD_History[Value],"n/a")</f>
        <v>134.55000000000001</v>
      </c>
      <c r="H685" s="6" t="str">
        <f>_xlfn.XLOOKUP(tbDailies[[#This Row],[Date]],VOO_USD_History[Date],VOO_USD_History[Close],"n/a")</f>
        <v>n/a</v>
      </c>
      <c r="I685" s="8" t="str">
        <f>_xlfn.XLOOKUP(tbDailies[[#This Row],[Date]],VIX_USD_History[DATE],VIX_USD_History[CLOSE],"n/a")</f>
        <v>n/a</v>
      </c>
      <c r="J685" s="6">
        <f>tbDailies[[#This Row],[BTC-USD]]*tbDailies[[#This Row],[FX]]</f>
        <v>9707.3453736896008</v>
      </c>
      <c r="K685" s="6">
        <f>tbDailies[[#This Row],[ETH-USD]]*tbDailies[[#This Row],[FX]]</f>
        <v>175.96449000000001</v>
      </c>
      <c r="L685" s="16">
        <f>_xlfn.XLOOKUP(tbDailies[[#This Row],[Month]],tbMonthlies[Month],tbMonthlies[US Inflation],L686)</f>
        <v>2.29E-2</v>
      </c>
      <c r="M685" s="39">
        <f>_xlfn.XLOOKUP(tbDailies[[#This Row],[Month]],tbMonthlies[Month],tbMonthlies[Buffett Indicator],M686)</f>
        <v>1.4762230980833908</v>
      </c>
      <c r="N685" s="39">
        <f>_xlfn.XLOOKUP(tbDailies[[#This Row],[Month]],tbMonthlies[Month],tbMonthlies[CPI Indicator],N686)</f>
        <v>0.7142730077549545</v>
      </c>
      <c r="O685" s="39">
        <f>_xlfn.XLOOKUP(tbDailies[[#This Row],[Month]],tbMonthlies[Month],tbMonthlies[Shiller PE],O686)</f>
        <v>0.2278</v>
      </c>
      <c r="P685" s="39">
        <f>_xlfn.XLOOKUP(tbDailies[[#This Row],[Month]],tbMonthlies[Month],tbMonthlies[Unemployment],P686)</f>
        <v>3.6000000000000004E-2</v>
      </c>
      <c r="Q685" s="48">
        <f>_xlfn.XLOOKUP(tbDailies[[#This Row],[Month]],tbMonthlies[Month],tbMonthlies[Debt to GDP],Q686)</f>
        <v>75.506</v>
      </c>
    </row>
    <row r="686" spans="2:17" ht="30" customHeight="1" x14ac:dyDescent="0.25">
      <c r="B686" s="10">
        <v>43827</v>
      </c>
      <c r="C686" s="18" t="str">
        <f>TEXT(tbDailies[[#This Row],[Date]],"mmm-yy")</f>
        <v>Dec-19</v>
      </c>
      <c r="D686" s="4">
        <v>37</v>
      </c>
      <c r="E686" s="4" t="str">
        <f>_xlfn.XLOOKUP(tbDailies[[#This Row],[Date]],FXUSDCAD[Date],FXUSDCAD[Rate],E687)</f>
        <v>1.3078</v>
      </c>
      <c r="F686" s="6">
        <f>_xlfn.XLOOKUP(tbDailies[[#This Row],[Date]],BTC_USD_History[Date],BTC_USD_History[Close],"n/a")</f>
        <v>7317.9902339999999</v>
      </c>
      <c r="G686" s="6">
        <f>_xlfn.XLOOKUP(tbDailies[[#This Row],[Date]],ETH_USD_History[Date(UTC)],ETH_USD_History[Value],"n/a")</f>
        <v>128.21</v>
      </c>
      <c r="H686" s="6" t="str">
        <f>_xlfn.XLOOKUP(tbDailies[[#This Row],[Date]],VOO_USD_History[Date],VOO_USD_History[Close],"n/a")</f>
        <v>n/a</v>
      </c>
      <c r="I686" s="8" t="str">
        <f>_xlfn.XLOOKUP(tbDailies[[#This Row],[Date]],VIX_USD_History[DATE],VIX_USD_History[CLOSE],"n/a")</f>
        <v>n/a</v>
      </c>
      <c r="J686" s="6">
        <f>tbDailies[[#This Row],[BTC-USD]]*tbDailies[[#This Row],[FX]]</f>
        <v>9570.4676280252006</v>
      </c>
      <c r="K686" s="6">
        <f>tbDailies[[#This Row],[ETH-USD]]*tbDailies[[#This Row],[FX]]</f>
        <v>167.67303800000002</v>
      </c>
      <c r="L686" s="16">
        <f>_xlfn.XLOOKUP(tbDailies[[#This Row],[Month]],tbMonthlies[Month],tbMonthlies[US Inflation],L687)</f>
        <v>2.29E-2</v>
      </c>
      <c r="M686" s="39">
        <f>_xlfn.XLOOKUP(tbDailies[[#This Row],[Month]],tbMonthlies[Month],tbMonthlies[Buffett Indicator],M687)</f>
        <v>1.4762230980833908</v>
      </c>
      <c r="N686" s="39">
        <f>_xlfn.XLOOKUP(tbDailies[[#This Row],[Month]],tbMonthlies[Month],tbMonthlies[CPI Indicator],N687)</f>
        <v>0.7142730077549545</v>
      </c>
      <c r="O686" s="39">
        <f>_xlfn.XLOOKUP(tbDailies[[#This Row],[Month]],tbMonthlies[Month],tbMonthlies[Shiller PE],O687)</f>
        <v>0.2278</v>
      </c>
      <c r="P686" s="39">
        <f>_xlfn.XLOOKUP(tbDailies[[#This Row],[Month]],tbMonthlies[Month],tbMonthlies[Unemployment],P687)</f>
        <v>3.6000000000000004E-2</v>
      </c>
      <c r="Q686" s="48">
        <f>_xlfn.XLOOKUP(tbDailies[[#This Row],[Month]],tbMonthlies[Month],tbMonthlies[Debt to GDP],Q687)</f>
        <v>75.506</v>
      </c>
    </row>
    <row r="687" spans="2:17" ht="30" customHeight="1" x14ac:dyDescent="0.25">
      <c r="B687" s="10">
        <v>43826</v>
      </c>
      <c r="C687" s="18" t="str">
        <f>TEXT(tbDailies[[#This Row],[Date]],"mmm-yy")</f>
        <v>Dec-19</v>
      </c>
      <c r="D687" s="4">
        <v>38</v>
      </c>
      <c r="E687" s="4" t="str">
        <f>_xlfn.XLOOKUP(tbDailies[[#This Row],[Date]],FXUSDCAD[Date],FXUSDCAD[Rate],E688)</f>
        <v>1.3078</v>
      </c>
      <c r="F687" s="6">
        <f>_xlfn.XLOOKUP(tbDailies[[#This Row],[Date]],BTC_USD_History[Date],BTC_USD_History[Close],"n/a")</f>
        <v>7290.0883789999998</v>
      </c>
      <c r="G687" s="6">
        <f>_xlfn.XLOOKUP(tbDailies[[#This Row],[Date]],ETH_USD_History[Date(UTC)],ETH_USD_History[Value],"n/a")</f>
        <v>126.5</v>
      </c>
      <c r="H687" s="6">
        <f>_xlfn.XLOOKUP(tbDailies[[#This Row],[Date]],VOO_USD_History[Date],VOO_USD_History[Close],"n/a")</f>
        <v>296.67001299999998</v>
      </c>
      <c r="I687" s="8">
        <f>_xlfn.XLOOKUP(tbDailies[[#This Row],[Date]],VIX_USD_History[DATE],VIX_USD_History[CLOSE],"n/a")</f>
        <v>13.43</v>
      </c>
      <c r="J687" s="6">
        <f>tbDailies[[#This Row],[BTC-USD]]*tbDailies[[#This Row],[FX]]</f>
        <v>9533.9775820562008</v>
      </c>
      <c r="K687" s="6">
        <f>tbDailies[[#This Row],[ETH-USD]]*tbDailies[[#This Row],[FX]]</f>
        <v>165.4367</v>
      </c>
      <c r="L687" s="16">
        <f>_xlfn.XLOOKUP(tbDailies[[#This Row],[Month]],tbMonthlies[Month],tbMonthlies[US Inflation],L688)</f>
        <v>2.29E-2</v>
      </c>
      <c r="M687" s="39">
        <f>_xlfn.XLOOKUP(tbDailies[[#This Row],[Month]],tbMonthlies[Month],tbMonthlies[Buffett Indicator],M688)</f>
        <v>1.4762230980833908</v>
      </c>
      <c r="N687" s="39">
        <f>_xlfn.XLOOKUP(tbDailies[[#This Row],[Month]],tbMonthlies[Month],tbMonthlies[CPI Indicator],N688)</f>
        <v>0.7142730077549545</v>
      </c>
      <c r="O687" s="39">
        <f>_xlfn.XLOOKUP(tbDailies[[#This Row],[Month]],tbMonthlies[Month],tbMonthlies[Shiller PE],O688)</f>
        <v>0.2278</v>
      </c>
      <c r="P687" s="39">
        <f>_xlfn.XLOOKUP(tbDailies[[#This Row],[Month]],tbMonthlies[Month],tbMonthlies[Unemployment],P688)</f>
        <v>3.6000000000000004E-2</v>
      </c>
      <c r="Q687" s="48">
        <f>_xlfn.XLOOKUP(tbDailies[[#This Row],[Month]],tbMonthlies[Month],tbMonthlies[Debt to GDP],Q688)</f>
        <v>75.506</v>
      </c>
    </row>
    <row r="688" spans="2:17" ht="30" customHeight="1" x14ac:dyDescent="0.25">
      <c r="B688" s="10">
        <v>43825</v>
      </c>
      <c r="C688" s="18" t="str">
        <f>TEXT(tbDailies[[#This Row],[Date]],"mmm-yy")</f>
        <v>Dec-19</v>
      </c>
      <c r="D688" s="4">
        <v>39</v>
      </c>
      <c r="E688" s="4" t="str">
        <f>_xlfn.XLOOKUP(tbDailies[[#This Row],[Date]],FXUSDCAD[Date],FXUSDCAD[Rate],E689)</f>
        <v>1.3157</v>
      </c>
      <c r="F688" s="6">
        <f>_xlfn.XLOOKUP(tbDailies[[#This Row],[Date]],BTC_USD_History[Date],BTC_USD_History[Close],"n/a")</f>
        <v>7238.966797</v>
      </c>
      <c r="G688" s="6">
        <f>_xlfn.XLOOKUP(tbDailies[[#This Row],[Date]],ETH_USD_History[Date(UTC)],ETH_USD_History[Value],"n/a")</f>
        <v>125.73</v>
      </c>
      <c r="H688" s="6">
        <f>_xlfn.XLOOKUP(tbDailies[[#This Row],[Date]],VOO_USD_History[Date],VOO_USD_History[Close],"n/a")</f>
        <v>296.67001299999998</v>
      </c>
      <c r="I688" s="8">
        <f>_xlfn.XLOOKUP(tbDailies[[#This Row],[Date]],VIX_USD_History[DATE],VIX_USD_History[CLOSE],"n/a")</f>
        <v>12.65</v>
      </c>
      <c r="J688" s="6">
        <f>tbDailies[[#This Row],[BTC-USD]]*tbDailies[[#This Row],[FX]]</f>
        <v>9524.3086148129005</v>
      </c>
      <c r="K688" s="6">
        <f>tbDailies[[#This Row],[ETH-USD]]*tbDailies[[#This Row],[FX]]</f>
        <v>165.42296100000002</v>
      </c>
      <c r="L688" s="16">
        <f>_xlfn.XLOOKUP(tbDailies[[#This Row],[Month]],tbMonthlies[Month],tbMonthlies[US Inflation],L689)</f>
        <v>2.29E-2</v>
      </c>
      <c r="M688" s="39">
        <f>_xlfn.XLOOKUP(tbDailies[[#This Row],[Month]],tbMonthlies[Month],tbMonthlies[Buffett Indicator],M689)</f>
        <v>1.4762230980833908</v>
      </c>
      <c r="N688" s="39">
        <f>_xlfn.XLOOKUP(tbDailies[[#This Row],[Month]],tbMonthlies[Month],tbMonthlies[CPI Indicator],N689)</f>
        <v>0.7142730077549545</v>
      </c>
      <c r="O688" s="39">
        <f>_xlfn.XLOOKUP(tbDailies[[#This Row],[Month]],tbMonthlies[Month],tbMonthlies[Shiller PE],O689)</f>
        <v>0.2278</v>
      </c>
      <c r="P688" s="39">
        <f>_xlfn.XLOOKUP(tbDailies[[#This Row],[Month]],tbMonthlies[Month],tbMonthlies[Unemployment],P689)</f>
        <v>3.6000000000000004E-2</v>
      </c>
      <c r="Q688" s="48">
        <f>_xlfn.XLOOKUP(tbDailies[[#This Row],[Month]],tbMonthlies[Month],tbMonthlies[Debt to GDP],Q689)</f>
        <v>75.506</v>
      </c>
    </row>
    <row r="689" spans="2:17" ht="30" customHeight="1" x14ac:dyDescent="0.25">
      <c r="B689" s="10">
        <v>43824</v>
      </c>
      <c r="C689" s="18" t="str">
        <f>TEXT(tbDailies[[#This Row],[Date]],"mmm-yy")</f>
        <v>Dec-19</v>
      </c>
      <c r="D689" s="4">
        <v>22</v>
      </c>
      <c r="E689" s="4" t="str">
        <f>_xlfn.XLOOKUP(tbDailies[[#This Row],[Date]],FXUSDCAD[Date],FXUSDCAD[Rate],E690)</f>
        <v>1.3157</v>
      </c>
      <c r="F689" s="6">
        <f>_xlfn.XLOOKUP(tbDailies[[#This Row],[Date]],BTC_USD_History[Date],BTC_USD_History[Close],"n/a")</f>
        <v>7275.1557620000003</v>
      </c>
      <c r="G689" s="6">
        <f>_xlfn.XLOOKUP(tbDailies[[#This Row],[Date]],ETH_USD_History[Date(UTC)],ETH_USD_History[Value],"n/a")</f>
        <v>125.1</v>
      </c>
      <c r="H689" s="6" t="str">
        <f>_xlfn.XLOOKUP(tbDailies[[#This Row],[Date]],VOO_USD_History[Date],VOO_USD_History[Close],"n/a")</f>
        <v>n/a</v>
      </c>
      <c r="I689" s="8" t="str">
        <f>_xlfn.XLOOKUP(tbDailies[[#This Row],[Date]],VIX_USD_History[DATE],VIX_USD_History[CLOSE],"n/a")</f>
        <v>n/a</v>
      </c>
      <c r="J689" s="6">
        <f>tbDailies[[#This Row],[BTC-USD]]*tbDailies[[#This Row],[FX]]</f>
        <v>9571.9224360634016</v>
      </c>
      <c r="K689" s="6">
        <f>tbDailies[[#This Row],[ETH-USD]]*tbDailies[[#This Row],[FX]]</f>
        <v>164.59407000000002</v>
      </c>
      <c r="L689" s="16">
        <f>_xlfn.XLOOKUP(tbDailies[[#This Row],[Month]],tbMonthlies[Month],tbMonthlies[US Inflation],L690)</f>
        <v>2.29E-2</v>
      </c>
      <c r="M689" s="39">
        <f>_xlfn.XLOOKUP(tbDailies[[#This Row],[Month]],tbMonthlies[Month],tbMonthlies[Buffett Indicator],M690)</f>
        <v>1.4762230980833908</v>
      </c>
      <c r="N689" s="39">
        <f>_xlfn.XLOOKUP(tbDailies[[#This Row],[Month]],tbMonthlies[Month],tbMonthlies[CPI Indicator],N690)</f>
        <v>0.7142730077549545</v>
      </c>
      <c r="O689" s="39">
        <f>_xlfn.XLOOKUP(tbDailies[[#This Row],[Month]],tbMonthlies[Month],tbMonthlies[Shiller PE],O690)</f>
        <v>0.2278</v>
      </c>
      <c r="P689" s="39">
        <f>_xlfn.XLOOKUP(tbDailies[[#This Row],[Month]],tbMonthlies[Month],tbMonthlies[Unemployment],P690)</f>
        <v>3.6000000000000004E-2</v>
      </c>
      <c r="Q689" s="48">
        <f>_xlfn.XLOOKUP(tbDailies[[#This Row],[Month]],tbMonthlies[Month],tbMonthlies[Debt to GDP],Q690)</f>
        <v>75.506</v>
      </c>
    </row>
    <row r="690" spans="2:17" ht="30" customHeight="1" x14ac:dyDescent="0.25">
      <c r="B690" s="10">
        <v>43823</v>
      </c>
      <c r="C690" s="18" t="str">
        <f>TEXT(tbDailies[[#This Row],[Date]],"mmm-yy")</f>
        <v>Dec-19</v>
      </c>
      <c r="D690" s="4">
        <v>25</v>
      </c>
      <c r="E690" s="4" t="str">
        <f>_xlfn.XLOOKUP(tbDailies[[#This Row],[Date]],FXUSDCAD[Date],FXUSDCAD[Rate],E691)</f>
        <v>1.3157</v>
      </c>
      <c r="F690" s="6">
        <f>_xlfn.XLOOKUP(tbDailies[[#This Row],[Date]],BTC_USD_History[Date],BTC_USD_History[Close],"n/a")</f>
        <v>7322.5322269999997</v>
      </c>
      <c r="G690" s="6">
        <f>_xlfn.XLOOKUP(tbDailies[[#This Row],[Date]],ETH_USD_History[Date(UTC)],ETH_USD_History[Value],"n/a")</f>
        <v>128.02000000000001</v>
      </c>
      <c r="H690" s="6">
        <f>_xlfn.XLOOKUP(tbDailies[[#This Row],[Date]],VOO_USD_History[Date],VOO_USD_History[Close],"n/a")</f>
        <v>295.16000400000001</v>
      </c>
      <c r="I690" s="8">
        <f>_xlfn.XLOOKUP(tbDailies[[#This Row],[Date]],VIX_USD_History[DATE],VIX_USD_History[CLOSE],"n/a")</f>
        <v>12.67</v>
      </c>
      <c r="J690" s="6">
        <f>tbDailies[[#This Row],[BTC-USD]]*tbDailies[[#This Row],[FX]]</f>
        <v>9634.2556510639006</v>
      </c>
      <c r="K690" s="6">
        <f>tbDailies[[#This Row],[ETH-USD]]*tbDailies[[#This Row],[FX]]</f>
        <v>168.43591400000003</v>
      </c>
      <c r="L690" s="16">
        <f>_xlfn.XLOOKUP(tbDailies[[#This Row],[Month]],tbMonthlies[Month],tbMonthlies[US Inflation],L691)</f>
        <v>2.29E-2</v>
      </c>
      <c r="M690" s="39">
        <f>_xlfn.XLOOKUP(tbDailies[[#This Row],[Month]],tbMonthlies[Month],tbMonthlies[Buffett Indicator],M691)</f>
        <v>1.4762230980833908</v>
      </c>
      <c r="N690" s="39">
        <f>_xlfn.XLOOKUP(tbDailies[[#This Row],[Month]],tbMonthlies[Month],tbMonthlies[CPI Indicator],N691)</f>
        <v>0.7142730077549545</v>
      </c>
      <c r="O690" s="39">
        <f>_xlfn.XLOOKUP(tbDailies[[#This Row],[Month]],tbMonthlies[Month],tbMonthlies[Shiller PE],O691)</f>
        <v>0.2278</v>
      </c>
      <c r="P690" s="39">
        <f>_xlfn.XLOOKUP(tbDailies[[#This Row],[Month]],tbMonthlies[Month],tbMonthlies[Unemployment],P691)</f>
        <v>3.6000000000000004E-2</v>
      </c>
      <c r="Q690" s="48">
        <f>_xlfn.XLOOKUP(tbDailies[[#This Row],[Month]],tbMonthlies[Month],tbMonthlies[Debt to GDP],Q691)</f>
        <v>75.506</v>
      </c>
    </row>
    <row r="691" spans="2:17" ht="30" customHeight="1" x14ac:dyDescent="0.25">
      <c r="B691" s="10">
        <v>43822</v>
      </c>
      <c r="C691" s="18" t="str">
        <f>TEXT(tbDailies[[#This Row],[Date]],"mmm-yy")</f>
        <v>Dec-19</v>
      </c>
      <c r="D691" s="4">
        <v>33</v>
      </c>
      <c r="E691" s="4" t="str">
        <f>_xlfn.XLOOKUP(tbDailies[[#This Row],[Date]],FXUSDCAD[Date],FXUSDCAD[Rate],E692)</f>
        <v>1.3160</v>
      </c>
      <c r="F691" s="6">
        <f>_xlfn.XLOOKUP(tbDailies[[#This Row],[Date]],BTC_USD_History[Date],BTC_USD_History[Close],"n/a")</f>
        <v>7355.6284180000002</v>
      </c>
      <c r="G691" s="6">
        <f>_xlfn.XLOOKUP(tbDailies[[#This Row],[Date]],ETH_USD_History[Date(UTC)],ETH_USD_History[Value],"n/a")</f>
        <v>128.1</v>
      </c>
      <c r="H691" s="6">
        <f>_xlfn.XLOOKUP(tbDailies[[#This Row],[Date]],VOO_USD_History[Date],VOO_USD_History[Close],"n/a")</f>
        <v>295.16000400000001</v>
      </c>
      <c r="I691" s="8">
        <f>_xlfn.XLOOKUP(tbDailies[[#This Row],[Date]],VIX_USD_History[DATE],VIX_USD_History[CLOSE],"n/a")</f>
        <v>12.61</v>
      </c>
      <c r="J691" s="6">
        <f>tbDailies[[#This Row],[BTC-USD]]*tbDailies[[#This Row],[FX]]</f>
        <v>9680.0069980880016</v>
      </c>
      <c r="K691" s="6">
        <f>tbDailies[[#This Row],[ETH-USD]]*tbDailies[[#This Row],[FX]]</f>
        <v>168.5796</v>
      </c>
      <c r="L691" s="16">
        <f>_xlfn.XLOOKUP(tbDailies[[#This Row],[Month]],tbMonthlies[Month],tbMonthlies[US Inflation],L692)</f>
        <v>2.29E-2</v>
      </c>
      <c r="M691" s="39">
        <f>_xlfn.XLOOKUP(tbDailies[[#This Row],[Month]],tbMonthlies[Month],tbMonthlies[Buffett Indicator],M692)</f>
        <v>1.4762230980833908</v>
      </c>
      <c r="N691" s="39">
        <f>_xlfn.XLOOKUP(tbDailies[[#This Row],[Month]],tbMonthlies[Month],tbMonthlies[CPI Indicator],N692)</f>
        <v>0.7142730077549545</v>
      </c>
      <c r="O691" s="39">
        <f>_xlfn.XLOOKUP(tbDailies[[#This Row],[Month]],tbMonthlies[Month],tbMonthlies[Shiller PE],O692)</f>
        <v>0.2278</v>
      </c>
      <c r="P691" s="39">
        <f>_xlfn.XLOOKUP(tbDailies[[#This Row],[Month]],tbMonthlies[Month],tbMonthlies[Unemployment],P692)</f>
        <v>3.6000000000000004E-2</v>
      </c>
      <c r="Q691" s="48">
        <f>_xlfn.XLOOKUP(tbDailies[[#This Row],[Month]],tbMonthlies[Month],tbMonthlies[Debt to GDP],Q692)</f>
        <v>75.506</v>
      </c>
    </row>
    <row r="692" spans="2:17" ht="30" customHeight="1" x14ac:dyDescent="0.25">
      <c r="B692" s="10">
        <v>43821</v>
      </c>
      <c r="C692" s="18" t="str">
        <f>TEXT(tbDailies[[#This Row],[Date]],"mmm-yy")</f>
        <v>Dec-19</v>
      </c>
      <c r="D692" s="4">
        <v>20</v>
      </c>
      <c r="E692" s="4" t="str">
        <f>_xlfn.XLOOKUP(tbDailies[[#This Row],[Date]],FXUSDCAD[Date],FXUSDCAD[Rate],E693)</f>
        <v>1.3164</v>
      </c>
      <c r="F692" s="6">
        <f>_xlfn.XLOOKUP(tbDailies[[#This Row],[Date]],BTC_USD_History[Date],BTC_USD_History[Close],"n/a")</f>
        <v>7511.5888670000004</v>
      </c>
      <c r="G692" s="6">
        <f>_xlfn.XLOOKUP(tbDailies[[#This Row],[Date]],ETH_USD_History[Date(UTC)],ETH_USD_History[Value],"n/a")</f>
        <v>132.56</v>
      </c>
      <c r="H692" s="6" t="str">
        <f>_xlfn.XLOOKUP(tbDailies[[#This Row],[Date]],VOO_USD_History[Date],VOO_USD_History[Close],"n/a")</f>
        <v>n/a</v>
      </c>
      <c r="I692" s="8" t="str">
        <f>_xlfn.XLOOKUP(tbDailies[[#This Row],[Date]],VIX_USD_History[DATE],VIX_USD_History[CLOSE],"n/a")</f>
        <v>n/a</v>
      </c>
      <c r="J692" s="6">
        <f>tbDailies[[#This Row],[BTC-USD]]*tbDailies[[#This Row],[FX]]</f>
        <v>9888.2555845187999</v>
      </c>
      <c r="K692" s="6">
        <f>tbDailies[[#This Row],[ETH-USD]]*tbDailies[[#This Row],[FX]]</f>
        <v>174.50198399999999</v>
      </c>
      <c r="L692" s="16">
        <f>_xlfn.XLOOKUP(tbDailies[[#This Row],[Month]],tbMonthlies[Month],tbMonthlies[US Inflation],L693)</f>
        <v>2.29E-2</v>
      </c>
      <c r="M692" s="39">
        <f>_xlfn.XLOOKUP(tbDailies[[#This Row],[Month]],tbMonthlies[Month],tbMonthlies[Buffett Indicator],M693)</f>
        <v>1.4762230980833908</v>
      </c>
      <c r="N692" s="39">
        <f>_xlfn.XLOOKUP(tbDailies[[#This Row],[Month]],tbMonthlies[Month],tbMonthlies[CPI Indicator],N693)</f>
        <v>0.7142730077549545</v>
      </c>
      <c r="O692" s="39">
        <f>_xlfn.XLOOKUP(tbDailies[[#This Row],[Month]],tbMonthlies[Month],tbMonthlies[Shiller PE],O693)</f>
        <v>0.2278</v>
      </c>
      <c r="P692" s="39">
        <f>_xlfn.XLOOKUP(tbDailies[[#This Row],[Month]],tbMonthlies[Month],tbMonthlies[Unemployment],P693)</f>
        <v>3.6000000000000004E-2</v>
      </c>
      <c r="Q692" s="48">
        <f>_xlfn.XLOOKUP(tbDailies[[#This Row],[Month]],tbMonthlies[Month],tbMonthlies[Debt to GDP],Q693)</f>
        <v>75.506</v>
      </c>
    </row>
    <row r="693" spans="2:17" ht="30" customHeight="1" x14ac:dyDescent="0.25">
      <c r="B693" s="10">
        <v>43820</v>
      </c>
      <c r="C693" s="18" t="str">
        <f>TEXT(tbDailies[[#This Row],[Date]],"mmm-yy")</f>
        <v>Dec-19</v>
      </c>
      <c r="D693" s="4">
        <v>23</v>
      </c>
      <c r="E693" s="4" t="str">
        <f>_xlfn.XLOOKUP(tbDailies[[#This Row],[Date]],FXUSDCAD[Date],FXUSDCAD[Rate],E694)</f>
        <v>1.3164</v>
      </c>
      <c r="F693" s="6">
        <f>_xlfn.XLOOKUP(tbDailies[[#This Row],[Date]],BTC_USD_History[Date],BTC_USD_History[Close],"n/a")</f>
        <v>7191.1586909999996</v>
      </c>
      <c r="G693" s="6">
        <f>_xlfn.XLOOKUP(tbDailies[[#This Row],[Date]],ETH_USD_History[Date(UTC)],ETH_USD_History[Value],"n/a")</f>
        <v>127.52</v>
      </c>
      <c r="H693" s="6" t="str">
        <f>_xlfn.XLOOKUP(tbDailies[[#This Row],[Date]],VOO_USD_History[Date],VOO_USD_History[Close],"n/a")</f>
        <v>n/a</v>
      </c>
      <c r="I693" s="8" t="str">
        <f>_xlfn.XLOOKUP(tbDailies[[#This Row],[Date]],VIX_USD_History[DATE],VIX_USD_History[CLOSE],"n/a")</f>
        <v>n/a</v>
      </c>
      <c r="J693" s="6">
        <f>tbDailies[[#This Row],[BTC-USD]]*tbDailies[[#This Row],[FX]]</f>
        <v>9466.4413008323991</v>
      </c>
      <c r="K693" s="6">
        <f>tbDailies[[#This Row],[ETH-USD]]*tbDailies[[#This Row],[FX]]</f>
        <v>167.86732799999999</v>
      </c>
      <c r="L693" s="16">
        <f>_xlfn.XLOOKUP(tbDailies[[#This Row],[Month]],tbMonthlies[Month],tbMonthlies[US Inflation],L694)</f>
        <v>2.29E-2</v>
      </c>
      <c r="M693" s="39">
        <f>_xlfn.XLOOKUP(tbDailies[[#This Row],[Month]],tbMonthlies[Month],tbMonthlies[Buffett Indicator],M694)</f>
        <v>1.4762230980833908</v>
      </c>
      <c r="N693" s="39">
        <f>_xlfn.XLOOKUP(tbDailies[[#This Row],[Month]],tbMonthlies[Month],tbMonthlies[CPI Indicator],N694)</f>
        <v>0.7142730077549545</v>
      </c>
      <c r="O693" s="39">
        <f>_xlfn.XLOOKUP(tbDailies[[#This Row],[Month]],tbMonthlies[Month],tbMonthlies[Shiller PE],O694)</f>
        <v>0.2278</v>
      </c>
      <c r="P693" s="39">
        <f>_xlfn.XLOOKUP(tbDailies[[#This Row],[Month]],tbMonthlies[Month],tbMonthlies[Unemployment],P694)</f>
        <v>3.6000000000000004E-2</v>
      </c>
      <c r="Q693" s="48">
        <f>_xlfn.XLOOKUP(tbDailies[[#This Row],[Month]],tbMonthlies[Month],tbMonthlies[Debt to GDP],Q694)</f>
        <v>75.506</v>
      </c>
    </row>
    <row r="694" spans="2:17" ht="30" customHeight="1" x14ac:dyDescent="0.25">
      <c r="B694" s="10">
        <v>43819</v>
      </c>
      <c r="C694" s="18" t="str">
        <f>TEXT(tbDailies[[#This Row],[Date]],"mmm-yy")</f>
        <v>Dec-19</v>
      </c>
      <c r="D694" s="4">
        <v>23</v>
      </c>
      <c r="E694" s="4" t="str">
        <f>_xlfn.XLOOKUP(tbDailies[[#This Row],[Date]],FXUSDCAD[Date],FXUSDCAD[Rate],E695)</f>
        <v>1.3164</v>
      </c>
      <c r="F694" s="6">
        <f>_xlfn.XLOOKUP(tbDailies[[#This Row],[Date]],BTC_USD_History[Date],BTC_USD_History[Close],"n/a")</f>
        <v>7218.8164059999999</v>
      </c>
      <c r="G694" s="6">
        <f>_xlfn.XLOOKUP(tbDailies[[#This Row],[Date]],ETH_USD_History[Date(UTC)],ETH_USD_History[Value],"n/a")</f>
        <v>128.58000000000001</v>
      </c>
      <c r="H694" s="6">
        <f>_xlfn.XLOOKUP(tbDailies[[#This Row],[Date]],VOO_USD_History[Date],VOO_USD_History[Close],"n/a")</f>
        <v>296.29998799999998</v>
      </c>
      <c r="I694" s="8">
        <f>_xlfn.XLOOKUP(tbDailies[[#This Row],[Date]],VIX_USD_History[DATE],VIX_USD_History[CLOSE],"n/a")</f>
        <v>12.51</v>
      </c>
      <c r="J694" s="6">
        <f>tbDailies[[#This Row],[BTC-USD]]*tbDailies[[#This Row],[FX]]</f>
        <v>9502.8499168584003</v>
      </c>
      <c r="K694" s="6">
        <f>tbDailies[[#This Row],[ETH-USD]]*tbDailies[[#This Row],[FX]]</f>
        <v>169.26271200000002</v>
      </c>
      <c r="L694" s="16">
        <f>_xlfn.XLOOKUP(tbDailies[[#This Row],[Month]],tbMonthlies[Month],tbMonthlies[US Inflation],L695)</f>
        <v>2.29E-2</v>
      </c>
      <c r="M694" s="39">
        <f>_xlfn.XLOOKUP(tbDailies[[#This Row],[Month]],tbMonthlies[Month],tbMonthlies[Buffett Indicator],M695)</f>
        <v>1.4762230980833908</v>
      </c>
      <c r="N694" s="39">
        <f>_xlfn.XLOOKUP(tbDailies[[#This Row],[Month]],tbMonthlies[Month],tbMonthlies[CPI Indicator],N695)</f>
        <v>0.7142730077549545</v>
      </c>
      <c r="O694" s="39">
        <f>_xlfn.XLOOKUP(tbDailies[[#This Row],[Month]],tbMonthlies[Month],tbMonthlies[Shiller PE],O695)</f>
        <v>0.2278</v>
      </c>
      <c r="P694" s="39">
        <f>_xlfn.XLOOKUP(tbDailies[[#This Row],[Month]],tbMonthlies[Month],tbMonthlies[Unemployment],P695)</f>
        <v>3.6000000000000004E-2</v>
      </c>
      <c r="Q694" s="48">
        <f>_xlfn.XLOOKUP(tbDailies[[#This Row],[Month]],tbMonthlies[Month],tbMonthlies[Debt to GDP],Q695)</f>
        <v>75.506</v>
      </c>
    </row>
    <row r="695" spans="2:17" ht="30" customHeight="1" x14ac:dyDescent="0.25">
      <c r="B695" s="10">
        <v>43818</v>
      </c>
      <c r="C695" s="18" t="str">
        <f>TEXT(tbDailies[[#This Row],[Date]],"mmm-yy")</f>
        <v>Dec-19</v>
      </c>
      <c r="D695" s="4">
        <v>21</v>
      </c>
      <c r="E695" s="4" t="str">
        <f>_xlfn.XLOOKUP(tbDailies[[#This Row],[Date]],FXUSDCAD[Date],FXUSDCAD[Rate],E696)</f>
        <v>1.3122</v>
      </c>
      <c r="F695" s="6">
        <f>_xlfn.XLOOKUP(tbDailies[[#This Row],[Date]],BTC_USD_History[Date],BTC_USD_History[Close],"n/a")</f>
        <v>7202.8442379999997</v>
      </c>
      <c r="G695" s="6">
        <f>_xlfn.XLOOKUP(tbDailies[[#This Row],[Date]],ETH_USD_History[Date(UTC)],ETH_USD_History[Value],"n/a")</f>
        <v>128.31</v>
      </c>
      <c r="H695" s="6">
        <f>_xlfn.XLOOKUP(tbDailies[[#This Row],[Date]],VOO_USD_History[Date],VOO_USD_History[Close],"n/a")</f>
        <v>294.79998799999998</v>
      </c>
      <c r="I695" s="8">
        <f>_xlfn.XLOOKUP(tbDailies[[#This Row],[Date]],VIX_USD_History[DATE],VIX_USD_History[CLOSE],"n/a")</f>
        <v>12.5</v>
      </c>
      <c r="J695" s="6">
        <f>tbDailies[[#This Row],[BTC-USD]]*tbDailies[[#This Row],[FX]]</f>
        <v>9451.5722091036005</v>
      </c>
      <c r="K695" s="6">
        <f>tbDailies[[#This Row],[ETH-USD]]*tbDailies[[#This Row],[FX]]</f>
        <v>168.368382</v>
      </c>
      <c r="L695" s="16">
        <f>_xlfn.XLOOKUP(tbDailies[[#This Row],[Month]],tbMonthlies[Month],tbMonthlies[US Inflation],L696)</f>
        <v>2.29E-2</v>
      </c>
      <c r="M695" s="39">
        <f>_xlfn.XLOOKUP(tbDailies[[#This Row],[Month]],tbMonthlies[Month],tbMonthlies[Buffett Indicator],M696)</f>
        <v>1.4762230980833908</v>
      </c>
      <c r="N695" s="39">
        <f>_xlfn.XLOOKUP(tbDailies[[#This Row],[Month]],tbMonthlies[Month],tbMonthlies[CPI Indicator],N696)</f>
        <v>0.7142730077549545</v>
      </c>
      <c r="O695" s="39">
        <f>_xlfn.XLOOKUP(tbDailies[[#This Row],[Month]],tbMonthlies[Month],tbMonthlies[Shiller PE],O696)</f>
        <v>0.2278</v>
      </c>
      <c r="P695" s="39">
        <f>_xlfn.XLOOKUP(tbDailies[[#This Row],[Month]],tbMonthlies[Month],tbMonthlies[Unemployment],P696)</f>
        <v>3.6000000000000004E-2</v>
      </c>
      <c r="Q695" s="48">
        <f>_xlfn.XLOOKUP(tbDailies[[#This Row],[Month]],tbMonthlies[Month],tbMonthlies[Debt to GDP],Q696)</f>
        <v>75.506</v>
      </c>
    </row>
    <row r="696" spans="2:17" ht="30" customHeight="1" x14ac:dyDescent="0.25">
      <c r="B696" s="10">
        <v>43817</v>
      </c>
      <c r="C696" s="18" t="str">
        <f>TEXT(tbDailies[[#This Row],[Date]],"mmm-yy")</f>
        <v>Dec-19</v>
      </c>
      <c r="D696" s="4">
        <v>15</v>
      </c>
      <c r="E696" s="4" t="str">
        <f>_xlfn.XLOOKUP(tbDailies[[#This Row],[Date]],FXUSDCAD[Date],FXUSDCAD[Rate],E697)</f>
        <v>1.3119</v>
      </c>
      <c r="F696" s="6">
        <f>_xlfn.XLOOKUP(tbDailies[[#This Row],[Date]],BTC_USD_History[Date],BTC_USD_History[Close],"n/a")</f>
        <v>7276.8027339999999</v>
      </c>
      <c r="G696" s="6">
        <f>_xlfn.XLOOKUP(tbDailies[[#This Row],[Date]],ETH_USD_History[Date(UTC)],ETH_USD_History[Value],"n/a")</f>
        <v>133.07</v>
      </c>
      <c r="H696" s="6">
        <f>_xlfn.XLOOKUP(tbDailies[[#This Row],[Date]],VOO_USD_History[Date],VOO_USD_History[Close],"n/a")</f>
        <v>293.57998700000002</v>
      </c>
      <c r="I696" s="8">
        <f>_xlfn.XLOOKUP(tbDailies[[#This Row],[Date]],VIX_USD_History[DATE],VIX_USD_History[CLOSE],"n/a")</f>
        <v>12.58</v>
      </c>
      <c r="J696" s="6">
        <f>tbDailies[[#This Row],[BTC-USD]]*tbDailies[[#This Row],[FX]]</f>
        <v>9546.4375067346009</v>
      </c>
      <c r="K696" s="6">
        <f>tbDailies[[#This Row],[ETH-USD]]*tbDailies[[#This Row],[FX]]</f>
        <v>174.574533</v>
      </c>
      <c r="L696" s="16">
        <f>_xlfn.XLOOKUP(tbDailies[[#This Row],[Month]],tbMonthlies[Month],tbMonthlies[US Inflation],L697)</f>
        <v>2.29E-2</v>
      </c>
      <c r="M696" s="39">
        <f>_xlfn.XLOOKUP(tbDailies[[#This Row],[Month]],tbMonthlies[Month],tbMonthlies[Buffett Indicator],M697)</f>
        <v>1.4762230980833908</v>
      </c>
      <c r="N696" s="39">
        <f>_xlfn.XLOOKUP(tbDailies[[#This Row],[Month]],tbMonthlies[Month],tbMonthlies[CPI Indicator],N697)</f>
        <v>0.7142730077549545</v>
      </c>
      <c r="O696" s="39">
        <f>_xlfn.XLOOKUP(tbDailies[[#This Row],[Month]],tbMonthlies[Month],tbMonthlies[Shiller PE],O697)</f>
        <v>0.2278</v>
      </c>
      <c r="P696" s="39">
        <f>_xlfn.XLOOKUP(tbDailies[[#This Row],[Month]],tbMonthlies[Month],tbMonthlies[Unemployment],P697)</f>
        <v>3.6000000000000004E-2</v>
      </c>
      <c r="Q696" s="48">
        <f>_xlfn.XLOOKUP(tbDailies[[#This Row],[Month]],tbMonthlies[Month],tbMonthlies[Debt to GDP],Q697)</f>
        <v>75.506</v>
      </c>
    </row>
    <row r="697" spans="2:17" ht="30" customHeight="1" x14ac:dyDescent="0.25">
      <c r="B697" s="10">
        <v>43816</v>
      </c>
      <c r="C697" s="18" t="str">
        <f>TEXT(tbDailies[[#This Row],[Date]],"mmm-yy")</f>
        <v>Dec-19</v>
      </c>
      <c r="D697" s="4">
        <v>23</v>
      </c>
      <c r="E697" s="4" t="str">
        <f>_xlfn.XLOOKUP(tbDailies[[#This Row],[Date]],FXUSDCAD[Date],FXUSDCAD[Rate],E698)</f>
        <v>1.3160</v>
      </c>
      <c r="F697" s="6">
        <f>_xlfn.XLOOKUP(tbDailies[[#This Row],[Date]],BTC_USD_History[Date],BTC_USD_History[Close],"n/a")</f>
        <v>6640.5151370000003</v>
      </c>
      <c r="G697" s="6">
        <f>_xlfn.XLOOKUP(tbDailies[[#This Row],[Date]],ETH_USD_History[Date(UTC)],ETH_USD_History[Value],"n/a")</f>
        <v>122.11</v>
      </c>
      <c r="H697" s="6">
        <f>_xlfn.XLOOKUP(tbDailies[[#This Row],[Date]],VOO_USD_History[Date],VOO_USD_History[Close],"n/a")</f>
        <v>293.55999800000001</v>
      </c>
      <c r="I697" s="8">
        <f>_xlfn.XLOOKUP(tbDailies[[#This Row],[Date]],VIX_USD_History[DATE],VIX_USD_History[CLOSE],"n/a")</f>
        <v>12.29</v>
      </c>
      <c r="J697" s="6">
        <f>tbDailies[[#This Row],[BTC-USD]]*tbDailies[[#This Row],[FX]]</f>
        <v>8738.9179202920004</v>
      </c>
      <c r="K697" s="6">
        <f>tbDailies[[#This Row],[ETH-USD]]*tbDailies[[#This Row],[FX]]</f>
        <v>160.69676000000001</v>
      </c>
      <c r="L697" s="16">
        <f>_xlfn.XLOOKUP(tbDailies[[#This Row],[Month]],tbMonthlies[Month],tbMonthlies[US Inflation],L698)</f>
        <v>2.29E-2</v>
      </c>
      <c r="M697" s="39">
        <f>_xlfn.XLOOKUP(tbDailies[[#This Row],[Month]],tbMonthlies[Month],tbMonthlies[Buffett Indicator],M698)</f>
        <v>1.4762230980833908</v>
      </c>
      <c r="N697" s="39">
        <f>_xlfn.XLOOKUP(tbDailies[[#This Row],[Month]],tbMonthlies[Month],tbMonthlies[CPI Indicator],N698)</f>
        <v>0.7142730077549545</v>
      </c>
      <c r="O697" s="39">
        <f>_xlfn.XLOOKUP(tbDailies[[#This Row],[Month]],tbMonthlies[Month],tbMonthlies[Shiller PE],O698)</f>
        <v>0.2278</v>
      </c>
      <c r="P697" s="39">
        <f>_xlfn.XLOOKUP(tbDailies[[#This Row],[Month]],tbMonthlies[Month],tbMonthlies[Unemployment],P698)</f>
        <v>3.6000000000000004E-2</v>
      </c>
      <c r="Q697" s="48">
        <f>_xlfn.XLOOKUP(tbDailies[[#This Row],[Month]],tbMonthlies[Month],tbMonthlies[Debt to GDP],Q698)</f>
        <v>75.506</v>
      </c>
    </row>
    <row r="698" spans="2:17" ht="30" customHeight="1" x14ac:dyDescent="0.25">
      <c r="B698" s="10">
        <v>43815</v>
      </c>
      <c r="C698" s="18" t="str">
        <f>TEXT(tbDailies[[#This Row],[Date]],"mmm-yy")</f>
        <v>Dec-19</v>
      </c>
      <c r="D698" s="4">
        <v>24</v>
      </c>
      <c r="E698" s="4" t="str">
        <f>_xlfn.XLOOKUP(tbDailies[[#This Row],[Date]],FXUSDCAD[Date],FXUSDCAD[Rate],E699)</f>
        <v>1.3142</v>
      </c>
      <c r="F698" s="6">
        <f>_xlfn.XLOOKUP(tbDailies[[#This Row],[Date]],BTC_USD_History[Date],BTC_USD_History[Close],"n/a")</f>
        <v>6932.4804690000001</v>
      </c>
      <c r="G698" s="6">
        <f>_xlfn.XLOOKUP(tbDailies[[#This Row],[Date]],ETH_USD_History[Date(UTC)],ETH_USD_History[Value],"n/a")</f>
        <v>132.68</v>
      </c>
      <c r="H698" s="6">
        <f>_xlfn.XLOOKUP(tbDailies[[#This Row],[Date]],VOO_USD_History[Date],VOO_USD_History[Close],"n/a")</f>
        <v>293.5</v>
      </c>
      <c r="I698" s="8">
        <f>_xlfn.XLOOKUP(tbDailies[[#This Row],[Date]],VIX_USD_History[DATE],VIX_USD_History[CLOSE],"n/a")</f>
        <v>12.14</v>
      </c>
      <c r="J698" s="6">
        <f>tbDailies[[#This Row],[BTC-USD]]*tbDailies[[#This Row],[FX]]</f>
        <v>9110.6658323598003</v>
      </c>
      <c r="K698" s="6">
        <f>tbDailies[[#This Row],[ETH-USD]]*tbDailies[[#This Row],[FX]]</f>
        <v>174.36805600000002</v>
      </c>
      <c r="L698" s="16">
        <f>_xlfn.XLOOKUP(tbDailies[[#This Row],[Month]],tbMonthlies[Month],tbMonthlies[US Inflation],L699)</f>
        <v>2.29E-2</v>
      </c>
      <c r="M698" s="39">
        <f>_xlfn.XLOOKUP(tbDailies[[#This Row],[Month]],tbMonthlies[Month],tbMonthlies[Buffett Indicator],M699)</f>
        <v>1.4762230980833908</v>
      </c>
      <c r="N698" s="39">
        <f>_xlfn.XLOOKUP(tbDailies[[#This Row],[Month]],tbMonthlies[Month],tbMonthlies[CPI Indicator],N699)</f>
        <v>0.7142730077549545</v>
      </c>
      <c r="O698" s="39">
        <f>_xlfn.XLOOKUP(tbDailies[[#This Row],[Month]],tbMonthlies[Month],tbMonthlies[Shiller PE],O699)</f>
        <v>0.2278</v>
      </c>
      <c r="P698" s="39">
        <f>_xlfn.XLOOKUP(tbDailies[[#This Row],[Month]],tbMonthlies[Month],tbMonthlies[Unemployment],P699)</f>
        <v>3.6000000000000004E-2</v>
      </c>
      <c r="Q698" s="48">
        <f>_xlfn.XLOOKUP(tbDailies[[#This Row],[Month]],tbMonthlies[Month],tbMonthlies[Debt to GDP],Q699)</f>
        <v>75.506</v>
      </c>
    </row>
    <row r="699" spans="2:17" ht="30" customHeight="1" x14ac:dyDescent="0.25">
      <c r="B699" s="10">
        <v>43814</v>
      </c>
      <c r="C699" s="18" t="str">
        <f>TEXT(tbDailies[[#This Row],[Date]],"mmm-yy")</f>
        <v>Dec-19</v>
      </c>
      <c r="D699" s="4">
        <v>21</v>
      </c>
      <c r="E699" s="4" t="str">
        <f>_xlfn.XLOOKUP(tbDailies[[#This Row],[Date]],FXUSDCAD[Date],FXUSDCAD[Rate],E700)</f>
        <v>1.3183</v>
      </c>
      <c r="F699" s="6">
        <f>_xlfn.XLOOKUP(tbDailies[[#This Row],[Date]],BTC_USD_History[Date],BTC_USD_History[Close],"n/a")</f>
        <v>7152.3017579999996</v>
      </c>
      <c r="G699" s="6">
        <f>_xlfn.XLOOKUP(tbDailies[[#This Row],[Date]],ETH_USD_History[Date(UTC)],ETH_USD_History[Value],"n/a")</f>
        <v>142.74</v>
      </c>
      <c r="H699" s="6" t="str">
        <f>_xlfn.XLOOKUP(tbDailies[[#This Row],[Date]],VOO_USD_History[Date],VOO_USD_History[Close],"n/a")</f>
        <v>n/a</v>
      </c>
      <c r="I699" s="8" t="str">
        <f>_xlfn.XLOOKUP(tbDailies[[#This Row],[Date]],VIX_USD_History[DATE],VIX_USD_History[CLOSE],"n/a")</f>
        <v>n/a</v>
      </c>
      <c r="J699" s="6">
        <f>tbDailies[[#This Row],[BTC-USD]]*tbDailies[[#This Row],[FX]]</f>
        <v>9428.8794075713995</v>
      </c>
      <c r="K699" s="6">
        <f>tbDailies[[#This Row],[ETH-USD]]*tbDailies[[#This Row],[FX]]</f>
        <v>188.17414200000002</v>
      </c>
      <c r="L699" s="16">
        <f>_xlfn.XLOOKUP(tbDailies[[#This Row],[Month]],tbMonthlies[Month],tbMonthlies[US Inflation],L700)</f>
        <v>2.29E-2</v>
      </c>
      <c r="M699" s="39">
        <f>_xlfn.XLOOKUP(tbDailies[[#This Row],[Month]],tbMonthlies[Month],tbMonthlies[Buffett Indicator],M700)</f>
        <v>1.4762230980833908</v>
      </c>
      <c r="N699" s="39">
        <f>_xlfn.XLOOKUP(tbDailies[[#This Row],[Month]],tbMonthlies[Month],tbMonthlies[CPI Indicator],N700)</f>
        <v>0.7142730077549545</v>
      </c>
      <c r="O699" s="39">
        <f>_xlfn.XLOOKUP(tbDailies[[#This Row],[Month]],tbMonthlies[Month],tbMonthlies[Shiller PE],O700)</f>
        <v>0.2278</v>
      </c>
      <c r="P699" s="39">
        <f>_xlfn.XLOOKUP(tbDailies[[#This Row],[Month]],tbMonthlies[Month],tbMonthlies[Unemployment],P700)</f>
        <v>3.6000000000000004E-2</v>
      </c>
      <c r="Q699" s="48">
        <f>_xlfn.XLOOKUP(tbDailies[[#This Row],[Month]],tbMonthlies[Month],tbMonthlies[Debt to GDP],Q700)</f>
        <v>75.506</v>
      </c>
    </row>
    <row r="700" spans="2:17" ht="30" customHeight="1" x14ac:dyDescent="0.25">
      <c r="B700" s="10">
        <v>43813</v>
      </c>
      <c r="C700" s="18" t="str">
        <f>TEXT(tbDailies[[#This Row],[Date]],"mmm-yy")</f>
        <v>Dec-19</v>
      </c>
      <c r="D700" s="4">
        <v>27</v>
      </c>
      <c r="E700" s="4" t="str">
        <f>_xlfn.XLOOKUP(tbDailies[[#This Row],[Date]],FXUSDCAD[Date],FXUSDCAD[Rate],E701)</f>
        <v>1.3183</v>
      </c>
      <c r="F700" s="6">
        <f>_xlfn.XLOOKUP(tbDailies[[#This Row],[Date]],BTC_USD_History[Date],BTC_USD_History[Close],"n/a")</f>
        <v>7124.673828</v>
      </c>
      <c r="G700" s="6">
        <f>_xlfn.XLOOKUP(tbDailies[[#This Row],[Date]],ETH_USD_History[Date(UTC)],ETH_USD_History[Value],"n/a")</f>
        <v>142.18</v>
      </c>
      <c r="H700" s="6" t="str">
        <f>_xlfn.XLOOKUP(tbDailies[[#This Row],[Date]],VOO_USD_History[Date],VOO_USD_History[Close],"n/a")</f>
        <v>n/a</v>
      </c>
      <c r="I700" s="8" t="str">
        <f>_xlfn.XLOOKUP(tbDailies[[#This Row],[Date]],VIX_USD_History[DATE],VIX_USD_History[CLOSE],"n/a")</f>
        <v>n/a</v>
      </c>
      <c r="J700" s="6">
        <f>tbDailies[[#This Row],[BTC-USD]]*tbDailies[[#This Row],[FX]]</f>
        <v>9392.4575074524</v>
      </c>
      <c r="K700" s="6">
        <f>tbDailies[[#This Row],[ETH-USD]]*tbDailies[[#This Row],[FX]]</f>
        <v>187.43589400000002</v>
      </c>
      <c r="L700" s="16">
        <f>_xlfn.XLOOKUP(tbDailies[[#This Row],[Month]],tbMonthlies[Month],tbMonthlies[US Inflation],L701)</f>
        <v>2.29E-2</v>
      </c>
      <c r="M700" s="39">
        <f>_xlfn.XLOOKUP(tbDailies[[#This Row],[Month]],tbMonthlies[Month],tbMonthlies[Buffett Indicator],M701)</f>
        <v>1.4762230980833908</v>
      </c>
      <c r="N700" s="39">
        <f>_xlfn.XLOOKUP(tbDailies[[#This Row],[Month]],tbMonthlies[Month],tbMonthlies[CPI Indicator],N701)</f>
        <v>0.7142730077549545</v>
      </c>
      <c r="O700" s="39">
        <f>_xlfn.XLOOKUP(tbDailies[[#This Row],[Month]],tbMonthlies[Month],tbMonthlies[Shiller PE],O701)</f>
        <v>0.2278</v>
      </c>
      <c r="P700" s="39">
        <f>_xlfn.XLOOKUP(tbDailies[[#This Row],[Month]],tbMonthlies[Month],tbMonthlies[Unemployment],P701)</f>
        <v>3.6000000000000004E-2</v>
      </c>
      <c r="Q700" s="48">
        <f>_xlfn.XLOOKUP(tbDailies[[#This Row],[Month]],tbMonthlies[Month],tbMonthlies[Debt to GDP],Q701)</f>
        <v>75.506</v>
      </c>
    </row>
    <row r="701" spans="2:17" ht="30" customHeight="1" x14ac:dyDescent="0.25">
      <c r="B701" s="10">
        <v>43812</v>
      </c>
      <c r="C701" s="18" t="str">
        <f>TEXT(tbDailies[[#This Row],[Date]],"mmm-yy")</f>
        <v>Dec-19</v>
      </c>
      <c r="D701" s="4">
        <v>22</v>
      </c>
      <c r="E701" s="4" t="str">
        <f>_xlfn.XLOOKUP(tbDailies[[#This Row],[Date]],FXUSDCAD[Date],FXUSDCAD[Rate],E702)</f>
        <v>1.3183</v>
      </c>
      <c r="F701" s="6">
        <f>_xlfn.XLOOKUP(tbDailies[[#This Row],[Date]],BTC_USD_History[Date],BTC_USD_History[Close],"n/a")</f>
        <v>7269.6845700000003</v>
      </c>
      <c r="G701" s="6">
        <f>_xlfn.XLOOKUP(tbDailies[[#This Row],[Date]],ETH_USD_History[Date(UTC)],ETH_USD_History[Value],"n/a")</f>
        <v>144.97</v>
      </c>
      <c r="H701" s="6">
        <f>_xlfn.XLOOKUP(tbDailies[[#This Row],[Date]],VOO_USD_History[Date],VOO_USD_History[Close],"n/a")</f>
        <v>291.44000199999999</v>
      </c>
      <c r="I701" s="8">
        <f>_xlfn.XLOOKUP(tbDailies[[#This Row],[Date]],VIX_USD_History[DATE],VIX_USD_History[CLOSE],"n/a")</f>
        <v>12.63</v>
      </c>
      <c r="J701" s="6">
        <f>tbDailies[[#This Row],[BTC-USD]]*tbDailies[[#This Row],[FX]]</f>
        <v>9583.6251686310006</v>
      </c>
      <c r="K701" s="6">
        <f>tbDailies[[#This Row],[ETH-USD]]*tbDailies[[#This Row],[FX]]</f>
        <v>191.11395100000001</v>
      </c>
      <c r="L701" s="16">
        <f>_xlfn.XLOOKUP(tbDailies[[#This Row],[Month]],tbMonthlies[Month],tbMonthlies[US Inflation],L702)</f>
        <v>2.29E-2</v>
      </c>
      <c r="M701" s="39">
        <f>_xlfn.XLOOKUP(tbDailies[[#This Row],[Month]],tbMonthlies[Month],tbMonthlies[Buffett Indicator],M702)</f>
        <v>1.4762230980833908</v>
      </c>
      <c r="N701" s="39">
        <f>_xlfn.XLOOKUP(tbDailies[[#This Row],[Month]],tbMonthlies[Month],tbMonthlies[CPI Indicator],N702)</f>
        <v>0.7142730077549545</v>
      </c>
      <c r="O701" s="39">
        <f>_xlfn.XLOOKUP(tbDailies[[#This Row],[Month]],tbMonthlies[Month],tbMonthlies[Shiller PE],O702)</f>
        <v>0.2278</v>
      </c>
      <c r="P701" s="39">
        <f>_xlfn.XLOOKUP(tbDailies[[#This Row],[Month]],tbMonthlies[Month],tbMonthlies[Unemployment],P702)</f>
        <v>3.6000000000000004E-2</v>
      </c>
      <c r="Q701" s="48">
        <f>_xlfn.XLOOKUP(tbDailies[[#This Row],[Month]],tbMonthlies[Month],tbMonthlies[Debt to GDP],Q702)</f>
        <v>75.506</v>
      </c>
    </row>
    <row r="702" spans="2:17" ht="30" customHeight="1" x14ac:dyDescent="0.25">
      <c r="B702" s="10">
        <v>43811</v>
      </c>
      <c r="C702" s="18" t="str">
        <f>TEXT(tbDailies[[#This Row],[Date]],"mmm-yy")</f>
        <v>Dec-19</v>
      </c>
      <c r="D702" s="4">
        <v>23</v>
      </c>
      <c r="E702" s="4" t="str">
        <f>_xlfn.XLOOKUP(tbDailies[[#This Row],[Date]],FXUSDCAD[Date],FXUSDCAD[Rate],E703)</f>
        <v>1.3182</v>
      </c>
      <c r="F702" s="6">
        <f>_xlfn.XLOOKUP(tbDailies[[#This Row],[Date]],BTC_USD_History[Date],BTC_USD_History[Close],"n/a")</f>
        <v>7243.1342770000001</v>
      </c>
      <c r="G702" s="6">
        <f>_xlfn.XLOOKUP(tbDailies[[#This Row],[Date]],ETH_USD_History[Date(UTC)],ETH_USD_History[Value],"n/a")</f>
        <v>145.05000000000001</v>
      </c>
      <c r="H702" s="6">
        <f>_xlfn.XLOOKUP(tbDailies[[#This Row],[Date]],VOO_USD_History[Date],VOO_USD_History[Close],"n/a")</f>
        <v>291.32998700000002</v>
      </c>
      <c r="I702" s="8">
        <f>_xlfn.XLOOKUP(tbDailies[[#This Row],[Date]],VIX_USD_History[DATE],VIX_USD_History[CLOSE],"n/a")</f>
        <v>13.94</v>
      </c>
      <c r="J702" s="6">
        <f>tbDailies[[#This Row],[BTC-USD]]*tbDailies[[#This Row],[FX]]</f>
        <v>9547.8996039413996</v>
      </c>
      <c r="K702" s="6">
        <f>tbDailies[[#This Row],[ETH-USD]]*tbDailies[[#This Row],[FX]]</f>
        <v>191.20491000000001</v>
      </c>
      <c r="L702" s="16">
        <f>_xlfn.XLOOKUP(tbDailies[[#This Row],[Month]],tbMonthlies[Month],tbMonthlies[US Inflation],L703)</f>
        <v>2.29E-2</v>
      </c>
      <c r="M702" s="39">
        <f>_xlfn.XLOOKUP(tbDailies[[#This Row],[Month]],tbMonthlies[Month],tbMonthlies[Buffett Indicator],M703)</f>
        <v>1.4762230980833908</v>
      </c>
      <c r="N702" s="39">
        <f>_xlfn.XLOOKUP(tbDailies[[#This Row],[Month]],tbMonthlies[Month],tbMonthlies[CPI Indicator],N703)</f>
        <v>0.7142730077549545</v>
      </c>
      <c r="O702" s="39">
        <f>_xlfn.XLOOKUP(tbDailies[[#This Row],[Month]],tbMonthlies[Month],tbMonthlies[Shiller PE],O703)</f>
        <v>0.2278</v>
      </c>
      <c r="P702" s="39">
        <f>_xlfn.XLOOKUP(tbDailies[[#This Row],[Month]],tbMonthlies[Month],tbMonthlies[Unemployment],P703)</f>
        <v>3.6000000000000004E-2</v>
      </c>
      <c r="Q702" s="48">
        <f>_xlfn.XLOOKUP(tbDailies[[#This Row],[Month]],tbMonthlies[Month],tbMonthlies[Debt to GDP],Q703)</f>
        <v>75.506</v>
      </c>
    </row>
    <row r="703" spans="2:17" ht="30" customHeight="1" x14ac:dyDescent="0.25">
      <c r="B703" s="10">
        <v>43810</v>
      </c>
      <c r="C703" s="18" t="str">
        <f>TEXT(tbDailies[[#This Row],[Date]],"mmm-yy")</f>
        <v>Dec-19</v>
      </c>
      <c r="D703" s="4">
        <v>20</v>
      </c>
      <c r="E703" s="4" t="str">
        <f>_xlfn.XLOOKUP(tbDailies[[#This Row],[Date]],FXUSDCAD[Date],FXUSDCAD[Rate],E704)</f>
        <v>1.3201</v>
      </c>
      <c r="F703" s="6">
        <f>_xlfn.XLOOKUP(tbDailies[[#This Row],[Date]],BTC_USD_History[Date],BTC_USD_History[Close],"n/a")</f>
        <v>7217.4272460000002</v>
      </c>
      <c r="G703" s="6">
        <f>_xlfn.XLOOKUP(tbDailies[[#This Row],[Date]],ETH_USD_History[Date(UTC)],ETH_USD_History[Value],"n/a")</f>
        <v>143.61000000000001</v>
      </c>
      <c r="H703" s="6">
        <f>_xlfn.XLOOKUP(tbDailies[[#This Row],[Date]],VOO_USD_History[Date],VOO_USD_History[Close],"n/a")</f>
        <v>288.790009</v>
      </c>
      <c r="I703" s="8">
        <f>_xlfn.XLOOKUP(tbDailies[[#This Row],[Date]],VIX_USD_History[DATE],VIX_USD_History[CLOSE],"n/a")</f>
        <v>14.99</v>
      </c>
      <c r="J703" s="6">
        <f>tbDailies[[#This Row],[BTC-USD]]*tbDailies[[#This Row],[FX]]</f>
        <v>9527.7257074446006</v>
      </c>
      <c r="K703" s="6">
        <f>tbDailies[[#This Row],[ETH-USD]]*tbDailies[[#This Row],[FX]]</f>
        <v>189.57956100000001</v>
      </c>
      <c r="L703" s="16">
        <f>_xlfn.XLOOKUP(tbDailies[[#This Row],[Month]],tbMonthlies[Month],tbMonthlies[US Inflation],L704)</f>
        <v>2.29E-2</v>
      </c>
      <c r="M703" s="39">
        <f>_xlfn.XLOOKUP(tbDailies[[#This Row],[Month]],tbMonthlies[Month],tbMonthlies[Buffett Indicator],M704)</f>
        <v>1.4762230980833908</v>
      </c>
      <c r="N703" s="39">
        <f>_xlfn.XLOOKUP(tbDailies[[#This Row],[Month]],tbMonthlies[Month],tbMonthlies[CPI Indicator],N704)</f>
        <v>0.7142730077549545</v>
      </c>
      <c r="O703" s="39">
        <f>_xlfn.XLOOKUP(tbDailies[[#This Row],[Month]],tbMonthlies[Month],tbMonthlies[Shiller PE],O704)</f>
        <v>0.2278</v>
      </c>
      <c r="P703" s="39">
        <f>_xlfn.XLOOKUP(tbDailies[[#This Row],[Month]],tbMonthlies[Month],tbMonthlies[Unemployment],P704)</f>
        <v>3.6000000000000004E-2</v>
      </c>
      <c r="Q703" s="48">
        <f>_xlfn.XLOOKUP(tbDailies[[#This Row],[Month]],tbMonthlies[Month],tbMonthlies[Debt to GDP],Q704)</f>
        <v>75.506</v>
      </c>
    </row>
    <row r="704" spans="2:17" ht="30" customHeight="1" x14ac:dyDescent="0.25">
      <c r="B704" s="10">
        <v>43809</v>
      </c>
      <c r="C704" s="18" t="str">
        <f>TEXT(tbDailies[[#This Row],[Date]],"mmm-yy")</f>
        <v>Dec-19</v>
      </c>
      <c r="D704" s="4">
        <v>26</v>
      </c>
      <c r="E704" s="4" t="str">
        <f>_xlfn.XLOOKUP(tbDailies[[#This Row],[Date]],FXUSDCAD[Date],FXUSDCAD[Rate],E705)</f>
        <v>1.3233</v>
      </c>
      <c r="F704" s="6">
        <f>_xlfn.XLOOKUP(tbDailies[[#This Row],[Date]],BTC_USD_History[Date],BTC_USD_History[Close],"n/a")</f>
        <v>7278.1196289999998</v>
      </c>
      <c r="G704" s="6">
        <f>_xlfn.XLOOKUP(tbDailies[[#This Row],[Date]],ETH_USD_History[Date(UTC)],ETH_USD_History[Value],"n/a")</f>
        <v>145.91999999999999</v>
      </c>
      <c r="H704" s="6">
        <f>_xlfn.XLOOKUP(tbDailies[[#This Row],[Date]],VOO_USD_History[Date],VOO_USD_History[Close],"n/a")</f>
        <v>288.040009</v>
      </c>
      <c r="I704" s="8">
        <f>_xlfn.XLOOKUP(tbDailies[[#This Row],[Date]],VIX_USD_History[DATE],VIX_USD_History[CLOSE],"n/a")</f>
        <v>15.68</v>
      </c>
      <c r="J704" s="6">
        <f>tbDailies[[#This Row],[BTC-USD]]*tbDailies[[#This Row],[FX]]</f>
        <v>9631.1357050556999</v>
      </c>
      <c r="K704" s="6">
        <f>tbDailies[[#This Row],[ETH-USD]]*tbDailies[[#This Row],[FX]]</f>
        <v>193.09593599999997</v>
      </c>
      <c r="L704" s="16">
        <f>_xlfn.XLOOKUP(tbDailies[[#This Row],[Month]],tbMonthlies[Month],tbMonthlies[US Inflation],L705)</f>
        <v>2.29E-2</v>
      </c>
      <c r="M704" s="39">
        <f>_xlfn.XLOOKUP(tbDailies[[#This Row],[Month]],tbMonthlies[Month],tbMonthlies[Buffett Indicator],M705)</f>
        <v>1.4762230980833908</v>
      </c>
      <c r="N704" s="39">
        <f>_xlfn.XLOOKUP(tbDailies[[#This Row],[Month]],tbMonthlies[Month],tbMonthlies[CPI Indicator],N705)</f>
        <v>0.7142730077549545</v>
      </c>
      <c r="O704" s="39">
        <f>_xlfn.XLOOKUP(tbDailies[[#This Row],[Month]],tbMonthlies[Month],tbMonthlies[Shiller PE],O705)</f>
        <v>0.2278</v>
      </c>
      <c r="P704" s="39">
        <f>_xlfn.XLOOKUP(tbDailies[[#This Row],[Month]],tbMonthlies[Month],tbMonthlies[Unemployment],P705)</f>
        <v>3.6000000000000004E-2</v>
      </c>
      <c r="Q704" s="48">
        <f>_xlfn.XLOOKUP(tbDailies[[#This Row],[Month]],tbMonthlies[Month],tbMonthlies[Debt to GDP],Q705)</f>
        <v>75.506</v>
      </c>
    </row>
    <row r="705" spans="2:17" ht="30" customHeight="1" x14ac:dyDescent="0.25">
      <c r="B705" s="10">
        <v>43808</v>
      </c>
      <c r="C705" s="18" t="str">
        <f>TEXT(tbDailies[[#This Row],[Date]],"mmm-yy")</f>
        <v>Dec-19</v>
      </c>
      <c r="D705" s="4">
        <v>32</v>
      </c>
      <c r="E705" s="4" t="str">
        <f>_xlfn.XLOOKUP(tbDailies[[#This Row],[Date]],FXUSDCAD[Date],FXUSDCAD[Rate],E706)</f>
        <v>1.3235</v>
      </c>
      <c r="F705" s="6">
        <f>_xlfn.XLOOKUP(tbDailies[[#This Row],[Date]],BTC_USD_History[Date],BTC_USD_History[Close],"n/a")</f>
        <v>7400.8994140000004</v>
      </c>
      <c r="G705" s="6">
        <f>_xlfn.XLOOKUP(tbDailies[[#This Row],[Date]],ETH_USD_History[Date(UTC)],ETH_USD_History[Value],"n/a")</f>
        <v>147.68</v>
      </c>
      <c r="H705" s="6">
        <f>_xlfn.XLOOKUP(tbDailies[[#This Row],[Date]],VOO_USD_History[Date],VOO_USD_History[Close],"n/a")</f>
        <v>288.30999800000001</v>
      </c>
      <c r="I705" s="8">
        <f>_xlfn.XLOOKUP(tbDailies[[#This Row],[Date]],VIX_USD_History[DATE],VIX_USD_History[CLOSE],"n/a")</f>
        <v>15.86</v>
      </c>
      <c r="J705" s="6">
        <f>tbDailies[[#This Row],[BTC-USD]]*tbDailies[[#This Row],[FX]]</f>
        <v>9795.090374428999</v>
      </c>
      <c r="K705" s="6">
        <f>tbDailies[[#This Row],[ETH-USD]]*tbDailies[[#This Row],[FX]]</f>
        <v>195.45447999999999</v>
      </c>
      <c r="L705" s="16">
        <f>_xlfn.XLOOKUP(tbDailies[[#This Row],[Month]],tbMonthlies[Month],tbMonthlies[US Inflation],L706)</f>
        <v>2.29E-2</v>
      </c>
      <c r="M705" s="39">
        <f>_xlfn.XLOOKUP(tbDailies[[#This Row],[Month]],tbMonthlies[Month],tbMonthlies[Buffett Indicator],M706)</f>
        <v>1.4762230980833908</v>
      </c>
      <c r="N705" s="39">
        <f>_xlfn.XLOOKUP(tbDailies[[#This Row],[Month]],tbMonthlies[Month],tbMonthlies[CPI Indicator],N706)</f>
        <v>0.7142730077549545</v>
      </c>
      <c r="O705" s="39">
        <f>_xlfn.XLOOKUP(tbDailies[[#This Row],[Month]],tbMonthlies[Month],tbMonthlies[Shiller PE],O706)</f>
        <v>0.2278</v>
      </c>
      <c r="P705" s="39">
        <f>_xlfn.XLOOKUP(tbDailies[[#This Row],[Month]],tbMonthlies[Month],tbMonthlies[Unemployment],P706)</f>
        <v>3.6000000000000004E-2</v>
      </c>
      <c r="Q705" s="48">
        <f>_xlfn.XLOOKUP(tbDailies[[#This Row],[Month]],tbMonthlies[Month],tbMonthlies[Debt to GDP],Q706)</f>
        <v>75.506</v>
      </c>
    </row>
    <row r="706" spans="2:17" ht="30" customHeight="1" x14ac:dyDescent="0.25">
      <c r="B706" s="10">
        <v>43807</v>
      </c>
      <c r="C706" s="18" t="str">
        <f>TEXT(tbDailies[[#This Row],[Date]],"mmm-yy")</f>
        <v>Dec-19</v>
      </c>
      <c r="D706" s="4">
        <v>28</v>
      </c>
      <c r="E706" s="4" t="str">
        <f>_xlfn.XLOOKUP(tbDailies[[#This Row],[Date]],FXUSDCAD[Date],FXUSDCAD[Rate],E707)</f>
        <v>1.3255</v>
      </c>
      <c r="F706" s="6">
        <f>_xlfn.XLOOKUP(tbDailies[[#This Row],[Date]],BTC_USD_History[Date],BTC_USD_History[Close],"n/a")</f>
        <v>7564.3452150000003</v>
      </c>
      <c r="G706" s="6">
        <f>_xlfn.XLOOKUP(tbDailies[[#This Row],[Date]],ETH_USD_History[Date(UTC)],ETH_USD_History[Value],"n/a")</f>
        <v>151.06</v>
      </c>
      <c r="H706" s="6" t="str">
        <f>_xlfn.XLOOKUP(tbDailies[[#This Row],[Date]],VOO_USD_History[Date],VOO_USD_History[Close],"n/a")</f>
        <v>n/a</v>
      </c>
      <c r="I706" s="8" t="str">
        <f>_xlfn.XLOOKUP(tbDailies[[#This Row],[Date]],VIX_USD_History[DATE],VIX_USD_History[CLOSE],"n/a")</f>
        <v>n/a</v>
      </c>
      <c r="J706" s="6">
        <f>tbDailies[[#This Row],[BTC-USD]]*tbDailies[[#This Row],[FX]]</f>
        <v>10026.539582482499</v>
      </c>
      <c r="K706" s="6">
        <f>tbDailies[[#This Row],[ETH-USD]]*tbDailies[[#This Row],[FX]]</f>
        <v>200.23003</v>
      </c>
      <c r="L706" s="16">
        <f>_xlfn.XLOOKUP(tbDailies[[#This Row],[Month]],tbMonthlies[Month],tbMonthlies[US Inflation],L707)</f>
        <v>2.29E-2</v>
      </c>
      <c r="M706" s="39">
        <f>_xlfn.XLOOKUP(tbDailies[[#This Row],[Month]],tbMonthlies[Month],tbMonthlies[Buffett Indicator],M707)</f>
        <v>1.4762230980833908</v>
      </c>
      <c r="N706" s="39">
        <f>_xlfn.XLOOKUP(tbDailies[[#This Row],[Month]],tbMonthlies[Month],tbMonthlies[CPI Indicator],N707)</f>
        <v>0.7142730077549545</v>
      </c>
      <c r="O706" s="39">
        <f>_xlfn.XLOOKUP(tbDailies[[#This Row],[Month]],tbMonthlies[Month],tbMonthlies[Shiller PE],O707)</f>
        <v>0.2278</v>
      </c>
      <c r="P706" s="39">
        <f>_xlfn.XLOOKUP(tbDailies[[#This Row],[Month]],tbMonthlies[Month],tbMonthlies[Unemployment],P707)</f>
        <v>3.6000000000000004E-2</v>
      </c>
      <c r="Q706" s="48">
        <f>_xlfn.XLOOKUP(tbDailies[[#This Row],[Month]],tbMonthlies[Month],tbMonthlies[Debt to GDP],Q707)</f>
        <v>75.506</v>
      </c>
    </row>
    <row r="707" spans="2:17" ht="30" customHeight="1" x14ac:dyDescent="0.25">
      <c r="B707" s="10">
        <v>43806</v>
      </c>
      <c r="C707" s="18" t="str">
        <f>TEXT(tbDailies[[#This Row],[Date]],"mmm-yy")</f>
        <v>Dec-19</v>
      </c>
      <c r="D707" s="4">
        <v>32</v>
      </c>
      <c r="E707" s="4" t="str">
        <f>_xlfn.XLOOKUP(tbDailies[[#This Row],[Date]],FXUSDCAD[Date],FXUSDCAD[Rate],E708)</f>
        <v>1.3255</v>
      </c>
      <c r="F707" s="6">
        <f>_xlfn.XLOOKUP(tbDailies[[#This Row],[Date]],BTC_USD_History[Date],BTC_USD_History[Close],"n/a")</f>
        <v>7556.2377930000002</v>
      </c>
      <c r="G707" s="6">
        <f>_xlfn.XLOOKUP(tbDailies[[#This Row],[Date]],ETH_USD_History[Date(UTC)],ETH_USD_History[Value],"n/a")</f>
        <v>147.79</v>
      </c>
      <c r="H707" s="6" t="str">
        <f>_xlfn.XLOOKUP(tbDailies[[#This Row],[Date]],VOO_USD_History[Date],VOO_USD_History[Close],"n/a")</f>
        <v>n/a</v>
      </c>
      <c r="I707" s="8" t="str">
        <f>_xlfn.XLOOKUP(tbDailies[[#This Row],[Date]],VIX_USD_History[DATE],VIX_USD_History[CLOSE],"n/a")</f>
        <v>n/a</v>
      </c>
      <c r="J707" s="6">
        <f>tbDailies[[#This Row],[BTC-USD]]*tbDailies[[#This Row],[FX]]</f>
        <v>10015.793194621499</v>
      </c>
      <c r="K707" s="6">
        <f>tbDailies[[#This Row],[ETH-USD]]*tbDailies[[#This Row],[FX]]</f>
        <v>195.89564499999997</v>
      </c>
      <c r="L707" s="16">
        <f>_xlfn.XLOOKUP(tbDailies[[#This Row],[Month]],tbMonthlies[Month],tbMonthlies[US Inflation],L708)</f>
        <v>2.29E-2</v>
      </c>
      <c r="M707" s="39">
        <f>_xlfn.XLOOKUP(tbDailies[[#This Row],[Month]],tbMonthlies[Month],tbMonthlies[Buffett Indicator],M708)</f>
        <v>1.4762230980833908</v>
      </c>
      <c r="N707" s="39">
        <f>_xlfn.XLOOKUP(tbDailies[[#This Row],[Month]],tbMonthlies[Month],tbMonthlies[CPI Indicator],N708)</f>
        <v>0.7142730077549545</v>
      </c>
      <c r="O707" s="39">
        <f>_xlfn.XLOOKUP(tbDailies[[#This Row],[Month]],tbMonthlies[Month],tbMonthlies[Shiller PE],O708)</f>
        <v>0.2278</v>
      </c>
      <c r="P707" s="39">
        <f>_xlfn.XLOOKUP(tbDailies[[#This Row],[Month]],tbMonthlies[Month],tbMonthlies[Unemployment],P708)</f>
        <v>3.6000000000000004E-2</v>
      </c>
      <c r="Q707" s="48">
        <f>_xlfn.XLOOKUP(tbDailies[[#This Row],[Month]],tbMonthlies[Month],tbMonthlies[Debt to GDP],Q708)</f>
        <v>75.506</v>
      </c>
    </row>
    <row r="708" spans="2:17" ht="30" customHeight="1" x14ac:dyDescent="0.25">
      <c r="B708" s="10">
        <v>43805</v>
      </c>
      <c r="C708" s="18" t="str">
        <f>TEXT(tbDailies[[#This Row],[Date]],"mmm-yy")</f>
        <v>Dec-19</v>
      </c>
      <c r="D708" s="4">
        <v>29</v>
      </c>
      <c r="E708" s="4" t="str">
        <f>_xlfn.XLOOKUP(tbDailies[[#This Row],[Date]],FXUSDCAD[Date],FXUSDCAD[Rate],E709)</f>
        <v>1.3255</v>
      </c>
      <c r="F708" s="6">
        <f>_xlfn.XLOOKUP(tbDailies[[#This Row],[Date]],BTC_USD_History[Date],BTC_USD_History[Close],"n/a")</f>
        <v>7546.9965819999998</v>
      </c>
      <c r="G708" s="6">
        <f>_xlfn.XLOOKUP(tbDailies[[#This Row],[Date]],ETH_USD_History[Date(UTC)],ETH_USD_History[Value],"n/a")</f>
        <v>149.06</v>
      </c>
      <c r="H708" s="6">
        <f>_xlfn.XLOOKUP(tbDailies[[#This Row],[Date]],VOO_USD_History[Date],VOO_USD_History[Close],"n/a")</f>
        <v>289.19000199999999</v>
      </c>
      <c r="I708" s="8">
        <f>_xlfn.XLOOKUP(tbDailies[[#This Row],[Date]],VIX_USD_History[DATE],VIX_USD_History[CLOSE],"n/a")</f>
        <v>13.62</v>
      </c>
      <c r="J708" s="6">
        <f>tbDailies[[#This Row],[BTC-USD]]*tbDailies[[#This Row],[FX]]</f>
        <v>10003.543969441</v>
      </c>
      <c r="K708" s="6">
        <f>tbDailies[[#This Row],[ETH-USD]]*tbDailies[[#This Row],[FX]]</f>
        <v>197.57902999999999</v>
      </c>
      <c r="L708" s="16">
        <f>_xlfn.XLOOKUP(tbDailies[[#This Row],[Month]],tbMonthlies[Month],tbMonthlies[US Inflation],L709)</f>
        <v>2.29E-2</v>
      </c>
      <c r="M708" s="39">
        <f>_xlfn.XLOOKUP(tbDailies[[#This Row],[Month]],tbMonthlies[Month],tbMonthlies[Buffett Indicator],M709)</f>
        <v>1.4762230980833908</v>
      </c>
      <c r="N708" s="39">
        <f>_xlfn.XLOOKUP(tbDailies[[#This Row],[Month]],tbMonthlies[Month],tbMonthlies[CPI Indicator],N709)</f>
        <v>0.7142730077549545</v>
      </c>
      <c r="O708" s="39">
        <f>_xlfn.XLOOKUP(tbDailies[[#This Row],[Month]],tbMonthlies[Month],tbMonthlies[Shiller PE],O709)</f>
        <v>0.2278</v>
      </c>
      <c r="P708" s="39">
        <f>_xlfn.XLOOKUP(tbDailies[[#This Row],[Month]],tbMonthlies[Month],tbMonthlies[Unemployment],P709)</f>
        <v>3.6000000000000004E-2</v>
      </c>
      <c r="Q708" s="48">
        <f>_xlfn.XLOOKUP(tbDailies[[#This Row],[Month]],tbMonthlies[Month],tbMonthlies[Debt to GDP],Q709)</f>
        <v>75.506</v>
      </c>
    </row>
    <row r="709" spans="2:17" ht="30" customHeight="1" x14ac:dyDescent="0.25">
      <c r="B709" s="10">
        <v>43804</v>
      </c>
      <c r="C709" s="18" t="str">
        <f>TEXT(tbDailies[[#This Row],[Date]],"mmm-yy")</f>
        <v>Dec-19</v>
      </c>
      <c r="D709" s="4">
        <v>21</v>
      </c>
      <c r="E709" s="4" t="str">
        <f>_xlfn.XLOOKUP(tbDailies[[#This Row],[Date]],FXUSDCAD[Date],FXUSDCAD[Rate],E710)</f>
        <v>1.3174</v>
      </c>
      <c r="F709" s="6">
        <f>_xlfn.XLOOKUP(tbDailies[[#This Row],[Date]],BTC_USD_History[Date],BTC_USD_History[Close],"n/a")</f>
        <v>7448.3076170000004</v>
      </c>
      <c r="G709" s="6">
        <f>_xlfn.XLOOKUP(tbDailies[[#This Row],[Date]],ETH_USD_History[Date(UTC)],ETH_USD_History[Value],"n/a")</f>
        <v>148.32</v>
      </c>
      <c r="H709" s="6">
        <f>_xlfn.XLOOKUP(tbDailies[[#This Row],[Date]],VOO_USD_History[Date],VOO_USD_History[Close],"n/a")</f>
        <v>286.64001500000001</v>
      </c>
      <c r="I709" s="8">
        <f>_xlfn.XLOOKUP(tbDailies[[#This Row],[Date]],VIX_USD_History[DATE],VIX_USD_History[CLOSE],"n/a")</f>
        <v>14.52</v>
      </c>
      <c r="J709" s="6">
        <f>tbDailies[[#This Row],[BTC-USD]]*tbDailies[[#This Row],[FX]]</f>
        <v>9812.4004546357992</v>
      </c>
      <c r="K709" s="6">
        <f>tbDailies[[#This Row],[ETH-USD]]*tbDailies[[#This Row],[FX]]</f>
        <v>195.39676799999998</v>
      </c>
      <c r="L709" s="16">
        <f>_xlfn.XLOOKUP(tbDailies[[#This Row],[Month]],tbMonthlies[Month],tbMonthlies[US Inflation],L710)</f>
        <v>2.29E-2</v>
      </c>
      <c r="M709" s="39">
        <f>_xlfn.XLOOKUP(tbDailies[[#This Row],[Month]],tbMonthlies[Month],tbMonthlies[Buffett Indicator],M710)</f>
        <v>1.4762230980833908</v>
      </c>
      <c r="N709" s="39">
        <f>_xlfn.XLOOKUP(tbDailies[[#This Row],[Month]],tbMonthlies[Month],tbMonthlies[CPI Indicator],N710)</f>
        <v>0.7142730077549545</v>
      </c>
      <c r="O709" s="39">
        <f>_xlfn.XLOOKUP(tbDailies[[#This Row],[Month]],tbMonthlies[Month],tbMonthlies[Shiller PE],O710)</f>
        <v>0.2278</v>
      </c>
      <c r="P709" s="39">
        <f>_xlfn.XLOOKUP(tbDailies[[#This Row],[Month]],tbMonthlies[Month],tbMonthlies[Unemployment],P710)</f>
        <v>3.6000000000000004E-2</v>
      </c>
      <c r="Q709" s="48">
        <f>_xlfn.XLOOKUP(tbDailies[[#This Row],[Month]],tbMonthlies[Month],tbMonthlies[Debt to GDP],Q710)</f>
        <v>75.506</v>
      </c>
    </row>
    <row r="710" spans="2:17" ht="30" customHeight="1" x14ac:dyDescent="0.25">
      <c r="B710" s="10">
        <v>43803</v>
      </c>
      <c r="C710" s="18" t="str">
        <f>TEXT(tbDailies[[#This Row],[Date]],"mmm-yy")</f>
        <v>Dec-19</v>
      </c>
      <c r="D710" s="4">
        <v>24</v>
      </c>
      <c r="E710" s="4" t="str">
        <f>_xlfn.XLOOKUP(tbDailies[[#This Row],[Date]],FXUSDCAD[Date],FXUSDCAD[Rate],E711)</f>
        <v>1.3223</v>
      </c>
      <c r="F710" s="6">
        <f>_xlfn.XLOOKUP(tbDailies[[#This Row],[Date]],BTC_USD_History[Date],BTC_USD_History[Close],"n/a")</f>
        <v>7252.0346680000002</v>
      </c>
      <c r="G710" s="6">
        <f>_xlfn.XLOOKUP(tbDailies[[#This Row],[Date]],ETH_USD_History[Date(UTC)],ETH_USD_History[Value],"n/a")</f>
        <v>145.72999999999999</v>
      </c>
      <c r="H710" s="6">
        <f>_xlfn.XLOOKUP(tbDailies[[#This Row],[Date]],VOO_USD_History[Date],VOO_USD_History[Close],"n/a")</f>
        <v>286.10998499999999</v>
      </c>
      <c r="I710" s="8">
        <f>_xlfn.XLOOKUP(tbDailies[[#This Row],[Date]],VIX_USD_History[DATE],VIX_USD_History[CLOSE],"n/a")</f>
        <v>14.8</v>
      </c>
      <c r="J710" s="6">
        <f>tbDailies[[#This Row],[BTC-USD]]*tbDailies[[#This Row],[FX]]</f>
        <v>9589.3654414964003</v>
      </c>
      <c r="K710" s="6">
        <f>tbDailies[[#This Row],[ETH-USD]]*tbDailies[[#This Row],[FX]]</f>
        <v>192.698779</v>
      </c>
      <c r="L710" s="16">
        <f>_xlfn.XLOOKUP(tbDailies[[#This Row],[Month]],tbMonthlies[Month],tbMonthlies[US Inflation],L711)</f>
        <v>2.29E-2</v>
      </c>
      <c r="M710" s="39">
        <f>_xlfn.XLOOKUP(tbDailies[[#This Row],[Month]],tbMonthlies[Month],tbMonthlies[Buffett Indicator],M711)</f>
        <v>1.4762230980833908</v>
      </c>
      <c r="N710" s="39">
        <f>_xlfn.XLOOKUP(tbDailies[[#This Row],[Month]],tbMonthlies[Month],tbMonthlies[CPI Indicator],N711)</f>
        <v>0.7142730077549545</v>
      </c>
      <c r="O710" s="39">
        <f>_xlfn.XLOOKUP(tbDailies[[#This Row],[Month]],tbMonthlies[Month],tbMonthlies[Shiller PE],O711)</f>
        <v>0.2278</v>
      </c>
      <c r="P710" s="39">
        <f>_xlfn.XLOOKUP(tbDailies[[#This Row],[Month]],tbMonthlies[Month],tbMonthlies[Unemployment],P711)</f>
        <v>3.6000000000000004E-2</v>
      </c>
      <c r="Q710" s="48">
        <f>_xlfn.XLOOKUP(tbDailies[[#This Row],[Month]],tbMonthlies[Month],tbMonthlies[Debt to GDP],Q711)</f>
        <v>75.506</v>
      </c>
    </row>
    <row r="711" spans="2:17" ht="30" customHeight="1" x14ac:dyDescent="0.25">
      <c r="B711" s="10">
        <v>43802</v>
      </c>
      <c r="C711" s="18" t="str">
        <f>TEXT(tbDailies[[#This Row],[Date]],"mmm-yy")</f>
        <v>Dec-19</v>
      </c>
      <c r="D711" s="4">
        <v>28</v>
      </c>
      <c r="E711" s="4" t="str">
        <f>_xlfn.XLOOKUP(tbDailies[[#This Row],[Date]],FXUSDCAD[Date],FXUSDCAD[Rate],E712)</f>
        <v>1.3302</v>
      </c>
      <c r="F711" s="6">
        <f>_xlfn.XLOOKUP(tbDailies[[#This Row],[Date]],BTC_USD_History[Date],BTC_USD_History[Close],"n/a")</f>
        <v>7320.1455079999996</v>
      </c>
      <c r="G711" s="6">
        <f>_xlfn.XLOOKUP(tbDailies[[#This Row],[Date]],ETH_USD_History[Date(UTC)],ETH_USD_History[Value],"n/a")</f>
        <v>147.72999999999999</v>
      </c>
      <c r="H711" s="6">
        <f>_xlfn.XLOOKUP(tbDailies[[#This Row],[Date]],VOO_USD_History[Date],VOO_USD_History[Close],"n/a")</f>
        <v>284.290009</v>
      </c>
      <c r="I711" s="8">
        <f>_xlfn.XLOOKUP(tbDailies[[#This Row],[Date]],VIX_USD_History[DATE],VIX_USD_History[CLOSE],"n/a")</f>
        <v>15.96</v>
      </c>
      <c r="J711" s="6">
        <f>tbDailies[[#This Row],[BTC-USD]]*tbDailies[[#This Row],[FX]]</f>
        <v>9737.2575547416</v>
      </c>
      <c r="K711" s="6">
        <f>tbDailies[[#This Row],[ETH-USD]]*tbDailies[[#This Row],[FX]]</f>
        <v>196.510446</v>
      </c>
      <c r="L711" s="16">
        <f>_xlfn.XLOOKUP(tbDailies[[#This Row],[Month]],tbMonthlies[Month],tbMonthlies[US Inflation],L712)</f>
        <v>2.29E-2</v>
      </c>
      <c r="M711" s="39">
        <f>_xlfn.XLOOKUP(tbDailies[[#This Row],[Month]],tbMonthlies[Month],tbMonthlies[Buffett Indicator],M712)</f>
        <v>1.4762230980833908</v>
      </c>
      <c r="N711" s="39">
        <f>_xlfn.XLOOKUP(tbDailies[[#This Row],[Month]],tbMonthlies[Month],tbMonthlies[CPI Indicator],N712)</f>
        <v>0.7142730077549545</v>
      </c>
      <c r="O711" s="39">
        <f>_xlfn.XLOOKUP(tbDailies[[#This Row],[Month]],tbMonthlies[Month],tbMonthlies[Shiller PE],O712)</f>
        <v>0.2278</v>
      </c>
      <c r="P711" s="39">
        <f>_xlfn.XLOOKUP(tbDailies[[#This Row],[Month]],tbMonthlies[Month],tbMonthlies[Unemployment],P712)</f>
        <v>3.6000000000000004E-2</v>
      </c>
      <c r="Q711" s="48">
        <f>_xlfn.XLOOKUP(tbDailies[[#This Row],[Month]],tbMonthlies[Month],tbMonthlies[Debt to GDP],Q712)</f>
        <v>75.506</v>
      </c>
    </row>
    <row r="712" spans="2:17" ht="30" customHeight="1" x14ac:dyDescent="0.25">
      <c r="B712" s="10">
        <v>43801</v>
      </c>
      <c r="C712" s="18" t="str">
        <f>TEXT(tbDailies[[#This Row],[Date]],"mmm-yy")</f>
        <v>Dec-19</v>
      </c>
      <c r="D712" s="4">
        <v>28</v>
      </c>
      <c r="E712" s="4" t="str">
        <f>_xlfn.XLOOKUP(tbDailies[[#This Row],[Date]],FXUSDCAD[Date],FXUSDCAD[Rate],E713)</f>
        <v>1.3297</v>
      </c>
      <c r="F712" s="6">
        <f>_xlfn.XLOOKUP(tbDailies[[#This Row],[Date]],BTC_USD_History[Date],BTC_USD_History[Close],"n/a")</f>
        <v>7321.9882809999999</v>
      </c>
      <c r="G712" s="6">
        <f>_xlfn.XLOOKUP(tbDailies[[#This Row],[Date]],ETH_USD_History[Date(UTC)],ETH_USD_History[Value],"n/a")</f>
        <v>149.36000000000001</v>
      </c>
      <c r="H712" s="6">
        <f>_xlfn.XLOOKUP(tbDailies[[#This Row],[Date]],VOO_USD_History[Date],VOO_USD_History[Close],"n/a")</f>
        <v>286.29998799999998</v>
      </c>
      <c r="I712" s="8">
        <f>_xlfn.XLOOKUP(tbDailies[[#This Row],[Date]],VIX_USD_History[DATE],VIX_USD_History[CLOSE],"n/a")</f>
        <v>14.91</v>
      </c>
      <c r="J712" s="6">
        <f>tbDailies[[#This Row],[BTC-USD]]*tbDailies[[#This Row],[FX]]</f>
        <v>9736.0478172457006</v>
      </c>
      <c r="K712" s="6">
        <f>tbDailies[[#This Row],[ETH-USD]]*tbDailies[[#This Row],[FX]]</f>
        <v>198.60399200000003</v>
      </c>
      <c r="L712" s="16">
        <f>_xlfn.XLOOKUP(tbDailies[[#This Row],[Month]],tbMonthlies[Month],tbMonthlies[US Inflation],L713)</f>
        <v>2.29E-2</v>
      </c>
      <c r="M712" s="39">
        <f>_xlfn.XLOOKUP(tbDailies[[#This Row],[Month]],tbMonthlies[Month],tbMonthlies[Buffett Indicator],M713)</f>
        <v>1.4762230980833908</v>
      </c>
      <c r="N712" s="39">
        <f>_xlfn.XLOOKUP(tbDailies[[#This Row],[Month]],tbMonthlies[Month],tbMonthlies[CPI Indicator],N713)</f>
        <v>0.7142730077549545</v>
      </c>
      <c r="O712" s="39">
        <f>_xlfn.XLOOKUP(tbDailies[[#This Row],[Month]],tbMonthlies[Month],tbMonthlies[Shiller PE],O713)</f>
        <v>0.2278</v>
      </c>
      <c r="P712" s="39">
        <f>_xlfn.XLOOKUP(tbDailies[[#This Row],[Month]],tbMonthlies[Month],tbMonthlies[Unemployment],P713)</f>
        <v>3.6000000000000004E-2</v>
      </c>
      <c r="Q712" s="48">
        <f>_xlfn.XLOOKUP(tbDailies[[#This Row],[Month]],tbMonthlies[Month],tbMonthlies[Debt to GDP],Q713)</f>
        <v>75.506</v>
      </c>
    </row>
    <row r="713" spans="2:17" ht="30" customHeight="1" x14ac:dyDescent="0.25">
      <c r="B713" s="10">
        <v>43800</v>
      </c>
      <c r="C713" s="18" t="str">
        <f>TEXT(tbDailies[[#This Row],[Date]],"mmm-yy")</f>
        <v>Dec-19</v>
      </c>
      <c r="D713" s="4">
        <v>25</v>
      </c>
      <c r="E713" s="4" t="str">
        <f>_xlfn.XLOOKUP(tbDailies[[#This Row],[Date]],FXUSDCAD[Date],FXUSDCAD[Rate],E714)</f>
        <v>1.3289</v>
      </c>
      <c r="F713" s="6">
        <f>_xlfn.XLOOKUP(tbDailies[[#This Row],[Date]],BTC_USD_History[Date],BTC_USD_History[Close],"n/a")</f>
        <v>7424.2924800000001</v>
      </c>
      <c r="G713" s="6">
        <f>_xlfn.XLOOKUP(tbDailies[[#This Row],[Date]],ETH_USD_History[Date(UTC)],ETH_USD_History[Value],"n/a")</f>
        <v>151.36000000000001</v>
      </c>
      <c r="H713" s="6" t="str">
        <f>_xlfn.XLOOKUP(tbDailies[[#This Row],[Date]],VOO_USD_History[Date],VOO_USD_History[Close],"n/a")</f>
        <v>n/a</v>
      </c>
      <c r="I713" s="8" t="str">
        <f>_xlfn.XLOOKUP(tbDailies[[#This Row],[Date]],VIX_USD_History[DATE],VIX_USD_History[CLOSE],"n/a")</f>
        <v>n/a</v>
      </c>
      <c r="J713" s="6">
        <f>tbDailies[[#This Row],[BTC-USD]]*tbDailies[[#This Row],[FX]]</f>
        <v>9866.1422766720007</v>
      </c>
      <c r="K713" s="6">
        <f>tbDailies[[#This Row],[ETH-USD]]*tbDailies[[#This Row],[FX]]</f>
        <v>201.14230400000002</v>
      </c>
      <c r="L713" s="16">
        <f>_xlfn.XLOOKUP(tbDailies[[#This Row],[Month]],tbMonthlies[Month],tbMonthlies[US Inflation],L714)</f>
        <v>2.29E-2</v>
      </c>
      <c r="M713" s="39">
        <f>_xlfn.XLOOKUP(tbDailies[[#This Row],[Month]],tbMonthlies[Month],tbMonthlies[Buffett Indicator],M714)</f>
        <v>1.4762230980833908</v>
      </c>
      <c r="N713" s="39">
        <f>_xlfn.XLOOKUP(tbDailies[[#This Row],[Month]],tbMonthlies[Month],tbMonthlies[CPI Indicator],N714)</f>
        <v>0.7142730077549545</v>
      </c>
      <c r="O713" s="39">
        <f>_xlfn.XLOOKUP(tbDailies[[#This Row],[Month]],tbMonthlies[Month],tbMonthlies[Shiller PE],O714)</f>
        <v>0.2278</v>
      </c>
      <c r="P713" s="39">
        <f>_xlfn.XLOOKUP(tbDailies[[#This Row],[Month]],tbMonthlies[Month],tbMonthlies[Unemployment],P714)</f>
        <v>3.6000000000000004E-2</v>
      </c>
      <c r="Q713" s="48">
        <f>_xlfn.XLOOKUP(tbDailies[[#This Row],[Month]],tbMonthlies[Month],tbMonthlies[Debt to GDP],Q714)</f>
        <v>75.506</v>
      </c>
    </row>
    <row r="714" spans="2:17" ht="30" customHeight="1" x14ac:dyDescent="0.25">
      <c r="B714" s="10">
        <v>43799</v>
      </c>
      <c r="C714" s="18" t="str">
        <f>TEXT(tbDailies[[#This Row],[Date]],"mmm-yy")</f>
        <v>Nov-19</v>
      </c>
      <c r="D714" s="4">
        <v>38</v>
      </c>
      <c r="E714" s="4" t="str">
        <f>_xlfn.XLOOKUP(tbDailies[[#This Row],[Date]],FXUSDCAD[Date],FXUSDCAD[Rate],E715)</f>
        <v>1.3289</v>
      </c>
      <c r="F714" s="6">
        <f>_xlfn.XLOOKUP(tbDailies[[#This Row],[Date]],BTC_USD_History[Date],BTC_USD_History[Close],"n/a")</f>
        <v>7569.6298829999996</v>
      </c>
      <c r="G714" s="6">
        <f>_xlfn.XLOOKUP(tbDailies[[#This Row],[Date]],ETH_USD_History[Date(UTC)],ETH_USD_History[Value],"n/a")</f>
        <v>152.19999999999999</v>
      </c>
      <c r="H714" s="6" t="str">
        <f>_xlfn.XLOOKUP(tbDailies[[#This Row],[Date]],VOO_USD_History[Date],VOO_USD_History[Close],"n/a")</f>
        <v>n/a</v>
      </c>
      <c r="I714" s="8" t="str">
        <f>_xlfn.XLOOKUP(tbDailies[[#This Row],[Date]],VIX_USD_History[DATE],VIX_USD_History[CLOSE],"n/a")</f>
        <v>n/a</v>
      </c>
      <c r="J714" s="6">
        <f>tbDailies[[#This Row],[BTC-USD]]*tbDailies[[#This Row],[FX]]</f>
        <v>10059.281151518699</v>
      </c>
      <c r="K714" s="6">
        <f>tbDailies[[#This Row],[ETH-USD]]*tbDailies[[#This Row],[FX]]</f>
        <v>202.25857999999997</v>
      </c>
      <c r="L714" s="16">
        <f>_xlfn.XLOOKUP(tbDailies[[#This Row],[Month]],tbMonthlies[Month],tbMonthlies[US Inflation],L715)</f>
        <v>2.0500000000000001E-2</v>
      </c>
      <c r="M714" s="39">
        <f>_xlfn.XLOOKUP(tbDailies[[#This Row],[Month]],tbMonthlies[Month],tbMonthlies[Buffett Indicator],M715)</f>
        <v>1.4412542594979787</v>
      </c>
      <c r="N714" s="39">
        <f>_xlfn.XLOOKUP(tbDailies[[#This Row],[Month]],tbMonthlies[Month],tbMonthlies[CPI Indicator],N715)</f>
        <v>0.71492342329821834</v>
      </c>
      <c r="O714" s="39">
        <f>_xlfn.XLOOKUP(tbDailies[[#This Row],[Month]],tbMonthlies[Month],tbMonthlies[Shiller PE],O715)</f>
        <v>0.22620000000000001</v>
      </c>
      <c r="P714" s="39">
        <f>_xlfn.XLOOKUP(tbDailies[[#This Row],[Month]],tbMonthlies[Month],tbMonthlies[Unemployment],P715)</f>
        <v>3.6000000000000004E-2</v>
      </c>
      <c r="Q714" s="48">
        <f>_xlfn.XLOOKUP(tbDailies[[#This Row],[Month]],tbMonthlies[Month],tbMonthlies[Debt to GDP],Q715)</f>
        <v>75.506</v>
      </c>
    </row>
    <row r="715" spans="2:17" ht="30" customHeight="1" x14ac:dyDescent="0.25">
      <c r="B715" s="10">
        <v>43798</v>
      </c>
      <c r="C715" s="18" t="str">
        <f>TEXT(tbDailies[[#This Row],[Date]],"mmm-yy")</f>
        <v>Nov-19</v>
      </c>
      <c r="D715" s="4">
        <v>31</v>
      </c>
      <c r="E715" s="4" t="str">
        <f>_xlfn.XLOOKUP(tbDailies[[#This Row],[Date]],FXUSDCAD[Date],FXUSDCAD[Rate],E716)</f>
        <v>1.3289</v>
      </c>
      <c r="F715" s="6">
        <f>_xlfn.XLOOKUP(tbDailies[[#This Row],[Date]],BTC_USD_History[Date],BTC_USD_History[Close],"n/a")</f>
        <v>7761.2436520000001</v>
      </c>
      <c r="G715" s="6">
        <f>_xlfn.XLOOKUP(tbDailies[[#This Row],[Date]],ETH_USD_History[Date(UTC)],ETH_USD_History[Value],"n/a")</f>
        <v>154.94</v>
      </c>
      <c r="H715" s="6">
        <f>_xlfn.XLOOKUP(tbDailies[[#This Row],[Date]],VOO_USD_History[Date],VOO_USD_History[Close],"n/a")</f>
        <v>288.64999399999999</v>
      </c>
      <c r="I715" s="8">
        <f>_xlfn.XLOOKUP(tbDailies[[#This Row],[Date]],VIX_USD_History[DATE],VIX_USD_History[CLOSE],"n/a")</f>
        <v>12.62</v>
      </c>
      <c r="J715" s="6">
        <f>tbDailies[[#This Row],[BTC-USD]]*tbDailies[[#This Row],[FX]]</f>
        <v>10313.916689142799</v>
      </c>
      <c r="K715" s="6">
        <f>tbDailies[[#This Row],[ETH-USD]]*tbDailies[[#This Row],[FX]]</f>
        <v>205.899766</v>
      </c>
      <c r="L715" s="16">
        <f>_xlfn.XLOOKUP(tbDailies[[#This Row],[Month]],tbMonthlies[Month],tbMonthlies[US Inflation],L716)</f>
        <v>2.0500000000000001E-2</v>
      </c>
      <c r="M715" s="39">
        <f>_xlfn.XLOOKUP(tbDailies[[#This Row],[Month]],tbMonthlies[Month],tbMonthlies[Buffett Indicator],M716)</f>
        <v>1.4412542594979787</v>
      </c>
      <c r="N715" s="39">
        <f>_xlfn.XLOOKUP(tbDailies[[#This Row],[Month]],tbMonthlies[Month],tbMonthlies[CPI Indicator],N716)</f>
        <v>0.71492342329821834</v>
      </c>
      <c r="O715" s="39">
        <f>_xlfn.XLOOKUP(tbDailies[[#This Row],[Month]],tbMonthlies[Month],tbMonthlies[Shiller PE],O716)</f>
        <v>0.22620000000000001</v>
      </c>
      <c r="P715" s="39">
        <f>_xlfn.XLOOKUP(tbDailies[[#This Row],[Month]],tbMonthlies[Month],tbMonthlies[Unemployment],P716)</f>
        <v>3.6000000000000004E-2</v>
      </c>
      <c r="Q715" s="48">
        <f>_xlfn.XLOOKUP(tbDailies[[#This Row],[Month]],tbMonthlies[Month],tbMonthlies[Debt to GDP],Q716)</f>
        <v>75.506</v>
      </c>
    </row>
    <row r="716" spans="2:17" ht="30" customHeight="1" x14ac:dyDescent="0.25">
      <c r="B716" s="10">
        <v>43797</v>
      </c>
      <c r="C716" s="18" t="str">
        <f>TEXT(tbDailies[[#This Row],[Date]],"mmm-yy")</f>
        <v>Nov-19</v>
      </c>
      <c r="D716" s="4">
        <v>32</v>
      </c>
      <c r="E716" s="4" t="str">
        <f>_xlfn.XLOOKUP(tbDailies[[#This Row],[Date]],FXUSDCAD[Date],FXUSDCAD[Rate],E717)</f>
        <v>1.3285</v>
      </c>
      <c r="F716" s="6">
        <f>_xlfn.XLOOKUP(tbDailies[[#This Row],[Date]],BTC_USD_History[Date],BTC_USD_History[Close],"n/a")</f>
        <v>7463.1059569999998</v>
      </c>
      <c r="G716" s="6">
        <f>_xlfn.XLOOKUP(tbDailies[[#This Row],[Date]],ETH_USD_History[Date(UTC)],ETH_USD_History[Value],"n/a")</f>
        <v>151.31</v>
      </c>
      <c r="H716" s="6" t="str">
        <f>_xlfn.XLOOKUP(tbDailies[[#This Row],[Date]],VOO_USD_History[Date],VOO_USD_History[Close],"n/a")</f>
        <v>n/a</v>
      </c>
      <c r="I716" s="8" t="str">
        <f>_xlfn.XLOOKUP(tbDailies[[#This Row],[Date]],VIX_USD_History[DATE],VIX_USD_History[CLOSE],"n/a")</f>
        <v>n/a</v>
      </c>
      <c r="J716" s="6">
        <f>tbDailies[[#This Row],[BTC-USD]]*tbDailies[[#This Row],[FX]]</f>
        <v>9914.7362638744999</v>
      </c>
      <c r="K716" s="6">
        <f>tbDailies[[#This Row],[ETH-USD]]*tbDailies[[#This Row],[FX]]</f>
        <v>201.01533499999999</v>
      </c>
      <c r="L716" s="16">
        <f>_xlfn.XLOOKUP(tbDailies[[#This Row],[Month]],tbMonthlies[Month],tbMonthlies[US Inflation],L717)</f>
        <v>2.0500000000000001E-2</v>
      </c>
      <c r="M716" s="39">
        <f>_xlfn.XLOOKUP(tbDailies[[#This Row],[Month]],tbMonthlies[Month],tbMonthlies[Buffett Indicator],M717)</f>
        <v>1.4412542594979787</v>
      </c>
      <c r="N716" s="39">
        <f>_xlfn.XLOOKUP(tbDailies[[#This Row],[Month]],tbMonthlies[Month],tbMonthlies[CPI Indicator],N717)</f>
        <v>0.71492342329821834</v>
      </c>
      <c r="O716" s="39">
        <f>_xlfn.XLOOKUP(tbDailies[[#This Row],[Month]],tbMonthlies[Month],tbMonthlies[Shiller PE],O717)</f>
        <v>0.22620000000000001</v>
      </c>
      <c r="P716" s="39">
        <f>_xlfn.XLOOKUP(tbDailies[[#This Row],[Month]],tbMonthlies[Month],tbMonthlies[Unemployment],P717)</f>
        <v>3.6000000000000004E-2</v>
      </c>
      <c r="Q716" s="48">
        <f>_xlfn.XLOOKUP(tbDailies[[#This Row],[Month]],tbMonthlies[Month],tbMonthlies[Debt to GDP],Q717)</f>
        <v>75.506</v>
      </c>
    </row>
    <row r="717" spans="2:17" ht="30" customHeight="1" x14ac:dyDescent="0.25">
      <c r="B717" s="10">
        <v>43796</v>
      </c>
      <c r="C717" s="18" t="str">
        <f>TEXT(tbDailies[[#This Row],[Date]],"mmm-yy")</f>
        <v>Nov-19</v>
      </c>
      <c r="D717" s="4">
        <v>20</v>
      </c>
      <c r="E717" s="4" t="str">
        <f>_xlfn.XLOOKUP(tbDailies[[#This Row],[Date]],FXUSDCAD[Date],FXUSDCAD[Rate],E718)</f>
        <v>1.3278</v>
      </c>
      <c r="F717" s="6">
        <f>_xlfn.XLOOKUP(tbDailies[[#This Row],[Date]],BTC_USD_History[Date],BTC_USD_History[Close],"n/a")</f>
        <v>7531.6635740000002</v>
      </c>
      <c r="G717" s="6">
        <f>_xlfn.XLOOKUP(tbDailies[[#This Row],[Date]],ETH_USD_History[Date(UTC)],ETH_USD_History[Value],"n/a")</f>
        <v>153.05000000000001</v>
      </c>
      <c r="H717" s="6">
        <f>_xlfn.XLOOKUP(tbDailies[[#This Row],[Date]],VOO_USD_History[Date],VOO_USD_History[Close],"n/a")</f>
        <v>289.76001000000002</v>
      </c>
      <c r="I717" s="8">
        <f>_xlfn.XLOOKUP(tbDailies[[#This Row],[Date]],VIX_USD_History[DATE],VIX_USD_History[CLOSE],"n/a")</f>
        <v>11.75</v>
      </c>
      <c r="J717" s="6">
        <f>tbDailies[[#This Row],[BTC-USD]]*tbDailies[[#This Row],[FX]]</f>
        <v>10000.542893557202</v>
      </c>
      <c r="K717" s="6">
        <f>tbDailies[[#This Row],[ETH-USD]]*tbDailies[[#This Row],[FX]]</f>
        <v>203.21979000000002</v>
      </c>
      <c r="L717" s="16">
        <f>_xlfn.XLOOKUP(tbDailies[[#This Row],[Month]],tbMonthlies[Month],tbMonthlies[US Inflation],L718)</f>
        <v>2.0500000000000001E-2</v>
      </c>
      <c r="M717" s="39">
        <f>_xlfn.XLOOKUP(tbDailies[[#This Row],[Month]],tbMonthlies[Month],tbMonthlies[Buffett Indicator],M718)</f>
        <v>1.4412542594979787</v>
      </c>
      <c r="N717" s="39">
        <f>_xlfn.XLOOKUP(tbDailies[[#This Row],[Month]],tbMonthlies[Month],tbMonthlies[CPI Indicator],N718)</f>
        <v>0.71492342329821834</v>
      </c>
      <c r="O717" s="39">
        <f>_xlfn.XLOOKUP(tbDailies[[#This Row],[Month]],tbMonthlies[Month],tbMonthlies[Shiller PE],O718)</f>
        <v>0.22620000000000001</v>
      </c>
      <c r="P717" s="39">
        <f>_xlfn.XLOOKUP(tbDailies[[#This Row],[Month]],tbMonthlies[Month],tbMonthlies[Unemployment],P718)</f>
        <v>3.6000000000000004E-2</v>
      </c>
      <c r="Q717" s="48">
        <f>_xlfn.XLOOKUP(tbDailies[[#This Row],[Month]],tbMonthlies[Month],tbMonthlies[Debt to GDP],Q718)</f>
        <v>75.506</v>
      </c>
    </row>
    <row r="718" spans="2:17" ht="30" customHeight="1" x14ac:dyDescent="0.25">
      <c r="B718" s="10">
        <v>43795</v>
      </c>
      <c r="C718" s="18" t="str">
        <f>TEXT(tbDailies[[#This Row],[Date]],"mmm-yy")</f>
        <v>Nov-19</v>
      </c>
      <c r="D718" s="4">
        <v>21</v>
      </c>
      <c r="E718" s="4" t="str">
        <f>_xlfn.XLOOKUP(tbDailies[[#This Row],[Date]],FXUSDCAD[Date],FXUSDCAD[Rate],E719)</f>
        <v>1.3288</v>
      </c>
      <c r="F718" s="6">
        <f>_xlfn.XLOOKUP(tbDailies[[#This Row],[Date]],BTC_USD_History[Date],BTC_USD_History[Close],"n/a")</f>
        <v>7218.3710940000001</v>
      </c>
      <c r="G718" s="6">
        <f>_xlfn.XLOOKUP(tbDailies[[#This Row],[Date]],ETH_USD_History[Date(UTC)],ETH_USD_History[Value],"n/a")</f>
        <v>148</v>
      </c>
      <c r="H718" s="6">
        <f>_xlfn.XLOOKUP(tbDailies[[#This Row],[Date]],VOO_USD_History[Date],VOO_USD_History[Close],"n/a")</f>
        <v>288.39999399999999</v>
      </c>
      <c r="I718" s="8">
        <f>_xlfn.XLOOKUP(tbDailies[[#This Row],[Date]],VIX_USD_History[DATE],VIX_USD_History[CLOSE],"n/a")</f>
        <v>11.54</v>
      </c>
      <c r="J718" s="6">
        <f>tbDailies[[#This Row],[BTC-USD]]*tbDailies[[#This Row],[FX]]</f>
        <v>9591.7715097071996</v>
      </c>
      <c r="K718" s="6">
        <f>tbDailies[[#This Row],[ETH-USD]]*tbDailies[[#This Row],[FX]]</f>
        <v>196.66239999999999</v>
      </c>
      <c r="L718" s="16">
        <f>_xlfn.XLOOKUP(tbDailies[[#This Row],[Month]],tbMonthlies[Month],tbMonthlies[US Inflation],L719)</f>
        <v>2.0500000000000001E-2</v>
      </c>
      <c r="M718" s="39">
        <f>_xlfn.XLOOKUP(tbDailies[[#This Row],[Month]],tbMonthlies[Month],tbMonthlies[Buffett Indicator],M719)</f>
        <v>1.4412542594979787</v>
      </c>
      <c r="N718" s="39">
        <f>_xlfn.XLOOKUP(tbDailies[[#This Row],[Month]],tbMonthlies[Month],tbMonthlies[CPI Indicator],N719)</f>
        <v>0.71492342329821834</v>
      </c>
      <c r="O718" s="39">
        <f>_xlfn.XLOOKUP(tbDailies[[#This Row],[Month]],tbMonthlies[Month],tbMonthlies[Shiller PE],O719)</f>
        <v>0.22620000000000001</v>
      </c>
      <c r="P718" s="39">
        <f>_xlfn.XLOOKUP(tbDailies[[#This Row],[Month]],tbMonthlies[Month],tbMonthlies[Unemployment],P719)</f>
        <v>3.6000000000000004E-2</v>
      </c>
      <c r="Q718" s="48">
        <f>_xlfn.XLOOKUP(tbDailies[[#This Row],[Month]],tbMonthlies[Month],tbMonthlies[Debt to GDP],Q719)</f>
        <v>75.506</v>
      </c>
    </row>
    <row r="719" spans="2:17" ht="30" customHeight="1" x14ac:dyDescent="0.25">
      <c r="B719" s="10">
        <v>43794</v>
      </c>
      <c r="C719" s="18" t="str">
        <f>TEXT(tbDailies[[#This Row],[Date]],"mmm-yy")</f>
        <v>Nov-19</v>
      </c>
      <c r="D719" s="4">
        <v>17</v>
      </c>
      <c r="E719" s="4" t="str">
        <f>_xlfn.XLOOKUP(tbDailies[[#This Row],[Date]],FXUSDCAD[Date],FXUSDCAD[Rate],E720)</f>
        <v>1.3307</v>
      </c>
      <c r="F719" s="6">
        <f>_xlfn.XLOOKUP(tbDailies[[#This Row],[Date]],BTC_USD_History[Date],BTC_USD_History[Close],"n/a")</f>
        <v>7146.1337890000004</v>
      </c>
      <c r="G719" s="6">
        <f>_xlfn.XLOOKUP(tbDailies[[#This Row],[Date]],ETH_USD_History[Date(UTC)],ETH_USD_History[Value],"n/a")</f>
        <v>146.22</v>
      </c>
      <c r="H719" s="6">
        <f>_xlfn.XLOOKUP(tbDailies[[#This Row],[Date]],VOO_USD_History[Date],VOO_USD_History[Close],"n/a")</f>
        <v>287.82000699999998</v>
      </c>
      <c r="I719" s="8">
        <f>_xlfn.XLOOKUP(tbDailies[[#This Row],[Date]],VIX_USD_History[DATE],VIX_USD_History[CLOSE],"n/a")</f>
        <v>11.87</v>
      </c>
      <c r="J719" s="6">
        <f>tbDailies[[#This Row],[BTC-USD]]*tbDailies[[#This Row],[FX]]</f>
        <v>9509.3602330223002</v>
      </c>
      <c r="K719" s="6">
        <f>tbDailies[[#This Row],[ETH-USD]]*tbDailies[[#This Row],[FX]]</f>
        <v>194.57495399999999</v>
      </c>
      <c r="L719" s="16">
        <f>_xlfn.XLOOKUP(tbDailies[[#This Row],[Month]],tbMonthlies[Month],tbMonthlies[US Inflation],L720)</f>
        <v>2.0500000000000001E-2</v>
      </c>
      <c r="M719" s="39">
        <f>_xlfn.XLOOKUP(tbDailies[[#This Row],[Month]],tbMonthlies[Month],tbMonthlies[Buffett Indicator],M720)</f>
        <v>1.4412542594979787</v>
      </c>
      <c r="N719" s="39">
        <f>_xlfn.XLOOKUP(tbDailies[[#This Row],[Month]],tbMonthlies[Month],tbMonthlies[CPI Indicator],N720)</f>
        <v>0.71492342329821834</v>
      </c>
      <c r="O719" s="39">
        <f>_xlfn.XLOOKUP(tbDailies[[#This Row],[Month]],tbMonthlies[Month],tbMonthlies[Shiller PE],O720)</f>
        <v>0.22620000000000001</v>
      </c>
      <c r="P719" s="39">
        <f>_xlfn.XLOOKUP(tbDailies[[#This Row],[Month]],tbMonthlies[Month],tbMonthlies[Unemployment],P720)</f>
        <v>3.6000000000000004E-2</v>
      </c>
      <c r="Q719" s="48">
        <f>_xlfn.XLOOKUP(tbDailies[[#This Row],[Month]],tbMonthlies[Month],tbMonthlies[Debt to GDP],Q720)</f>
        <v>75.506</v>
      </c>
    </row>
    <row r="720" spans="2:17" ht="30" customHeight="1" x14ac:dyDescent="0.25">
      <c r="B720" s="10">
        <v>43793</v>
      </c>
      <c r="C720" s="18" t="str">
        <f>TEXT(tbDailies[[#This Row],[Date]],"mmm-yy")</f>
        <v>Nov-19</v>
      </c>
      <c r="D720" s="4">
        <v>21</v>
      </c>
      <c r="E720" s="4" t="str">
        <f>_xlfn.XLOOKUP(tbDailies[[#This Row],[Date]],FXUSDCAD[Date],FXUSDCAD[Rate],E721)</f>
        <v>1.3287</v>
      </c>
      <c r="F720" s="6">
        <f>_xlfn.XLOOKUP(tbDailies[[#This Row],[Date]],BTC_USD_History[Date],BTC_USD_History[Close],"n/a")</f>
        <v>7047.9169920000004</v>
      </c>
      <c r="G720" s="6">
        <f>_xlfn.XLOOKUP(tbDailies[[#This Row],[Date]],ETH_USD_History[Date(UTC)],ETH_USD_History[Value],"n/a")</f>
        <v>140.41999999999999</v>
      </c>
      <c r="H720" s="6" t="str">
        <f>_xlfn.XLOOKUP(tbDailies[[#This Row],[Date]],VOO_USD_History[Date],VOO_USD_History[Close],"n/a")</f>
        <v>n/a</v>
      </c>
      <c r="I720" s="8" t="str">
        <f>_xlfn.XLOOKUP(tbDailies[[#This Row],[Date]],VIX_USD_History[DATE],VIX_USD_History[CLOSE],"n/a")</f>
        <v>n/a</v>
      </c>
      <c r="J720" s="6">
        <f>tbDailies[[#This Row],[BTC-USD]]*tbDailies[[#This Row],[FX]]</f>
        <v>9364.5673072704012</v>
      </c>
      <c r="K720" s="6">
        <f>tbDailies[[#This Row],[ETH-USD]]*tbDailies[[#This Row],[FX]]</f>
        <v>186.57605399999997</v>
      </c>
      <c r="L720" s="16">
        <f>_xlfn.XLOOKUP(tbDailies[[#This Row],[Month]],tbMonthlies[Month],tbMonthlies[US Inflation],L721)</f>
        <v>2.0500000000000001E-2</v>
      </c>
      <c r="M720" s="39">
        <f>_xlfn.XLOOKUP(tbDailies[[#This Row],[Month]],tbMonthlies[Month],tbMonthlies[Buffett Indicator],M721)</f>
        <v>1.4412542594979787</v>
      </c>
      <c r="N720" s="39">
        <f>_xlfn.XLOOKUP(tbDailies[[#This Row],[Month]],tbMonthlies[Month],tbMonthlies[CPI Indicator],N721)</f>
        <v>0.71492342329821834</v>
      </c>
      <c r="O720" s="39">
        <f>_xlfn.XLOOKUP(tbDailies[[#This Row],[Month]],tbMonthlies[Month],tbMonthlies[Shiller PE],O721)</f>
        <v>0.22620000000000001</v>
      </c>
      <c r="P720" s="39">
        <f>_xlfn.XLOOKUP(tbDailies[[#This Row],[Month]],tbMonthlies[Month],tbMonthlies[Unemployment],P721)</f>
        <v>3.6000000000000004E-2</v>
      </c>
      <c r="Q720" s="48">
        <f>_xlfn.XLOOKUP(tbDailies[[#This Row],[Month]],tbMonthlies[Month],tbMonthlies[Debt to GDP],Q721)</f>
        <v>75.506</v>
      </c>
    </row>
    <row r="721" spans="2:17" ht="30" customHeight="1" x14ac:dyDescent="0.25">
      <c r="B721" s="10">
        <v>43792</v>
      </c>
      <c r="C721" s="18" t="str">
        <f>TEXT(tbDailies[[#This Row],[Date]],"mmm-yy")</f>
        <v>Nov-19</v>
      </c>
      <c r="D721" s="4">
        <v>23</v>
      </c>
      <c r="E721" s="4" t="str">
        <f>_xlfn.XLOOKUP(tbDailies[[#This Row],[Date]],FXUSDCAD[Date],FXUSDCAD[Rate],E722)</f>
        <v>1.3287</v>
      </c>
      <c r="F721" s="6">
        <f>_xlfn.XLOOKUP(tbDailies[[#This Row],[Date]],BTC_USD_History[Date],BTC_USD_History[Close],"n/a")</f>
        <v>7397.796875</v>
      </c>
      <c r="G721" s="6">
        <f>_xlfn.XLOOKUP(tbDailies[[#This Row],[Date]],ETH_USD_History[Date(UTC)],ETH_USD_History[Value],"n/a")</f>
        <v>152.41999999999999</v>
      </c>
      <c r="H721" s="6" t="str">
        <f>_xlfn.XLOOKUP(tbDailies[[#This Row],[Date]],VOO_USD_History[Date],VOO_USD_History[Close],"n/a")</f>
        <v>n/a</v>
      </c>
      <c r="I721" s="8" t="str">
        <f>_xlfn.XLOOKUP(tbDailies[[#This Row],[Date]],VIX_USD_History[DATE],VIX_USD_History[CLOSE],"n/a")</f>
        <v>n/a</v>
      </c>
      <c r="J721" s="6">
        <f>tbDailies[[#This Row],[BTC-USD]]*tbDailies[[#This Row],[FX]]</f>
        <v>9829.4527078124993</v>
      </c>
      <c r="K721" s="6">
        <f>tbDailies[[#This Row],[ETH-USD]]*tbDailies[[#This Row],[FX]]</f>
        <v>202.52045399999997</v>
      </c>
      <c r="L721" s="16">
        <f>_xlfn.XLOOKUP(tbDailies[[#This Row],[Month]],tbMonthlies[Month],tbMonthlies[US Inflation],L722)</f>
        <v>2.0500000000000001E-2</v>
      </c>
      <c r="M721" s="39">
        <f>_xlfn.XLOOKUP(tbDailies[[#This Row],[Month]],tbMonthlies[Month],tbMonthlies[Buffett Indicator],M722)</f>
        <v>1.4412542594979787</v>
      </c>
      <c r="N721" s="39">
        <f>_xlfn.XLOOKUP(tbDailies[[#This Row],[Month]],tbMonthlies[Month],tbMonthlies[CPI Indicator],N722)</f>
        <v>0.71492342329821834</v>
      </c>
      <c r="O721" s="39">
        <f>_xlfn.XLOOKUP(tbDailies[[#This Row],[Month]],tbMonthlies[Month],tbMonthlies[Shiller PE],O722)</f>
        <v>0.22620000000000001</v>
      </c>
      <c r="P721" s="39">
        <f>_xlfn.XLOOKUP(tbDailies[[#This Row],[Month]],tbMonthlies[Month],tbMonthlies[Unemployment],P722)</f>
        <v>3.6000000000000004E-2</v>
      </c>
      <c r="Q721" s="48">
        <f>_xlfn.XLOOKUP(tbDailies[[#This Row],[Month]],tbMonthlies[Month],tbMonthlies[Debt to GDP],Q722)</f>
        <v>75.506</v>
      </c>
    </row>
    <row r="722" spans="2:17" ht="30" customHeight="1" x14ac:dyDescent="0.25">
      <c r="B722" s="10">
        <v>43791</v>
      </c>
      <c r="C722" s="18" t="str">
        <f>TEXT(tbDailies[[#This Row],[Date]],"mmm-yy")</f>
        <v>Nov-19</v>
      </c>
      <c r="D722" s="4">
        <v>20</v>
      </c>
      <c r="E722" s="4" t="str">
        <f>_xlfn.XLOOKUP(tbDailies[[#This Row],[Date]],FXUSDCAD[Date],FXUSDCAD[Rate],E723)</f>
        <v>1.3287</v>
      </c>
      <c r="F722" s="6">
        <f>_xlfn.XLOOKUP(tbDailies[[#This Row],[Date]],BTC_USD_History[Date],BTC_USD_History[Close],"n/a")</f>
        <v>7296.5776370000003</v>
      </c>
      <c r="G722" s="6">
        <f>_xlfn.XLOOKUP(tbDailies[[#This Row],[Date]],ETH_USD_History[Date(UTC)],ETH_USD_History[Value],"n/a")</f>
        <v>150.22</v>
      </c>
      <c r="H722" s="6">
        <f>_xlfn.XLOOKUP(tbDailies[[#This Row],[Date]],VOO_USD_History[Date],VOO_USD_History[Close],"n/a")</f>
        <v>285.64999399999999</v>
      </c>
      <c r="I722" s="8">
        <f>_xlfn.XLOOKUP(tbDailies[[#This Row],[Date]],VIX_USD_History[DATE],VIX_USD_History[CLOSE],"n/a")</f>
        <v>12.34</v>
      </c>
      <c r="J722" s="6">
        <f>tbDailies[[#This Row],[BTC-USD]]*tbDailies[[#This Row],[FX]]</f>
        <v>9694.9627062819</v>
      </c>
      <c r="K722" s="6">
        <f>tbDailies[[#This Row],[ETH-USD]]*tbDailies[[#This Row],[FX]]</f>
        <v>199.59731400000001</v>
      </c>
      <c r="L722" s="16">
        <f>_xlfn.XLOOKUP(tbDailies[[#This Row],[Month]],tbMonthlies[Month],tbMonthlies[US Inflation],L723)</f>
        <v>2.0500000000000001E-2</v>
      </c>
      <c r="M722" s="39">
        <f>_xlfn.XLOOKUP(tbDailies[[#This Row],[Month]],tbMonthlies[Month],tbMonthlies[Buffett Indicator],M723)</f>
        <v>1.4412542594979787</v>
      </c>
      <c r="N722" s="39">
        <f>_xlfn.XLOOKUP(tbDailies[[#This Row],[Month]],tbMonthlies[Month],tbMonthlies[CPI Indicator],N723)</f>
        <v>0.71492342329821834</v>
      </c>
      <c r="O722" s="39">
        <f>_xlfn.XLOOKUP(tbDailies[[#This Row],[Month]],tbMonthlies[Month],tbMonthlies[Shiller PE],O723)</f>
        <v>0.22620000000000001</v>
      </c>
      <c r="P722" s="39">
        <f>_xlfn.XLOOKUP(tbDailies[[#This Row],[Month]],tbMonthlies[Month],tbMonthlies[Unemployment],P723)</f>
        <v>3.6000000000000004E-2</v>
      </c>
      <c r="Q722" s="48">
        <f>_xlfn.XLOOKUP(tbDailies[[#This Row],[Month]],tbMonthlies[Month],tbMonthlies[Debt to GDP],Q723)</f>
        <v>75.506</v>
      </c>
    </row>
    <row r="723" spans="2:17" ht="30" customHeight="1" x14ac:dyDescent="0.25">
      <c r="B723" s="10">
        <v>43790</v>
      </c>
      <c r="C723" s="18" t="str">
        <f>TEXT(tbDailies[[#This Row],[Date]],"mmm-yy")</f>
        <v>Nov-19</v>
      </c>
      <c r="D723" s="4">
        <v>30</v>
      </c>
      <c r="E723" s="4" t="str">
        <f>_xlfn.XLOOKUP(tbDailies[[#This Row],[Date]],FXUSDCAD[Date],FXUSDCAD[Rate],E724)</f>
        <v>1.3285</v>
      </c>
      <c r="F723" s="6">
        <f>_xlfn.XLOOKUP(tbDailies[[#This Row],[Date]],BTC_USD_History[Date],BTC_USD_History[Close],"n/a")</f>
        <v>7642.75</v>
      </c>
      <c r="G723" s="6">
        <f>_xlfn.XLOOKUP(tbDailies[[#This Row],[Date]],ETH_USD_History[Date(UTC)],ETH_USD_History[Value],"n/a")</f>
        <v>161.18</v>
      </c>
      <c r="H723" s="6">
        <f>_xlfn.XLOOKUP(tbDailies[[#This Row],[Date]],VOO_USD_History[Date],VOO_USD_History[Close],"n/a")</f>
        <v>285.01998900000001</v>
      </c>
      <c r="I723" s="8">
        <f>_xlfn.XLOOKUP(tbDailies[[#This Row],[Date]],VIX_USD_History[DATE],VIX_USD_History[CLOSE],"n/a")</f>
        <v>13.13</v>
      </c>
      <c r="J723" s="6">
        <f>tbDailies[[#This Row],[BTC-USD]]*tbDailies[[#This Row],[FX]]</f>
        <v>10153.393375</v>
      </c>
      <c r="K723" s="6">
        <f>tbDailies[[#This Row],[ETH-USD]]*tbDailies[[#This Row],[FX]]</f>
        <v>214.12763000000001</v>
      </c>
      <c r="L723" s="16">
        <f>_xlfn.XLOOKUP(tbDailies[[#This Row],[Month]],tbMonthlies[Month],tbMonthlies[US Inflation],L724)</f>
        <v>2.0500000000000001E-2</v>
      </c>
      <c r="M723" s="39">
        <f>_xlfn.XLOOKUP(tbDailies[[#This Row],[Month]],tbMonthlies[Month],tbMonthlies[Buffett Indicator],M724)</f>
        <v>1.4412542594979787</v>
      </c>
      <c r="N723" s="39">
        <f>_xlfn.XLOOKUP(tbDailies[[#This Row],[Month]],tbMonthlies[Month],tbMonthlies[CPI Indicator],N724)</f>
        <v>0.71492342329821834</v>
      </c>
      <c r="O723" s="39">
        <f>_xlfn.XLOOKUP(tbDailies[[#This Row],[Month]],tbMonthlies[Month],tbMonthlies[Shiller PE],O724)</f>
        <v>0.22620000000000001</v>
      </c>
      <c r="P723" s="39">
        <f>_xlfn.XLOOKUP(tbDailies[[#This Row],[Month]],tbMonthlies[Month],tbMonthlies[Unemployment],P724)</f>
        <v>3.6000000000000004E-2</v>
      </c>
      <c r="Q723" s="48">
        <f>_xlfn.XLOOKUP(tbDailies[[#This Row],[Month]],tbMonthlies[Month],tbMonthlies[Debt to GDP],Q724)</f>
        <v>75.506</v>
      </c>
    </row>
    <row r="724" spans="2:17" ht="30" customHeight="1" x14ac:dyDescent="0.25">
      <c r="B724" s="10">
        <v>43789</v>
      </c>
      <c r="C724" s="18" t="str">
        <f>TEXT(tbDailies[[#This Row],[Date]],"mmm-yy")</f>
        <v>Nov-19</v>
      </c>
      <c r="D724" s="4">
        <v>32</v>
      </c>
      <c r="E724" s="4" t="str">
        <f>_xlfn.XLOOKUP(tbDailies[[#This Row],[Date]],FXUSDCAD[Date],FXUSDCAD[Rate],E725)</f>
        <v>1.3304</v>
      </c>
      <c r="F724" s="6">
        <f>_xlfn.XLOOKUP(tbDailies[[#This Row],[Date]],BTC_USD_History[Date],BTC_USD_History[Close],"n/a")</f>
        <v>8027.2680659999996</v>
      </c>
      <c r="G724" s="6">
        <f>_xlfn.XLOOKUP(tbDailies[[#This Row],[Date]],ETH_USD_History[Date(UTC)],ETH_USD_History[Value],"n/a")</f>
        <v>174.68</v>
      </c>
      <c r="H724" s="6">
        <f>_xlfn.XLOOKUP(tbDailies[[#This Row],[Date]],VOO_USD_History[Date],VOO_USD_History[Close],"n/a")</f>
        <v>285.459991</v>
      </c>
      <c r="I724" s="8">
        <f>_xlfn.XLOOKUP(tbDailies[[#This Row],[Date]],VIX_USD_History[DATE],VIX_USD_History[CLOSE],"n/a")</f>
        <v>12.78</v>
      </c>
      <c r="J724" s="6">
        <f>tbDailies[[#This Row],[BTC-USD]]*tbDailies[[#This Row],[FX]]</f>
        <v>10679.4774350064</v>
      </c>
      <c r="K724" s="6">
        <f>tbDailies[[#This Row],[ETH-USD]]*tbDailies[[#This Row],[FX]]</f>
        <v>232.394272</v>
      </c>
      <c r="L724" s="16">
        <f>_xlfn.XLOOKUP(tbDailies[[#This Row],[Month]],tbMonthlies[Month],tbMonthlies[US Inflation],L725)</f>
        <v>2.0500000000000001E-2</v>
      </c>
      <c r="M724" s="39">
        <f>_xlfn.XLOOKUP(tbDailies[[#This Row],[Month]],tbMonthlies[Month],tbMonthlies[Buffett Indicator],M725)</f>
        <v>1.4412542594979787</v>
      </c>
      <c r="N724" s="39">
        <f>_xlfn.XLOOKUP(tbDailies[[#This Row],[Month]],tbMonthlies[Month],tbMonthlies[CPI Indicator],N725)</f>
        <v>0.71492342329821834</v>
      </c>
      <c r="O724" s="39">
        <f>_xlfn.XLOOKUP(tbDailies[[#This Row],[Month]],tbMonthlies[Month],tbMonthlies[Shiller PE],O725)</f>
        <v>0.22620000000000001</v>
      </c>
      <c r="P724" s="39">
        <f>_xlfn.XLOOKUP(tbDailies[[#This Row],[Month]],tbMonthlies[Month],tbMonthlies[Unemployment],P725)</f>
        <v>3.6000000000000004E-2</v>
      </c>
      <c r="Q724" s="48">
        <f>_xlfn.XLOOKUP(tbDailies[[#This Row],[Month]],tbMonthlies[Month],tbMonthlies[Debt to GDP],Q725)</f>
        <v>75.506</v>
      </c>
    </row>
    <row r="725" spans="2:17" ht="30" customHeight="1" x14ac:dyDescent="0.25">
      <c r="B725" s="10">
        <v>43788</v>
      </c>
      <c r="C725" s="18" t="str">
        <f>TEXT(tbDailies[[#This Row],[Date]],"mmm-yy")</f>
        <v>Nov-19</v>
      </c>
      <c r="D725" s="4">
        <v>32</v>
      </c>
      <c r="E725" s="4" t="str">
        <f>_xlfn.XLOOKUP(tbDailies[[#This Row],[Date]],FXUSDCAD[Date],FXUSDCAD[Rate],E726)</f>
        <v>1.3237</v>
      </c>
      <c r="F725" s="6">
        <f>_xlfn.XLOOKUP(tbDailies[[#This Row],[Date]],BTC_USD_History[Date],BTC_USD_History[Close],"n/a")</f>
        <v>8206.1455079999996</v>
      </c>
      <c r="G725" s="6">
        <f>_xlfn.XLOOKUP(tbDailies[[#This Row],[Date]],ETH_USD_History[Date(UTC)],ETH_USD_History[Value],"n/a")</f>
        <v>175.96</v>
      </c>
      <c r="H725" s="6">
        <f>_xlfn.XLOOKUP(tbDailies[[#This Row],[Date]],VOO_USD_History[Date],VOO_USD_History[Close],"n/a")</f>
        <v>286.47000100000002</v>
      </c>
      <c r="I725" s="8">
        <f>_xlfn.XLOOKUP(tbDailies[[#This Row],[Date]],VIX_USD_History[DATE],VIX_USD_History[CLOSE],"n/a")</f>
        <v>12.86</v>
      </c>
      <c r="J725" s="6">
        <f>tbDailies[[#This Row],[BTC-USD]]*tbDailies[[#This Row],[FX]]</f>
        <v>10862.4748089396</v>
      </c>
      <c r="K725" s="6">
        <f>tbDailies[[#This Row],[ETH-USD]]*tbDailies[[#This Row],[FX]]</f>
        <v>232.91825200000002</v>
      </c>
      <c r="L725" s="16">
        <f>_xlfn.XLOOKUP(tbDailies[[#This Row],[Month]],tbMonthlies[Month],tbMonthlies[US Inflation],L726)</f>
        <v>2.0500000000000001E-2</v>
      </c>
      <c r="M725" s="39">
        <f>_xlfn.XLOOKUP(tbDailies[[#This Row],[Month]],tbMonthlies[Month],tbMonthlies[Buffett Indicator],M726)</f>
        <v>1.4412542594979787</v>
      </c>
      <c r="N725" s="39">
        <f>_xlfn.XLOOKUP(tbDailies[[#This Row],[Month]],tbMonthlies[Month],tbMonthlies[CPI Indicator],N726)</f>
        <v>0.71492342329821834</v>
      </c>
      <c r="O725" s="39">
        <f>_xlfn.XLOOKUP(tbDailies[[#This Row],[Month]],tbMonthlies[Month],tbMonthlies[Shiller PE],O726)</f>
        <v>0.22620000000000001</v>
      </c>
      <c r="P725" s="39">
        <f>_xlfn.XLOOKUP(tbDailies[[#This Row],[Month]],tbMonthlies[Month],tbMonthlies[Unemployment],P726)</f>
        <v>3.6000000000000004E-2</v>
      </c>
      <c r="Q725" s="48">
        <f>_xlfn.XLOOKUP(tbDailies[[#This Row],[Month]],tbMonthlies[Month],tbMonthlies[Debt to GDP],Q726)</f>
        <v>75.506</v>
      </c>
    </row>
    <row r="726" spans="2:17" ht="30" customHeight="1" x14ac:dyDescent="0.25">
      <c r="B726" s="10">
        <v>43787</v>
      </c>
      <c r="C726" s="18" t="str">
        <f>TEXT(tbDailies[[#This Row],[Date]],"mmm-yy")</f>
        <v>Nov-19</v>
      </c>
      <c r="D726" s="4">
        <v>38</v>
      </c>
      <c r="E726" s="4" t="str">
        <f>_xlfn.XLOOKUP(tbDailies[[#This Row],[Date]],FXUSDCAD[Date],FXUSDCAD[Rate],E727)</f>
        <v>1.3214</v>
      </c>
      <c r="F726" s="6">
        <f>_xlfn.XLOOKUP(tbDailies[[#This Row],[Date]],BTC_USD_History[Date],BTC_USD_History[Close],"n/a")</f>
        <v>8309.2861329999996</v>
      </c>
      <c r="G726" s="6">
        <f>_xlfn.XLOOKUP(tbDailies[[#This Row],[Date]],ETH_USD_History[Date(UTC)],ETH_USD_History[Value],"n/a")</f>
        <v>178.23</v>
      </c>
      <c r="H726" s="6">
        <f>_xlfn.XLOOKUP(tbDailies[[#This Row],[Date]],VOO_USD_History[Date],VOO_USD_History[Close],"n/a")</f>
        <v>286.60998499999999</v>
      </c>
      <c r="I726" s="8">
        <f>_xlfn.XLOOKUP(tbDailies[[#This Row],[Date]],VIX_USD_History[DATE],VIX_USD_History[CLOSE],"n/a")</f>
        <v>12.46</v>
      </c>
      <c r="J726" s="6">
        <f>tbDailies[[#This Row],[BTC-USD]]*tbDailies[[#This Row],[FX]]</f>
        <v>10979.890696146198</v>
      </c>
      <c r="K726" s="6">
        <f>tbDailies[[#This Row],[ETH-USD]]*tbDailies[[#This Row],[FX]]</f>
        <v>235.51312199999998</v>
      </c>
      <c r="L726" s="16">
        <f>_xlfn.XLOOKUP(tbDailies[[#This Row],[Month]],tbMonthlies[Month],tbMonthlies[US Inflation],L727)</f>
        <v>2.0500000000000001E-2</v>
      </c>
      <c r="M726" s="39">
        <f>_xlfn.XLOOKUP(tbDailies[[#This Row],[Month]],tbMonthlies[Month],tbMonthlies[Buffett Indicator],M727)</f>
        <v>1.4412542594979787</v>
      </c>
      <c r="N726" s="39">
        <f>_xlfn.XLOOKUP(tbDailies[[#This Row],[Month]],tbMonthlies[Month],tbMonthlies[CPI Indicator],N727)</f>
        <v>0.71492342329821834</v>
      </c>
      <c r="O726" s="39">
        <f>_xlfn.XLOOKUP(tbDailies[[#This Row],[Month]],tbMonthlies[Month],tbMonthlies[Shiller PE],O727)</f>
        <v>0.22620000000000001</v>
      </c>
      <c r="P726" s="39">
        <f>_xlfn.XLOOKUP(tbDailies[[#This Row],[Month]],tbMonthlies[Month],tbMonthlies[Unemployment],P727)</f>
        <v>3.6000000000000004E-2</v>
      </c>
      <c r="Q726" s="48">
        <f>_xlfn.XLOOKUP(tbDailies[[#This Row],[Month]],tbMonthlies[Month],tbMonthlies[Debt to GDP],Q727)</f>
        <v>75.506</v>
      </c>
    </row>
    <row r="727" spans="2:17" ht="30" customHeight="1" x14ac:dyDescent="0.25">
      <c r="B727" s="10">
        <v>43786</v>
      </c>
      <c r="C727" s="18" t="str">
        <f>TEXT(tbDailies[[#This Row],[Date]],"mmm-yy")</f>
        <v>Nov-19</v>
      </c>
      <c r="D727" s="4">
        <v>38</v>
      </c>
      <c r="E727" s="4" t="str">
        <f>_xlfn.XLOOKUP(tbDailies[[#This Row],[Date]],FXUSDCAD[Date],FXUSDCAD[Rate],E728)</f>
        <v>1.3231</v>
      </c>
      <c r="F727" s="6">
        <f>_xlfn.XLOOKUP(tbDailies[[#This Row],[Date]],BTC_USD_History[Date],BTC_USD_History[Close],"n/a")</f>
        <v>8577.9755860000005</v>
      </c>
      <c r="G727" s="6">
        <f>_xlfn.XLOOKUP(tbDailies[[#This Row],[Date]],ETH_USD_History[Date(UTC)],ETH_USD_History[Value],"n/a")</f>
        <v>184.2</v>
      </c>
      <c r="H727" s="6" t="str">
        <f>_xlfn.XLOOKUP(tbDailies[[#This Row],[Date]],VOO_USD_History[Date],VOO_USD_History[Close],"n/a")</f>
        <v>n/a</v>
      </c>
      <c r="I727" s="8" t="str">
        <f>_xlfn.XLOOKUP(tbDailies[[#This Row],[Date]],VIX_USD_History[DATE],VIX_USD_History[CLOSE],"n/a")</f>
        <v>n/a</v>
      </c>
      <c r="J727" s="6">
        <f>tbDailies[[#This Row],[BTC-USD]]*tbDailies[[#This Row],[FX]]</f>
        <v>11349.5194978366</v>
      </c>
      <c r="K727" s="6">
        <f>tbDailies[[#This Row],[ETH-USD]]*tbDailies[[#This Row],[FX]]</f>
        <v>243.71501999999998</v>
      </c>
      <c r="L727" s="16">
        <f>_xlfn.XLOOKUP(tbDailies[[#This Row],[Month]],tbMonthlies[Month],tbMonthlies[US Inflation],L728)</f>
        <v>2.0500000000000001E-2</v>
      </c>
      <c r="M727" s="39">
        <f>_xlfn.XLOOKUP(tbDailies[[#This Row],[Month]],tbMonthlies[Month],tbMonthlies[Buffett Indicator],M728)</f>
        <v>1.4412542594979787</v>
      </c>
      <c r="N727" s="39">
        <f>_xlfn.XLOOKUP(tbDailies[[#This Row],[Month]],tbMonthlies[Month],tbMonthlies[CPI Indicator],N728)</f>
        <v>0.71492342329821834</v>
      </c>
      <c r="O727" s="39">
        <f>_xlfn.XLOOKUP(tbDailies[[#This Row],[Month]],tbMonthlies[Month],tbMonthlies[Shiller PE],O728)</f>
        <v>0.22620000000000001</v>
      </c>
      <c r="P727" s="39">
        <f>_xlfn.XLOOKUP(tbDailies[[#This Row],[Month]],tbMonthlies[Month],tbMonthlies[Unemployment],P728)</f>
        <v>3.6000000000000004E-2</v>
      </c>
      <c r="Q727" s="48">
        <f>_xlfn.XLOOKUP(tbDailies[[#This Row],[Month]],tbMonthlies[Month],tbMonthlies[Debt to GDP],Q728)</f>
        <v>75.506</v>
      </c>
    </row>
    <row r="728" spans="2:17" ht="30" customHeight="1" x14ac:dyDescent="0.25">
      <c r="B728" s="10">
        <v>43785</v>
      </c>
      <c r="C728" s="18" t="str">
        <f>TEXT(tbDailies[[#This Row],[Date]],"mmm-yy")</f>
        <v>Nov-19</v>
      </c>
      <c r="D728" s="4">
        <v>41</v>
      </c>
      <c r="E728" s="4" t="str">
        <f>_xlfn.XLOOKUP(tbDailies[[#This Row],[Date]],FXUSDCAD[Date],FXUSDCAD[Rate],E729)</f>
        <v>1.3231</v>
      </c>
      <c r="F728" s="6">
        <f>_xlfn.XLOOKUP(tbDailies[[#This Row],[Date]],BTC_USD_History[Date],BTC_USD_History[Close],"n/a")</f>
        <v>8550.7607420000004</v>
      </c>
      <c r="G728" s="6">
        <f>_xlfn.XLOOKUP(tbDailies[[#This Row],[Date]],ETH_USD_History[Date(UTC)],ETH_USD_History[Value],"n/a")</f>
        <v>182.61</v>
      </c>
      <c r="H728" s="6" t="str">
        <f>_xlfn.XLOOKUP(tbDailies[[#This Row],[Date]],VOO_USD_History[Date],VOO_USD_History[Close],"n/a")</f>
        <v>n/a</v>
      </c>
      <c r="I728" s="8" t="str">
        <f>_xlfn.XLOOKUP(tbDailies[[#This Row],[Date]],VIX_USD_History[DATE],VIX_USD_History[CLOSE],"n/a")</f>
        <v>n/a</v>
      </c>
      <c r="J728" s="6">
        <f>tbDailies[[#This Row],[BTC-USD]]*tbDailies[[#This Row],[FX]]</f>
        <v>11313.5115377402</v>
      </c>
      <c r="K728" s="6">
        <f>tbDailies[[#This Row],[ETH-USD]]*tbDailies[[#This Row],[FX]]</f>
        <v>241.61129099999999</v>
      </c>
      <c r="L728" s="16">
        <f>_xlfn.XLOOKUP(tbDailies[[#This Row],[Month]],tbMonthlies[Month],tbMonthlies[US Inflation],L729)</f>
        <v>2.0500000000000001E-2</v>
      </c>
      <c r="M728" s="39">
        <f>_xlfn.XLOOKUP(tbDailies[[#This Row],[Month]],tbMonthlies[Month],tbMonthlies[Buffett Indicator],M729)</f>
        <v>1.4412542594979787</v>
      </c>
      <c r="N728" s="39">
        <f>_xlfn.XLOOKUP(tbDailies[[#This Row],[Month]],tbMonthlies[Month],tbMonthlies[CPI Indicator],N729)</f>
        <v>0.71492342329821834</v>
      </c>
      <c r="O728" s="39">
        <f>_xlfn.XLOOKUP(tbDailies[[#This Row],[Month]],tbMonthlies[Month],tbMonthlies[Shiller PE],O729)</f>
        <v>0.22620000000000001</v>
      </c>
      <c r="P728" s="39">
        <f>_xlfn.XLOOKUP(tbDailies[[#This Row],[Month]],tbMonthlies[Month],tbMonthlies[Unemployment],P729)</f>
        <v>3.6000000000000004E-2</v>
      </c>
      <c r="Q728" s="48">
        <f>_xlfn.XLOOKUP(tbDailies[[#This Row],[Month]],tbMonthlies[Month],tbMonthlies[Debt to GDP],Q729)</f>
        <v>75.506</v>
      </c>
    </row>
    <row r="729" spans="2:17" ht="30" customHeight="1" x14ac:dyDescent="0.25">
      <c r="B729" s="10">
        <v>43784</v>
      </c>
      <c r="C729" s="18" t="str">
        <f>TEXT(tbDailies[[#This Row],[Date]],"mmm-yy")</f>
        <v>Nov-19</v>
      </c>
      <c r="D729" s="4">
        <v>38</v>
      </c>
      <c r="E729" s="4" t="str">
        <f>_xlfn.XLOOKUP(tbDailies[[#This Row],[Date]],FXUSDCAD[Date],FXUSDCAD[Rate],E730)</f>
        <v>1.3231</v>
      </c>
      <c r="F729" s="6">
        <f>_xlfn.XLOOKUP(tbDailies[[#This Row],[Date]],BTC_USD_History[Date],BTC_USD_History[Close],"n/a")</f>
        <v>8491.9921880000002</v>
      </c>
      <c r="G729" s="6">
        <f>_xlfn.XLOOKUP(tbDailies[[#This Row],[Date]],ETH_USD_History[Date(UTC)],ETH_USD_History[Value],"n/a")</f>
        <v>180.03</v>
      </c>
      <c r="H729" s="6">
        <f>_xlfn.XLOOKUP(tbDailies[[#This Row],[Date]],VOO_USD_History[Date],VOO_USD_History[Close],"n/a")</f>
        <v>286.42999300000002</v>
      </c>
      <c r="I729" s="8">
        <f>_xlfn.XLOOKUP(tbDailies[[#This Row],[Date]],VIX_USD_History[DATE],VIX_USD_History[CLOSE],"n/a")</f>
        <v>12.05</v>
      </c>
      <c r="J729" s="6">
        <f>tbDailies[[#This Row],[BTC-USD]]*tbDailies[[#This Row],[FX]]</f>
        <v>11235.754863942801</v>
      </c>
      <c r="K729" s="6">
        <f>tbDailies[[#This Row],[ETH-USD]]*tbDailies[[#This Row],[FX]]</f>
        <v>238.19769299999999</v>
      </c>
      <c r="L729" s="16">
        <f>_xlfn.XLOOKUP(tbDailies[[#This Row],[Month]],tbMonthlies[Month],tbMonthlies[US Inflation],L730)</f>
        <v>2.0500000000000001E-2</v>
      </c>
      <c r="M729" s="39">
        <f>_xlfn.XLOOKUP(tbDailies[[#This Row],[Month]],tbMonthlies[Month],tbMonthlies[Buffett Indicator],M730)</f>
        <v>1.4412542594979787</v>
      </c>
      <c r="N729" s="39">
        <f>_xlfn.XLOOKUP(tbDailies[[#This Row],[Month]],tbMonthlies[Month],tbMonthlies[CPI Indicator],N730)</f>
        <v>0.71492342329821834</v>
      </c>
      <c r="O729" s="39">
        <f>_xlfn.XLOOKUP(tbDailies[[#This Row],[Month]],tbMonthlies[Month],tbMonthlies[Shiller PE],O730)</f>
        <v>0.22620000000000001</v>
      </c>
      <c r="P729" s="39">
        <f>_xlfn.XLOOKUP(tbDailies[[#This Row],[Month]],tbMonthlies[Month],tbMonthlies[Unemployment],P730)</f>
        <v>3.6000000000000004E-2</v>
      </c>
      <c r="Q729" s="48">
        <f>_xlfn.XLOOKUP(tbDailies[[#This Row],[Month]],tbMonthlies[Month],tbMonthlies[Debt to GDP],Q730)</f>
        <v>75.506</v>
      </c>
    </row>
    <row r="730" spans="2:17" ht="30" customHeight="1" x14ac:dyDescent="0.25">
      <c r="B730" s="10">
        <v>43783</v>
      </c>
      <c r="C730" s="18" t="str">
        <f>TEXT(tbDailies[[#This Row],[Date]],"mmm-yy")</f>
        <v>Nov-19</v>
      </c>
      <c r="D730" s="4">
        <v>41</v>
      </c>
      <c r="E730" s="4" t="str">
        <f>_xlfn.XLOOKUP(tbDailies[[#This Row],[Date]],FXUSDCAD[Date],FXUSDCAD[Rate],E731)</f>
        <v>1.3258</v>
      </c>
      <c r="F730" s="6">
        <f>_xlfn.XLOOKUP(tbDailies[[#This Row],[Date]],BTC_USD_History[Date],BTC_USD_History[Close],"n/a")</f>
        <v>8708.0947269999997</v>
      </c>
      <c r="G730" s="6">
        <f>_xlfn.XLOOKUP(tbDailies[[#This Row],[Date]],ETH_USD_History[Date(UTC)],ETH_USD_History[Value],"n/a")</f>
        <v>184.68</v>
      </c>
      <c r="H730" s="6">
        <f>_xlfn.XLOOKUP(tbDailies[[#This Row],[Date]],VOO_USD_History[Date],VOO_USD_History[Close],"n/a")</f>
        <v>284.30999800000001</v>
      </c>
      <c r="I730" s="8">
        <f>_xlfn.XLOOKUP(tbDailies[[#This Row],[Date]],VIX_USD_History[DATE],VIX_USD_History[CLOSE],"n/a")</f>
        <v>13.05</v>
      </c>
      <c r="J730" s="6">
        <f>tbDailies[[#This Row],[BTC-USD]]*tbDailies[[#This Row],[FX]]</f>
        <v>11545.191989056601</v>
      </c>
      <c r="K730" s="6">
        <f>tbDailies[[#This Row],[ETH-USD]]*tbDailies[[#This Row],[FX]]</f>
        <v>244.84874400000004</v>
      </c>
      <c r="L730" s="16">
        <f>_xlfn.XLOOKUP(tbDailies[[#This Row],[Month]],tbMonthlies[Month],tbMonthlies[US Inflation],L731)</f>
        <v>2.0500000000000001E-2</v>
      </c>
      <c r="M730" s="39">
        <f>_xlfn.XLOOKUP(tbDailies[[#This Row],[Month]],tbMonthlies[Month],tbMonthlies[Buffett Indicator],M731)</f>
        <v>1.4412542594979787</v>
      </c>
      <c r="N730" s="39">
        <f>_xlfn.XLOOKUP(tbDailies[[#This Row],[Month]],tbMonthlies[Month],tbMonthlies[CPI Indicator],N731)</f>
        <v>0.71492342329821834</v>
      </c>
      <c r="O730" s="39">
        <f>_xlfn.XLOOKUP(tbDailies[[#This Row],[Month]],tbMonthlies[Month],tbMonthlies[Shiller PE],O731)</f>
        <v>0.22620000000000001</v>
      </c>
      <c r="P730" s="39">
        <f>_xlfn.XLOOKUP(tbDailies[[#This Row],[Month]],tbMonthlies[Month],tbMonthlies[Unemployment],P731)</f>
        <v>3.6000000000000004E-2</v>
      </c>
      <c r="Q730" s="48">
        <f>_xlfn.XLOOKUP(tbDailies[[#This Row],[Month]],tbMonthlies[Month],tbMonthlies[Debt to GDP],Q731)</f>
        <v>75.506</v>
      </c>
    </row>
    <row r="731" spans="2:17" ht="30" customHeight="1" x14ac:dyDescent="0.25">
      <c r="B731" s="10">
        <v>43782</v>
      </c>
      <c r="C731" s="18" t="str">
        <f>TEXT(tbDailies[[#This Row],[Date]],"mmm-yy")</f>
        <v>Nov-19</v>
      </c>
      <c r="D731" s="4">
        <v>38</v>
      </c>
      <c r="E731" s="4" t="str">
        <f>_xlfn.XLOOKUP(tbDailies[[#This Row],[Date]],FXUSDCAD[Date],FXUSDCAD[Rate],E732)</f>
        <v>1.3249</v>
      </c>
      <c r="F731" s="6">
        <f>_xlfn.XLOOKUP(tbDailies[[#This Row],[Date]],BTC_USD_History[Date],BTC_USD_History[Close],"n/a")</f>
        <v>8808.2626949999994</v>
      </c>
      <c r="G731" s="6">
        <f>_xlfn.XLOOKUP(tbDailies[[#This Row],[Date]],ETH_USD_History[Date(UTC)],ETH_USD_History[Value],"n/a")</f>
        <v>188.1</v>
      </c>
      <c r="H731" s="6">
        <f>_xlfn.XLOOKUP(tbDailies[[#This Row],[Date]],VOO_USD_History[Date],VOO_USD_History[Close],"n/a")</f>
        <v>283.92999300000002</v>
      </c>
      <c r="I731" s="8">
        <f>_xlfn.XLOOKUP(tbDailies[[#This Row],[Date]],VIX_USD_History[DATE],VIX_USD_History[CLOSE],"n/a")</f>
        <v>13</v>
      </c>
      <c r="J731" s="6">
        <f>tbDailies[[#This Row],[BTC-USD]]*tbDailies[[#This Row],[FX]]</f>
        <v>11670.0672446055</v>
      </c>
      <c r="K731" s="6">
        <f>tbDailies[[#This Row],[ETH-USD]]*tbDailies[[#This Row],[FX]]</f>
        <v>249.21368999999999</v>
      </c>
      <c r="L731" s="16">
        <f>_xlfn.XLOOKUP(tbDailies[[#This Row],[Month]],tbMonthlies[Month],tbMonthlies[US Inflation],L732)</f>
        <v>2.0500000000000001E-2</v>
      </c>
      <c r="M731" s="39">
        <f>_xlfn.XLOOKUP(tbDailies[[#This Row],[Month]],tbMonthlies[Month],tbMonthlies[Buffett Indicator],M732)</f>
        <v>1.4412542594979787</v>
      </c>
      <c r="N731" s="39">
        <f>_xlfn.XLOOKUP(tbDailies[[#This Row],[Month]],tbMonthlies[Month],tbMonthlies[CPI Indicator],N732)</f>
        <v>0.71492342329821834</v>
      </c>
      <c r="O731" s="39">
        <f>_xlfn.XLOOKUP(tbDailies[[#This Row],[Month]],tbMonthlies[Month],tbMonthlies[Shiller PE],O732)</f>
        <v>0.22620000000000001</v>
      </c>
      <c r="P731" s="39">
        <f>_xlfn.XLOOKUP(tbDailies[[#This Row],[Month]],tbMonthlies[Month],tbMonthlies[Unemployment],P732)</f>
        <v>3.6000000000000004E-2</v>
      </c>
      <c r="Q731" s="48">
        <f>_xlfn.XLOOKUP(tbDailies[[#This Row],[Month]],tbMonthlies[Month],tbMonthlies[Debt to GDP],Q732)</f>
        <v>75.506</v>
      </c>
    </row>
    <row r="732" spans="2:17" ht="30" customHeight="1" x14ac:dyDescent="0.25">
      <c r="B732" s="10">
        <v>43781</v>
      </c>
      <c r="C732" s="18" t="str">
        <f>TEXT(tbDailies[[#This Row],[Date]],"mmm-yy")</f>
        <v>Nov-19</v>
      </c>
      <c r="D732" s="4">
        <v>39</v>
      </c>
      <c r="E732" s="4" t="str">
        <f>_xlfn.XLOOKUP(tbDailies[[#This Row],[Date]],FXUSDCAD[Date],FXUSDCAD[Rate],E733)</f>
        <v>1.3228</v>
      </c>
      <c r="F732" s="6">
        <f>_xlfn.XLOOKUP(tbDailies[[#This Row],[Date]],BTC_USD_History[Date],BTC_USD_History[Close],"n/a")</f>
        <v>8815.6621090000008</v>
      </c>
      <c r="G732" s="6">
        <f>_xlfn.XLOOKUP(tbDailies[[#This Row],[Date]],ETH_USD_History[Date(UTC)],ETH_USD_History[Value],"n/a")</f>
        <v>187.09</v>
      </c>
      <c r="H732" s="6">
        <f>_xlfn.XLOOKUP(tbDailies[[#This Row],[Date]],VOO_USD_History[Date],VOO_USD_History[Close],"n/a")</f>
        <v>283.80999800000001</v>
      </c>
      <c r="I732" s="8">
        <f>_xlfn.XLOOKUP(tbDailies[[#This Row],[Date]],VIX_USD_History[DATE],VIX_USD_History[CLOSE],"n/a")</f>
        <v>12.68</v>
      </c>
      <c r="J732" s="6">
        <f>tbDailies[[#This Row],[BTC-USD]]*tbDailies[[#This Row],[FX]]</f>
        <v>11661.357837785201</v>
      </c>
      <c r="K732" s="6">
        <f>tbDailies[[#This Row],[ETH-USD]]*tbDailies[[#This Row],[FX]]</f>
        <v>247.482652</v>
      </c>
      <c r="L732" s="16">
        <f>_xlfn.XLOOKUP(tbDailies[[#This Row],[Month]],tbMonthlies[Month],tbMonthlies[US Inflation],L733)</f>
        <v>2.0500000000000001E-2</v>
      </c>
      <c r="M732" s="39">
        <f>_xlfn.XLOOKUP(tbDailies[[#This Row],[Month]],tbMonthlies[Month],tbMonthlies[Buffett Indicator],M733)</f>
        <v>1.4412542594979787</v>
      </c>
      <c r="N732" s="39">
        <f>_xlfn.XLOOKUP(tbDailies[[#This Row],[Month]],tbMonthlies[Month],tbMonthlies[CPI Indicator],N733)</f>
        <v>0.71492342329821834</v>
      </c>
      <c r="O732" s="39">
        <f>_xlfn.XLOOKUP(tbDailies[[#This Row],[Month]],tbMonthlies[Month],tbMonthlies[Shiller PE],O733)</f>
        <v>0.22620000000000001</v>
      </c>
      <c r="P732" s="39">
        <f>_xlfn.XLOOKUP(tbDailies[[#This Row],[Month]],tbMonthlies[Month],tbMonthlies[Unemployment],P733)</f>
        <v>3.6000000000000004E-2</v>
      </c>
      <c r="Q732" s="48">
        <f>_xlfn.XLOOKUP(tbDailies[[#This Row],[Month]],tbMonthlies[Month],tbMonthlies[Debt to GDP],Q733)</f>
        <v>75.506</v>
      </c>
    </row>
    <row r="733" spans="2:17" ht="30" customHeight="1" x14ac:dyDescent="0.25">
      <c r="B733" s="10">
        <v>43780</v>
      </c>
      <c r="C733" s="18" t="str">
        <f>TEXT(tbDailies[[#This Row],[Date]],"mmm-yy")</f>
        <v>Nov-19</v>
      </c>
      <c r="D733" s="4">
        <v>40</v>
      </c>
      <c r="E733" s="4" t="str">
        <f>_xlfn.XLOOKUP(tbDailies[[#This Row],[Date]],FXUSDCAD[Date],FXUSDCAD[Rate],E734)</f>
        <v>1.3223</v>
      </c>
      <c r="F733" s="6">
        <f>_xlfn.XLOOKUP(tbDailies[[#This Row],[Date]],BTC_USD_History[Date],BTC_USD_History[Close],"n/a")</f>
        <v>8757.7880860000005</v>
      </c>
      <c r="G733" s="6">
        <f>_xlfn.XLOOKUP(tbDailies[[#This Row],[Date]],ETH_USD_History[Date(UTC)],ETH_USD_History[Value],"n/a")</f>
        <v>184.91</v>
      </c>
      <c r="H733" s="6">
        <f>_xlfn.XLOOKUP(tbDailies[[#This Row],[Date]],VOO_USD_History[Date],VOO_USD_History[Close],"n/a")</f>
        <v>283.25</v>
      </c>
      <c r="I733" s="8">
        <f>_xlfn.XLOOKUP(tbDailies[[#This Row],[Date]],VIX_USD_History[DATE],VIX_USD_History[CLOSE],"n/a")</f>
        <v>12.69</v>
      </c>
      <c r="J733" s="6">
        <f>tbDailies[[#This Row],[BTC-USD]]*tbDailies[[#This Row],[FX]]</f>
        <v>11580.423186117801</v>
      </c>
      <c r="K733" s="6">
        <f>tbDailies[[#This Row],[ETH-USD]]*tbDailies[[#This Row],[FX]]</f>
        <v>244.50649300000001</v>
      </c>
      <c r="L733" s="16">
        <f>_xlfn.XLOOKUP(tbDailies[[#This Row],[Month]],tbMonthlies[Month],tbMonthlies[US Inflation],L734)</f>
        <v>2.0500000000000001E-2</v>
      </c>
      <c r="M733" s="39">
        <f>_xlfn.XLOOKUP(tbDailies[[#This Row],[Month]],tbMonthlies[Month],tbMonthlies[Buffett Indicator],M734)</f>
        <v>1.4412542594979787</v>
      </c>
      <c r="N733" s="39">
        <f>_xlfn.XLOOKUP(tbDailies[[#This Row],[Month]],tbMonthlies[Month],tbMonthlies[CPI Indicator],N734)</f>
        <v>0.71492342329821834</v>
      </c>
      <c r="O733" s="39">
        <f>_xlfn.XLOOKUP(tbDailies[[#This Row],[Month]],tbMonthlies[Month],tbMonthlies[Shiller PE],O734)</f>
        <v>0.22620000000000001</v>
      </c>
      <c r="P733" s="39">
        <f>_xlfn.XLOOKUP(tbDailies[[#This Row],[Month]],tbMonthlies[Month],tbMonthlies[Unemployment],P734)</f>
        <v>3.6000000000000004E-2</v>
      </c>
      <c r="Q733" s="48">
        <f>_xlfn.XLOOKUP(tbDailies[[#This Row],[Month]],tbMonthlies[Month],tbMonthlies[Debt to GDP],Q734)</f>
        <v>75.506</v>
      </c>
    </row>
    <row r="734" spans="2:17" ht="30" customHeight="1" x14ac:dyDescent="0.25">
      <c r="B734" s="10">
        <v>43779</v>
      </c>
      <c r="C734" s="18" t="str">
        <f>TEXT(tbDailies[[#This Row],[Date]],"mmm-yy")</f>
        <v>Nov-19</v>
      </c>
      <c r="D734" s="4">
        <v>39</v>
      </c>
      <c r="E734" s="4" t="str">
        <f>_xlfn.XLOOKUP(tbDailies[[#This Row],[Date]],FXUSDCAD[Date],FXUSDCAD[Rate],E735)</f>
        <v>1.3223</v>
      </c>
      <c r="F734" s="6">
        <f>_xlfn.XLOOKUP(tbDailies[[#This Row],[Date]],BTC_USD_History[Date],BTC_USD_History[Close],"n/a")</f>
        <v>9055.5263670000004</v>
      </c>
      <c r="G734" s="6">
        <f>_xlfn.XLOOKUP(tbDailies[[#This Row],[Date]],ETH_USD_History[Date(UTC)],ETH_USD_History[Value],"n/a")</f>
        <v>189.29</v>
      </c>
      <c r="H734" s="6" t="str">
        <f>_xlfn.XLOOKUP(tbDailies[[#This Row],[Date]],VOO_USD_History[Date],VOO_USD_History[Close],"n/a")</f>
        <v>n/a</v>
      </c>
      <c r="I734" s="8" t="str">
        <f>_xlfn.XLOOKUP(tbDailies[[#This Row],[Date]],VIX_USD_History[DATE],VIX_USD_History[CLOSE],"n/a")</f>
        <v>n/a</v>
      </c>
      <c r="J734" s="6">
        <f>tbDailies[[#This Row],[BTC-USD]]*tbDailies[[#This Row],[FX]]</f>
        <v>11974.1225150841</v>
      </c>
      <c r="K734" s="6">
        <f>tbDailies[[#This Row],[ETH-USD]]*tbDailies[[#This Row],[FX]]</f>
        <v>250.29816700000001</v>
      </c>
      <c r="L734" s="16">
        <f>_xlfn.XLOOKUP(tbDailies[[#This Row],[Month]],tbMonthlies[Month],tbMonthlies[US Inflation],L735)</f>
        <v>2.0500000000000001E-2</v>
      </c>
      <c r="M734" s="39">
        <f>_xlfn.XLOOKUP(tbDailies[[#This Row],[Month]],tbMonthlies[Month],tbMonthlies[Buffett Indicator],M735)</f>
        <v>1.4412542594979787</v>
      </c>
      <c r="N734" s="39">
        <f>_xlfn.XLOOKUP(tbDailies[[#This Row],[Month]],tbMonthlies[Month],tbMonthlies[CPI Indicator],N735)</f>
        <v>0.71492342329821834</v>
      </c>
      <c r="O734" s="39">
        <f>_xlfn.XLOOKUP(tbDailies[[#This Row],[Month]],tbMonthlies[Month],tbMonthlies[Shiller PE],O735)</f>
        <v>0.22620000000000001</v>
      </c>
      <c r="P734" s="39">
        <f>_xlfn.XLOOKUP(tbDailies[[#This Row],[Month]],tbMonthlies[Month],tbMonthlies[Unemployment],P735)</f>
        <v>3.6000000000000004E-2</v>
      </c>
      <c r="Q734" s="48">
        <f>_xlfn.XLOOKUP(tbDailies[[#This Row],[Month]],tbMonthlies[Month],tbMonthlies[Debt to GDP],Q735)</f>
        <v>75.506</v>
      </c>
    </row>
    <row r="735" spans="2:17" ht="30" customHeight="1" x14ac:dyDescent="0.25">
      <c r="B735" s="10">
        <v>43778</v>
      </c>
      <c r="C735" s="18" t="str">
        <f>TEXT(tbDailies[[#This Row],[Date]],"mmm-yy")</f>
        <v>Nov-19</v>
      </c>
      <c r="D735" s="4">
        <v>38</v>
      </c>
      <c r="E735" s="4" t="str">
        <f>_xlfn.XLOOKUP(tbDailies[[#This Row],[Date]],FXUSDCAD[Date],FXUSDCAD[Rate],E736)</f>
        <v>1.3223</v>
      </c>
      <c r="F735" s="6">
        <f>_xlfn.XLOOKUP(tbDailies[[#This Row],[Date]],BTC_USD_History[Date],BTC_USD_History[Close],"n/a")</f>
        <v>8813.5820309999999</v>
      </c>
      <c r="G735" s="6">
        <f>_xlfn.XLOOKUP(tbDailies[[#This Row],[Date]],ETH_USD_History[Date(UTC)],ETH_USD_History[Value],"n/a")</f>
        <v>185.11</v>
      </c>
      <c r="H735" s="6" t="str">
        <f>_xlfn.XLOOKUP(tbDailies[[#This Row],[Date]],VOO_USD_History[Date],VOO_USD_History[Close],"n/a")</f>
        <v>n/a</v>
      </c>
      <c r="I735" s="8" t="str">
        <f>_xlfn.XLOOKUP(tbDailies[[#This Row],[Date]],VIX_USD_History[DATE],VIX_USD_History[CLOSE],"n/a")</f>
        <v>n/a</v>
      </c>
      <c r="J735" s="6">
        <f>tbDailies[[#This Row],[BTC-USD]]*tbDailies[[#This Row],[FX]]</f>
        <v>11654.1995195913</v>
      </c>
      <c r="K735" s="6">
        <f>tbDailies[[#This Row],[ETH-USD]]*tbDailies[[#This Row],[FX]]</f>
        <v>244.77095300000002</v>
      </c>
      <c r="L735" s="16">
        <f>_xlfn.XLOOKUP(tbDailies[[#This Row],[Month]],tbMonthlies[Month],tbMonthlies[US Inflation],L736)</f>
        <v>2.0500000000000001E-2</v>
      </c>
      <c r="M735" s="39">
        <f>_xlfn.XLOOKUP(tbDailies[[#This Row],[Month]],tbMonthlies[Month],tbMonthlies[Buffett Indicator],M736)</f>
        <v>1.4412542594979787</v>
      </c>
      <c r="N735" s="39">
        <f>_xlfn.XLOOKUP(tbDailies[[#This Row],[Month]],tbMonthlies[Month],tbMonthlies[CPI Indicator],N736)</f>
        <v>0.71492342329821834</v>
      </c>
      <c r="O735" s="39">
        <f>_xlfn.XLOOKUP(tbDailies[[#This Row],[Month]],tbMonthlies[Month],tbMonthlies[Shiller PE],O736)</f>
        <v>0.22620000000000001</v>
      </c>
      <c r="P735" s="39">
        <f>_xlfn.XLOOKUP(tbDailies[[#This Row],[Month]],tbMonthlies[Month],tbMonthlies[Unemployment],P736)</f>
        <v>3.6000000000000004E-2</v>
      </c>
      <c r="Q735" s="48">
        <f>_xlfn.XLOOKUP(tbDailies[[#This Row],[Month]],tbMonthlies[Month],tbMonthlies[Debt to GDP],Q736)</f>
        <v>75.506</v>
      </c>
    </row>
    <row r="736" spans="2:17" ht="30" customHeight="1" x14ac:dyDescent="0.25">
      <c r="B736" s="10">
        <v>43777</v>
      </c>
      <c r="C736" s="18" t="str">
        <f>TEXT(tbDailies[[#This Row],[Date]],"mmm-yy")</f>
        <v>Nov-19</v>
      </c>
      <c r="D736" s="4">
        <v>42</v>
      </c>
      <c r="E736" s="4" t="str">
        <f>_xlfn.XLOOKUP(tbDailies[[#This Row],[Date]],FXUSDCAD[Date],FXUSDCAD[Rate],E737)</f>
        <v>1.3223</v>
      </c>
      <c r="F736" s="6">
        <f>_xlfn.XLOOKUP(tbDailies[[#This Row],[Date]],BTC_USD_History[Date],BTC_USD_History[Close],"n/a")</f>
        <v>8804.8808590000008</v>
      </c>
      <c r="G736" s="6">
        <f>_xlfn.XLOOKUP(tbDailies[[#This Row],[Date]],ETH_USD_History[Date(UTC)],ETH_USD_History[Value],"n/a")</f>
        <v>183.85</v>
      </c>
      <c r="H736" s="6">
        <f>_xlfn.XLOOKUP(tbDailies[[#This Row],[Date]],VOO_USD_History[Date],VOO_USD_History[Close],"n/a")</f>
        <v>283.79998799999998</v>
      </c>
      <c r="I736" s="8">
        <f>_xlfn.XLOOKUP(tbDailies[[#This Row],[Date]],VIX_USD_History[DATE],VIX_USD_History[CLOSE],"n/a")</f>
        <v>12.07</v>
      </c>
      <c r="J736" s="6">
        <f>tbDailies[[#This Row],[BTC-USD]]*tbDailies[[#This Row],[FX]]</f>
        <v>11642.693959855702</v>
      </c>
      <c r="K736" s="6">
        <f>tbDailies[[#This Row],[ETH-USD]]*tbDailies[[#This Row],[FX]]</f>
        <v>243.10485499999999</v>
      </c>
      <c r="L736" s="16">
        <f>_xlfn.XLOOKUP(tbDailies[[#This Row],[Month]],tbMonthlies[Month],tbMonthlies[US Inflation],L737)</f>
        <v>2.0500000000000001E-2</v>
      </c>
      <c r="M736" s="39">
        <f>_xlfn.XLOOKUP(tbDailies[[#This Row],[Month]],tbMonthlies[Month],tbMonthlies[Buffett Indicator],M737)</f>
        <v>1.4412542594979787</v>
      </c>
      <c r="N736" s="39">
        <f>_xlfn.XLOOKUP(tbDailies[[#This Row],[Month]],tbMonthlies[Month],tbMonthlies[CPI Indicator],N737)</f>
        <v>0.71492342329821834</v>
      </c>
      <c r="O736" s="39">
        <f>_xlfn.XLOOKUP(tbDailies[[#This Row],[Month]],tbMonthlies[Month],tbMonthlies[Shiller PE],O737)</f>
        <v>0.22620000000000001</v>
      </c>
      <c r="P736" s="39">
        <f>_xlfn.XLOOKUP(tbDailies[[#This Row],[Month]],tbMonthlies[Month],tbMonthlies[Unemployment],P737)</f>
        <v>3.6000000000000004E-2</v>
      </c>
      <c r="Q736" s="48">
        <f>_xlfn.XLOOKUP(tbDailies[[#This Row],[Month]],tbMonthlies[Month],tbMonthlies[Debt to GDP],Q737)</f>
        <v>75.506</v>
      </c>
    </row>
    <row r="737" spans="2:17" ht="30" customHeight="1" x14ac:dyDescent="0.25">
      <c r="B737" s="10">
        <v>43776</v>
      </c>
      <c r="C737" s="18" t="str">
        <f>TEXT(tbDailies[[#This Row],[Date]],"mmm-yy")</f>
        <v>Nov-19</v>
      </c>
      <c r="D737" s="4">
        <v>54</v>
      </c>
      <c r="E737" s="4" t="str">
        <f>_xlfn.XLOOKUP(tbDailies[[#This Row],[Date]],FXUSDCAD[Date],FXUSDCAD[Rate],E738)</f>
        <v>1.3176</v>
      </c>
      <c r="F737" s="6">
        <f>_xlfn.XLOOKUP(tbDailies[[#This Row],[Date]],BTC_USD_History[Date],BTC_USD_History[Close],"n/a")</f>
        <v>9267.5615230000003</v>
      </c>
      <c r="G737" s="6">
        <f>_xlfn.XLOOKUP(tbDailies[[#This Row],[Date]],ETH_USD_History[Date(UTC)],ETH_USD_History[Value],"n/a")</f>
        <v>186.54</v>
      </c>
      <c r="H737" s="6">
        <f>_xlfn.XLOOKUP(tbDailies[[#This Row],[Date]],VOO_USD_History[Date],VOO_USD_History[Close],"n/a")</f>
        <v>283.10998499999999</v>
      </c>
      <c r="I737" s="8">
        <f>_xlfn.XLOOKUP(tbDailies[[#This Row],[Date]],VIX_USD_History[DATE],VIX_USD_History[CLOSE],"n/a")</f>
        <v>12.73</v>
      </c>
      <c r="J737" s="6">
        <f>tbDailies[[#This Row],[BTC-USD]]*tbDailies[[#This Row],[FX]]</f>
        <v>12210.939062704801</v>
      </c>
      <c r="K737" s="6">
        <f>tbDailies[[#This Row],[ETH-USD]]*tbDailies[[#This Row],[FX]]</f>
        <v>245.78510400000002</v>
      </c>
      <c r="L737" s="16">
        <f>_xlfn.XLOOKUP(tbDailies[[#This Row],[Month]],tbMonthlies[Month],tbMonthlies[US Inflation],L738)</f>
        <v>2.0500000000000001E-2</v>
      </c>
      <c r="M737" s="39">
        <f>_xlfn.XLOOKUP(tbDailies[[#This Row],[Month]],tbMonthlies[Month],tbMonthlies[Buffett Indicator],M738)</f>
        <v>1.4412542594979787</v>
      </c>
      <c r="N737" s="39">
        <f>_xlfn.XLOOKUP(tbDailies[[#This Row],[Month]],tbMonthlies[Month],tbMonthlies[CPI Indicator],N738)</f>
        <v>0.71492342329821834</v>
      </c>
      <c r="O737" s="39">
        <f>_xlfn.XLOOKUP(tbDailies[[#This Row],[Month]],tbMonthlies[Month],tbMonthlies[Shiller PE],O738)</f>
        <v>0.22620000000000001</v>
      </c>
      <c r="P737" s="39">
        <f>_xlfn.XLOOKUP(tbDailies[[#This Row],[Month]],tbMonthlies[Month],tbMonthlies[Unemployment],P738)</f>
        <v>3.6000000000000004E-2</v>
      </c>
      <c r="Q737" s="48">
        <f>_xlfn.XLOOKUP(tbDailies[[#This Row],[Month]],tbMonthlies[Month],tbMonthlies[Debt to GDP],Q738)</f>
        <v>75.506</v>
      </c>
    </row>
    <row r="738" spans="2:17" ht="30" customHeight="1" x14ac:dyDescent="0.25">
      <c r="B738" s="10">
        <v>43775</v>
      </c>
      <c r="C738" s="18" t="str">
        <f>TEXT(tbDailies[[#This Row],[Date]],"mmm-yy")</f>
        <v>Nov-19</v>
      </c>
      <c r="D738" s="4">
        <v>53</v>
      </c>
      <c r="E738" s="4" t="str">
        <f>_xlfn.XLOOKUP(tbDailies[[#This Row],[Date]],FXUSDCAD[Date],FXUSDCAD[Rate],E739)</f>
        <v>1.3179</v>
      </c>
      <c r="F738" s="6">
        <f>_xlfn.XLOOKUP(tbDailies[[#This Row],[Date]],BTC_USD_History[Date],BTC_USD_History[Close],"n/a")</f>
        <v>9360.8798829999996</v>
      </c>
      <c r="G738" s="6">
        <f>_xlfn.XLOOKUP(tbDailies[[#This Row],[Date]],ETH_USD_History[Date(UTC)],ETH_USD_History[Value],"n/a")</f>
        <v>191.24</v>
      </c>
      <c r="H738" s="6">
        <f>_xlfn.XLOOKUP(tbDailies[[#This Row],[Date]],VOO_USD_History[Date],VOO_USD_History[Close],"n/a")</f>
        <v>282.10998499999999</v>
      </c>
      <c r="I738" s="8">
        <f>_xlfn.XLOOKUP(tbDailies[[#This Row],[Date]],VIX_USD_History[DATE],VIX_USD_History[CLOSE],"n/a")</f>
        <v>12.62</v>
      </c>
      <c r="J738" s="6">
        <f>tbDailies[[#This Row],[BTC-USD]]*tbDailies[[#This Row],[FX]]</f>
        <v>12336.703597805699</v>
      </c>
      <c r="K738" s="6">
        <f>tbDailies[[#This Row],[ETH-USD]]*tbDailies[[#This Row],[FX]]</f>
        <v>252.03519600000001</v>
      </c>
      <c r="L738" s="16">
        <f>_xlfn.XLOOKUP(tbDailies[[#This Row],[Month]],tbMonthlies[Month],tbMonthlies[US Inflation],L739)</f>
        <v>2.0500000000000001E-2</v>
      </c>
      <c r="M738" s="39">
        <f>_xlfn.XLOOKUP(tbDailies[[#This Row],[Month]],tbMonthlies[Month],tbMonthlies[Buffett Indicator],M739)</f>
        <v>1.4412542594979787</v>
      </c>
      <c r="N738" s="39">
        <f>_xlfn.XLOOKUP(tbDailies[[#This Row],[Month]],tbMonthlies[Month],tbMonthlies[CPI Indicator],N739)</f>
        <v>0.71492342329821834</v>
      </c>
      <c r="O738" s="39">
        <f>_xlfn.XLOOKUP(tbDailies[[#This Row],[Month]],tbMonthlies[Month],tbMonthlies[Shiller PE],O739)</f>
        <v>0.22620000000000001</v>
      </c>
      <c r="P738" s="39">
        <f>_xlfn.XLOOKUP(tbDailies[[#This Row],[Month]],tbMonthlies[Month],tbMonthlies[Unemployment],P739)</f>
        <v>3.6000000000000004E-2</v>
      </c>
      <c r="Q738" s="48">
        <f>_xlfn.XLOOKUP(tbDailies[[#This Row],[Month]],tbMonthlies[Month],tbMonthlies[Debt to GDP],Q739)</f>
        <v>75.506</v>
      </c>
    </row>
    <row r="739" spans="2:17" ht="30" customHeight="1" x14ac:dyDescent="0.25">
      <c r="B739" s="10">
        <v>43774</v>
      </c>
      <c r="C739" s="18" t="str">
        <f>TEXT(tbDailies[[#This Row],[Date]],"mmm-yy")</f>
        <v>Nov-19</v>
      </c>
      <c r="D739" s="4">
        <v>54</v>
      </c>
      <c r="E739" s="4" t="str">
        <f>_xlfn.XLOOKUP(tbDailies[[#This Row],[Date]],FXUSDCAD[Date],FXUSDCAD[Rate],E740)</f>
        <v>1.3153</v>
      </c>
      <c r="F739" s="6">
        <f>_xlfn.XLOOKUP(tbDailies[[#This Row],[Date]],BTC_USD_History[Date],BTC_USD_History[Close],"n/a")</f>
        <v>9342.5273440000001</v>
      </c>
      <c r="G739" s="6">
        <f>_xlfn.XLOOKUP(tbDailies[[#This Row],[Date]],ETH_USD_History[Date(UTC)],ETH_USD_History[Value],"n/a")</f>
        <v>188.96</v>
      </c>
      <c r="H739" s="6">
        <f>_xlfn.XLOOKUP(tbDailies[[#This Row],[Date]],VOO_USD_History[Date],VOO_USD_History[Close],"n/a")</f>
        <v>281.959991</v>
      </c>
      <c r="I739" s="8">
        <f>_xlfn.XLOOKUP(tbDailies[[#This Row],[Date]],VIX_USD_History[DATE],VIX_USD_History[CLOSE],"n/a")</f>
        <v>13.1</v>
      </c>
      <c r="J739" s="6">
        <f>tbDailies[[#This Row],[BTC-USD]]*tbDailies[[#This Row],[FX]]</f>
        <v>12288.2262155632</v>
      </c>
      <c r="K739" s="6">
        <f>tbDailies[[#This Row],[ETH-USD]]*tbDailies[[#This Row],[FX]]</f>
        <v>248.53908799999999</v>
      </c>
      <c r="L739" s="16">
        <f>_xlfn.XLOOKUP(tbDailies[[#This Row],[Month]],tbMonthlies[Month],tbMonthlies[US Inflation],L740)</f>
        <v>2.0500000000000001E-2</v>
      </c>
      <c r="M739" s="39">
        <f>_xlfn.XLOOKUP(tbDailies[[#This Row],[Month]],tbMonthlies[Month],tbMonthlies[Buffett Indicator],M740)</f>
        <v>1.4412542594979787</v>
      </c>
      <c r="N739" s="39">
        <f>_xlfn.XLOOKUP(tbDailies[[#This Row],[Month]],tbMonthlies[Month],tbMonthlies[CPI Indicator],N740)</f>
        <v>0.71492342329821834</v>
      </c>
      <c r="O739" s="39">
        <f>_xlfn.XLOOKUP(tbDailies[[#This Row],[Month]],tbMonthlies[Month],tbMonthlies[Shiller PE],O740)</f>
        <v>0.22620000000000001</v>
      </c>
      <c r="P739" s="39">
        <f>_xlfn.XLOOKUP(tbDailies[[#This Row],[Month]],tbMonthlies[Month],tbMonthlies[Unemployment],P740)</f>
        <v>3.6000000000000004E-2</v>
      </c>
      <c r="Q739" s="48">
        <f>_xlfn.XLOOKUP(tbDailies[[#This Row],[Month]],tbMonthlies[Month],tbMonthlies[Debt to GDP],Q740)</f>
        <v>75.506</v>
      </c>
    </row>
    <row r="740" spans="2:17" ht="30" customHeight="1" x14ac:dyDescent="0.25">
      <c r="B740" s="10">
        <v>43773</v>
      </c>
      <c r="C740" s="18" t="str">
        <f>TEXT(tbDailies[[#This Row],[Date]],"mmm-yy")</f>
        <v>Nov-19</v>
      </c>
      <c r="D740" s="4">
        <v>49</v>
      </c>
      <c r="E740" s="4" t="str">
        <f>_xlfn.XLOOKUP(tbDailies[[#This Row],[Date]],FXUSDCAD[Date],FXUSDCAD[Rate],E741)</f>
        <v>1.3148</v>
      </c>
      <c r="F740" s="6">
        <f>_xlfn.XLOOKUP(tbDailies[[#This Row],[Date]],BTC_USD_History[Date],BTC_USD_History[Close],"n/a")</f>
        <v>9412.6123050000006</v>
      </c>
      <c r="G740" s="6">
        <f>_xlfn.XLOOKUP(tbDailies[[#This Row],[Date]],ETH_USD_History[Date(UTC)],ETH_USD_History[Value],"n/a")</f>
        <v>186.49</v>
      </c>
      <c r="H740" s="6">
        <f>_xlfn.XLOOKUP(tbDailies[[#This Row],[Date]],VOO_USD_History[Date],VOO_USD_History[Close],"n/a")</f>
        <v>282.32000699999998</v>
      </c>
      <c r="I740" s="8">
        <f>_xlfn.XLOOKUP(tbDailies[[#This Row],[Date]],VIX_USD_History[DATE],VIX_USD_History[CLOSE],"n/a")</f>
        <v>12.83</v>
      </c>
      <c r="J740" s="6">
        <f>tbDailies[[#This Row],[BTC-USD]]*tbDailies[[#This Row],[FX]]</f>
        <v>12375.702658614</v>
      </c>
      <c r="K740" s="6">
        <f>tbDailies[[#This Row],[ETH-USD]]*tbDailies[[#This Row],[FX]]</f>
        <v>245.19705200000001</v>
      </c>
      <c r="L740" s="16">
        <f>_xlfn.XLOOKUP(tbDailies[[#This Row],[Month]],tbMonthlies[Month],tbMonthlies[US Inflation],L741)</f>
        <v>2.0500000000000001E-2</v>
      </c>
      <c r="M740" s="39">
        <f>_xlfn.XLOOKUP(tbDailies[[#This Row],[Month]],tbMonthlies[Month],tbMonthlies[Buffett Indicator],M741)</f>
        <v>1.4412542594979787</v>
      </c>
      <c r="N740" s="39">
        <f>_xlfn.XLOOKUP(tbDailies[[#This Row],[Month]],tbMonthlies[Month],tbMonthlies[CPI Indicator],N741)</f>
        <v>0.71492342329821834</v>
      </c>
      <c r="O740" s="39">
        <f>_xlfn.XLOOKUP(tbDailies[[#This Row],[Month]],tbMonthlies[Month],tbMonthlies[Shiller PE],O741)</f>
        <v>0.22620000000000001</v>
      </c>
      <c r="P740" s="39">
        <f>_xlfn.XLOOKUP(tbDailies[[#This Row],[Month]],tbMonthlies[Month],tbMonthlies[Unemployment],P741)</f>
        <v>3.6000000000000004E-2</v>
      </c>
      <c r="Q740" s="48">
        <f>_xlfn.XLOOKUP(tbDailies[[#This Row],[Month]],tbMonthlies[Month],tbMonthlies[Debt to GDP],Q741)</f>
        <v>75.506</v>
      </c>
    </row>
    <row r="741" spans="2:17" ht="30" customHeight="1" x14ac:dyDescent="0.25">
      <c r="B741" s="10">
        <v>43772</v>
      </c>
      <c r="C741" s="18" t="str">
        <f>TEXT(tbDailies[[#This Row],[Date]],"mmm-yy")</f>
        <v>Nov-19</v>
      </c>
      <c r="D741" s="4">
        <v>56</v>
      </c>
      <c r="E741" s="4" t="str">
        <f>_xlfn.XLOOKUP(tbDailies[[#This Row],[Date]],FXUSDCAD[Date],FXUSDCAD[Rate],E742)</f>
        <v>1.3157</v>
      </c>
      <c r="F741" s="6">
        <f>_xlfn.XLOOKUP(tbDailies[[#This Row],[Date]],BTC_USD_History[Date],BTC_USD_History[Close],"n/a")</f>
        <v>9235.3544920000004</v>
      </c>
      <c r="G741" s="6">
        <f>_xlfn.XLOOKUP(tbDailies[[#This Row],[Date]],ETH_USD_History[Date(UTC)],ETH_USD_History[Value],"n/a")</f>
        <v>181.92</v>
      </c>
      <c r="H741" s="6" t="str">
        <f>_xlfn.XLOOKUP(tbDailies[[#This Row],[Date]],VOO_USD_History[Date],VOO_USD_History[Close],"n/a")</f>
        <v>n/a</v>
      </c>
      <c r="I741" s="8" t="str">
        <f>_xlfn.XLOOKUP(tbDailies[[#This Row],[Date]],VIX_USD_History[DATE],VIX_USD_History[CLOSE],"n/a")</f>
        <v>n/a</v>
      </c>
      <c r="J741" s="6">
        <f>tbDailies[[#This Row],[BTC-USD]]*tbDailies[[#This Row],[FX]]</f>
        <v>12150.955905124401</v>
      </c>
      <c r="K741" s="6">
        <f>tbDailies[[#This Row],[ETH-USD]]*tbDailies[[#This Row],[FX]]</f>
        <v>239.35214400000001</v>
      </c>
      <c r="L741" s="16">
        <f>_xlfn.XLOOKUP(tbDailies[[#This Row],[Month]],tbMonthlies[Month],tbMonthlies[US Inflation],L742)</f>
        <v>2.0500000000000001E-2</v>
      </c>
      <c r="M741" s="39">
        <f>_xlfn.XLOOKUP(tbDailies[[#This Row],[Month]],tbMonthlies[Month],tbMonthlies[Buffett Indicator],M742)</f>
        <v>1.4412542594979787</v>
      </c>
      <c r="N741" s="39">
        <f>_xlfn.XLOOKUP(tbDailies[[#This Row],[Month]],tbMonthlies[Month],tbMonthlies[CPI Indicator],N742)</f>
        <v>0.71492342329821834</v>
      </c>
      <c r="O741" s="39">
        <f>_xlfn.XLOOKUP(tbDailies[[#This Row],[Month]],tbMonthlies[Month],tbMonthlies[Shiller PE],O742)</f>
        <v>0.22620000000000001</v>
      </c>
      <c r="P741" s="39">
        <f>_xlfn.XLOOKUP(tbDailies[[#This Row],[Month]],tbMonthlies[Month],tbMonthlies[Unemployment],P742)</f>
        <v>3.6000000000000004E-2</v>
      </c>
      <c r="Q741" s="48">
        <f>_xlfn.XLOOKUP(tbDailies[[#This Row],[Month]],tbMonthlies[Month],tbMonthlies[Debt to GDP],Q742)</f>
        <v>75.506</v>
      </c>
    </row>
    <row r="742" spans="2:17" ht="30" customHeight="1" x14ac:dyDescent="0.25">
      <c r="B742" s="10">
        <v>43771</v>
      </c>
      <c r="C742" s="18" t="str">
        <f>TEXT(tbDailies[[#This Row],[Date]],"mmm-yy")</f>
        <v>Nov-19</v>
      </c>
      <c r="D742" s="4">
        <v>51</v>
      </c>
      <c r="E742" s="4" t="str">
        <f>_xlfn.XLOOKUP(tbDailies[[#This Row],[Date]],FXUSDCAD[Date],FXUSDCAD[Rate],E743)</f>
        <v>1.3157</v>
      </c>
      <c r="F742" s="6">
        <f>_xlfn.XLOOKUP(tbDailies[[#This Row],[Date]],BTC_USD_History[Date],BTC_USD_History[Close],"n/a")</f>
        <v>9324.7177730000003</v>
      </c>
      <c r="G742" s="6">
        <f>_xlfn.XLOOKUP(tbDailies[[#This Row],[Date]],ETH_USD_History[Date(UTC)],ETH_USD_History[Value],"n/a")</f>
        <v>183.45</v>
      </c>
      <c r="H742" s="6" t="str">
        <f>_xlfn.XLOOKUP(tbDailies[[#This Row],[Date]],VOO_USD_History[Date],VOO_USD_History[Close],"n/a")</f>
        <v>n/a</v>
      </c>
      <c r="I742" s="8" t="str">
        <f>_xlfn.XLOOKUP(tbDailies[[#This Row],[Date]],VIX_USD_History[DATE],VIX_USD_History[CLOSE],"n/a")</f>
        <v>n/a</v>
      </c>
      <c r="J742" s="6">
        <f>tbDailies[[#This Row],[BTC-USD]]*tbDailies[[#This Row],[FX]]</f>
        <v>12268.5311739361</v>
      </c>
      <c r="K742" s="6">
        <f>tbDailies[[#This Row],[ETH-USD]]*tbDailies[[#This Row],[FX]]</f>
        <v>241.36516499999999</v>
      </c>
      <c r="L742" s="16">
        <f>_xlfn.XLOOKUP(tbDailies[[#This Row],[Month]],tbMonthlies[Month],tbMonthlies[US Inflation],L743)</f>
        <v>2.0500000000000001E-2</v>
      </c>
      <c r="M742" s="39">
        <f>_xlfn.XLOOKUP(tbDailies[[#This Row],[Month]],tbMonthlies[Month],tbMonthlies[Buffett Indicator],M743)</f>
        <v>1.4412542594979787</v>
      </c>
      <c r="N742" s="39">
        <f>_xlfn.XLOOKUP(tbDailies[[#This Row],[Month]],tbMonthlies[Month],tbMonthlies[CPI Indicator],N743)</f>
        <v>0.71492342329821834</v>
      </c>
      <c r="O742" s="39">
        <f>_xlfn.XLOOKUP(tbDailies[[#This Row],[Month]],tbMonthlies[Month],tbMonthlies[Shiller PE],O743)</f>
        <v>0.22620000000000001</v>
      </c>
      <c r="P742" s="39">
        <f>_xlfn.XLOOKUP(tbDailies[[#This Row],[Month]],tbMonthlies[Month],tbMonthlies[Unemployment],P743)</f>
        <v>3.6000000000000004E-2</v>
      </c>
      <c r="Q742" s="48">
        <f>_xlfn.XLOOKUP(tbDailies[[#This Row],[Month]],tbMonthlies[Month],tbMonthlies[Debt to GDP],Q743)</f>
        <v>75.506</v>
      </c>
    </row>
    <row r="743" spans="2:17" ht="30" customHeight="1" x14ac:dyDescent="0.25">
      <c r="B743" s="10">
        <v>43770</v>
      </c>
      <c r="C743" s="18" t="str">
        <f>TEXT(tbDailies[[#This Row],[Date]],"mmm-yy")</f>
        <v>Nov-19</v>
      </c>
      <c r="D743" s="4">
        <v>49</v>
      </c>
      <c r="E743" s="4" t="str">
        <f>_xlfn.XLOOKUP(tbDailies[[#This Row],[Date]],FXUSDCAD[Date],FXUSDCAD[Rate],E744)</f>
        <v>1.3157</v>
      </c>
      <c r="F743" s="6">
        <f>_xlfn.XLOOKUP(tbDailies[[#This Row],[Date]],BTC_USD_History[Date],BTC_USD_History[Close],"n/a")</f>
        <v>9261.1044920000004</v>
      </c>
      <c r="G743" s="6">
        <f>_xlfn.XLOOKUP(tbDailies[[#This Row],[Date]],ETH_USD_History[Date(UTC)],ETH_USD_History[Value],"n/a")</f>
        <v>183.4</v>
      </c>
      <c r="H743" s="6">
        <f>_xlfn.XLOOKUP(tbDailies[[#This Row],[Date]],VOO_USD_History[Date],VOO_USD_History[Close],"n/a")</f>
        <v>281.20001200000002</v>
      </c>
      <c r="I743" s="8">
        <f>_xlfn.XLOOKUP(tbDailies[[#This Row],[Date]],VIX_USD_History[DATE],VIX_USD_History[CLOSE],"n/a")</f>
        <v>12.3</v>
      </c>
      <c r="J743" s="6">
        <f>tbDailies[[#This Row],[BTC-USD]]*tbDailies[[#This Row],[FX]]</f>
        <v>12184.835180124401</v>
      </c>
      <c r="K743" s="6">
        <f>tbDailies[[#This Row],[ETH-USD]]*tbDailies[[#This Row],[FX]]</f>
        <v>241.29938000000001</v>
      </c>
      <c r="L743" s="16">
        <f>_xlfn.XLOOKUP(tbDailies[[#This Row],[Month]],tbMonthlies[Month],tbMonthlies[US Inflation],L744)</f>
        <v>2.0500000000000001E-2</v>
      </c>
      <c r="M743" s="39">
        <f>_xlfn.XLOOKUP(tbDailies[[#This Row],[Month]],tbMonthlies[Month],tbMonthlies[Buffett Indicator],M744)</f>
        <v>1.4412542594979787</v>
      </c>
      <c r="N743" s="39">
        <f>_xlfn.XLOOKUP(tbDailies[[#This Row],[Month]],tbMonthlies[Month],tbMonthlies[CPI Indicator],N744)</f>
        <v>0.71492342329821834</v>
      </c>
      <c r="O743" s="39">
        <f>_xlfn.XLOOKUP(tbDailies[[#This Row],[Month]],tbMonthlies[Month],tbMonthlies[Shiller PE],O744)</f>
        <v>0.22620000000000001</v>
      </c>
      <c r="P743" s="39">
        <f>_xlfn.XLOOKUP(tbDailies[[#This Row],[Month]],tbMonthlies[Month],tbMonthlies[Unemployment],P744)</f>
        <v>3.6000000000000004E-2</v>
      </c>
      <c r="Q743" s="48">
        <f>_xlfn.XLOOKUP(tbDailies[[#This Row],[Month]],tbMonthlies[Month],tbMonthlies[Debt to GDP],Q744)</f>
        <v>75.506</v>
      </c>
    </row>
    <row r="744" spans="2:17" ht="30" customHeight="1" x14ac:dyDescent="0.25">
      <c r="B744" s="10">
        <v>43769</v>
      </c>
      <c r="C744" s="18" t="str">
        <f>TEXT(tbDailies[[#This Row],[Date]],"mmm-yy")</f>
        <v>Oct-19</v>
      </c>
      <c r="D744" s="4">
        <v>50</v>
      </c>
      <c r="E744" s="4" t="str">
        <f>_xlfn.XLOOKUP(tbDailies[[#This Row],[Date]],FXUSDCAD[Date],FXUSDCAD[Rate],E745)</f>
        <v>1.3160</v>
      </c>
      <c r="F744" s="6">
        <f>_xlfn.XLOOKUP(tbDailies[[#This Row],[Date]],BTC_USD_History[Date],BTC_USD_History[Close],"n/a")</f>
        <v>9199.5849610000005</v>
      </c>
      <c r="G744" s="6">
        <f>_xlfn.XLOOKUP(tbDailies[[#This Row],[Date]],ETH_USD_History[Date(UTC)],ETH_USD_History[Value],"n/a")</f>
        <v>182.59</v>
      </c>
      <c r="H744" s="6">
        <f>_xlfn.XLOOKUP(tbDailies[[#This Row],[Date]],VOO_USD_History[Date],VOO_USD_History[Close],"n/a")</f>
        <v>278.54998799999998</v>
      </c>
      <c r="I744" s="8">
        <f>_xlfn.XLOOKUP(tbDailies[[#This Row],[Date]],VIX_USD_History[DATE],VIX_USD_History[CLOSE],"n/a")</f>
        <v>13.22</v>
      </c>
      <c r="J744" s="6">
        <f>tbDailies[[#This Row],[BTC-USD]]*tbDailies[[#This Row],[FX]]</f>
        <v>12106.653808676001</v>
      </c>
      <c r="K744" s="6">
        <f>tbDailies[[#This Row],[ETH-USD]]*tbDailies[[#This Row],[FX]]</f>
        <v>240.28844000000001</v>
      </c>
      <c r="L744" s="16">
        <f>_xlfn.XLOOKUP(tbDailies[[#This Row],[Month]],tbMonthlies[Month],tbMonthlies[US Inflation],L745)</f>
        <v>1.7600000000000001E-2</v>
      </c>
      <c r="M744" s="39">
        <f>_xlfn.XLOOKUP(tbDailies[[#This Row],[Month]],tbMonthlies[Month],tbMonthlies[Buffett Indicator],M745)</f>
        <v>1.3810849757113084</v>
      </c>
      <c r="N744" s="39">
        <f>_xlfn.XLOOKUP(tbDailies[[#This Row],[Month]],tbMonthlies[Month],tbMonthlies[CPI Indicator],N745)</f>
        <v>0.71530700169552763</v>
      </c>
      <c r="O744" s="39">
        <f>_xlfn.XLOOKUP(tbDailies[[#This Row],[Month]],tbMonthlies[Month],tbMonthlies[Shiller PE],O745)</f>
        <v>0.22039999999999998</v>
      </c>
      <c r="P744" s="39">
        <f>_xlfn.XLOOKUP(tbDailies[[#This Row],[Month]],tbMonthlies[Month],tbMonthlies[Unemployment],P745)</f>
        <v>3.6000000000000004E-2</v>
      </c>
      <c r="Q744" s="48">
        <f>_xlfn.XLOOKUP(tbDailies[[#This Row],[Month]],tbMonthlies[Month],tbMonthlies[Debt to GDP],Q745)</f>
        <v>75.506</v>
      </c>
    </row>
    <row r="745" spans="2:17" ht="30" customHeight="1" x14ac:dyDescent="0.25">
      <c r="B745" s="10">
        <v>43768</v>
      </c>
      <c r="C745" s="18" t="str">
        <f>TEXT(tbDailies[[#This Row],[Date]],"mmm-yy")</f>
        <v>Oct-19</v>
      </c>
      <c r="D745" s="4">
        <v>53</v>
      </c>
      <c r="E745" s="4" t="str">
        <f>_xlfn.XLOOKUP(tbDailies[[#This Row],[Date]],FXUSDCAD[Date],FXUSDCAD[Rate],E746)</f>
        <v>1.3152</v>
      </c>
      <c r="F745" s="6">
        <f>_xlfn.XLOOKUP(tbDailies[[#This Row],[Date]],BTC_USD_History[Date],BTC_USD_History[Close],"n/a")</f>
        <v>9205.7265630000002</v>
      </c>
      <c r="G745" s="6">
        <f>_xlfn.XLOOKUP(tbDailies[[#This Row],[Date]],ETH_USD_History[Date(UTC)],ETH_USD_History[Value],"n/a")</f>
        <v>183.52</v>
      </c>
      <c r="H745" s="6">
        <f>_xlfn.XLOOKUP(tbDailies[[#This Row],[Date]],VOO_USD_History[Date],VOO_USD_History[Close],"n/a")</f>
        <v>279.45001200000002</v>
      </c>
      <c r="I745" s="8">
        <f>_xlfn.XLOOKUP(tbDailies[[#This Row],[Date]],VIX_USD_History[DATE],VIX_USD_History[CLOSE],"n/a")</f>
        <v>12.33</v>
      </c>
      <c r="J745" s="6">
        <f>tbDailies[[#This Row],[BTC-USD]]*tbDailies[[#This Row],[FX]]</f>
        <v>12107.3715756576</v>
      </c>
      <c r="K745" s="6">
        <f>tbDailies[[#This Row],[ETH-USD]]*tbDailies[[#This Row],[FX]]</f>
        <v>241.36550399999999</v>
      </c>
      <c r="L745" s="16">
        <f>_xlfn.XLOOKUP(tbDailies[[#This Row],[Month]],tbMonthlies[Month],tbMonthlies[US Inflation],L746)</f>
        <v>1.7600000000000001E-2</v>
      </c>
      <c r="M745" s="39">
        <f>_xlfn.XLOOKUP(tbDailies[[#This Row],[Month]],tbMonthlies[Month],tbMonthlies[Buffett Indicator],M746)</f>
        <v>1.3810849757113084</v>
      </c>
      <c r="N745" s="39">
        <f>_xlfn.XLOOKUP(tbDailies[[#This Row],[Month]],tbMonthlies[Month],tbMonthlies[CPI Indicator],N746)</f>
        <v>0.71530700169552763</v>
      </c>
      <c r="O745" s="39">
        <f>_xlfn.XLOOKUP(tbDailies[[#This Row],[Month]],tbMonthlies[Month],tbMonthlies[Shiller PE],O746)</f>
        <v>0.22039999999999998</v>
      </c>
      <c r="P745" s="39">
        <f>_xlfn.XLOOKUP(tbDailies[[#This Row],[Month]],tbMonthlies[Month],tbMonthlies[Unemployment],P746)</f>
        <v>3.6000000000000004E-2</v>
      </c>
      <c r="Q745" s="48">
        <f>_xlfn.XLOOKUP(tbDailies[[#This Row],[Month]],tbMonthlies[Month],tbMonthlies[Debt to GDP],Q746)</f>
        <v>75.506</v>
      </c>
    </row>
    <row r="746" spans="2:17" ht="30" customHeight="1" x14ac:dyDescent="0.25">
      <c r="B746" s="10">
        <v>43767</v>
      </c>
      <c r="C746" s="18" t="str">
        <f>TEXT(tbDailies[[#This Row],[Date]],"mmm-yy")</f>
        <v>Oct-19</v>
      </c>
      <c r="D746" s="4">
        <v>54</v>
      </c>
      <c r="E746" s="4" t="str">
        <f>_xlfn.XLOOKUP(tbDailies[[#This Row],[Date]],FXUSDCAD[Date],FXUSDCAD[Rate],E747)</f>
        <v>1.3075</v>
      </c>
      <c r="F746" s="6">
        <f>_xlfn.XLOOKUP(tbDailies[[#This Row],[Date]],BTC_USD_History[Date],BTC_USD_History[Close],"n/a")</f>
        <v>9427.6875</v>
      </c>
      <c r="G746" s="6">
        <f>_xlfn.XLOOKUP(tbDailies[[#This Row],[Date]],ETH_USD_History[Date(UTC)],ETH_USD_History[Value],"n/a")</f>
        <v>191.11</v>
      </c>
      <c r="H746" s="6">
        <f>_xlfn.XLOOKUP(tbDailies[[#This Row],[Date]],VOO_USD_History[Date],VOO_USD_History[Close],"n/a")</f>
        <v>278.47000100000002</v>
      </c>
      <c r="I746" s="8">
        <f>_xlfn.XLOOKUP(tbDailies[[#This Row],[Date]],VIX_USD_History[DATE],VIX_USD_History[CLOSE],"n/a")</f>
        <v>13.2</v>
      </c>
      <c r="J746" s="6">
        <f>tbDailies[[#This Row],[BTC-USD]]*tbDailies[[#This Row],[FX]]</f>
        <v>12326.70140625</v>
      </c>
      <c r="K746" s="6">
        <f>tbDailies[[#This Row],[ETH-USD]]*tbDailies[[#This Row],[FX]]</f>
        <v>249.87632500000004</v>
      </c>
      <c r="L746" s="16">
        <f>_xlfn.XLOOKUP(tbDailies[[#This Row],[Month]],tbMonthlies[Month],tbMonthlies[US Inflation],L747)</f>
        <v>1.7600000000000001E-2</v>
      </c>
      <c r="M746" s="39">
        <f>_xlfn.XLOOKUP(tbDailies[[#This Row],[Month]],tbMonthlies[Month],tbMonthlies[Buffett Indicator],M747)</f>
        <v>1.3810849757113084</v>
      </c>
      <c r="N746" s="39">
        <f>_xlfn.XLOOKUP(tbDailies[[#This Row],[Month]],tbMonthlies[Month],tbMonthlies[CPI Indicator],N747)</f>
        <v>0.71530700169552763</v>
      </c>
      <c r="O746" s="39">
        <f>_xlfn.XLOOKUP(tbDailies[[#This Row],[Month]],tbMonthlies[Month],tbMonthlies[Shiller PE],O747)</f>
        <v>0.22039999999999998</v>
      </c>
      <c r="P746" s="39">
        <f>_xlfn.XLOOKUP(tbDailies[[#This Row],[Month]],tbMonthlies[Month],tbMonthlies[Unemployment],P747)</f>
        <v>3.6000000000000004E-2</v>
      </c>
      <c r="Q746" s="48">
        <f>_xlfn.XLOOKUP(tbDailies[[#This Row],[Month]],tbMonthlies[Month],tbMonthlies[Debt to GDP],Q747)</f>
        <v>75.506</v>
      </c>
    </row>
    <row r="747" spans="2:17" ht="30" customHeight="1" x14ac:dyDescent="0.25">
      <c r="B747" s="10">
        <v>43766</v>
      </c>
      <c r="C747" s="18" t="str">
        <f>TEXT(tbDailies[[#This Row],[Date]],"mmm-yy")</f>
        <v>Oct-19</v>
      </c>
      <c r="D747" s="4">
        <v>52</v>
      </c>
      <c r="E747" s="4" t="str">
        <f>_xlfn.XLOOKUP(tbDailies[[#This Row],[Date]],FXUSDCAD[Date],FXUSDCAD[Rate],E748)</f>
        <v>1.3056</v>
      </c>
      <c r="F747" s="6">
        <f>_xlfn.XLOOKUP(tbDailies[[#This Row],[Date]],BTC_USD_History[Date],BTC_USD_History[Close],"n/a")</f>
        <v>9256.1484380000002</v>
      </c>
      <c r="G747" s="6">
        <f>_xlfn.XLOOKUP(tbDailies[[#This Row],[Date]],ETH_USD_History[Date(UTC)],ETH_USD_History[Value],"n/a")</f>
        <v>182.09</v>
      </c>
      <c r="H747" s="6">
        <f>_xlfn.XLOOKUP(tbDailies[[#This Row],[Date]],VOO_USD_History[Date],VOO_USD_History[Close],"n/a")</f>
        <v>278.64999399999999</v>
      </c>
      <c r="I747" s="8">
        <f>_xlfn.XLOOKUP(tbDailies[[#This Row],[Date]],VIX_USD_History[DATE],VIX_USD_History[CLOSE],"n/a")</f>
        <v>13.11</v>
      </c>
      <c r="J747" s="6">
        <f>tbDailies[[#This Row],[BTC-USD]]*tbDailies[[#This Row],[FX]]</f>
        <v>12084.827400652801</v>
      </c>
      <c r="K747" s="6">
        <f>tbDailies[[#This Row],[ETH-USD]]*tbDailies[[#This Row],[FX]]</f>
        <v>237.73670400000003</v>
      </c>
      <c r="L747" s="16">
        <f>_xlfn.XLOOKUP(tbDailies[[#This Row],[Month]],tbMonthlies[Month],tbMonthlies[US Inflation],L748)</f>
        <v>1.7600000000000001E-2</v>
      </c>
      <c r="M747" s="39">
        <f>_xlfn.XLOOKUP(tbDailies[[#This Row],[Month]],tbMonthlies[Month],tbMonthlies[Buffett Indicator],M748)</f>
        <v>1.3810849757113084</v>
      </c>
      <c r="N747" s="39">
        <f>_xlfn.XLOOKUP(tbDailies[[#This Row],[Month]],tbMonthlies[Month],tbMonthlies[CPI Indicator],N748)</f>
        <v>0.71530700169552763</v>
      </c>
      <c r="O747" s="39">
        <f>_xlfn.XLOOKUP(tbDailies[[#This Row],[Month]],tbMonthlies[Month],tbMonthlies[Shiller PE],O748)</f>
        <v>0.22039999999999998</v>
      </c>
      <c r="P747" s="39">
        <f>_xlfn.XLOOKUP(tbDailies[[#This Row],[Month]],tbMonthlies[Month],tbMonthlies[Unemployment],P748)</f>
        <v>3.6000000000000004E-2</v>
      </c>
      <c r="Q747" s="48">
        <f>_xlfn.XLOOKUP(tbDailies[[#This Row],[Month]],tbMonthlies[Month],tbMonthlies[Debt to GDP],Q748)</f>
        <v>75.506</v>
      </c>
    </row>
    <row r="748" spans="2:17" ht="30" customHeight="1" x14ac:dyDescent="0.25">
      <c r="B748" s="10">
        <v>43765</v>
      </c>
      <c r="C748" s="18" t="str">
        <f>TEXT(tbDailies[[#This Row],[Date]],"mmm-yy")</f>
        <v>Oct-19</v>
      </c>
      <c r="D748" s="4">
        <v>50</v>
      </c>
      <c r="E748" s="4" t="str">
        <f>_xlfn.XLOOKUP(tbDailies[[#This Row],[Date]],FXUSDCAD[Date],FXUSDCAD[Rate],E749)</f>
        <v>1.3064</v>
      </c>
      <c r="F748" s="6">
        <f>_xlfn.XLOOKUP(tbDailies[[#This Row],[Date]],BTC_USD_History[Date],BTC_USD_History[Close],"n/a")</f>
        <v>9551.7148440000001</v>
      </c>
      <c r="G748" s="6">
        <f>_xlfn.XLOOKUP(tbDailies[[#This Row],[Date]],ETH_USD_History[Date(UTC)],ETH_USD_History[Value],"n/a")</f>
        <v>184.34</v>
      </c>
      <c r="H748" s="6" t="str">
        <f>_xlfn.XLOOKUP(tbDailies[[#This Row],[Date]],VOO_USD_History[Date],VOO_USD_History[Close],"n/a")</f>
        <v>n/a</v>
      </c>
      <c r="I748" s="8" t="str">
        <f>_xlfn.XLOOKUP(tbDailies[[#This Row],[Date]],VIX_USD_History[DATE],VIX_USD_History[CLOSE],"n/a")</f>
        <v>n/a</v>
      </c>
      <c r="J748" s="6">
        <f>tbDailies[[#This Row],[BTC-USD]]*tbDailies[[#This Row],[FX]]</f>
        <v>12478.3602722016</v>
      </c>
      <c r="K748" s="6">
        <f>tbDailies[[#This Row],[ETH-USD]]*tbDailies[[#This Row],[FX]]</f>
        <v>240.821776</v>
      </c>
      <c r="L748" s="16">
        <f>_xlfn.XLOOKUP(tbDailies[[#This Row],[Month]],tbMonthlies[Month],tbMonthlies[US Inflation],L749)</f>
        <v>1.7600000000000001E-2</v>
      </c>
      <c r="M748" s="39">
        <f>_xlfn.XLOOKUP(tbDailies[[#This Row],[Month]],tbMonthlies[Month],tbMonthlies[Buffett Indicator],M749)</f>
        <v>1.3810849757113084</v>
      </c>
      <c r="N748" s="39">
        <f>_xlfn.XLOOKUP(tbDailies[[#This Row],[Month]],tbMonthlies[Month],tbMonthlies[CPI Indicator],N749)</f>
        <v>0.71530700169552763</v>
      </c>
      <c r="O748" s="39">
        <f>_xlfn.XLOOKUP(tbDailies[[#This Row],[Month]],tbMonthlies[Month],tbMonthlies[Shiller PE],O749)</f>
        <v>0.22039999999999998</v>
      </c>
      <c r="P748" s="39">
        <f>_xlfn.XLOOKUP(tbDailies[[#This Row],[Month]],tbMonthlies[Month],tbMonthlies[Unemployment],P749)</f>
        <v>3.6000000000000004E-2</v>
      </c>
      <c r="Q748" s="48">
        <f>_xlfn.XLOOKUP(tbDailies[[#This Row],[Month]],tbMonthlies[Month],tbMonthlies[Debt to GDP],Q749)</f>
        <v>75.506</v>
      </c>
    </row>
    <row r="749" spans="2:17" ht="30" customHeight="1" x14ac:dyDescent="0.25">
      <c r="B749" s="10">
        <v>43764</v>
      </c>
      <c r="C749" s="18" t="str">
        <f>TEXT(tbDailies[[#This Row],[Date]],"mmm-yy")</f>
        <v>Oct-19</v>
      </c>
      <c r="D749" s="4">
        <v>53</v>
      </c>
      <c r="E749" s="4" t="str">
        <f>_xlfn.XLOOKUP(tbDailies[[#This Row],[Date]],FXUSDCAD[Date],FXUSDCAD[Rate],E750)</f>
        <v>1.3064</v>
      </c>
      <c r="F749" s="6">
        <f>_xlfn.XLOOKUP(tbDailies[[#This Row],[Date]],BTC_USD_History[Date],BTC_USD_History[Close],"n/a")</f>
        <v>9244.9726559999999</v>
      </c>
      <c r="G749" s="6">
        <f>_xlfn.XLOOKUP(tbDailies[[#This Row],[Date]],ETH_USD_History[Date(UTC)],ETH_USD_History[Value],"n/a")</f>
        <v>180.16</v>
      </c>
      <c r="H749" s="6" t="str">
        <f>_xlfn.XLOOKUP(tbDailies[[#This Row],[Date]],VOO_USD_History[Date],VOO_USD_History[Close],"n/a")</f>
        <v>n/a</v>
      </c>
      <c r="I749" s="8" t="str">
        <f>_xlfn.XLOOKUP(tbDailies[[#This Row],[Date]],VIX_USD_History[DATE],VIX_USD_History[CLOSE],"n/a")</f>
        <v>n/a</v>
      </c>
      <c r="J749" s="6">
        <f>tbDailies[[#This Row],[BTC-USD]]*tbDailies[[#This Row],[FX]]</f>
        <v>12077.632277798401</v>
      </c>
      <c r="K749" s="6">
        <f>tbDailies[[#This Row],[ETH-USD]]*tbDailies[[#This Row],[FX]]</f>
        <v>235.36102399999999</v>
      </c>
      <c r="L749" s="16">
        <f>_xlfn.XLOOKUP(tbDailies[[#This Row],[Month]],tbMonthlies[Month],tbMonthlies[US Inflation],L750)</f>
        <v>1.7600000000000001E-2</v>
      </c>
      <c r="M749" s="39">
        <f>_xlfn.XLOOKUP(tbDailies[[#This Row],[Month]],tbMonthlies[Month],tbMonthlies[Buffett Indicator],M750)</f>
        <v>1.3810849757113084</v>
      </c>
      <c r="N749" s="39">
        <f>_xlfn.XLOOKUP(tbDailies[[#This Row],[Month]],tbMonthlies[Month],tbMonthlies[CPI Indicator],N750)</f>
        <v>0.71530700169552763</v>
      </c>
      <c r="O749" s="39">
        <f>_xlfn.XLOOKUP(tbDailies[[#This Row],[Month]],tbMonthlies[Month],tbMonthlies[Shiller PE],O750)</f>
        <v>0.22039999999999998</v>
      </c>
      <c r="P749" s="39">
        <f>_xlfn.XLOOKUP(tbDailies[[#This Row],[Month]],tbMonthlies[Month],tbMonthlies[Unemployment],P750)</f>
        <v>3.6000000000000004E-2</v>
      </c>
      <c r="Q749" s="48">
        <f>_xlfn.XLOOKUP(tbDailies[[#This Row],[Month]],tbMonthlies[Month],tbMonthlies[Debt to GDP],Q750)</f>
        <v>75.506</v>
      </c>
    </row>
    <row r="750" spans="2:17" ht="30" customHeight="1" x14ac:dyDescent="0.25">
      <c r="B750" s="10">
        <v>43763</v>
      </c>
      <c r="C750" s="18" t="str">
        <f>TEXT(tbDailies[[#This Row],[Date]],"mmm-yy")</f>
        <v>Oct-19</v>
      </c>
      <c r="D750" s="4">
        <v>24</v>
      </c>
      <c r="E750" s="4" t="str">
        <f>_xlfn.XLOOKUP(tbDailies[[#This Row],[Date]],FXUSDCAD[Date],FXUSDCAD[Rate],E751)</f>
        <v>1.3064</v>
      </c>
      <c r="F750" s="6">
        <f>_xlfn.XLOOKUP(tbDailies[[#This Row],[Date]],BTC_USD_History[Date],BTC_USD_History[Close],"n/a")</f>
        <v>8660.7001949999994</v>
      </c>
      <c r="G750" s="6">
        <f>_xlfn.XLOOKUP(tbDailies[[#This Row],[Date]],ETH_USD_History[Date(UTC)],ETH_USD_History[Value],"n/a")</f>
        <v>181.79</v>
      </c>
      <c r="H750" s="6">
        <f>_xlfn.XLOOKUP(tbDailies[[#This Row],[Date]],VOO_USD_History[Date],VOO_USD_History[Close],"n/a")</f>
        <v>277.040009</v>
      </c>
      <c r="I750" s="8">
        <f>_xlfn.XLOOKUP(tbDailies[[#This Row],[Date]],VIX_USD_History[DATE],VIX_USD_History[CLOSE],"n/a")</f>
        <v>12.65</v>
      </c>
      <c r="J750" s="6">
        <f>tbDailies[[#This Row],[BTC-USD]]*tbDailies[[#This Row],[FX]]</f>
        <v>11314.338734748</v>
      </c>
      <c r="K750" s="6">
        <f>tbDailies[[#This Row],[ETH-USD]]*tbDailies[[#This Row],[FX]]</f>
        <v>237.49045599999999</v>
      </c>
      <c r="L750" s="16">
        <f>_xlfn.XLOOKUP(tbDailies[[#This Row],[Month]],tbMonthlies[Month],tbMonthlies[US Inflation],L751)</f>
        <v>1.7600000000000001E-2</v>
      </c>
      <c r="M750" s="39">
        <f>_xlfn.XLOOKUP(tbDailies[[#This Row],[Month]],tbMonthlies[Month],tbMonthlies[Buffett Indicator],M751)</f>
        <v>1.3810849757113084</v>
      </c>
      <c r="N750" s="39">
        <f>_xlfn.XLOOKUP(tbDailies[[#This Row],[Month]],tbMonthlies[Month],tbMonthlies[CPI Indicator],N751)</f>
        <v>0.71530700169552763</v>
      </c>
      <c r="O750" s="39">
        <f>_xlfn.XLOOKUP(tbDailies[[#This Row],[Month]],tbMonthlies[Month],tbMonthlies[Shiller PE],O751)</f>
        <v>0.22039999999999998</v>
      </c>
      <c r="P750" s="39">
        <f>_xlfn.XLOOKUP(tbDailies[[#This Row],[Month]],tbMonthlies[Month],tbMonthlies[Unemployment],P751)</f>
        <v>3.6000000000000004E-2</v>
      </c>
      <c r="Q750" s="48">
        <f>_xlfn.XLOOKUP(tbDailies[[#This Row],[Month]],tbMonthlies[Month],tbMonthlies[Debt to GDP],Q751)</f>
        <v>75.506</v>
      </c>
    </row>
    <row r="751" spans="2:17" ht="30" customHeight="1" x14ac:dyDescent="0.25">
      <c r="B751" s="10">
        <v>43762</v>
      </c>
      <c r="C751" s="18" t="str">
        <f>TEXT(tbDailies[[#This Row],[Date]],"mmm-yy")</f>
        <v>Oct-19</v>
      </c>
      <c r="D751" s="4">
        <v>20</v>
      </c>
      <c r="E751" s="4" t="str">
        <f>_xlfn.XLOOKUP(tbDailies[[#This Row],[Date]],FXUSDCAD[Date],FXUSDCAD[Rate],E752)</f>
        <v>1.3075</v>
      </c>
      <c r="F751" s="6">
        <f>_xlfn.XLOOKUP(tbDailies[[#This Row],[Date]],BTC_USD_History[Date],BTC_USD_History[Close],"n/a")</f>
        <v>7493.4887699999999</v>
      </c>
      <c r="G751" s="6">
        <f>_xlfn.XLOOKUP(tbDailies[[#This Row],[Date]],ETH_USD_History[Date(UTC)],ETH_USD_History[Value],"n/a")</f>
        <v>161.07</v>
      </c>
      <c r="H751" s="6">
        <f>_xlfn.XLOOKUP(tbDailies[[#This Row],[Date]],VOO_USD_History[Date],VOO_USD_History[Close],"n/a")</f>
        <v>275.89001500000001</v>
      </c>
      <c r="I751" s="8">
        <f>_xlfn.XLOOKUP(tbDailies[[#This Row],[Date]],VIX_USD_History[DATE],VIX_USD_History[CLOSE],"n/a")</f>
        <v>13.71</v>
      </c>
      <c r="J751" s="6">
        <f>tbDailies[[#This Row],[BTC-USD]]*tbDailies[[#This Row],[FX]]</f>
        <v>9797.736566775</v>
      </c>
      <c r="K751" s="6">
        <f>tbDailies[[#This Row],[ETH-USD]]*tbDailies[[#This Row],[FX]]</f>
        <v>210.59902500000001</v>
      </c>
      <c r="L751" s="16">
        <f>_xlfn.XLOOKUP(tbDailies[[#This Row],[Month]],tbMonthlies[Month],tbMonthlies[US Inflation],L752)</f>
        <v>1.7600000000000001E-2</v>
      </c>
      <c r="M751" s="39">
        <f>_xlfn.XLOOKUP(tbDailies[[#This Row],[Month]],tbMonthlies[Month],tbMonthlies[Buffett Indicator],M752)</f>
        <v>1.3810849757113084</v>
      </c>
      <c r="N751" s="39">
        <f>_xlfn.XLOOKUP(tbDailies[[#This Row],[Month]],tbMonthlies[Month],tbMonthlies[CPI Indicator],N752)</f>
        <v>0.71530700169552763</v>
      </c>
      <c r="O751" s="39">
        <f>_xlfn.XLOOKUP(tbDailies[[#This Row],[Month]],tbMonthlies[Month],tbMonthlies[Shiller PE],O752)</f>
        <v>0.22039999999999998</v>
      </c>
      <c r="P751" s="39">
        <f>_xlfn.XLOOKUP(tbDailies[[#This Row],[Month]],tbMonthlies[Month],tbMonthlies[Unemployment],P752)</f>
        <v>3.6000000000000004E-2</v>
      </c>
      <c r="Q751" s="48">
        <f>_xlfn.XLOOKUP(tbDailies[[#This Row],[Month]],tbMonthlies[Month],tbMonthlies[Debt to GDP],Q752)</f>
        <v>75.506</v>
      </c>
    </row>
    <row r="752" spans="2:17" ht="30" customHeight="1" x14ac:dyDescent="0.25">
      <c r="B752" s="10">
        <v>43761</v>
      </c>
      <c r="C752" s="18" t="str">
        <f>TEXT(tbDailies[[#This Row],[Date]],"mmm-yy")</f>
        <v>Oct-19</v>
      </c>
      <c r="D752" s="4">
        <v>33</v>
      </c>
      <c r="E752" s="4" t="str">
        <f>_xlfn.XLOOKUP(tbDailies[[#This Row],[Date]],FXUSDCAD[Date],FXUSDCAD[Rate],E753)</f>
        <v>1.3086</v>
      </c>
      <c r="F752" s="6">
        <f>_xlfn.XLOOKUP(tbDailies[[#This Row],[Date]],BTC_USD_History[Date],BTC_USD_History[Close],"n/a")</f>
        <v>7514.671875</v>
      </c>
      <c r="G752" s="6">
        <f>_xlfn.XLOOKUP(tbDailies[[#This Row],[Date]],ETH_USD_History[Date(UTC)],ETH_USD_History[Value],"n/a")</f>
        <v>162.72</v>
      </c>
      <c r="H752" s="6">
        <f>_xlfn.XLOOKUP(tbDailies[[#This Row],[Date]],VOO_USD_History[Date],VOO_USD_History[Close],"n/a")</f>
        <v>275.44000199999999</v>
      </c>
      <c r="I752" s="8">
        <f>_xlfn.XLOOKUP(tbDailies[[#This Row],[Date]],VIX_USD_History[DATE],VIX_USD_History[CLOSE],"n/a")</f>
        <v>14.01</v>
      </c>
      <c r="J752" s="6">
        <f>tbDailies[[#This Row],[BTC-USD]]*tbDailies[[#This Row],[FX]]</f>
        <v>9833.6996156250007</v>
      </c>
      <c r="K752" s="6">
        <f>tbDailies[[#This Row],[ETH-USD]]*tbDailies[[#This Row],[FX]]</f>
        <v>212.93539200000001</v>
      </c>
      <c r="L752" s="16">
        <f>_xlfn.XLOOKUP(tbDailies[[#This Row],[Month]],tbMonthlies[Month],tbMonthlies[US Inflation],L753)</f>
        <v>1.7600000000000001E-2</v>
      </c>
      <c r="M752" s="39">
        <f>_xlfn.XLOOKUP(tbDailies[[#This Row],[Month]],tbMonthlies[Month],tbMonthlies[Buffett Indicator],M753)</f>
        <v>1.3810849757113084</v>
      </c>
      <c r="N752" s="39">
        <f>_xlfn.XLOOKUP(tbDailies[[#This Row],[Month]],tbMonthlies[Month],tbMonthlies[CPI Indicator],N753)</f>
        <v>0.71530700169552763</v>
      </c>
      <c r="O752" s="39">
        <f>_xlfn.XLOOKUP(tbDailies[[#This Row],[Month]],tbMonthlies[Month],tbMonthlies[Shiller PE],O753)</f>
        <v>0.22039999999999998</v>
      </c>
      <c r="P752" s="39">
        <f>_xlfn.XLOOKUP(tbDailies[[#This Row],[Month]],tbMonthlies[Month],tbMonthlies[Unemployment],P753)</f>
        <v>3.6000000000000004E-2</v>
      </c>
      <c r="Q752" s="48">
        <f>_xlfn.XLOOKUP(tbDailies[[#This Row],[Month]],tbMonthlies[Month],tbMonthlies[Debt to GDP],Q753)</f>
        <v>75.506</v>
      </c>
    </row>
    <row r="753" spans="2:17" ht="30" customHeight="1" x14ac:dyDescent="0.25">
      <c r="B753" s="10">
        <v>43760</v>
      </c>
      <c r="C753" s="18" t="str">
        <f>TEXT(tbDailies[[#This Row],[Date]],"mmm-yy")</f>
        <v>Oct-19</v>
      </c>
      <c r="D753" s="4">
        <v>39</v>
      </c>
      <c r="E753" s="4" t="str">
        <f>_xlfn.XLOOKUP(tbDailies[[#This Row],[Date]],FXUSDCAD[Date],FXUSDCAD[Rate],E754)</f>
        <v>1.3094</v>
      </c>
      <c r="F753" s="6">
        <f>_xlfn.XLOOKUP(tbDailies[[#This Row],[Date]],BTC_USD_History[Date],BTC_USD_History[Close],"n/a")</f>
        <v>8078.203125</v>
      </c>
      <c r="G753" s="6">
        <f>_xlfn.XLOOKUP(tbDailies[[#This Row],[Date]],ETH_USD_History[Date(UTC)],ETH_USD_History[Value],"n/a")</f>
        <v>171.64</v>
      </c>
      <c r="H753" s="6">
        <f>_xlfn.XLOOKUP(tbDailies[[#This Row],[Date]],VOO_USD_History[Date],VOO_USD_History[Close],"n/a")</f>
        <v>274.63000499999998</v>
      </c>
      <c r="I753" s="8">
        <f>_xlfn.XLOOKUP(tbDailies[[#This Row],[Date]],VIX_USD_History[DATE],VIX_USD_History[CLOSE],"n/a")</f>
        <v>14.46</v>
      </c>
      <c r="J753" s="6">
        <f>tbDailies[[#This Row],[BTC-USD]]*tbDailies[[#This Row],[FX]]</f>
        <v>10577.599171874999</v>
      </c>
      <c r="K753" s="6">
        <f>tbDailies[[#This Row],[ETH-USD]]*tbDailies[[#This Row],[FX]]</f>
        <v>224.74541599999998</v>
      </c>
      <c r="L753" s="16">
        <f>_xlfn.XLOOKUP(tbDailies[[#This Row],[Month]],tbMonthlies[Month],tbMonthlies[US Inflation],L754)</f>
        <v>1.7600000000000001E-2</v>
      </c>
      <c r="M753" s="39">
        <f>_xlfn.XLOOKUP(tbDailies[[#This Row],[Month]],tbMonthlies[Month],tbMonthlies[Buffett Indicator],M754)</f>
        <v>1.3810849757113084</v>
      </c>
      <c r="N753" s="39">
        <f>_xlfn.XLOOKUP(tbDailies[[#This Row],[Month]],tbMonthlies[Month],tbMonthlies[CPI Indicator],N754)</f>
        <v>0.71530700169552763</v>
      </c>
      <c r="O753" s="39">
        <f>_xlfn.XLOOKUP(tbDailies[[#This Row],[Month]],tbMonthlies[Month],tbMonthlies[Shiller PE],O754)</f>
        <v>0.22039999999999998</v>
      </c>
      <c r="P753" s="39">
        <f>_xlfn.XLOOKUP(tbDailies[[#This Row],[Month]],tbMonthlies[Month],tbMonthlies[Unemployment],P754)</f>
        <v>3.6000000000000004E-2</v>
      </c>
      <c r="Q753" s="48">
        <f>_xlfn.XLOOKUP(tbDailies[[#This Row],[Month]],tbMonthlies[Month],tbMonthlies[Debt to GDP],Q754)</f>
        <v>75.506</v>
      </c>
    </row>
    <row r="754" spans="2:17" ht="30" customHeight="1" x14ac:dyDescent="0.25">
      <c r="B754" s="10">
        <v>43759</v>
      </c>
      <c r="C754" s="18" t="str">
        <f>TEXT(tbDailies[[#This Row],[Date]],"mmm-yy")</f>
        <v>Oct-19</v>
      </c>
      <c r="D754" s="4">
        <v>37</v>
      </c>
      <c r="E754" s="4" t="str">
        <f>_xlfn.XLOOKUP(tbDailies[[#This Row],[Date]],FXUSDCAD[Date],FXUSDCAD[Rate],E755)</f>
        <v>1.3096</v>
      </c>
      <c r="F754" s="6">
        <f>_xlfn.XLOOKUP(tbDailies[[#This Row],[Date]],BTC_USD_History[Date],BTC_USD_History[Close],"n/a")</f>
        <v>8243.7207030000009</v>
      </c>
      <c r="G754" s="6">
        <f>_xlfn.XLOOKUP(tbDailies[[#This Row],[Date]],ETH_USD_History[Date(UTC)],ETH_USD_History[Value],"n/a")</f>
        <v>174.64</v>
      </c>
      <c r="H754" s="6">
        <f>_xlfn.XLOOKUP(tbDailies[[#This Row],[Date]],VOO_USD_History[Date],VOO_USD_History[Close],"n/a")</f>
        <v>275.60000600000001</v>
      </c>
      <c r="I754" s="8">
        <f>_xlfn.XLOOKUP(tbDailies[[#This Row],[Date]],VIX_USD_History[DATE],VIX_USD_History[CLOSE],"n/a")</f>
        <v>14</v>
      </c>
      <c r="J754" s="6">
        <f>tbDailies[[#This Row],[BTC-USD]]*tbDailies[[#This Row],[FX]]</f>
        <v>10795.976632648802</v>
      </c>
      <c r="K754" s="6">
        <f>tbDailies[[#This Row],[ETH-USD]]*tbDailies[[#This Row],[FX]]</f>
        <v>228.70854399999999</v>
      </c>
      <c r="L754" s="16">
        <f>_xlfn.XLOOKUP(tbDailies[[#This Row],[Month]],tbMonthlies[Month],tbMonthlies[US Inflation],L755)</f>
        <v>1.7600000000000001E-2</v>
      </c>
      <c r="M754" s="39">
        <f>_xlfn.XLOOKUP(tbDailies[[#This Row],[Month]],tbMonthlies[Month],tbMonthlies[Buffett Indicator],M755)</f>
        <v>1.3810849757113084</v>
      </c>
      <c r="N754" s="39">
        <f>_xlfn.XLOOKUP(tbDailies[[#This Row],[Month]],tbMonthlies[Month],tbMonthlies[CPI Indicator],N755)</f>
        <v>0.71530700169552763</v>
      </c>
      <c r="O754" s="39">
        <f>_xlfn.XLOOKUP(tbDailies[[#This Row],[Month]],tbMonthlies[Month],tbMonthlies[Shiller PE],O755)</f>
        <v>0.22039999999999998</v>
      </c>
      <c r="P754" s="39">
        <f>_xlfn.XLOOKUP(tbDailies[[#This Row],[Month]],tbMonthlies[Month],tbMonthlies[Unemployment],P755)</f>
        <v>3.6000000000000004E-2</v>
      </c>
      <c r="Q754" s="48">
        <f>_xlfn.XLOOKUP(tbDailies[[#This Row],[Month]],tbMonthlies[Month],tbMonthlies[Debt to GDP],Q755)</f>
        <v>75.506</v>
      </c>
    </row>
    <row r="755" spans="2:17" ht="30" customHeight="1" x14ac:dyDescent="0.25">
      <c r="B755" s="10">
        <v>43758</v>
      </c>
      <c r="C755" s="18" t="str">
        <f>TEXT(tbDailies[[#This Row],[Date]],"mmm-yy")</f>
        <v>Oct-19</v>
      </c>
      <c r="D755" s="4">
        <v>37</v>
      </c>
      <c r="E755" s="4" t="str">
        <f>_xlfn.XLOOKUP(tbDailies[[#This Row],[Date]],FXUSDCAD[Date],FXUSDCAD[Rate],E756)</f>
        <v>1.3132</v>
      </c>
      <c r="F755" s="6">
        <f>_xlfn.XLOOKUP(tbDailies[[#This Row],[Date]],BTC_USD_History[Date],BTC_USD_History[Close],"n/a")</f>
        <v>8222.078125</v>
      </c>
      <c r="G755" s="6">
        <f>_xlfn.XLOOKUP(tbDailies[[#This Row],[Date]],ETH_USD_History[Date(UTC)],ETH_USD_History[Value],"n/a")</f>
        <v>175.84</v>
      </c>
      <c r="H755" s="6" t="str">
        <f>_xlfn.XLOOKUP(tbDailies[[#This Row],[Date]],VOO_USD_History[Date],VOO_USD_History[Close],"n/a")</f>
        <v>n/a</v>
      </c>
      <c r="I755" s="8" t="str">
        <f>_xlfn.XLOOKUP(tbDailies[[#This Row],[Date]],VIX_USD_History[DATE],VIX_USD_History[CLOSE],"n/a")</f>
        <v>n/a</v>
      </c>
      <c r="J755" s="6">
        <f>tbDailies[[#This Row],[BTC-USD]]*tbDailies[[#This Row],[FX]]</f>
        <v>10797.23299375</v>
      </c>
      <c r="K755" s="6">
        <f>tbDailies[[#This Row],[ETH-USD]]*tbDailies[[#This Row],[FX]]</f>
        <v>230.91308799999999</v>
      </c>
      <c r="L755" s="16">
        <f>_xlfn.XLOOKUP(tbDailies[[#This Row],[Month]],tbMonthlies[Month],tbMonthlies[US Inflation],L756)</f>
        <v>1.7600000000000001E-2</v>
      </c>
      <c r="M755" s="39">
        <f>_xlfn.XLOOKUP(tbDailies[[#This Row],[Month]],tbMonthlies[Month],tbMonthlies[Buffett Indicator],M756)</f>
        <v>1.3810849757113084</v>
      </c>
      <c r="N755" s="39">
        <f>_xlfn.XLOOKUP(tbDailies[[#This Row],[Month]],tbMonthlies[Month],tbMonthlies[CPI Indicator],N756)</f>
        <v>0.71530700169552763</v>
      </c>
      <c r="O755" s="39">
        <f>_xlfn.XLOOKUP(tbDailies[[#This Row],[Month]],tbMonthlies[Month],tbMonthlies[Shiller PE],O756)</f>
        <v>0.22039999999999998</v>
      </c>
      <c r="P755" s="39">
        <f>_xlfn.XLOOKUP(tbDailies[[#This Row],[Month]],tbMonthlies[Month],tbMonthlies[Unemployment],P756)</f>
        <v>3.6000000000000004E-2</v>
      </c>
      <c r="Q755" s="48">
        <f>_xlfn.XLOOKUP(tbDailies[[#This Row],[Month]],tbMonthlies[Month],tbMonthlies[Debt to GDP],Q756)</f>
        <v>75.506</v>
      </c>
    </row>
    <row r="756" spans="2:17" ht="30" customHeight="1" x14ac:dyDescent="0.25">
      <c r="B756" s="10">
        <v>43757</v>
      </c>
      <c r="C756" s="18" t="str">
        <f>TEXT(tbDailies[[#This Row],[Date]],"mmm-yy")</f>
        <v>Oct-19</v>
      </c>
      <c r="D756" s="4">
        <v>41</v>
      </c>
      <c r="E756" s="4" t="str">
        <f>_xlfn.XLOOKUP(tbDailies[[#This Row],[Date]],FXUSDCAD[Date],FXUSDCAD[Rate],E757)</f>
        <v>1.3132</v>
      </c>
      <c r="F756" s="6">
        <f>_xlfn.XLOOKUP(tbDailies[[#This Row],[Date]],BTC_USD_History[Date],BTC_USD_History[Close],"n/a")</f>
        <v>7988.560547</v>
      </c>
      <c r="G756" s="6">
        <f>_xlfn.XLOOKUP(tbDailies[[#This Row],[Date]],ETH_USD_History[Date(UTC)],ETH_USD_History[Value],"n/a")</f>
        <v>172.37</v>
      </c>
      <c r="H756" s="6" t="str">
        <f>_xlfn.XLOOKUP(tbDailies[[#This Row],[Date]],VOO_USD_History[Date],VOO_USD_History[Close],"n/a")</f>
        <v>n/a</v>
      </c>
      <c r="I756" s="8" t="str">
        <f>_xlfn.XLOOKUP(tbDailies[[#This Row],[Date]],VIX_USD_History[DATE],VIX_USD_History[CLOSE],"n/a")</f>
        <v>n/a</v>
      </c>
      <c r="J756" s="6">
        <f>tbDailies[[#This Row],[BTC-USD]]*tbDailies[[#This Row],[FX]]</f>
        <v>10490.5777103204</v>
      </c>
      <c r="K756" s="6">
        <f>tbDailies[[#This Row],[ETH-USD]]*tbDailies[[#This Row],[FX]]</f>
        <v>226.35628399999999</v>
      </c>
      <c r="L756" s="16">
        <f>_xlfn.XLOOKUP(tbDailies[[#This Row],[Month]],tbMonthlies[Month],tbMonthlies[US Inflation],L757)</f>
        <v>1.7600000000000001E-2</v>
      </c>
      <c r="M756" s="39">
        <f>_xlfn.XLOOKUP(tbDailies[[#This Row],[Month]],tbMonthlies[Month],tbMonthlies[Buffett Indicator],M757)</f>
        <v>1.3810849757113084</v>
      </c>
      <c r="N756" s="39">
        <f>_xlfn.XLOOKUP(tbDailies[[#This Row],[Month]],tbMonthlies[Month],tbMonthlies[CPI Indicator],N757)</f>
        <v>0.71530700169552763</v>
      </c>
      <c r="O756" s="39">
        <f>_xlfn.XLOOKUP(tbDailies[[#This Row],[Month]],tbMonthlies[Month],tbMonthlies[Shiller PE],O757)</f>
        <v>0.22039999999999998</v>
      </c>
      <c r="P756" s="39">
        <f>_xlfn.XLOOKUP(tbDailies[[#This Row],[Month]],tbMonthlies[Month],tbMonthlies[Unemployment],P757)</f>
        <v>3.6000000000000004E-2</v>
      </c>
      <c r="Q756" s="48">
        <f>_xlfn.XLOOKUP(tbDailies[[#This Row],[Month]],tbMonthlies[Month],tbMonthlies[Debt to GDP],Q757)</f>
        <v>75.506</v>
      </c>
    </row>
    <row r="757" spans="2:17" ht="30" customHeight="1" x14ac:dyDescent="0.25">
      <c r="B757" s="10">
        <v>43756</v>
      </c>
      <c r="C757" s="18" t="str">
        <f>TEXT(tbDailies[[#This Row],[Date]],"mmm-yy")</f>
        <v>Oct-19</v>
      </c>
      <c r="D757" s="4">
        <v>40</v>
      </c>
      <c r="E757" s="4" t="str">
        <f>_xlfn.XLOOKUP(tbDailies[[#This Row],[Date]],FXUSDCAD[Date],FXUSDCAD[Rate],E758)</f>
        <v>1.3132</v>
      </c>
      <c r="F757" s="6">
        <f>_xlfn.XLOOKUP(tbDailies[[#This Row],[Date]],BTC_USD_History[Date],BTC_USD_History[Close],"n/a")</f>
        <v>7973.2075199999999</v>
      </c>
      <c r="G757" s="6">
        <f>_xlfn.XLOOKUP(tbDailies[[#This Row],[Date]],ETH_USD_History[Date(UTC)],ETH_USD_History[Value],"n/a")</f>
        <v>173.29</v>
      </c>
      <c r="H757" s="6">
        <f>_xlfn.XLOOKUP(tbDailies[[#This Row],[Date]],VOO_USD_History[Date],VOO_USD_History[Close],"n/a")</f>
        <v>273.69000199999999</v>
      </c>
      <c r="I757" s="8">
        <f>_xlfn.XLOOKUP(tbDailies[[#This Row],[Date]],VIX_USD_History[DATE],VIX_USD_History[CLOSE],"n/a")</f>
        <v>14.25</v>
      </c>
      <c r="J757" s="6">
        <f>tbDailies[[#This Row],[BTC-USD]]*tbDailies[[#This Row],[FX]]</f>
        <v>10470.416115263999</v>
      </c>
      <c r="K757" s="6">
        <f>tbDailies[[#This Row],[ETH-USD]]*tbDailies[[#This Row],[FX]]</f>
        <v>227.56442799999996</v>
      </c>
      <c r="L757" s="16">
        <f>_xlfn.XLOOKUP(tbDailies[[#This Row],[Month]],tbMonthlies[Month],tbMonthlies[US Inflation],L758)</f>
        <v>1.7600000000000001E-2</v>
      </c>
      <c r="M757" s="39">
        <f>_xlfn.XLOOKUP(tbDailies[[#This Row],[Month]],tbMonthlies[Month],tbMonthlies[Buffett Indicator],M758)</f>
        <v>1.3810849757113084</v>
      </c>
      <c r="N757" s="39">
        <f>_xlfn.XLOOKUP(tbDailies[[#This Row],[Month]],tbMonthlies[Month],tbMonthlies[CPI Indicator],N758)</f>
        <v>0.71530700169552763</v>
      </c>
      <c r="O757" s="39">
        <f>_xlfn.XLOOKUP(tbDailies[[#This Row],[Month]],tbMonthlies[Month],tbMonthlies[Shiller PE],O758)</f>
        <v>0.22039999999999998</v>
      </c>
      <c r="P757" s="39">
        <f>_xlfn.XLOOKUP(tbDailies[[#This Row],[Month]],tbMonthlies[Month],tbMonthlies[Unemployment],P758)</f>
        <v>3.6000000000000004E-2</v>
      </c>
      <c r="Q757" s="48">
        <f>_xlfn.XLOOKUP(tbDailies[[#This Row],[Month]],tbMonthlies[Month],tbMonthlies[Debt to GDP],Q758)</f>
        <v>75.506</v>
      </c>
    </row>
    <row r="758" spans="2:17" ht="30" customHeight="1" x14ac:dyDescent="0.25">
      <c r="B758" s="10">
        <v>43755</v>
      </c>
      <c r="C758" s="18" t="str">
        <f>TEXT(tbDailies[[#This Row],[Date]],"mmm-yy")</f>
        <v>Oct-19</v>
      </c>
      <c r="D758" s="4">
        <v>40</v>
      </c>
      <c r="E758" s="4" t="str">
        <f>_xlfn.XLOOKUP(tbDailies[[#This Row],[Date]],FXUSDCAD[Date],FXUSDCAD[Rate],E759)</f>
        <v>1.3143</v>
      </c>
      <c r="F758" s="6">
        <f>_xlfn.XLOOKUP(tbDailies[[#This Row],[Date]],BTC_USD_History[Date],BTC_USD_History[Close],"n/a")</f>
        <v>8103.9111329999996</v>
      </c>
      <c r="G758" s="6">
        <f>_xlfn.XLOOKUP(tbDailies[[#This Row],[Date]],ETH_USD_History[Date(UTC)],ETH_USD_History[Value],"n/a")</f>
        <v>177.5</v>
      </c>
      <c r="H758" s="6">
        <f>_xlfn.XLOOKUP(tbDailies[[#This Row],[Date]],VOO_USD_History[Date],VOO_USD_History[Close],"n/a")</f>
        <v>274.82000699999998</v>
      </c>
      <c r="I758" s="8">
        <f>_xlfn.XLOOKUP(tbDailies[[#This Row],[Date]],VIX_USD_History[DATE],VIX_USD_History[CLOSE],"n/a")</f>
        <v>13.79</v>
      </c>
      <c r="J758" s="6">
        <f>tbDailies[[#This Row],[BTC-USD]]*tbDailies[[#This Row],[FX]]</f>
        <v>10650.970402101899</v>
      </c>
      <c r="K758" s="6">
        <f>tbDailies[[#This Row],[ETH-USD]]*tbDailies[[#This Row],[FX]]</f>
        <v>233.28825000000001</v>
      </c>
      <c r="L758" s="16">
        <f>_xlfn.XLOOKUP(tbDailies[[#This Row],[Month]],tbMonthlies[Month],tbMonthlies[US Inflation],L759)</f>
        <v>1.7600000000000001E-2</v>
      </c>
      <c r="M758" s="39">
        <f>_xlfn.XLOOKUP(tbDailies[[#This Row],[Month]],tbMonthlies[Month],tbMonthlies[Buffett Indicator],M759)</f>
        <v>1.3810849757113084</v>
      </c>
      <c r="N758" s="39">
        <f>_xlfn.XLOOKUP(tbDailies[[#This Row],[Month]],tbMonthlies[Month],tbMonthlies[CPI Indicator],N759)</f>
        <v>0.71530700169552763</v>
      </c>
      <c r="O758" s="39">
        <f>_xlfn.XLOOKUP(tbDailies[[#This Row],[Month]],tbMonthlies[Month],tbMonthlies[Shiller PE],O759)</f>
        <v>0.22039999999999998</v>
      </c>
      <c r="P758" s="39">
        <f>_xlfn.XLOOKUP(tbDailies[[#This Row],[Month]],tbMonthlies[Month],tbMonthlies[Unemployment],P759)</f>
        <v>3.6000000000000004E-2</v>
      </c>
      <c r="Q758" s="48">
        <f>_xlfn.XLOOKUP(tbDailies[[#This Row],[Month]],tbMonthlies[Month],tbMonthlies[Debt to GDP],Q759)</f>
        <v>75.506</v>
      </c>
    </row>
    <row r="759" spans="2:17" ht="30" customHeight="1" x14ac:dyDescent="0.25">
      <c r="B759" s="10">
        <v>43754</v>
      </c>
      <c r="C759" s="18" t="str">
        <f>TEXT(tbDailies[[#This Row],[Date]],"mmm-yy")</f>
        <v>Oct-19</v>
      </c>
      <c r="D759" s="4">
        <v>40</v>
      </c>
      <c r="E759" s="4" t="str">
        <f>_xlfn.XLOOKUP(tbDailies[[#This Row],[Date]],FXUSDCAD[Date],FXUSDCAD[Rate],E760)</f>
        <v>1.3201</v>
      </c>
      <c r="F759" s="6">
        <f>_xlfn.XLOOKUP(tbDailies[[#This Row],[Date]],BTC_USD_History[Date],BTC_USD_History[Close],"n/a")</f>
        <v>8047.5268550000001</v>
      </c>
      <c r="G759" s="6">
        <f>_xlfn.XLOOKUP(tbDailies[[#This Row],[Date]],ETH_USD_History[Date(UTC)],ETH_USD_History[Value],"n/a")</f>
        <v>174.76</v>
      </c>
      <c r="H759" s="6">
        <f>_xlfn.XLOOKUP(tbDailies[[#This Row],[Date]],VOO_USD_History[Date],VOO_USD_History[Close],"n/a")</f>
        <v>274.07998700000002</v>
      </c>
      <c r="I759" s="8">
        <f>_xlfn.XLOOKUP(tbDailies[[#This Row],[Date]],VIX_USD_History[DATE],VIX_USD_History[CLOSE],"n/a")</f>
        <v>13.68</v>
      </c>
      <c r="J759" s="6">
        <f>tbDailies[[#This Row],[BTC-USD]]*tbDailies[[#This Row],[FX]]</f>
        <v>10623.540201285501</v>
      </c>
      <c r="K759" s="6">
        <f>tbDailies[[#This Row],[ETH-USD]]*tbDailies[[#This Row],[FX]]</f>
        <v>230.70067599999999</v>
      </c>
      <c r="L759" s="16">
        <f>_xlfn.XLOOKUP(tbDailies[[#This Row],[Month]],tbMonthlies[Month],tbMonthlies[US Inflation],L760)</f>
        <v>1.7600000000000001E-2</v>
      </c>
      <c r="M759" s="39">
        <f>_xlfn.XLOOKUP(tbDailies[[#This Row],[Month]],tbMonthlies[Month],tbMonthlies[Buffett Indicator],M760)</f>
        <v>1.3810849757113084</v>
      </c>
      <c r="N759" s="39">
        <f>_xlfn.XLOOKUP(tbDailies[[#This Row],[Month]],tbMonthlies[Month],tbMonthlies[CPI Indicator],N760)</f>
        <v>0.71530700169552763</v>
      </c>
      <c r="O759" s="39">
        <f>_xlfn.XLOOKUP(tbDailies[[#This Row],[Month]],tbMonthlies[Month],tbMonthlies[Shiller PE],O760)</f>
        <v>0.22039999999999998</v>
      </c>
      <c r="P759" s="39">
        <f>_xlfn.XLOOKUP(tbDailies[[#This Row],[Month]],tbMonthlies[Month],tbMonthlies[Unemployment],P760)</f>
        <v>3.6000000000000004E-2</v>
      </c>
      <c r="Q759" s="48">
        <f>_xlfn.XLOOKUP(tbDailies[[#This Row],[Month]],tbMonthlies[Month],tbMonthlies[Debt to GDP],Q760)</f>
        <v>75.506</v>
      </c>
    </row>
    <row r="760" spans="2:17" ht="30" customHeight="1" x14ac:dyDescent="0.25">
      <c r="B760" s="10">
        <v>43753</v>
      </c>
      <c r="C760" s="18" t="str">
        <f>TEXT(tbDailies[[#This Row],[Date]],"mmm-yy")</f>
        <v>Oct-19</v>
      </c>
      <c r="D760" s="4">
        <v>39</v>
      </c>
      <c r="E760" s="4" t="str">
        <f>_xlfn.XLOOKUP(tbDailies[[#This Row],[Date]],FXUSDCAD[Date],FXUSDCAD[Rate],E761)</f>
        <v>1.3211</v>
      </c>
      <c r="F760" s="6">
        <f>_xlfn.XLOOKUP(tbDailies[[#This Row],[Date]],BTC_USD_History[Date],BTC_USD_History[Close],"n/a")</f>
        <v>8205.3691409999992</v>
      </c>
      <c r="G760" s="6">
        <f>_xlfn.XLOOKUP(tbDailies[[#This Row],[Date]],ETH_USD_History[Date(UTC)],ETH_USD_History[Value],"n/a")</f>
        <v>180.74</v>
      </c>
      <c r="H760" s="6">
        <f>_xlfn.XLOOKUP(tbDailies[[#This Row],[Date]],VOO_USD_History[Date],VOO_USD_History[Close],"n/a")</f>
        <v>274.51001000000002</v>
      </c>
      <c r="I760" s="8">
        <f>_xlfn.XLOOKUP(tbDailies[[#This Row],[Date]],VIX_USD_History[DATE],VIX_USD_History[CLOSE],"n/a")</f>
        <v>13.54</v>
      </c>
      <c r="J760" s="6">
        <f>tbDailies[[#This Row],[BTC-USD]]*tbDailies[[#This Row],[FX]]</f>
        <v>10840.113172175099</v>
      </c>
      <c r="K760" s="6">
        <f>tbDailies[[#This Row],[ETH-USD]]*tbDailies[[#This Row],[FX]]</f>
        <v>238.77561399999999</v>
      </c>
      <c r="L760" s="16">
        <f>_xlfn.XLOOKUP(tbDailies[[#This Row],[Month]],tbMonthlies[Month],tbMonthlies[US Inflation],L761)</f>
        <v>1.7600000000000001E-2</v>
      </c>
      <c r="M760" s="39">
        <f>_xlfn.XLOOKUP(tbDailies[[#This Row],[Month]],tbMonthlies[Month],tbMonthlies[Buffett Indicator],M761)</f>
        <v>1.3810849757113084</v>
      </c>
      <c r="N760" s="39">
        <f>_xlfn.XLOOKUP(tbDailies[[#This Row],[Month]],tbMonthlies[Month],tbMonthlies[CPI Indicator],N761)</f>
        <v>0.71530700169552763</v>
      </c>
      <c r="O760" s="39">
        <f>_xlfn.XLOOKUP(tbDailies[[#This Row],[Month]],tbMonthlies[Month],tbMonthlies[Shiller PE],O761)</f>
        <v>0.22039999999999998</v>
      </c>
      <c r="P760" s="39">
        <f>_xlfn.XLOOKUP(tbDailies[[#This Row],[Month]],tbMonthlies[Month],tbMonthlies[Unemployment],P761)</f>
        <v>3.6000000000000004E-2</v>
      </c>
      <c r="Q760" s="48">
        <f>_xlfn.XLOOKUP(tbDailies[[#This Row],[Month]],tbMonthlies[Month],tbMonthlies[Debt to GDP],Q761)</f>
        <v>75.506</v>
      </c>
    </row>
    <row r="761" spans="2:17" ht="30" customHeight="1" x14ac:dyDescent="0.25">
      <c r="B761" s="10">
        <v>43752</v>
      </c>
      <c r="C761" s="18" t="str">
        <f>TEXT(tbDailies[[#This Row],[Date]],"mmm-yy")</f>
        <v>Oct-19</v>
      </c>
      <c r="D761" s="4">
        <v>37</v>
      </c>
      <c r="E761" s="4" t="str">
        <f>_xlfn.XLOOKUP(tbDailies[[#This Row],[Date]],FXUSDCAD[Date],FXUSDCAD[Rate],E762)</f>
        <v>1.3198</v>
      </c>
      <c r="F761" s="6">
        <f>_xlfn.XLOOKUP(tbDailies[[#This Row],[Date]],BTC_USD_History[Date],BTC_USD_History[Close],"n/a")</f>
        <v>8374.6865230000003</v>
      </c>
      <c r="G761" s="6">
        <f>_xlfn.XLOOKUP(tbDailies[[#This Row],[Date]],ETH_USD_History[Date(UTC)],ETH_USD_History[Value],"n/a")</f>
        <v>186.96</v>
      </c>
      <c r="H761" s="6">
        <f>_xlfn.XLOOKUP(tbDailies[[#This Row],[Date]],VOO_USD_History[Date],VOO_USD_History[Close],"n/a")</f>
        <v>271.88000499999998</v>
      </c>
      <c r="I761" s="8">
        <f>_xlfn.XLOOKUP(tbDailies[[#This Row],[Date]],VIX_USD_History[DATE],VIX_USD_History[CLOSE],"n/a")</f>
        <v>14.57</v>
      </c>
      <c r="J761" s="6">
        <f>tbDailies[[#This Row],[BTC-USD]]*tbDailies[[#This Row],[FX]]</f>
        <v>11052.911273055401</v>
      </c>
      <c r="K761" s="6">
        <f>tbDailies[[#This Row],[ETH-USD]]*tbDailies[[#This Row],[FX]]</f>
        <v>246.74980800000003</v>
      </c>
      <c r="L761" s="16">
        <f>_xlfn.XLOOKUP(tbDailies[[#This Row],[Month]],tbMonthlies[Month],tbMonthlies[US Inflation],L762)</f>
        <v>1.7600000000000001E-2</v>
      </c>
      <c r="M761" s="39">
        <f>_xlfn.XLOOKUP(tbDailies[[#This Row],[Month]],tbMonthlies[Month],tbMonthlies[Buffett Indicator],M762)</f>
        <v>1.3810849757113084</v>
      </c>
      <c r="N761" s="39">
        <f>_xlfn.XLOOKUP(tbDailies[[#This Row],[Month]],tbMonthlies[Month],tbMonthlies[CPI Indicator],N762)</f>
        <v>0.71530700169552763</v>
      </c>
      <c r="O761" s="39">
        <f>_xlfn.XLOOKUP(tbDailies[[#This Row],[Month]],tbMonthlies[Month],tbMonthlies[Shiller PE],O762)</f>
        <v>0.22039999999999998</v>
      </c>
      <c r="P761" s="39">
        <f>_xlfn.XLOOKUP(tbDailies[[#This Row],[Month]],tbMonthlies[Month],tbMonthlies[Unemployment],P762)</f>
        <v>3.6000000000000004E-2</v>
      </c>
      <c r="Q761" s="48">
        <f>_xlfn.XLOOKUP(tbDailies[[#This Row],[Month]],tbMonthlies[Month],tbMonthlies[Debt to GDP],Q762)</f>
        <v>75.506</v>
      </c>
    </row>
    <row r="762" spans="2:17" ht="30" customHeight="1" x14ac:dyDescent="0.25">
      <c r="B762" s="10">
        <v>43751</v>
      </c>
      <c r="C762" s="18" t="str">
        <f>TEXT(tbDailies[[#This Row],[Date]],"mmm-yy")</f>
        <v>Oct-19</v>
      </c>
      <c r="D762" s="4">
        <v>38</v>
      </c>
      <c r="E762" s="4" t="str">
        <f>_xlfn.XLOOKUP(tbDailies[[#This Row],[Date]],FXUSDCAD[Date],FXUSDCAD[Rate],E763)</f>
        <v>1.3198</v>
      </c>
      <c r="F762" s="6">
        <f>_xlfn.XLOOKUP(tbDailies[[#This Row],[Date]],BTC_USD_History[Date],BTC_USD_History[Close],"n/a")</f>
        <v>8321.0058590000008</v>
      </c>
      <c r="G762" s="6">
        <f>_xlfn.XLOOKUP(tbDailies[[#This Row],[Date]],ETH_USD_History[Date(UTC)],ETH_USD_History[Value],"n/a")</f>
        <v>181.37</v>
      </c>
      <c r="H762" s="6" t="str">
        <f>_xlfn.XLOOKUP(tbDailies[[#This Row],[Date]],VOO_USD_History[Date],VOO_USD_History[Close],"n/a")</f>
        <v>n/a</v>
      </c>
      <c r="I762" s="8" t="str">
        <f>_xlfn.XLOOKUP(tbDailies[[#This Row],[Date]],VIX_USD_History[DATE],VIX_USD_History[CLOSE],"n/a")</f>
        <v>n/a</v>
      </c>
      <c r="J762" s="6">
        <f>tbDailies[[#This Row],[BTC-USD]]*tbDailies[[#This Row],[FX]]</f>
        <v>10982.063532708202</v>
      </c>
      <c r="K762" s="6">
        <f>tbDailies[[#This Row],[ETH-USD]]*tbDailies[[#This Row],[FX]]</f>
        <v>239.37212600000001</v>
      </c>
      <c r="L762" s="16">
        <f>_xlfn.XLOOKUP(tbDailies[[#This Row],[Month]],tbMonthlies[Month],tbMonthlies[US Inflation],L763)</f>
        <v>1.7600000000000001E-2</v>
      </c>
      <c r="M762" s="39">
        <f>_xlfn.XLOOKUP(tbDailies[[#This Row],[Month]],tbMonthlies[Month],tbMonthlies[Buffett Indicator],M763)</f>
        <v>1.3810849757113084</v>
      </c>
      <c r="N762" s="39">
        <f>_xlfn.XLOOKUP(tbDailies[[#This Row],[Month]],tbMonthlies[Month],tbMonthlies[CPI Indicator],N763)</f>
        <v>0.71530700169552763</v>
      </c>
      <c r="O762" s="39">
        <f>_xlfn.XLOOKUP(tbDailies[[#This Row],[Month]],tbMonthlies[Month],tbMonthlies[Shiller PE],O763)</f>
        <v>0.22039999999999998</v>
      </c>
      <c r="P762" s="39">
        <f>_xlfn.XLOOKUP(tbDailies[[#This Row],[Month]],tbMonthlies[Month],tbMonthlies[Unemployment],P763)</f>
        <v>3.6000000000000004E-2</v>
      </c>
      <c r="Q762" s="48">
        <f>_xlfn.XLOOKUP(tbDailies[[#This Row],[Month]],tbMonthlies[Month],tbMonthlies[Debt to GDP],Q763)</f>
        <v>75.506</v>
      </c>
    </row>
    <row r="763" spans="2:17" ht="30" customHeight="1" x14ac:dyDescent="0.25">
      <c r="B763" s="10">
        <v>43750</v>
      </c>
      <c r="C763" s="18" t="str">
        <f>TEXT(tbDailies[[#This Row],[Date]],"mmm-yy")</f>
        <v>Oct-19</v>
      </c>
      <c r="D763" s="4">
        <v>38</v>
      </c>
      <c r="E763" s="4" t="str">
        <f>_xlfn.XLOOKUP(tbDailies[[#This Row],[Date]],FXUSDCAD[Date],FXUSDCAD[Rate],E764)</f>
        <v>1.3198</v>
      </c>
      <c r="F763" s="6">
        <f>_xlfn.XLOOKUP(tbDailies[[#This Row],[Date]],BTC_USD_History[Date],BTC_USD_History[Close],"n/a")</f>
        <v>8336.5556639999995</v>
      </c>
      <c r="G763" s="6">
        <f>_xlfn.XLOOKUP(tbDailies[[#This Row],[Date]],ETH_USD_History[Date(UTC)],ETH_USD_History[Value],"n/a")</f>
        <v>180.09</v>
      </c>
      <c r="H763" s="6" t="str">
        <f>_xlfn.XLOOKUP(tbDailies[[#This Row],[Date]],VOO_USD_History[Date],VOO_USD_History[Close],"n/a")</f>
        <v>n/a</v>
      </c>
      <c r="I763" s="8" t="str">
        <f>_xlfn.XLOOKUP(tbDailies[[#This Row],[Date]],VIX_USD_History[DATE],VIX_USD_History[CLOSE],"n/a")</f>
        <v>n/a</v>
      </c>
      <c r="J763" s="6">
        <f>tbDailies[[#This Row],[BTC-USD]]*tbDailies[[#This Row],[FX]]</f>
        <v>11002.5861653472</v>
      </c>
      <c r="K763" s="6">
        <f>tbDailies[[#This Row],[ETH-USD]]*tbDailies[[#This Row],[FX]]</f>
        <v>237.68278200000003</v>
      </c>
      <c r="L763" s="16">
        <f>_xlfn.XLOOKUP(tbDailies[[#This Row],[Month]],tbMonthlies[Month],tbMonthlies[US Inflation],L764)</f>
        <v>1.7600000000000001E-2</v>
      </c>
      <c r="M763" s="39">
        <f>_xlfn.XLOOKUP(tbDailies[[#This Row],[Month]],tbMonthlies[Month],tbMonthlies[Buffett Indicator],M764)</f>
        <v>1.3810849757113084</v>
      </c>
      <c r="N763" s="39">
        <f>_xlfn.XLOOKUP(tbDailies[[#This Row],[Month]],tbMonthlies[Month],tbMonthlies[CPI Indicator],N764)</f>
        <v>0.71530700169552763</v>
      </c>
      <c r="O763" s="39">
        <f>_xlfn.XLOOKUP(tbDailies[[#This Row],[Month]],tbMonthlies[Month],tbMonthlies[Shiller PE],O764)</f>
        <v>0.22039999999999998</v>
      </c>
      <c r="P763" s="39">
        <f>_xlfn.XLOOKUP(tbDailies[[#This Row],[Month]],tbMonthlies[Month],tbMonthlies[Unemployment],P764)</f>
        <v>3.6000000000000004E-2</v>
      </c>
      <c r="Q763" s="48">
        <f>_xlfn.XLOOKUP(tbDailies[[#This Row],[Month]],tbMonthlies[Month],tbMonthlies[Debt to GDP],Q764)</f>
        <v>75.506</v>
      </c>
    </row>
    <row r="764" spans="2:17" ht="30" customHeight="1" x14ac:dyDescent="0.25">
      <c r="B764" s="10">
        <v>43749</v>
      </c>
      <c r="C764" s="18" t="str">
        <f>TEXT(tbDailies[[#This Row],[Date]],"mmm-yy")</f>
        <v>Oct-19</v>
      </c>
      <c r="D764" s="4">
        <v>39</v>
      </c>
      <c r="E764" s="4" t="str">
        <f>_xlfn.XLOOKUP(tbDailies[[#This Row],[Date]],FXUSDCAD[Date],FXUSDCAD[Rate],E765)</f>
        <v>1.3198</v>
      </c>
      <c r="F764" s="6">
        <f>_xlfn.XLOOKUP(tbDailies[[#This Row],[Date]],BTC_USD_History[Date],BTC_USD_History[Close],"n/a")</f>
        <v>8321.7568360000005</v>
      </c>
      <c r="G764" s="6">
        <f>_xlfn.XLOOKUP(tbDailies[[#This Row],[Date]],ETH_USD_History[Date(UTC)],ETH_USD_History[Value],"n/a")</f>
        <v>180.94</v>
      </c>
      <c r="H764" s="6">
        <f>_xlfn.XLOOKUP(tbDailies[[#This Row],[Date]],VOO_USD_History[Date],VOO_USD_History[Close],"n/a")</f>
        <v>272.13000499999998</v>
      </c>
      <c r="I764" s="8">
        <f>_xlfn.XLOOKUP(tbDailies[[#This Row],[Date]],VIX_USD_History[DATE],VIX_USD_History[CLOSE],"n/a")</f>
        <v>15.58</v>
      </c>
      <c r="J764" s="6">
        <f>tbDailies[[#This Row],[BTC-USD]]*tbDailies[[#This Row],[FX]]</f>
        <v>10983.054672152801</v>
      </c>
      <c r="K764" s="6">
        <f>tbDailies[[#This Row],[ETH-USD]]*tbDailies[[#This Row],[FX]]</f>
        <v>238.80461200000002</v>
      </c>
      <c r="L764" s="16">
        <f>_xlfn.XLOOKUP(tbDailies[[#This Row],[Month]],tbMonthlies[Month],tbMonthlies[US Inflation],L765)</f>
        <v>1.7600000000000001E-2</v>
      </c>
      <c r="M764" s="39">
        <f>_xlfn.XLOOKUP(tbDailies[[#This Row],[Month]],tbMonthlies[Month],tbMonthlies[Buffett Indicator],M765)</f>
        <v>1.3810849757113084</v>
      </c>
      <c r="N764" s="39">
        <f>_xlfn.XLOOKUP(tbDailies[[#This Row],[Month]],tbMonthlies[Month],tbMonthlies[CPI Indicator],N765)</f>
        <v>0.71530700169552763</v>
      </c>
      <c r="O764" s="39">
        <f>_xlfn.XLOOKUP(tbDailies[[#This Row],[Month]],tbMonthlies[Month],tbMonthlies[Shiller PE],O765)</f>
        <v>0.22039999999999998</v>
      </c>
      <c r="P764" s="39">
        <f>_xlfn.XLOOKUP(tbDailies[[#This Row],[Month]],tbMonthlies[Month],tbMonthlies[Unemployment],P765)</f>
        <v>3.6000000000000004E-2</v>
      </c>
      <c r="Q764" s="48">
        <f>_xlfn.XLOOKUP(tbDailies[[#This Row],[Month]],tbMonthlies[Month],tbMonthlies[Debt to GDP],Q765)</f>
        <v>75.506</v>
      </c>
    </row>
    <row r="765" spans="2:17" ht="30" customHeight="1" x14ac:dyDescent="0.25">
      <c r="B765" s="10">
        <v>43748</v>
      </c>
      <c r="C765" s="18" t="str">
        <f>TEXT(tbDailies[[#This Row],[Date]],"mmm-yy")</f>
        <v>Oct-19</v>
      </c>
      <c r="D765" s="4">
        <v>41</v>
      </c>
      <c r="E765" s="4" t="str">
        <f>_xlfn.XLOOKUP(tbDailies[[#This Row],[Date]],FXUSDCAD[Date],FXUSDCAD[Rate],E766)</f>
        <v>1.3294</v>
      </c>
      <c r="F765" s="6">
        <f>_xlfn.XLOOKUP(tbDailies[[#This Row],[Date]],BTC_USD_History[Date],BTC_USD_History[Close],"n/a")</f>
        <v>8586.4736329999996</v>
      </c>
      <c r="G765" s="6">
        <f>_xlfn.XLOOKUP(tbDailies[[#This Row],[Date]],ETH_USD_History[Date(UTC)],ETH_USD_History[Value],"n/a")</f>
        <v>191.73</v>
      </c>
      <c r="H765" s="6">
        <f>_xlfn.XLOOKUP(tbDailies[[#This Row],[Date]],VOO_USD_History[Date],VOO_USD_History[Close],"n/a")</f>
        <v>269.32000699999998</v>
      </c>
      <c r="I765" s="8">
        <f>_xlfn.XLOOKUP(tbDailies[[#This Row],[Date]],VIX_USD_History[DATE],VIX_USD_History[CLOSE],"n/a")</f>
        <v>17.57</v>
      </c>
      <c r="J765" s="6">
        <f>tbDailies[[#This Row],[BTC-USD]]*tbDailies[[#This Row],[FX]]</f>
        <v>11414.858047710199</v>
      </c>
      <c r="K765" s="6">
        <f>tbDailies[[#This Row],[ETH-USD]]*tbDailies[[#This Row],[FX]]</f>
        <v>254.88586199999997</v>
      </c>
      <c r="L765" s="16">
        <f>_xlfn.XLOOKUP(tbDailies[[#This Row],[Month]],tbMonthlies[Month],tbMonthlies[US Inflation],L766)</f>
        <v>1.7600000000000001E-2</v>
      </c>
      <c r="M765" s="39">
        <f>_xlfn.XLOOKUP(tbDailies[[#This Row],[Month]],tbMonthlies[Month],tbMonthlies[Buffett Indicator],M766)</f>
        <v>1.3810849757113084</v>
      </c>
      <c r="N765" s="39">
        <f>_xlfn.XLOOKUP(tbDailies[[#This Row],[Month]],tbMonthlies[Month],tbMonthlies[CPI Indicator],N766)</f>
        <v>0.71530700169552763</v>
      </c>
      <c r="O765" s="39">
        <f>_xlfn.XLOOKUP(tbDailies[[#This Row],[Month]],tbMonthlies[Month],tbMonthlies[Shiller PE],O766)</f>
        <v>0.22039999999999998</v>
      </c>
      <c r="P765" s="39">
        <f>_xlfn.XLOOKUP(tbDailies[[#This Row],[Month]],tbMonthlies[Month],tbMonthlies[Unemployment],P766)</f>
        <v>3.6000000000000004E-2</v>
      </c>
      <c r="Q765" s="48">
        <f>_xlfn.XLOOKUP(tbDailies[[#This Row],[Month]],tbMonthlies[Month],tbMonthlies[Debt to GDP],Q766)</f>
        <v>75.506</v>
      </c>
    </row>
    <row r="766" spans="2:17" ht="30" customHeight="1" x14ac:dyDescent="0.25">
      <c r="B766" s="10">
        <v>43747</v>
      </c>
      <c r="C766" s="18" t="str">
        <f>TEXT(tbDailies[[#This Row],[Date]],"mmm-yy")</f>
        <v>Oct-19</v>
      </c>
      <c r="D766" s="4">
        <v>37</v>
      </c>
      <c r="E766" s="4" t="str">
        <f>_xlfn.XLOOKUP(tbDailies[[#This Row],[Date]],FXUSDCAD[Date],FXUSDCAD[Rate],E767)</f>
        <v>1.3324</v>
      </c>
      <c r="F766" s="6">
        <f>_xlfn.XLOOKUP(tbDailies[[#This Row],[Date]],BTC_USD_History[Date],BTC_USD_History[Close],"n/a")</f>
        <v>8595.7402340000008</v>
      </c>
      <c r="G766" s="6">
        <f>_xlfn.XLOOKUP(tbDailies[[#This Row],[Date]],ETH_USD_History[Date(UTC)],ETH_USD_History[Value],"n/a")</f>
        <v>193.43</v>
      </c>
      <c r="H766" s="6">
        <f>_xlfn.XLOOKUP(tbDailies[[#This Row],[Date]],VOO_USD_History[Date],VOO_USD_History[Close],"n/a")</f>
        <v>267.5</v>
      </c>
      <c r="I766" s="8">
        <f>_xlfn.XLOOKUP(tbDailies[[#This Row],[Date]],VIX_USD_History[DATE],VIX_USD_History[CLOSE],"n/a")</f>
        <v>18.64</v>
      </c>
      <c r="J766" s="6">
        <f>tbDailies[[#This Row],[BTC-USD]]*tbDailies[[#This Row],[FX]]</f>
        <v>11452.9642877816</v>
      </c>
      <c r="K766" s="6">
        <f>tbDailies[[#This Row],[ETH-USD]]*tbDailies[[#This Row],[FX]]</f>
        <v>257.72613200000001</v>
      </c>
      <c r="L766" s="16">
        <f>_xlfn.XLOOKUP(tbDailies[[#This Row],[Month]],tbMonthlies[Month],tbMonthlies[US Inflation],L767)</f>
        <v>1.7600000000000001E-2</v>
      </c>
      <c r="M766" s="39">
        <f>_xlfn.XLOOKUP(tbDailies[[#This Row],[Month]],tbMonthlies[Month],tbMonthlies[Buffett Indicator],M767)</f>
        <v>1.3810849757113084</v>
      </c>
      <c r="N766" s="39">
        <f>_xlfn.XLOOKUP(tbDailies[[#This Row],[Month]],tbMonthlies[Month],tbMonthlies[CPI Indicator],N767)</f>
        <v>0.71530700169552763</v>
      </c>
      <c r="O766" s="39">
        <f>_xlfn.XLOOKUP(tbDailies[[#This Row],[Month]],tbMonthlies[Month],tbMonthlies[Shiller PE],O767)</f>
        <v>0.22039999999999998</v>
      </c>
      <c r="P766" s="39">
        <f>_xlfn.XLOOKUP(tbDailies[[#This Row],[Month]],tbMonthlies[Month],tbMonthlies[Unemployment],P767)</f>
        <v>3.6000000000000004E-2</v>
      </c>
      <c r="Q766" s="48">
        <f>_xlfn.XLOOKUP(tbDailies[[#This Row],[Month]],tbMonthlies[Month],tbMonthlies[Debt to GDP],Q767)</f>
        <v>75.506</v>
      </c>
    </row>
    <row r="767" spans="2:17" ht="30" customHeight="1" x14ac:dyDescent="0.25">
      <c r="B767" s="10">
        <v>43746</v>
      </c>
      <c r="C767" s="18" t="str">
        <f>TEXT(tbDailies[[#This Row],[Date]],"mmm-yy")</f>
        <v>Oct-19</v>
      </c>
      <c r="D767" s="4">
        <v>39</v>
      </c>
      <c r="E767" s="4" t="str">
        <f>_xlfn.XLOOKUP(tbDailies[[#This Row],[Date]],FXUSDCAD[Date],FXUSDCAD[Rate],E768)</f>
        <v>1.3323</v>
      </c>
      <c r="F767" s="6">
        <f>_xlfn.XLOOKUP(tbDailies[[#This Row],[Date]],BTC_USD_History[Date],BTC_USD_History[Close],"n/a")</f>
        <v>8228.7832030000009</v>
      </c>
      <c r="G767" s="6">
        <f>_xlfn.XLOOKUP(tbDailies[[#This Row],[Date]],ETH_USD_History[Date(UTC)],ETH_USD_History[Value],"n/a")</f>
        <v>181.09</v>
      </c>
      <c r="H767" s="6">
        <f>_xlfn.XLOOKUP(tbDailies[[#This Row],[Date]],VOO_USD_History[Date],VOO_USD_History[Close],"n/a")</f>
        <v>265.02999899999998</v>
      </c>
      <c r="I767" s="8">
        <f>_xlfn.XLOOKUP(tbDailies[[#This Row],[Date]],VIX_USD_History[DATE],VIX_USD_History[CLOSE],"n/a")</f>
        <v>20.28</v>
      </c>
      <c r="J767" s="6">
        <f>tbDailies[[#This Row],[BTC-USD]]*tbDailies[[#This Row],[FX]]</f>
        <v>10963.207861356901</v>
      </c>
      <c r="K767" s="6">
        <f>tbDailies[[#This Row],[ETH-USD]]*tbDailies[[#This Row],[FX]]</f>
        <v>241.26620700000001</v>
      </c>
      <c r="L767" s="16">
        <f>_xlfn.XLOOKUP(tbDailies[[#This Row],[Month]],tbMonthlies[Month],tbMonthlies[US Inflation],L768)</f>
        <v>1.7600000000000001E-2</v>
      </c>
      <c r="M767" s="39">
        <f>_xlfn.XLOOKUP(tbDailies[[#This Row],[Month]],tbMonthlies[Month],tbMonthlies[Buffett Indicator],M768)</f>
        <v>1.3810849757113084</v>
      </c>
      <c r="N767" s="39">
        <f>_xlfn.XLOOKUP(tbDailies[[#This Row],[Month]],tbMonthlies[Month],tbMonthlies[CPI Indicator],N768)</f>
        <v>0.71530700169552763</v>
      </c>
      <c r="O767" s="39">
        <f>_xlfn.XLOOKUP(tbDailies[[#This Row],[Month]],tbMonthlies[Month],tbMonthlies[Shiller PE],O768)</f>
        <v>0.22039999999999998</v>
      </c>
      <c r="P767" s="39">
        <f>_xlfn.XLOOKUP(tbDailies[[#This Row],[Month]],tbMonthlies[Month],tbMonthlies[Unemployment],P768)</f>
        <v>3.6000000000000004E-2</v>
      </c>
      <c r="Q767" s="48">
        <f>_xlfn.XLOOKUP(tbDailies[[#This Row],[Month]],tbMonthlies[Month],tbMonthlies[Debt to GDP],Q768)</f>
        <v>75.506</v>
      </c>
    </row>
    <row r="768" spans="2:17" ht="30" customHeight="1" x14ac:dyDescent="0.25">
      <c r="B768" s="10">
        <v>43745</v>
      </c>
      <c r="C768" s="18" t="str">
        <f>TEXT(tbDailies[[#This Row],[Date]],"mmm-yy")</f>
        <v>Oct-19</v>
      </c>
      <c r="D768" s="4">
        <v>27</v>
      </c>
      <c r="E768" s="4" t="str">
        <f>_xlfn.XLOOKUP(tbDailies[[#This Row],[Date]],FXUSDCAD[Date],FXUSDCAD[Rate],E769)</f>
        <v>1.3306</v>
      </c>
      <c r="F768" s="6">
        <f>_xlfn.XLOOKUP(tbDailies[[#This Row],[Date]],BTC_USD_History[Date],BTC_USD_History[Close],"n/a")</f>
        <v>8245.6230469999991</v>
      </c>
      <c r="G768" s="6">
        <f>_xlfn.XLOOKUP(tbDailies[[#This Row],[Date]],ETH_USD_History[Date(UTC)],ETH_USD_History[Value],"n/a")</f>
        <v>180.49</v>
      </c>
      <c r="H768" s="6">
        <f>_xlfn.XLOOKUP(tbDailies[[#This Row],[Date]],VOO_USD_History[Date],VOO_USD_History[Close],"n/a")</f>
        <v>269.209991</v>
      </c>
      <c r="I768" s="8">
        <f>_xlfn.XLOOKUP(tbDailies[[#This Row],[Date]],VIX_USD_History[DATE],VIX_USD_History[CLOSE],"n/a")</f>
        <v>17.86</v>
      </c>
      <c r="J768" s="6">
        <f>tbDailies[[#This Row],[BTC-USD]]*tbDailies[[#This Row],[FX]]</f>
        <v>10971.626026338199</v>
      </c>
      <c r="K768" s="6">
        <f>tbDailies[[#This Row],[ETH-USD]]*tbDailies[[#This Row],[FX]]</f>
        <v>240.15999400000001</v>
      </c>
      <c r="L768" s="16">
        <f>_xlfn.XLOOKUP(tbDailies[[#This Row],[Month]],tbMonthlies[Month],tbMonthlies[US Inflation],L769)</f>
        <v>1.7600000000000001E-2</v>
      </c>
      <c r="M768" s="39">
        <f>_xlfn.XLOOKUP(tbDailies[[#This Row],[Month]],tbMonthlies[Month],tbMonthlies[Buffett Indicator],M769)</f>
        <v>1.3810849757113084</v>
      </c>
      <c r="N768" s="39">
        <f>_xlfn.XLOOKUP(tbDailies[[#This Row],[Month]],tbMonthlies[Month],tbMonthlies[CPI Indicator],N769)</f>
        <v>0.71530700169552763</v>
      </c>
      <c r="O768" s="39">
        <f>_xlfn.XLOOKUP(tbDailies[[#This Row],[Month]],tbMonthlies[Month],tbMonthlies[Shiller PE],O769)</f>
        <v>0.22039999999999998</v>
      </c>
      <c r="P768" s="39">
        <f>_xlfn.XLOOKUP(tbDailies[[#This Row],[Month]],tbMonthlies[Month],tbMonthlies[Unemployment],P769)</f>
        <v>3.6000000000000004E-2</v>
      </c>
      <c r="Q768" s="48">
        <f>_xlfn.XLOOKUP(tbDailies[[#This Row],[Month]],tbMonthlies[Month],tbMonthlies[Debt to GDP],Q769)</f>
        <v>75.506</v>
      </c>
    </row>
    <row r="769" spans="2:17" ht="30" customHeight="1" x14ac:dyDescent="0.25">
      <c r="B769" s="10">
        <v>43744</v>
      </c>
      <c r="C769" s="18" t="str">
        <f>TEXT(tbDailies[[#This Row],[Date]],"mmm-yy")</f>
        <v>Oct-19</v>
      </c>
      <c r="D769" s="4">
        <v>32</v>
      </c>
      <c r="E769" s="4" t="str">
        <f>_xlfn.XLOOKUP(tbDailies[[#This Row],[Date]],FXUSDCAD[Date],FXUSDCAD[Rate],E770)</f>
        <v>1.3317</v>
      </c>
      <c r="F769" s="6">
        <f>_xlfn.XLOOKUP(tbDailies[[#This Row],[Date]],BTC_USD_History[Date],BTC_USD_History[Close],"n/a")</f>
        <v>7988.1557620000003</v>
      </c>
      <c r="G769" s="6">
        <f>_xlfn.XLOOKUP(tbDailies[[#This Row],[Date]],ETH_USD_History[Date(UTC)],ETH_USD_History[Value],"n/a")</f>
        <v>170.26</v>
      </c>
      <c r="H769" s="6" t="str">
        <f>_xlfn.XLOOKUP(tbDailies[[#This Row],[Date]],VOO_USD_History[Date],VOO_USD_History[Close],"n/a")</f>
        <v>n/a</v>
      </c>
      <c r="I769" s="8" t="str">
        <f>_xlfn.XLOOKUP(tbDailies[[#This Row],[Date]],VIX_USD_History[DATE],VIX_USD_History[CLOSE],"n/a")</f>
        <v>n/a</v>
      </c>
      <c r="J769" s="6">
        <f>tbDailies[[#This Row],[BTC-USD]]*tbDailies[[#This Row],[FX]]</f>
        <v>10637.827028255402</v>
      </c>
      <c r="K769" s="6">
        <f>tbDailies[[#This Row],[ETH-USD]]*tbDailies[[#This Row],[FX]]</f>
        <v>226.735242</v>
      </c>
      <c r="L769" s="16">
        <f>_xlfn.XLOOKUP(tbDailies[[#This Row],[Month]],tbMonthlies[Month],tbMonthlies[US Inflation],L770)</f>
        <v>1.7600000000000001E-2</v>
      </c>
      <c r="M769" s="39">
        <f>_xlfn.XLOOKUP(tbDailies[[#This Row],[Month]],tbMonthlies[Month],tbMonthlies[Buffett Indicator],M770)</f>
        <v>1.3810849757113084</v>
      </c>
      <c r="N769" s="39">
        <f>_xlfn.XLOOKUP(tbDailies[[#This Row],[Month]],tbMonthlies[Month],tbMonthlies[CPI Indicator],N770)</f>
        <v>0.71530700169552763</v>
      </c>
      <c r="O769" s="39">
        <f>_xlfn.XLOOKUP(tbDailies[[#This Row],[Month]],tbMonthlies[Month],tbMonthlies[Shiller PE],O770)</f>
        <v>0.22039999999999998</v>
      </c>
      <c r="P769" s="39">
        <f>_xlfn.XLOOKUP(tbDailies[[#This Row],[Month]],tbMonthlies[Month],tbMonthlies[Unemployment],P770)</f>
        <v>3.6000000000000004E-2</v>
      </c>
      <c r="Q769" s="48">
        <f>_xlfn.XLOOKUP(tbDailies[[#This Row],[Month]],tbMonthlies[Month],tbMonthlies[Debt to GDP],Q770)</f>
        <v>75.506</v>
      </c>
    </row>
    <row r="770" spans="2:17" ht="30" customHeight="1" x14ac:dyDescent="0.25">
      <c r="B770" s="10">
        <v>43743</v>
      </c>
      <c r="C770" s="18" t="str">
        <f>TEXT(tbDailies[[#This Row],[Date]],"mmm-yy")</f>
        <v>Oct-19</v>
      </c>
      <c r="D770" s="4">
        <v>31</v>
      </c>
      <c r="E770" s="4" t="str">
        <f>_xlfn.XLOOKUP(tbDailies[[#This Row],[Date]],FXUSDCAD[Date],FXUSDCAD[Rate],E771)</f>
        <v>1.3317</v>
      </c>
      <c r="F770" s="6">
        <f>_xlfn.XLOOKUP(tbDailies[[#This Row],[Date]],BTC_USD_History[Date],BTC_USD_History[Close],"n/a")</f>
        <v>8151.5004879999997</v>
      </c>
      <c r="G770" s="6">
        <f>_xlfn.XLOOKUP(tbDailies[[#This Row],[Date]],ETH_USD_History[Date(UTC)],ETH_USD_History[Value],"n/a")</f>
        <v>176.9</v>
      </c>
      <c r="H770" s="6" t="str">
        <f>_xlfn.XLOOKUP(tbDailies[[#This Row],[Date]],VOO_USD_History[Date],VOO_USD_History[Close],"n/a")</f>
        <v>n/a</v>
      </c>
      <c r="I770" s="8" t="str">
        <f>_xlfn.XLOOKUP(tbDailies[[#This Row],[Date]],VIX_USD_History[DATE],VIX_USD_History[CLOSE],"n/a")</f>
        <v>n/a</v>
      </c>
      <c r="J770" s="6">
        <f>tbDailies[[#This Row],[BTC-USD]]*tbDailies[[#This Row],[FX]]</f>
        <v>10855.3531998696</v>
      </c>
      <c r="K770" s="6">
        <f>tbDailies[[#This Row],[ETH-USD]]*tbDailies[[#This Row],[FX]]</f>
        <v>235.57773000000003</v>
      </c>
      <c r="L770" s="16">
        <f>_xlfn.XLOOKUP(tbDailies[[#This Row],[Month]],tbMonthlies[Month],tbMonthlies[US Inflation],L771)</f>
        <v>1.7600000000000001E-2</v>
      </c>
      <c r="M770" s="39">
        <f>_xlfn.XLOOKUP(tbDailies[[#This Row],[Month]],tbMonthlies[Month],tbMonthlies[Buffett Indicator],M771)</f>
        <v>1.3810849757113084</v>
      </c>
      <c r="N770" s="39">
        <f>_xlfn.XLOOKUP(tbDailies[[#This Row],[Month]],tbMonthlies[Month],tbMonthlies[CPI Indicator],N771)</f>
        <v>0.71530700169552763</v>
      </c>
      <c r="O770" s="39">
        <f>_xlfn.XLOOKUP(tbDailies[[#This Row],[Month]],tbMonthlies[Month],tbMonthlies[Shiller PE],O771)</f>
        <v>0.22039999999999998</v>
      </c>
      <c r="P770" s="39">
        <f>_xlfn.XLOOKUP(tbDailies[[#This Row],[Month]],tbMonthlies[Month],tbMonthlies[Unemployment],P771)</f>
        <v>3.6000000000000004E-2</v>
      </c>
      <c r="Q770" s="48">
        <f>_xlfn.XLOOKUP(tbDailies[[#This Row],[Month]],tbMonthlies[Month],tbMonthlies[Debt to GDP],Q771)</f>
        <v>75.506</v>
      </c>
    </row>
    <row r="771" spans="2:17" ht="30" customHeight="1" x14ac:dyDescent="0.25">
      <c r="B771" s="10">
        <v>43742</v>
      </c>
      <c r="C771" s="18" t="str">
        <f>TEXT(tbDailies[[#This Row],[Date]],"mmm-yy")</f>
        <v>Oct-19</v>
      </c>
      <c r="D771" s="4">
        <v>30</v>
      </c>
      <c r="E771" s="4" t="str">
        <f>_xlfn.XLOOKUP(tbDailies[[#This Row],[Date]],FXUSDCAD[Date],FXUSDCAD[Rate],E772)</f>
        <v>1.3317</v>
      </c>
      <c r="F771" s="6">
        <f>_xlfn.XLOOKUP(tbDailies[[#This Row],[Date]],BTC_USD_History[Date],BTC_USD_History[Close],"n/a")</f>
        <v>8205.9394530000009</v>
      </c>
      <c r="G771" s="6">
        <f>_xlfn.XLOOKUP(tbDailies[[#This Row],[Date]],ETH_USD_History[Date(UTC)],ETH_USD_History[Value],"n/a")</f>
        <v>176.21</v>
      </c>
      <c r="H771" s="6">
        <f>_xlfn.XLOOKUP(tbDailies[[#This Row],[Date]],VOO_USD_History[Date],VOO_USD_History[Close],"n/a")</f>
        <v>270.36999500000002</v>
      </c>
      <c r="I771" s="8">
        <f>_xlfn.XLOOKUP(tbDailies[[#This Row],[Date]],VIX_USD_History[DATE],VIX_USD_History[CLOSE],"n/a")</f>
        <v>17.04</v>
      </c>
      <c r="J771" s="6">
        <f>tbDailies[[#This Row],[BTC-USD]]*tbDailies[[#This Row],[FX]]</f>
        <v>10927.849569560101</v>
      </c>
      <c r="K771" s="6">
        <f>tbDailies[[#This Row],[ETH-USD]]*tbDailies[[#This Row],[FX]]</f>
        <v>234.65885700000004</v>
      </c>
      <c r="L771" s="16">
        <f>_xlfn.XLOOKUP(tbDailies[[#This Row],[Month]],tbMonthlies[Month],tbMonthlies[US Inflation],L772)</f>
        <v>1.7600000000000001E-2</v>
      </c>
      <c r="M771" s="39">
        <f>_xlfn.XLOOKUP(tbDailies[[#This Row],[Month]],tbMonthlies[Month],tbMonthlies[Buffett Indicator],M772)</f>
        <v>1.3810849757113084</v>
      </c>
      <c r="N771" s="39">
        <f>_xlfn.XLOOKUP(tbDailies[[#This Row],[Month]],tbMonthlies[Month],tbMonthlies[CPI Indicator],N772)</f>
        <v>0.71530700169552763</v>
      </c>
      <c r="O771" s="39">
        <f>_xlfn.XLOOKUP(tbDailies[[#This Row],[Month]],tbMonthlies[Month],tbMonthlies[Shiller PE],O772)</f>
        <v>0.22039999999999998</v>
      </c>
      <c r="P771" s="39">
        <f>_xlfn.XLOOKUP(tbDailies[[#This Row],[Month]],tbMonthlies[Month],tbMonthlies[Unemployment],P772)</f>
        <v>3.6000000000000004E-2</v>
      </c>
      <c r="Q771" s="48">
        <f>_xlfn.XLOOKUP(tbDailies[[#This Row],[Month]],tbMonthlies[Month],tbMonthlies[Debt to GDP],Q772)</f>
        <v>75.506</v>
      </c>
    </row>
    <row r="772" spans="2:17" ht="30" customHeight="1" x14ac:dyDescent="0.25">
      <c r="B772" s="10">
        <v>43741</v>
      </c>
      <c r="C772" s="18" t="str">
        <f>TEXT(tbDailies[[#This Row],[Date]],"mmm-yy")</f>
        <v>Oct-19</v>
      </c>
      <c r="D772" s="4">
        <v>37</v>
      </c>
      <c r="E772" s="4" t="str">
        <f>_xlfn.XLOOKUP(tbDailies[[#This Row],[Date]],FXUSDCAD[Date],FXUSDCAD[Rate],E773)</f>
        <v>1.3330</v>
      </c>
      <c r="F772" s="6">
        <f>_xlfn.XLOOKUP(tbDailies[[#This Row],[Date]],BTC_USD_History[Date],BTC_USD_History[Close],"n/a")</f>
        <v>8259.9921880000002</v>
      </c>
      <c r="G772" s="6">
        <f>_xlfn.XLOOKUP(tbDailies[[#This Row],[Date]],ETH_USD_History[Date(UTC)],ETH_USD_History[Value],"n/a")</f>
        <v>175.17</v>
      </c>
      <c r="H772" s="6">
        <f>_xlfn.XLOOKUP(tbDailies[[#This Row],[Date]],VOO_USD_History[Date],VOO_USD_History[Close],"n/a")</f>
        <v>266.67001299999998</v>
      </c>
      <c r="I772" s="8">
        <f>_xlfn.XLOOKUP(tbDailies[[#This Row],[Date]],VIX_USD_History[DATE],VIX_USD_History[CLOSE],"n/a")</f>
        <v>19.12</v>
      </c>
      <c r="J772" s="6">
        <f>tbDailies[[#This Row],[BTC-USD]]*tbDailies[[#This Row],[FX]]</f>
        <v>11010.569586604001</v>
      </c>
      <c r="K772" s="6">
        <f>tbDailies[[#This Row],[ETH-USD]]*tbDailies[[#This Row],[FX]]</f>
        <v>233.50160999999997</v>
      </c>
      <c r="L772" s="16">
        <f>_xlfn.XLOOKUP(tbDailies[[#This Row],[Month]],tbMonthlies[Month],tbMonthlies[US Inflation],L773)</f>
        <v>1.7600000000000001E-2</v>
      </c>
      <c r="M772" s="39">
        <f>_xlfn.XLOOKUP(tbDailies[[#This Row],[Month]],tbMonthlies[Month],tbMonthlies[Buffett Indicator],M773)</f>
        <v>1.3810849757113084</v>
      </c>
      <c r="N772" s="39">
        <f>_xlfn.XLOOKUP(tbDailies[[#This Row],[Month]],tbMonthlies[Month],tbMonthlies[CPI Indicator],N773)</f>
        <v>0.71530700169552763</v>
      </c>
      <c r="O772" s="39">
        <f>_xlfn.XLOOKUP(tbDailies[[#This Row],[Month]],tbMonthlies[Month],tbMonthlies[Shiller PE],O773)</f>
        <v>0.22039999999999998</v>
      </c>
      <c r="P772" s="39">
        <f>_xlfn.XLOOKUP(tbDailies[[#This Row],[Month]],tbMonthlies[Month],tbMonthlies[Unemployment],P773)</f>
        <v>3.6000000000000004E-2</v>
      </c>
      <c r="Q772" s="48">
        <f>_xlfn.XLOOKUP(tbDailies[[#This Row],[Month]],tbMonthlies[Month],tbMonthlies[Debt to GDP],Q773)</f>
        <v>75.506</v>
      </c>
    </row>
    <row r="773" spans="2:17" ht="30" customHeight="1" x14ac:dyDescent="0.25">
      <c r="B773" s="10">
        <v>43740</v>
      </c>
      <c r="C773" s="18" t="str">
        <f>TEXT(tbDailies[[#This Row],[Date]],"mmm-yy")</f>
        <v>Oct-19</v>
      </c>
      <c r="D773" s="4">
        <v>39</v>
      </c>
      <c r="E773" s="4" t="str">
        <f>_xlfn.XLOOKUP(tbDailies[[#This Row],[Date]],FXUSDCAD[Date],FXUSDCAD[Rate],E774)</f>
        <v>1.3294</v>
      </c>
      <c r="F773" s="6">
        <f>_xlfn.XLOOKUP(tbDailies[[#This Row],[Date]],BTC_USD_History[Date],BTC_USD_History[Close],"n/a")</f>
        <v>8393.0419920000004</v>
      </c>
      <c r="G773" s="6">
        <f>_xlfn.XLOOKUP(tbDailies[[#This Row],[Date]],ETH_USD_History[Date(UTC)],ETH_USD_History[Value],"n/a")</f>
        <v>181.06</v>
      </c>
      <c r="H773" s="6">
        <f>_xlfn.XLOOKUP(tbDailies[[#This Row],[Date]],VOO_USD_History[Date],VOO_USD_History[Close],"n/a")</f>
        <v>264.57000699999998</v>
      </c>
      <c r="I773" s="8">
        <f>_xlfn.XLOOKUP(tbDailies[[#This Row],[Date]],VIX_USD_History[DATE],VIX_USD_History[CLOSE],"n/a")</f>
        <v>20.56</v>
      </c>
      <c r="J773" s="6">
        <f>tbDailies[[#This Row],[BTC-USD]]*tbDailies[[#This Row],[FX]]</f>
        <v>11157.7100241648</v>
      </c>
      <c r="K773" s="6">
        <f>tbDailies[[#This Row],[ETH-USD]]*tbDailies[[#This Row],[FX]]</f>
        <v>240.70116399999998</v>
      </c>
      <c r="L773" s="16">
        <f>_xlfn.XLOOKUP(tbDailies[[#This Row],[Month]],tbMonthlies[Month],tbMonthlies[US Inflation],L774)</f>
        <v>1.7600000000000001E-2</v>
      </c>
      <c r="M773" s="39">
        <f>_xlfn.XLOOKUP(tbDailies[[#This Row],[Month]],tbMonthlies[Month],tbMonthlies[Buffett Indicator],M774)</f>
        <v>1.3810849757113084</v>
      </c>
      <c r="N773" s="39">
        <f>_xlfn.XLOOKUP(tbDailies[[#This Row],[Month]],tbMonthlies[Month],tbMonthlies[CPI Indicator],N774)</f>
        <v>0.71530700169552763</v>
      </c>
      <c r="O773" s="39">
        <f>_xlfn.XLOOKUP(tbDailies[[#This Row],[Month]],tbMonthlies[Month],tbMonthlies[Shiller PE],O774)</f>
        <v>0.22039999999999998</v>
      </c>
      <c r="P773" s="39">
        <f>_xlfn.XLOOKUP(tbDailies[[#This Row],[Month]],tbMonthlies[Month],tbMonthlies[Unemployment],P774)</f>
        <v>3.6000000000000004E-2</v>
      </c>
      <c r="Q773" s="48">
        <f>_xlfn.XLOOKUP(tbDailies[[#This Row],[Month]],tbMonthlies[Month],tbMonthlies[Debt to GDP],Q774)</f>
        <v>75.506</v>
      </c>
    </row>
    <row r="774" spans="2:17" ht="30" customHeight="1" x14ac:dyDescent="0.25">
      <c r="B774" s="10">
        <v>43739</v>
      </c>
      <c r="C774" s="18" t="str">
        <f>TEXT(tbDailies[[#This Row],[Date]],"mmm-yy")</f>
        <v>Oct-19</v>
      </c>
      <c r="D774" s="4">
        <v>38</v>
      </c>
      <c r="E774" s="4" t="str">
        <f>_xlfn.XLOOKUP(tbDailies[[#This Row],[Date]],FXUSDCAD[Date],FXUSDCAD[Rate],E775)</f>
        <v>1.3244</v>
      </c>
      <c r="F774" s="6">
        <f>_xlfn.XLOOKUP(tbDailies[[#This Row],[Date]],BTC_USD_History[Date],BTC_USD_History[Close],"n/a")</f>
        <v>8343.2763670000004</v>
      </c>
      <c r="G774" s="6">
        <f>_xlfn.XLOOKUP(tbDailies[[#This Row],[Date]],ETH_USD_History[Date(UTC)],ETH_USD_History[Value],"n/a")</f>
        <v>176.39</v>
      </c>
      <c r="H774" s="6">
        <f>_xlfn.XLOOKUP(tbDailies[[#This Row],[Date]],VOO_USD_History[Date],VOO_USD_History[Close],"n/a")</f>
        <v>269.32000699999998</v>
      </c>
      <c r="I774" s="8">
        <f>_xlfn.XLOOKUP(tbDailies[[#This Row],[Date]],VIX_USD_History[DATE],VIX_USD_History[CLOSE],"n/a")</f>
        <v>18.559999999999999</v>
      </c>
      <c r="J774" s="6">
        <f>tbDailies[[#This Row],[BTC-USD]]*tbDailies[[#This Row],[FX]]</f>
        <v>11049.835220454801</v>
      </c>
      <c r="K774" s="6">
        <f>tbDailies[[#This Row],[ETH-USD]]*tbDailies[[#This Row],[FX]]</f>
        <v>233.61091599999997</v>
      </c>
      <c r="L774" s="16">
        <f>_xlfn.XLOOKUP(tbDailies[[#This Row],[Month]],tbMonthlies[Month],tbMonthlies[US Inflation],L775)</f>
        <v>1.7600000000000001E-2</v>
      </c>
      <c r="M774" s="39">
        <f>_xlfn.XLOOKUP(tbDailies[[#This Row],[Month]],tbMonthlies[Month],tbMonthlies[Buffett Indicator],M775)</f>
        <v>1.3810849757113084</v>
      </c>
      <c r="N774" s="39">
        <f>_xlfn.XLOOKUP(tbDailies[[#This Row],[Month]],tbMonthlies[Month],tbMonthlies[CPI Indicator],N775)</f>
        <v>0.71530700169552763</v>
      </c>
      <c r="O774" s="39">
        <f>_xlfn.XLOOKUP(tbDailies[[#This Row],[Month]],tbMonthlies[Month],tbMonthlies[Shiller PE],O775)</f>
        <v>0.22039999999999998</v>
      </c>
      <c r="P774" s="39">
        <f>_xlfn.XLOOKUP(tbDailies[[#This Row],[Month]],tbMonthlies[Month],tbMonthlies[Unemployment],P775)</f>
        <v>3.6000000000000004E-2</v>
      </c>
      <c r="Q774" s="48">
        <f>_xlfn.XLOOKUP(tbDailies[[#This Row],[Month]],tbMonthlies[Month],tbMonthlies[Debt to GDP],Q775)</f>
        <v>75.506</v>
      </c>
    </row>
    <row r="775" spans="2:17" ht="30" customHeight="1" x14ac:dyDescent="0.25">
      <c r="B775" s="10">
        <v>43738</v>
      </c>
      <c r="C775" s="18" t="str">
        <f>TEXT(tbDailies[[#This Row],[Date]],"mmm-yy")</f>
        <v>Sep-19</v>
      </c>
      <c r="D775" s="4">
        <v>27</v>
      </c>
      <c r="E775" s="4" t="str">
        <f>_xlfn.XLOOKUP(tbDailies[[#This Row],[Date]],FXUSDCAD[Date],FXUSDCAD[Rate],E776)</f>
        <v>1.3243</v>
      </c>
      <c r="F775" s="6">
        <f>_xlfn.XLOOKUP(tbDailies[[#This Row],[Date]],BTC_USD_History[Date],BTC_USD_History[Close],"n/a")</f>
        <v>8293.8681639999995</v>
      </c>
      <c r="G775" s="6">
        <f>_xlfn.XLOOKUP(tbDailies[[#This Row],[Date]],ETH_USD_History[Date(UTC)],ETH_USD_History[Value],"n/a")</f>
        <v>181.47</v>
      </c>
      <c r="H775" s="6">
        <f>_xlfn.XLOOKUP(tbDailies[[#This Row],[Date]],VOO_USD_History[Date],VOO_USD_History[Close],"n/a")</f>
        <v>272.60000600000001</v>
      </c>
      <c r="I775" s="8">
        <f>_xlfn.XLOOKUP(tbDailies[[#This Row],[Date]],VIX_USD_History[DATE],VIX_USD_History[CLOSE],"n/a")</f>
        <v>16.239999999999998</v>
      </c>
      <c r="J775" s="6">
        <f>tbDailies[[#This Row],[BTC-USD]]*tbDailies[[#This Row],[FX]]</f>
        <v>10983.5696095852</v>
      </c>
      <c r="K775" s="6">
        <f>tbDailies[[#This Row],[ETH-USD]]*tbDailies[[#This Row],[FX]]</f>
        <v>240.32072099999999</v>
      </c>
      <c r="L775" s="16">
        <f>_xlfn.XLOOKUP(tbDailies[[#This Row],[Month]],tbMonthlies[Month],tbMonthlies[US Inflation],L776)</f>
        <v>1.7100000000000001E-2</v>
      </c>
      <c r="M775" s="39">
        <f>_xlfn.XLOOKUP(tbDailies[[#This Row],[Month]],tbMonthlies[Month],tbMonthlies[Buffett Indicator],M776)</f>
        <v>1.3915523506799252</v>
      </c>
      <c r="N775" s="39">
        <f>_xlfn.XLOOKUP(tbDailies[[#This Row],[Month]],tbMonthlies[Month],tbMonthlies[CPI Indicator],N776)</f>
        <v>0.71367540373016103</v>
      </c>
      <c r="O775" s="39">
        <f>_xlfn.XLOOKUP(tbDailies[[#This Row],[Month]],tbMonthlies[Month],tbMonthlies[Shiller PE],O776)</f>
        <v>0.22440000000000002</v>
      </c>
      <c r="P775" s="39">
        <f>_xlfn.XLOOKUP(tbDailies[[#This Row],[Month]],tbMonthlies[Month],tbMonthlies[Unemployment],P776)</f>
        <v>3.5000000000000003E-2</v>
      </c>
      <c r="Q775" s="48">
        <f>_xlfn.XLOOKUP(tbDailies[[#This Row],[Month]],tbMonthlies[Month],tbMonthlies[Debt to GDP],Q776)</f>
        <v>75.445999999999998</v>
      </c>
    </row>
    <row r="776" spans="2:17" ht="30" customHeight="1" x14ac:dyDescent="0.25">
      <c r="B776" s="10">
        <v>43737</v>
      </c>
      <c r="C776" s="18" t="str">
        <f>TEXT(tbDailies[[#This Row],[Date]],"mmm-yy")</f>
        <v>Sep-19</v>
      </c>
      <c r="D776" s="4">
        <v>33</v>
      </c>
      <c r="E776" s="4" t="str">
        <f>_xlfn.XLOOKUP(tbDailies[[#This Row],[Date]],FXUSDCAD[Date],FXUSDCAD[Rate],E777)</f>
        <v>1.3249</v>
      </c>
      <c r="F776" s="6">
        <f>_xlfn.XLOOKUP(tbDailies[[#This Row],[Date]],BTC_USD_History[Date],BTC_USD_History[Close],"n/a")</f>
        <v>8104.185547</v>
      </c>
      <c r="G776" s="6">
        <f>_xlfn.XLOOKUP(tbDailies[[#This Row],[Date]],ETH_USD_History[Date(UTC)],ETH_USD_History[Value],"n/a")</f>
        <v>169.68</v>
      </c>
      <c r="H776" s="6" t="str">
        <f>_xlfn.XLOOKUP(tbDailies[[#This Row],[Date]],VOO_USD_History[Date],VOO_USD_History[Close],"n/a")</f>
        <v>n/a</v>
      </c>
      <c r="I776" s="8" t="str">
        <f>_xlfn.XLOOKUP(tbDailies[[#This Row],[Date]],VIX_USD_History[DATE],VIX_USD_History[CLOSE],"n/a")</f>
        <v>n/a</v>
      </c>
      <c r="J776" s="6">
        <f>tbDailies[[#This Row],[BTC-USD]]*tbDailies[[#This Row],[FX]]</f>
        <v>10737.235431220301</v>
      </c>
      <c r="K776" s="6">
        <f>tbDailies[[#This Row],[ETH-USD]]*tbDailies[[#This Row],[FX]]</f>
        <v>224.809032</v>
      </c>
      <c r="L776" s="16">
        <f>_xlfn.XLOOKUP(tbDailies[[#This Row],[Month]],tbMonthlies[Month],tbMonthlies[US Inflation],L777)</f>
        <v>1.7100000000000001E-2</v>
      </c>
      <c r="M776" s="39">
        <f>_xlfn.XLOOKUP(tbDailies[[#This Row],[Month]],tbMonthlies[Month],tbMonthlies[Buffett Indicator],M777)</f>
        <v>1.3915523506799252</v>
      </c>
      <c r="N776" s="39">
        <f>_xlfn.XLOOKUP(tbDailies[[#This Row],[Month]],tbMonthlies[Month],tbMonthlies[CPI Indicator],N777)</f>
        <v>0.71367540373016103</v>
      </c>
      <c r="O776" s="39">
        <f>_xlfn.XLOOKUP(tbDailies[[#This Row],[Month]],tbMonthlies[Month],tbMonthlies[Shiller PE],O777)</f>
        <v>0.22440000000000002</v>
      </c>
      <c r="P776" s="39">
        <f>_xlfn.XLOOKUP(tbDailies[[#This Row],[Month]],tbMonthlies[Month],tbMonthlies[Unemployment],P777)</f>
        <v>3.5000000000000003E-2</v>
      </c>
      <c r="Q776" s="48">
        <f>_xlfn.XLOOKUP(tbDailies[[#This Row],[Month]],tbMonthlies[Month],tbMonthlies[Debt to GDP],Q777)</f>
        <v>75.445999999999998</v>
      </c>
    </row>
    <row r="777" spans="2:17" ht="30" customHeight="1" x14ac:dyDescent="0.25">
      <c r="B777" s="10">
        <v>43736</v>
      </c>
      <c r="C777" s="18" t="str">
        <f>TEXT(tbDailies[[#This Row],[Date]],"mmm-yy")</f>
        <v>Sep-19</v>
      </c>
      <c r="D777" s="4">
        <v>32</v>
      </c>
      <c r="E777" s="4" t="str">
        <f>_xlfn.XLOOKUP(tbDailies[[#This Row],[Date]],FXUSDCAD[Date],FXUSDCAD[Rate],E778)</f>
        <v>1.3249</v>
      </c>
      <c r="F777" s="6">
        <f>_xlfn.XLOOKUP(tbDailies[[#This Row],[Date]],BTC_USD_History[Date],BTC_USD_History[Close],"n/a")</f>
        <v>8245.9150389999995</v>
      </c>
      <c r="G777" s="6">
        <f>_xlfn.XLOOKUP(tbDailies[[#This Row],[Date]],ETH_USD_History[Date(UTC)],ETH_USD_History[Value],"n/a")</f>
        <v>174.14</v>
      </c>
      <c r="H777" s="6" t="str">
        <f>_xlfn.XLOOKUP(tbDailies[[#This Row],[Date]],VOO_USD_History[Date],VOO_USD_History[Close],"n/a")</f>
        <v>n/a</v>
      </c>
      <c r="I777" s="8" t="str">
        <f>_xlfn.XLOOKUP(tbDailies[[#This Row],[Date]],VIX_USD_History[DATE],VIX_USD_History[CLOSE],"n/a")</f>
        <v>n/a</v>
      </c>
      <c r="J777" s="6">
        <f>tbDailies[[#This Row],[BTC-USD]]*tbDailies[[#This Row],[FX]]</f>
        <v>10925.012835171099</v>
      </c>
      <c r="K777" s="6">
        <f>tbDailies[[#This Row],[ETH-USD]]*tbDailies[[#This Row],[FX]]</f>
        <v>230.71808599999997</v>
      </c>
      <c r="L777" s="16">
        <f>_xlfn.XLOOKUP(tbDailies[[#This Row],[Month]],tbMonthlies[Month],tbMonthlies[US Inflation],L778)</f>
        <v>1.7100000000000001E-2</v>
      </c>
      <c r="M777" s="39">
        <f>_xlfn.XLOOKUP(tbDailies[[#This Row],[Month]],tbMonthlies[Month],tbMonthlies[Buffett Indicator],M778)</f>
        <v>1.3915523506799252</v>
      </c>
      <c r="N777" s="39">
        <f>_xlfn.XLOOKUP(tbDailies[[#This Row],[Month]],tbMonthlies[Month],tbMonthlies[CPI Indicator],N778)</f>
        <v>0.71367540373016103</v>
      </c>
      <c r="O777" s="39">
        <f>_xlfn.XLOOKUP(tbDailies[[#This Row],[Month]],tbMonthlies[Month],tbMonthlies[Shiller PE],O778)</f>
        <v>0.22440000000000002</v>
      </c>
      <c r="P777" s="39">
        <f>_xlfn.XLOOKUP(tbDailies[[#This Row],[Month]],tbMonthlies[Month],tbMonthlies[Unemployment],P778)</f>
        <v>3.5000000000000003E-2</v>
      </c>
      <c r="Q777" s="48">
        <f>_xlfn.XLOOKUP(tbDailies[[#This Row],[Month]],tbMonthlies[Month],tbMonthlies[Debt to GDP],Q778)</f>
        <v>75.445999999999998</v>
      </c>
    </row>
    <row r="778" spans="2:17" ht="30" customHeight="1" x14ac:dyDescent="0.25">
      <c r="B778" s="10">
        <v>43735</v>
      </c>
      <c r="C778" s="18" t="str">
        <f>TEXT(tbDailies[[#This Row],[Date]],"mmm-yy")</f>
        <v>Sep-19</v>
      </c>
      <c r="D778" s="4">
        <v>24</v>
      </c>
      <c r="E778" s="4" t="str">
        <f>_xlfn.XLOOKUP(tbDailies[[#This Row],[Date]],FXUSDCAD[Date],FXUSDCAD[Rate],E779)</f>
        <v>1.3249</v>
      </c>
      <c r="F778" s="6">
        <f>_xlfn.XLOOKUP(tbDailies[[#This Row],[Date]],BTC_USD_History[Date],BTC_USD_History[Close],"n/a")</f>
        <v>8251.8457030000009</v>
      </c>
      <c r="G778" s="6">
        <f>_xlfn.XLOOKUP(tbDailies[[#This Row],[Date]],ETH_USD_History[Date(UTC)],ETH_USD_History[Value],"n/a")</f>
        <v>174.39</v>
      </c>
      <c r="H778" s="6">
        <f>_xlfn.XLOOKUP(tbDailies[[#This Row],[Date]],VOO_USD_History[Date],VOO_USD_History[Close],"n/a")</f>
        <v>271.26001000000002</v>
      </c>
      <c r="I778" s="8">
        <f>_xlfn.XLOOKUP(tbDailies[[#This Row],[Date]],VIX_USD_History[DATE],VIX_USD_History[CLOSE],"n/a")</f>
        <v>17.22</v>
      </c>
      <c r="J778" s="6">
        <f>tbDailies[[#This Row],[BTC-USD]]*tbDailies[[#This Row],[FX]]</f>
        <v>10932.870371904701</v>
      </c>
      <c r="K778" s="6">
        <f>tbDailies[[#This Row],[ETH-USD]]*tbDailies[[#This Row],[FX]]</f>
        <v>231.04931099999999</v>
      </c>
      <c r="L778" s="16">
        <f>_xlfn.XLOOKUP(tbDailies[[#This Row],[Month]],tbMonthlies[Month],tbMonthlies[US Inflation],L779)</f>
        <v>1.7100000000000001E-2</v>
      </c>
      <c r="M778" s="39">
        <f>_xlfn.XLOOKUP(tbDailies[[#This Row],[Month]],tbMonthlies[Month],tbMonthlies[Buffett Indicator],M779)</f>
        <v>1.3915523506799252</v>
      </c>
      <c r="N778" s="39">
        <f>_xlfn.XLOOKUP(tbDailies[[#This Row],[Month]],tbMonthlies[Month],tbMonthlies[CPI Indicator],N779)</f>
        <v>0.71367540373016103</v>
      </c>
      <c r="O778" s="39">
        <f>_xlfn.XLOOKUP(tbDailies[[#This Row],[Month]],tbMonthlies[Month],tbMonthlies[Shiller PE],O779)</f>
        <v>0.22440000000000002</v>
      </c>
      <c r="P778" s="39">
        <f>_xlfn.XLOOKUP(tbDailies[[#This Row],[Month]],tbMonthlies[Month],tbMonthlies[Unemployment],P779)</f>
        <v>3.5000000000000003E-2</v>
      </c>
      <c r="Q778" s="48">
        <f>_xlfn.XLOOKUP(tbDailies[[#This Row],[Month]],tbMonthlies[Month],tbMonthlies[Debt to GDP],Q779)</f>
        <v>75.445999999999998</v>
      </c>
    </row>
    <row r="779" spans="2:17" ht="30" customHeight="1" x14ac:dyDescent="0.25">
      <c r="B779" s="10">
        <v>43734</v>
      </c>
      <c r="C779" s="18" t="str">
        <f>TEXT(tbDailies[[#This Row],[Date]],"mmm-yy")</f>
        <v>Sep-19</v>
      </c>
      <c r="D779" s="4">
        <v>12</v>
      </c>
      <c r="E779" s="4" t="str">
        <f>_xlfn.XLOOKUP(tbDailies[[#This Row],[Date]],FXUSDCAD[Date],FXUSDCAD[Rate],E780)</f>
        <v>1.3260</v>
      </c>
      <c r="F779" s="6">
        <f>_xlfn.XLOOKUP(tbDailies[[#This Row],[Date]],BTC_USD_History[Date],BTC_USD_History[Close],"n/a")</f>
        <v>8118.9677730000003</v>
      </c>
      <c r="G779" s="6">
        <f>_xlfn.XLOOKUP(tbDailies[[#This Row],[Date]],ETH_USD_History[Date(UTC)],ETH_USD_History[Value],"n/a")</f>
        <v>166.06</v>
      </c>
      <c r="H779" s="6">
        <f>_xlfn.XLOOKUP(tbDailies[[#This Row],[Date]],VOO_USD_History[Date],VOO_USD_History[Close],"n/a")</f>
        <v>272.790009</v>
      </c>
      <c r="I779" s="8">
        <f>_xlfn.XLOOKUP(tbDailies[[#This Row],[Date]],VIX_USD_History[DATE],VIX_USD_History[CLOSE],"n/a")</f>
        <v>16.07</v>
      </c>
      <c r="J779" s="6">
        <f>tbDailies[[#This Row],[BTC-USD]]*tbDailies[[#This Row],[FX]]</f>
        <v>10765.751266998001</v>
      </c>
      <c r="K779" s="6">
        <f>tbDailies[[#This Row],[ETH-USD]]*tbDailies[[#This Row],[FX]]</f>
        <v>220.19556</v>
      </c>
      <c r="L779" s="16">
        <f>_xlfn.XLOOKUP(tbDailies[[#This Row],[Month]],tbMonthlies[Month],tbMonthlies[US Inflation],L780)</f>
        <v>1.7100000000000001E-2</v>
      </c>
      <c r="M779" s="39">
        <f>_xlfn.XLOOKUP(tbDailies[[#This Row],[Month]],tbMonthlies[Month],tbMonthlies[Buffett Indicator],M780)</f>
        <v>1.3915523506799252</v>
      </c>
      <c r="N779" s="39">
        <f>_xlfn.XLOOKUP(tbDailies[[#This Row],[Month]],tbMonthlies[Month],tbMonthlies[CPI Indicator],N780)</f>
        <v>0.71367540373016103</v>
      </c>
      <c r="O779" s="39">
        <f>_xlfn.XLOOKUP(tbDailies[[#This Row],[Month]],tbMonthlies[Month],tbMonthlies[Shiller PE],O780)</f>
        <v>0.22440000000000002</v>
      </c>
      <c r="P779" s="39">
        <f>_xlfn.XLOOKUP(tbDailies[[#This Row],[Month]],tbMonthlies[Month],tbMonthlies[Unemployment],P780)</f>
        <v>3.5000000000000003E-2</v>
      </c>
      <c r="Q779" s="48">
        <f>_xlfn.XLOOKUP(tbDailies[[#This Row],[Month]],tbMonthlies[Month],tbMonthlies[Debt to GDP],Q780)</f>
        <v>75.445999999999998</v>
      </c>
    </row>
    <row r="780" spans="2:17" ht="30" customHeight="1" x14ac:dyDescent="0.25">
      <c r="B780" s="10">
        <v>43733</v>
      </c>
      <c r="C780" s="18" t="str">
        <f>TEXT(tbDailies[[#This Row],[Date]],"mmm-yy")</f>
        <v>Sep-19</v>
      </c>
      <c r="D780" s="4">
        <v>15</v>
      </c>
      <c r="E780" s="4" t="str">
        <f>_xlfn.XLOOKUP(tbDailies[[#This Row],[Date]],FXUSDCAD[Date],FXUSDCAD[Rate],E781)</f>
        <v>1.3270</v>
      </c>
      <c r="F780" s="6">
        <f>_xlfn.XLOOKUP(tbDailies[[#This Row],[Date]],BTC_USD_History[Date],BTC_USD_History[Close],"n/a")</f>
        <v>8486.9931639999995</v>
      </c>
      <c r="G780" s="6">
        <f>_xlfn.XLOOKUP(tbDailies[[#This Row],[Date]],ETH_USD_History[Date(UTC)],ETH_USD_History[Value],"n/a")</f>
        <v>170.22</v>
      </c>
      <c r="H780" s="6">
        <f>_xlfn.XLOOKUP(tbDailies[[#This Row],[Date]],VOO_USD_History[Date],VOO_USD_History[Close],"n/a")</f>
        <v>274.63000499999998</v>
      </c>
      <c r="I780" s="8">
        <f>_xlfn.XLOOKUP(tbDailies[[#This Row],[Date]],VIX_USD_History[DATE],VIX_USD_History[CLOSE],"n/a")</f>
        <v>15.96</v>
      </c>
      <c r="J780" s="6">
        <f>tbDailies[[#This Row],[BTC-USD]]*tbDailies[[#This Row],[FX]]</f>
        <v>11262.239928628</v>
      </c>
      <c r="K780" s="6">
        <f>tbDailies[[#This Row],[ETH-USD]]*tbDailies[[#This Row],[FX]]</f>
        <v>225.88193999999999</v>
      </c>
      <c r="L780" s="16">
        <f>_xlfn.XLOOKUP(tbDailies[[#This Row],[Month]],tbMonthlies[Month],tbMonthlies[US Inflation],L781)</f>
        <v>1.7100000000000001E-2</v>
      </c>
      <c r="M780" s="39">
        <f>_xlfn.XLOOKUP(tbDailies[[#This Row],[Month]],tbMonthlies[Month],tbMonthlies[Buffett Indicator],M781)</f>
        <v>1.3915523506799252</v>
      </c>
      <c r="N780" s="39">
        <f>_xlfn.XLOOKUP(tbDailies[[#This Row],[Month]],tbMonthlies[Month],tbMonthlies[CPI Indicator],N781)</f>
        <v>0.71367540373016103</v>
      </c>
      <c r="O780" s="39">
        <f>_xlfn.XLOOKUP(tbDailies[[#This Row],[Month]],tbMonthlies[Month],tbMonthlies[Shiller PE],O781)</f>
        <v>0.22440000000000002</v>
      </c>
      <c r="P780" s="39">
        <f>_xlfn.XLOOKUP(tbDailies[[#This Row],[Month]],tbMonthlies[Month],tbMonthlies[Unemployment],P781)</f>
        <v>3.5000000000000003E-2</v>
      </c>
      <c r="Q780" s="48">
        <f>_xlfn.XLOOKUP(tbDailies[[#This Row],[Month]],tbMonthlies[Month],tbMonthlies[Debt to GDP],Q781)</f>
        <v>75.445999999999998</v>
      </c>
    </row>
    <row r="781" spans="2:17" ht="30" customHeight="1" x14ac:dyDescent="0.25">
      <c r="B781" s="10">
        <v>43732</v>
      </c>
      <c r="C781" s="18" t="str">
        <f>TEXT(tbDailies[[#This Row],[Date]],"mmm-yy")</f>
        <v>Sep-19</v>
      </c>
      <c r="D781" s="4">
        <v>39</v>
      </c>
      <c r="E781" s="4" t="str">
        <f>_xlfn.XLOOKUP(tbDailies[[#This Row],[Date]],FXUSDCAD[Date],FXUSDCAD[Rate],E782)</f>
        <v>1.3249</v>
      </c>
      <c r="F781" s="6">
        <f>_xlfn.XLOOKUP(tbDailies[[#This Row],[Date]],BTC_USD_History[Date],BTC_USD_History[Close],"n/a")</f>
        <v>8620.5664059999999</v>
      </c>
      <c r="G781" s="6">
        <f>_xlfn.XLOOKUP(tbDailies[[#This Row],[Date]],ETH_USD_History[Date(UTC)],ETH_USD_History[Value],"n/a")</f>
        <v>166.47</v>
      </c>
      <c r="H781" s="6">
        <f>_xlfn.XLOOKUP(tbDailies[[#This Row],[Date]],VOO_USD_History[Date],VOO_USD_History[Close],"n/a")</f>
        <v>272.959991</v>
      </c>
      <c r="I781" s="8">
        <f>_xlfn.XLOOKUP(tbDailies[[#This Row],[Date]],VIX_USD_History[DATE],VIX_USD_History[CLOSE],"n/a")</f>
        <v>17.05</v>
      </c>
      <c r="J781" s="6">
        <f>tbDailies[[#This Row],[BTC-USD]]*tbDailies[[#This Row],[FX]]</f>
        <v>11421.3884313094</v>
      </c>
      <c r="K781" s="6">
        <f>tbDailies[[#This Row],[ETH-USD]]*tbDailies[[#This Row],[FX]]</f>
        <v>220.55610299999998</v>
      </c>
      <c r="L781" s="16">
        <f>_xlfn.XLOOKUP(tbDailies[[#This Row],[Month]],tbMonthlies[Month],tbMonthlies[US Inflation],L782)</f>
        <v>1.7100000000000001E-2</v>
      </c>
      <c r="M781" s="39">
        <f>_xlfn.XLOOKUP(tbDailies[[#This Row],[Month]],tbMonthlies[Month],tbMonthlies[Buffett Indicator],M782)</f>
        <v>1.3915523506799252</v>
      </c>
      <c r="N781" s="39">
        <f>_xlfn.XLOOKUP(tbDailies[[#This Row],[Month]],tbMonthlies[Month],tbMonthlies[CPI Indicator],N782)</f>
        <v>0.71367540373016103</v>
      </c>
      <c r="O781" s="39">
        <f>_xlfn.XLOOKUP(tbDailies[[#This Row],[Month]],tbMonthlies[Month],tbMonthlies[Shiller PE],O782)</f>
        <v>0.22440000000000002</v>
      </c>
      <c r="P781" s="39">
        <f>_xlfn.XLOOKUP(tbDailies[[#This Row],[Month]],tbMonthlies[Month],tbMonthlies[Unemployment],P782)</f>
        <v>3.5000000000000003E-2</v>
      </c>
      <c r="Q781" s="48">
        <f>_xlfn.XLOOKUP(tbDailies[[#This Row],[Month]],tbMonthlies[Month],tbMonthlies[Debt to GDP],Q782)</f>
        <v>75.445999999999998</v>
      </c>
    </row>
    <row r="782" spans="2:17" ht="30" customHeight="1" x14ac:dyDescent="0.25">
      <c r="B782" s="10">
        <v>43731</v>
      </c>
      <c r="C782" s="18" t="str">
        <f>TEXT(tbDailies[[#This Row],[Date]],"mmm-yy")</f>
        <v>Sep-19</v>
      </c>
      <c r="D782" s="4">
        <v>41</v>
      </c>
      <c r="E782" s="4" t="str">
        <f>_xlfn.XLOOKUP(tbDailies[[#This Row],[Date]],FXUSDCAD[Date],FXUSDCAD[Rate],E783)</f>
        <v>1.3270</v>
      </c>
      <c r="F782" s="6">
        <f>_xlfn.XLOOKUP(tbDailies[[#This Row],[Date]],BTC_USD_History[Date],BTC_USD_History[Close],"n/a")</f>
        <v>9729.3242190000001</v>
      </c>
      <c r="G782" s="6">
        <f>_xlfn.XLOOKUP(tbDailies[[#This Row],[Date]],ETH_USD_History[Date(UTC)],ETH_USD_History[Value],"n/a")</f>
        <v>200.97</v>
      </c>
      <c r="H782" s="6">
        <f>_xlfn.XLOOKUP(tbDailies[[#This Row],[Date]],VOO_USD_History[Date],VOO_USD_History[Close],"n/a")</f>
        <v>275.23998999999998</v>
      </c>
      <c r="I782" s="8">
        <f>_xlfn.XLOOKUP(tbDailies[[#This Row],[Date]],VIX_USD_History[DATE],VIX_USD_History[CLOSE],"n/a")</f>
        <v>14.91</v>
      </c>
      <c r="J782" s="6">
        <f>tbDailies[[#This Row],[BTC-USD]]*tbDailies[[#This Row],[FX]]</f>
        <v>12910.813238613</v>
      </c>
      <c r="K782" s="6">
        <f>tbDailies[[#This Row],[ETH-USD]]*tbDailies[[#This Row],[FX]]</f>
        <v>266.68718999999999</v>
      </c>
      <c r="L782" s="16">
        <f>_xlfn.XLOOKUP(tbDailies[[#This Row],[Month]],tbMonthlies[Month],tbMonthlies[US Inflation],L783)</f>
        <v>1.7100000000000001E-2</v>
      </c>
      <c r="M782" s="39">
        <f>_xlfn.XLOOKUP(tbDailies[[#This Row],[Month]],tbMonthlies[Month],tbMonthlies[Buffett Indicator],M783)</f>
        <v>1.3915523506799252</v>
      </c>
      <c r="N782" s="39">
        <f>_xlfn.XLOOKUP(tbDailies[[#This Row],[Month]],tbMonthlies[Month],tbMonthlies[CPI Indicator],N783)</f>
        <v>0.71367540373016103</v>
      </c>
      <c r="O782" s="39">
        <f>_xlfn.XLOOKUP(tbDailies[[#This Row],[Month]],tbMonthlies[Month],tbMonthlies[Shiller PE],O783)</f>
        <v>0.22440000000000002</v>
      </c>
      <c r="P782" s="39">
        <f>_xlfn.XLOOKUP(tbDailies[[#This Row],[Month]],tbMonthlies[Month],tbMonthlies[Unemployment],P783)</f>
        <v>3.5000000000000003E-2</v>
      </c>
      <c r="Q782" s="48">
        <f>_xlfn.XLOOKUP(tbDailies[[#This Row],[Month]],tbMonthlies[Month],tbMonthlies[Debt to GDP],Q783)</f>
        <v>75.445999999999998</v>
      </c>
    </row>
    <row r="783" spans="2:17" ht="30" customHeight="1" x14ac:dyDescent="0.25">
      <c r="B783" s="10">
        <v>43730</v>
      </c>
      <c r="C783" s="18" t="str">
        <f>TEXT(tbDailies[[#This Row],[Date]],"mmm-yy")</f>
        <v>Sep-19</v>
      </c>
      <c r="D783" s="4">
        <v>37</v>
      </c>
      <c r="E783" s="4" t="str">
        <f>_xlfn.XLOOKUP(tbDailies[[#This Row],[Date]],FXUSDCAD[Date],FXUSDCAD[Rate],E784)</f>
        <v>1.3275</v>
      </c>
      <c r="F783" s="6">
        <f>_xlfn.XLOOKUP(tbDailies[[#This Row],[Date]],BTC_USD_History[Date],BTC_USD_History[Close],"n/a")</f>
        <v>10070.392578000001</v>
      </c>
      <c r="G783" s="6">
        <f>_xlfn.XLOOKUP(tbDailies[[#This Row],[Date]],ETH_USD_History[Date(UTC)],ETH_USD_History[Value],"n/a")</f>
        <v>211.23</v>
      </c>
      <c r="H783" s="6" t="str">
        <f>_xlfn.XLOOKUP(tbDailies[[#This Row],[Date]],VOO_USD_History[Date],VOO_USD_History[Close],"n/a")</f>
        <v>n/a</v>
      </c>
      <c r="I783" s="8" t="str">
        <f>_xlfn.XLOOKUP(tbDailies[[#This Row],[Date]],VIX_USD_History[DATE],VIX_USD_History[CLOSE],"n/a")</f>
        <v>n/a</v>
      </c>
      <c r="J783" s="6">
        <f>tbDailies[[#This Row],[BTC-USD]]*tbDailies[[#This Row],[FX]]</f>
        <v>13368.446147295001</v>
      </c>
      <c r="K783" s="6">
        <f>tbDailies[[#This Row],[ETH-USD]]*tbDailies[[#This Row],[FX]]</f>
        <v>280.40782499999995</v>
      </c>
      <c r="L783" s="16">
        <f>_xlfn.XLOOKUP(tbDailies[[#This Row],[Month]],tbMonthlies[Month],tbMonthlies[US Inflation],L784)</f>
        <v>1.7100000000000001E-2</v>
      </c>
      <c r="M783" s="39">
        <f>_xlfn.XLOOKUP(tbDailies[[#This Row],[Month]],tbMonthlies[Month],tbMonthlies[Buffett Indicator],M784)</f>
        <v>1.3915523506799252</v>
      </c>
      <c r="N783" s="39">
        <f>_xlfn.XLOOKUP(tbDailies[[#This Row],[Month]],tbMonthlies[Month],tbMonthlies[CPI Indicator],N784)</f>
        <v>0.71367540373016103</v>
      </c>
      <c r="O783" s="39">
        <f>_xlfn.XLOOKUP(tbDailies[[#This Row],[Month]],tbMonthlies[Month],tbMonthlies[Shiller PE],O784)</f>
        <v>0.22440000000000002</v>
      </c>
      <c r="P783" s="39">
        <f>_xlfn.XLOOKUP(tbDailies[[#This Row],[Month]],tbMonthlies[Month],tbMonthlies[Unemployment],P784)</f>
        <v>3.5000000000000003E-2</v>
      </c>
      <c r="Q783" s="48">
        <f>_xlfn.XLOOKUP(tbDailies[[#This Row],[Month]],tbMonthlies[Month],tbMonthlies[Debt to GDP],Q784)</f>
        <v>75.445999999999998</v>
      </c>
    </row>
    <row r="784" spans="2:17" ht="30" customHeight="1" x14ac:dyDescent="0.25">
      <c r="B784" s="10">
        <v>43729</v>
      </c>
      <c r="C784" s="18" t="str">
        <f>TEXT(tbDailies[[#This Row],[Date]],"mmm-yy")</f>
        <v>Sep-19</v>
      </c>
      <c r="D784" s="4">
        <v>37</v>
      </c>
      <c r="E784" s="4" t="str">
        <f>_xlfn.XLOOKUP(tbDailies[[#This Row],[Date]],FXUSDCAD[Date],FXUSDCAD[Rate],E785)</f>
        <v>1.3275</v>
      </c>
      <c r="F784" s="6">
        <f>_xlfn.XLOOKUP(tbDailies[[#This Row],[Date]],BTC_USD_History[Date],BTC_USD_History[Close],"n/a")</f>
        <v>10019.716796999999</v>
      </c>
      <c r="G784" s="6">
        <f>_xlfn.XLOOKUP(tbDailies[[#This Row],[Date]],ETH_USD_History[Date(UTC)],ETH_USD_History[Value],"n/a")</f>
        <v>215.1</v>
      </c>
      <c r="H784" s="6" t="str">
        <f>_xlfn.XLOOKUP(tbDailies[[#This Row],[Date]],VOO_USD_History[Date],VOO_USD_History[Close],"n/a")</f>
        <v>n/a</v>
      </c>
      <c r="I784" s="8" t="str">
        <f>_xlfn.XLOOKUP(tbDailies[[#This Row],[Date]],VIX_USD_History[DATE],VIX_USD_History[CLOSE],"n/a")</f>
        <v>n/a</v>
      </c>
      <c r="J784" s="6">
        <f>tbDailies[[#This Row],[BTC-USD]]*tbDailies[[#This Row],[FX]]</f>
        <v>13301.174048017498</v>
      </c>
      <c r="K784" s="6">
        <f>tbDailies[[#This Row],[ETH-USD]]*tbDailies[[#This Row],[FX]]</f>
        <v>285.54524999999995</v>
      </c>
      <c r="L784" s="16">
        <f>_xlfn.XLOOKUP(tbDailies[[#This Row],[Month]],tbMonthlies[Month],tbMonthlies[US Inflation],L785)</f>
        <v>1.7100000000000001E-2</v>
      </c>
      <c r="M784" s="39">
        <f>_xlfn.XLOOKUP(tbDailies[[#This Row],[Month]],tbMonthlies[Month],tbMonthlies[Buffett Indicator],M785)</f>
        <v>1.3915523506799252</v>
      </c>
      <c r="N784" s="39">
        <f>_xlfn.XLOOKUP(tbDailies[[#This Row],[Month]],tbMonthlies[Month],tbMonthlies[CPI Indicator],N785)</f>
        <v>0.71367540373016103</v>
      </c>
      <c r="O784" s="39">
        <f>_xlfn.XLOOKUP(tbDailies[[#This Row],[Month]],tbMonthlies[Month],tbMonthlies[Shiller PE],O785)</f>
        <v>0.22440000000000002</v>
      </c>
      <c r="P784" s="39">
        <f>_xlfn.XLOOKUP(tbDailies[[#This Row],[Month]],tbMonthlies[Month],tbMonthlies[Unemployment],P785)</f>
        <v>3.5000000000000003E-2</v>
      </c>
      <c r="Q784" s="48">
        <f>_xlfn.XLOOKUP(tbDailies[[#This Row],[Month]],tbMonthlies[Month],tbMonthlies[Debt to GDP],Q785)</f>
        <v>75.445999999999998</v>
      </c>
    </row>
    <row r="785" spans="2:17" ht="30" customHeight="1" x14ac:dyDescent="0.25">
      <c r="B785" s="10">
        <v>43728</v>
      </c>
      <c r="C785" s="18" t="str">
        <f>TEXT(tbDailies[[#This Row],[Date]],"mmm-yy")</f>
        <v>Sep-19</v>
      </c>
      <c r="D785" s="4">
        <v>41</v>
      </c>
      <c r="E785" s="4" t="str">
        <f>_xlfn.XLOOKUP(tbDailies[[#This Row],[Date]],FXUSDCAD[Date],FXUSDCAD[Rate],E786)</f>
        <v>1.3275</v>
      </c>
      <c r="F785" s="6">
        <f>_xlfn.XLOOKUP(tbDailies[[#This Row],[Date]],BTC_USD_History[Date],BTC_USD_History[Close],"n/a")</f>
        <v>10181.641602</v>
      </c>
      <c r="G785" s="6">
        <f>_xlfn.XLOOKUP(tbDailies[[#This Row],[Date]],ETH_USD_History[Date(UTC)],ETH_USD_History[Value],"n/a")</f>
        <v>218.26</v>
      </c>
      <c r="H785" s="6">
        <f>_xlfn.XLOOKUP(tbDailies[[#This Row],[Date]],VOO_USD_History[Date],VOO_USD_History[Close],"n/a")</f>
        <v>275.04998799999998</v>
      </c>
      <c r="I785" s="8">
        <f>_xlfn.XLOOKUP(tbDailies[[#This Row],[Date]],VIX_USD_History[DATE],VIX_USD_History[CLOSE],"n/a")</f>
        <v>15.32</v>
      </c>
      <c r="J785" s="6">
        <f>tbDailies[[#This Row],[BTC-USD]]*tbDailies[[#This Row],[FX]]</f>
        <v>13516.129226654999</v>
      </c>
      <c r="K785" s="6">
        <f>tbDailies[[#This Row],[ETH-USD]]*tbDailies[[#This Row],[FX]]</f>
        <v>289.74014999999997</v>
      </c>
      <c r="L785" s="16">
        <f>_xlfn.XLOOKUP(tbDailies[[#This Row],[Month]],tbMonthlies[Month],tbMonthlies[US Inflation],L786)</f>
        <v>1.7100000000000001E-2</v>
      </c>
      <c r="M785" s="39">
        <f>_xlfn.XLOOKUP(tbDailies[[#This Row],[Month]],tbMonthlies[Month],tbMonthlies[Buffett Indicator],M786)</f>
        <v>1.3915523506799252</v>
      </c>
      <c r="N785" s="39">
        <f>_xlfn.XLOOKUP(tbDailies[[#This Row],[Month]],tbMonthlies[Month],tbMonthlies[CPI Indicator],N786)</f>
        <v>0.71367540373016103</v>
      </c>
      <c r="O785" s="39">
        <f>_xlfn.XLOOKUP(tbDailies[[#This Row],[Month]],tbMonthlies[Month],tbMonthlies[Shiller PE],O786)</f>
        <v>0.22440000000000002</v>
      </c>
      <c r="P785" s="39">
        <f>_xlfn.XLOOKUP(tbDailies[[#This Row],[Month]],tbMonthlies[Month],tbMonthlies[Unemployment],P786)</f>
        <v>3.5000000000000003E-2</v>
      </c>
      <c r="Q785" s="48">
        <f>_xlfn.XLOOKUP(tbDailies[[#This Row],[Month]],tbMonthlies[Month],tbMonthlies[Debt to GDP],Q786)</f>
        <v>75.445999999999998</v>
      </c>
    </row>
    <row r="786" spans="2:17" ht="30" customHeight="1" x14ac:dyDescent="0.25">
      <c r="B786" s="10">
        <v>43727</v>
      </c>
      <c r="C786" s="18" t="str">
        <f>TEXT(tbDailies[[#This Row],[Date]],"mmm-yy")</f>
        <v>Sep-19</v>
      </c>
      <c r="D786" s="4">
        <v>31</v>
      </c>
      <c r="E786" s="4" t="str">
        <f>_xlfn.XLOOKUP(tbDailies[[#This Row],[Date]],FXUSDCAD[Date],FXUSDCAD[Rate],E787)</f>
        <v>1.3259</v>
      </c>
      <c r="F786" s="6">
        <f>_xlfn.XLOOKUP(tbDailies[[#This Row],[Date]],BTC_USD_History[Date],BTC_USD_History[Close],"n/a")</f>
        <v>10266.415039</v>
      </c>
      <c r="G786" s="6">
        <f>_xlfn.XLOOKUP(tbDailies[[#This Row],[Date]],ETH_USD_History[Date(UTC)],ETH_USD_History[Value],"n/a")</f>
        <v>221.01</v>
      </c>
      <c r="H786" s="6">
        <f>_xlfn.XLOOKUP(tbDailies[[#This Row],[Date]],VOO_USD_History[Date],VOO_USD_History[Close],"n/a")</f>
        <v>276.52999899999998</v>
      </c>
      <c r="I786" s="8">
        <f>_xlfn.XLOOKUP(tbDailies[[#This Row],[Date]],VIX_USD_History[DATE],VIX_USD_History[CLOSE],"n/a")</f>
        <v>14.05</v>
      </c>
      <c r="J786" s="6">
        <f>tbDailies[[#This Row],[BTC-USD]]*tbDailies[[#This Row],[FX]]</f>
        <v>13612.239700210101</v>
      </c>
      <c r="K786" s="6">
        <f>tbDailies[[#This Row],[ETH-USD]]*tbDailies[[#This Row],[FX]]</f>
        <v>293.03715900000003</v>
      </c>
      <c r="L786" s="16">
        <f>_xlfn.XLOOKUP(tbDailies[[#This Row],[Month]],tbMonthlies[Month],tbMonthlies[US Inflation],L787)</f>
        <v>1.7100000000000001E-2</v>
      </c>
      <c r="M786" s="39">
        <f>_xlfn.XLOOKUP(tbDailies[[#This Row],[Month]],tbMonthlies[Month],tbMonthlies[Buffett Indicator],M787)</f>
        <v>1.3915523506799252</v>
      </c>
      <c r="N786" s="39">
        <f>_xlfn.XLOOKUP(tbDailies[[#This Row],[Month]],tbMonthlies[Month],tbMonthlies[CPI Indicator],N787)</f>
        <v>0.71367540373016103</v>
      </c>
      <c r="O786" s="39">
        <f>_xlfn.XLOOKUP(tbDailies[[#This Row],[Month]],tbMonthlies[Month],tbMonthlies[Shiller PE],O787)</f>
        <v>0.22440000000000002</v>
      </c>
      <c r="P786" s="39">
        <f>_xlfn.XLOOKUP(tbDailies[[#This Row],[Month]],tbMonthlies[Month],tbMonthlies[Unemployment],P787)</f>
        <v>3.5000000000000003E-2</v>
      </c>
      <c r="Q786" s="48">
        <f>_xlfn.XLOOKUP(tbDailies[[#This Row],[Month]],tbMonthlies[Month],tbMonthlies[Debt to GDP],Q787)</f>
        <v>75.445999999999998</v>
      </c>
    </row>
    <row r="787" spans="2:17" ht="30" customHeight="1" x14ac:dyDescent="0.25">
      <c r="B787" s="10">
        <v>43726</v>
      </c>
      <c r="C787" s="18" t="str">
        <f>TEXT(tbDailies[[#This Row],[Date]],"mmm-yy")</f>
        <v>Sep-19</v>
      </c>
      <c r="D787" s="4">
        <v>38</v>
      </c>
      <c r="E787" s="4" t="str">
        <f>_xlfn.XLOOKUP(tbDailies[[#This Row],[Date]],FXUSDCAD[Date],FXUSDCAD[Rate],E788)</f>
        <v>1.3271</v>
      </c>
      <c r="F787" s="6">
        <f>_xlfn.XLOOKUP(tbDailies[[#This Row],[Date]],BTC_USD_History[Date],BTC_USD_History[Close],"n/a")</f>
        <v>10198.248046999999</v>
      </c>
      <c r="G787" s="6">
        <f>_xlfn.XLOOKUP(tbDailies[[#This Row],[Date]],ETH_USD_History[Date(UTC)],ETH_USD_History[Value],"n/a")</f>
        <v>210.5</v>
      </c>
      <c r="H787" s="6">
        <f>_xlfn.XLOOKUP(tbDailies[[#This Row],[Date]],VOO_USD_History[Date],VOO_USD_History[Close],"n/a")</f>
        <v>276.58999599999999</v>
      </c>
      <c r="I787" s="8">
        <f>_xlfn.XLOOKUP(tbDailies[[#This Row],[Date]],VIX_USD_History[DATE],VIX_USD_History[CLOSE],"n/a")</f>
        <v>13.95</v>
      </c>
      <c r="J787" s="6">
        <f>tbDailies[[#This Row],[BTC-USD]]*tbDailies[[#This Row],[FX]]</f>
        <v>13534.094983173698</v>
      </c>
      <c r="K787" s="6">
        <f>tbDailies[[#This Row],[ETH-USD]]*tbDailies[[#This Row],[FX]]</f>
        <v>279.35454999999996</v>
      </c>
      <c r="L787" s="16">
        <f>_xlfn.XLOOKUP(tbDailies[[#This Row],[Month]],tbMonthlies[Month],tbMonthlies[US Inflation],L788)</f>
        <v>1.7100000000000001E-2</v>
      </c>
      <c r="M787" s="39">
        <f>_xlfn.XLOOKUP(tbDailies[[#This Row],[Month]],tbMonthlies[Month],tbMonthlies[Buffett Indicator],M788)</f>
        <v>1.3915523506799252</v>
      </c>
      <c r="N787" s="39">
        <f>_xlfn.XLOOKUP(tbDailies[[#This Row],[Month]],tbMonthlies[Month],tbMonthlies[CPI Indicator],N788)</f>
        <v>0.71367540373016103</v>
      </c>
      <c r="O787" s="39">
        <f>_xlfn.XLOOKUP(tbDailies[[#This Row],[Month]],tbMonthlies[Month],tbMonthlies[Shiller PE],O788)</f>
        <v>0.22440000000000002</v>
      </c>
      <c r="P787" s="39">
        <f>_xlfn.XLOOKUP(tbDailies[[#This Row],[Month]],tbMonthlies[Month],tbMonthlies[Unemployment],P788)</f>
        <v>3.5000000000000003E-2</v>
      </c>
      <c r="Q787" s="48">
        <f>_xlfn.XLOOKUP(tbDailies[[#This Row],[Month]],tbMonthlies[Month],tbMonthlies[Debt to GDP],Q788)</f>
        <v>75.445999999999998</v>
      </c>
    </row>
    <row r="788" spans="2:17" ht="30" customHeight="1" x14ac:dyDescent="0.25">
      <c r="B788" s="10">
        <v>43725</v>
      </c>
      <c r="C788" s="18" t="str">
        <f>TEXT(tbDailies[[#This Row],[Date]],"mmm-yy")</f>
        <v>Sep-19</v>
      </c>
      <c r="D788" s="4">
        <v>41</v>
      </c>
      <c r="E788" s="4" t="str">
        <f>_xlfn.XLOOKUP(tbDailies[[#This Row],[Date]],FXUSDCAD[Date],FXUSDCAD[Rate],E789)</f>
        <v>1.3257</v>
      </c>
      <c r="F788" s="6">
        <f>_xlfn.XLOOKUP(tbDailies[[#This Row],[Date]],BTC_USD_History[Date],BTC_USD_History[Close],"n/a")</f>
        <v>10241.272461</v>
      </c>
      <c r="G788" s="6">
        <f>_xlfn.XLOOKUP(tbDailies[[#This Row],[Date]],ETH_USD_History[Date(UTC)],ETH_USD_History[Value],"n/a")</f>
        <v>207.9</v>
      </c>
      <c r="H788" s="6">
        <f>_xlfn.XLOOKUP(tbDailies[[#This Row],[Date]],VOO_USD_History[Date],VOO_USD_History[Close],"n/a")</f>
        <v>276.42001299999998</v>
      </c>
      <c r="I788" s="8">
        <f>_xlfn.XLOOKUP(tbDailies[[#This Row],[Date]],VIX_USD_History[DATE],VIX_USD_History[CLOSE],"n/a")</f>
        <v>14.44</v>
      </c>
      <c r="J788" s="6">
        <f>tbDailies[[#This Row],[BTC-USD]]*tbDailies[[#This Row],[FX]]</f>
        <v>13576.854901547702</v>
      </c>
      <c r="K788" s="6">
        <f>tbDailies[[#This Row],[ETH-USD]]*tbDailies[[#This Row],[FX]]</f>
        <v>275.61303000000004</v>
      </c>
      <c r="L788" s="16">
        <f>_xlfn.XLOOKUP(tbDailies[[#This Row],[Month]],tbMonthlies[Month],tbMonthlies[US Inflation],L789)</f>
        <v>1.7100000000000001E-2</v>
      </c>
      <c r="M788" s="39">
        <f>_xlfn.XLOOKUP(tbDailies[[#This Row],[Month]],tbMonthlies[Month],tbMonthlies[Buffett Indicator],M789)</f>
        <v>1.3915523506799252</v>
      </c>
      <c r="N788" s="39">
        <f>_xlfn.XLOOKUP(tbDailies[[#This Row],[Month]],tbMonthlies[Month],tbMonthlies[CPI Indicator],N789)</f>
        <v>0.71367540373016103</v>
      </c>
      <c r="O788" s="39">
        <f>_xlfn.XLOOKUP(tbDailies[[#This Row],[Month]],tbMonthlies[Month],tbMonthlies[Shiller PE],O789)</f>
        <v>0.22440000000000002</v>
      </c>
      <c r="P788" s="39">
        <f>_xlfn.XLOOKUP(tbDailies[[#This Row],[Month]],tbMonthlies[Month],tbMonthlies[Unemployment],P789)</f>
        <v>3.5000000000000003E-2</v>
      </c>
      <c r="Q788" s="48">
        <f>_xlfn.XLOOKUP(tbDailies[[#This Row],[Month]],tbMonthlies[Month],tbMonthlies[Debt to GDP],Q789)</f>
        <v>75.445999999999998</v>
      </c>
    </row>
    <row r="789" spans="2:17" ht="30" customHeight="1" x14ac:dyDescent="0.25">
      <c r="B789" s="10">
        <v>43724</v>
      </c>
      <c r="C789" s="18" t="str">
        <f>TEXT(tbDailies[[#This Row],[Date]],"mmm-yy")</f>
        <v>Sep-19</v>
      </c>
      <c r="D789" s="4">
        <v>38</v>
      </c>
      <c r="E789" s="4" t="str">
        <f>_xlfn.XLOOKUP(tbDailies[[#This Row],[Date]],FXUSDCAD[Date],FXUSDCAD[Rate],E790)</f>
        <v>1.3248</v>
      </c>
      <c r="F789" s="6">
        <f>_xlfn.XLOOKUP(tbDailies[[#This Row],[Date]],BTC_USD_History[Date],BTC_USD_History[Close],"n/a")</f>
        <v>10276.793944999999</v>
      </c>
      <c r="G789" s="6">
        <f>_xlfn.XLOOKUP(tbDailies[[#This Row],[Date]],ETH_USD_History[Date(UTC)],ETH_USD_History[Value],"n/a")</f>
        <v>197.85</v>
      </c>
      <c r="H789" s="6">
        <f>_xlfn.XLOOKUP(tbDailies[[#This Row],[Date]],VOO_USD_History[Date],VOO_USD_History[Close],"n/a")</f>
        <v>275.67001299999998</v>
      </c>
      <c r="I789" s="8">
        <f>_xlfn.XLOOKUP(tbDailies[[#This Row],[Date]],VIX_USD_History[DATE],VIX_USD_History[CLOSE],"n/a")</f>
        <v>14.67</v>
      </c>
      <c r="J789" s="6">
        <f>tbDailies[[#This Row],[BTC-USD]]*tbDailies[[#This Row],[FX]]</f>
        <v>13614.696618335998</v>
      </c>
      <c r="K789" s="6">
        <f>tbDailies[[#This Row],[ETH-USD]]*tbDailies[[#This Row],[FX]]</f>
        <v>262.11167999999998</v>
      </c>
      <c r="L789" s="16">
        <f>_xlfn.XLOOKUP(tbDailies[[#This Row],[Month]],tbMonthlies[Month],tbMonthlies[US Inflation],L790)</f>
        <v>1.7100000000000001E-2</v>
      </c>
      <c r="M789" s="39">
        <f>_xlfn.XLOOKUP(tbDailies[[#This Row],[Month]],tbMonthlies[Month],tbMonthlies[Buffett Indicator],M790)</f>
        <v>1.3915523506799252</v>
      </c>
      <c r="N789" s="39">
        <f>_xlfn.XLOOKUP(tbDailies[[#This Row],[Month]],tbMonthlies[Month],tbMonthlies[CPI Indicator],N790)</f>
        <v>0.71367540373016103</v>
      </c>
      <c r="O789" s="39">
        <f>_xlfn.XLOOKUP(tbDailies[[#This Row],[Month]],tbMonthlies[Month],tbMonthlies[Shiller PE],O790)</f>
        <v>0.22440000000000002</v>
      </c>
      <c r="P789" s="39">
        <f>_xlfn.XLOOKUP(tbDailies[[#This Row],[Month]],tbMonthlies[Month],tbMonthlies[Unemployment],P790)</f>
        <v>3.5000000000000003E-2</v>
      </c>
      <c r="Q789" s="48">
        <f>_xlfn.XLOOKUP(tbDailies[[#This Row],[Month]],tbMonthlies[Month],tbMonthlies[Debt to GDP],Q790)</f>
        <v>75.445999999999998</v>
      </c>
    </row>
    <row r="790" spans="2:17" ht="30" customHeight="1" x14ac:dyDescent="0.25">
      <c r="B790" s="10">
        <v>43723</v>
      </c>
      <c r="C790" s="18" t="str">
        <f>TEXT(tbDailies[[#This Row],[Date]],"mmm-yy")</f>
        <v>Sep-19</v>
      </c>
      <c r="D790" s="4">
        <v>38</v>
      </c>
      <c r="E790" s="4" t="str">
        <f>_xlfn.XLOOKUP(tbDailies[[#This Row],[Date]],FXUSDCAD[Date],FXUSDCAD[Rate],E791)</f>
        <v>1.3257</v>
      </c>
      <c r="F790" s="6">
        <f>_xlfn.XLOOKUP(tbDailies[[#This Row],[Date]],BTC_USD_History[Date],BTC_USD_History[Close],"n/a")</f>
        <v>10347.712890999999</v>
      </c>
      <c r="G790" s="6">
        <f>_xlfn.XLOOKUP(tbDailies[[#This Row],[Date]],ETH_USD_History[Date(UTC)],ETH_USD_History[Value],"n/a")</f>
        <v>189.48</v>
      </c>
      <c r="H790" s="6" t="str">
        <f>_xlfn.XLOOKUP(tbDailies[[#This Row],[Date]],VOO_USD_History[Date],VOO_USD_History[Close],"n/a")</f>
        <v>n/a</v>
      </c>
      <c r="I790" s="8" t="str">
        <f>_xlfn.XLOOKUP(tbDailies[[#This Row],[Date]],VIX_USD_History[DATE],VIX_USD_History[CLOSE],"n/a")</f>
        <v>n/a</v>
      </c>
      <c r="J790" s="6">
        <f>tbDailies[[#This Row],[BTC-USD]]*tbDailies[[#This Row],[FX]]</f>
        <v>13717.9629795987</v>
      </c>
      <c r="K790" s="6">
        <f>tbDailies[[#This Row],[ETH-USD]]*tbDailies[[#This Row],[FX]]</f>
        <v>251.193636</v>
      </c>
      <c r="L790" s="16">
        <f>_xlfn.XLOOKUP(tbDailies[[#This Row],[Month]],tbMonthlies[Month],tbMonthlies[US Inflation],L791)</f>
        <v>1.7100000000000001E-2</v>
      </c>
      <c r="M790" s="39">
        <f>_xlfn.XLOOKUP(tbDailies[[#This Row],[Month]],tbMonthlies[Month],tbMonthlies[Buffett Indicator],M791)</f>
        <v>1.3915523506799252</v>
      </c>
      <c r="N790" s="39">
        <f>_xlfn.XLOOKUP(tbDailies[[#This Row],[Month]],tbMonthlies[Month],tbMonthlies[CPI Indicator],N791)</f>
        <v>0.71367540373016103</v>
      </c>
      <c r="O790" s="39">
        <f>_xlfn.XLOOKUP(tbDailies[[#This Row],[Month]],tbMonthlies[Month],tbMonthlies[Shiller PE],O791)</f>
        <v>0.22440000000000002</v>
      </c>
      <c r="P790" s="39">
        <f>_xlfn.XLOOKUP(tbDailies[[#This Row],[Month]],tbMonthlies[Month],tbMonthlies[Unemployment],P791)</f>
        <v>3.5000000000000003E-2</v>
      </c>
      <c r="Q790" s="48">
        <f>_xlfn.XLOOKUP(tbDailies[[#This Row],[Month]],tbMonthlies[Month],tbMonthlies[Debt to GDP],Q791)</f>
        <v>75.445999999999998</v>
      </c>
    </row>
    <row r="791" spans="2:17" ht="30" customHeight="1" x14ac:dyDescent="0.25">
      <c r="B791" s="10">
        <v>43722</v>
      </c>
      <c r="C791" s="18" t="str">
        <f>TEXT(tbDailies[[#This Row],[Date]],"mmm-yy")</f>
        <v>Sep-19</v>
      </c>
      <c r="D791" s="4">
        <v>39</v>
      </c>
      <c r="E791" s="4" t="str">
        <f>_xlfn.XLOOKUP(tbDailies[[#This Row],[Date]],FXUSDCAD[Date],FXUSDCAD[Rate],E792)</f>
        <v>1.3257</v>
      </c>
      <c r="F791" s="6">
        <f>_xlfn.XLOOKUP(tbDailies[[#This Row],[Date]],BTC_USD_History[Date],BTC_USD_History[Close],"n/a")</f>
        <v>10358.048828000001</v>
      </c>
      <c r="G791" s="6">
        <f>_xlfn.XLOOKUP(tbDailies[[#This Row],[Date]],ETH_USD_History[Date(UTC)],ETH_USD_History[Value],"n/a")</f>
        <v>188.9</v>
      </c>
      <c r="H791" s="6" t="str">
        <f>_xlfn.XLOOKUP(tbDailies[[#This Row],[Date]],VOO_USD_History[Date],VOO_USD_History[Close],"n/a")</f>
        <v>n/a</v>
      </c>
      <c r="I791" s="8" t="str">
        <f>_xlfn.XLOOKUP(tbDailies[[#This Row],[Date]],VIX_USD_History[DATE],VIX_USD_History[CLOSE],"n/a")</f>
        <v>n/a</v>
      </c>
      <c r="J791" s="6">
        <f>tbDailies[[#This Row],[BTC-USD]]*tbDailies[[#This Row],[FX]]</f>
        <v>13731.665331279602</v>
      </c>
      <c r="K791" s="6">
        <f>tbDailies[[#This Row],[ETH-USD]]*tbDailies[[#This Row],[FX]]</f>
        <v>250.42473000000004</v>
      </c>
      <c r="L791" s="16">
        <f>_xlfn.XLOOKUP(tbDailies[[#This Row],[Month]],tbMonthlies[Month],tbMonthlies[US Inflation],L792)</f>
        <v>1.7100000000000001E-2</v>
      </c>
      <c r="M791" s="39">
        <f>_xlfn.XLOOKUP(tbDailies[[#This Row],[Month]],tbMonthlies[Month],tbMonthlies[Buffett Indicator],M792)</f>
        <v>1.3915523506799252</v>
      </c>
      <c r="N791" s="39">
        <f>_xlfn.XLOOKUP(tbDailies[[#This Row],[Month]],tbMonthlies[Month],tbMonthlies[CPI Indicator],N792)</f>
        <v>0.71367540373016103</v>
      </c>
      <c r="O791" s="39">
        <f>_xlfn.XLOOKUP(tbDailies[[#This Row],[Month]],tbMonthlies[Month],tbMonthlies[Shiller PE],O792)</f>
        <v>0.22440000000000002</v>
      </c>
      <c r="P791" s="39">
        <f>_xlfn.XLOOKUP(tbDailies[[#This Row],[Month]],tbMonthlies[Month],tbMonthlies[Unemployment],P792)</f>
        <v>3.5000000000000003E-2</v>
      </c>
      <c r="Q791" s="48">
        <f>_xlfn.XLOOKUP(tbDailies[[#This Row],[Month]],tbMonthlies[Month],tbMonthlies[Debt to GDP],Q792)</f>
        <v>75.445999999999998</v>
      </c>
    </row>
    <row r="792" spans="2:17" ht="30" customHeight="1" x14ac:dyDescent="0.25">
      <c r="B792" s="10">
        <v>43721</v>
      </c>
      <c r="C792" s="18" t="str">
        <f>TEXT(tbDailies[[#This Row],[Date]],"mmm-yy")</f>
        <v>Sep-19</v>
      </c>
      <c r="D792" s="4">
        <v>38</v>
      </c>
      <c r="E792" s="4" t="str">
        <f>_xlfn.XLOOKUP(tbDailies[[#This Row],[Date]],FXUSDCAD[Date],FXUSDCAD[Rate],E793)</f>
        <v>1.3257</v>
      </c>
      <c r="F792" s="6">
        <f>_xlfn.XLOOKUP(tbDailies[[#This Row],[Date]],BTC_USD_History[Date],BTC_USD_History[Close],"n/a")</f>
        <v>10360.546875</v>
      </c>
      <c r="G792" s="6">
        <f>_xlfn.XLOOKUP(tbDailies[[#This Row],[Date]],ETH_USD_History[Date(UTC)],ETH_USD_History[Value],"n/a")</f>
        <v>181.56</v>
      </c>
      <c r="H792" s="6">
        <f>_xlfn.XLOOKUP(tbDailies[[#This Row],[Date]],VOO_USD_History[Date],VOO_USD_History[Close],"n/a")</f>
        <v>276.57998700000002</v>
      </c>
      <c r="I792" s="8">
        <f>_xlfn.XLOOKUP(tbDailies[[#This Row],[Date]],VIX_USD_History[DATE],VIX_USD_History[CLOSE],"n/a")</f>
        <v>13.74</v>
      </c>
      <c r="J792" s="6">
        <f>tbDailies[[#This Row],[BTC-USD]]*tbDailies[[#This Row],[FX]]</f>
        <v>13734.976992187501</v>
      </c>
      <c r="K792" s="6">
        <f>tbDailies[[#This Row],[ETH-USD]]*tbDailies[[#This Row],[FX]]</f>
        <v>240.69409200000001</v>
      </c>
      <c r="L792" s="16">
        <f>_xlfn.XLOOKUP(tbDailies[[#This Row],[Month]],tbMonthlies[Month],tbMonthlies[US Inflation],L793)</f>
        <v>1.7100000000000001E-2</v>
      </c>
      <c r="M792" s="39">
        <f>_xlfn.XLOOKUP(tbDailies[[#This Row],[Month]],tbMonthlies[Month],tbMonthlies[Buffett Indicator],M793)</f>
        <v>1.3915523506799252</v>
      </c>
      <c r="N792" s="39">
        <f>_xlfn.XLOOKUP(tbDailies[[#This Row],[Month]],tbMonthlies[Month],tbMonthlies[CPI Indicator],N793)</f>
        <v>0.71367540373016103</v>
      </c>
      <c r="O792" s="39">
        <f>_xlfn.XLOOKUP(tbDailies[[#This Row],[Month]],tbMonthlies[Month],tbMonthlies[Shiller PE],O793)</f>
        <v>0.22440000000000002</v>
      </c>
      <c r="P792" s="39">
        <f>_xlfn.XLOOKUP(tbDailies[[#This Row],[Month]],tbMonthlies[Month],tbMonthlies[Unemployment],P793)</f>
        <v>3.5000000000000003E-2</v>
      </c>
      <c r="Q792" s="48">
        <f>_xlfn.XLOOKUP(tbDailies[[#This Row],[Month]],tbMonthlies[Month],tbMonthlies[Debt to GDP],Q793)</f>
        <v>75.445999999999998</v>
      </c>
    </row>
    <row r="793" spans="2:17" ht="30" customHeight="1" x14ac:dyDescent="0.25">
      <c r="B793" s="10">
        <v>43720</v>
      </c>
      <c r="C793" s="18" t="str">
        <f>TEXT(tbDailies[[#This Row],[Date]],"mmm-yy")</f>
        <v>Sep-19</v>
      </c>
      <c r="D793" s="4">
        <v>39</v>
      </c>
      <c r="E793" s="4" t="str">
        <f>_xlfn.XLOOKUP(tbDailies[[#This Row],[Date]],FXUSDCAD[Date],FXUSDCAD[Rate],E794)</f>
        <v>1.3205</v>
      </c>
      <c r="F793" s="6">
        <f>_xlfn.XLOOKUP(tbDailies[[#This Row],[Date]],BTC_USD_History[Date],BTC_USD_History[Close],"n/a")</f>
        <v>10410.126953000001</v>
      </c>
      <c r="G793" s="6">
        <f>_xlfn.XLOOKUP(tbDailies[[#This Row],[Date]],ETH_USD_History[Date(UTC)],ETH_USD_History[Value],"n/a")</f>
        <v>181.19</v>
      </c>
      <c r="H793" s="6">
        <f>_xlfn.XLOOKUP(tbDailies[[#This Row],[Date]],VOO_USD_History[Date],VOO_USD_History[Close],"n/a")</f>
        <v>276.64999399999999</v>
      </c>
      <c r="I793" s="8">
        <f>_xlfn.XLOOKUP(tbDailies[[#This Row],[Date]],VIX_USD_History[DATE],VIX_USD_History[CLOSE],"n/a")</f>
        <v>14.22</v>
      </c>
      <c r="J793" s="6">
        <f>tbDailies[[#This Row],[BTC-USD]]*tbDailies[[#This Row],[FX]]</f>
        <v>13746.572641436502</v>
      </c>
      <c r="K793" s="6">
        <f>tbDailies[[#This Row],[ETH-USD]]*tbDailies[[#This Row],[FX]]</f>
        <v>239.26139499999999</v>
      </c>
      <c r="L793" s="16">
        <f>_xlfn.XLOOKUP(tbDailies[[#This Row],[Month]],tbMonthlies[Month],tbMonthlies[US Inflation],L794)</f>
        <v>1.7100000000000001E-2</v>
      </c>
      <c r="M793" s="39">
        <f>_xlfn.XLOOKUP(tbDailies[[#This Row],[Month]],tbMonthlies[Month],tbMonthlies[Buffett Indicator],M794)</f>
        <v>1.3915523506799252</v>
      </c>
      <c r="N793" s="39">
        <f>_xlfn.XLOOKUP(tbDailies[[#This Row],[Month]],tbMonthlies[Month],tbMonthlies[CPI Indicator],N794)</f>
        <v>0.71367540373016103</v>
      </c>
      <c r="O793" s="39">
        <f>_xlfn.XLOOKUP(tbDailies[[#This Row],[Month]],tbMonthlies[Month],tbMonthlies[Shiller PE],O794)</f>
        <v>0.22440000000000002</v>
      </c>
      <c r="P793" s="39">
        <f>_xlfn.XLOOKUP(tbDailies[[#This Row],[Month]],tbMonthlies[Month],tbMonthlies[Unemployment],P794)</f>
        <v>3.5000000000000003E-2</v>
      </c>
      <c r="Q793" s="48">
        <f>_xlfn.XLOOKUP(tbDailies[[#This Row],[Month]],tbMonthlies[Month],tbMonthlies[Debt to GDP],Q794)</f>
        <v>75.445999999999998</v>
      </c>
    </row>
    <row r="794" spans="2:17" ht="30" customHeight="1" x14ac:dyDescent="0.25">
      <c r="B794" s="10">
        <v>43719</v>
      </c>
      <c r="C794" s="18" t="str">
        <f>TEXT(tbDailies[[#This Row],[Date]],"mmm-yy")</f>
        <v>Sep-19</v>
      </c>
      <c r="D794" s="4">
        <v>38</v>
      </c>
      <c r="E794" s="4" t="str">
        <f>_xlfn.XLOOKUP(tbDailies[[#This Row],[Date]],FXUSDCAD[Date],FXUSDCAD[Rate],E795)</f>
        <v>1.3181</v>
      </c>
      <c r="F794" s="6">
        <f>_xlfn.XLOOKUP(tbDailies[[#This Row],[Date]],BTC_USD_History[Date],BTC_USD_History[Close],"n/a")</f>
        <v>10178.372069999999</v>
      </c>
      <c r="G794" s="6">
        <f>_xlfn.XLOOKUP(tbDailies[[#This Row],[Date]],ETH_USD_History[Date(UTC)],ETH_USD_History[Value],"n/a")</f>
        <v>178.48</v>
      </c>
      <c r="H794" s="6">
        <f>_xlfn.XLOOKUP(tbDailies[[#This Row],[Date]],VOO_USD_History[Date],VOO_USD_History[Close],"n/a")</f>
        <v>275.83999599999999</v>
      </c>
      <c r="I794" s="8">
        <f>_xlfn.XLOOKUP(tbDailies[[#This Row],[Date]],VIX_USD_History[DATE],VIX_USD_History[CLOSE],"n/a")</f>
        <v>14.61</v>
      </c>
      <c r="J794" s="6">
        <f>tbDailies[[#This Row],[BTC-USD]]*tbDailies[[#This Row],[FX]]</f>
        <v>13416.112225466999</v>
      </c>
      <c r="K794" s="6">
        <f>tbDailies[[#This Row],[ETH-USD]]*tbDailies[[#This Row],[FX]]</f>
        <v>235.25448800000001</v>
      </c>
      <c r="L794" s="16">
        <f>_xlfn.XLOOKUP(tbDailies[[#This Row],[Month]],tbMonthlies[Month],tbMonthlies[US Inflation],L795)</f>
        <v>1.7100000000000001E-2</v>
      </c>
      <c r="M794" s="39">
        <f>_xlfn.XLOOKUP(tbDailies[[#This Row],[Month]],tbMonthlies[Month],tbMonthlies[Buffett Indicator],M795)</f>
        <v>1.3915523506799252</v>
      </c>
      <c r="N794" s="39">
        <f>_xlfn.XLOOKUP(tbDailies[[#This Row],[Month]],tbMonthlies[Month],tbMonthlies[CPI Indicator],N795)</f>
        <v>0.71367540373016103</v>
      </c>
      <c r="O794" s="39">
        <f>_xlfn.XLOOKUP(tbDailies[[#This Row],[Month]],tbMonthlies[Month],tbMonthlies[Shiller PE],O795)</f>
        <v>0.22440000000000002</v>
      </c>
      <c r="P794" s="39">
        <f>_xlfn.XLOOKUP(tbDailies[[#This Row],[Month]],tbMonthlies[Month],tbMonthlies[Unemployment],P795)</f>
        <v>3.5000000000000003E-2</v>
      </c>
      <c r="Q794" s="48">
        <f>_xlfn.XLOOKUP(tbDailies[[#This Row],[Month]],tbMonthlies[Month],tbMonthlies[Debt to GDP],Q795)</f>
        <v>75.445999999999998</v>
      </c>
    </row>
    <row r="795" spans="2:17" ht="30" customHeight="1" x14ac:dyDescent="0.25">
      <c r="B795" s="10">
        <v>43718</v>
      </c>
      <c r="C795" s="18" t="str">
        <f>TEXT(tbDailies[[#This Row],[Date]],"mmm-yy")</f>
        <v>Sep-19</v>
      </c>
      <c r="D795" s="4">
        <v>41</v>
      </c>
      <c r="E795" s="4" t="str">
        <f>_xlfn.XLOOKUP(tbDailies[[#This Row],[Date]],FXUSDCAD[Date],FXUSDCAD[Rate],E796)</f>
        <v>1.3153</v>
      </c>
      <c r="F795" s="6">
        <f>_xlfn.XLOOKUP(tbDailies[[#This Row],[Date]],BTC_USD_History[Date],BTC_USD_History[Close],"n/a")</f>
        <v>10115.975586</v>
      </c>
      <c r="G795" s="6">
        <f>_xlfn.XLOOKUP(tbDailies[[#This Row],[Date]],ETH_USD_History[Date(UTC)],ETH_USD_History[Value],"n/a")</f>
        <v>180.01</v>
      </c>
      <c r="H795" s="6">
        <f>_xlfn.XLOOKUP(tbDailies[[#This Row],[Date]],VOO_USD_History[Date],VOO_USD_History[Close],"n/a")</f>
        <v>273.86999500000002</v>
      </c>
      <c r="I795" s="8">
        <f>_xlfn.XLOOKUP(tbDailies[[#This Row],[Date]],VIX_USD_History[DATE],VIX_USD_History[CLOSE],"n/a")</f>
        <v>15.2</v>
      </c>
      <c r="J795" s="6">
        <f>tbDailies[[#This Row],[BTC-USD]]*tbDailies[[#This Row],[FX]]</f>
        <v>13305.542688265799</v>
      </c>
      <c r="K795" s="6">
        <f>tbDailies[[#This Row],[ETH-USD]]*tbDailies[[#This Row],[FX]]</f>
        <v>236.76715299999998</v>
      </c>
      <c r="L795" s="16">
        <f>_xlfn.XLOOKUP(tbDailies[[#This Row],[Month]],tbMonthlies[Month],tbMonthlies[US Inflation],L796)</f>
        <v>1.7100000000000001E-2</v>
      </c>
      <c r="M795" s="39">
        <f>_xlfn.XLOOKUP(tbDailies[[#This Row],[Month]],tbMonthlies[Month],tbMonthlies[Buffett Indicator],M796)</f>
        <v>1.3915523506799252</v>
      </c>
      <c r="N795" s="39">
        <f>_xlfn.XLOOKUP(tbDailies[[#This Row],[Month]],tbMonthlies[Month],tbMonthlies[CPI Indicator],N796)</f>
        <v>0.71367540373016103</v>
      </c>
      <c r="O795" s="39">
        <f>_xlfn.XLOOKUP(tbDailies[[#This Row],[Month]],tbMonthlies[Month],tbMonthlies[Shiller PE],O796)</f>
        <v>0.22440000000000002</v>
      </c>
      <c r="P795" s="39">
        <f>_xlfn.XLOOKUP(tbDailies[[#This Row],[Month]],tbMonthlies[Month],tbMonthlies[Unemployment],P796)</f>
        <v>3.5000000000000003E-2</v>
      </c>
      <c r="Q795" s="48">
        <f>_xlfn.XLOOKUP(tbDailies[[#This Row],[Month]],tbMonthlies[Month],tbMonthlies[Debt to GDP],Q796)</f>
        <v>75.445999999999998</v>
      </c>
    </row>
    <row r="796" spans="2:17" ht="30" customHeight="1" x14ac:dyDescent="0.25">
      <c r="B796" s="10">
        <v>43717</v>
      </c>
      <c r="C796" s="18" t="str">
        <f>TEXT(tbDailies[[#This Row],[Date]],"mmm-yy")</f>
        <v>Sep-19</v>
      </c>
      <c r="D796" s="4">
        <v>41</v>
      </c>
      <c r="E796" s="4" t="str">
        <f>_xlfn.XLOOKUP(tbDailies[[#This Row],[Date]],FXUSDCAD[Date],FXUSDCAD[Rate],E797)</f>
        <v>1.3155</v>
      </c>
      <c r="F796" s="6">
        <f>_xlfn.XLOOKUP(tbDailies[[#This Row],[Date]],BTC_USD_History[Date],BTC_USD_History[Close],"n/a")</f>
        <v>10334.974609000001</v>
      </c>
      <c r="G796" s="6">
        <f>_xlfn.XLOOKUP(tbDailies[[#This Row],[Date]],ETH_USD_History[Date(UTC)],ETH_USD_History[Value],"n/a")</f>
        <v>180.84</v>
      </c>
      <c r="H796" s="6">
        <f>_xlfn.XLOOKUP(tbDailies[[#This Row],[Date]],VOO_USD_History[Date],VOO_USD_History[Close],"n/a")</f>
        <v>273.80999800000001</v>
      </c>
      <c r="I796" s="8">
        <f>_xlfn.XLOOKUP(tbDailies[[#This Row],[Date]],VIX_USD_History[DATE],VIX_USD_History[CLOSE],"n/a")</f>
        <v>15.27</v>
      </c>
      <c r="J796" s="6">
        <f>tbDailies[[#This Row],[BTC-USD]]*tbDailies[[#This Row],[FX]]</f>
        <v>13595.6590981395</v>
      </c>
      <c r="K796" s="6">
        <f>tbDailies[[#This Row],[ETH-USD]]*tbDailies[[#This Row],[FX]]</f>
        <v>237.89501999999999</v>
      </c>
      <c r="L796" s="16">
        <f>_xlfn.XLOOKUP(tbDailies[[#This Row],[Month]],tbMonthlies[Month],tbMonthlies[US Inflation],L797)</f>
        <v>1.7100000000000001E-2</v>
      </c>
      <c r="M796" s="39">
        <f>_xlfn.XLOOKUP(tbDailies[[#This Row],[Month]],tbMonthlies[Month],tbMonthlies[Buffett Indicator],M797)</f>
        <v>1.3915523506799252</v>
      </c>
      <c r="N796" s="39">
        <f>_xlfn.XLOOKUP(tbDailies[[#This Row],[Month]],tbMonthlies[Month],tbMonthlies[CPI Indicator],N797)</f>
        <v>0.71367540373016103</v>
      </c>
      <c r="O796" s="39">
        <f>_xlfn.XLOOKUP(tbDailies[[#This Row],[Month]],tbMonthlies[Month],tbMonthlies[Shiller PE],O797)</f>
        <v>0.22440000000000002</v>
      </c>
      <c r="P796" s="39">
        <f>_xlfn.XLOOKUP(tbDailies[[#This Row],[Month]],tbMonthlies[Month],tbMonthlies[Unemployment],P797)</f>
        <v>3.5000000000000003E-2</v>
      </c>
      <c r="Q796" s="48">
        <f>_xlfn.XLOOKUP(tbDailies[[#This Row],[Month]],tbMonthlies[Month],tbMonthlies[Debt to GDP],Q797)</f>
        <v>75.445999999999998</v>
      </c>
    </row>
    <row r="797" spans="2:17" ht="30" customHeight="1" x14ac:dyDescent="0.25">
      <c r="B797" s="10">
        <v>43716</v>
      </c>
      <c r="C797" s="18" t="str">
        <f>TEXT(tbDailies[[#This Row],[Date]],"mmm-yy")</f>
        <v>Sep-19</v>
      </c>
      <c r="D797" s="4">
        <v>43</v>
      </c>
      <c r="E797" s="4" t="str">
        <f>_xlfn.XLOOKUP(tbDailies[[#This Row],[Date]],FXUSDCAD[Date],FXUSDCAD[Rate],E798)</f>
        <v>1.3174</v>
      </c>
      <c r="F797" s="6">
        <f>_xlfn.XLOOKUP(tbDailies[[#This Row],[Date]],BTC_USD_History[Date],BTC_USD_History[Close],"n/a")</f>
        <v>10441.276367</v>
      </c>
      <c r="G797" s="6">
        <f>_xlfn.XLOOKUP(tbDailies[[#This Row],[Date]],ETH_USD_History[Date(UTC)],ETH_USD_History[Value],"n/a")</f>
        <v>181.67</v>
      </c>
      <c r="H797" s="6" t="str">
        <f>_xlfn.XLOOKUP(tbDailies[[#This Row],[Date]],VOO_USD_History[Date],VOO_USD_History[Close],"n/a")</f>
        <v>n/a</v>
      </c>
      <c r="I797" s="8" t="str">
        <f>_xlfn.XLOOKUP(tbDailies[[#This Row],[Date]],VIX_USD_History[DATE],VIX_USD_History[CLOSE],"n/a")</f>
        <v>n/a</v>
      </c>
      <c r="J797" s="6">
        <f>tbDailies[[#This Row],[BTC-USD]]*tbDailies[[#This Row],[FX]]</f>
        <v>13755.337485885799</v>
      </c>
      <c r="K797" s="6">
        <f>tbDailies[[#This Row],[ETH-USD]]*tbDailies[[#This Row],[FX]]</f>
        <v>239.33205799999996</v>
      </c>
      <c r="L797" s="16">
        <f>_xlfn.XLOOKUP(tbDailies[[#This Row],[Month]],tbMonthlies[Month],tbMonthlies[US Inflation],L798)</f>
        <v>1.7100000000000001E-2</v>
      </c>
      <c r="M797" s="39">
        <f>_xlfn.XLOOKUP(tbDailies[[#This Row],[Month]],tbMonthlies[Month],tbMonthlies[Buffett Indicator],M798)</f>
        <v>1.3915523506799252</v>
      </c>
      <c r="N797" s="39">
        <f>_xlfn.XLOOKUP(tbDailies[[#This Row],[Month]],tbMonthlies[Month],tbMonthlies[CPI Indicator],N798)</f>
        <v>0.71367540373016103</v>
      </c>
      <c r="O797" s="39">
        <f>_xlfn.XLOOKUP(tbDailies[[#This Row],[Month]],tbMonthlies[Month],tbMonthlies[Shiller PE],O798)</f>
        <v>0.22440000000000002</v>
      </c>
      <c r="P797" s="39">
        <f>_xlfn.XLOOKUP(tbDailies[[#This Row],[Month]],tbMonthlies[Month],tbMonthlies[Unemployment],P798)</f>
        <v>3.5000000000000003E-2</v>
      </c>
      <c r="Q797" s="48">
        <f>_xlfn.XLOOKUP(tbDailies[[#This Row],[Month]],tbMonthlies[Month],tbMonthlies[Debt to GDP],Q798)</f>
        <v>75.445999999999998</v>
      </c>
    </row>
    <row r="798" spans="2:17" ht="30" customHeight="1" x14ac:dyDescent="0.25">
      <c r="B798" s="10">
        <v>43715</v>
      </c>
      <c r="C798" s="18" t="str">
        <f>TEXT(tbDailies[[#This Row],[Date]],"mmm-yy")</f>
        <v>Sep-19</v>
      </c>
      <c r="D798" s="4">
        <v>39</v>
      </c>
      <c r="E798" s="4" t="str">
        <f>_xlfn.XLOOKUP(tbDailies[[#This Row],[Date]],FXUSDCAD[Date],FXUSDCAD[Rate],E799)</f>
        <v>1.3174</v>
      </c>
      <c r="F798" s="6">
        <f>_xlfn.XLOOKUP(tbDailies[[#This Row],[Date]],BTC_USD_History[Date],BTC_USD_History[Close],"n/a")</f>
        <v>10517.254883</v>
      </c>
      <c r="G798" s="6">
        <f>_xlfn.XLOOKUP(tbDailies[[#This Row],[Date]],ETH_USD_History[Date(UTC)],ETH_USD_History[Value],"n/a")</f>
        <v>178.32</v>
      </c>
      <c r="H798" s="6" t="str">
        <f>_xlfn.XLOOKUP(tbDailies[[#This Row],[Date]],VOO_USD_History[Date],VOO_USD_History[Close],"n/a")</f>
        <v>n/a</v>
      </c>
      <c r="I798" s="8" t="str">
        <f>_xlfn.XLOOKUP(tbDailies[[#This Row],[Date]],VIX_USD_History[DATE],VIX_USD_History[CLOSE],"n/a")</f>
        <v>n/a</v>
      </c>
      <c r="J798" s="6">
        <f>tbDailies[[#This Row],[BTC-USD]]*tbDailies[[#This Row],[FX]]</f>
        <v>13855.431582864199</v>
      </c>
      <c r="K798" s="6">
        <f>tbDailies[[#This Row],[ETH-USD]]*tbDailies[[#This Row],[FX]]</f>
        <v>234.91876799999997</v>
      </c>
      <c r="L798" s="16">
        <f>_xlfn.XLOOKUP(tbDailies[[#This Row],[Month]],tbMonthlies[Month],tbMonthlies[US Inflation],L799)</f>
        <v>1.7100000000000001E-2</v>
      </c>
      <c r="M798" s="39">
        <f>_xlfn.XLOOKUP(tbDailies[[#This Row],[Month]],tbMonthlies[Month],tbMonthlies[Buffett Indicator],M799)</f>
        <v>1.3915523506799252</v>
      </c>
      <c r="N798" s="39">
        <f>_xlfn.XLOOKUP(tbDailies[[#This Row],[Month]],tbMonthlies[Month],tbMonthlies[CPI Indicator],N799)</f>
        <v>0.71367540373016103</v>
      </c>
      <c r="O798" s="39">
        <f>_xlfn.XLOOKUP(tbDailies[[#This Row],[Month]],tbMonthlies[Month],tbMonthlies[Shiller PE],O799)</f>
        <v>0.22440000000000002</v>
      </c>
      <c r="P798" s="39">
        <f>_xlfn.XLOOKUP(tbDailies[[#This Row],[Month]],tbMonthlies[Month],tbMonthlies[Unemployment],P799)</f>
        <v>3.5000000000000003E-2</v>
      </c>
      <c r="Q798" s="48">
        <f>_xlfn.XLOOKUP(tbDailies[[#This Row],[Month]],tbMonthlies[Month],tbMonthlies[Debt to GDP],Q799)</f>
        <v>75.445999999999998</v>
      </c>
    </row>
    <row r="799" spans="2:17" ht="30" customHeight="1" x14ac:dyDescent="0.25">
      <c r="B799" s="10">
        <v>43714</v>
      </c>
      <c r="C799" s="18" t="str">
        <f>TEXT(tbDailies[[#This Row],[Date]],"mmm-yy")</f>
        <v>Sep-19</v>
      </c>
      <c r="D799" s="4">
        <v>43</v>
      </c>
      <c r="E799" s="4" t="str">
        <f>_xlfn.XLOOKUP(tbDailies[[#This Row],[Date]],FXUSDCAD[Date],FXUSDCAD[Rate],E800)</f>
        <v>1.3174</v>
      </c>
      <c r="F799" s="6">
        <f>_xlfn.XLOOKUP(tbDailies[[#This Row],[Date]],BTC_USD_History[Date],BTC_USD_History[Close],"n/a")</f>
        <v>10353.302734000001</v>
      </c>
      <c r="G799" s="6">
        <f>_xlfn.XLOOKUP(tbDailies[[#This Row],[Date]],ETH_USD_History[Date(UTC)],ETH_USD_History[Value],"n/a")</f>
        <v>169.47</v>
      </c>
      <c r="H799" s="6">
        <f>_xlfn.XLOOKUP(tbDailies[[#This Row],[Date]],VOO_USD_History[Date],VOO_USD_History[Close],"n/a")</f>
        <v>273.73998999999998</v>
      </c>
      <c r="I799" s="8">
        <f>_xlfn.XLOOKUP(tbDailies[[#This Row],[Date]],VIX_USD_History[DATE],VIX_USD_History[CLOSE],"n/a")</f>
        <v>15</v>
      </c>
      <c r="J799" s="6">
        <f>tbDailies[[#This Row],[BTC-USD]]*tbDailies[[#This Row],[FX]]</f>
        <v>13639.441021771599</v>
      </c>
      <c r="K799" s="6">
        <f>tbDailies[[#This Row],[ETH-USD]]*tbDailies[[#This Row],[FX]]</f>
        <v>223.25977799999998</v>
      </c>
      <c r="L799" s="16">
        <f>_xlfn.XLOOKUP(tbDailies[[#This Row],[Month]],tbMonthlies[Month],tbMonthlies[US Inflation],L800)</f>
        <v>1.7100000000000001E-2</v>
      </c>
      <c r="M799" s="39">
        <f>_xlfn.XLOOKUP(tbDailies[[#This Row],[Month]],tbMonthlies[Month],tbMonthlies[Buffett Indicator],M800)</f>
        <v>1.3915523506799252</v>
      </c>
      <c r="N799" s="39">
        <f>_xlfn.XLOOKUP(tbDailies[[#This Row],[Month]],tbMonthlies[Month],tbMonthlies[CPI Indicator],N800)</f>
        <v>0.71367540373016103</v>
      </c>
      <c r="O799" s="39">
        <f>_xlfn.XLOOKUP(tbDailies[[#This Row],[Month]],tbMonthlies[Month],tbMonthlies[Shiller PE],O800)</f>
        <v>0.22440000000000002</v>
      </c>
      <c r="P799" s="39">
        <f>_xlfn.XLOOKUP(tbDailies[[#This Row],[Month]],tbMonthlies[Month],tbMonthlies[Unemployment],P800)</f>
        <v>3.5000000000000003E-2</v>
      </c>
      <c r="Q799" s="48">
        <f>_xlfn.XLOOKUP(tbDailies[[#This Row],[Month]],tbMonthlies[Month],tbMonthlies[Debt to GDP],Q800)</f>
        <v>75.445999999999998</v>
      </c>
    </row>
    <row r="800" spans="2:17" ht="30" customHeight="1" x14ac:dyDescent="0.25">
      <c r="B800" s="10">
        <v>43713</v>
      </c>
      <c r="C800" s="18" t="str">
        <f>TEXT(tbDailies[[#This Row],[Date]],"mmm-yy")</f>
        <v>Sep-19</v>
      </c>
      <c r="D800" s="4">
        <v>41</v>
      </c>
      <c r="E800" s="4" t="str">
        <f>_xlfn.XLOOKUP(tbDailies[[#This Row],[Date]],FXUSDCAD[Date],FXUSDCAD[Rate],E801)</f>
        <v>1.3228</v>
      </c>
      <c r="F800" s="6">
        <f>_xlfn.XLOOKUP(tbDailies[[#This Row],[Date]],BTC_USD_History[Date],BTC_USD_History[Close],"n/a")</f>
        <v>10575.533203000001</v>
      </c>
      <c r="G800" s="6">
        <f>_xlfn.XLOOKUP(tbDailies[[#This Row],[Date]],ETH_USD_History[Date(UTC)],ETH_USD_History[Value],"n/a")</f>
        <v>174.38</v>
      </c>
      <c r="H800" s="6">
        <f>_xlfn.XLOOKUP(tbDailies[[#This Row],[Date]],VOO_USD_History[Date],VOO_USD_History[Close],"n/a")</f>
        <v>273.540009</v>
      </c>
      <c r="I800" s="8">
        <f>_xlfn.XLOOKUP(tbDailies[[#This Row],[Date]],VIX_USD_History[DATE],VIX_USD_History[CLOSE],"n/a")</f>
        <v>16.27</v>
      </c>
      <c r="J800" s="6">
        <f>tbDailies[[#This Row],[BTC-USD]]*tbDailies[[#This Row],[FX]]</f>
        <v>13989.315320928401</v>
      </c>
      <c r="K800" s="6">
        <f>tbDailies[[#This Row],[ETH-USD]]*tbDailies[[#This Row],[FX]]</f>
        <v>230.66986399999999</v>
      </c>
      <c r="L800" s="16">
        <f>_xlfn.XLOOKUP(tbDailies[[#This Row],[Month]],tbMonthlies[Month],tbMonthlies[US Inflation],L801)</f>
        <v>1.7100000000000001E-2</v>
      </c>
      <c r="M800" s="39">
        <f>_xlfn.XLOOKUP(tbDailies[[#This Row],[Month]],tbMonthlies[Month],tbMonthlies[Buffett Indicator],M801)</f>
        <v>1.3915523506799252</v>
      </c>
      <c r="N800" s="39">
        <f>_xlfn.XLOOKUP(tbDailies[[#This Row],[Month]],tbMonthlies[Month],tbMonthlies[CPI Indicator],N801)</f>
        <v>0.71367540373016103</v>
      </c>
      <c r="O800" s="39">
        <f>_xlfn.XLOOKUP(tbDailies[[#This Row],[Month]],tbMonthlies[Month],tbMonthlies[Shiller PE],O801)</f>
        <v>0.22440000000000002</v>
      </c>
      <c r="P800" s="39">
        <f>_xlfn.XLOOKUP(tbDailies[[#This Row],[Month]],tbMonthlies[Month],tbMonthlies[Unemployment],P801)</f>
        <v>3.5000000000000003E-2</v>
      </c>
      <c r="Q800" s="48">
        <f>_xlfn.XLOOKUP(tbDailies[[#This Row],[Month]],tbMonthlies[Month],tbMonthlies[Debt to GDP],Q801)</f>
        <v>75.445999999999998</v>
      </c>
    </row>
    <row r="801" spans="2:17" ht="30" customHeight="1" x14ac:dyDescent="0.25">
      <c r="B801" s="10">
        <v>43712</v>
      </c>
      <c r="C801" s="18" t="str">
        <f>TEXT(tbDailies[[#This Row],[Date]],"mmm-yy")</f>
        <v>Sep-19</v>
      </c>
      <c r="D801" s="4">
        <v>43</v>
      </c>
      <c r="E801" s="4" t="str">
        <f>_xlfn.XLOOKUP(tbDailies[[#This Row],[Date]],FXUSDCAD[Date],FXUSDCAD[Rate],E802)</f>
        <v>1.3263</v>
      </c>
      <c r="F801" s="6">
        <f>_xlfn.XLOOKUP(tbDailies[[#This Row],[Date]],BTC_USD_History[Date],BTC_USD_History[Close],"n/a")</f>
        <v>10594.493164</v>
      </c>
      <c r="G801" s="6">
        <f>_xlfn.XLOOKUP(tbDailies[[#This Row],[Date]],ETH_USD_History[Date(UTC)],ETH_USD_History[Value],"n/a")</f>
        <v>175.01</v>
      </c>
      <c r="H801" s="6">
        <f>_xlfn.XLOOKUP(tbDailies[[#This Row],[Date]],VOO_USD_History[Date],VOO_USD_History[Close],"n/a")</f>
        <v>269.97000100000002</v>
      </c>
      <c r="I801" s="8">
        <f>_xlfn.XLOOKUP(tbDailies[[#This Row],[Date]],VIX_USD_History[DATE],VIX_USD_History[CLOSE],"n/a")</f>
        <v>17.329999999999998</v>
      </c>
      <c r="J801" s="6">
        <f>tbDailies[[#This Row],[BTC-USD]]*tbDailies[[#This Row],[FX]]</f>
        <v>14051.4762834132</v>
      </c>
      <c r="K801" s="6">
        <f>tbDailies[[#This Row],[ETH-USD]]*tbDailies[[#This Row],[FX]]</f>
        <v>232.11576299999999</v>
      </c>
      <c r="L801" s="16">
        <f>_xlfn.XLOOKUP(tbDailies[[#This Row],[Month]],tbMonthlies[Month],tbMonthlies[US Inflation],L802)</f>
        <v>1.7100000000000001E-2</v>
      </c>
      <c r="M801" s="39">
        <f>_xlfn.XLOOKUP(tbDailies[[#This Row],[Month]],tbMonthlies[Month],tbMonthlies[Buffett Indicator],M802)</f>
        <v>1.3915523506799252</v>
      </c>
      <c r="N801" s="39">
        <f>_xlfn.XLOOKUP(tbDailies[[#This Row],[Month]],tbMonthlies[Month],tbMonthlies[CPI Indicator],N802)</f>
        <v>0.71367540373016103</v>
      </c>
      <c r="O801" s="39">
        <f>_xlfn.XLOOKUP(tbDailies[[#This Row],[Month]],tbMonthlies[Month],tbMonthlies[Shiller PE],O802)</f>
        <v>0.22440000000000002</v>
      </c>
      <c r="P801" s="39">
        <f>_xlfn.XLOOKUP(tbDailies[[#This Row],[Month]],tbMonthlies[Month],tbMonthlies[Unemployment],P802)</f>
        <v>3.5000000000000003E-2</v>
      </c>
      <c r="Q801" s="48">
        <f>_xlfn.XLOOKUP(tbDailies[[#This Row],[Month]],tbMonthlies[Month],tbMonthlies[Debt to GDP],Q802)</f>
        <v>75.445999999999998</v>
      </c>
    </row>
    <row r="802" spans="2:17" ht="30" customHeight="1" x14ac:dyDescent="0.25">
      <c r="B802" s="10">
        <v>43711</v>
      </c>
      <c r="C802" s="18" t="str">
        <f>TEXT(tbDailies[[#This Row],[Date]],"mmm-yy")</f>
        <v>Sep-19</v>
      </c>
      <c r="D802" s="4">
        <v>41</v>
      </c>
      <c r="E802" s="4" t="str">
        <f>_xlfn.XLOOKUP(tbDailies[[#This Row],[Date]],FXUSDCAD[Date],FXUSDCAD[Rate],E803)</f>
        <v>1.3343</v>
      </c>
      <c r="F802" s="6">
        <f>_xlfn.XLOOKUP(tbDailies[[#This Row],[Date]],BTC_USD_History[Date],BTC_USD_History[Close],"n/a")</f>
        <v>10623.540039</v>
      </c>
      <c r="G802" s="6">
        <f>_xlfn.XLOOKUP(tbDailies[[#This Row],[Date]],ETH_USD_History[Date(UTC)],ETH_USD_History[Value],"n/a")</f>
        <v>179.13</v>
      </c>
      <c r="H802" s="6">
        <f>_xlfn.XLOOKUP(tbDailies[[#This Row],[Date]],VOO_USD_History[Date],VOO_USD_History[Close],"n/a")</f>
        <v>267.10998499999999</v>
      </c>
      <c r="I802" s="8">
        <f>_xlfn.XLOOKUP(tbDailies[[#This Row],[Date]],VIX_USD_History[DATE],VIX_USD_History[CLOSE],"n/a")</f>
        <v>19.66</v>
      </c>
      <c r="J802" s="6">
        <f>tbDailies[[#This Row],[BTC-USD]]*tbDailies[[#This Row],[FX]]</f>
        <v>14174.9894740377</v>
      </c>
      <c r="K802" s="6">
        <f>tbDailies[[#This Row],[ETH-USD]]*tbDailies[[#This Row],[FX]]</f>
        <v>239.013159</v>
      </c>
      <c r="L802" s="16">
        <f>_xlfn.XLOOKUP(tbDailies[[#This Row],[Month]],tbMonthlies[Month],tbMonthlies[US Inflation],L803)</f>
        <v>1.7100000000000001E-2</v>
      </c>
      <c r="M802" s="39">
        <f>_xlfn.XLOOKUP(tbDailies[[#This Row],[Month]],tbMonthlies[Month],tbMonthlies[Buffett Indicator],M803)</f>
        <v>1.3915523506799252</v>
      </c>
      <c r="N802" s="39">
        <f>_xlfn.XLOOKUP(tbDailies[[#This Row],[Month]],tbMonthlies[Month],tbMonthlies[CPI Indicator],N803)</f>
        <v>0.71367540373016103</v>
      </c>
      <c r="O802" s="39">
        <f>_xlfn.XLOOKUP(tbDailies[[#This Row],[Month]],tbMonthlies[Month],tbMonthlies[Shiller PE],O803)</f>
        <v>0.22440000000000002</v>
      </c>
      <c r="P802" s="39">
        <f>_xlfn.XLOOKUP(tbDailies[[#This Row],[Month]],tbMonthlies[Month],tbMonthlies[Unemployment],P803)</f>
        <v>3.5000000000000003E-2</v>
      </c>
      <c r="Q802" s="48">
        <f>_xlfn.XLOOKUP(tbDailies[[#This Row],[Month]],tbMonthlies[Month],tbMonthlies[Debt to GDP],Q803)</f>
        <v>75.445999999999998</v>
      </c>
    </row>
    <row r="803" spans="2:17" ht="30" customHeight="1" x14ac:dyDescent="0.25">
      <c r="B803" s="10">
        <v>43710</v>
      </c>
      <c r="C803" s="18" t="str">
        <f>TEXT(tbDailies[[#This Row],[Date]],"mmm-yy")</f>
        <v>Sep-19</v>
      </c>
      <c r="D803" s="4">
        <v>28</v>
      </c>
      <c r="E803" s="4" t="str">
        <f>_xlfn.XLOOKUP(tbDailies[[#This Row],[Date]],FXUSDCAD[Date],FXUSDCAD[Rate],E804)</f>
        <v>1.3295</v>
      </c>
      <c r="F803" s="6">
        <f>_xlfn.XLOOKUP(tbDailies[[#This Row],[Date]],BTC_USD_History[Date],BTC_USD_History[Close],"n/a")</f>
        <v>10346.760742</v>
      </c>
      <c r="G803" s="6">
        <f>_xlfn.XLOOKUP(tbDailies[[#This Row],[Date]],ETH_USD_History[Date(UTC)],ETH_USD_History[Value],"n/a")</f>
        <v>178.76</v>
      </c>
      <c r="H803" s="6" t="str">
        <f>_xlfn.XLOOKUP(tbDailies[[#This Row],[Date]],VOO_USD_History[Date],VOO_USD_History[Close],"n/a")</f>
        <v>n/a</v>
      </c>
      <c r="I803" s="8" t="str">
        <f>_xlfn.XLOOKUP(tbDailies[[#This Row],[Date]],VIX_USD_History[DATE],VIX_USD_History[CLOSE],"n/a")</f>
        <v>n/a</v>
      </c>
      <c r="J803" s="6">
        <f>tbDailies[[#This Row],[BTC-USD]]*tbDailies[[#This Row],[FX]]</f>
        <v>13756.018406489</v>
      </c>
      <c r="K803" s="6">
        <f>tbDailies[[#This Row],[ETH-USD]]*tbDailies[[#This Row],[FX]]</f>
        <v>237.66141999999996</v>
      </c>
      <c r="L803" s="16">
        <f>_xlfn.XLOOKUP(tbDailies[[#This Row],[Month]],tbMonthlies[Month],tbMonthlies[US Inflation],L804)</f>
        <v>1.7100000000000001E-2</v>
      </c>
      <c r="M803" s="39">
        <f>_xlfn.XLOOKUP(tbDailies[[#This Row],[Month]],tbMonthlies[Month],tbMonthlies[Buffett Indicator],M804)</f>
        <v>1.3915523506799252</v>
      </c>
      <c r="N803" s="39">
        <f>_xlfn.XLOOKUP(tbDailies[[#This Row],[Month]],tbMonthlies[Month],tbMonthlies[CPI Indicator],N804)</f>
        <v>0.71367540373016103</v>
      </c>
      <c r="O803" s="39">
        <f>_xlfn.XLOOKUP(tbDailies[[#This Row],[Month]],tbMonthlies[Month],tbMonthlies[Shiller PE],O804)</f>
        <v>0.22440000000000002</v>
      </c>
      <c r="P803" s="39">
        <f>_xlfn.XLOOKUP(tbDailies[[#This Row],[Month]],tbMonthlies[Month],tbMonthlies[Unemployment],P804)</f>
        <v>3.5000000000000003E-2</v>
      </c>
      <c r="Q803" s="48">
        <f>_xlfn.XLOOKUP(tbDailies[[#This Row],[Month]],tbMonthlies[Month],tbMonthlies[Debt to GDP],Q804)</f>
        <v>75.445999999999998</v>
      </c>
    </row>
    <row r="804" spans="2:17" ht="30" customHeight="1" x14ac:dyDescent="0.25">
      <c r="B804" s="10">
        <v>43709</v>
      </c>
      <c r="C804" s="18" t="str">
        <f>TEXT(tbDailies[[#This Row],[Date]],"mmm-yy")</f>
        <v>Sep-19</v>
      </c>
      <c r="D804" s="4">
        <v>24</v>
      </c>
      <c r="E804" s="4" t="str">
        <f>_xlfn.XLOOKUP(tbDailies[[#This Row],[Date]],FXUSDCAD[Date],FXUSDCAD[Rate],E805)</f>
        <v>1.3295</v>
      </c>
      <c r="F804" s="6">
        <f>_xlfn.XLOOKUP(tbDailies[[#This Row],[Date]],BTC_USD_History[Date],BTC_USD_History[Close],"n/a")</f>
        <v>9757.9707030000009</v>
      </c>
      <c r="G804" s="6">
        <f>_xlfn.XLOOKUP(tbDailies[[#This Row],[Date]],ETH_USD_History[Date(UTC)],ETH_USD_History[Value],"n/a")</f>
        <v>171.42</v>
      </c>
      <c r="H804" s="6" t="str">
        <f>_xlfn.XLOOKUP(tbDailies[[#This Row],[Date]],VOO_USD_History[Date],VOO_USD_History[Close],"n/a")</f>
        <v>n/a</v>
      </c>
      <c r="I804" s="8" t="str">
        <f>_xlfn.XLOOKUP(tbDailies[[#This Row],[Date]],VIX_USD_History[DATE],VIX_USD_History[CLOSE],"n/a")</f>
        <v>n/a</v>
      </c>
      <c r="J804" s="6">
        <f>tbDailies[[#This Row],[BTC-USD]]*tbDailies[[#This Row],[FX]]</f>
        <v>12973.2220496385</v>
      </c>
      <c r="K804" s="6">
        <f>tbDailies[[#This Row],[ETH-USD]]*tbDailies[[#This Row],[FX]]</f>
        <v>227.90288999999996</v>
      </c>
      <c r="L804" s="16">
        <f>_xlfn.XLOOKUP(tbDailies[[#This Row],[Month]],tbMonthlies[Month],tbMonthlies[US Inflation],L805)</f>
        <v>1.7100000000000001E-2</v>
      </c>
      <c r="M804" s="39">
        <f>_xlfn.XLOOKUP(tbDailies[[#This Row],[Month]],tbMonthlies[Month],tbMonthlies[Buffett Indicator],M805)</f>
        <v>1.3915523506799252</v>
      </c>
      <c r="N804" s="39">
        <f>_xlfn.XLOOKUP(tbDailies[[#This Row],[Month]],tbMonthlies[Month],tbMonthlies[CPI Indicator],N805)</f>
        <v>0.71367540373016103</v>
      </c>
      <c r="O804" s="39">
        <f>_xlfn.XLOOKUP(tbDailies[[#This Row],[Month]],tbMonthlies[Month],tbMonthlies[Shiller PE],O805)</f>
        <v>0.22440000000000002</v>
      </c>
      <c r="P804" s="39">
        <f>_xlfn.XLOOKUP(tbDailies[[#This Row],[Month]],tbMonthlies[Month],tbMonthlies[Unemployment],P805)</f>
        <v>3.5000000000000003E-2</v>
      </c>
      <c r="Q804" s="48">
        <f>_xlfn.XLOOKUP(tbDailies[[#This Row],[Month]],tbMonthlies[Month],tbMonthlies[Debt to GDP],Q805)</f>
        <v>75.445999999999998</v>
      </c>
    </row>
    <row r="805" spans="2:17" ht="30" customHeight="1" x14ac:dyDescent="0.25">
      <c r="B805" s="10">
        <v>43708</v>
      </c>
      <c r="C805" s="18" t="str">
        <f>TEXT(tbDailies[[#This Row],[Date]],"mmm-yy")</f>
        <v>Aug-19</v>
      </c>
      <c r="D805" s="4">
        <v>20</v>
      </c>
      <c r="E805" s="4" t="str">
        <f>_xlfn.XLOOKUP(tbDailies[[#This Row],[Date]],FXUSDCAD[Date],FXUSDCAD[Rate],E806)</f>
        <v>1.3295</v>
      </c>
      <c r="F805" s="6">
        <f>_xlfn.XLOOKUP(tbDailies[[#This Row],[Date]],BTC_USD_History[Date],BTC_USD_History[Close],"n/a")</f>
        <v>9630.6640630000002</v>
      </c>
      <c r="G805" s="6">
        <f>_xlfn.XLOOKUP(tbDailies[[#This Row],[Date]],ETH_USD_History[Date(UTC)],ETH_USD_History[Value],"n/a")</f>
        <v>172.15</v>
      </c>
      <c r="H805" s="6" t="str">
        <f>_xlfn.XLOOKUP(tbDailies[[#This Row],[Date]],VOO_USD_History[Date],VOO_USD_History[Close],"n/a")</f>
        <v>n/a</v>
      </c>
      <c r="I805" s="8" t="str">
        <f>_xlfn.XLOOKUP(tbDailies[[#This Row],[Date]],VIX_USD_History[DATE],VIX_USD_History[CLOSE],"n/a")</f>
        <v>n/a</v>
      </c>
      <c r="J805" s="6">
        <f>tbDailies[[#This Row],[BTC-USD]]*tbDailies[[#This Row],[FX]]</f>
        <v>12803.967871758499</v>
      </c>
      <c r="K805" s="6">
        <f>tbDailies[[#This Row],[ETH-USD]]*tbDailies[[#This Row],[FX]]</f>
        <v>228.873425</v>
      </c>
      <c r="L805" s="16">
        <f>_xlfn.XLOOKUP(tbDailies[[#This Row],[Month]],tbMonthlies[Month],tbMonthlies[US Inflation],L806)</f>
        <v>1.7500000000000002E-2</v>
      </c>
      <c r="M805" s="39">
        <f>_xlfn.XLOOKUP(tbDailies[[#This Row],[Month]],tbMonthlies[Month],tbMonthlies[Buffett Indicator],M806)</f>
        <v>1.4125497814183969</v>
      </c>
      <c r="N805" s="39">
        <f>_xlfn.XLOOKUP(tbDailies[[#This Row],[Month]],tbMonthlies[Month],tbMonthlies[CPI Indicator],N806)</f>
        <v>0.71311671345581895</v>
      </c>
      <c r="O805" s="39">
        <f>_xlfn.XLOOKUP(tbDailies[[#This Row],[Month]],tbMonthlies[Month],tbMonthlies[Shiller PE],O806)</f>
        <v>0.2167</v>
      </c>
      <c r="P805" s="39">
        <f>_xlfn.XLOOKUP(tbDailies[[#This Row],[Month]],tbMonthlies[Month],tbMonthlies[Unemployment],P806)</f>
        <v>3.7000000000000005E-2</v>
      </c>
      <c r="Q805" s="48">
        <f>_xlfn.XLOOKUP(tbDailies[[#This Row],[Month]],tbMonthlies[Month],tbMonthlies[Debt to GDP],Q806)</f>
        <v>75.445999999999998</v>
      </c>
    </row>
    <row r="806" spans="2:17" ht="30" customHeight="1" x14ac:dyDescent="0.25">
      <c r="B806" s="10">
        <v>43707</v>
      </c>
      <c r="C806" s="18" t="str">
        <f>TEXT(tbDailies[[#This Row],[Date]],"mmm-yy")</f>
        <v>Aug-19</v>
      </c>
      <c r="D806" s="4">
        <v>24</v>
      </c>
      <c r="E806" s="4" t="str">
        <f>_xlfn.XLOOKUP(tbDailies[[#This Row],[Date]],FXUSDCAD[Date],FXUSDCAD[Rate],E807)</f>
        <v>1.3295</v>
      </c>
      <c r="F806" s="6">
        <f>_xlfn.XLOOKUP(tbDailies[[#This Row],[Date]],BTC_USD_History[Date],BTC_USD_History[Close],"n/a")</f>
        <v>9598.1738280000009</v>
      </c>
      <c r="G806" s="6">
        <f>_xlfn.XLOOKUP(tbDailies[[#This Row],[Date]],ETH_USD_History[Date(UTC)],ETH_USD_History[Value],"n/a")</f>
        <v>168.52</v>
      </c>
      <c r="H806" s="6">
        <f>_xlfn.XLOOKUP(tbDailies[[#This Row],[Date]],VOO_USD_History[Date],VOO_USD_History[Close],"n/a")</f>
        <v>268.60000600000001</v>
      </c>
      <c r="I806" s="8">
        <f>_xlfn.XLOOKUP(tbDailies[[#This Row],[Date]],VIX_USD_History[DATE],VIX_USD_History[CLOSE],"n/a")</f>
        <v>18.98</v>
      </c>
      <c r="J806" s="6">
        <f>tbDailies[[#This Row],[BTC-USD]]*tbDailies[[#This Row],[FX]]</f>
        <v>12760.772104326001</v>
      </c>
      <c r="K806" s="6">
        <f>tbDailies[[#This Row],[ETH-USD]]*tbDailies[[#This Row],[FX]]</f>
        <v>224.04733999999999</v>
      </c>
      <c r="L806" s="16">
        <f>_xlfn.XLOOKUP(tbDailies[[#This Row],[Month]],tbMonthlies[Month],tbMonthlies[US Inflation],L807)</f>
        <v>1.7500000000000002E-2</v>
      </c>
      <c r="M806" s="39">
        <f>_xlfn.XLOOKUP(tbDailies[[#This Row],[Month]],tbMonthlies[Month],tbMonthlies[Buffett Indicator],M807)</f>
        <v>1.4125497814183969</v>
      </c>
      <c r="N806" s="39">
        <f>_xlfn.XLOOKUP(tbDailies[[#This Row],[Month]],tbMonthlies[Month],tbMonthlies[CPI Indicator],N807)</f>
        <v>0.71311671345581895</v>
      </c>
      <c r="O806" s="39">
        <f>_xlfn.XLOOKUP(tbDailies[[#This Row],[Month]],tbMonthlies[Month],tbMonthlies[Shiller PE],O807)</f>
        <v>0.2167</v>
      </c>
      <c r="P806" s="39">
        <f>_xlfn.XLOOKUP(tbDailies[[#This Row],[Month]],tbMonthlies[Month],tbMonthlies[Unemployment],P807)</f>
        <v>3.7000000000000005E-2</v>
      </c>
      <c r="Q806" s="48">
        <f>_xlfn.XLOOKUP(tbDailies[[#This Row],[Month]],tbMonthlies[Month],tbMonthlies[Debt to GDP],Q807)</f>
        <v>75.445999999999998</v>
      </c>
    </row>
    <row r="807" spans="2:17" ht="30" customHeight="1" x14ac:dyDescent="0.25">
      <c r="B807" s="10">
        <v>43706</v>
      </c>
      <c r="C807" s="18" t="str">
        <f>TEXT(tbDailies[[#This Row],[Date]],"mmm-yy")</f>
        <v>Aug-19</v>
      </c>
      <c r="D807" s="4">
        <v>20</v>
      </c>
      <c r="E807" s="4" t="str">
        <f>_xlfn.XLOOKUP(tbDailies[[#This Row],[Date]],FXUSDCAD[Date],FXUSDCAD[Rate],E808)</f>
        <v>1.3296</v>
      </c>
      <c r="F807" s="6">
        <f>_xlfn.XLOOKUP(tbDailies[[#This Row],[Date]],BTC_USD_History[Date],BTC_USD_History[Close],"n/a")</f>
        <v>9510.2001949999994</v>
      </c>
      <c r="G807" s="6">
        <f>_xlfn.XLOOKUP(tbDailies[[#This Row],[Date]],ETH_USD_History[Date(UTC)],ETH_USD_History[Value],"n/a")</f>
        <v>168.95</v>
      </c>
      <c r="H807" s="6">
        <f>_xlfn.XLOOKUP(tbDailies[[#This Row],[Date]],VOO_USD_History[Date],VOO_USD_History[Close],"n/a")</f>
        <v>268.709991</v>
      </c>
      <c r="I807" s="8">
        <f>_xlfn.XLOOKUP(tbDailies[[#This Row],[Date]],VIX_USD_History[DATE],VIX_USD_History[CLOSE],"n/a")</f>
        <v>17.88</v>
      </c>
      <c r="J807" s="6">
        <f>tbDailies[[#This Row],[BTC-USD]]*tbDailies[[#This Row],[FX]]</f>
        <v>12644.762179271998</v>
      </c>
      <c r="K807" s="6">
        <f>tbDailies[[#This Row],[ETH-USD]]*tbDailies[[#This Row],[FX]]</f>
        <v>224.63591999999997</v>
      </c>
      <c r="L807" s="16">
        <f>_xlfn.XLOOKUP(tbDailies[[#This Row],[Month]],tbMonthlies[Month],tbMonthlies[US Inflation],L808)</f>
        <v>1.7500000000000002E-2</v>
      </c>
      <c r="M807" s="39">
        <f>_xlfn.XLOOKUP(tbDailies[[#This Row],[Month]],tbMonthlies[Month],tbMonthlies[Buffett Indicator],M808)</f>
        <v>1.4125497814183969</v>
      </c>
      <c r="N807" s="39">
        <f>_xlfn.XLOOKUP(tbDailies[[#This Row],[Month]],tbMonthlies[Month],tbMonthlies[CPI Indicator],N808)</f>
        <v>0.71311671345581895</v>
      </c>
      <c r="O807" s="39">
        <f>_xlfn.XLOOKUP(tbDailies[[#This Row],[Month]],tbMonthlies[Month],tbMonthlies[Shiller PE],O808)</f>
        <v>0.2167</v>
      </c>
      <c r="P807" s="39">
        <f>_xlfn.XLOOKUP(tbDailies[[#This Row],[Month]],tbMonthlies[Month],tbMonthlies[Unemployment],P808)</f>
        <v>3.7000000000000005E-2</v>
      </c>
      <c r="Q807" s="48">
        <f>_xlfn.XLOOKUP(tbDailies[[#This Row],[Month]],tbMonthlies[Month],tbMonthlies[Debt to GDP],Q808)</f>
        <v>75.445999999999998</v>
      </c>
    </row>
    <row r="808" spans="2:17" ht="30" customHeight="1" x14ac:dyDescent="0.25">
      <c r="B808" s="10">
        <v>43705</v>
      </c>
      <c r="C808" s="18" t="str">
        <f>TEXT(tbDailies[[#This Row],[Date]],"mmm-yy")</f>
        <v>Aug-19</v>
      </c>
      <c r="D808" s="4">
        <v>32</v>
      </c>
      <c r="E808" s="4" t="str">
        <f>_xlfn.XLOOKUP(tbDailies[[#This Row],[Date]],FXUSDCAD[Date],FXUSDCAD[Rate],E809)</f>
        <v>1.3301</v>
      </c>
      <c r="F808" s="6">
        <f>_xlfn.XLOOKUP(tbDailies[[#This Row],[Date]],BTC_USD_History[Date],BTC_USD_History[Close],"n/a")</f>
        <v>9754.4228519999997</v>
      </c>
      <c r="G808" s="6">
        <f>_xlfn.XLOOKUP(tbDailies[[#This Row],[Date]],ETH_USD_History[Date(UTC)],ETH_USD_History[Value],"n/a")</f>
        <v>173.01</v>
      </c>
      <c r="H808" s="6">
        <f>_xlfn.XLOOKUP(tbDailies[[#This Row],[Date]],VOO_USD_History[Date],VOO_USD_History[Close],"n/a")</f>
        <v>265.26001000000002</v>
      </c>
      <c r="I808" s="8">
        <f>_xlfn.XLOOKUP(tbDailies[[#This Row],[Date]],VIX_USD_History[DATE],VIX_USD_History[CLOSE],"n/a")</f>
        <v>19.350000000000001</v>
      </c>
      <c r="J808" s="6">
        <f>tbDailies[[#This Row],[BTC-USD]]*tbDailies[[#This Row],[FX]]</f>
        <v>12974.3578354452</v>
      </c>
      <c r="K808" s="6">
        <f>tbDailies[[#This Row],[ETH-USD]]*tbDailies[[#This Row],[FX]]</f>
        <v>230.12060099999999</v>
      </c>
      <c r="L808" s="16">
        <f>_xlfn.XLOOKUP(tbDailies[[#This Row],[Month]],tbMonthlies[Month],tbMonthlies[US Inflation],L809)</f>
        <v>1.7500000000000002E-2</v>
      </c>
      <c r="M808" s="39">
        <f>_xlfn.XLOOKUP(tbDailies[[#This Row],[Month]],tbMonthlies[Month],tbMonthlies[Buffett Indicator],M809)</f>
        <v>1.4125497814183969</v>
      </c>
      <c r="N808" s="39">
        <f>_xlfn.XLOOKUP(tbDailies[[#This Row],[Month]],tbMonthlies[Month],tbMonthlies[CPI Indicator],N809)</f>
        <v>0.71311671345581895</v>
      </c>
      <c r="O808" s="39">
        <f>_xlfn.XLOOKUP(tbDailies[[#This Row],[Month]],tbMonthlies[Month],tbMonthlies[Shiller PE],O809)</f>
        <v>0.2167</v>
      </c>
      <c r="P808" s="39">
        <f>_xlfn.XLOOKUP(tbDailies[[#This Row],[Month]],tbMonthlies[Month],tbMonthlies[Unemployment],P809)</f>
        <v>3.7000000000000005E-2</v>
      </c>
      <c r="Q808" s="48">
        <f>_xlfn.XLOOKUP(tbDailies[[#This Row],[Month]],tbMonthlies[Month],tbMonthlies[Debt to GDP],Q809)</f>
        <v>75.445999999999998</v>
      </c>
    </row>
    <row r="809" spans="2:17" ht="30" customHeight="1" x14ac:dyDescent="0.25">
      <c r="B809" s="10">
        <v>43704</v>
      </c>
      <c r="C809" s="18" t="str">
        <f>TEXT(tbDailies[[#This Row],[Date]],"mmm-yy")</f>
        <v>Aug-19</v>
      </c>
      <c r="D809" s="4">
        <v>30</v>
      </c>
      <c r="E809" s="4" t="str">
        <f>_xlfn.XLOOKUP(tbDailies[[#This Row],[Date]],FXUSDCAD[Date],FXUSDCAD[Rate],E810)</f>
        <v>1.3267</v>
      </c>
      <c r="F809" s="6">
        <f>_xlfn.XLOOKUP(tbDailies[[#This Row],[Date]],BTC_USD_History[Date],BTC_USD_History[Close],"n/a")</f>
        <v>10185.5</v>
      </c>
      <c r="G809" s="6">
        <f>_xlfn.XLOOKUP(tbDailies[[#This Row],[Date]],ETH_USD_History[Date(UTC)],ETH_USD_History[Value],"n/a")</f>
        <v>187.17</v>
      </c>
      <c r="H809" s="6">
        <f>_xlfn.XLOOKUP(tbDailies[[#This Row],[Date]],VOO_USD_History[Date],VOO_USD_History[Close],"n/a")</f>
        <v>263.42999300000002</v>
      </c>
      <c r="I809" s="8">
        <f>_xlfn.XLOOKUP(tbDailies[[#This Row],[Date]],VIX_USD_History[DATE],VIX_USD_History[CLOSE],"n/a")</f>
        <v>20.309999999999999</v>
      </c>
      <c r="J809" s="6">
        <f>tbDailies[[#This Row],[BTC-USD]]*tbDailies[[#This Row],[FX]]</f>
        <v>13513.102849999999</v>
      </c>
      <c r="K809" s="6">
        <f>tbDailies[[#This Row],[ETH-USD]]*tbDailies[[#This Row],[FX]]</f>
        <v>248.31843899999998</v>
      </c>
      <c r="L809" s="16">
        <f>_xlfn.XLOOKUP(tbDailies[[#This Row],[Month]],tbMonthlies[Month],tbMonthlies[US Inflation],L810)</f>
        <v>1.7500000000000002E-2</v>
      </c>
      <c r="M809" s="39">
        <f>_xlfn.XLOOKUP(tbDailies[[#This Row],[Month]],tbMonthlies[Month],tbMonthlies[Buffett Indicator],M810)</f>
        <v>1.4125497814183969</v>
      </c>
      <c r="N809" s="39">
        <f>_xlfn.XLOOKUP(tbDailies[[#This Row],[Month]],tbMonthlies[Month],tbMonthlies[CPI Indicator],N810)</f>
        <v>0.71311671345581895</v>
      </c>
      <c r="O809" s="39">
        <f>_xlfn.XLOOKUP(tbDailies[[#This Row],[Month]],tbMonthlies[Month],tbMonthlies[Shiller PE],O810)</f>
        <v>0.2167</v>
      </c>
      <c r="P809" s="39">
        <f>_xlfn.XLOOKUP(tbDailies[[#This Row],[Month]],tbMonthlies[Month],tbMonthlies[Unemployment],P810)</f>
        <v>3.7000000000000005E-2</v>
      </c>
      <c r="Q809" s="48">
        <f>_xlfn.XLOOKUP(tbDailies[[#This Row],[Month]],tbMonthlies[Month],tbMonthlies[Debt to GDP],Q810)</f>
        <v>75.445999999999998</v>
      </c>
    </row>
    <row r="810" spans="2:17" ht="30" customHeight="1" x14ac:dyDescent="0.25">
      <c r="B810" s="10">
        <v>43703</v>
      </c>
      <c r="C810" s="18" t="str">
        <f>TEXT(tbDailies[[#This Row],[Date]],"mmm-yy")</f>
        <v>Aug-19</v>
      </c>
      <c r="D810" s="4">
        <v>41</v>
      </c>
      <c r="E810" s="4" t="str">
        <f>_xlfn.XLOOKUP(tbDailies[[#This Row],[Date]],FXUSDCAD[Date],FXUSDCAD[Rate],E811)</f>
        <v>1.3279</v>
      </c>
      <c r="F810" s="6">
        <f>_xlfn.XLOOKUP(tbDailies[[#This Row],[Date]],BTC_USD_History[Date],BTC_USD_History[Close],"n/a")</f>
        <v>10370.820313</v>
      </c>
      <c r="G810" s="6">
        <f>_xlfn.XLOOKUP(tbDailies[[#This Row],[Date]],ETH_USD_History[Date(UTC)],ETH_USD_History[Value],"n/a")</f>
        <v>188.46</v>
      </c>
      <c r="H810" s="6">
        <f>_xlfn.XLOOKUP(tbDailies[[#This Row],[Date]],VOO_USD_History[Date],VOO_USD_History[Close],"n/a")</f>
        <v>264.47000100000002</v>
      </c>
      <c r="I810" s="8">
        <f>_xlfn.XLOOKUP(tbDailies[[#This Row],[Date]],VIX_USD_History[DATE],VIX_USD_History[CLOSE],"n/a")</f>
        <v>19.32</v>
      </c>
      <c r="J810" s="6">
        <f>tbDailies[[#This Row],[BTC-USD]]*tbDailies[[#This Row],[FX]]</f>
        <v>13771.4122936327</v>
      </c>
      <c r="K810" s="6">
        <f>tbDailies[[#This Row],[ETH-USD]]*tbDailies[[#This Row],[FX]]</f>
        <v>250.25603400000003</v>
      </c>
      <c r="L810" s="16">
        <f>_xlfn.XLOOKUP(tbDailies[[#This Row],[Month]],tbMonthlies[Month],tbMonthlies[US Inflation],L811)</f>
        <v>1.7500000000000002E-2</v>
      </c>
      <c r="M810" s="39">
        <f>_xlfn.XLOOKUP(tbDailies[[#This Row],[Month]],tbMonthlies[Month],tbMonthlies[Buffett Indicator],M811)</f>
        <v>1.4125497814183969</v>
      </c>
      <c r="N810" s="39">
        <f>_xlfn.XLOOKUP(tbDailies[[#This Row],[Month]],tbMonthlies[Month],tbMonthlies[CPI Indicator],N811)</f>
        <v>0.71311671345581895</v>
      </c>
      <c r="O810" s="39">
        <f>_xlfn.XLOOKUP(tbDailies[[#This Row],[Month]],tbMonthlies[Month],tbMonthlies[Shiller PE],O811)</f>
        <v>0.2167</v>
      </c>
      <c r="P810" s="39">
        <f>_xlfn.XLOOKUP(tbDailies[[#This Row],[Month]],tbMonthlies[Month],tbMonthlies[Unemployment],P811)</f>
        <v>3.7000000000000005E-2</v>
      </c>
      <c r="Q810" s="48">
        <f>_xlfn.XLOOKUP(tbDailies[[#This Row],[Month]],tbMonthlies[Month],tbMonthlies[Debt to GDP],Q811)</f>
        <v>75.445999999999998</v>
      </c>
    </row>
    <row r="811" spans="2:17" ht="30" customHeight="1" x14ac:dyDescent="0.25">
      <c r="B811" s="10">
        <v>43702</v>
      </c>
      <c r="C811" s="18" t="str">
        <f>TEXT(tbDailies[[#This Row],[Date]],"mmm-yy")</f>
        <v>Aug-19</v>
      </c>
      <c r="D811" s="4">
        <v>33</v>
      </c>
      <c r="E811" s="4" t="str">
        <f>_xlfn.XLOOKUP(tbDailies[[#This Row],[Date]],FXUSDCAD[Date],FXUSDCAD[Rate],E812)</f>
        <v>1.3310</v>
      </c>
      <c r="F811" s="6">
        <f>_xlfn.XLOOKUP(tbDailies[[#This Row],[Date]],BTC_USD_History[Date],BTC_USD_History[Close],"n/a")</f>
        <v>10138.517578000001</v>
      </c>
      <c r="G811" s="6">
        <f>_xlfn.XLOOKUP(tbDailies[[#This Row],[Date]],ETH_USD_History[Date(UTC)],ETH_USD_History[Value],"n/a")</f>
        <v>186.58</v>
      </c>
      <c r="H811" s="6" t="str">
        <f>_xlfn.XLOOKUP(tbDailies[[#This Row],[Date]],VOO_USD_History[Date],VOO_USD_History[Close],"n/a")</f>
        <v>n/a</v>
      </c>
      <c r="I811" s="8" t="str">
        <f>_xlfn.XLOOKUP(tbDailies[[#This Row],[Date]],VIX_USD_History[DATE],VIX_USD_History[CLOSE],"n/a")</f>
        <v>n/a</v>
      </c>
      <c r="J811" s="6">
        <f>tbDailies[[#This Row],[BTC-USD]]*tbDailies[[#This Row],[FX]]</f>
        <v>13494.366896318001</v>
      </c>
      <c r="K811" s="6">
        <f>tbDailies[[#This Row],[ETH-USD]]*tbDailies[[#This Row],[FX]]</f>
        <v>248.33798000000002</v>
      </c>
      <c r="L811" s="16">
        <f>_xlfn.XLOOKUP(tbDailies[[#This Row],[Month]],tbMonthlies[Month],tbMonthlies[US Inflation],L812)</f>
        <v>1.7500000000000002E-2</v>
      </c>
      <c r="M811" s="39">
        <f>_xlfn.XLOOKUP(tbDailies[[#This Row],[Month]],tbMonthlies[Month],tbMonthlies[Buffett Indicator],M812)</f>
        <v>1.4125497814183969</v>
      </c>
      <c r="N811" s="39">
        <f>_xlfn.XLOOKUP(tbDailies[[#This Row],[Month]],tbMonthlies[Month],tbMonthlies[CPI Indicator],N812)</f>
        <v>0.71311671345581895</v>
      </c>
      <c r="O811" s="39">
        <f>_xlfn.XLOOKUP(tbDailies[[#This Row],[Month]],tbMonthlies[Month],tbMonthlies[Shiller PE],O812)</f>
        <v>0.2167</v>
      </c>
      <c r="P811" s="39">
        <f>_xlfn.XLOOKUP(tbDailies[[#This Row],[Month]],tbMonthlies[Month],tbMonthlies[Unemployment],P812)</f>
        <v>3.7000000000000005E-2</v>
      </c>
      <c r="Q811" s="48">
        <f>_xlfn.XLOOKUP(tbDailies[[#This Row],[Month]],tbMonthlies[Month],tbMonthlies[Debt to GDP],Q812)</f>
        <v>75.445999999999998</v>
      </c>
    </row>
    <row r="812" spans="2:17" ht="30" customHeight="1" x14ac:dyDescent="0.25">
      <c r="B812" s="10">
        <v>43701</v>
      </c>
      <c r="C812" s="18" t="str">
        <f>TEXT(tbDailies[[#This Row],[Date]],"mmm-yy")</f>
        <v>Aug-19</v>
      </c>
      <c r="D812" s="4">
        <v>39</v>
      </c>
      <c r="E812" s="4" t="str">
        <f>_xlfn.XLOOKUP(tbDailies[[#This Row],[Date]],FXUSDCAD[Date],FXUSDCAD[Rate],E813)</f>
        <v>1.3310</v>
      </c>
      <c r="F812" s="6">
        <f>_xlfn.XLOOKUP(tbDailies[[#This Row],[Date]],BTC_USD_History[Date],BTC_USD_History[Close],"n/a")</f>
        <v>10159.960938</v>
      </c>
      <c r="G812" s="6">
        <f>_xlfn.XLOOKUP(tbDailies[[#This Row],[Date]],ETH_USD_History[Date(UTC)],ETH_USD_History[Value],"n/a")</f>
        <v>191.08</v>
      </c>
      <c r="H812" s="6" t="str">
        <f>_xlfn.XLOOKUP(tbDailies[[#This Row],[Date]],VOO_USD_History[Date],VOO_USD_History[Close],"n/a")</f>
        <v>n/a</v>
      </c>
      <c r="I812" s="8" t="str">
        <f>_xlfn.XLOOKUP(tbDailies[[#This Row],[Date]],VIX_USD_History[DATE],VIX_USD_History[CLOSE],"n/a")</f>
        <v>n/a</v>
      </c>
      <c r="J812" s="6">
        <f>tbDailies[[#This Row],[BTC-USD]]*tbDailies[[#This Row],[FX]]</f>
        <v>13522.908008478</v>
      </c>
      <c r="K812" s="6">
        <f>tbDailies[[#This Row],[ETH-USD]]*tbDailies[[#This Row],[FX]]</f>
        <v>254.32748000000001</v>
      </c>
      <c r="L812" s="16">
        <f>_xlfn.XLOOKUP(tbDailies[[#This Row],[Month]],tbMonthlies[Month],tbMonthlies[US Inflation],L813)</f>
        <v>1.7500000000000002E-2</v>
      </c>
      <c r="M812" s="39">
        <f>_xlfn.XLOOKUP(tbDailies[[#This Row],[Month]],tbMonthlies[Month],tbMonthlies[Buffett Indicator],M813)</f>
        <v>1.4125497814183969</v>
      </c>
      <c r="N812" s="39">
        <f>_xlfn.XLOOKUP(tbDailies[[#This Row],[Month]],tbMonthlies[Month],tbMonthlies[CPI Indicator],N813)</f>
        <v>0.71311671345581895</v>
      </c>
      <c r="O812" s="39">
        <f>_xlfn.XLOOKUP(tbDailies[[#This Row],[Month]],tbMonthlies[Month],tbMonthlies[Shiller PE],O813)</f>
        <v>0.2167</v>
      </c>
      <c r="P812" s="39">
        <f>_xlfn.XLOOKUP(tbDailies[[#This Row],[Month]],tbMonthlies[Month],tbMonthlies[Unemployment],P813)</f>
        <v>3.7000000000000005E-2</v>
      </c>
      <c r="Q812" s="48">
        <f>_xlfn.XLOOKUP(tbDailies[[#This Row],[Month]],tbMonthlies[Month],tbMonthlies[Debt to GDP],Q813)</f>
        <v>75.445999999999998</v>
      </c>
    </row>
    <row r="813" spans="2:17" ht="30" customHeight="1" x14ac:dyDescent="0.25">
      <c r="B813" s="10">
        <v>43700</v>
      </c>
      <c r="C813" s="18" t="str">
        <f>TEXT(tbDailies[[#This Row],[Date]],"mmm-yy")</f>
        <v>Aug-19</v>
      </c>
      <c r="D813" s="4">
        <v>33</v>
      </c>
      <c r="E813" s="4" t="str">
        <f>_xlfn.XLOOKUP(tbDailies[[#This Row],[Date]],FXUSDCAD[Date],FXUSDCAD[Rate],E814)</f>
        <v>1.3310</v>
      </c>
      <c r="F813" s="6">
        <f>_xlfn.XLOOKUP(tbDailies[[#This Row],[Date]],BTC_USD_History[Date],BTC_USD_History[Close],"n/a")</f>
        <v>10407.964844</v>
      </c>
      <c r="G813" s="6">
        <f>_xlfn.XLOOKUP(tbDailies[[#This Row],[Date]],ETH_USD_History[Date(UTC)],ETH_USD_History[Value],"n/a")</f>
        <v>194.64</v>
      </c>
      <c r="H813" s="6">
        <f>_xlfn.XLOOKUP(tbDailies[[#This Row],[Date]],VOO_USD_History[Date],VOO_USD_History[Close],"n/a")</f>
        <v>261.57000699999998</v>
      </c>
      <c r="I813" s="8">
        <f>_xlfn.XLOOKUP(tbDailies[[#This Row],[Date]],VIX_USD_History[DATE],VIX_USD_History[CLOSE],"n/a")</f>
        <v>19.87</v>
      </c>
      <c r="J813" s="6">
        <f>tbDailies[[#This Row],[BTC-USD]]*tbDailies[[#This Row],[FX]]</f>
        <v>13853.001207363999</v>
      </c>
      <c r="K813" s="6">
        <f>tbDailies[[#This Row],[ETH-USD]]*tbDailies[[#This Row],[FX]]</f>
        <v>259.06583999999998</v>
      </c>
      <c r="L813" s="16">
        <f>_xlfn.XLOOKUP(tbDailies[[#This Row],[Month]],tbMonthlies[Month],tbMonthlies[US Inflation],L814)</f>
        <v>1.7500000000000002E-2</v>
      </c>
      <c r="M813" s="39">
        <f>_xlfn.XLOOKUP(tbDailies[[#This Row],[Month]],tbMonthlies[Month],tbMonthlies[Buffett Indicator],M814)</f>
        <v>1.4125497814183969</v>
      </c>
      <c r="N813" s="39">
        <f>_xlfn.XLOOKUP(tbDailies[[#This Row],[Month]],tbMonthlies[Month],tbMonthlies[CPI Indicator],N814)</f>
        <v>0.71311671345581895</v>
      </c>
      <c r="O813" s="39">
        <f>_xlfn.XLOOKUP(tbDailies[[#This Row],[Month]],tbMonthlies[Month],tbMonthlies[Shiller PE],O814)</f>
        <v>0.2167</v>
      </c>
      <c r="P813" s="39">
        <f>_xlfn.XLOOKUP(tbDailies[[#This Row],[Month]],tbMonthlies[Month],tbMonthlies[Unemployment],P814)</f>
        <v>3.7000000000000005E-2</v>
      </c>
      <c r="Q813" s="48">
        <f>_xlfn.XLOOKUP(tbDailies[[#This Row],[Month]],tbMonthlies[Month],tbMonthlies[Debt to GDP],Q814)</f>
        <v>75.445999999999998</v>
      </c>
    </row>
    <row r="814" spans="2:17" ht="30" customHeight="1" x14ac:dyDescent="0.25">
      <c r="B814" s="10">
        <v>43699</v>
      </c>
      <c r="C814" s="18" t="str">
        <f>TEXT(tbDailies[[#This Row],[Date]],"mmm-yy")</f>
        <v>Aug-19</v>
      </c>
      <c r="D814" s="4">
        <v>5</v>
      </c>
      <c r="E814" s="4" t="str">
        <f>_xlfn.XLOOKUP(tbDailies[[#This Row],[Date]],FXUSDCAD[Date],FXUSDCAD[Rate],E815)</f>
        <v>1.3293</v>
      </c>
      <c r="F814" s="6">
        <f>_xlfn.XLOOKUP(tbDailies[[#This Row],[Date]],BTC_USD_History[Date],BTC_USD_History[Close],"n/a")</f>
        <v>10131.055664</v>
      </c>
      <c r="G814" s="6">
        <f>_xlfn.XLOOKUP(tbDailies[[#This Row],[Date]],ETH_USD_History[Date(UTC)],ETH_USD_History[Value],"n/a")</f>
        <v>190.74</v>
      </c>
      <c r="H814" s="6">
        <f>_xlfn.XLOOKUP(tbDailies[[#This Row],[Date]],VOO_USD_History[Date],VOO_USD_History[Close],"n/a")</f>
        <v>268.459991</v>
      </c>
      <c r="I814" s="8">
        <f>_xlfn.XLOOKUP(tbDailies[[#This Row],[Date]],VIX_USD_History[DATE],VIX_USD_History[CLOSE],"n/a")</f>
        <v>16.68</v>
      </c>
      <c r="J814" s="6">
        <f>tbDailies[[#This Row],[BTC-USD]]*tbDailies[[#This Row],[FX]]</f>
        <v>13467.212294155199</v>
      </c>
      <c r="K814" s="6">
        <f>tbDailies[[#This Row],[ETH-USD]]*tbDailies[[#This Row],[FX]]</f>
        <v>253.55068199999999</v>
      </c>
      <c r="L814" s="16">
        <f>_xlfn.XLOOKUP(tbDailies[[#This Row],[Month]],tbMonthlies[Month],tbMonthlies[US Inflation],L815)</f>
        <v>1.7500000000000002E-2</v>
      </c>
      <c r="M814" s="39">
        <f>_xlfn.XLOOKUP(tbDailies[[#This Row],[Month]],tbMonthlies[Month],tbMonthlies[Buffett Indicator],M815)</f>
        <v>1.4125497814183969</v>
      </c>
      <c r="N814" s="39">
        <f>_xlfn.XLOOKUP(tbDailies[[#This Row],[Month]],tbMonthlies[Month],tbMonthlies[CPI Indicator],N815)</f>
        <v>0.71311671345581895</v>
      </c>
      <c r="O814" s="39">
        <f>_xlfn.XLOOKUP(tbDailies[[#This Row],[Month]],tbMonthlies[Month],tbMonthlies[Shiller PE],O815)</f>
        <v>0.2167</v>
      </c>
      <c r="P814" s="39">
        <f>_xlfn.XLOOKUP(tbDailies[[#This Row],[Month]],tbMonthlies[Month],tbMonthlies[Unemployment],P815)</f>
        <v>3.7000000000000005E-2</v>
      </c>
      <c r="Q814" s="48">
        <f>_xlfn.XLOOKUP(tbDailies[[#This Row],[Month]],tbMonthlies[Month],tbMonthlies[Debt to GDP],Q815)</f>
        <v>75.445999999999998</v>
      </c>
    </row>
    <row r="815" spans="2:17" ht="30" customHeight="1" x14ac:dyDescent="0.25">
      <c r="B815" s="10">
        <v>43698</v>
      </c>
      <c r="C815" s="18" t="str">
        <f>TEXT(tbDailies[[#This Row],[Date]],"mmm-yy")</f>
        <v>Aug-19</v>
      </c>
      <c r="D815" s="4">
        <v>11</v>
      </c>
      <c r="E815" s="4" t="str">
        <f>_xlfn.XLOOKUP(tbDailies[[#This Row],[Date]],FXUSDCAD[Date],FXUSDCAD[Rate],E816)</f>
        <v>1.3278</v>
      </c>
      <c r="F815" s="6">
        <f>_xlfn.XLOOKUP(tbDailies[[#This Row],[Date]],BTC_USD_History[Date],BTC_USD_History[Close],"n/a")</f>
        <v>10138.049805000001</v>
      </c>
      <c r="G815" s="6">
        <f>_xlfn.XLOOKUP(tbDailies[[#This Row],[Date]],ETH_USD_History[Date(UTC)],ETH_USD_History[Value],"n/a")</f>
        <v>187.32</v>
      </c>
      <c r="H815" s="6">
        <f>_xlfn.XLOOKUP(tbDailies[[#This Row],[Date]],VOO_USD_History[Date],VOO_USD_History[Close],"n/a")</f>
        <v>268.55999800000001</v>
      </c>
      <c r="I815" s="8">
        <f>_xlfn.XLOOKUP(tbDailies[[#This Row],[Date]],VIX_USD_History[DATE],VIX_USD_History[CLOSE],"n/a")</f>
        <v>15.8</v>
      </c>
      <c r="J815" s="6">
        <f>tbDailies[[#This Row],[BTC-USD]]*tbDailies[[#This Row],[FX]]</f>
        <v>13461.302531079002</v>
      </c>
      <c r="K815" s="6">
        <f>tbDailies[[#This Row],[ETH-USD]]*tbDailies[[#This Row],[FX]]</f>
        <v>248.72349600000001</v>
      </c>
      <c r="L815" s="16">
        <f>_xlfn.XLOOKUP(tbDailies[[#This Row],[Month]],tbMonthlies[Month],tbMonthlies[US Inflation],L816)</f>
        <v>1.7500000000000002E-2</v>
      </c>
      <c r="M815" s="39">
        <f>_xlfn.XLOOKUP(tbDailies[[#This Row],[Month]],tbMonthlies[Month],tbMonthlies[Buffett Indicator],M816)</f>
        <v>1.4125497814183969</v>
      </c>
      <c r="N815" s="39">
        <f>_xlfn.XLOOKUP(tbDailies[[#This Row],[Month]],tbMonthlies[Month],tbMonthlies[CPI Indicator],N816)</f>
        <v>0.71311671345581895</v>
      </c>
      <c r="O815" s="39">
        <f>_xlfn.XLOOKUP(tbDailies[[#This Row],[Month]],tbMonthlies[Month],tbMonthlies[Shiller PE],O816)</f>
        <v>0.2167</v>
      </c>
      <c r="P815" s="39">
        <f>_xlfn.XLOOKUP(tbDailies[[#This Row],[Month]],tbMonthlies[Month],tbMonthlies[Unemployment],P816)</f>
        <v>3.7000000000000005E-2</v>
      </c>
      <c r="Q815" s="48">
        <f>_xlfn.XLOOKUP(tbDailies[[#This Row],[Month]],tbMonthlies[Month],tbMonthlies[Debt to GDP],Q816)</f>
        <v>75.445999999999998</v>
      </c>
    </row>
    <row r="816" spans="2:17" ht="30" customHeight="1" x14ac:dyDescent="0.25">
      <c r="B816" s="10">
        <v>43697</v>
      </c>
      <c r="C816" s="18" t="str">
        <f>TEXT(tbDailies[[#This Row],[Date]],"mmm-yy")</f>
        <v>Aug-19</v>
      </c>
      <c r="D816" s="4">
        <v>39</v>
      </c>
      <c r="E816" s="4" t="str">
        <f>_xlfn.XLOOKUP(tbDailies[[#This Row],[Date]],FXUSDCAD[Date],FXUSDCAD[Rate],E817)</f>
        <v>1.3323</v>
      </c>
      <c r="F816" s="6">
        <f>_xlfn.XLOOKUP(tbDailies[[#This Row],[Date]],BTC_USD_History[Date],BTC_USD_History[Close],"n/a")</f>
        <v>10763.232421999999</v>
      </c>
      <c r="G816" s="6">
        <f>_xlfn.XLOOKUP(tbDailies[[#This Row],[Date]],ETH_USD_History[Date(UTC)],ETH_USD_History[Value],"n/a")</f>
        <v>196.55</v>
      </c>
      <c r="H816" s="6">
        <f>_xlfn.XLOOKUP(tbDailies[[#This Row],[Date]],VOO_USD_History[Date],VOO_USD_History[Close],"n/a")</f>
        <v>266.39999399999999</v>
      </c>
      <c r="I816" s="8">
        <f>_xlfn.XLOOKUP(tbDailies[[#This Row],[Date]],VIX_USD_History[DATE],VIX_USD_History[CLOSE],"n/a")</f>
        <v>17.5</v>
      </c>
      <c r="J816" s="6">
        <f>tbDailies[[#This Row],[BTC-USD]]*tbDailies[[#This Row],[FX]]</f>
        <v>14339.8545558306</v>
      </c>
      <c r="K816" s="6">
        <f>tbDailies[[#This Row],[ETH-USD]]*tbDailies[[#This Row],[FX]]</f>
        <v>261.86356500000005</v>
      </c>
      <c r="L816" s="16">
        <f>_xlfn.XLOOKUP(tbDailies[[#This Row],[Month]],tbMonthlies[Month],tbMonthlies[US Inflation],L817)</f>
        <v>1.7500000000000002E-2</v>
      </c>
      <c r="M816" s="39">
        <f>_xlfn.XLOOKUP(tbDailies[[#This Row],[Month]],tbMonthlies[Month],tbMonthlies[Buffett Indicator],M817)</f>
        <v>1.4125497814183969</v>
      </c>
      <c r="N816" s="39">
        <f>_xlfn.XLOOKUP(tbDailies[[#This Row],[Month]],tbMonthlies[Month],tbMonthlies[CPI Indicator],N817)</f>
        <v>0.71311671345581895</v>
      </c>
      <c r="O816" s="39">
        <f>_xlfn.XLOOKUP(tbDailies[[#This Row],[Month]],tbMonthlies[Month],tbMonthlies[Shiller PE],O817)</f>
        <v>0.2167</v>
      </c>
      <c r="P816" s="39">
        <f>_xlfn.XLOOKUP(tbDailies[[#This Row],[Month]],tbMonthlies[Month],tbMonthlies[Unemployment],P817)</f>
        <v>3.7000000000000005E-2</v>
      </c>
      <c r="Q816" s="48">
        <f>_xlfn.XLOOKUP(tbDailies[[#This Row],[Month]],tbMonthlies[Month],tbMonthlies[Debt to GDP],Q817)</f>
        <v>75.445999999999998</v>
      </c>
    </row>
    <row r="817" spans="2:17" ht="30" customHeight="1" x14ac:dyDescent="0.25">
      <c r="B817" s="10">
        <v>43696</v>
      </c>
      <c r="C817" s="18" t="str">
        <f>TEXT(tbDailies[[#This Row],[Date]],"mmm-yy")</f>
        <v>Aug-19</v>
      </c>
      <c r="D817" s="4">
        <v>30</v>
      </c>
      <c r="E817" s="4" t="str">
        <f>_xlfn.XLOOKUP(tbDailies[[#This Row],[Date]],FXUSDCAD[Date],FXUSDCAD[Rate],E818)</f>
        <v>1.3298</v>
      </c>
      <c r="F817" s="6">
        <f>_xlfn.XLOOKUP(tbDailies[[#This Row],[Date]],BTC_USD_History[Date],BTC_USD_History[Close],"n/a")</f>
        <v>10916.053711</v>
      </c>
      <c r="G817" s="6">
        <f>_xlfn.XLOOKUP(tbDailies[[#This Row],[Date]],ETH_USD_History[Date(UTC)],ETH_USD_History[Value],"n/a")</f>
        <v>202.43</v>
      </c>
      <c r="H817" s="6">
        <f>_xlfn.XLOOKUP(tbDailies[[#This Row],[Date]],VOO_USD_History[Date],VOO_USD_History[Close],"n/a")</f>
        <v>268.48001099999999</v>
      </c>
      <c r="I817" s="8">
        <f>_xlfn.XLOOKUP(tbDailies[[#This Row],[Date]],VIX_USD_History[DATE],VIX_USD_History[CLOSE],"n/a")</f>
        <v>16.88</v>
      </c>
      <c r="J817" s="6">
        <f>tbDailies[[#This Row],[BTC-USD]]*tbDailies[[#This Row],[FX]]</f>
        <v>14516.168224887802</v>
      </c>
      <c r="K817" s="6">
        <f>tbDailies[[#This Row],[ETH-USD]]*tbDailies[[#This Row],[FX]]</f>
        <v>269.19141400000001</v>
      </c>
      <c r="L817" s="16">
        <f>_xlfn.XLOOKUP(tbDailies[[#This Row],[Month]],tbMonthlies[Month],tbMonthlies[US Inflation],L818)</f>
        <v>1.7500000000000002E-2</v>
      </c>
      <c r="M817" s="39">
        <f>_xlfn.XLOOKUP(tbDailies[[#This Row],[Month]],tbMonthlies[Month],tbMonthlies[Buffett Indicator],M818)</f>
        <v>1.4125497814183969</v>
      </c>
      <c r="N817" s="39">
        <f>_xlfn.XLOOKUP(tbDailies[[#This Row],[Month]],tbMonthlies[Month],tbMonthlies[CPI Indicator],N818)</f>
        <v>0.71311671345581895</v>
      </c>
      <c r="O817" s="39">
        <f>_xlfn.XLOOKUP(tbDailies[[#This Row],[Month]],tbMonthlies[Month],tbMonthlies[Shiller PE],O818)</f>
        <v>0.2167</v>
      </c>
      <c r="P817" s="39">
        <f>_xlfn.XLOOKUP(tbDailies[[#This Row],[Month]],tbMonthlies[Month],tbMonthlies[Unemployment],P818)</f>
        <v>3.7000000000000005E-2</v>
      </c>
      <c r="Q817" s="48">
        <f>_xlfn.XLOOKUP(tbDailies[[#This Row],[Month]],tbMonthlies[Month],tbMonthlies[Debt to GDP],Q818)</f>
        <v>75.445999999999998</v>
      </c>
    </row>
    <row r="818" spans="2:17" ht="30" customHeight="1" x14ac:dyDescent="0.25">
      <c r="B818" s="10">
        <v>43695</v>
      </c>
      <c r="C818" s="18" t="str">
        <f>TEXT(tbDailies[[#This Row],[Date]],"mmm-yy")</f>
        <v>Aug-19</v>
      </c>
      <c r="D818" s="4">
        <v>14</v>
      </c>
      <c r="E818" s="4" t="str">
        <f>_xlfn.XLOOKUP(tbDailies[[#This Row],[Date]],FXUSDCAD[Date],FXUSDCAD[Rate],E819)</f>
        <v>1.3286</v>
      </c>
      <c r="F818" s="6">
        <f>_xlfn.XLOOKUP(tbDailies[[#This Row],[Date]],BTC_USD_History[Date],BTC_USD_History[Close],"n/a")</f>
        <v>10345.810546999999</v>
      </c>
      <c r="G818" s="6">
        <f>_xlfn.XLOOKUP(tbDailies[[#This Row],[Date]],ETH_USD_History[Date(UTC)],ETH_USD_History[Value],"n/a")</f>
        <v>194.77</v>
      </c>
      <c r="H818" s="6" t="str">
        <f>_xlfn.XLOOKUP(tbDailies[[#This Row],[Date]],VOO_USD_History[Date],VOO_USD_History[Close],"n/a")</f>
        <v>n/a</v>
      </c>
      <c r="I818" s="8" t="str">
        <f>_xlfn.XLOOKUP(tbDailies[[#This Row],[Date]],VIX_USD_History[DATE],VIX_USD_History[CLOSE],"n/a")</f>
        <v>n/a</v>
      </c>
      <c r="J818" s="6">
        <f>tbDailies[[#This Row],[BTC-USD]]*tbDailies[[#This Row],[FX]]</f>
        <v>13745.443892744199</v>
      </c>
      <c r="K818" s="6">
        <f>tbDailies[[#This Row],[ETH-USD]]*tbDailies[[#This Row],[FX]]</f>
        <v>258.77142200000003</v>
      </c>
      <c r="L818" s="16">
        <f>_xlfn.XLOOKUP(tbDailies[[#This Row],[Month]],tbMonthlies[Month],tbMonthlies[US Inflation],L819)</f>
        <v>1.7500000000000002E-2</v>
      </c>
      <c r="M818" s="39">
        <f>_xlfn.XLOOKUP(tbDailies[[#This Row],[Month]],tbMonthlies[Month],tbMonthlies[Buffett Indicator],M819)</f>
        <v>1.4125497814183969</v>
      </c>
      <c r="N818" s="39">
        <f>_xlfn.XLOOKUP(tbDailies[[#This Row],[Month]],tbMonthlies[Month],tbMonthlies[CPI Indicator],N819)</f>
        <v>0.71311671345581895</v>
      </c>
      <c r="O818" s="39">
        <f>_xlfn.XLOOKUP(tbDailies[[#This Row],[Month]],tbMonthlies[Month],tbMonthlies[Shiller PE],O819)</f>
        <v>0.2167</v>
      </c>
      <c r="P818" s="39">
        <f>_xlfn.XLOOKUP(tbDailies[[#This Row],[Month]],tbMonthlies[Month],tbMonthlies[Unemployment],P819)</f>
        <v>3.7000000000000005E-2</v>
      </c>
      <c r="Q818" s="48">
        <f>_xlfn.XLOOKUP(tbDailies[[#This Row],[Month]],tbMonthlies[Month],tbMonthlies[Debt to GDP],Q819)</f>
        <v>75.445999999999998</v>
      </c>
    </row>
    <row r="819" spans="2:17" ht="30" customHeight="1" x14ac:dyDescent="0.25">
      <c r="B819" s="10">
        <v>43694</v>
      </c>
      <c r="C819" s="18" t="str">
        <f>TEXT(tbDailies[[#This Row],[Date]],"mmm-yy")</f>
        <v>Aug-19</v>
      </c>
      <c r="D819" s="4">
        <v>20</v>
      </c>
      <c r="E819" s="4" t="str">
        <f>_xlfn.XLOOKUP(tbDailies[[#This Row],[Date]],FXUSDCAD[Date],FXUSDCAD[Rate],E820)</f>
        <v>1.3286</v>
      </c>
      <c r="F819" s="6">
        <f>_xlfn.XLOOKUP(tbDailies[[#This Row],[Date]],BTC_USD_History[Date],BTC_USD_History[Close],"n/a")</f>
        <v>10231.744140999999</v>
      </c>
      <c r="G819" s="6">
        <f>_xlfn.XLOOKUP(tbDailies[[#This Row],[Date]],ETH_USD_History[Date(UTC)],ETH_USD_History[Value],"n/a")</f>
        <v>185.69</v>
      </c>
      <c r="H819" s="6" t="str">
        <f>_xlfn.XLOOKUP(tbDailies[[#This Row],[Date]],VOO_USD_History[Date],VOO_USD_History[Close],"n/a")</f>
        <v>n/a</v>
      </c>
      <c r="I819" s="8" t="str">
        <f>_xlfn.XLOOKUP(tbDailies[[#This Row],[Date]],VIX_USD_History[DATE],VIX_USD_History[CLOSE],"n/a")</f>
        <v>n/a</v>
      </c>
      <c r="J819" s="6">
        <f>tbDailies[[#This Row],[BTC-USD]]*tbDailies[[#This Row],[FX]]</f>
        <v>13593.895265732599</v>
      </c>
      <c r="K819" s="6">
        <f>tbDailies[[#This Row],[ETH-USD]]*tbDailies[[#This Row],[FX]]</f>
        <v>246.70773399999999</v>
      </c>
      <c r="L819" s="16">
        <f>_xlfn.XLOOKUP(tbDailies[[#This Row],[Month]],tbMonthlies[Month],tbMonthlies[US Inflation],L820)</f>
        <v>1.7500000000000002E-2</v>
      </c>
      <c r="M819" s="39">
        <f>_xlfn.XLOOKUP(tbDailies[[#This Row],[Month]],tbMonthlies[Month],tbMonthlies[Buffett Indicator],M820)</f>
        <v>1.4125497814183969</v>
      </c>
      <c r="N819" s="39">
        <f>_xlfn.XLOOKUP(tbDailies[[#This Row],[Month]],tbMonthlies[Month],tbMonthlies[CPI Indicator],N820)</f>
        <v>0.71311671345581895</v>
      </c>
      <c r="O819" s="39">
        <f>_xlfn.XLOOKUP(tbDailies[[#This Row],[Month]],tbMonthlies[Month],tbMonthlies[Shiller PE],O820)</f>
        <v>0.2167</v>
      </c>
      <c r="P819" s="39">
        <f>_xlfn.XLOOKUP(tbDailies[[#This Row],[Month]],tbMonthlies[Month],tbMonthlies[Unemployment],P820)</f>
        <v>3.7000000000000005E-2</v>
      </c>
      <c r="Q819" s="48">
        <f>_xlfn.XLOOKUP(tbDailies[[#This Row],[Month]],tbMonthlies[Month],tbMonthlies[Debt to GDP],Q820)</f>
        <v>75.445999999999998</v>
      </c>
    </row>
    <row r="820" spans="2:17" ht="30" customHeight="1" x14ac:dyDescent="0.25">
      <c r="B820" s="10">
        <v>43693</v>
      </c>
      <c r="C820" s="18" t="str">
        <f>TEXT(tbDailies[[#This Row],[Date]],"mmm-yy")</f>
        <v>Aug-19</v>
      </c>
      <c r="D820" s="4">
        <v>31</v>
      </c>
      <c r="E820" s="4" t="str">
        <f>_xlfn.XLOOKUP(tbDailies[[#This Row],[Date]],FXUSDCAD[Date],FXUSDCAD[Rate],E821)</f>
        <v>1.3286</v>
      </c>
      <c r="F820" s="6">
        <f>_xlfn.XLOOKUP(tbDailies[[#This Row],[Date]],BTC_USD_History[Date],BTC_USD_History[Close],"n/a")</f>
        <v>10374.338867</v>
      </c>
      <c r="G820" s="6">
        <f>_xlfn.XLOOKUP(tbDailies[[#This Row],[Date]],ETH_USD_History[Date(UTC)],ETH_USD_History[Value],"n/a")</f>
        <v>185.41</v>
      </c>
      <c r="H820" s="6">
        <f>_xlfn.XLOOKUP(tbDailies[[#This Row],[Date]],VOO_USD_History[Date],VOO_USD_History[Close],"n/a")</f>
        <v>265.22000100000002</v>
      </c>
      <c r="I820" s="8">
        <f>_xlfn.XLOOKUP(tbDailies[[#This Row],[Date]],VIX_USD_History[DATE],VIX_USD_History[CLOSE],"n/a")</f>
        <v>18.47</v>
      </c>
      <c r="J820" s="6">
        <f>tbDailies[[#This Row],[BTC-USD]]*tbDailies[[#This Row],[FX]]</f>
        <v>13783.346618696201</v>
      </c>
      <c r="K820" s="6">
        <f>tbDailies[[#This Row],[ETH-USD]]*tbDailies[[#This Row],[FX]]</f>
        <v>246.33572599999999</v>
      </c>
      <c r="L820" s="16">
        <f>_xlfn.XLOOKUP(tbDailies[[#This Row],[Month]],tbMonthlies[Month],tbMonthlies[US Inflation],L821)</f>
        <v>1.7500000000000002E-2</v>
      </c>
      <c r="M820" s="39">
        <f>_xlfn.XLOOKUP(tbDailies[[#This Row],[Month]],tbMonthlies[Month],tbMonthlies[Buffett Indicator],M821)</f>
        <v>1.4125497814183969</v>
      </c>
      <c r="N820" s="39">
        <f>_xlfn.XLOOKUP(tbDailies[[#This Row],[Month]],tbMonthlies[Month],tbMonthlies[CPI Indicator],N821)</f>
        <v>0.71311671345581895</v>
      </c>
      <c r="O820" s="39">
        <f>_xlfn.XLOOKUP(tbDailies[[#This Row],[Month]],tbMonthlies[Month],tbMonthlies[Shiller PE],O821)</f>
        <v>0.2167</v>
      </c>
      <c r="P820" s="39">
        <f>_xlfn.XLOOKUP(tbDailies[[#This Row],[Month]],tbMonthlies[Month],tbMonthlies[Unemployment],P821)</f>
        <v>3.7000000000000005E-2</v>
      </c>
      <c r="Q820" s="48">
        <f>_xlfn.XLOOKUP(tbDailies[[#This Row],[Month]],tbMonthlies[Month],tbMonthlies[Debt to GDP],Q821)</f>
        <v>75.445999999999998</v>
      </c>
    </row>
    <row r="821" spans="2:17" ht="30" customHeight="1" x14ac:dyDescent="0.25">
      <c r="B821" s="10">
        <v>43692</v>
      </c>
      <c r="C821" s="18" t="str">
        <f>TEXT(tbDailies[[#This Row],[Date]],"mmm-yy")</f>
        <v>Aug-19</v>
      </c>
      <c r="D821" s="4">
        <v>13</v>
      </c>
      <c r="E821" s="4" t="str">
        <f>_xlfn.XLOOKUP(tbDailies[[#This Row],[Date]],FXUSDCAD[Date],FXUSDCAD[Rate],E822)</f>
        <v>1.3325</v>
      </c>
      <c r="F821" s="6">
        <f>_xlfn.XLOOKUP(tbDailies[[#This Row],[Date]],BTC_USD_History[Date],BTC_USD_History[Close],"n/a")</f>
        <v>10311.545898</v>
      </c>
      <c r="G821" s="6">
        <f>_xlfn.XLOOKUP(tbDailies[[#This Row],[Date]],ETH_USD_History[Date(UTC)],ETH_USD_History[Value],"n/a")</f>
        <v>188.24</v>
      </c>
      <c r="H821" s="6">
        <f>_xlfn.XLOOKUP(tbDailies[[#This Row],[Date]],VOO_USD_History[Date],VOO_USD_History[Close],"n/a")</f>
        <v>261.39001500000001</v>
      </c>
      <c r="I821" s="8">
        <f>_xlfn.XLOOKUP(tbDailies[[#This Row],[Date]],VIX_USD_History[DATE],VIX_USD_History[CLOSE],"n/a")</f>
        <v>21.18</v>
      </c>
      <c r="J821" s="6">
        <f>tbDailies[[#This Row],[BTC-USD]]*tbDailies[[#This Row],[FX]]</f>
        <v>13740.134909085</v>
      </c>
      <c r="K821" s="6">
        <f>tbDailies[[#This Row],[ETH-USD]]*tbDailies[[#This Row],[FX]]</f>
        <v>250.82980000000001</v>
      </c>
      <c r="L821" s="16">
        <f>_xlfn.XLOOKUP(tbDailies[[#This Row],[Month]],tbMonthlies[Month],tbMonthlies[US Inflation],L822)</f>
        <v>1.7500000000000002E-2</v>
      </c>
      <c r="M821" s="39">
        <f>_xlfn.XLOOKUP(tbDailies[[#This Row],[Month]],tbMonthlies[Month],tbMonthlies[Buffett Indicator],M822)</f>
        <v>1.4125497814183969</v>
      </c>
      <c r="N821" s="39">
        <f>_xlfn.XLOOKUP(tbDailies[[#This Row],[Month]],tbMonthlies[Month],tbMonthlies[CPI Indicator],N822)</f>
        <v>0.71311671345581895</v>
      </c>
      <c r="O821" s="39">
        <f>_xlfn.XLOOKUP(tbDailies[[#This Row],[Month]],tbMonthlies[Month],tbMonthlies[Shiller PE],O822)</f>
        <v>0.2167</v>
      </c>
      <c r="P821" s="39">
        <f>_xlfn.XLOOKUP(tbDailies[[#This Row],[Month]],tbMonthlies[Month],tbMonthlies[Unemployment],P822)</f>
        <v>3.7000000000000005E-2</v>
      </c>
      <c r="Q821" s="48">
        <f>_xlfn.XLOOKUP(tbDailies[[#This Row],[Month]],tbMonthlies[Month],tbMonthlies[Debt to GDP],Q822)</f>
        <v>75.445999999999998</v>
      </c>
    </row>
    <row r="822" spans="2:17" ht="30" customHeight="1" x14ac:dyDescent="0.25">
      <c r="B822" s="10">
        <v>43691</v>
      </c>
      <c r="C822" s="18" t="str">
        <f>TEXT(tbDailies[[#This Row],[Date]],"mmm-yy")</f>
        <v>Aug-19</v>
      </c>
      <c r="D822" s="4">
        <v>11</v>
      </c>
      <c r="E822" s="4" t="str">
        <f>_xlfn.XLOOKUP(tbDailies[[#This Row],[Date]],FXUSDCAD[Date],FXUSDCAD[Rate],E823)</f>
        <v>1.3311</v>
      </c>
      <c r="F822" s="6">
        <f>_xlfn.XLOOKUP(tbDailies[[#This Row],[Date]],BTC_USD_History[Date],BTC_USD_History[Close],"n/a")</f>
        <v>10051.704102</v>
      </c>
      <c r="G822" s="6">
        <f>_xlfn.XLOOKUP(tbDailies[[#This Row],[Date]],ETH_USD_History[Date(UTC)],ETH_USD_History[Value],"n/a")</f>
        <v>186.49</v>
      </c>
      <c r="H822" s="6">
        <f>_xlfn.XLOOKUP(tbDailies[[#This Row],[Date]],VOO_USD_History[Date],VOO_USD_History[Close],"n/a")</f>
        <v>260.57000699999998</v>
      </c>
      <c r="I822" s="8">
        <f>_xlfn.XLOOKUP(tbDailies[[#This Row],[Date]],VIX_USD_History[DATE],VIX_USD_History[CLOSE],"n/a")</f>
        <v>22.1</v>
      </c>
      <c r="J822" s="6">
        <f>tbDailies[[#This Row],[BTC-USD]]*tbDailies[[#This Row],[FX]]</f>
        <v>13379.823330172199</v>
      </c>
      <c r="K822" s="6">
        <f>tbDailies[[#This Row],[ETH-USD]]*tbDailies[[#This Row],[FX]]</f>
        <v>248.236839</v>
      </c>
      <c r="L822" s="16">
        <f>_xlfn.XLOOKUP(tbDailies[[#This Row],[Month]],tbMonthlies[Month],tbMonthlies[US Inflation],L823)</f>
        <v>1.7500000000000002E-2</v>
      </c>
      <c r="M822" s="39">
        <f>_xlfn.XLOOKUP(tbDailies[[#This Row],[Month]],tbMonthlies[Month],tbMonthlies[Buffett Indicator],M823)</f>
        <v>1.4125497814183969</v>
      </c>
      <c r="N822" s="39">
        <f>_xlfn.XLOOKUP(tbDailies[[#This Row],[Month]],tbMonthlies[Month],tbMonthlies[CPI Indicator],N823)</f>
        <v>0.71311671345581895</v>
      </c>
      <c r="O822" s="39">
        <f>_xlfn.XLOOKUP(tbDailies[[#This Row],[Month]],tbMonthlies[Month],tbMonthlies[Shiller PE],O823)</f>
        <v>0.2167</v>
      </c>
      <c r="P822" s="39">
        <f>_xlfn.XLOOKUP(tbDailies[[#This Row],[Month]],tbMonthlies[Month],tbMonthlies[Unemployment],P823)</f>
        <v>3.7000000000000005E-2</v>
      </c>
      <c r="Q822" s="48">
        <f>_xlfn.XLOOKUP(tbDailies[[#This Row],[Month]],tbMonthlies[Month],tbMonthlies[Debt to GDP],Q823)</f>
        <v>75.445999999999998</v>
      </c>
    </row>
    <row r="823" spans="2:17" ht="30" customHeight="1" x14ac:dyDescent="0.25">
      <c r="B823" s="10">
        <v>43690</v>
      </c>
      <c r="C823" s="18" t="str">
        <f>TEXT(tbDailies[[#This Row],[Date]],"mmm-yy")</f>
        <v>Aug-19</v>
      </c>
      <c r="D823" s="4">
        <v>45</v>
      </c>
      <c r="E823" s="4" t="str">
        <f>_xlfn.XLOOKUP(tbDailies[[#This Row],[Date]],FXUSDCAD[Date],FXUSDCAD[Rate],E824)</f>
        <v>1.3236</v>
      </c>
      <c r="F823" s="6">
        <f>_xlfn.XLOOKUP(tbDailies[[#This Row],[Date]],BTC_USD_History[Date],BTC_USD_History[Close],"n/a")</f>
        <v>10895.830078000001</v>
      </c>
      <c r="G823" s="6">
        <f>_xlfn.XLOOKUP(tbDailies[[#This Row],[Date]],ETH_USD_History[Date(UTC)],ETH_USD_History[Value],"n/a")</f>
        <v>208.62</v>
      </c>
      <c r="H823" s="6">
        <f>_xlfn.XLOOKUP(tbDailies[[#This Row],[Date]],VOO_USD_History[Date],VOO_USD_History[Close],"n/a")</f>
        <v>268.66000400000001</v>
      </c>
      <c r="I823" s="8">
        <f>_xlfn.XLOOKUP(tbDailies[[#This Row],[Date]],VIX_USD_History[DATE],VIX_USD_History[CLOSE],"n/a")</f>
        <v>17.52</v>
      </c>
      <c r="J823" s="6">
        <f>tbDailies[[#This Row],[BTC-USD]]*tbDailies[[#This Row],[FX]]</f>
        <v>14421.720691240802</v>
      </c>
      <c r="K823" s="6">
        <f>tbDailies[[#This Row],[ETH-USD]]*tbDailies[[#This Row],[FX]]</f>
        <v>276.12943200000001</v>
      </c>
      <c r="L823" s="16">
        <f>_xlfn.XLOOKUP(tbDailies[[#This Row],[Month]],tbMonthlies[Month],tbMonthlies[US Inflation],L824)</f>
        <v>1.7500000000000002E-2</v>
      </c>
      <c r="M823" s="39">
        <f>_xlfn.XLOOKUP(tbDailies[[#This Row],[Month]],tbMonthlies[Month],tbMonthlies[Buffett Indicator],M824)</f>
        <v>1.4125497814183969</v>
      </c>
      <c r="N823" s="39">
        <f>_xlfn.XLOOKUP(tbDailies[[#This Row],[Month]],tbMonthlies[Month],tbMonthlies[CPI Indicator],N824)</f>
        <v>0.71311671345581895</v>
      </c>
      <c r="O823" s="39">
        <f>_xlfn.XLOOKUP(tbDailies[[#This Row],[Month]],tbMonthlies[Month],tbMonthlies[Shiller PE],O824)</f>
        <v>0.2167</v>
      </c>
      <c r="P823" s="39">
        <f>_xlfn.XLOOKUP(tbDailies[[#This Row],[Month]],tbMonthlies[Month],tbMonthlies[Unemployment],P824)</f>
        <v>3.7000000000000005E-2</v>
      </c>
      <c r="Q823" s="48">
        <f>_xlfn.XLOOKUP(tbDailies[[#This Row],[Month]],tbMonthlies[Month],tbMonthlies[Debt to GDP],Q824)</f>
        <v>75.445999999999998</v>
      </c>
    </row>
    <row r="824" spans="2:17" ht="30" customHeight="1" x14ac:dyDescent="0.25">
      <c r="B824" s="10">
        <v>43689</v>
      </c>
      <c r="C824" s="18" t="str">
        <f>TEXT(tbDailies[[#This Row],[Date]],"mmm-yy")</f>
        <v>Aug-19</v>
      </c>
      <c r="D824" s="4">
        <v>48</v>
      </c>
      <c r="E824" s="4" t="str">
        <f>_xlfn.XLOOKUP(tbDailies[[#This Row],[Date]],FXUSDCAD[Date],FXUSDCAD[Rate],E825)</f>
        <v>1.3234</v>
      </c>
      <c r="F824" s="6">
        <f>_xlfn.XLOOKUP(tbDailies[[#This Row],[Date]],BTC_USD_History[Date],BTC_USD_History[Close],"n/a")</f>
        <v>11382.616211</v>
      </c>
      <c r="G824" s="6">
        <f>_xlfn.XLOOKUP(tbDailies[[#This Row],[Date]],ETH_USD_History[Date(UTC)],ETH_USD_History[Value],"n/a")</f>
        <v>211.28</v>
      </c>
      <c r="H824" s="6">
        <f>_xlfn.XLOOKUP(tbDailies[[#This Row],[Date]],VOO_USD_History[Date],VOO_USD_History[Close],"n/a")</f>
        <v>264.55999800000001</v>
      </c>
      <c r="I824" s="8">
        <f>_xlfn.XLOOKUP(tbDailies[[#This Row],[Date]],VIX_USD_History[DATE],VIX_USD_History[CLOSE],"n/a")</f>
        <v>21.09</v>
      </c>
      <c r="J824" s="6">
        <f>tbDailies[[#This Row],[BTC-USD]]*tbDailies[[#This Row],[FX]]</f>
        <v>15063.754293637399</v>
      </c>
      <c r="K824" s="6">
        <f>tbDailies[[#This Row],[ETH-USD]]*tbDailies[[#This Row],[FX]]</f>
        <v>279.60795199999995</v>
      </c>
      <c r="L824" s="16">
        <f>_xlfn.XLOOKUP(tbDailies[[#This Row],[Month]],tbMonthlies[Month],tbMonthlies[US Inflation],L825)</f>
        <v>1.7500000000000002E-2</v>
      </c>
      <c r="M824" s="39">
        <f>_xlfn.XLOOKUP(tbDailies[[#This Row],[Month]],tbMonthlies[Month],tbMonthlies[Buffett Indicator],M825)</f>
        <v>1.4125497814183969</v>
      </c>
      <c r="N824" s="39">
        <f>_xlfn.XLOOKUP(tbDailies[[#This Row],[Month]],tbMonthlies[Month],tbMonthlies[CPI Indicator],N825)</f>
        <v>0.71311671345581895</v>
      </c>
      <c r="O824" s="39">
        <f>_xlfn.XLOOKUP(tbDailies[[#This Row],[Month]],tbMonthlies[Month],tbMonthlies[Shiller PE],O825)</f>
        <v>0.2167</v>
      </c>
      <c r="P824" s="39">
        <f>_xlfn.XLOOKUP(tbDailies[[#This Row],[Month]],tbMonthlies[Month],tbMonthlies[Unemployment],P825)</f>
        <v>3.7000000000000005E-2</v>
      </c>
      <c r="Q824" s="48">
        <f>_xlfn.XLOOKUP(tbDailies[[#This Row],[Month]],tbMonthlies[Month],tbMonthlies[Debt to GDP],Q825)</f>
        <v>75.445999999999998</v>
      </c>
    </row>
    <row r="825" spans="2:17" ht="30" customHeight="1" x14ac:dyDescent="0.25">
      <c r="B825" s="10">
        <v>43688</v>
      </c>
      <c r="C825" s="18" t="str">
        <f>TEXT(tbDailies[[#This Row],[Date]],"mmm-yy")</f>
        <v>Aug-19</v>
      </c>
      <c r="D825" s="4">
        <v>45</v>
      </c>
      <c r="E825" s="4" t="str">
        <f>_xlfn.XLOOKUP(tbDailies[[#This Row],[Date]],FXUSDCAD[Date],FXUSDCAD[Rate],E826)</f>
        <v>1.3221</v>
      </c>
      <c r="F825" s="6">
        <f>_xlfn.XLOOKUP(tbDailies[[#This Row],[Date]],BTC_USD_History[Date],BTC_USD_History[Close],"n/a")</f>
        <v>11523.579102</v>
      </c>
      <c r="G825" s="6">
        <f>_xlfn.XLOOKUP(tbDailies[[#This Row],[Date]],ETH_USD_History[Date(UTC)],ETH_USD_History[Value],"n/a")</f>
        <v>216.39</v>
      </c>
      <c r="H825" s="6" t="str">
        <f>_xlfn.XLOOKUP(tbDailies[[#This Row],[Date]],VOO_USD_History[Date],VOO_USD_History[Close],"n/a")</f>
        <v>n/a</v>
      </c>
      <c r="I825" s="8" t="str">
        <f>_xlfn.XLOOKUP(tbDailies[[#This Row],[Date]],VIX_USD_History[DATE],VIX_USD_History[CLOSE],"n/a")</f>
        <v>n/a</v>
      </c>
      <c r="J825" s="6">
        <f>tbDailies[[#This Row],[BTC-USD]]*tbDailies[[#This Row],[FX]]</f>
        <v>15235.323930754201</v>
      </c>
      <c r="K825" s="6">
        <f>tbDailies[[#This Row],[ETH-USD]]*tbDailies[[#This Row],[FX]]</f>
        <v>286.08921900000001</v>
      </c>
      <c r="L825" s="16">
        <f>_xlfn.XLOOKUP(tbDailies[[#This Row],[Month]],tbMonthlies[Month],tbMonthlies[US Inflation],L826)</f>
        <v>1.7500000000000002E-2</v>
      </c>
      <c r="M825" s="39">
        <f>_xlfn.XLOOKUP(tbDailies[[#This Row],[Month]],tbMonthlies[Month],tbMonthlies[Buffett Indicator],M826)</f>
        <v>1.4125497814183969</v>
      </c>
      <c r="N825" s="39">
        <f>_xlfn.XLOOKUP(tbDailies[[#This Row],[Month]],tbMonthlies[Month],tbMonthlies[CPI Indicator],N826)</f>
        <v>0.71311671345581895</v>
      </c>
      <c r="O825" s="39">
        <f>_xlfn.XLOOKUP(tbDailies[[#This Row],[Month]],tbMonthlies[Month],tbMonthlies[Shiller PE],O826)</f>
        <v>0.2167</v>
      </c>
      <c r="P825" s="39">
        <f>_xlfn.XLOOKUP(tbDailies[[#This Row],[Month]],tbMonthlies[Month],tbMonthlies[Unemployment],P826)</f>
        <v>3.7000000000000005E-2</v>
      </c>
      <c r="Q825" s="48">
        <f>_xlfn.XLOOKUP(tbDailies[[#This Row],[Month]],tbMonthlies[Month],tbMonthlies[Debt to GDP],Q826)</f>
        <v>75.445999999999998</v>
      </c>
    </row>
    <row r="826" spans="2:17" ht="30" customHeight="1" x14ac:dyDescent="0.25">
      <c r="B826" s="10">
        <v>43687</v>
      </c>
      <c r="C826" s="18" t="str">
        <f>TEXT(tbDailies[[#This Row],[Date]],"mmm-yy")</f>
        <v>Aug-19</v>
      </c>
      <c r="D826" s="4">
        <v>59</v>
      </c>
      <c r="E826" s="4" t="str">
        <f>_xlfn.XLOOKUP(tbDailies[[#This Row],[Date]],FXUSDCAD[Date],FXUSDCAD[Rate],E827)</f>
        <v>1.3221</v>
      </c>
      <c r="F826" s="6">
        <f>_xlfn.XLOOKUP(tbDailies[[#This Row],[Date]],BTC_USD_History[Date],BTC_USD_History[Close],"n/a")</f>
        <v>11354.024414</v>
      </c>
      <c r="G826" s="6">
        <f>_xlfn.XLOOKUP(tbDailies[[#This Row],[Date]],ETH_USD_History[Date(UTC)],ETH_USD_History[Value],"n/a")</f>
        <v>206.26</v>
      </c>
      <c r="H826" s="6" t="str">
        <f>_xlfn.XLOOKUP(tbDailies[[#This Row],[Date]],VOO_USD_History[Date],VOO_USD_History[Close],"n/a")</f>
        <v>n/a</v>
      </c>
      <c r="I826" s="8" t="str">
        <f>_xlfn.XLOOKUP(tbDailies[[#This Row],[Date]],VIX_USD_History[DATE],VIX_USD_History[CLOSE],"n/a")</f>
        <v>n/a</v>
      </c>
      <c r="J826" s="6">
        <f>tbDailies[[#This Row],[BTC-USD]]*tbDailies[[#This Row],[FX]]</f>
        <v>15011.155677749401</v>
      </c>
      <c r="K826" s="6">
        <f>tbDailies[[#This Row],[ETH-USD]]*tbDailies[[#This Row],[FX]]</f>
        <v>272.69634600000001</v>
      </c>
      <c r="L826" s="16">
        <f>_xlfn.XLOOKUP(tbDailies[[#This Row],[Month]],tbMonthlies[Month],tbMonthlies[US Inflation],L827)</f>
        <v>1.7500000000000002E-2</v>
      </c>
      <c r="M826" s="39">
        <f>_xlfn.XLOOKUP(tbDailies[[#This Row],[Month]],tbMonthlies[Month],tbMonthlies[Buffett Indicator],M827)</f>
        <v>1.4125497814183969</v>
      </c>
      <c r="N826" s="39">
        <f>_xlfn.XLOOKUP(tbDailies[[#This Row],[Month]],tbMonthlies[Month],tbMonthlies[CPI Indicator],N827)</f>
        <v>0.71311671345581895</v>
      </c>
      <c r="O826" s="39">
        <f>_xlfn.XLOOKUP(tbDailies[[#This Row],[Month]],tbMonthlies[Month],tbMonthlies[Shiller PE],O827)</f>
        <v>0.2167</v>
      </c>
      <c r="P826" s="39">
        <f>_xlfn.XLOOKUP(tbDailies[[#This Row],[Month]],tbMonthlies[Month],tbMonthlies[Unemployment],P827)</f>
        <v>3.7000000000000005E-2</v>
      </c>
      <c r="Q826" s="48">
        <f>_xlfn.XLOOKUP(tbDailies[[#This Row],[Month]],tbMonthlies[Month],tbMonthlies[Debt to GDP],Q827)</f>
        <v>75.445999999999998</v>
      </c>
    </row>
    <row r="827" spans="2:17" ht="30" customHeight="1" x14ac:dyDescent="0.25">
      <c r="B827" s="10">
        <v>43686</v>
      </c>
      <c r="C827" s="18" t="str">
        <f>TEXT(tbDailies[[#This Row],[Date]],"mmm-yy")</f>
        <v>Aug-19</v>
      </c>
      <c r="D827" s="4">
        <v>60</v>
      </c>
      <c r="E827" s="4" t="str">
        <f>_xlfn.XLOOKUP(tbDailies[[#This Row],[Date]],FXUSDCAD[Date],FXUSDCAD[Rate],E828)</f>
        <v>1.3221</v>
      </c>
      <c r="F827" s="6">
        <f>_xlfn.XLOOKUP(tbDailies[[#This Row],[Date]],BTC_USD_History[Date],BTC_USD_History[Close],"n/a")</f>
        <v>11862.936523</v>
      </c>
      <c r="G827" s="6">
        <f>_xlfn.XLOOKUP(tbDailies[[#This Row],[Date]],ETH_USD_History[Date(UTC)],ETH_USD_History[Value],"n/a")</f>
        <v>210.47</v>
      </c>
      <c r="H827" s="6">
        <f>_xlfn.XLOOKUP(tbDailies[[#This Row],[Date]],VOO_USD_History[Date],VOO_USD_History[Close],"n/a")</f>
        <v>267.70001200000002</v>
      </c>
      <c r="I827" s="8">
        <f>_xlfn.XLOOKUP(tbDailies[[#This Row],[Date]],VIX_USD_History[DATE],VIX_USD_History[CLOSE],"n/a")</f>
        <v>17.97</v>
      </c>
      <c r="J827" s="6">
        <f>tbDailies[[#This Row],[BTC-USD]]*tbDailies[[#This Row],[FX]]</f>
        <v>15683.988377058302</v>
      </c>
      <c r="K827" s="6">
        <f>tbDailies[[#This Row],[ETH-USD]]*tbDailies[[#This Row],[FX]]</f>
        <v>278.26238699999999</v>
      </c>
      <c r="L827" s="16">
        <f>_xlfn.XLOOKUP(tbDailies[[#This Row],[Month]],tbMonthlies[Month],tbMonthlies[US Inflation],L828)</f>
        <v>1.7500000000000002E-2</v>
      </c>
      <c r="M827" s="39">
        <f>_xlfn.XLOOKUP(tbDailies[[#This Row],[Month]],tbMonthlies[Month],tbMonthlies[Buffett Indicator],M828)</f>
        <v>1.4125497814183969</v>
      </c>
      <c r="N827" s="39">
        <f>_xlfn.XLOOKUP(tbDailies[[#This Row],[Month]],tbMonthlies[Month],tbMonthlies[CPI Indicator],N828)</f>
        <v>0.71311671345581895</v>
      </c>
      <c r="O827" s="39">
        <f>_xlfn.XLOOKUP(tbDailies[[#This Row],[Month]],tbMonthlies[Month],tbMonthlies[Shiller PE],O828)</f>
        <v>0.2167</v>
      </c>
      <c r="P827" s="39">
        <f>_xlfn.XLOOKUP(tbDailies[[#This Row],[Month]],tbMonthlies[Month],tbMonthlies[Unemployment],P828)</f>
        <v>3.7000000000000005E-2</v>
      </c>
      <c r="Q827" s="48">
        <f>_xlfn.XLOOKUP(tbDailies[[#This Row],[Month]],tbMonthlies[Month],tbMonthlies[Debt to GDP],Q828)</f>
        <v>75.445999999999998</v>
      </c>
    </row>
    <row r="828" spans="2:17" ht="30" customHeight="1" x14ac:dyDescent="0.25">
      <c r="B828" s="10">
        <v>43685</v>
      </c>
      <c r="C828" s="18" t="str">
        <f>TEXT(tbDailies[[#This Row],[Date]],"mmm-yy")</f>
        <v>Aug-19</v>
      </c>
      <c r="D828" s="4">
        <v>61</v>
      </c>
      <c r="E828" s="4" t="str">
        <f>_xlfn.XLOOKUP(tbDailies[[#This Row],[Date]],FXUSDCAD[Date],FXUSDCAD[Rate],E829)</f>
        <v>1.3257</v>
      </c>
      <c r="F828" s="6">
        <f>_xlfn.XLOOKUP(tbDailies[[#This Row],[Date]],BTC_USD_History[Date],BTC_USD_History[Close],"n/a")</f>
        <v>11966.407227</v>
      </c>
      <c r="G828" s="6">
        <f>_xlfn.XLOOKUP(tbDailies[[#This Row],[Date]],ETH_USD_History[Date(UTC)],ETH_USD_History[Value],"n/a")</f>
        <v>221.18</v>
      </c>
      <c r="H828" s="6">
        <f>_xlfn.XLOOKUP(tbDailies[[#This Row],[Date]],VOO_USD_History[Date],VOO_USD_History[Close],"n/a")</f>
        <v>269.57998700000002</v>
      </c>
      <c r="I828" s="8">
        <f>_xlfn.XLOOKUP(tbDailies[[#This Row],[Date]],VIX_USD_History[DATE],VIX_USD_History[CLOSE],"n/a")</f>
        <v>16.91</v>
      </c>
      <c r="J828" s="6">
        <f>tbDailies[[#This Row],[BTC-USD]]*tbDailies[[#This Row],[FX]]</f>
        <v>15863.866060833901</v>
      </c>
      <c r="K828" s="6">
        <f>tbDailies[[#This Row],[ETH-USD]]*tbDailies[[#This Row],[FX]]</f>
        <v>293.21832600000005</v>
      </c>
      <c r="L828" s="16">
        <f>_xlfn.XLOOKUP(tbDailies[[#This Row],[Month]],tbMonthlies[Month],tbMonthlies[US Inflation],L829)</f>
        <v>1.7500000000000002E-2</v>
      </c>
      <c r="M828" s="39">
        <f>_xlfn.XLOOKUP(tbDailies[[#This Row],[Month]],tbMonthlies[Month],tbMonthlies[Buffett Indicator],M829)</f>
        <v>1.4125497814183969</v>
      </c>
      <c r="N828" s="39">
        <f>_xlfn.XLOOKUP(tbDailies[[#This Row],[Month]],tbMonthlies[Month],tbMonthlies[CPI Indicator],N829)</f>
        <v>0.71311671345581895</v>
      </c>
      <c r="O828" s="39">
        <f>_xlfn.XLOOKUP(tbDailies[[#This Row],[Month]],tbMonthlies[Month],tbMonthlies[Shiller PE],O829)</f>
        <v>0.2167</v>
      </c>
      <c r="P828" s="39">
        <f>_xlfn.XLOOKUP(tbDailies[[#This Row],[Month]],tbMonthlies[Month],tbMonthlies[Unemployment],P829)</f>
        <v>3.7000000000000005E-2</v>
      </c>
      <c r="Q828" s="48">
        <f>_xlfn.XLOOKUP(tbDailies[[#This Row],[Month]],tbMonthlies[Month],tbMonthlies[Debt to GDP],Q829)</f>
        <v>75.445999999999998</v>
      </c>
    </row>
    <row r="829" spans="2:17" ht="30" customHeight="1" x14ac:dyDescent="0.25">
      <c r="B829" s="10">
        <v>43684</v>
      </c>
      <c r="C829" s="18" t="str">
        <f>TEXT(tbDailies[[#This Row],[Date]],"mmm-yy")</f>
        <v>Aug-19</v>
      </c>
      <c r="D829" s="4">
        <v>45</v>
      </c>
      <c r="E829" s="4" t="str">
        <f>_xlfn.XLOOKUP(tbDailies[[#This Row],[Date]],FXUSDCAD[Date],FXUSDCAD[Rate],E830)</f>
        <v>1.3322</v>
      </c>
      <c r="F829" s="6">
        <f>_xlfn.XLOOKUP(tbDailies[[#This Row],[Date]],BTC_USD_History[Date],BTC_USD_History[Close],"n/a")</f>
        <v>11941.96875</v>
      </c>
      <c r="G829" s="6">
        <f>_xlfn.XLOOKUP(tbDailies[[#This Row],[Date]],ETH_USD_History[Date(UTC)],ETH_USD_History[Value],"n/a")</f>
        <v>225.99</v>
      </c>
      <c r="H829" s="6">
        <f>_xlfn.XLOOKUP(tbDailies[[#This Row],[Date]],VOO_USD_History[Date],VOO_USD_History[Close],"n/a")</f>
        <v>264.42001299999998</v>
      </c>
      <c r="I829" s="8">
        <f>_xlfn.XLOOKUP(tbDailies[[#This Row],[Date]],VIX_USD_History[DATE],VIX_USD_History[CLOSE],"n/a")</f>
        <v>19.489999999999998</v>
      </c>
      <c r="J829" s="6">
        <f>tbDailies[[#This Row],[BTC-USD]]*tbDailies[[#This Row],[FX]]</f>
        <v>15909.09076875</v>
      </c>
      <c r="K829" s="6">
        <f>tbDailies[[#This Row],[ETH-USD]]*tbDailies[[#This Row],[FX]]</f>
        <v>301.06387800000005</v>
      </c>
      <c r="L829" s="16">
        <f>_xlfn.XLOOKUP(tbDailies[[#This Row],[Month]],tbMonthlies[Month],tbMonthlies[US Inflation],L830)</f>
        <v>1.7500000000000002E-2</v>
      </c>
      <c r="M829" s="39">
        <f>_xlfn.XLOOKUP(tbDailies[[#This Row],[Month]],tbMonthlies[Month],tbMonthlies[Buffett Indicator],M830)</f>
        <v>1.4125497814183969</v>
      </c>
      <c r="N829" s="39">
        <f>_xlfn.XLOOKUP(tbDailies[[#This Row],[Month]],tbMonthlies[Month],tbMonthlies[CPI Indicator],N830)</f>
        <v>0.71311671345581895</v>
      </c>
      <c r="O829" s="39">
        <f>_xlfn.XLOOKUP(tbDailies[[#This Row],[Month]],tbMonthlies[Month],tbMonthlies[Shiller PE],O830)</f>
        <v>0.2167</v>
      </c>
      <c r="P829" s="39">
        <f>_xlfn.XLOOKUP(tbDailies[[#This Row],[Month]],tbMonthlies[Month],tbMonthlies[Unemployment],P830)</f>
        <v>3.7000000000000005E-2</v>
      </c>
      <c r="Q829" s="48">
        <f>_xlfn.XLOOKUP(tbDailies[[#This Row],[Month]],tbMonthlies[Month],tbMonthlies[Debt to GDP],Q830)</f>
        <v>75.445999999999998</v>
      </c>
    </row>
    <row r="830" spans="2:17" ht="30" customHeight="1" x14ac:dyDescent="0.25">
      <c r="B830" s="10">
        <v>43683</v>
      </c>
      <c r="C830" s="18" t="str">
        <f>TEXT(tbDailies[[#This Row],[Date]],"mmm-yy")</f>
        <v>Aug-19</v>
      </c>
      <c r="D830" s="4">
        <v>66</v>
      </c>
      <c r="E830" s="4" t="str">
        <f>_xlfn.XLOOKUP(tbDailies[[#This Row],[Date]],FXUSDCAD[Date],FXUSDCAD[Rate],E831)</f>
        <v>1.3253</v>
      </c>
      <c r="F830" s="6">
        <f>_xlfn.XLOOKUP(tbDailies[[#This Row],[Date]],BTC_USD_History[Date],BTC_USD_History[Close],"n/a")</f>
        <v>11478.168944999999</v>
      </c>
      <c r="G830" s="6">
        <f>_xlfn.XLOOKUP(tbDailies[[#This Row],[Date]],ETH_USD_History[Date(UTC)],ETH_USD_History[Value],"n/a")</f>
        <v>228.7</v>
      </c>
      <c r="H830" s="6">
        <f>_xlfn.XLOOKUP(tbDailies[[#This Row],[Date]],VOO_USD_History[Date],VOO_USD_History[Close],"n/a")</f>
        <v>264.23998999999998</v>
      </c>
      <c r="I830" s="8">
        <f>_xlfn.XLOOKUP(tbDailies[[#This Row],[Date]],VIX_USD_History[DATE],VIX_USD_History[CLOSE],"n/a")</f>
        <v>20.170000000000002</v>
      </c>
      <c r="J830" s="6">
        <f>tbDailies[[#This Row],[BTC-USD]]*tbDailies[[#This Row],[FX]]</f>
        <v>15212.017302808499</v>
      </c>
      <c r="K830" s="6">
        <f>tbDailies[[#This Row],[ETH-USD]]*tbDailies[[#This Row],[FX]]</f>
        <v>303.09610999999995</v>
      </c>
      <c r="L830" s="16">
        <f>_xlfn.XLOOKUP(tbDailies[[#This Row],[Month]],tbMonthlies[Month],tbMonthlies[US Inflation],L831)</f>
        <v>1.7500000000000002E-2</v>
      </c>
      <c r="M830" s="39">
        <f>_xlfn.XLOOKUP(tbDailies[[#This Row],[Month]],tbMonthlies[Month],tbMonthlies[Buffett Indicator],M831)</f>
        <v>1.4125497814183969</v>
      </c>
      <c r="N830" s="39">
        <f>_xlfn.XLOOKUP(tbDailies[[#This Row],[Month]],tbMonthlies[Month],tbMonthlies[CPI Indicator],N831)</f>
        <v>0.71311671345581895</v>
      </c>
      <c r="O830" s="39">
        <f>_xlfn.XLOOKUP(tbDailies[[#This Row],[Month]],tbMonthlies[Month],tbMonthlies[Shiller PE],O831)</f>
        <v>0.2167</v>
      </c>
      <c r="P830" s="39">
        <f>_xlfn.XLOOKUP(tbDailies[[#This Row],[Month]],tbMonthlies[Month],tbMonthlies[Unemployment],P831)</f>
        <v>3.7000000000000005E-2</v>
      </c>
      <c r="Q830" s="48">
        <f>_xlfn.XLOOKUP(tbDailies[[#This Row],[Month]],tbMonthlies[Month],tbMonthlies[Debt to GDP],Q831)</f>
        <v>75.445999999999998</v>
      </c>
    </row>
    <row r="831" spans="2:17" ht="30" customHeight="1" x14ac:dyDescent="0.25">
      <c r="B831" s="10">
        <v>43682</v>
      </c>
      <c r="C831" s="18" t="str">
        <f>TEXT(tbDailies[[#This Row],[Date]],"mmm-yy")</f>
        <v>Aug-19</v>
      </c>
      <c r="D831" s="4">
        <v>64</v>
      </c>
      <c r="E831" s="4" t="str">
        <f>_xlfn.XLOOKUP(tbDailies[[#This Row],[Date]],FXUSDCAD[Date],FXUSDCAD[Rate],E832)</f>
        <v>1.3225</v>
      </c>
      <c r="F831" s="6">
        <f>_xlfn.XLOOKUP(tbDailies[[#This Row],[Date]],BTC_USD_History[Date],BTC_USD_History[Close],"n/a")</f>
        <v>11805.653319999999</v>
      </c>
      <c r="G831" s="6">
        <f>_xlfn.XLOOKUP(tbDailies[[#This Row],[Date]],ETH_USD_History[Date(UTC)],ETH_USD_History[Value],"n/a")</f>
        <v>233.19</v>
      </c>
      <c r="H831" s="6">
        <f>_xlfn.XLOOKUP(tbDailies[[#This Row],[Date]],VOO_USD_History[Date],VOO_USD_History[Close],"n/a")</f>
        <v>260.88000499999998</v>
      </c>
      <c r="I831" s="8">
        <f>_xlfn.XLOOKUP(tbDailies[[#This Row],[Date]],VIX_USD_History[DATE],VIX_USD_History[CLOSE],"n/a")</f>
        <v>24.59</v>
      </c>
      <c r="J831" s="6">
        <f>tbDailies[[#This Row],[BTC-USD]]*tbDailies[[#This Row],[FX]]</f>
        <v>15612.9765157</v>
      </c>
      <c r="K831" s="6">
        <f>tbDailies[[#This Row],[ETH-USD]]*tbDailies[[#This Row],[FX]]</f>
        <v>308.39377500000001</v>
      </c>
      <c r="L831" s="16">
        <f>_xlfn.XLOOKUP(tbDailies[[#This Row],[Month]],tbMonthlies[Month],tbMonthlies[US Inflation],L832)</f>
        <v>1.7500000000000002E-2</v>
      </c>
      <c r="M831" s="39">
        <f>_xlfn.XLOOKUP(tbDailies[[#This Row],[Month]],tbMonthlies[Month],tbMonthlies[Buffett Indicator],M832)</f>
        <v>1.4125497814183969</v>
      </c>
      <c r="N831" s="39">
        <f>_xlfn.XLOOKUP(tbDailies[[#This Row],[Month]],tbMonthlies[Month],tbMonthlies[CPI Indicator],N832)</f>
        <v>0.71311671345581895</v>
      </c>
      <c r="O831" s="39">
        <f>_xlfn.XLOOKUP(tbDailies[[#This Row],[Month]],tbMonthlies[Month],tbMonthlies[Shiller PE],O832)</f>
        <v>0.2167</v>
      </c>
      <c r="P831" s="39">
        <f>_xlfn.XLOOKUP(tbDailies[[#This Row],[Month]],tbMonthlies[Month],tbMonthlies[Unemployment],P832)</f>
        <v>3.7000000000000005E-2</v>
      </c>
      <c r="Q831" s="48">
        <f>_xlfn.XLOOKUP(tbDailies[[#This Row],[Month]],tbMonthlies[Month],tbMonthlies[Debt to GDP],Q832)</f>
        <v>75.445999999999998</v>
      </c>
    </row>
    <row r="832" spans="2:17" ht="30" customHeight="1" x14ac:dyDescent="0.25">
      <c r="B832" s="10">
        <v>43681</v>
      </c>
      <c r="C832" s="18" t="str">
        <f>TEXT(tbDailies[[#This Row],[Date]],"mmm-yy")</f>
        <v>Aug-19</v>
      </c>
      <c r="D832" s="4">
        <v>62</v>
      </c>
      <c r="E832" s="4" t="str">
        <f>_xlfn.XLOOKUP(tbDailies[[#This Row],[Date]],FXUSDCAD[Date],FXUSDCAD[Rate],E833)</f>
        <v>1.3225</v>
      </c>
      <c r="F832" s="6">
        <f>_xlfn.XLOOKUP(tbDailies[[#This Row],[Date]],BTC_USD_History[Date],BTC_USD_History[Close],"n/a")</f>
        <v>10970.184569999999</v>
      </c>
      <c r="G832" s="6">
        <f>_xlfn.XLOOKUP(tbDailies[[#This Row],[Date]],ETH_USD_History[Date(UTC)],ETH_USD_History[Value],"n/a")</f>
        <v>222.7</v>
      </c>
      <c r="H832" s="6" t="str">
        <f>_xlfn.XLOOKUP(tbDailies[[#This Row],[Date]],VOO_USD_History[Date],VOO_USD_History[Close],"n/a")</f>
        <v>n/a</v>
      </c>
      <c r="I832" s="8" t="str">
        <f>_xlfn.XLOOKUP(tbDailies[[#This Row],[Date]],VIX_USD_History[DATE],VIX_USD_History[CLOSE],"n/a")</f>
        <v>n/a</v>
      </c>
      <c r="J832" s="6">
        <f>tbDailies[[#This Row],[BTC-USD]]*tbDailies[[#This Row],[FX]]</f>
        <v>14508.069093824999</v>
      </c>
      <c r="K832" s="6">
        <f>tbDailies[[#This Row],[ETH-USD]]*tbDailies[[#This Row],[FX]]</f>
        <v>294.52074999999996</v>
      </c>
      <c r="L832" s="16">
        <f>_xlfn.XLOOKUP(tbDailies[[#This Row],[Month]],tbMonthlies[Month],tbMonthlies[US Inflation],L833)</f>
        <v>1.7500000000000002E-2</v>
      </c>
      <c r="M832" s="39">
        <f>_xlfn.XLOOKUP(tbDailies[[#This Row],[Month]],tbMonthlies[Month],tbMonthlies[Buffett Indicator],M833)</f>
        <v>1.4125497814183969</v>
      </c>
      <c r="N832" s="39">
        <f>_xlfn.XLOOKUP(tbDailies[[#This Row],[Month]],tbMonthlies[Month],tbMonthlies[CPI Indicator],N833)</f>
        <v>0.71311671345581895</v>
      </c>
      <c r="O832" s="39">
        <f>_xlfn.XLOOKUP(tbDailies[[#This Row],[Month]],tbMonthlies[Month],tbMonthlies[Shiller PE],O833)</f>
        <v>0.2167</v>
      </c>
      <c r="P832" s="39">
        <f>_xlfn.XLOOKUP(tbDailies[[#This Row],[Month]],tbMonthlies[Month],tbMonthlies[Unemployment],P833)</f>
        <v>3.7000000000000005E-2</v>
      </c>
      <c r="Q832" s="48">
        <f>_xlfn.XLOOKUP(tbDailies[[#This Row],[Month]],tbMonthlies[Month],tbMonthlies[Debt to GDP],Q833)</f>
        <v>75.445999999999998</v>
      </c>
    </row>
    <row r="833" spans="2:17" ht="30" customHeight="1" x14ac:dyDescent="0.25">
      <c r="B833" s="10">
        <v>43680</v>
      </c>
      <c r="C833" s="18" t="str">
        <f>TEXT(tbDailies[[#This Row],[Date]],"mmm-yy")</f>
        <v>Aug-19</v>
      </c>
      <c r="D833" s="4">
        <v>61</v>
      </c>
      <c r="E833" s="4" t="str">
        <f>_xlfn.XLOOKUP(tbDailies[[#This Row],[Date]],FXUSDCAD[Date],FXUSDCAD[Rate],E834)</f>
        <v>1.3225</v>
      </c>
      <c r="F833" s="6">
        <f>_xlfn.XLOOKUP(tbDailies[[#This Row],[Date]],BTC_USD_History[Date],BTC_USD_History[Close],"n/a")</f>
        <v>10821.726563</v>
      </c>
      <c r="G833" s="6">
        <f>_xlfn.XLOOKUP(tbDailies[[#This Row],[Date]],ETH_USD_History[Date(UTC)],ETH_USD_History[Value],"n/a")</f>
        <v>217.73</v>
      </c>
      <c r="H833" s="6" t="str">
        <f>_xlfn.XLOOKUP(tbDailies[[#This Row],[Date]],VOO_USD_History[Date],VOO_USD_History[Close],"n/a")</f>
        <v>n/a</v>
      </c>
      <c r="I833" s="8" t="str">
        <f>_xlfn.XLOOKUP(tbDailies[[#This Row],[Date]],VIX_USD_History[DATE],VIX_USD_History[CLOSE],"n/a")</f>
        <v>n/a</v>
      </c>
      <c r="J833" s="6">
        <f>tbDailies[[#This Row],[BTC-USD]]*tbDailies[[#This Row],[FX]]</f>
        <v>14311.7333795675</v>
      </c>
      <c r="K833" s="6">
        <f>tbDailies[[#This Row],[ETH-USD]]*tbDailies[[#This Row],[FX]]</f>
        <v>287.947925</v>
      </c>
      <c r="L833" s="16">
        <f>_xlfn.XLOOKUP(tbDailies[[#This Row],[Month]],tbMonthlies[Month],tbMonthlies[US Inflation],L834)</f>
        <v>1.7500000000000002E-2</v>
      </c>
      <c r="M833" s="39">
        <f>_xlfn.XLOOKUP(tbDailies[[#This Row],[Month]],tbMonthlies[Month],tbMonthlies[Buffett Indicator],M834)</f>
        <v>1.4125497814183969</v>
      </c>
      <c r="N833" s="39">
        <f>_xlfn.XLOOKUP(tbDailies[[#This Row],[Month]],tbMonthlies[Month],tbMonthlies[CPI Indicator],N834)</f>
        <v>0.71311671345581895</v>
      </c>
      <c r="O833" s="39">
        <f>_xlfn.XLOOKUP(tbDailies[[#This Row],[Month]],tbMonthlies[Month],tbMonthlies[Shiller PE],O834)</f>
        <v>0.2167</v>
      </c>
      <c r="P833" s="39">
        <f>_xlfn.XLOOKUP(tbDailies[[#This Row],[Month]],tbMonthlies[Month],tbMonthlies[Unemployment],P834)</f>
        <v>3.7000000000000005E-2</v>
      </c>
      <c r="Q833" s="48">
        <f>_xlfn.XLOOKUP(tbDailies[[#This Row],[Month]],tbMonthlies[Month],tbMonthlies[Debt to GDP],Q834)</f>
        <v>75.445999999999998</v>
      </c>
    </row>
    <row r="834" spans="2:17" ht="30" customHeight="1" x14ac:dyDescent="0.25">
      <c r="B834" s="10">
        <v>43679</v>
      </c>
      <c r="C834" s="18" t="str">
        <f>TEXT(tbDailies[[#This Row],[Date]],"mmm-yy")</f>
        <v>Aug-19</v>
      </c>
      <c r="D834" s="4">
        <v>61</v>
      </c>
      <c r="E834" s="4" t="str">
        <f>_xlfn.XLOOKUP(tbDailies[[#This Row],[Date]],FXUSDCAD[Date],FXUSDCAD[Rate],E835)</f>
        <v>1.3225</v>
      </c>
      <c r="F834" s="6">
        <f>_xlfn.XLOOKUP(tbDailies[[#This Row],[Date]],BTC_USD_History[Date],BTC_USD_History[Close],"n/a")</f>
        <v>10518.174805000001</v>
      </c>
      <c r="G834" s="6">
        <f>_xlfn.XLOOKUP(tbDailies[[#This Row],[Date]],ETH_USD_History[Date(UTC)],ETH_USD_History[Value],"n/a")</f>
        <v>217.7</v>
      </c>
      <c r="H834" s="6">
        <f>_xlfn.XLOOKUP(tbDailies[[#This Row],[Date]],VOO_USD_History[Date],VOO_USD_History[Close],"n/a")</f>
        <v>268.80999800000001</v>
      </c>
      <c r="I834" s="8">
        <f>_xlfn.XLOOKUP(tbDailies[[#This Row],[Date]],VIX_USD_History[DATE],VIX_USD_History[CLOSE],"n/a")</f>
        <v>17.61</v>
      </c>
      <c r="J834" s="6">
        <f>tbDailies[[#This Row],[BTC-USD]]*tbDailies[[#This Row],[FX]]</f>
        <v>13910.286179612502</v>
      </c>
      <c r="K834" s="6">
        <f>tbDailies[[#This Row],[ETH-USD]]*tbDailies[[#This Row],[FX]]</f>
        <v>287.90825000000001</v>
      </c>
      <c r="L834" s="16">
        <f>_xlfn.XLOOKUP(tbDailies[[#This Row],[Month]],tbMonthlies[Month],tbMonthlies[US Inflation],L835)</f>
        <v>1.7500000000000002E-2</v>
      </c>
      <c r="M834" s="39">
        <f>_xlfn.XLOOKUP(tbDailies[[#This Row],[Month]],tbMonthlies[Month],tbMonthlies[Buffett Indicator],M835)</f>
        <v>1.4125497814183969</v>
      </c>
      <c r="N834" s="39">
        <f>_xlfn.XLOOKUP(tbDailies[[#This Row],[Month]],tbMonthlies[Month],tbMonthlies[CPI Indicator],N835)</f>
        <v>0.71311671345581895</v>
      </c>
      <c r="O834" s="39">
        <f>_xlfn.XLOOKUP(tbDailies[[#This Row],[Month]],tbMonthlies[Month],tbMonthlies[Shiller PE],O835)</f>
        <v>0.2167</v>
      </c>
      <c r="P834" s="39">
        <f>_xlfn.XLOOKUP(tbDailies[[#This Row],[Month]],tbMonthlies[Month],tbMonthlies[Unemployment],P835)</f>
        <v>3.7000000000000005E-2</v>
      </c>
      <c r="Q834" s="48">
        <f>_xlfn.XLOOKUP(tbDailies[[#This Row],[Month]],tbMonthlies[Month],tbMonthlies[Debt to GDP],Q835)</f>
        <v>75.445999999999998</v>
      </c>
    </row>
    <row r="835" spans="2:17" ht="30" customHeight="1" x14ac:dyDescent="0.25">
      <c r="B835" s="10">
        <v>43678</v>
      </c>
      <c r="C835" s="18" t="str">
        <f>TEXT(tbDailies[[#This Row],[Date]],"mmm-yy")</f>
        <v>Aug-19</v>
      </c>
      <c r="D835" s="4">
        <v>57</v>
      </c>
      <c r="E835" s="4" t="str">
        <f>_xlfn.XLOOKUP(tbDailies[[#This Row],[Date]],FXUSDCAD[Date],FXUSDCAD[Rate],E836)</f>
        <v>1.3217</v>
      </c>
      <c r="F835" s="6">
        <f>_xlfn.XLOOKUP(tbDailies[[#This Row],[Date]],BTC_USD_History[Date],BTC_USD_History[Close],"n/a")</f>
        <v>10399.668944999999</v>
      </c>
      <c r="G835" s="6">
        <f>_xlfn.XLOOKUP(tbDailies[[#This Row],[Date]],ETH_USD_History[Date(UTC)],ETH_USD_History[Value],"n/a")</f>
        <v>217.51</v>
      </c>
      <c r="H835" s="6">
        <f>_xlfn.XLOOKUP(tbDailies[[#This Row],[Date]],VOO_USD_History[Date],VOO_USD_History[Close],"n/a")</f>
        <v>270.790009</v>
      </c>
      <c r="I835" s="8">
        <f>_xlfn.XLOOKUP(tbDailies[[#This Row],[Date]],VIX_USD_History[DATE],VIX_USD_History[CLOSE],"n/a")</f>
        <v>17.87</v>
      </c>
      <c r="J835" s="6">
        <f>tbDailies[[#This Row],[BTC-USD]]*tbDailies[[#This Row],[FX]]</f>
        <v>13745.2424446065</v>
      </c>
      <c r="K835" s="6">
        <f>tbDailies[[#This Row],[ETH-USD]]*tbDailies[[#This Row],[FX]]</f>
        <v>287.48296700000003</v>
      </c>
      <c r="L835" s="16">
        <f>_xlfn.XLOOKUP(tbDailies[[#This Row],[Month]],tbMonthlies[Month],tbMonthlies[US Inflation],L836)</f>
        <v>1.7500000000000002E-2</v>
      </c>
      <c r="M835" s="39">
        <f>_xlfn.XLOOKUP(tbDailies[[#This Row],[Month]],tbMonthlies[Month],tbMonthlies[Buffett Indicator],M836)</f>
        <v>1.4125497814183969</v>
      </c>
      <c r="N835" s="39">
        <f>_xlfn.XLOOKUP(tbDailies[[#This Row],[Month]],tbMonthlies[Month],tbMonthlies[CPI Indicator],N836)</f>
        <v>0.71311671345581895</v>
      </c>
      <c r="O835" s="39">
        <f>_xlfn.XLOOKUP(tbDailies[[#This Row],[Month]],tbMonthlies[Month],tbMonthlies[Shiller PE],O836)</f>
        <v>0.2167</v>
      </c>
      <c r="P835" s="39">
        <f>_xlfn.XLOOKUP(tbDailies[[#This Row],[Month]],tbMonthlies[Month],tbMonthlies[Unemployment],P836)</f>
        <v>3.7000000000000005E-2</v>
      </c>
      <c r="Q835" s="48">
        <f>_xlfn.XLOOKUP(tbDailies[[#This Row],[Month]],tbMonthlies[Month],tbMonthlies[Debt to GDP],Q836)</f>
        <v>75.445999999999998</v>
      </c>
    </row>
    <row r="836" spans="2:17" ht="30" customHeight="1" x14ac:dyDescent="0.25">
      <c r="B836" s="10">
        <v>43677</v>
      </c>
      <c r="C836" s="18" t="str">
        <f>TEXT(tbDailies[[#This Row],[Date]],"mmm-yy")</f>
        <v>Jul-19</v>
      </c>
      <c r="D836" s="4">
        <v>31</v>
      </c>
      <c r="E836" s="4" t="str">
        <f>_xlfn.XLOOKUP(tbDailies[[#This Row],[Date]],FXUSDCAD[Date],FXUSDCAD[Rate],E837)</f>
        <v>1.3148</v>
      </c>
      <c r="F836" s="6">
        <f>_xlfn.XLOOKUP(tbDailies[[#This Row],[Date]],BTC_USD_History[Date],BTC_USD_History[Close],"n/a")</f>
        <v>10085.627930000001</v>
      </c>
      <c r="G836" s="6">
        <f>_xlfn.XLOOKUP(tbDailies[[#This Row],[Date]],ETH_USD_History[Date(UTC)],ETH_USD_History[Value],"n/a")</f>
        <v>218.7</v>
      </c>
      <c r="H836" s="6">
        <f>_xlfn.XLOOKUP(tbDailies[[#This Row],[Date]],VOO_USD_History[Date],VOO_USD_History[Close],"n/a")</f>
        <v>273.07998700000002</v>
      </c>
      <c r="I836" s="8">
        <f>_xlfn.XLOOKUP(tbDailies[[#This Row],[Date]],VIX_USD_History[DATE],VIX_USD_History[CLOSE],"n/a")</f>
        <v>16.12</v>
      </c>
      <c r="J836" s="6">
        <f>tbDailies[[#This Row],[BTC-USD]]*tbDailies[[#This Row],[FX]]</f>
        <v>13260.583602364</v>
      </c>
      <c r="K836" s="6">
        <f>tbDailies[[#This Row],[ETH-USD]]*tbDailies[[#This Row],[FX]]</f>
        <v>287.54676000000001</v>
      </c>
      <c r="L836" s="16">
        <f>_xlfn.XLOOKUP(tbDailies[[#This Row],[Month]],tbMonthlies[Month],tbMonthlies[US Inflation],L837)</f>
        <v>1.8100000000000002E-2</v>
      </c>
      <c r="M836" s="39">
        <f>_xlfn.XLOOKUP(tbDailies[[#This Row],[Month]],tbMonthlies[Month],tbMonthlies[Buffett Indicator],M837)</f>
        <v>1.4176657980939513</v>
      </c>
      <c r="N836" s="39">
        <f>_xlfn.XLOOKUP(tbDailies[[#This Row],[Month]],tbMonthlies[Month],tbMonthlies[CPI Indicator],N837)</f>
        <v>0.71315284765266707</v>
      </c>
      <c r="O836" s="39">
        <f>_xlfn.XLOOKUP(tbDailies[[#This Row],[Month]],tbMonthlies[Month],tbMonthlies[Shiller PE],O837)</f>
        <v>0.2228</v>
      </c>
      <c r="P836" s="39">
        <f>_xlfn.XLOOKUP(tbDailies[[#This Row],[Month]],tbMonthlies[Month],tbMonthlies[Unemployment],P837)</f>
        <v>3.6000000000000004E-2</v>
      </c>
      <c r="Q836" s="48">
        <f>_xlfn.XLOOKUP(tbDailies[[#This Row],[Month]],tbMonthlies[Month],tbMonthlies[Debt to GDP],Q837)</f>
        <v>75.445999999999998</v>
      </c>
    </row>
    <row r="837" spans="2:17" ht="30" customHeight="1" x14ac:dyDescent="0.25">
      <c r="B837" s="10">
        <v>43676</v>
      </c>
      <c r="C837" s="18" t="str">
        <f>TEXT(tbDailies[[#This Row],[Date]],"mmm-yy")</f>
        <v>Jul-19</v>
      </c>
      <c r="D837" s="4">
        <v>22</v>
      </c>
      <c r="E837" s="4" t="str">
        <f>_xlfn.XLOOKUP(tbDailies[[#This Row],[Date]],FXUSDCAD[Date],FXUSDCAD[Rate],E838)</f>
        <v>1.3168</v>
      </c>
      <c r="F837" s="6">
        <f>_xlfn.XLOOKUP(tbDailies[[#This Row],[Date]],BTC_USD_History[Date],BTC_USD_History[Close],"n/a")</f>
        <v>9607.4238280000009</v>
      </c>
      <c r="G837" s="6">
        <f>_xlfn.XLOOKUP(tbDailies[[#This Row],[Date]],ETH_USD_History[Date(UTC)],ETH_USD_History[Value],"n/a")</f>
        <v>209.82</v>
      </c>
      <c r="H837" s="6">
        <f>_xlfn.XLOOKUP(tbDailies[[#This Row],[Date]],VOO_USD_History[Date],VOO_USD_History[Close],"n/a")</f>
        <v>276.209991</v>
      </c>
      <c r="I837" s="8">
        <f>_xlfn.XLOOKUP(tbDailies[[#This Row],[Date]],VIX_USD_History[DATE],VIX_USD_History[CLOSE],"n/a")</f>
        <v>13.94</v>
      </c>
      <c r="J837" s="6">
        <f>tbDailies[[#This Row],[BTC-USD]]*tbDailies[[#This Row],[FX]]</f>
        <v>12651.0556967104</v>
      </c>
      <c r="K837" s="6">
        <f>tbDailies[[#This Row],[ETH-USD]]*tbDailies[[#This Row],[FX]]</f>
        <v>276.290976</v>
      </c>
      <c r="L837" s="16">
        <f>_xlfn.XLOOKUP(tbDailies[[#This Row],[Month]],tbMonthlies[Month],tbMonthlies[US Inflation],L838)</f>
        <v>1.8100000000000002E-2</v>
      </c>
      <c r="M837" s="39">
        <f>_xlfn.XLOOKUP(tbDailies[[#This Row],[Month]],tbMonthlies[Month],tbMonthlies[Buffett Indicator],M838)</f>
        <v>1.4176657980939513</v>
      </c>
      <c r="N837" s="39">
        <f>_xlfn.XLOOKUP(tbDailies[[#This Row],[Month]],tbMonthlies[Month],tbMonthlies[CPI Indicator],N838)</f>
        <v>0.71315284765266707</v>
      </c>
      <c r="O837" s="39">
        <f>_xlfn.XLOOKUP(tbDailies[[#This Row],[Month]],tbMonthlies[Month],tbMonthlies[Shiller PE],O838)</f>
        <v>0.2228</v>
      </c>
      <c r="P837" s="39">
        <f>_xlfn.XLOOKUP(tbDailies[[#This Row],[Month]],tbMonthlies[Month],tbMonthlies[Unemployment],P838)</f>
        <v>3.6000000000000004E-2</v>
      </c>
      <c r="Q837" s="48">
        <f>_xlfn.XLOOKUP(tbDailies[[#This Row],[Month]],tbMonthlies[Month],tbMonthlies[Debt to GDP],Q838)</f>
        <v>75.445999999999998</v>
      </c>
    </row>
    <row r="838" spans="2:17" ht="30" customHeight="1" x14ac:dyDescent="0.25">
      <c r="B838" s="10">
        <v>43675</v>
      </c>
      <c r="C838" s="18" t="str">
        <f>TEXT(tbDailies[[#This Row],[Date]],"mmm-yy")</f>
        <v>Jul-19</v>
      </c>
      <c r="D838" s="4">
        <v>19</v>
      </c>
      <c r="E838" s="4" t="str">
        <f>_xlfn.XLOOKUP(tbDailies[[#This Row],[Date]],FXUSDCAD[Date],FXUSDCAD[Rate],E839)</f>
        <v>1.3159</v>
      </c>
      <c r="F838" s="6">
        <f>_xlfn.XLOOKUP(tbDailies[[#This Row],[Date]],BTC_USD_History[Date],BTC_USD_History[Close],"n/a")</f>
        <v>9519.1455079999996</v>
      </c>
      <c r="G838" s="6">
        <f>_xlfn.XLOOKUP(tbDailies[[#This Row],[Date]],ETH_USD_History[Date(UTC)],ETH_USD_History[Value],"n/a")</f>
        <v>211.52</v>
      </c>
      <c r="H838" s="6">
        <f>_xlfn.XLOOKUP(tbDailies[[#This Row],[Date]],VOO_USD_History[Date],VOO_USD_History[Close],"n/a")</f>
        <v>276.88000499999998</v>
      </c>
      <c r="I838" s="8">
        <f>_xlfn.XLOOKUP(tbDailies[[#This Row],[Date]],VIX_USD_History[DATE],VIX_USD_History[CLOSE],"n/a")</f>
        <v>12.83</v>
      </c>
      <c r="J838" s="6">
        <f>tbDailies[[#This Row],[BTC-USD]]*tbDailies[[#This Row],[FX]]</f>
        <v>12526.243573977201</v>
      </c>
      <c r="K838" s="6">
        <f>tbDailies[[#This Row],[ETH-USD]]*tbDailies[[#This Row],[FX]]</f>
        <v>278.33916800000003</v>
      </c>
      <c r="L838" s="16">
        <f>_xlfn.XLOOKUP(tbDailies[[#This Row],[Month]],tbMonthlies[Month],tbMonthlies[US Inflation],L839)</f>
        <v>1.8100000000000002E-2</v>
      </c>
      <c r="M838" s="39">
        <f>_xlfn.XLOOKUP(tbDailies[[#This Row],[Month]],tbMonthlies[Month],tbMonthlies[Buffett Indicator],M839)</f>
        <v>1.4176657980939513</v>
      </c>
      <c r="N838" s="39">
        <f>_xlfn.XLOOKUP(tbDailies[[#This Row],[Month]],tbMonthlies[Month],tbMonthlies[CPI Indicator],N839)</f>
        <v>0.71315284765266707</v>
      </c>
      <c r="O838" s="39">
        <f>_xlfn.XLOOKUP(tbDailies[[#This Row],[Month]],tbMonthlies[Month],tbMonthlies[Shiller PE],O839)</f>
        <v>0.2228</v>
      </c>
      <c r="P838" s="39">
        <f>_xlfn.XLOOKUP(tbDailies[[#This Row],[Month]],tbMonthlies[Month],tbMonthlies[Unemployment],P839)</f>
        <v>3.6000000000000004E-2</v>
      </c>
      <c r="Q838" s="48">
        <f>_xlfn.XLOOKUP(tbDailies[[#This Row],[Month]],tbMonthlies[Month],tbMonthlies[Debt to GDP],Q839)</f>
        <v>75.445999999999998</v>
      </c>
    </row>
    <row r="839" spans="2:17" ht="30" customHeight="1" x14ac:dyDescent="0.25">
      <c r="B839" s="10">
        <v>43674</v>
      </c>
      <c r="C839" s="18" t="str">
        <f>TEXT(tbDailies[[#This Row],[Date]],"mmm-yy")</f>
        <v>Jul-19</v>
      </c>
      <c r="D839" s="4">
        <v>16</v>
      </c>
      <c r="E839" s="4" t="str">
        <f>_xlfn.XLOOKUP(tbDailies[[#This Row],[Date]],FXUSDCAD[Date],FXUSDCAD[Rate],E840)</f>
        <v>1.3182</v>
      </c>
      <c r="F839" s="6">
        <f>_xlfn.XLOOKUP(tbDailies[[#This Row],[Date]],BTC_USD_History[Date],BTC_USD_History[Close],"n/a")</f>
        <v>9552.8603519999997</v>
      </c>
      <c r="G839" s="6">
        <f>_xlfn.XLOOKUP(tbDailies[[#This Row],[Date]],ETH_USD_History[Date(UTC)],ETH_USD_History[Value],"n/a")</f>
        <v>211.15</v>
      </c>
      <c r="H839" s="6" t="str">
        <f>_xlfn.XLOOKUP(tbDailies[[#This Row],[Date]],VOO_USD_History[Date],VOO_USD_History[Close],"n/a")</f>
        <v>n/a</v>
      </c>
      <c r="I839" s="8" t="str">
        <f>_xlfn.XLOOKUP(tbDailies[[#This Row],[Date]],VIX_USD_History[DATE],VIX_USD_History[CLOSE],"n/a")</f>
        <v>n/a</v>
      </c>
      <c r="J839" s="6">
        <f>tbDailies[[#This Row],[BTC-USD]]*tbDailies[[#This Row],[FX]]</f>
        <v>12592.580516006399</v>
      </c>
      <c r="K839" s="6">
        <f>tbDailies[[#This Row],[ETH-USD]]*tbDailies[[#This Row],[FX]]</f>
        <v>278.33793000000003</v>
      </c>
      <c r="L839" s="16">
        <f>_xlfn.XLOOKUP(tbDailies[[#This Row],[Month]],tbMonthlies[Month],tbMonthlies[US Inflation],L840)</f>
        <v>1.8100000000000002E-2</v>
      </c>
      <c r="M839" s="39">
        <f>_xlfn.XLOOKUP(tbDailies[[#This Row],[Month]],tbMonthlies[Month],tbMonthlies[Buffett Indicator],M840)</f>
        <v>1.4176657980939513</v>
      </c>
      <c r="N839" s="39">
        <f>_xlfn.XLOOKUP(tbDailies[[#This Row],[Month]],tbMonthlies[Month],tbMonthlies[CPI Indicator],N840)</f>
        <v>0.71315284765266707</v>
      </c>
      <c r="O839" s="39">
        <f>_xlfn.XLOOKUP(tbDailies[[#This Row],[Month]],tbMonthlies[Month],tbMonthlies[Shiller PE],O840)</f>
        <v>0.2228</v>
      </c>
      <c r="P839" s="39">
        <f>_xlfn.XLOOKUP(tbDailies[[#This Row],[Month]],tbMonthlies[Month],tbMonthlies[Unemployment],P840)</f>
        <v>3.6000000000000004E-2</v>
      </c>
      <c r="Q839" s="48">
        <f>_xlfn.XLOOKUP(tbDailies[[#This Row],[Month]],tbMonthlies[Month],tbMonthlies[Debt to GDP],Q840)</f>
        <v>75.445999999999998</v>
      </c>
    </row>
    <row r="840" spans="2:17" ht="30" customHeight="1" x14ac:dyDescent="0.25">
      <c r="B840" s="10">
        <v>43673</v>
      </c>
      <c r="C840" s="18" t="str">
        <f>TEXT(tbDailies[[#This Row],[Date]],"mmm-yy")</f>
        <v>Jul-19</v>
      </c>
      <c r="D840" s="4">
        <v>47</v>
      </c>
      <c r="E840" s="4" t="str">
        <f>_xlfn.XLOOKUP(tbDailies[[#This Row],[Date]],FXUSDCAD[Date],FXUSDCAD[Rate],E841)</f>
        <v>1.3182</v>
      </c>
      <c r="F840" s="6">
        <f>_xlfn.XLOOKUP(tbDailies[[#This Row],[Date]],BTC_USD_History[Date],BTC_USD_History[Close],"n/a")</f>
        <v>9477.6777340000008</v>
      </c>
      <c r="G840" s="6">
        <f>_xlfn.XLOOKUP(tbDailies[[#This Row],[Date]],ETH_USD_History[Date(UTC)],ETH_USD_History[Value],"n/a")</f>
        <v>219.85</v>
      </c>
      <c r="H840" s="6" t="str">
        <f>_xlfn.XLOOKUP(tbDailies[[#This Row],[Date]],VOO_USD_History[Date],VOO_USD_History[Close],"n/a")</f>
        <v>n/a</v>
      </c>
      <c r="I840" s="8" t="str">
        <f>_xlfn.XLOOKUP(tbDailies[[#This Row],[Date]],VIX_USD_History[DATE],VIX_USD_History[CLOSE],"n/a")</f>
        <v>n/a</v>
      </c>
      <c r="J840" s="6">
        <f>tbDailies[[#This Row],[BTC-USD]]*tbDailies[[#This Row],[FX]]</f>
        <v>12493.474788958802</v>
      </c>
      <c r="K840" s="6">
        <f>tbDailies[[#This Row],[ETH-USD]]*tbDailies[[#This Row],[FX]]</f>
        <v>289.80626999999998</v>
      </c>
      <c r="L840" s="16">
        <f>_xlfn.XLOOKUP(tbDailies[[#This Row],[Month]],tbMonthlies[Month],tbMonthlies[US Inflation],L841)</f>
        <v>1.8100000000000002E-2</v>
      </c>
      <c r="M840" s="39">
        <f>_xlfn.XLOOKUP(tbDailies[[#This Row],[Month]],tbMonthlies[Month],tbMonthlies[Buffett Indicator],M841)</f>
        <v>1.4176657980939513</v>
      </c>
      <c r="N840" s="39">
        <f>_xlfn.XLOOKUP(tbDailies[[#This Row],[Month]],tbMonthlies[Month],tbMonthlies[CPI Indicator],N841)</f>
        <v>0.71315284765266707</v>
      </c>
      <c r="O840" s="39">
        <f>_xlfn.XLOOKUP(tbDailies[[#This Row],[Month]],tbMonthlies[Month],tbMonthlies[Shiller PE],O841)</f>
        <v>0.2228</v>
      </c>
      <c r="P840" s="39">
        <f>_xlfn.XLOOKUP(tbDailies[[#This Row],[Month]],tbMonthlies[Month],tbMonthlies[Unemployment],P841)</f>
        <v>3.6000000000000004E-2</v>
      </c>
      <c r="Q840" s="48">
        <f>_xlfn.XLOOKUP(tbDailies[[#This Row],[Month]],tbMonthlies[Month],tbMonthlies[Debt to GDP],Q841)</f>
        <v>75.445999999999998</v>
      </c>
    </row>
    <row r="841" spans="2:17" ht="30" customHeight="1" x14ac:dyDescent="0.25">
      <c r="B841" s="10">
        <v>43672</v>
      </c>
      <c r="C841" s="18" t="str">
        <f>TEXT(tbDailies[[#This Row],[Date]],"mmm-yy")</f>
        <v>Jul-19</v>
      </c>
      <c r="D841" s="4">
        <v>24</v>
      </c>
      <c r="E841" s="4" t="str">
        <f>_xlfn.XLOOKUP(tbDailies[[#This Row],[Date]],FXUSDCAD[Date],FXUSDCAD[Rate],E842)</f>
        <v>1.3182</v>
      </c>
      <c r="F841" s="6">
        <f>_xlfn.XLOOKUP(tbDailies[[#This Row],[Date]],BTC_USD_History[Date],BTC_USD_History[Close],"n/a")</f>
        <v>9870.3037110000005</v>
      </c>
      <c r="G841" s="6">
        <f>_xlfn.XLOOKUP(tbDailies[[#This Row],[Date]],ETH_USD_History[Date(UTC)],ETH_USD_History[Value],"n/a")</f>
        <v>219.23</v>
      </c>
      <c r="H841" s="6">
        <f>_xlfn.XLOOKUP(tbDailies[[#This Row],[Date]],VOO_USD_History[Date],VOO_USD_History[Close],"n/a")</f>
        <v>277.38000499999998</v>
      </c>
      <c r="I841" s="8">
        <f>_xlfn.XLOOKUP(tbDailies[[#This Row],[Date]],VIX_USD_History[DATE],VIX_USD_History[CLOSE],"n/a")</f>
        <v>12.16</v>
      </c>
      <c r="J841" s="6">
        <f>tbDailies[[#This Row],[BTC-USD]]*tbDailies[[#This Row],[FX]]</f>
        <v>13011.034351840201</v>
      </c>
      <c r="K841" s="6">
        <f>tbDailies[[#This Row],[ETH-USD]]*tbDailies[[#This Row],[FX]]</f>
        <v>288.98898600000001</v>
      </c>
      <c r="L841" s="16">
        <f>_xlfn.XLOOKUP(tbDailies[[#This Row],[Month]],tbMonthlies[Month],tbMonthlies[US Inflation],L842)</f>
        <v>1.8100000000000002E-2</v>
      </c>
      <c r="M841" s="39">
        <f>_xlfn.XLOOKUP(tbDailies[[#This Row],[Month]],tbMonthlies[Month],tbMonthlies[Buffett Indicator],M842)</f>
        <v>1.4176657980939513</v>
      </c>
      <c r="N841" s="39">
        <f>_xlfn.XLOOKUP(tbDailies[[#This Row],[Month]],tbMonthlies[Month],tbMonthlies[CPI Indicator],N842)</f>
        <v>0.71315284765266707</v>
      </c>
      <c r="O841" s="39">
        <f>_xlfn.XLOOKUP(tbDailies[[#This Row],[Month]],tbMonthlies[Month],tbMonthlies[Shiller PE],O842)</f>
        <v>0.2228</v>
      </c>
      <c r="P841" s="39">
        <f>_xlfn.XLOOKUP(tbDailies[[#This Row],[Month]],tbMonthlies[Month],tbMonthlies[Unemployment],P842)</f>
        <v>3.6000000000000004E-2</v>
      </c>
      <c r="Q841" s="48">
        <f>_xlfn.XLOOKUP(tbDailies[[#This Row],[Month]],tbMonthlies[Month],tbMonthlies[Debt to GDP],Q842)</f>
        <v>75.445999999999998</v>
      </c>
    </row>
    <row r="842" spans="2:17" ht="30" customHeight="1" x14ac:dyDescent="0.25">
      <c r="B842" s="10">
        <v>43671</v>
      </c>
      <c r="C842" s="18" t="str">
        <f>TEXT(tbDailies[[#This Row],[Date]],"mmm-yy")</f>
        <v>Jul-19</v>
      </c>
      <c r="D842" s="4">
        <v>42</v>
      </c>
      <c r="E842" s="4" t="str">
        <f>_xlfn.XLOOKUP(tbDailies[[#This Row],[Date]],FXUSDCAD[Date],FXUSDCAD[Rate],E843)</f>
        <v>1.3146</v>
      </c>
      <c r="F842" s="6">
        <f>_xlfn.XLOOKUP(tbDailies[[#This Row],[Date]],BTC_USD_History[Date],BTC_USD_History[Close],"n/a")</f>
        <v>9911.8417969999991</v>
      </c>
      <c r="G842" s="6">
        <f>_xlfn.XLOOKUP(tbDailies[[#This Row],[Date]],ETH_USD_History[Date(UTC)],ETH_USD_History[Value],"n/a")</f>
        <v>219.41</v>
      </c>
      <c r="H842" s="6">
        <f>_xlfn.XLOOKUP(tbDailies[[#This Row],[Date]],VOO_USD_History[Date],VOO_USD_History[Close],"n/a")</f>
        <v>275.41000400000001</v>
      </c>
      <c r="I842" s="8">
        <f>_xlfn.XLOOKUP(tbDailies[[#This Row],[Date]],VIX_USD_History[DATE],VIX_USD_History[CLOSE],"n/a")</f>
        <v>12.74</v>
      </c>
      <c r="J842" s="6">
        <f>tbDailies[[#This Row],[BTC-USD]]*tbDailies[[#This Row],[FX]]</f>
        <v>13030.107226336198</v>
      </c>
      <c r="K842" s="6">
        <f>tbDailies[[#This Row],[ETH-USD]]*tbDailies[[#This Row],[FX]]</f>
        <v>288.43638599999997</v>
      </c>
      <c r="L842" s="16">
        <f>_xlfn.XLOOKUP(tbDailies[[#This Row],[Month]],tbMonthlies[Month],tbMonthlies[US Inflation],L843)</f>
        <v>1.8100000000000002E-2</v>
      </c>
      <c r="M842" s="39">
        <f>_xlfn.XLOOKUP(tbDailies[[#This Row],[Month]],tbMonthlies[Month],tbMonthlies[Buffett Indicator],M843)</f>
        <v>1.4176657980939513</v>
      </c>
      <c r="N842" s="39">
        <f>_xlfn.XLOOKUP(tbDailies[[#This Row],[Month]],tbMonthlies[Month],tbMonthlies[CPI Indicator],N843)</f>
        <v>0.71315284765266707</v>
      </c>
      <c r="O842" s="39">
        <f>_xlfn.XLOOKUP(tbDailies[[#This Row],[Month]],tbMonthlies[Month],tbMonthlies[Shiller PE],O843)</f>
        <v>0.2228</v>
      </c>
      <c r="P842" s="39">
        <f>_xlfn.XLOOKUP(tbDailies[[#This Row],[Month]],tbMonthlies[Month],tbMonthlies[Unemployment],P843)</f>
        <v>3.6000000000000004E-2</v>
      </c>
      <c r="Q842" s="48">
        <f>_xlfn.XLOOKUP(tbDailies[[#This Row],[Month]],tbMonthlies[Month],tbMonthlies[Debt to GDP],Q843)</f>
        <v>75.445999999999998</v>
      </c>
    </row>
    <row r="843" spans="2:17" ht="30" customHeight="1" x14ac:dyDescent="0.25">
      <c r="B843" s="10">
        <v>43670</v>
      </c>
      <c r="C843" s="18" t="str">
        <f>TEXT(tbDailies[[#This Row],[Date]],"mmm-yy")</f>
        <v>Jul-19</v>
      </c>
      <c r="D843" s="4">
        <v>20</v>
      </c>
      <c r="E843" s="4" t="str">
        <f>_xlfn.XLOOKUP(tbDailies[[#This Row],[Date]],FXUSDCAD[Date],FXUSDCAD[Rate],E844)</f>
        <v>1.3137</v>
      </c>
      <c r="F843" s="6">
        <f>_xlfn.XLOOKUP(tbDailies[[#This Row],[Date]],BTC_USD_History[Date],BTC_USD_History[Close],"n/a")</f>
        <v>9811.9257809999999</v>
      </c>
      <c r="G843" s="6">
        <f>_xlfn.XLOOKUP(tbDailies[[#This Row],[Date]],ETH_USD_History[Date(UTC)],ETH_USD_History[Value],"n/a")</f>
        <v>216.66</v>
      </c>
      <c r="H843" s="6">
        <f>_xlfn.XLOOKUP(tbDailies[[#This Row],[Date]],VOO_USD_History[Date],VOO_USD_History[Close],"n/a")</f>
        <v>276.76001000000002</v>
      </c>
      <c r="I843" s="8">
        <f>_xlfn.XLOOKUP(tbDailies[[#This Row],[Date]],VIX_USD_History[DATE],VIX_USD_History[CLOSE],"n/a")</f>
        <v>12.07</v>
      </c>
      <c r="J843" s="6">
        <f>tbDailies[[#This Row],[BTC-USD]]*tbDailies[[#This Row],[FX]]</f>
        <v>12889.926898499702</v>
      </c>
      <c r="K843" s="6">
        <f>tbDailies[[#This Row],[ETH-USD]]*tbDailies[[#This Row],[FX]]</f>
        <v>284.62624199999999</v>
      </c>
      <c r="L843" s="16">
        <f>_xlfn.XLOOKUP(tbDailies[[#This Row],[Month]],tbMonthlies[Month],tbMonthlies[US Inflation],L844)</f>
        <v>1.8100000000000002E-2</v>
      </c>
      <c r="M843" s="39">
        <f>_xlfn.XLOOKUP(tbDailies[[#This Row],[Month]],tbMonthlies[Month],tbMonthlies[Buffett Indicator],M844)</f>
        <v>1.4176657980939513</v>
      </c>
      <c r="N843" s="39">
        <f>_xlfn.XLOOKUP(tbDailies[[#This Row],[Month]],tbMonthlies[Month],tbMonthlies[CPI Indicator],N844)</f>
        <v>0.71315284765266707</v>
      </c>
      <c r="O843" s="39">
        <f>_xlfn.XLOOKUP(tbDailies[[#This Row],[Month]],tbMonthlies[Month],tbMonthlies[Shiller PE],O844)</f>
        <v>0.2228</v>
      </c>
      <c r="P843" s="39">
        <f>_xlfn.XLOOKUP(tbDailies[[#This Row],[Month]],tbMonthlies[Month],tbMonthlies[Unemployment],P844)</f>
        <v>3.6000000000000004E-2</v>
      </c>
      <c r="Q843" s="48">
        <f>_xlfn.XLOOKUP(tbDailies[[#This Row],[Month]],tbMonthlies[Month],tbMonthlies[Debt to GDP],Q844)</f>
        <v>75.445999999999998</v>
      </c>
    </row>
    <row r="844" spans="2:17" ht="30" customHeight="1" x14ac:dyDescent="0.25">
      <c r="B844" s="10">
        <v>43669</v>
      </c>
      <c r="C844" s="18" t="str">
        <f>TEXT(tbDailies[[#This Row],[Date]],"mmm-yy")</f>
        <v>Jul-19</v>
      </c>
      <c r="D844" s="4">
        <v>40</v>
      </c>
      <c r="E844" s="4" t="str">
        <f>_xlfn.XLOOKUP(tbDailies[[#This Row],[Date]],FXUSDCAD[Date],FXUSDCAD[Rate],E845)</f>
        <v>1.3142</v>
      </c>
      <c r="F844" s="6">
        <f>_xlfn.XLOOKUP(tbDailies[[#This Row],[Date]],BTC_USD_History[Date],BTC_USD_History[Close],"n/a")</f>
        <v>9900.7675780000009</v>
      </c>
      <c r="G844" s="6">
        <f>_xlfn.XLOOKUP(tbDailies[[#This Row],[Date]],ETH_USD_History[Date(UTC)],ETH_USD_History[Value],"n/a")</f>
        <v>212.21</v>
      </c>
      <c r="H844" s="6">
        <f>_xlfn.XLOOKUP(tbDailies[[#This Row],[Date]],VOO_USD_History[Date],VOO_USD_History[Close],"n/a")</f>
        <v>275.48998999999998</v>
      </c>
      <c r="I844" s="8">
        <f>_xlfn.XLOOKUP(tbDailies[[#This Row],[Date]],VIX_USD_History[DATE],VIX_USD_History[CLOSE],"n/a")</f>
        <v>12.61</v>
      </c>
      <c r="J844" s="6">
        <f>tbDailies[[#This Row],[BTC-USD]]*tbDailies[[#This Row],[FX]]</f>
        <v>13011.588751007601</v>
      </c>
      <c r="K844" s="6">
        <f>tbDailies[[#This Row],[ETH-USD]]*tbDailies[[#This Row],[FX]]</f>
        <v>278.88638200000003</v>
      </c>
      <c r="L844" s="16">
        <f>_xlfn.XLOOKUP(tbDailies[[#This Row],[Month]],tbMonthlies[Month],tbMonthlies[US Inflation],L845)</f>
        <v>1.8100000000000002E-2</v>
      </c>
      <c r="M844" s="39">
        <f>_xlfn.XLOOKUP(tbDailies[[#This Row],[Month]],tbMonthlies[Month],tbMonthlies[Buffett Indicator],M845)</f>
        <v>1.4176657980939513</v>
      </c>
      <c r="N844" s="39">
        <f>_xlfn.XLOOKUP(tbDailies[[#This Row],[Month]],tbMonthlies[Month],tbMonthlies[CPI Indicator],N845)</f>
        <v>0.71315284765266707</v>
      </c>
      <c r="O844" s="39">
        <f>_xlfn.XLOOKUP(tbDailies[[#This Row],[Month]],tbMonthlies[Month],tbMonthlies[Shiller PE],O845)</f>
        <v>0.2228</v>
      </c>
      <c r="P844" s="39">
        <f>_xlfn.XLOOKUP(tbDailies[[#This Row],[Month]],tbMonthlies[Month],tbMonthlies[Unemployment],P845)</f>
        <v>3.6000000000000004E-2</v>
      </c>
      <c r="Q844" s="48">
        <f>_xlfn.XLOOKUP(tbDailies[[#This Row],[Month]],tbMonthlies[Month],tbMonthlies[Debt to GDP],Q845)</f>
        <v>75.445999999999998</v>
      </c>
    </row>
    <row r="845" spans="2:17" ht="30" customHeight="1" x14ac:dyDescent="0.25">
      <c r="B845" s="10">
        <v>43668</v>
      </c>
      <c r="C845" s="18" t="str">
        <f>TEXT(tbDailies[[#This Row],[Date]],"mmm-yy")</f>
        <v>Jul-19</v>
      </c>
      <c r="D845" s="4">
        <v>42</v>
      </c>
      <c r="E845" s="4" t="str">
        <f>_xlfn.XLOOKUP(tbDailies[[#This Row],[Date]],FXUSDCAD[Date],FXUSDCAD[Rate],E846)</f>
        <v>1.3103</v>
      </c>
      <c r="F845" s="6">
        <f>_xlfn.XLOOKUP(tbDailies[[#This Row],[Date]],BTC_USD_History[Date],BTC_USD_History[Close],"n/a")</f>
        <v>10343.106444999999</v>
      </c>
      <c r="G845" s="6">
        <f>_xlfn.XLOOKUP(tbDailies[[#This Row],[Date]],ETH_USD_History[Date(UTC)],ETH_USD_History[Value],"n/a")</f>
        <v>217.22</v>
      </c>
      <c r="H845" s="6">
        <f>_xlfn.XLOOKUP(tbDailies[[#This Row],[Date]],VOO_USD_History[Date],VOO_USD_History[Close],"n/a")</f>
        <v>273.60998499999999</v>
      </c>
      <c r="I845" s="8">
        <f>_xlfn.XLOOKUP(tbDailies[[#This Row],[Date]],VIX_USD_History[DATE],VIX_USD_History[CLOSE],"n/a")</f>
        <v>13.53</v>
      </c>
      <c r="J845" s="6">
        <f>tbDailies[[#This Row],[BTC-USD]]*tbDailies[[#This Row],[FX]]</f>
        <v>13552.572374883499</v>
      </c>
      <c r="K845" s="6">
        <f>tbDailies[[#This Row],[ETH-USD]]*tbDailies[[#This Row],[FX]]</f>
        <v>284.62336599999998</v>
      </c>
      <c r="L845" s="16">
        <f>_xlfn.XLOOKUP(tbDailies[[#This Row],[Month]],tbMonthlies[Month],tbMonthlies[US Inflation],L846)</f>
        <v>1.8100000000000002E-2</v>
      </c>
      <c r="M845" s="39">
        <f>_xlfn.XLOOKUP(tbDailies[[#This Row],[Month]],tbMonthlies[Month],tbMonthlies[Buffett Indicator],M846)</f>
        <v>1.4176657980939513</v>
      </c>
      <c r="N845" s="39">
        <f>_xlfn.XLOOKUP(tbDailies[[#This Row],[Month]],tbMonthlies[Month],tbMonthlies[CPI Indicator],N846)</f>
        <v>0.71315284765266707</v>
      </c>
      <c r="O845" s="39">
        <f>_xlfn.XLOOKUP(tbDailies[[#This Row],[Month]],tbMonthlies[Month],tbMonthlies[Shiller PE],O846)</f>
        <v>0.2228</v>
      </c>
      <c r="P845" s="39">
        <f>_xlfn.XLOOKUP(tbDailies[[#This Row],[Month]],tbMonthlies[Month],tbMonthlies[Unemployment],P846)</f>
        <v>3.6000000000000004E-2</v>
      </c>
      <c r="Q845" s="48">
        <f>_xlfn.XLOOKUP(tbDailies[[#This Row],[Month]],tbMonthlies[Month],tbMonthlies[Debt to GDP],Q846)</f>
        <v>75.445999999999998</v>
      </c>
    </row>
    <row r="846" spans="2:17" ht="30" customHeight="1" x14ac:dyDescent="0.25">
      <c r="B846" s="10">
        <v>43667</v>
      </c>
      <c r="C846" s="18" t="str">
        <f>TEXT(tbDailies[[#This Row],[Date]],"mmm-yy")</f>
        <v>Jul-19</v>
      </c>
      <c r="D846" s="4">
        <v>42</v>
      </c>
      <c r="E846" s="4" t="str">
        <f>_xlfn.XLOOKUP(tbDailies[[#This Row],[Date]],FXUSDCAD[Date],FXUSDCAD[Rate],E847)</f>
        <v>1.3071</v>
      </c>
      <c r="F846" s="6">
        <f>_xlfn.XLOOKUP(tbDailies[[#This Row],[Date]],BTC_USD_History[Date],BTC_USD_History[Close],"n/a")</f>
        <v>10599.105469</v>
      </c>
      <c r="G846" s="6">
        <f>_xlfn.XLOOKUP(tbDailies[[#This Row],[Date]],ETH_USD_History[Date(UTC)],ETH_USD_History[Value],"n/a")</f>
        <v>225.4</v>
      </c>
      <c r="H846" s="6" t="str">
        <f>_xlfn.XLOOKUP(tbDailies[[#This Row],[Date]],VOO_USD_History[Date],VOO_USD_History[Close],"n/a")</f>
        <v>n/a</v>
      </c>
      <c r="I846" s="8" t="str">
        <f>_xlfn.XLOOKUP(tbDailies[[#This Row],[Date]],VIX_USD_History[DATE],VIX_USD_History[CLOSE],"n/a")</f>
        <v>n/a</v>
      </c>
      <c r="J846" s="6">
        <f>tbDailies[[#This Row],[BTC-USD]]*tbDailies[[#This Row],[FX]]</f>
        <v>13854.090758529899</v>
      </c>
      <c r="K846" s="6">
        <f>tbDailies[[#This Row],[ETH-USD]]*tbDailies[[#This Row],[FX]]</f>
        <v>294.62034</v>
      </c>
      <c r="L846" s="16">
        <f>_xlfn.XLOOKUP(tbDailies[[#This Row],[Month]],tbMonthlies[Month],tbMonthlies[US Inflation],L847)</f>
        <v>1.8100000000000002E-2</v>
      </c>
      <c r="M846" s="39">
        <f>_xlfn.XLOOKUP(tbDailies[[#This Row],[Month]],tbMonthlies[Month],tbMonthlies[Buffett Indicator],M847)</f>
        <v>1.4176657980939513</v>
      </c>
      <c r="N846" s="39">
        <f>_xlfn.XLOOKUP(tbDailies[[#This Row],[Month]],tbMonthlies[Month],tbMonthlies[CPI Indicator],N847)</f>
        <v>0.71315284765266707</v>
      </c>
      <c r="O846" s="39">
        <f>_xlfn.XLOOKUP(tbDailies[[#This Row],[Month]],tbMonthlies[Month],tbMonthlies[Shiller PE],O847)</f>
        <v>0.2228</v>
      </c>
      <c r="P846" s="39">
        <f>_xlfn.XLOOKUP(tbDailies[[#This Row],[Month]],tbMonthlies[Month],tbMonthlies[Unemployment],P847)</f>
        <v>3.6000000000000004E-2</v>
      </c>
      <c r="Q846" s="48">
        <f>_xlfn.XLOOKUP(tbDailies[[#This Row],[Month]],tbMonthlies[Month],tbMonthlies[Debt to GDP],Q847)</f>
        <v>75.445999999999998</v>
      </c>
    </row>
    <row r="847" spans="2:17" ht="30" customHeight="1" x14ac:dyDescent="0.25">
      <c r="B847" s="10">
        <v>43666</v>
      </c>
      <c r="C847" s="18" t="str">
        <f>TEXT(tbDailies[[#This Row],[Date]],"mmm-yy")</f>
        <v>Jul-19</v>
      </c>
      <c r="D847" s="4">
        <v>34</v>
      </c>
      <c r="E847" s="4" t="str">
        <f>_xlfn.XLOOKUP(tbDailies[[#This Row],[Date]],FXUSDCAD[Date],FXUSDCAD[Rate],E848)</f>
        <v>1.3071</v>
      </c>
      <c r="F847" s="6">
        <f>_xlfn.XLOOKUP(tbDailies[[#This Row],[Date]],BTC_USD_History[Date],BTC_USD_History[Close],"n/a")</f>
        <v>10767.139648</v>
      </c>
      <c r="G847" s="6">
        <f>_xlfn.XLOOKUP(tbDailies[[#This Row],[Date]],ETH_USD_History[Date(UTC)],ETH_USD_History[Value],"n/a")</f>
        <v>228.71</v>
      </c>
      <c r="H847" s="6" t="str">
        <f>_xlfn.XLOOKUP(tbDailies[[#This Row],[Date]],VOO_USD_History[Date],VOO_USD_History[Close],"n/a")</f>
        <v>n/a</v>
      </c>
      <c r="I847" s="8" t="str">
        <f>_xlfn.XLOOKUP(tbDailies[[#This Row],[Date]],VIX_USD_History[DATE],VIX_USD_History[CLOSE],"n/a")</f>
        <v>n/a</v>
      </c>
      <c r="J847" s="6">
        <f>tbDailies[[#This Row],[BTC-USD]]*tbDailies[[#This Row],[FX]]</f>
        <v>14073.7282339008</v>
      </c>
      <c r="K847" s="6">
        <f>tbDailies[[#This Row],[ETH-USD]]*tbDailies[[#This Row],[FX]]</f>
        <v>298.94684100000001</v>
      </c>
      <c r="L847" s="16">
        <f>_xlfn.XLOOKUP(tbDailies[[#This Row],[Month]],tbMonthlies[Month],tbMonthlies[US Inflation],L848)</f>
        <v>1.8100000000000002E-2</v>
      </c>
      <c r="M847" s="39">
        <f>_xlfn.XLOOKUP(tbDailies[[#This Row],[Month]],tbMonthlies[Month],tbMonthlies[Buffett Indicator],M848)</f>
        <v>1.4176657980939513</v>
      </c>
      <c r="N847" s="39">
        <f>_xlfn.XLOOKUP(tbDailies[[#This Row],[Month]],tbMonthlies[Month],tbMonthlies[CPI Indicator],N848)</f>
        <v>0.71315284765266707</v>
      </c>
      <c r="O847" s="39">
        <f>_xlfn.XLOOKUP(tbDailies[[#This Row],[Month]],tbMonthlies[Month],tbMonthlies[Shiller PE],O848)</f>
        <v>0.2228</v>
      </c>
      <c r="P847" s="39">
        <f>_xlfn.XLOOKUP(tbDailies[[#This Row],[Month]],tbMonthlies[Month],tbMonthlies[Unemployment],P848)</f>
        <v>3.6000000000000004E-2</v>
      </c>
      <c r="Q847" s="48">
        <f>_xlfn.XLOOKUP(tbDailies[[#This Row],[Month]],tbMonthlies[Month],tbMonthlies[Debt to GDP],Q848)</f>
        <v>75.445999999999998</v>
      </c>
    </row>
    <row r="848" spans="2:17" ht="30" customHeight="1" x14ac:dyDescent="0.25">
      <c r="B848" s="10">
        <v>43665</v>
      </c>
      <c r="C848" s="18" t="str">
        <f>TEXT(tbDailies[[#This Row],[Date]],"mmm-yy")</f>
        <v>Jul-19</v>
      </c>
      <c r="D848" s="4">
        <v>42</v>
      </c>
      <c r="E848" s="4" t="str">
        <f>_xlfn.XLOOKUP(tbDailies[[#This Row],[Date]],FXUSDCAD[Date],FXUSDCAD[Rate],E849)</f>
        <v>1.3071</v>
      </c>
      <c r="F848" s="6">
        <f>_xlfn.XLOOKUP(tbDailies[[#This Row],[Date]],BTC_USD_History[Date],BTC_USD_History[Close],"n/a")</f>
        <v>10530.732421999999</v>
      </c>
      <c r="G848" s="6">
        <f>_xlfn.XLOOKUP(tbDailies[[#This Row],[Date]],ETH_USD_History[Date(UTC)],ETH_USD_History[Value],"n/a")</f>
        <v>221.28</v>
      </c>
      <c r="H848" s="6">
        <f>_xlfn.XLOOKUP(tbDailies[[#This Row],[Date]],VOO_USD_History[Date],VOO_USD_History[Close],"n/a")</f>
        <v>272.95001200000002</v>
      </c>
      <c r="I848" s="8">
        <f>_xlfn.XLOOKUP(tbDailies[[#This Row],[Date]],VIX_USD_History[DATE],VIX_USD_History[CLOSE],"n/a")</f>
        <v>14.45</v>
      </c>
      <c r="J848" s="6">
        <f>tbDailies[[#This Row],[BTC-USD]]*tbDailies[[#This Row],[FX]]</f>
        <v>13764.720348796198</v>
      </c>
      <c r="K848" s="6">
        <f>tbDailies[[#This Row],[ETH-USD]]*tbDailies[[#This Row],[FX]]</f>
        <v>289.23508799999996</v>
      </c>
      <c r="L848" s="16">
        <f>_xlfn.XLOOKUP(tbDailies[[#This Row],[Month]],tbMonthlies[Month],tbMonthlies[US Inflation],L849)</f>
        <v>1.8100000000000002E-2</v>
      </c>
      <c r="M848" s="39">
        <f>_xlfn.XLOOKUP(tbDailies[[#This Row],[Month]],tbMonthlies[Month],tbMonthlies[Buffett Indicator],M849)</f>
        <v>1.4176657980939513</v>
      </c>
      <c r="N848" s="39">
        <f>_xlfn.XLOOKUP(tbDailies[[#This Row],[Month]],tbMonthlies[Month],tbMonthlies[CPI Indicator],N849)</f>
        <v>0.71315284765266707</v>
      </c>
      <c r="O848" s="39">
        <f>_xlfn.XLOOKUP(tbDailies[[#This Row],[Month]],tbMonthlies[Month],tbMonthlies[Shiller PE],O849)</f>
        <v>0.2228</v>
      </c>
      <c r="P848" s="39">
        <f>_xlfn.XLOOKUP(tbDailies[[#This Row],[Month]],tbMonthlies[Month],tbMonthlies[Unemployment],P849)</f>
        <v>3.6000000000000004E-2</v>
      </c>
      <c r="Q848" s="48">
        <f>_xlfn.XLOOKUP(tbDailies[[#This Row],[Month]],tbMonthlies[Month],tbMonthlies[Debt to GDP],Q849)</f>
        <v>75.445999999999998</v>
      </c>
    </row>
    <row r="849" spans="2:17" ht="30" customHeight="1" x14ac:dyDescent="0.25">
      <c r="B849" s="10">
        <v>43664</v>
      </c>
      <c r="C849" s="18" t="str">
        <f>TEXT(tbDailies[[#This Row],[Date]],"mmm-yy")</f>
        <v>Jul-19</v>
      </c>
      <c r="D849" s="4">
        <v>40</v>
      </c>
      <c r="E849" s="4" t="str">
        <f>_xlfn.XLOOKUP(tbDailies[[#This Row],[Date]],FXUSDCAD[Date],FXUSDCAD[Rate],E850)</f>
        <v>1.3069</v>
      </c>
      <c r="F849" s="6">
        <f>_xlfn.XLOOKUP(tbDailies[[#This Row],[Date]],BTC_USD_History[Date],BTC_USD_History[Close],"n/a")</f>
        <v>10666.482421999999</v>
      </c>
      <c r="G849" s="6">
        <f>_xlfn.XLOOKUP(tbDailies[[#This Row],[Date]],ETH_USD_History[Date(UTC)],ETH_USD_History[Value],"n/a")</f>
        <v>226.09</v>
      </c>
      <c r="H849" s="6">
        <f>_xlfn.XLOOKUP(tbDailies[[#This Row],[Date]],VOO_USD_History[Date],VOO_USD_History[Close],"n/a")</f>
        <v>274.42001299999998</v>
      </c>
      <c r="I849" s="8">
        <f>_xlfn.XLOOKUP(tbDailies[[#This Row],[Date]],VIX_USD_History[DATE],VIX_USD_History[CLOSE],"n/a")</f>
        <v>13.53</v>
      </c>
      <c r="J849" s="6">
        <f>tbDailies[[#This Row],[BTC-USD]]*tbDailies[[#This Row],[FX]]</f>
        <v>13940.025877311798</v>
      </c>
      <c r="K849" s="6">
        <f>tbDailies[[#This Row],[ETH-USD]]*tbDailies[[#This Row],[FX]]</f>
        <v>295.47702099999998</v>
      </c>
      <c r="L849" s="16">
        <f>_xlfn.XLOOKUP(tbDailies[[#This Row],[Month]],tbMonthlies[Month],tbMonthlies[US Inflation],L850)</f>
        <v>1.8100000000000002E-2</v>
      </c>
      <c r="M849" s="39">
        <f>_xlfn.XLOOKUP(tbDailies[[#This Row],[Month]],tbMonthlies[Month],tbMonthlies[Buffett Indicator],M850)</f>
        <v>1.4176657980939513</v>
      </c>
      <c r="N849" s="39">
        <f>_xlfn.XLOOKUP(tbDailies[[#This Row],[Month]],tbMonthlies[Month],tbMonthlies[CPI Indicator],N850)</f>
        <v>0.71315284765266707</v>
      </c>
      <c r="O849" s="39">
        <f>_xlfn.XLOOKUP(tbDailies[[#This Row],[Month]],tbMonthlies[Month],tbMonthlies[Shiller PE],O850)</f>
        <v>0.2228</v>
      </c>
      <c r="P849" s="39">
        <f>_xlfn.XLOOKUP(tbDailies[[#This Row],[Month]],tbMonthlies[Month],tbMonthlies[Unemployment],P850)</f>
        <v>3.6000000000000004E-2</v>
      </c>
      <c r="Q849" s="48">
        <f>_xlfn.XLOOKUP(tbDailies[[#This Row],[Month]],tbMonthlies[Month],tbMonthlies[Debt to GDP],Q850)</f>
        <v>75.445999999999998</v>
      </c>
    </row>
    <row r="850" spans="2:17" ht="30" customHeight="1" x14ac:dyDescent="0.25">
      <c r="B850" s="10">
        <v>43663</v>
      </c>
      <c r="C850" s="18" t="str">
        <f>TEXT(tbDailies[[#This Row],[Date]],"mmm-yy")</f>
        <v>Jul-19</v>
      </c>
      <c r="D850" s="4">
        <v>19</v>
      </c>
      <c r="E850" s="4" t="str">
        <f>_xlfn.XLOOKUP(tbDailies[[#This Row],[Date]],FXUSDCAD[Date],FXUSDCAD[Rate],E851)</f>
        <v>1.3053</v>
      </c>
      <c r="F850" s="6">
        <f>_xlfn.XLOOKUP(tbDailies[[#This Row],[Date]],BTC_USD_History[Date],BTC_USD_History[Close],"n/a")</f>
        <v>9693.8027340000008</v>
      </c>
      <c r="G850" s="6">
        <f>_xlfn.XLOOKUP(tbDailies[[#This Row],[Date]],ETH_USD_History[Date(UTC)],ETH_USD_History[Value],"n/a")</f>
        <v>211.29</v>
      </c>
      <c r="H850" s="6">
        <f>_xlfn.XLOOKUP(tbDailies[[#This Row],[Date]],VOO_USD_History[Date],VOO_USD_History[Close],"n/a")</f>
        <v>273.42001299999998</v>
      </c>
      <c r="I850" s="8">
        <f>_xlfn.XLOOKUP(tbDailies[[#This Row],[Date]],VIX_USD_History[DATE],VIX_USD_History[CLOSE],"n/a")</f>
        <v>13.97</v>
      </c>
      <c r="J850" s="6">
        <f>tbDailies[[#This Row],[BTC-USD]]*tbDailies[[#This Row],[FX]]</f>
        <v>12653.3207086902</v>
      </c>
      <c r="K850" s="6">
        <f>tbDailies[[#This Row],[ETH-USD]]*tbDailies[[#This Row],[FX]]</f>
        <v>275.79683699999998</v>
      </c>
      <c r="L850" s="16">
        <f>_xlfn.XLOOKUP(tbDailies[[#This Row],[Month]],tbMonthlies[Month],tbMonthlies[US Inflation],L851)</f>
        <v>1.8100000000000002E-2</v>
      </c>
      <c r="M850" s="39">
        <f>_xlfn.XLOOKUP(tbDailies[[#This Row],[Month]],tbMonthlies[Month],tbMonthlies[Buffett Indicator],M851)</f>
        <v>1.4176657980939513</v>
      </c>
      <c r="N850" s="39">
        <f>_xlfn.XLOOKUP(tbDailies[[#This Row],[Month]],tbMonthlies[Month],tbMonthlies[CPI Indicator],N851)</f>
        <v>0.71315284765266707</v>
      </c>
      <c r="O850" s="39">
        <f>_xlfn.XLOOKUP(tbDailies[[#This Row],[Month]],tbMonthlies[Month],tbMonthlies[Shiller PE],O851)</f>
        <v>0.2228</v>
      </c>
      <c r="P850" s="39">
        <f>_xlfn.XLOOKUP(tbDailies[[#This Row],[Month]],tbMonthlies[Month],tbMonthlies[Unemployment],P851)</f>
        <v>3.6000000000000004E-2</v>
      </c>
      <c r="Q850" s="48">
        <f>_xlfn.XLOOKUP(tbDailies[[#This Row],[Month]],tbMonthlies[Month],tbMonthlies[Debt to GDP],Q851)</f>
        <v>75.445999999999998</v>
      </c>
    </row>
    <row r="851" spans="2:17" ht="30" customHeight="1" x14ac:dyDescent="0.25">
      <c r="B851" s="10">
        <v>43662</v>
      </c>
      <c r="C851" s="18" t="str">
        <f>TEXT(tbDailies[[#This Row],[Date]],"mmm-yy")</f>
        <v>Jul-19</v>
      </c>
      <c r="D851" s="4">
        <v>34</v>
      </c>
      <c r="E851" s="4" t="str">
        <f>_xlfn.XLOOKUP(tbDailies[[#This Row],[Date]],FXUSDCAD[Date],FXUSDCAD[Rate],E852)</f>
        <v>1.3052</v>
      </c>
      <c r="F851" s="6">
        <f>_xlfn.XLOOKUP(tbDailies[[#This Row],[Date]],BTC_USD_History[Date],BTC_USD_History[Close],"n/a")</f>
        <v>9477.6416019999997</v>
      </c>
      <c r="G851" s="6">
        <f>_xlfn.XLOOKUP(tbDailies[[#This Row],[Date]],ETH_USD_History[Date(UTC)],ETH_USD_History[Value],"n/a")</f>
        <v>198.71</v>
      </c>
      <c r="H851" s="6">
        <f>_xlfn.XLOOKUP(tbDailies[[#This Row],[Date]],VOO_USD_History[Date],VOO_USD_History[Close],"n/a")</f>
        <v>275.27999899999998</v>
      </c>
      <c r="I851" s="8">
        <f>_xlfn.XLOOKUP(tbDailies[[#This Row],[Date]],VIX_USD_History[DATE],VIX_USD_History[CLOSE],"n/a")</f>
        <v>12.86</v>
      </c>
      <c r="J851" s="6">
        <f>tbDailies[[#This Row],[BTC-USD]]*tbDailies[[#This Row],[FX]]</f>
        <v>12370.2178189304</v>
      </c>
      <c r="K851" s="6">
        <f>tbDailies[[#This Row],[ETH-USD]]*tbDailies[[#This Row],[FX]]</f>
        <v>259.356292</v>
      </c>
      <c r="L851" s="16">
        <f>_xlfn.XLOOKUP(tbDailies[[#This Row],[Month]],tbMonthlies[Month],tbMonthlies[US Inflation],L852)</f>
        <v>1.8100000000000002E-2</v>
      </c>
      <c r="M851" s="39">
        <f>_xlfn.XLOOKUP(tbDailies[[#This Row],[Month]],tbMonthlies[Month],tbMonthlies[Buffett Indicator],M852)</f>
        <v>1.4176657980939513</v>
      </c>
      <c r="N851" s="39">
        <f>_xlfn.XLOOKUP(tbDailies[[#This Row],[Month]],tbMonthlies[Month],tbMonthlies[CPI Indicator],N852)</f>
        <v>0.71315284765266707</v>
      </c>
      <c r="O851" s="39">
        <f>_xlfn.XLOOKUP(tbDailies[[#This Row],[Month]],tbMonthlies[Month],tbMonthlies[Shiller PE],O852)</f>
        <v>0.2228</v>
      </c>
      <c r="P851" s="39">
        <f>_xlfn.XLOOKUP(tbDailies[[#This Row],[Month]],tbMonthlies[Month],tbMonthlies[Unemployment],P852)</f>
        <v>3.6000000000000004E-2</v>
      </c>
      <c r="Q851" s="48">
        <f>_xlfn.XLOOKUP(tbDailies[[#This Row],[Month]],tbMonthlies[Month],tbMonthlies[Debt to GDP],Q852)</f>
        <v>75.445999999999998</v>
      </c>
    </row>
    <row r="852" spans="2:17" ht="30" customHeight="1" x14ac:dyDescent="0.25">
      <c r="B852" s="10">
        <v>43661</v>
      </c>
      <c r="C852" s="18" t="str">
        <f>TEXT(tbDailies[[#This Row],[Date]],"mmm-yy")</f>
        <v>Jul-19</v>
      </c>
      <c r="D852" s="4">
        <v>16</v>
      </c>
      <c r="E852" s="4" t="str">
        <f>_xlfn.XLOOKUP(tbDailies[[#This Row],[Date]],FXUSDCAD[Date],FXUSDCAD[Rate],E853)</f>
        <v>1.3039</v>
      </c>
      <c r="F852" s="6">
        <f>_xlfn.XLOOKUP(tbDailies[[#This Row],[Date]],BTC_USD_History[Date],BTC_USD_History[Close],"n/a")</f>
        <v>10895.089844</v>
      </c>
      <c r="G852" s="6">
        <f>_xlfn.XLOOKUP(tbDailies[[#This Row],[Date]],ETH_USD_History[Date(UTC)],ETH_USD_History[Value],"n/a")</f>
        <v>228.14</v>
      </c>
      <c r="H852" s="6">
        <f>_xlfn.XLOOKUP(tbDailies[[#This Row],[Date]],VOO_USD_History[Date],VOO_USD_History[Close],"n/a")</f>
        <v>276.17999300000002</v>
      </c>
      <c r="I852" s="8">
        <f>_xlfn.XLOOKUP(tbDailies[[#This Row],[Date]],VIX_USD_History[DATE],VIX_USD_History[CLOSE],"n/a")</f>
        <v>12.68</v>
      </c>
      <c r="J852" s="6">
        <f>tbDailies[[#This Row],[BTC-USD]]*tbDailies[[#This Row],[FX]]</f>
        <v>14206.107647591602</v>
      </c>
      <c r="K852" s="6">
        <f>tbDailies[[#This Row],[ETH-USD]]*tbDailies[[#This Row],[FX]]</f>
        <v>297.471746</v>
      </c>
      <c r="L852" s="16">
        <f>_xlfn.XLOOKUP(tbDailies[[#This Row],[Month]],tbMonthlies[Month],tbMonthlies[US Inflation],L853)</f>
        <v>1.8100000000000002E-2</v>
      </c>
      <c r="M852" s="39">
        <f>_xlfn.XLOOKUP(tbDailies[[#This Row],[Month]],tbMonthlies[Month],tbMonthlies[Buffett Indicator],M853)</f>
        <v>1.4176657980939513</v>
      </c>
      <c r="N852" s="39">
        <f>_xlfn.XLOOKUP(tbDailies[[#This Row],[Month]],tbMonthlies[Month],tbMonthlies[CPI Indicator],N853)</f>
        <v>0.71315284765266707</v>
      </c>
      <c r="O852" s="39">
        <f>_xlfn.XLOOKUP(tbDailies[[#This Row],[Month]],tbMonthlies[Month],tbMonthlies[Shiller PE],O853)</f>
        <v>0.2228</v>
      </c>
      <c r="P852" s="39">
        <f>_xlfn.XLOOKUP(tbDailies[[#This Row],[Month]],tbMonthlies[Month],tbMonthlies[Unemployment],P853)</f>
        <v>3.6000000000000004E-2</v>
      </c>
      <c r="Q852" s="48">
        <f>_xlfn.XLOOKUP(tbDailies[[#This Row],[Month]],tbMonthlies[Month],tbMonthlies[Debt to GDP],Q853)</f>
        <v>75.445999999999998</v>
      </c>
    </row>
    <row r="853" spans="2:17" ht="30" customHeight="1" x14ac:dyDescent="0.25">
      <c r="B853" s="10">
        <v>43660</v>
      </c>
      <c r="C853" s="18" t="str">
        <f>TEXT(tbDailies[[#This Row],[Date]],"mmm-yy")</f>
        <v>Jul-19</v>
      </c>
      <c r="D853" s="4">
        <v>61</v>
      </c>
      <c r="E853" s="4" t="str">
        <f>_xlfn.XLOOKUP(tbDailies[[#This Row],[Date]],FXUSDCAD[Date],FXUSDCAD[Rate],E854)</f>
        <v>1.3038</v>
      </c>
      <c r="F853" s="6">
        <f>_xlfn.XLOOKUP(tbDailies[[#This Row],[Date]],BTC_USD_History[Date],BTC_USD_History[Close],"n/a")</f>
        <v>10256.058594</v>
      </c>
      <c r="G853" s="6">
        <f>_xlfn.XLOOKUP(tbDailies[[#This Row],[Date]],ETH_USD_History[Date(UTC)],ETH_USD_History[Value],"n/a")</f>
        <v>226.16</v>
      </c>
      <c r="H853" s="6" t="str">
        <f>_xlfn.XLOOKUP(tbDailies[[#This Row],[Date]],VOO_USD_History[Date],VOO_USD_History[Close],"n/a")</f>
        <v>n/a</v>
      </c>
      <c r="I853" s="8" t="str">
        <f>_xlfn.XLOOKUP(tbDailies[[#This Row],[Date]],VIX_USD_History[DATE],VIX_USD_History[CLOSE],"n/a")</f>
        <v>n/a</v>
      </c>
      <c r="J853" s="6">
        <f>tbDailies[[#This Row],[BTC-USD]]*tbDailies[[#This Row],[FX]]</f>
        <v>13371.849194857201</v>
      </c>
      <c r="K853" s="6">
        <f>tbDailies[[#This Row],[ETH-USD]]*tbDailies[[#This Row],[FX]]</f>
        <v>294.86740800000001</v>
      </c>
      <c r="L853" s="16">
        <f>_xlfn.XLOOKUP(tbDailies[[#This Row],[Month]],tbMonthlies[Month],tbMonthlies[US Inflation],L854)</f>
        <v>1.8100000000000002E-2</v>
      </c>
      <c r="M853" s="39">
        <f>_xlfn.XLOOKUP(tbDailies[[#This Row],[Month]],tbMonthlies[Month],tbMonthlies[Buffett Indicator],M854)</f>
        <v>1.4176657980939513</v>
      </c>
      <c r="N853" s="39">
        <f>_xlfn.XLOOKUP(tbDailies[[#This Row],[Month]],tbMonthlies[Month],tbMonthlies[CPI Indicator],N854)</f>
        <v>0.71315284765266707</v>
      </c>
      <c r="O853" s="39">
        <f>_xlfn.XLOOKUP(tbDailies[[#This Row],[Month]],tbMonthlies[Month],tbMonthlies[Shiller PE],O854)</f>
        <v>0.2228</v>
      </c>
      <c r="P853" s="39">
        <f>_xlfn.XLOOKUP(tbDailies[[#This Row],[Month]],tbMonthlies[Month],tbMonthlies[Unemployment],P854)</f>
        <v>3.6000000000000004E-2</v>
      </c>
      <c r="Q853" s="48">
        <f>_xlfn.XLOOKUP(tbDailies[[#This Row],[Month]],tbMonthlies[Month],tbMonthlies[Debt to GDP],Q854)</f>
        <v>75.445999999999998</v>
      </c>
    </row>
    <row r="854" spans="2:17" ht="30" customHeight="1" x14ac:dyDescent="0.25">
      <c r="B854" s="10">
        <v>43659</v>
      </c>
      <c r="C854" s="18" t="str">
        <f>TEXT(tbDailies[[#This Row],[Date]],"mmm-yy")</f>
        <v>Jul-19</v>
      </c>
      <c r="D854" s="4">
        <v>65</v>
      </c>
      <c r="E854" s="4" t="str">
        <f>_xlfn.XLOOKUP(tbDailies[[#This Row],[Date]],FXUSDCAD[Date],FXUSDCAD[Rate],E855)</f>
        <v>1.3038</v>
      </c>
      <c r="F854" s="6">
        <f>_xlfn.XLOOKUP(tbDailies[[#This Row],[Date]],BTC_USD_History[Date],BTC_USD_History[Close],"n/a")</f>
        <v>11392.378906</v>
      </c>
      <c r="G854" s="6">
        <f>_xlfn.XLOOKUP(tbDailies[[#This Row],[Date]],ETH_USD_History[Date(UTC)],ETH_USD_History[Value],"n/a")</f>
        <v>268.94</v>
      </c>
      <c r="H854" s="6" t="str">
        <f>_xlfn.XLOOKUP(tbDailies[[#This Row],[Date]],VOO_USD_History[Date],VOO_USD_History[Close],"n/a")</f>
        <v>n/a</v>
      </c>
      <c r="I854" s="8" t="str">
        <f>_xlfn.XLOOKUP(tbDailies[[#This Row],[Date]],VIX_USD_History[DATE],VIX_USD_History[CLOSE],"n/a")</f>
        <v>n/a</v>
      </c>
      <c r="J854" s="6">
        <f>tbDailies[[#This Row],[BTC-USD]]*tbDailies[[#This Row],[FX]]</f>
        <v>14853.383617642801</v>
      </c>
      <c r="K854" s="6">
        <f>tbDailies[[#This Row],[ETH-USD]]*tbDailies[[#This Row],[FX]]</f>
        <v>350.64397200000002</v>
      </c>
      <c r="L854" s="16">
        <f>_xlfn.XLOOKUP(tbDailies[[#This Row],[Month]],tbMonthlies[Month],tbMonthlies[US Inflation],L855)</f>
        <v>1.8100000000000002E-2</v>
      </c>
      <c r="M854" s="39">
        <f>_xlfn.XLOOKUP(tbDailies[[#This Row],[Month]],tbMonthlies[Month],tbMonthlies[Buffett Indicator],M855)</f>
        <v>1.4176657980939513</v>
      </c>
      <c r="N854" s="39">
        <f>_xlfn.XLOOKUP(tbDailies[[#This Row],[Month]],tbMonthlies[Month],tbMonthlies[CPI Indicator],N855)</f>
        <v>0.71315284765266707</v>
      </c>
      <c r="O854" s="39">
        <f>_xlfn.XLOOKUP(tbDailies[[#This Row],[Month]],tbMonthlies[Month],tbMonthlies[Shiller PE],O855)</f>
        <v>0.2228</v>
      </c>
      <c r="P854" s="39">
        <f>_xlfn.XLOOKUP(tbDailies[[#This Row],[Month]],tbMonthlies[Month],tbMonthlies[Unemployment],P855)</f>
        <v>3.6000000000000004E-2</v>
      </c>
      <c r="Q854" s="48">
        <f>_xlfn.XLOOKUP(tbDailies[[#This Row],[Month]],tbMonthlies[Month],tbMonthlies[Debt to GDP],Q855)</f>
        <v>75.445999999999998</v>
      </c>
    </row>
    <row r="855" spans="2:17" ht="30" customHeight="1" x14ac:dyDescent="0.25">
      <c r="B855" s="10">
        <v>43658</v>
      </c>
      <c r="C855" s="18" t="str">
        <f>TEXT(tbDailies[[#This Row],[Date]],"mmm-yy")</f>
        <v>Jul-19</v>
      </c>
      <c r="D855" s="4">
        <v>33</v>
      </c>
      <c r="E855" s="4" t="str">
        <f>_xlfn.XLOOKUP(tbDailies[[#This Row],[Date]],FXUSDCAD[Date],FXUSDCAD[Rate],E856)</f>
        <v>1.3038</v>
      </c>
      <c r="F855" s="6">
        <f>_xlfn.XLOOKUP(tbDailies[[#This Row],[Date]],BTC_USD_History[Date],BTC_USD_History[Close],"n/a")</f>
        <v>11815.986328000001</v>
      </c>
      <c r="G855" s="6">
        <f>_xlfn.XLOOKUP(tbDailies[[#This Row],[Date]],ETH_USD_History[Date(UTC)],ETH_USD_History[Value],"n/a")</f>
        <v>275.41000000000003</v>
      </c>
      <c r="H855" s="6">
        <f>_xlfn.XLOOKUP(tbDailies[[#This Row],[Date]],VOO_USD_History[Date],VOO_USD_History[Close],"n/a")</f>
        <v>276.10998499999999</v>
      </c>
      <c r="I855" s="8">
        <f>_xlfn.XLOOKUP(tbDailies[[#This Row],[Date]],VIX_USD_History[DATE],VIX_USD_History[CLOSE],"n/a")</f>
        <v>12.39</v>
      </c>
      <c r="J855" s="6">
        <f>tbDailies[[#This Row],[BTC-USD]]*tbDailies[[#This Row],[FX]]</f>
        <v>15405.682974446401</v>
      </c>
      <c r="K855" s="6">
        <f>tbDailies[[#This Row],[ETH-USD]]*tbDailies[[#This Row],[FX]]</f>
        <v>359.07955800000008</v>
      </c>
      <c r="L855" s="16">
        <f>_xlfn.XLOOKUP(tbDailies[[#This Row],[Month]],tbMonthlies[Month],tbMonthlies[US Inflation],L856)</f>
        <v>1.8100000000000002E-2</v>
      </c>
      <c r="M855" s="39">
        <f>_xlfn.XLOOKUP(tbDailies[[#This Row],[Month]],tbMonthlies[Month],tbMonthlies[Buffett Indicator],M856)</f>
        <v>1.4176657980939513</v>
      </c>
      <c r="N855" s="39">
        <f>_xlfn.XLOOKUP(tbDailies[[#This Row],[Month]],tbMonthlies[Month],tbMonthlies[CPI Indicator],N856)</f>
        <v>0.71315284765266707</v>
      </c>
      <c r="O855" s="39">
        <f>_xlfn.XLOOKUP(tbDailies[[#This Row],[Month]],tbMonthlies[Month],tbMonthlies[Shiller PE],O856)</f>
        <v>0.2228</v>
      </c>
      <c r="P855" s="39">
        <f>_xlfn.XLOOKUP(tbDailies[[#This Row],[Month]],tbMonthlies[Month],tbMonthlies[Unemployment],P856)</f>
        <v>3.6000000000000004E-2</v>
      </c>
      <c r="Q855" s="48">
        <f>_xlfn.XLOOKUP(tbDailies[[#This Row],[Month]],tbMonthlies[Month],tbMonthlies[Debt to GDP],Q856)</f>
        <v>75.445999999999998</v>
      </c>
    </row>
    <row r="856" spans="2:17" ht="30" customHeight="1" x14ac:dyDescent="0.25">
      <c r="B856" s="10">
        <v>43657</v>
      </c>
      <c r="C856" s="18" t="str">
        <f>TEXT(tbDailies[[#This Row],[Date]],"mmm-yy")</f>
        <v>Jul-19</v>
      </c>
      <c r="D856" s="4">
        <v>62</v>
      </c>
      <c r="E856" s="4" t="str">
        <f>_xlfn.XLOOKUP(tbDailies[[#This Row],[Date]],FXUSDCAD[Date],FXUSDCAD[Rate],E857)</f>
        <v>1.3071</v>
      </c>
      <c r="F856" s="6">
        <f>_xlfn.XLOOKUP(tbDailies[[#This Row],[Date]],BTC_USD_History[Date],BTC_USD_History[Close],"n/a")</f>
        <v>11358.662109000001</v>
      </c>
      <c r="G856" s="6">
        <f>_xlfn.XLOOKUP(tbDailies[[#This Row],[Date]],ETH_USD_History[Date(UTC)],ETH_USD_History[Value],"n/a")</f>
        <v>268.56</v>
      </c>
      <c r="H856" s="6">
        <f>_xlfn.XLOOKUP(tbDailies[[#This Row],[Date]],VOO_USD_History[Date],VOO_USD_History[Close],"n/a")</f>
        <v>274.76001000000002</v>
      </c>
      <c r="I856" s="8">
        <f>_xlfn.XLOOKUP(tbDailies[[#This Row],[Date]],VIX_USD_History[DATE],VIX_USD_History[CLOSE],"n/a")</f>
        <v>12.93</v>
      </c>
      <c r="J856" s="6">
        <f>tbDailies[[#This Row],[BTC-USD]]*tbDailies[[#This Row],[FX]]</f>
        <v>14846.9072426739</v>
      </c>
      <c r="K856" s="6">
        <f>tbDailies[[#This Row],[ETH-USD]]*tbDailies[[#This Row],[FX]]</f>
        <v>351.03477599999997</v>
      </c>
      <c r="L856" s="16">
        <f>_xlfn.XLOOKUP(tbDailies[[#This Row],[Month]],tbMonthlies[Month],tbMonthlies[US Inflation],L857)</f>
        <v>1.8100000000000002E-2</v>
      </c>
      <c r="M856" s="39">
        <f>_xlfn.XLOOKUP(tbDailies[[#This Row],[Month]],tbMonthlies[Month],tbMonthlies[Buffett Indicator],M857)</f>
        <v>1.4176657980939513</v>
      </c>
      <c r="N856" s="39">
        <f>_xlfn.XLOOKUP(tbDailies[[#This Row],[Month]],tbMonthlies[Month],tbMonthlies[CPI Indicator],N857)</f>
        <v>0.71315284765266707</v>
      </c>
      <c r="O856" s="39">
        <f>_xlfn.XLOOKUP(tbDailies[[#This Row],[Month]],tbMonthlies[Month],tbMonthlies[Shiller PE],O857)</f>
        <v>0.2228</v>
      </c>
      <c r="P856" s="39">
        <f>_xlfn.XLOOKUP(tbDailies[[#This Row],[Month]],tbMonthlies[Month],tbMonthlies[Unemployment],P857)</f>
        <v>3.6000000000000004E-2</v>
      </c>
      <c r="Q856" s="48">
        <f>_xlfn.XLOOKUP(tbDailies[[#This Row],[Month]],tbMonthlies[Month],tbMonthlies[Debt to GDP],Q857)</f>
        <v>75.445999999999998</v>
      </c>
    </row>
    <row r="857" spans="2:17" ht="30" customHeight="1" x14ac:dyDescent="0.25">
      <c r="B857" s="10">
        <v>43656</v>
      </c>
      <c r="C857" s="18" t="str">
        <f>TEXT(tbDailies[[#This Row],[Date]],"mmm-yy")</f>
        <v>Jul-19</v>
      </c>
      <c r="D857" s="4">
        <v>83</v>
      </c>
      <c r="E857" s="4" t="str">
        <f>_xlfn.XLOOKUP(tbDailies[[#This Row],[Date]],FXUSDCAD[Date],FXUSDCAD[Rate],E858)</f>
        <v>1.3092</v>
      </c>
      <c r="F857" s="6">
        <f>_xlfn.XLOOKUP(tbDailies[[#This Row],[Date]],BTC_USD_History[Date],BTC_USD_History[Close],"n/a")</f>
        <v>12156.512694999999</v>
      </c>
      <c r="G857" s="6">
        <f>_xlfn.XLOOKUP(tbDailies[[#This Row],[Date]],ETH_USD_History[Date(UTC)],ETH_USD_History[Value],"n/a")</f>
        <v>288.64</v>
      </c>
      <c r="H857" s="6">
        <f>_xlfn.XLOOKUP(tbDailies[[#This Row],[Date]],VOO_USD_History[Date],VOO_USD_History[Close],"n/a")</f>
        <v>274.209991</v>
      </c>
      <c r="I857" s="8">
        <f>_xlfn.XLOOKUP(tbDailies[[#This Row],[Date]],VIX_USD_History[DATE],VIX_USD_History[CLOSE],"n/a")</f>
        <v>13.03</v>
      </c>
      <c r="J857" s="6">
        <f>tbDailies[[#This Row],[BTC-USD]]*tbDailies[[#This Row],[FX]]</f>
        <v>15915.306420293999</v>
      </c>
      <c r="K857" s="6">
        <f>tbDailies[[#This Row],[ETH-USD]]*tbDailies[[#This Row],[FX]]</f>
        <v>377.88748799999996</v>
      </c>
      <c r="L857" s="16">
        <f>_xlfn.XLOOKUP(tbDailies[[#This Row],[Month]],tbMonthlies[Month],tbMonthlies[US Inflation],L858)</f>
        <v>1.8100000000000002E-2</v>
      </c>
      <c r="M857" s="39">
        <f>_xlfn.XLOOKUP(tbDailies[[#This Row],[Month]],tbMonthlies[Month],tbMonthlies[Buffett Indicator],M858)</f>
        <v>1.4176657980939513</v>
      </c>
      <c r="N857" s="39">
        <f>_xlfn.XLOOKUP(tbDailies[[#This Row],[Month]],tbMonthlies[Month],tbMonthlies[CPI Indicator],N858)</f>
        <v>0.71315284765266707</v>
      </c>
      <c r="O857" s="39">
        <f>_xlfn.XLOOKUP(tbDailies[[#This Row],[Month]],tbMonthlies[Month],tbMonthlies[Shiller PE],O858)</f>
        <v>0.2228</v>
      </c>
      <c r="P857" s="39">
        <f>_xlfn.XLOOKUP(tbDailies[[#This Row],[Month]],tbMonthlies[Month],tbMonthlies[Unemployment],P858)</f>
        <v>3.6000000000000004E-2</v>
      </c>
      <c r="Q857" s="48">
        <f>_xlfn.XLOOKUP(tbDailies[[#This Row],[Month]],tbMonthlies[Month],tbMonthlies[Debt to GDP],Q858)</f>
        <v>75.445999999999998</v>
      </c>
    </row>
    <row r="858" spans="2:17" ht="30" customHeight="1" x14ac:dyDescent="0.25">
      <c r="B858" s="10">
        <v>43655</v>
      </c>
      <c r="C858" s="18" t="str">
        <f>TEXT(tbDailies[[#This Row],[Date]],"mmm-yy")</f>
        <v>Jul-19</v>
      </c>
      <c r="D858" s="4">
        <v>84</v>
      </c>
      <c r="E858" s="4" t="str">
        <f>_xlfn.XLOOKUP(tbDailies[[#This Row],[Date]],FXUSDCAD[Date],FXUSDCAD[Rate],E859)</f>
        <v>1.3127</v>
      </c>
      <c r="F858" s="6">
        <f>_xlfn.XLOOKUP(tbDailies[[#This Row],[Date]],BTC_USD_History[Date],BTC_USD_History[Close],"n/a")</f>
        <v>12573.8125</v>
      </c>
      <c r="G858" s="6">
        <f>_xlfn.XLOOKUP(tbDailies[[#This Row],[Date]],ETH_USD_History[Date(UTC)],ETH_USD_History[Value],"n/a")</f>
        <v>307.89</v>
      </c>
      <c r="H858" s="6">
        <f>_xlfn.XLOOKUP(tbDailies[[#This Row],[Date]],VOO_USD_History[Date],VOO_USD_History[Close],"n/a")</f>
        <v>272.94000199999999</v>
      </c>
      <c r="I858" s="8">
        <f>_xlfn.XLOOKUP(tbDailies[[#This Row],[Date]],VIX_USD_History[DATE],VIX_USD_History[CLOSE],"n/a")</f>
        <v>14.09</v>
      </c>
      <c r="J858" s="6">
        <f>tbDailies[[#This Row],[BTC-USD]]*tbDailies[[#This Row],[FX]]</f>
        <v>16505.643668749999</v>
      </c>
      <c r="K858" s="6">
        <f>tbDailies[[#This Row],[ETH-USD]]*tbDailies[[#This Row],[FX]]</f>
        <v>404.16720299999997</v>
      </c>
      <c r="L858" s="16">
        <f>_xlfn.XLOOKUP(tbDailies[[#This Row],[Month]],tbMonthlies[Month],tbMonthlies[US Inflation],L859)</f>
        <v>1.8100000000000002E-2</v>
      </c>
      <c r="M858" s="39">
        <f>_xlfn.XLOOKUP(tbDailies[[#This Row],[Month]],tbMonthlies[Month],tbMonthlies[Buffett Indicator],M859)</f>
        <v>1.4176657980939513</v>
      </c>
      <c r="N858" s="39">
        <f>_xlfn.XLOOKUP(tbDailies[[#This Row],[Month]],tbMonthlies[Month],tbMonthlies[CPI Indicator],N859)</f>
        <v>0.71315284765266707</v>
      </c>
      <c r="O858" s="39">
        <f>_xlfn.XLOOKUP(tbDailies[[#This Row],[Month]],tbMonthlies[Month],tbMonthlies[Shiller PE],O859)</f>
        <v>0.2228</v>
      </c>
      <c r="P858" s="39">
        <f>_xlfn.XLOOKUP(tbDailies[[#This Row],[Month]],tbMonthlies[Month],tbMonthlies[Unemployment],P859)</f>
        <v>3.6000000000000004E-2</v>
      </c>
      <c r="Q858" s="48">
        <f>_xlfn.XLOOKUP(tbDailies[[#This Row],[Month]],tbMonthlies[Month],tbMonthlies[Debt to GDP],Q859)</f>
        <v>75.445999999999998</v>
      </c>
    </row>
    <row r="859" spans="2:17" ht="30" customHeight="1" x14ac:dyDescent="0.25">
      <c r="B859" s="10">
        <v>43654</v>
      </c>
      <c r="C859" s="18" t="str">
        <f>TEXT(tbDailies[[#This Row],[Date]],"mmm-yy")</f>
        <v>Jul-19</v>
      </c>
      <c r="D859" s="4">
        <v>74</v>
      </c>
      <c r="E859" s="4" t="str">
        <f>_xlfn.XLOOKUP(tbDailies[[#This Row],[Date]],FXUSDCAD[Date],FXUSDCAD[Rate],E860)</f>
        <v>1.3081</v>
      </c>
      <c r="F859" s="6">
        <f>_xlfn.XLOOKUP(tbDailies[[#This Row],[Date]],BTC_USD_History[Date],BTC_USD_History[Close],"n/a")</f>
        <v>12285.958008</v>
      </c>
      <c r="G859" s="6">
        <f>_xlfn.XLOOKUP(tbDailies[[#This Row],[Date]],ETH_USD_History[Date(UTC)],ETH_USD_History[Value],"n/a")</f>
        <v>313.33999999999997</v>
      </c>
      <c r="H859" s="6">
        <f>_xlfn.XLOOKUP(tbDailies[[#This Row],[Date]],VOO_USD_History[Date],VOO_USD_History[Close],"n/a")</f>
        <v>272.60000600000001</v>
      </c>
      <c r="I859" s="8">
        <f>_xlfn.XLOOKUP(tbDailies[[#This Row],[Date]],VIX_USD_History[DATE],VIX_USD_History[CLOSE],"n/a")</f>
        <v>13.96</v>
      </c>
      <c r="J859" s="6">
        <f>tbDailies[[#This Row],[BTC-USD]]*tbDailies[[#This Row],[FX]]</f>
        <v>16071.261670264799</v>
      </c>
      <c r="K859" s="6">
        <f>tbDailies[[#This Row],[ETH-USD]]*tbDailies[[#This Row],[FX]]</f>
        <v>409.88005399999997</v>
      </c>
      <c r="L859" s="16">
        <f>_xlfn.XLOOKUP(tbDailies[[#This Row],[Month]],tbMonthlies[Month],tbMonthlies[US Inflation],L860)</f>
        <v>1.8100000000000002E-2</v>
      </c>
      <c r="M859" s="39">
        <f>_xlfn.XLOOKUP(tbDailies[[#This Row],[Month]],tbMonthlies[Month],tbMonthlies[Buffett Indicator],M860)</f>
        <v>1.4176657980939513</v>
      </c>
      <c r="N859" s="39">
        <f>_xlfn.XLOOKUP(tbDailies[[#This Row],[Month]],tbMonthlies[Month],tbMonthlies[CPI Indicator],N860)</f>
        <v>0.71315284765266707</v>
      </c>
      <c r="O859" s="39">
        <f>_xlfn.XLOOKUP(tbDailies[[#This Row],[Month]],tbMonthlies[Month],tbMonthlies[Shiller PE],O860)</f>
        <v>0.2228</v>
      </c>
      <c r="P859" s="39">
        <f>_xlfn.XLOOKUP(tbDailies[[#This Row],[Month]],tbMonthlies[Month],tbMonthlies[Unemployment],P860)</f>
        <v>3.6000000000000004E-2</v>
      </c>
      <c r="Q859" s="48">
        <f>_xlfn.XLOOKUP(tbDailies[[#This Row],[Month]],tbMonthlies[Month],tbMonthlies[Debt to GDP],Q860)</f>
        <v>75.445999999999998</v>
      </c>
    </row>
    <row r="860" spans="2:17" ht="30" customHeight="1" x14ac:dyDescent="0.25">
      <c r="B860" s="10">
        <v>43653</v>
      </c>
      <c r="C860" s="18" t="str">
        <f>TEXT(tbDailies[[#This Row],[Date]],"mmm-yy")</f>
        <v>Jul-19</v>
      </c>
      <c r="D860" s="4">
        <v>67</v>
      </c>
      <c r="E860" s="4" t="str">
        <f>_xlfn.XLOOKUP(tbDailies[[#This Row],[Date]],FXUSDCAD[Date],FXUSDCAD[Rate],E861)</f>
        <v>1.3099</v>
      </c>
      <c r="F860" s="6">
        <f>_xlfn.XLOOKUP(tbDailies[[#This Row],[Date]],BTC_USD_History[Date],BTC_USD_History[Close],"n/a")</f>
        <v>11450.846680000001</v>
      </c>
      <c r="G860" s="6">
        <f>_xlfn.XLOOKUP(tbDailies[[#This Row],[Date]],ETH_USD_History[Date(UTC)],ETH_USD_History[Value],"n/a")</f>
        <v>306.43</v>
      </c>
      <c r="H860" s="6" t="str">
        <f>_xlfn.XLOOKUP(tbDailies[[#This Row],[Date]],VOO_USD_History[Date],VOO_USD_History[Close],"n/a")</f>
        <v>n/a</v>
      </c>
      <c r="I860" s="8" t="str">
        <f>_xlfn.XLOOKUP(tbDailies[[#This Row],[Date]],VIX_USD_History[DATE],VIX_USD_History[CLOSE],"n/a")</f>
        <v>n/a</v>
      </c>
      <c r="J860" s="6">
        <f>tbDailies[[#This Row],[BTC-USD]]*tbDailies[[#This Row],[FX]]</f>
        <v>14999.464066132001</v>
      </c>
      <c r="K860" s="6">
        <f>tbDailies[[#This Row],[ETH-USD]]*tbDailies[[#This Row],[FX]]</f>
        <v>401.39265700000004</v>
      </c>
      <c r="L860" s="16">
        <f>_xlfn.XLOOKUP(tbDailies[[#This Row],[Month]],tbMonthlies[Month],tbMonthlies[US Inflation],L861)</f>
        <v>1.8100000000000002E-2</v>
      </c>
      <c r="M860" s="39">
        <f>_xlfn.XLOOKUP(tbDailies[[#This Row],[Month]],tbMonthlies[Month],tbMonthlies[Buffett Indicator],M861)</f>
        <v>1.4176657980939513</v>
      </c>
      <c r="N860" s="39">
        <f>_xlfn.XLOOKUP(tbDailies[[#This Row],[Month]],tbMonthlies[Month],tbMonthlies[CPI Indicator],N861)</f>
        <v>0.71315284765266707</v>
      </c>
      <c r="O860" s="39">
        <f>_xlfn.XLOOKUP(tbDailies[[#This Row],[Month]],tbMonthlies[Month],tbMonthlies[Shiller PE],O861)</f>
        <v>0.2228</v>
      </c>
      <c r="P860" s="39">
        <f>_xlfn.XLOOKUP(tbDailies[[#This Row],[Month]],tbMonthlies[Month],tbMonthlies[Unemployment],P861)</f>
        <v>3.6000000000000004E-2</v>
      </c>
      <c r="Q860" s="48">
        <f>_xlfn.XLOOKUP(tbDailies[[#This Row],[Month]],tbMonthlies[Month],tbMonthlies[Debt to GDP],Q861)</f>
        <v>75.445999999999998</v>
      </c>
    </row>
    <row r="861" spans="2:17" ht="30" customHeight="1" x14ac:dyDescent="0.25">
      <c r="B861" s="10">
        <v>43652</v>
      </c>
      <c r="C861" s="18" t="str">
        <f>TEXT(tbDailies[[#This Row],[Date]],"mmm-yy")</f>
        <v>Jul-19</v>
      </c>
      <c r="D861" s="4">
        <v>72</v>
      </c>
      <c r="E861" s="4" t="str">
        <f>_xlfn.XLOOKUP(tbDailies[[#This Row],[Date]],FXUSDCAD[Date],FXUSDCAD[Rate],E862)</f>
        <v>1.3099</v>
      </c>
      <c r="F861" s="6">
        <f>_xlfn.XLOOKUP(tbDailies[[#This Row],[Date]],BTC_USD_History[Date],BTC_USD_History[Close],"n/a")</f>
        <v>11208.550781</v>
      </c>
      <c r="G861" s="6">
        <f>_xlfn.XLOOKUP(tbDailies[[#This Row],[Date]],ETH_USD_History[Date(UTC)],ETH_USD_History[Value],"n/a")</f>
        <v>287.98</v>
      </c>
      <c r="H861" s="6" t="str">
        <f>_xlfn.XLOOKUP(tbDailies[[#This Row],[Date]],VOO_USD_History[Date],VOO_USD_History[Close],"n/a")</f>
        <v>n/a</v>
      </c>
      <c r="I861" s="8" t="str">
        <f>_xlfn.XLOOKUP(tbDailies[[#This Row],[Date]],VIX_USD_History[DATE],VIX_USD_History[CLOSE],"n/a")</f>
        <v>n/a</v>
      </c>
      <c r="J861" s="6">
        <f>tbDailies[[#This Row],[BTC-USD]]*tbDailies[[#This Row],[FX]]</f>
        <v>14682.0806680319</v>
      </c>
      <c r="K861" s="6">
        <f>tbDailies[[#This Row],[ETH-USD]]*tbDailies[[#This Row],[FX]]</f>
        <v>377.22500200000002</v>
      </c>
      <c r="L861" s="16">
        <f>_xlfn.XLOOKUP(tbDailies[[#This Row],[Month]],tbMonthlies[Month],tbMonthlies[US Inflation],L862)</f>
        <v>1.8100000000000002E-2</v>
      </c>
      <c r="M861" s="39">
        <f>_xlfn.XLOOKUP(tbDailies[[#This Row],[Month]],tbMonthlies[Month],tbMonthlies[Buffett Indicator],M862)</f>
        <v>1.4176657980939513</v>
      </c>
      <c r="N861" s="39">
        <f>_xlfn.XLOOKUP(tbDailies[[#This Row],[Month]],tbMonthlies[Month],tbMonthlies[CPI Indicator],N862)</f>
        <v>0.71315284765266707</v>
      </c>
      <c r="O861" s="39">
        <f>_xlfn.XLOOKUP(tbDailies[[#This Row],[Month]],tbMonthlies[Month],tbMonthlies[Shiller PE],O862)</f>
        <v>0.2228</v>
      </c>
      <c r="P861" s="39">
        <f>_xlfn.XLOOKUP(tbDailies[[#This Row],[Month]],tbMonthlies[Month],tbMonthlies[Unemployment],P862)</f>
        <v>3.6000000000000004E-2</v>
      </c>
      <c r="Q861" s="48">
        <f>_xlfn.XLOOKUP(tbDailies[[#This Row],[Month]],tbMonthlies[Month],tbMonthlies[Debt to GDP],Q862)</f>
        <v>75.445999999999998</v>
      </c>
    </row>
    <row r="862" spans="2:17" ht="30" customHeight="1" x14ac:dyDescent="0.25">
      <c r="B862" s="10">
        <v>43651</v>
      </c>
      <c r="C862" s="18" t="str">
        <f>TEXT(tbDailies[[#This Row],[Date]],"mmm-yy")</f>
        <v>Jul-19</v>
      </c>
      <c r="D862" s="4">
        <v>67</v>
      </c>
      <c r="E862" s="4" t="str">
        <f>_xlfn.XLOOKUP(tbDailies[[#This Row],[Date]],FXUSDCAD[Date],FXUSDCAD[Rate],E863)</f>
        <v>1.3099</v>
      </c>
      <c r="F862" s="6">
        <f>_xlfn.XLOOKUP(tbDailies[[#This Row],[Date]],BTC_USD_History[Date],BTC_USD_History[Close],"n/a")</f>
        <v>10978.459961</v>
      </c>
      <c r="G862" s="6">
        <f>_xlfn.XLOOKUP(tbDailies[[#This Row],[Date]],ETH_USD_History[Date(UTC)],ETH_USD_History[Value],"n/a")</f>
        <v>287.89999999999998</v>
      </c>
      <c r="H862" s="6">
        <f>_xlfn.XLOOKUP(tbDailies[[#This Row],[Date]],VOO_USD_History[Date],VOO_USD_History[Close],"n/a")</f>
        <v>273.97000100000002</v>
      </c>
      <c r="I862" s="8">
        <f>_xlfn.XLOOKUP(tbDailies[[#This Row],[Date]],VIX_USD_History[DATE],VIX_USD_History[CLOSE],"n/a")</f>
        <v>13.28</v>
      </c>
      <c r="J862" s="6">
        <f>tbDailies[[#This Row],[BTC-USD]]*tbDailies[[#This Row],[FX]]</f>
        <v>14380.684702913901</v>
      </c>
      <c r="K862" s="6">
        <f>tbDailies[[#This Row],[ETH-USD]]*tbDailies[[#This Row],[FX]]</f>
        <v>377.12020999999999</v>
      </c>
      <c r="L862" s="16">
        <f>_xlfn.XLOOKUP(tbDailies[[#This Row],[Month]],tbMonthlies[Month],tbMonthlies[US Inflation],L863)</f>
        <v>1.8100000000000002E-2</v>
      </c>
      <c r="M862" s="39">
        <f>_xlfn.XLOOKUP(tbDailies[[#This Row],[Month]],tbMonthlies[Month],tbMonthlies[Buffett Indicator],M863)</f>
        <v>1.4176657980939513</v>
      </c>
      <c r="N862" s="39">
        <f>_xlfn.XLOOKUP(tbDailies[[#This Row],[Month]],tbMonthlies[Month],tbMonthlies[CPI Indicator],N863)</f>
        <v>0.71315284765266707</v>
      </c>
      <c r="O862" s="39">
        <f>_xlfn.XLOOKUP(tbDailies[[#This Row],[Month]],tbMonthlies[Month],tbMonthlies[Shiller PE],O863)</f>
        <v>0.2228</v>
      </c>
      <c r="P862" s="39">
        <f>_xlfn.XLOOKUP(tbDailies[[#This Row],[Month]],tbMonthlies[Month],tbMonthlies[Unemployment],P863)</f>
        <v>3.6000000000000004E-2</v>
      </c>
      <c r="Q862" s="48">
        <f>_xlfn.XLOOKUP(tbDailies[[#This Row],[Month]],tbMonthlies[Month],tbMonthlies[Debt to GDP],Q863)</f>
        <v>75.445999999999998</v>
      </c>
    </row>
    <row r="863" spans="2:17" ht="30" customHeight="1" x14ac:dyDescent="0.25">
      <c r="B863" s="10">
        <v>43650</v>
      </c>
      <c r="C863" s="18" t="str">
        <f>TEXT(tbDailies[[#This Row],[Date]],"mmm-yy")</f>
        <v>Jul-19</v>
      </c>
      <c r="D863" s="4">
        <v>76</v>
      </c>
      <c r="E863" s="4" t="str">
        <f>_xlfn.XLOOKUP(tbDailies[[#This Row],[Date]],FXUSDCAD[Date],FXUSDCAD[Rate],E864)</f>
        <v>1.3059</v>
      </c>
      <c r="F863" s="6">
        <f>_xlfn.XLOOKUP(tbDailies[[#This Row],[Date]],BTC_USD_History[Date],BTC_USD_History[Close],"n/a")</f>
        <v>11215.4375</v>
      </c>
      <c r="G863" s="6">
        <f>_xlfn.XLOOKUP(tbDailies[[#This Row],[Date]],ETH_USD_History[Date(UTC)],ETH_USD_History[Value],"n/a")</f>
        <v>283.10000000000002</v>
      </c>
      <c r="H863" s="6" t="str">
        <f>_xlfn.XLOOKUP(tbDailies[[#This Row],[Date]],VOO_USD_History[Date],VOO_USD_History[Close],"n/a")</f>
        <v>n/a</v>
      </c>
      <c r="I863" s="8" t="str">
        <f>_xlfn.XLOOKUP(tbDailies[[#This Row],[Date]],VIX_USD_History[DATE],VIX_USD_History[CLOSE],"n/a")</f>
        <v>n/a</v>
      </c>
      <c r="J863" s="6">
        <f>tbDailies[[#This Row],[BTC-USD]]*tbDailies[[#This Row],[FX]]</f>
        <v>14646.239831250001</v>
      </c>
      <c r="K863" s="6">
        <f>tbDailies[[#This Row],[ETH-USD]]*tbDailies[[#This Row],[FX]]</f>
        <v>369.70029000000005</v>
      </c>
      <c r="L863" s="16">
        <f>_xlfn.XLOOKUP(tbDailies[[#This Row],[Month]],tbMonthlies[Month],tbMonthlies[US Inflation],L864)</f>
        <v>1.8100000000000002E-2</v>
      </c>
      <c r="M863" s="39">
        <f>_xlfn.XLOOKUP(tbDailies[[#This Row],[Month]],tbMonthlies[Month],tbMonthlies[Buffett Indicator],M864)</f>
        <v>1.4176657980939513</v>
      </c>
      <c r="N863" s="39">
        <f>_xlfn.XLOOKUP(tbDailies[[#This Row],[Month]],tbMonthlies[Month],tbMonthlies[CPI Indicator],N864)</f>
        <v>0.71315284765266707</v>
      </c>
      <c r="O863" s="39">
        <f>_xlfn.XLOOKUP(tbDailies[[#This Row],[Month]],tbMonthlies[Month],tbMonthlies[Shiller PE],O864)</f>
        <v>0.2228</v>
      </c>
      <c r="P863" s="39">
        <f>_xlfn.XLOOKUP(tbDailies[[#This Row],[Month]],tbMonthlies[Month],tbMonthlies[Unemployment],P864)</f>
        <v>3.6000000000000004E-2</v>
      </c>
      <c r="Q863" s="48">
        <f>_xlfn.XLOOKUP(tbDailies[[#This Row],[Month]],tbMonthlies[Month],tbMonthlies[Debt to GDP],Q864)</f>
        <v>75.445999999999998</v>
      </c>
    </row>
    <row r="864" spans="2:17" ht="30" customHeight="1" x14ac:dyDescent="0.25">
      <c r="B864" s="10">
        <v>43649</v>
      </c>
      <c r="C864" s="18" t="str">
        <f>TEXT(tbDailies[[#This Row],[Date]],"mmm-yy")</f>
        <v>Jul-19</v>
      </c>
      <c r="D864" s="4">
        <v>79</v>
      </c>
      <c r="E864" s="4" t="str">
        <f>_xlfn.XLOOKUP(tbDailies[[#This Row],[Date]],FXUSDCAD[Date],FXUSDCAD[Rate],E865)</f>
        <v>1.3073</v>
      </c>
      <c r="F864" s="6">
        <f>_xlfn.XLOOKUP(tbDailies[[#This Row],[Date]],BTC_USD_History[Date],BTC_USD_History[Close],"n/a")</f>
        <v>11961.269531</v>
      </c>
      <c r="G864" s="6">
        <f>_xlfn.XLOOKUP(tbDailies[[#This Row],[Date]],ETH_USD_History[Date(UTC)],ETH_USD_History[Value],"n/a")</f>
        <v>302.17</v>
      </c>
      <c r="H864" s="6">
        <f>_xlfn.XLOOKUP(tbDailies[[#This Row],[Date]],VOO_USD_History[Date],VOO_USD_History[Close],"n/a")</f>
        <v>274.32000699999998</v>
      </c>
      <c r="I864" s="8">
        <f>_xlfn.XLOOKUP(tbDailies[[#This Row],[Date]],VIX_USD_History[DATE],VIX_USD_History[CLOSE],"n/a")</f>
        <v>12.57</v>
      </c>
      <c r="J864" s="6">
        <f>tbDailies[[#This Row],[BTC-USD]]*tbDailies[[#This Row],[FX]]</f>
        <v>15636.967657876299</v>
      </c>
      <c r="K864" s="6">
        <f>tbDailies[[#This Row],[ETH-USD]]*tbDailies[[#This Row],[FX]]</f>
        <v>395.02684099999999</v>
      </c>
      <c r="L864" s="16">
        <f>_xlfn.XLOOKUP(tbDailies[[#This Row],[Month]],tbMonthlies[Month],tbMonthlies[US Inflation],L865)</f>
        <v>1.8100000000000002E-2</v>
      </c>
      <c r="M864" s="39">
        <f>_xlfn.XLOOKUP(tbDailies[[#This Row],[Month]],tbMonthlies[Month],tbMonthlies[Buffett Indicator],M865)</f>
        <v>1.4176657980939513</v>
      </c>
      <c r="N864" s="39">
        <f>_xlfn.XLOOKUP(tbDailies[[#This Row],[Month]],tbMonthlies[Month],tbMonthlies[CPI Indicator],N865)</f>
        <v>0.71315284765266707</v>
      </c>
      <c r="O864" s="39">
        <f>_xlfn.XLOOKUP(tbDailies[[#This Row],[Month]],tbMonthlies[Month],tbMonthlies[Shiller PE],O865)</f>
        <v>0.2228</v>
      </c>
      <c r="P864" s="39">
        <f>_xlfn.XLOOKUP(tbDailies[[#This Row],[Month]],tbMonthlies[Month],tbMonthlies[Unemployment],P865)</f>
        <v>3.6000000000000004E-2</v>
      </c>
      <c r="Q864" s="48">
        <f>_xlfn.XLOOKUP(tbDailies[[#This Row],[Month]],tbMonthlies[Month],tbMonthlies[Debt to GDP],Q865)</f>
        <v>75.445999999999998</v>
      </c>
    </row>
    <row r="865" spans="2:17" ht="30" customHeight="1" x14ac:dyDescent="0.25">
      <c r="B865" s="10">
        <v>43648</v>
      </c>
      <c r="C865" s="18" t="str">
        <f>TEXT(tbDailies[[#This Row],[Date]],"mmm-yy")</f>
        <v>Jul-19</v>
      </c>
      <c r="D865" s="4">
        <v>63</v>
      </c>
      <c r="E865" s="4" t="str">
        <f>_xlfn.XLOOKUP(tbDailies[[#This Row],[Date]],FXUSDCAD[Date],FXUSDCAD[Rate],E866)</f>
        <v>1.3114</v>
      </c>
      <c r="F865" s="6">
        <f>_xlfn.XLOOKUP(tbDailies[[#This Row],[Date]],BTC_USD_History[Date],BTC_USD_History[Close],"n/a")</f>
        <v>10801.677734000001</v>
      </c>
      <c r="G865" s="6">
        <f>_xlfn.XLOOKUP(tbDailies[[#This Row],[Date]],ETH_USD_History[Date(UTC)],ETH_USD_History[Value],"n/a")</f>
        <v>291.61</v>
      </c>
      <c r="H865" s="6">
        <f>_xlfn.XLOOKUP(tbDailies[[#This Row],[Date]],VOO_USD_History[Date],VOO_USD_History[Close],"n/a")</f>
        <v>272.23001099999999</v>
      </c>
      <c r="I865" s="8">
        <f>_xlfn.XLOOKUP(tbDailies[[#This Row],[Date]],VIX_USD_History[DATE],VIX_USD_History[CLOSE],"n/a")</f>
        <v>12.93</v>
      </c>
      <c r="J865" s="6">
        <f>tbDailies[[#This Row],[BTC-USD]]*tbDailies[[#This Row],[FX]]</f>
        <v>14165.3201803676</v>
      </c>
      <c r="K865" s="6">
        <f>tbDailies[[#This Row],[ETH-USD]]*tbDailies[[#This Row],[FX]]</f>
        <v>382.41735399999999</v>
      </c>
      <c r="L865" s="16">
        <f>_xlfn.XLOOKUP(tbDailies[[#This Row],[Month]],tbMonthlies[Month],tbMonthlies[US Inflation],L866)</f>
        <v>1.8100000000000002E-2</v>
      </c>
      <c r="M865" s="39">
        <f>_xlfn.XLOOKUP(tbDailies[[#This Row],[Month]],tbMonthlies[Month],tbMonthlies[Buffett Indicator],M866)</f>
        <v>1.4176657980939513</v>
      </c>
      <c r="N865" s="39">
        <f>_xlfn.XLOOKUP(tbDailies[[#This Row],[Month]],tbMonthlies[Month],tbMonthlies[CPI Indicator],N866)</f>
        <v>0.71315284765266707</v>
      </c>
      <c r="O865" s="39">
        <f>_xlfn.XLOOKUP(tbDailies[[#This Row],[Month]],tbMonthlies[Month],tbMonthlies[Shiller PE],O866)</f>
        <v>0.2228</v>
      </c>
      <c r="P865" s="39">
        <f>_xlfn.XLOOKUP(tbDailies[[#This Row],[Month]],tbMonthlies[Month],tbMonthlies[Unemployment],P866)</f>
        <v>3.6000000000000004E-2</v>
      </c>
      <c r="Q865" s="48">
        <f>_xlfn.XLOOKUP(tbDailies[[#This Row],[Month]],tbMonthlies[Month],tbMonthlies[Debt to GDP],Q866)</f>
        <v>75.445999999999998</v>
      </c>
    </row>
    <row r="866" spans="2:17" ht="30" customHeight="1" x14ac:dyDescent="0.25">
      <c r="B866" s="10">
        <v>43647</v>
      </c>
      <c r="C866" s="18" t="str">
        <f>TEXT(tbDailies[[#This Row],[Date]],"mmm-yy")</f>
        <v>Jul-19</v>
      </c>
      <c r="D866" s="4">
        <v>65</v>
      </c>
      <c r="E866" s="4" t="str">
        <f>_xlfn.XLOOKUP(tbDailies[[#This Row],[Date]],FXUSDCAD[Date],FXUSDCAD[Rate],E867)</f>
        <v>1.3087</v>
      </c>
      <c r="F866" s="6">
        <f>_xlfn.XLOOKUP(tbDailies[[#This Row],[Date]],BTC_USD_History[Date],BTC_USD_History[Close],"n/a")</f>
        <v>10583.134765999999</v>
      </c>
      <c r="G866" s="6">
        <f>_xlfn.XLOOKUP(tbDailies[[#This Row],[Date]],ETH_USD_History[Date(UTC)],ETH_USD_History[Value],"n/a")</f>
        <v>294.17</v>
      </c>
      <c r="H866" s="6">
        <f>_xlfn.XLOOKUP(tbDailies[[#This Row],[Date]],VOO_USD_History[Date],VOO_USD_History[Close],"n/a")</f>
        <v>271.44000199999999</v>
      </c>
      <c r="I866" s="8">
        <f>_xlfn.XLOOKUP(tbDailies[[#This Row],[Date]],VIX_USD_History[DATE],VIX_USD_History[CLOSE],"n/a")</f>
        <v>14.06</v>
      </c>
      <c r="J866" s="6">
        <f>tbDailies[[#This Row],[BTC-USD]]*tbDailies[[#This Row],[FX]]</f>
        <v>13850.148468264199</v>
      </c>
      <c r="K866" s="6">
        <f>tbDailies[[#This Row],[ETH-USD]]*tbDailies[[#This Row],[FX]]</f>
        <v>384.980279</v>
      </c>
      <c r="L866" s="16">
        <f>_xlfn.XLOOKUP(tbDailies[[#This Row],[Month]],tbMonthlies[Month],tbMonthlies[US Inflation],L867)</f>
        <v>1.8100000000000002E-2</v>
      </c>
      <c r="M866" s="39">
        <f>_xlfn.XLOOKUP(tbDailies[[#This Row],[Month]],tbMonthlies[Month],tbMonthlies[Buffett Indicator],M867)</f>
        <v>1.4176657980939513</v>
      </c>
      <c r="N866" s="39">
        <f>_xlfn.XLOOKUP(tbDailies[[#This Row],[Month]],tbMonthlies[Month],tbMonthlies[CPI Indicator],N867)</f>
        <v>0.71315284765266707</v>
      </c>
      <c r="O866" s="39">
        <f>_xlfn.XLOOKUP(tbDailies[[#This Row],[Month]],tbMonthlies[Month],tbMonthlies[Shiller PE],O867)</f>
        <v>0.2228</v>
      </c>
      <c r="P866" s="39">
        <f>_xlfn.XLOOKUP(tbDailies[[#This Row],[Month]],tbMonthlies[Month],tbMonthlies[Unemployment],P867)</f>
        <v>3.6000000000000004E-2</v>
      </c>
      <c r="Q866" s="48">
        <f>_xlfn.XLOOKUP(tbDailies[[#This Row],[Month]],tbMonthlies[Month],tbMonthlies[Debt to GDP],Q867)</f>
        <v>75.445999999999998</v>
      </c>
    </row>
    <row r="867" spans="2:17" ht="30" customHeight="1" x14ac:dyDescent="0.25">
      <c r="B867" s="10">
        <v>43646</v>
      </c>
      <c r="C867" s="18" t="str">
        <f>TEXT(tbDailies[[#This Row],[Date]],"mmm-yy")</f>
        <v>Jun-19</v>
      </c>
      <c r="D867" s="4">
        <v>78</v>
      </c>
      <c r="E867" s="4" t="str">
        <f>_xlfn.XLOOKUP(tbDailies[[#This Row],[Date]],FXUSDCAD[Date],FXUSDCAD[Rate],E868)</f>
        <v>1.3087</v>
      </c>
      <c r="F867" s="6">
        <f>_xlfn.XLOOKUP(tbDailies[[#This Row],[Date]],BTC_USD_History[Date],BTC_USD_History[Close],"n/a")</f>
        <v>10817.155273</v>
      </c>
      <c r="G867" s="6">
        <f>_xlfn.XLOOKUP(tbDailies[[#This Row],[Date]],ETH_USD_History[Date(UTC)],ETH_USD_History[Value],"n/a")</f>
        <v>290.14999999999998</v>
      </c>
      <c r="H867" s="6" t="str">
        <f>_xlfn.XLOOKUP(tbDailies[[#This Row],[Date]],VOO_USD_History[Date],VOO_USD_History[Close],"n/a")</f>
        <v>n/a</v>
      </c>
      <c r="I867" s="8" t="str">
        <f>_xlfn.XLOOKUP(tbDailies[[#This Row],[Date]],VIX_USD_History[DATE],VIX_USD_History[CLOSE],"n/a")</f>
        <v>n/a</v>
      </c>
      <c r="J867" s="6">
        <f>tbDailies[[#This Row],[BTC-USD]]*tbDailies[[#This Row],[FX]]</f>
        <v>14156.4111057751</v>
      </c>
      <c r="K867" s="6">
        <f>tbDailies[[#This Row],[ETH-USD]]*tbDailies[[#This Row],[FX]]</f>
        <v>379.71930499999996</v>
      </c>
      <c r="L867" s="16">
        <f>_xlfn.XLOOKUP(tbDailies[[#This Row],[Month]],tbMonthlies[Month],tbMonthlies[US Inflation],L868)</f>
        <v>1.6500000000000001E-2</v>
      </c>
      <c r="M867" s="39">
        <f>_xlfn.XLOOKUP(tbDailies[[#This Row],[Month]],tbMonthlies[Month],tbMonthlies[Buffett Indicator],M868)</f>
        <v>1.332567658033146</v>
      </c>
      <c r="N867" s="39">
        <f>_xlfn.XLOOKUP(tbDailies[[#This Row],[Month]],tbMonthlies[Month],tbMonthlies[CPI Indicator],N868)</f>
        <v>0.71196319871028702</v>
      </c>
      <c r="O867" s="39">
        <f>_xlfn.XLOOKUP(tbDailies[[#This Row],[Month]],tbMonthlies[Month],tbMonthlies[Shiller PE],O868)</f>
        <v>0.2137</v>
      </c>
      <c r="P867" s="39">
        <f>_xlfn.XLOOKUP(tbDailies[[#This Row],[Month]],tbMonthlies[Month],tbMonthlies[Unemployment],P868)</f>
        <v>3.6000000000000004E-2</v>
      </c>
      <c r="Q867" s="48">
        <f>_xlfn.XLOOKUP(tbDailies[[#This Row],[Month]],tbMonthlies[Month],tbMonthlies[Debt to GDP],Q868)</f>
        <v>75.391999999999996</v>
      </c>
    </row>
    <row r="868" spans="2:17" ht="30" customHeight="1" x14ac:dyDescent="0.25">
      <c r="B868" s="10">
        <v>43645</v>
      </c>
      <c r="C868" s="18" t="str">
        <f>TEXT(tbDailies[[#This Row],[Date]],"mmm-yy")</f>
        <v>Jun-19</v>
      </c>
      <c r="D868" s="4">
        <v>74</v>
      </c>
      <c r="E868" s="4" t="str">
        <f>_xlfn.XLOOKUP(tbDailies[[#This Row],[Date]],FXUSDCAD[Date],FXUSDCAD[Rate],E869)</f>
        <v>1.3087</v>
      </c>
      <c r="F868" s="6">
        <f>_xlfn.XLOOKUP(tbDailies[[#This Row],[Date]],BTC_USD_History[Date],BTC_USD_History[Close],"n/a")</f>
        <v>11959.371094</v>
      </c>
      <c r="G868" s="6">
        <f>_xlfn.XLOOKUP(tbDailies[[#This Row],[Date]],ETH_USD_History[Date(UTC)],ETH_USD_History[Value],"n/a")</f>
        <v>317.32</v>
      </c>
      <c r="H868" s="6" t="str">
        <f>_xlfn.XLOOKUP(tbDailies[[#This Row],[Date]],VOO_USD_History[Date],VOO_USD_History[Close],"n/a")</f>
        <v>n/a</v>
      </c>
      <c r="I868" s="8" t="str">
        <f>_xlfn.XLOOKUP(tbDailies[[#This Row],[Date]],VIX_USD_History[DATE],VIX_USD_History[CLOSE],"n/a")</f>
        <v>n/a</v>
      </c>
      <c r="J868" s="6">
        <f>tbDailies[[#This Row],[BTC-USD]]*tbDailies[[#This Row],[FX]]</f>
        <v>15651.228950717799</v>
      </c>
      <c r="K868" s="6">
        <f>tbDailies[[#This Row],[ETH-USD]]*tbDailies[[#This Row],[FX]]</f>
        <v>415.27668399999999</v>
      </c>
      <c r="L868" s="16">
        <f>_xlfn.XLOOKUP(tbDailies[[#This Row],[Month]],tbMonthlies[Month],tbMonthlies[US Inflation],L869)</f>
        <v>1.6500000000000001E-2</v>
      </c>
      <c r="M868" s="39">
        <f>_xlfn.XLOOKUP(tbDailies[[#This Row],[Month]],tbMonthlies[Month],tbMonthlies[Buffett Indicator],M869)</f>
        <v>1.332567658033146</v>
      </c>
      <c r="N868" s="39">
        <f>_xlfn.XLOOKUP(tbDailies[[#This Row],[Month]],tbMonthlies[Month],tbMonthlies[CPI Indicator],N869)</f>
        <v>0.71196319871028702</v>
      </c>
      <c r="O868" s="39">
        <f>_xlfn.XLOOKUP(tbDailies[[#This Row],[Month]],tbMonthlies[Month],tbMonthlies[Shiller PE],O869)</f>
        <v>0.2137</v>
      </c>
      <c r="P868" s="39">
        <f>_xlfn.XLOOKUP(tbDailies[[#This Row],[Month]],tbMonthlies[Month],tbMonthlies[Unemployment],P869)</f>
        <v>3.6000000000000004E-2</v>
      </c>
      <c r="Q868" s="48">
        <f>_xlfn.XLOOKUP(tbDailies[[#This Row],[Month]],tbMonthlies[Month],tbMonthlies[Debt to GDP],Q869)</f>
        <v>75.391999999999996</v>
      </c>
    </row>
    <row r="869" spans="2:17" ht="30" customHeight="1" x14ac:dyDescent="0.25">
      <c r="B869" s="10">
        <v>43644</v>
      </c>
      <c r="C869" s="18" t="str">
        <f>TEXT(tbDailies[[#This Row],[Date]],"mmm-yy")</f>
        <v>Jun-19</v>
      </c>
      <c r="D869" s="4">
        <v>62</v>
      </c>
      <c r="E869" s="4" t="str">
        <f>_xlfn.XLOOKUP(tbDailies[[#This Row],[Date]],FXUSDCAD[Date],FXUSDCAD[Rate],E870)</f>
        <v>1.3087</v>
      </c>
      <c r="F869" s="6">
        <f>_xlfn.XLOOKUP(tbDailies[[#This Row],[Date]],BTC_USD_History[Date],BTC_USD_History[Close],"n/a")</f>
        <v>12407.332031</v>
      </c>
      <c r="G869" s="6">
        <f>_xlfn.XLOOKUP(tbDailies[[#This Row],[Date]],ETH_USD_History[Date(UTC)],ETH_USD_History[Value],"n/a")</f>
        <v>309.37</v>
      </c>
      <c r="H869" s="6">
        <f>_xlfn.XLOOKUP(tbDailies[[#This Row],[Date]],VOO_USD_History[Date],VOO_USD_History[Close],"n/a")</f>
        <v>269.14999399999999</v>
      </c>
      <c r="I869" s="8">
        <f>_xlfn.XLOOKUP(tbDailies[[#This Row],[Date]],VIX_USD_History[DATE],VIX_USD_History[CLOSE],"n/a")</f>
        <v>15.08</v>
      </c>
      <c r="J869" s="6">
        <f>tbDailies[[#This Row],[BTC-USD]]*tbDailies[[#This Row],[FX]]</f>
        <v>16237.475428969699</v>
      </c>
      <c r="K869" s="6">
        <f>tbDailies[[#This Row],[ETH-USD]]*tbDailies[[#This Row],[FX]]</f>
        <v>404.87251900000001</v>
      </c>
      <c r="L869" s="16">
        <f>_xlfn.XLOOKUP(tbDailies[[#This Row],[Month]],tbMonthlies[Month],tbMonthlies[US Inflation],L870)</f>
        <v>1.6500000000000001E-2</v>
      </c>
      <c r="M869" s="39">
        <f>_xlfn.XLOOKUP(tbDailies[[#This Row],[Month]],tbMonthlies[Month],tbMonthlies[Buffett Indicator],M870)</f>
        <v>1.332567658033146</v>
      </c>
      <c r="N869" s="39">
        <f>_xlfn.XLOOKUP(tbDailies[[#This Row],[Month]],tbMonthlies[Month],tbMonthlies[CPI Indicator],N870)</f>
        <v>0.71196319871028702</v>
      </c>
      <c r="O869" s="39">
        <f>_xlfn.XLOOKUP(tbDailies[[#This Row],[Month]],tbMonthlies[Month],tbMonthlies[Shiller PE],O870)</f>
        <v>0.2137</v>
      </c>
      <c r="P869" s="39">
        <f>_xlfn.XLOOKUP(tbDailies[[#This Row],[Month]],tbMonthlies[Month],tbMonthlies[Unemployment],P870)</f>
        <v>3.6000000000000004E-2</v>
      </c>
      <c r="Q869" s="48">
        <f>_xlfn.XLOOKUP(tbDailies[[#This Row],[Month]],tbMonthlies[Month],tbMonthlies[Debt to GDP],Q870)</f>
        <v>75.391999999999996</v>
      </c>
    </row>
    <row r="870" spans="2:17" ht="30" customHeight="1" x14ac:dyDescent="0.25">
      <c r="B870" s="10">
        <v>43643</v>
      </c>
      <c r="C870" s="18" t="str">
        <f>TEXT(tbDailies[[#This Row],[Date]],"mmm-yy")</f>
        <v>Jun-19</v>
      </c>
      <c r="D870" s="4">
        <v>92</v>
      </c>
      <c r="E870" s="4" t="str">
        <f>_xlfn.XLOOKUP(tbDailies[[#This Row],[Date]],FXUSDCAD[Date],FXUSDCAD[Rate],E871)</f>
        <v>1.3111</v>
      </c>
      <c r="F870" s="6">
        <f>_xlfn.XLOOKUP(tbDailies[[#This Row],[Date]],BTC_USD_History[Date],BTC_USD_History[Close],"n/a")</f>
        <v>11182.806640999999</v>
      </c>
      <c r="G870" s="6">
        <f>_xlfn.XLOOKUP(tbDailies[[#This Row],[Date]],ETH_USD_History[Date(UTC)],ETH_USD_History[Value],"n/a")</f>
        <v>294.07</v>
      </c>
      <c r="H870" s="6">
        <f>_xlfn.XLOOKUP(tbDailies[[#This Row],[Date]],VOO_USD_History[Date],VOO_USD_History[Close],"n/a")</f>
        <v>267.67001299999998</v>
      </c>
      <c r="I870" s="8">
        <f>_xlfn.XLOOKUP(tbDailies[[#This Row],[Date]],VIX_USD_History[DATE],VIX_USD_History[CLOSE],"n/a")</f>
        <v>15.82</v>
      </c>
      <c r="J870" s="6">
        <f>tbDailies[[#This Row],[BTC-USD]]*tbDailies[[#This Row],[FX]]</f>
        <v>14661.777787015099</v>
      </c>
      <c r="K870" s="6">
        <f>tbDailies[[#This Row],[ETH-USD]]*tbDailies[[#This Row],[FX]]</f>
        <v>385.55517699999996</v>
      </c>
      <c r="L870" s="16">
        <f>_xlfn.XLOOKUP(tbDailies[[#This Row],[Month]],tbMonthlies[Month],tbMonthlies[US Inflation],L871)</f>
        <v>1.6500000000000001E-2</v>
      </c>
      <c r="M870" s="39">
        <f>_xlfn.XLOOKUP(tbDailies[[#This Row],[Month]],tbMonthlies[Month],tbMonthlies[Buffett Indicator],M871)</f>
        <v>1.332567658033146</v>
      </c>
      <c r="N870" s="39">
        <f>_xlfn.XLOOKUP(tbDailies[[#This Row],[Month]],tbMonthlies[Month],tbMonthlies[CPI Indicator],N871)</f>
        <v>0.71196319871028702</v>
      </c>
      <c r="O870" s="39">
        <f>_xlfn.XLOOKUP(tbDailies[[#This Row],[Month]],tbMonthlies[Month],tbMonthlies[Shiller PE],O871)</f>
        <v>0.2137</v>
      </c>
      <c r="P870" s="39">
        <f>_xlfn.XLOOKUP(tbDailies[[#This Row],[Month]],tbMonthlies[Month],tbMonthlies[Unemployment],P871)</f>
        <v>3.6000000000000004E-2</v>
      </c>
      <c r="Q870" s="48">
        <f>_xlfn.XLOOKUP(tbDailies[[#This Row],[Month]],tbMonthlies[Month],tbMonthlies[Debt to GDP],Q871)</f>
        <v>75.391999999999996</v>
      </c>
    </row>
    <row r="871" spans="2:17" ht="30" customHeight="1" x14ac:dyDescent="0.25">
      <c r="B871" s="10">
        <v>43642</v>
      </c>
      <c r="C871" s="18" t="str">
        <f>TEXT(tbDailies[[#This Row],[Date]],"mmm-yy")</f>
        <v>Jun-19</v>
      </c>
      <c r="D871" s="4">
        <v>95</v>
      </c>
      <c r="E871" s="4" t="str">
        <f>_xlfn.XLOOKUP(tbDailies[[#This Row],[Date]],FXUSDCAD[Date],FXUSDCAD[Rate],E872)</f>
        <v>1.3130</v>
      </c>
      <c r="F871" s="6">
        <f>_xlfn.XLOOKUP(tbDailies[[#This Row],[Date]],BTC_USD_History[Date],BTC_USD_History[Close],"n/a")</f>
        <v>13016.231444999999</v>
      </c>
      <c r="G871" s="6">
        <f>_xlfn.XLOOKUP(tbDailies[[#This Row],[Date]],ETH_USD_History[Date(UTC)],ETH_USD_History[Value],"n/a")</f>
        <v>333.76</v>
      </c>
      <c r="H871" s="6">
        <f>_xlfn.XLOOKUP(tbDailies[[#This Row],[Date]],VOO_USD_History[Date],VOO_USD_History[Close],"n/a")</f>
        <v>268.11999500000002</v>
      </c>
      <c r="I871" s="8">
        <f>_xlfn.XLOOKUP(tbDailies[[#This Row],[Date]],VIX_USD_History[DATE],VIX_USD_History[CLOSE],"n/a")</f>
        <v>16.21</v>
      </c>
      <c r="J871" s="6">
        <f>tbDailies[[#This Row],[BTC-USD]]*tbDailies[[#This Row],[FX]]</f>
        <v>17090.311887284999</v>
      </c>
      <c r="K871" s="6">
        <f>tbDailies[[#This Row],[ETH-USD]]*tbDailies[[#This Row],[FX]]</f>
        <v>438.22687999999999</v>
      </c>
      <c r="L871" s="16">
        <f>_xlfn.XLOOKUP(tbDailies[[#This Row],[Month]],tbMonthlies[Month],tbMonthlies[US Inflation],L872)</f>
        <v>1.6500000000000001E-2</v>
      </c>
      <c r="M871" s="39">
        <f>_xlfn.XLOOKUP(tbDailies[[#This Row],[Month]],tbMonthlies[Month],tbMonthlies[Buffett Indicator],M872)</f>
        <v>1.332567658033146</v>
      </c>
      <c r="N871" s="39">
        <f>_xlfn.XLOOKUP(tbDailies[[#This Row],[Month]],tbMonthlies[Month],tbMonthlies[CPI Indicator],N872)</f>
        <v>0.71196319871028702</v>
      </c>
      <c r="O871" s="39">
        <f>_xlfn.XLOOKUP(tbDailies[[#This Row],[Month]],tbMonthlies[Month],tbMonthlies[Shiller PE],O872)</f>
        <v>0.2137</v>
      </c>
      <c r="P871" s="39">
        <f>_xlfn.XLOOKUP(tbDailies[[#This Row],[Month]],tbMonthlies[Month],tbMonthlies[Unemployment],P872)</f>
        <v>3.6000000000000004E-2</v>
      </c>
      <c r="Q871" s="48">
        <f>_xlfn.XLOOKUP(tbDailies[[#This Row],[Month]],tbMonthlies[Month],tbMonthlies[Debt to GDP],Q872)</f>
        <v>75.391999999999996</v>
      </c>
    </row>
    <row r="872" spans="2:17" ht="30" customHeight="1" x14ac:dyDescent="0.25">
      <c r="B872" s="10">
        <v>43641</v>
      </c>
      <c r="C872" s="18" t="str">
        <f>TEXT(tbDailies[[#This Row],[Date]],"mmm-yy")</f>
        <v>Jun-19</v>
      </c>
      <c r="D872" s="4">
        <v>87</v>
      </c>
      <c r="E872" s="4" t="str">
        <f>_xlfn.XLOOKUP(tbDailies[[#This Row],[Date]],FXUSDCAD[Date],FXUSDCAD[Rate],E873)</f>
        <v>1.3174</v>
      </c>
      <c r="F872" s="6">
        <f>_xlfn.XLOOKUP(tbDailies[[#This Row],[Date]],BTC_USD_History[Date],BTC_USD_History[Close],"n/a")</f>
        <v>11790.916992</v>
      </c>
      <c r="G872" s="6">
        <f>_xlfn.XLOOKUP(tbDailies[[#This Row],[Date]],ETH_USD_History[Date(UTC)],ETH_USD_History[Value],"n/a")</f>
        <v>316.52999999999997</v>
      </c>
      <c r="H872" s="6">
        <f>_xlfn.XLOOKUP(tbDailies[[#This Row],[Date]],VOO_USD_History[Date],VOO_USD_History[Close],"n/a")</f>
        <v>268.38000499999998</v>
      </c>
      <c r="I872" s="8">
        <f>_xlfn.XLOOKUP(tbDailies[[#This Row],[Date]],VIX_USD_History[DATE],VIX_USD_History[CLOSE],"n/a")</f>
        <v>16.28</v>
      </c>
      <c r="J872" s="6">
        <f>tbDailies[[#This Row],[BTC-USD]]*tbDailies[[#This Row],[FX]]</f>
        <v>15533.354045260799</v>
      </c>
      <c r="K872" s="6">
        <f>tbDailies[[#This Row],[ETH-USD]]*tbDailies[[#This Row],[FX]]</f>
        <v>416.99662199999995</v>
      </c>
      <c r="L872" s="16">
        <f>_xlfn.XLOOKUP(tbDailies[[#This Row],[Month]],tbMonthlies[Month],tbMonthlies[US Inflation],L873)</f>
        <v>1.6500000000000001E-2</v>
      </c>
      <c r="M872" s="39">
        <f>_xlfn.XLOOKUP(tbDailies[[#This Row],[Month]],tbMonthlies[Month],tbMonthlies[Buffett Indicator],M873)</f>
        <v>1.332567658033146</v>
      </c>
      <c r="N872" s="39">
        <f>_xlfn.XLOOKUP(tbDailies[[#This Row],[Month]],tbMonthlies[Month],tbMonthlies[CPI Indicator],N873)</f>
        <v>0.71196319871028702</v>
      </c>
      <c r="O872" s="39">
        <f>_xlfn.XLOOKUP(tbDailies[[#This Row],[Month]],tbMonthlies[Month],tbMonthlies[Shiller PE],O873)</f>
        <v>0.2137</v>
      </c>
      <c r="P872" s="39">
        <f>_xlfn.XLOOKUP(tbDailies[[#This Row],[Month]],tbMonthlies[Month],tbMonthlies[Unemployment],P873)</f>
        <v>3.6000000000000004E-2</v>
      </c>
      <c r="Q872" s="48">
        <f>_xlfn.XLOOKUP(tbDailies[[#This Row],[Month]],tbMonthlies[Month],tbMonthlies[Debt to GDP],Q873)</f>
        <v>75.391999999999996</v>
      </c>
    </row>
    <row r="873" spans="2:17" ht="30" customHeight="1" x14ac:dyDescent="0.25">
      <c r="B873" s="10">
        <v>43640</v>
      </c>
      <c r="C873" s="18" t="str">
        <f>TEXT(tbDailies[[#This Row],[Date]],"mmm-yy")</f>
        <v>Jun-19</v>
      </c>
      <c r="D873" s="4">
        <v>80</v>
      </c>
      <c r="E873" s="4" t="str">
        <f>_xlfn.XLOOKUP(tbDailies[[#This Row],[Date]],FXUSDCAD[Date],FXUSDCAD[Rate],E874)</f>
        <v>1.3194</v>
      </c>
      <c r="F873" s="6">
        <f>_xlfn.XLOOKUP(tbDailies[[#This Row],[Date]],BTC_USD_History[Date],BTC_USD_History[Close],"n/a")</f>
        <v>11011.102539</v>
      </c>
      <c r="G873" s="6">
        <f>_xlfn.XLOOKUP(tbDailies[[#This Row],[Date]],ETH_USD_History[Date(UTC)],ETH_USD_History[Value],"n/a")</f>
        <v>311.22000000000003</v>
      </c>
      <c r="H873" s="6">
        <f>_xlfn.XLOOKUP(tbDailies[[#This Row],[Date]],VOO_USD_History[Date],VOO_USD_History[Close],"n/a")</f>
        <v>271.05999800000001</v>
      </c>
      <c r="I873" s="8">
        <f>_xlfn.XLOOKUP(tbDailies[[#This Row],[Date]],VIX_USD_History[DATE],VIX_USD_History[CLOSE],"n/a")</f>
        <v>15.26</v>
      </c>
      <c r="J873" s="6">
        <f>tbDailies[[#This Row],[BTC-USD]]*tbDailies[[#This Row],[FX]]</f>
        <v>14528.048689956599</v>
      </c>
      <c r="K873" s="6">
        <f>tbDailies[[#This Row],[ETH-USD]]*tbDailies[[#This Row],[FX]]</f>
        <v>410.62366800000001</v>
      </c>
      <c r="L873" s="16">
        <f>_xlfn.XLOOKUP(tbDailies[[#This Row],[Month]],tbMonthlies[Month],tbMonthlies[US Inflation],L874)</f>
        <v>1.6500000000000001E-2</v>
      </c>
      <c r="M873" s="39">
        <f>_xlfn.XLOOKUP(tbDailies[[#This Row],[Month]],tbMonthlies[Month],tbMonthlies[Buffett Indicator],M874)</f>
        <v>1.332567658033146</v>
      </c>
      <c r="N873" s="39">
        <f>_xlfn.XLOOKUP(tbDailies[[#This Row],[Month]],tbMonthlies[Month],tbMonthlies[CPI Indicator],N874)</f>
        <v>0.71196319871028702</v>
      </c>
      <c r="O873" s="39">
        <f>_xlfn.XLOOKUP(tbDailies[[#This Row],[Month]],tbMonthlies[Month],tbMonthlies[Shiller PE],O874)</f>
        <v>0.2137</v>
      </c>
      <c r="P873" s="39">
        <f>_xlfn.XLOOKUP(tbDailies[[#This Row],[Month]],tbMonthlies[Month],tbMonthlies[Unemployment],P874)</f>
        <v>3.6000000000000004E-2</v>
      </c>
      <c r="Q873" s="48">
        <f>_xlfn.XLOOKUP(tbDailies[[#This Row],[Month]],tbMonthlies[Month],tbMonthlies[Debt to GDP],Q874)</f>
        <v>75.391999999999996</v>
      </c>
    </row>
    <row r="874" spans="2:17" ht="30" customHeight="1" x14ac:dyDescent="0.25">
      <c r="B874" s="10">
        <v>43639</v>
      </c>
      <c r="C874" s="18" t="str">
        <f>TEXT(tbDailies[[#This Row],[Date]],"mmm-yy")</f>
        <v>Jun-19</v>
      </c>
      <c r="D874" s="4">
        <v>84</v>
      </c>
      <c r="E874" s="4" t="str">
        <f>_xlfn.XLOOKUP(tbDailies[[#This Row],[Date]],FXUSDCAD[Date],FXUSDCAD[Rate],E875)</f>
        <v>1.3212</v>
      </c>
      <c r="F874" s="6">
        <f>_xlfn.XLOOKUP(tbDailies[[#This Row],[Date]],BTC_USD_History[Date],BTC_USD_History[Close],"n/a")</f>
        <v>10855.371094</v>
      </c>
      <c r="G874" s="6">
        <f>_xlfn.XLOOKUP(tbDailies[[#This Row],[Date]],ETH_USD_History[Date(UTC)],ETH_USD_History[Value],"n/a")</f>
        <v>307.37</v>
      </c>
      <c r="H874" s="6" t="str">
        <f>_xlfn.XLOOKUP(tbDailies[[#This Row],[Date]],VOO_USD_History[Date],VOO_USD_History[Close],"n/a")</f>
        <v>n/a</v>
      </c>
      <c r="I874" s="8" t="str">
        <f>_xlfn.XLOOKUP(tbDailies[[#This Row],[Date]],VIX_USD_History[DATE],VIX_USD_History[CLOSE],"n/a")</f>
        <v>n/a</v>
      </c>
      <c r="J874" s="6">
        <f>tbDailies[[#This Row],[BTC-USD]]*tbDailies[[#This Row],[FX]]</f>
        <v>14342.116289392799</v>
      </c>
      <c r="K874" s="6">
        <f>tbDailies[[#This Row],[ETH-USD]]*tbDailies[[#This Row],[FX]]</f>
        <v>406.09724399999999</v>
      </c>
      <c r="L874" s="16">
        <f>_xlfn.XLOOKUP(tbDailies[[#This Row],[Month]],tbMonthlies[Month],tbMonthlies[US Inflation],L875)</f>
        <v>1.6500000000000001E-2</v>
      </c>
      <c r="M874" s="39">
        <f>_xlfn.XLOOKUP(tbDailies[[#This Row],[Month]],tbMonthlies[Month],tbMonthlies[Buffett Indicator],M875)</f>
        <v>1.332567658033146</v>
      </c>
      <c r="N874" s="39">
        <f>_xlfn.XLOOKUP(tbDailies[[#This Row],[Month]],tbMonthlies[Month],tbMonthlies[CPI Indicator],N875)</f>
        <v>0.71196319871028702</v>
      </c>
      <c r="O874" s="39">
        <f>_xlfn.XLOOKUP(tbDailies[[#This Row],[Month]],tbMonthlies[Month],tbMonthlies[Shiller PE],O875)</f>
        <v>0.2137</v>
      </c>
      <c r="P874" s="39">
        <f>_xlfn.XLOOKUP(tbDailies[[#This Row],[Month]],tbMonthlies[Month],tbMonthlies[Unemployment],P875)</f>
        <v>3.6000000000000004E-2</v>
      </c>
      <c r="Q874" s="48">
        <f>_xlfn.XLOOKUP(tbDailies[[#This Row],[Month]],tbMonthlies[Month],tbMonthlies[Debt to GDP],Q875)</f>
        <v>75.391999999999996</v>
      </c>
    </row>
    <row r="875" spans="2:17" ht="30" customHeight="1" x14ac:dyDescent="0.25">
      <c r="B875" s="10">
        <v>43638</v>
      </c>
      <c r="C875" s="18" t="str">
        <f>TEXT(tbDailies[[#This Row],[Date]],"mmm-yy")</f>
        <v>Jun-19</v>
      </c>
      <c r="D875" s="4">
        <v>83</v>
      </c>
      <c r="E875" s="4" t="str">
        <f>_xlfn.XLOOKUP(tbDailies[[#This Row],[Date]],FXUSDCAD[Date],FXUSDCAD[Rate],E876)</f>
        <v>1.3212</v>
      </c>
      <c r="F875" s="6">
        <f>_xlfn.XLOOKUP(tbDailies[[#This Row],[Date]],BTC_USD_History[Date],BTC_USD_History[Close],"n/a")</f>
        <v>10701.691406</v>
      </c>
      <c r="G875" s="6">
        <f>_xlfn.XLOOKUP(tbDailies[[#This Row],[Date]],ETH_USD_History[Date(UTC)],ETH_USD_History[Value],"n/a")</f>
        <v>309.41000000000003</v>
      </c>
      <c r="H875" s="6" t="str">
        <f>_xlfn.XLOOKUP(tbDailies[[#This Row],[Date]],VOO_USD_History[Date],VOO_USD_History[Close],"n/a")</f>
        <v>n/a</v>
      </c>
      <c r="I875" s="8" t="str">
        <f>_xlfn.XLOOKUP(tbDailies[[#This Row],[Date]],VIX_USD_History[DATE],VIX_USD_History[CLOSE],"n/a")</f>
        <v>n/a</v>
      </c>
      <c r="J875" s="6">
        <f>tbDailies[[#This Row],[BTC-USD]]*tbDailies[[#This Row],[FX]]</f>
        <v>14139.074685607198</v>
      </c>
      <c r="K875" s="6">
        <f>tbDailies[[#This Row],[ETH-USD]]*tbDailies[[#This Row],[FX]]</f>
        <v>408.79249200000004</v>
      </c>
      <c r="L875" s="16">
        <f>_xlfn.XLOOKUP(tbDailies[[#This Row],[Month]],tbMonthlies[Month],tbMonthlies[US Inflation],L876)</f>
        <v>1.6500000000000001E-2</v>
      </c>
      <c r="M875" s="39">
        <f>_xlfn.XLOOKUP(tbDailies[[#This Row],[Month]],tbMonthlies[Month],tbMonthlies[Buffett Indicator],M876)</f>
        <v>1.332567658033146</v>
      </c>
      <c r="N875" s="39">
        <f>_xlfn.XLOOKUP(tbDailies[[#This Row],[Month]],tbMonthlies[Month],tbMonthlies[CPI Indicator],N876)</f>
        <v>0.71196319871028702</v>
      </c>
      <c r="O875" s="39">
        <f>_xlfn.XLOOKUP(tbDailies[[#This Row],[Month]],tbMonthlies[Month],tbMonthlies[Shiller PE],O876)</f>
        <v>0.2137</v>
      </c>
      <c r="P875" s="39">
        <f>_xlfn.XLOOKUP(tbDailies[[#This Row],[Month]],tbMonthlies[Month],tbMonthlies[Unemployment],P876)</f>
        <v>3.6000000000000004E-2</v>
      </c>
      <c r="Q875" s="48">
        <f>_xlfn.XLOOKUP(tbDailies[[#This Row],[Month]],tbMonthlies[Month],tbMonthlies[Debt to GDP],Q876)</f>
        <v>75.391999999999996</v>
      </c>
    </row>
    <row r="876" spans="2:17" ht="30" customHeight="1" x14ac:dyDescent="0.25">
      <c r="B876" s="10">
        <v>43637</v>
      </c>
      <c r="C876" s="18" t="str">
        <f>TEXT(tbDailies[[#This Row],[Date]],"mmm-yy")</f>
        <v>Jun-19</v>
      </c>
      <c r="D876" s="4">
        <v>84</v>
      </c>
      <c r="E876" s="4" t="str">
        <f>_xlfn.XLOOKUP(tbDailies[[#This Row],[Date]],FXUSDCAD[Date],FXUSDCAD[Rate],E877)</f>
        <v>1.3212</v>
      </c>
      <c r="F876" s="6">
        <f>_xlfn.XLOOKUP(tbDailies[[#This Row],[Date]],BTC_USD_History[Date],BTC_USD_History[Close],"n/a")</f>
        <v>10144.556640999999</v>
      </c>
      <c r="G876" s="6">
        <f>_xlfn.XLOOKUP(tbDailies[[#This Row],[Date]],ETH_USD_History[Date(UTC)],ETH_USD_History[Value],"n/a")</f>
        <v>296.02999999999997</v>
      </c>
      <c r="H876" s="6">
        <f>_xlfn.XLOOKUP(tbDailies[[#This Row],[Date]],VOO_USD_History[Date],VOO_USD_History[Close],"n/a")</f>
        <v>271.41000400000001</v>
      </c>
      <c r="I876" s="8">
        <f>_xlfn.XLOOKUP(tbDailies[[#This Row],[Date]],VIX_USD_History[DATE],VIX_USD_History[CLOSE],"n/a")</f>
        <v>15.4</v>
      </c>
      <c r="J876" s="6">
        <f>tbDailies[[#This Row],[BTC-USD]]*tbDailies[[#This Row],[FX]]</f>
        <v>13402.988234089198</v>
      </c>
      <c r="K876" s="6">
        <f>tbDailies[[#This Row],[ETH-USD]]*tbDailies[[#This Row],[FX]]</f>
        <v>391.11483599999997</v>
      </c>
      <c r="L876" s="16">
        <f>_xlfn.XLOOKUP(tbDailies[[#This Row],[Month]],tbMonthlies[Month],tbMonthlies[US Inflation],L877)</f>
        <v>1.6500000000000001E-2</v>
      </c>
      <c r="M876" s="39">
        <f>_xlfn.XLOOKUP(tbDailies[[#This Row],[Month]],tbMonthlies[Month],tbMonthlies[Buffett Indicator],M877)</f>
        <v>1.332567658033146</v>
      </c>
      <c r="N876" s="39">
        <f>_xlfn.XLOOKUP(tbDailies[[#This Row],[Month]],tbMonthlies[Month],tbMonthlies[CPI Indicator],N877)</f>
        <v>0.71196319871028702</v>
      </c>
      <c r="O876" s="39">
        <f>_xlfn.XLOOKUP(tbDailies[[#This Row],[Month]],tbMonthlies[Month],tbMonthlies[Shiller PE],O877)</f>
        <v>0.2137</v>
      </c>
      <c r="P876" s="39">
        <f>_xlfn.XLOOKUP(tbDailies[[#This Row],[Month]],tbMonthlies[Month],tbMonthlies[Unemployment],P877)</f>
        <v>3.6000000000000004E-2</v>
      </c>
      <c r="Q876" s="48">
        <f>_xlfn.XLOOKUP(tbDailies[[#This Row],[Month]],tbMonthlies[Month],tbMonthlies[Debt to GDP],Q877)</f>
        <v>75.391999999999996</v>
      </c>
    </row>
    <row r="877" spans="2:17" ht="30" customHeight="1" x14ac:dyDescent="0.25">
      <c r="B877" s="10">
        <v>43636</v>
      </c>
      <c r="C877" s="18" t="str">
        <f>TEXT(tbDailies[[#This Row],[Date]],"mmm-yy")</f>
        <v>Jun-19</v>
      </c>
      <c r="D877" s="4">
        <v>81</v>
      </c>
      <c r="E877" s="4" t="str">
        <f>_xlfn.XLOOKUP(tbDailies[[#This Row],[Date]],FXUSDCAD[Date],FXUSDCAD[Rate],E878)</f>
        <v>1.3191</v>
      </c>
      <c r="F877" s="6">
        <f>_xlfn.XLOOKUP(tbDailies[[#This Row],[Date]],BTC_USD_History[Date],BTC_USD_History[Close],"n/a")</f>
        <v>9527.1601559999999</v>
      </c>
      <c r="G877" s="6">
        <f>_xlfn.XLOOKUP(tbDailies[[#This Row],[Date]],ETH_USD_History[Date(UTC)],ETH_USD_History[Value],"n/a")</f>
        <v>272.20999999999998</v>
      </c>
      <c r="H877" s="6">
        <f>_xlfn.XLOOKUP(tbDailies[[#This Row],[Date]],VOO_USD_History[Date],VOO_USD_History[Close],"n/a")</f>
        <v>271.73001099999999</v>
      </c>
      <c r="I877" s="8">
        <f>_xlfn.XLOOKUP(tbDailies[[#This Row],[Date]],VIX_USD_History[DATE],VIX_USD_History[CLOSE],"n/a")</f>
        <v>14.75</v>
      </c>
      <c r="J877" s="6">
        <f>tbDailies[[#This Row],[BTC-USD]]*tbDailies[[#This Row],[FX]]</f>
        <v>12567.276961779598</v>
      </c>
      <c r="K877" s="6">
        <f>tbDailies[[#This Row],[ETH-USD]]*tbDailies[[#This Row],[FX]]</f>
        <v>359.07221099999998</v>
      </c>
      <c r="L877" s="16">
        <f>_xlfn.XLOOKUP(tbDailies[[#This Row],[Month]],tbMonthlies[Month],tbMonthlies[US Inflation],L878)</f>
        <v>1.6500000000000001E-2</v>
      </c>
      <c r="M877" s="39">
        <f>_xlfn.XLOOKUP(tbDailies[[#This Row],[Month]],tbMonthlies[Month],tbMonthlies[Buffett Indicator],M878)</f>
        <v>1.332567658033146</v>
      </c>
      <c r="N877" s="39">
        <f>_xlfn.XLOOKUP(tbDailies[[#This Row],[Month]],tbMonthlies[Month],tbMonthlies[CPI Indicator],N878)</f>
        <v>0.71196319871028702</v>
      </c>
      <c r="O877" s="39">
        <f>_xlfn.XLOOKUP(tbDailies[[#This Row],[Month]],tbMonthlies[Month],tbMonthlies[Shiller PE],O878)</f>
        <v>0.2137</v>
      </c>
      <c r="P877" s="39">
        <f>_xlfn.XLOOKUP(tbDailies[[#This Row],[Month]],tbMonthlies[Month],tbMonthlies[Unemployment],P878)</f>
        <v>3.6000000000000004E-2</v>
      </c>
      <c r="Q877" s="48">
        <f>_xlfn.XLOOKUP(tbDailies[[#This Row],[Month]],tbMonthlies[Month],tbMonthlies[Debt to GDP],Q878)</f>
        <v>75.391999999999996</v>
      </c>
    </row>
    <row r="878" spans="2:17" ht="30" customHeight="1" x14ac:dyDescent="0.25">
      <c r="B878" s="10">
        <v>43635</v>
      </c>
      <c r="C878" s="18" t="str">
        <f>TEXT(tbDailies[[#This Row],[Date]],"mmm-yy")</f>
        <v>Jun-19</v>
      </c>
      <c r="D878" s="4">
        <v>82</v>
      </c>
      <c r="E878" s="4" t="str">
        <f>_xlfn.XLOOKUP(tbDailies[[#This Row],[Date]],FXUSDCAD[Date],FXUSDCAD[Rate],E879)</f>
        <v>1.3343</v>
      </c>
      <c r="F878" s="6">
        <f>_xlfn.XLOOKUP(tbDailies[[#This Row],[Date]],BTC_USD_History[Date],BTC_USD_History[Close],"n/a")</f>
        <v>9273.5214840000008</v>
      </c>
      <c r="G878" s="6">
        <f>_xlfn.XLOOKUP(tbDailies[[#This Row],[Date]],ETH_USD_History[Date(UTC)],ETH_USD_History[Value],"n/a")</f>
        <v>269.01</v>
      </c>
      <c r="H878" s="6">
        <f>_xlfn.XLOOKUP(tbDailies[[#This Row],[Date]],VOO_USD_History[Date],VOO_USD_History[Close],"n/a")</f>
        <v>269.22000100000002</v>
      </c>
      <c r="I878" s="8">
        <f>_xlfn.XLOOKUP(tbDailies[[#This Row],[Date]],VIX_USD_History[DATE],VIX_USD_History[CLOSE],"n/a")</f>
        <v>14.33</v>
      </c>
      <c r="J878" s="6">
        <f>tbDailies[[#This Row],[BTC-USD]]*tbDailies[[#This Row],[FX]]</f>
        <v>12373.659716101201</v>
      </c>
      <c r="K878" s="6">
        <f>tbDailies[[#This Row],[ETH-USD]]*tbDailies[[#This Row],[FX]]</f>
        <v>358.940043</v>
      </c>
      <c r="L878" s="16">
        <f>_xlfn.XLOOKUP(tbDailies[[#This Row],[Month]],tbMonthlies[Month],tbMonthlies[US Inflation],L879)</f>
        <v>1.6500000000000001E-2</v>
      </c>
      <c r="M878" s="39">
        <f>_xlfn.XLOOKUP(tbDailies[[#This Row],[Month]],tbMonthlies[Month],tbMonthlies[Buffett Indicator],M879)</f>
        <v>1.332567658033146</v>
      </c>
      <c r="N878" s="39">
        <f>_xlfn.XLOOKUP(tbDailies[[#This Row],[Month]],tbMonthlies[Month],tbMonthlies[CPI Indicator],N879)</f>
        <v>0.71196319871028702</v>
      </c>
      <c r="O878" s="39">
        <f>_xlfn.XLOOKUP(tbDailies[[#This Row],[Month]],tbMonthlies[Month],tbMonthlies[Shiller PE],O879)</f>
        <v>0.2137</v>
      </c>
      <c r="P878" s="39">
        <f>_xlfn.XLOOKUP(tbDailies[[#This Row],[Month]],tbMonthlies[Month],tbMonthlies[Unemployment],P879)</f>
        <v>3.6000000000000004E-2</v>
      </c>
      <c r="Q878" s="48">
        <f>_xlfn.XLOOKUP(tbDailies[[#This Row],[Month]],tbMonthlies[Month],tbMonthlies[Debt to GDP],Q879)</f>
        <v>75.391999999999996</v>
      </c>
    </row>
    <row r="879" spans="2:17" ht="30" customHeight="1" x14ac:dyDescent="0.25">
      <c r="B879" s="10">
        <v>43634</v>
      </c>
      <c r="C879" s="18" t="str">
        <f>TEXT(tbDailies[[#This Row],[Date]],"mmm-yy")</f>
        <v>Jun-19</v>
      </c>
      <c r="D879" s="4">
        <v>83</v>
      </c>
      <c r="E879" s="4" t="str">
        <f>_xlfn.XLOOKUP(tbDailies[[#This Row],[Date]],FXUSDCAD[Date],FXUSDCAD[Rate],E880)</f>
        <v>1.3394</v>
      </c>
      <c r="F879" s="6">
        <f>_xlfn.XLOOKUP(tbDailies[[#This Row],[Date]],BTC_USD_History[Date],BTC_USD_History[Close],"n/a")</f>
        <v>9081.7626949999994</v>
      </c>
      <c r="G879" s="6">
        <f>_xlfn.XLOOKUP(tbDailies[[#This Row],[Date]],ETH_USD_History[Date(UTC)],ETH_USD_History[Value],"n/a")</f>
        <v>264.51</v>
      </c>
      <c r="H879" s="6">
        <f>_xlfn.XLOOKUP(tbDailies[[#This Row],[Date]],VOO_USD_History[Date],VOO_USD_History[Close],"n/a")</f>
        <v>268.51001000000002</v>
      </c>
      <c r="I879" s="8">
        <f>_xlfn.XLOOKUP(tbDailies[[#This Row],[Date]],VIX_USD_History[DATE],VIX_USD_History[CLOSE],"n/a")</f>
        <v>15.15</v>
      </c>
      <c r="J879" s="6">
        <f>tbDailies[[#This Row],[BTC-USD]]*tbDailies[[#This Row],[FX]]</f>
        <v>12164.112953682999</v>
      </c>
      <c r="K879" s="6">
        <f>tbDailies[[#This Row],[ETH-USD]]*tbDailies[[#This Row],[FX]]</f>
        <v>354.28469399999994</v>
      </c>
      <c r="L879" s="16">
        <f>_xlfn.XLOOKUP(tbDailies[[#This Row],[Month]],tbMonthlies[Month],tbMonthlies[US Inflation],L880)</f>
        <v>1.6500000000000001E-2</v>
      </c>
      <c r="M879" s="39">
        <f>_xlfn.XLOOKUP(tbDailies[[#This Row],[Month]],tbMonthlies[Month],tbMonthlies[Buffett Indicator],M880)</f>
        <v>1.332567658033146</v>
      </c>
      <c r="N879" s="39">
        <f>_xlfn.XLOOKUP(tbDailies[[#This Row],[Month]],tbMonthlies[Month],tbMonthlies[CPI Indicator],N880)</f>
        <v>0.71196319871028702</v>
      </c>
      <c r="O879" s="39">
        <f>_xlfn.XLOOKUP(tbDailies[[#This Row],[Month]],tbMonthlies[Month],tbMonthlies[Shiller PE],O880)</f>
        <v>0.2137</v>
      </c>
      <c r="P879" s="39">
        <f>_xlfn.XLOOKUP(tbDailies[[#This Row],[Month]],tbMonthlies[Month],tbMonthlies[Unemployment],P880)</f>
        <v>3.6000000000000004E-2</v>
      </c>
      <c r="Q879" s="48">
        <f>_xlfn.XLOOKUP(tbDailies[[#This Row],[Month]],tbMonthlies[Month],tbMonthlies[Debt to GDP],Q880)</f>
        <v>75.391999999999996</v>
      </c>
    </row>
    <row r="880" spans="2:17" ht="30" customHeight="1" x14ac:dyDescent="0.25">
      <c r="B880" s="10">
        <v>43633</v>
      </c>
      <c r="C880" s="18" t="str">
        <f>TEXT(tbDailies[[#This Row],[Date]],"mmm-yy")</f>
        <v>Jun-19</v>
      </c>
      <c r="D880" s="4">
        <v>84</v>
      </c>
      <c r="E880" s="4" t="str">
        <f>_xlfn.XLOOKUP(tbDailies[[#This Row],[Date]],FXUSDCAD[Date],FXUSDCAD[Rate],E881)</f>
        <v>1.3407</v>
      </c>
      <c r="F880" s="6">
        <f>_xlfn.XLOOKUP(tbDailies[[#This Row],[Date]],BTC_USD_History[Date],BTC_USD_History[Close],"n/a")</f>
        <v>9320.3525389999995</v>
      </c>
      <c r="G880" s="6">
        <f>_xlfn.XLOOKUP(tbDailies[[#This Row],[Date]],ETH_USD_History[Date(UTC)],ETH_USD_History[Value],"n/a")</f>
        <v>273.92</v>
      </c>
      <c r="H880" s="6">
        <f>_xlfn.XLOOKUP(tbDailies[[#This Row],[Date]],VOO_USD_History[Date],VOO_USD_History[Close],"n/a")</f>
        <v>265.85998499999999</v>
      </c>
      <c r="I880" s="8">
        <f>_xlfn.XLOOKUP(tbDailies[[#This Row],[Date]],VIX_USD_History[DATE],VIX_USD_History[CLOSE],"n/a")</f>
        <v>15.35</v>
      </c>
      <c r="J880" s="6">
        <f>tbDailies[[#This Row],[BTC-USD]]*tbDailies[[#This Row],[FX]]</f>
        <v>12495.7966490373</v>
      </c>
      <c r="K880" s="6">
        <f>tbDailies[[#This Row],[ETH-USD]]*tbDailies[[#This Row],[FX]]</f>
        <v>367.24454400000002</v>
      </c>
      <c r="L880" s="16">
        <f>_xlfn.XLOOKUP(tbDailies[[#This Row],[Month]],tbMonthlies[Month],tbMonthlies[US Inflation],L881)</f>
        <v>1.6500000000000001E-2</v>
      </c>
      <c r="M880" s="39">
        <f>_xlfn.XLOOKUP(tbDailies[[#This Row],[Month]],tbMonthlies[Month],tbMonthlies[Buffett Indicator],M881)</f>
        <v>1.332567658033146</v>
      </c>
      <c r="N880" s="39">
        <f>_xlfn.XLOOKUP(tbDailies[[#This Row],[Month]],tbMonthlies[Month],tbMonthlies[CPI Indicator],N881)</f>
        <v>0.71196319871028702</v>
      </c>
      <c r="O880" s="39">
        <f>_xlfn.XLOOKUP(tbDailies[[#This Row],[Month]],tbMonthlies[Month],tbMonthlies[Shiller PE],O881)</f>
        <v>0.2137</v>
      </c>
      <c r="P880" s="39">
        <f>_xlfn.XLOOKUP(tbDailies[[#This Row],[Month]],tbMonthlies[Month],tbMonthlies[Unemployment],P881)</f>
        <v>3.6000000000000004E-2</v>
      </c>
      <c r="Q880" s="48">
        <f>_xlfn.XLOOKUP(tbDailies[[#This Row],[Month]],tbMonthlies[Month],tbMonthlies[Debt to GDP],Q881)</f>
        <v>75.391999999999996</v>
      </c>
    </row>
    <row r="881" spans="2:17" ht="30" customHeight="1" x14ac:dyDescent="0.25">
      <c r="B881" s="10">
        <v>43632</v>
      </c>
      <c r="C881" s="18" t="str">
        <f>TEXT(tbDailies[[#This Row],[Date]],"mmm-yy")</f>
        <v>Jun-19</v>
      </c>
      <c r="D881" s="4">
        <v>80</v>
      </c>
      <c r="E881" s="4" t="str">
        <f>_xlfn.XLOOKUP(tbDailies[[#This Row],[Date]],FXUSDCAD[Date],FXUSDCAD[Rate],E882)</f>
        <v>1.3385</v>
      </c>
      <c r="F881" s="6">
        <f>_xlfn.XLOOKUP(tbDailies[[#This Row],[Date]],BTC_USD_History[Date],BTC_USD_History[Close],"n/a")</f>
        <v>8994.4882809999999</v>
      </c>
      <c r="G881" s="6">
        <f>_xlfn.XLOOKUP(tbDailies[[#This Row],[Date]],ETH_USD_History[Date(UTC)],ETH_USD_History[Value],"n/a")</f>
        <v>268.52999999999997</v>
      </c>
      <c r="H881" s="6" t="str">
        <f>_xlfn.XLOOKUP(tbDailies[[#This Row],[Date]],VOO_USD_History[Date],VOO_USD_History[Close],"n/a")</f>
        <v>n/a</v>
      </c>
      <c r="I881" s="8" t="str">
        <f>_xlfn.XLOOKUP(tbDailies[[#This Row],[Date]],VIX_USD_History[DATE],VIX_USD_History[CLOSE],"n/a")</f>
        <v>n/a</v>
      </c>
      <c r="J881" s="6">
        <f>tbDailies[[#This Row],[BTC-USD]]*tbDailies[[#This Row],[FX]]</f>
        <v>12039.122564118499</v>
      </c>
      <c r="K881" s="6">
        <f>tbDailies[[#This Row],[ETH-USD]]*tbDailies[[#This Row],[FX]]</f>
        <v>359.42740499999996</v>
      </c>
      <c r="L881" s="16">
        <f>_xlfn.XLOOKUP(tbDailies[[#This Row],[Month]],tbMonthlies[Month],tbMonthlies[US Inflation],L882)</f>
        <v>1.6500000000000001E-2</v>
      </c>
      <c r="M881" s="39">
        <f>_xlfn.XLOOKUP(tbDailies[[#This Row],[Month]],tbMonthlies[Month],tbMonthlies[Buffett Indicator],M882)</f>
        <v>1.332567658033146</v>
      </c>
      <c r="N881" s="39">
        <f>_xlfn.XLOOKUP(tbDailies[[#This Row],[Month]],tbMonthlies[Month],tbMonthlies[CPI Indicator],N882)</f>
        <v>0.71196319871028702</v>
      </c>
      <c r="O881" s="39">
        <f>_xlfn.XLOOKUP(tbDailies[[#This Row],[Month]],tbMonthlies[Month],tbMonthlies[Shiller PE],O882)</f>
        <v>0.2137</v>
      </c>
      <c r="P881" s="39">
        <f>_xlfn.XLOOKUP(tbDailies[[#This Row],[Month]],tbMonthlies[Month],tbMonthlies[Unemployment],P882)</f>
        <v>3.6000000000000004E-2</v>
      </c>
      <c r="Q881" s="48">
        <f>_xlfn.XLOOKUP(tbDailies[[#This Row],[Month]],tbMonthlies[Month],tbMonthlies[Debt to GDP],Q882)</f>
        <v>75.391999999999996</v>
      </c>
    </row>
    <row r="882" spans="2:17" ht="30" customHeight="1" x14ac:dyDescent="0.25">
      <c r="B882" s="10">
        <v>43631</v>
      </c>
      <c r="C882" s="18" t="str">
        <f>TEXT(tbDailies[[#This Row],[Date]],"mmm-yy")</f>
        <v>Jun-19</v>
      </c>
      <c r="D882" s="4">
        <v>75</v>
      </c>
      <c r="E882" s="4" t="str">
        <f>_xlfn.XLOOKUP(tbDailies[[#This Row],[Date]],FXUSDCAD[Date],FXUSDCAD[Rate],E883)</f>
        <v>1.3385</v>
      </c>
      <c r="F882" s="6">
        <f>_xlfn.XLOOKUP(tbDailies[[#This Row],[Date]],BTC_USD_History[Date],BTC_USD_History[Close],"n/a")</f>
        <v>8838.375</v>
      </c>
      <c r="G882" s="6">
        <f>_xlfn.XLOOKUP(tbDailies[[#This Row],[Date]],ETH_USD_History[Date(UTC)],ETH_USD_History[Value],"n/a")</f>
        <v>269.22000000000003</v>
      </c>
      <c r="H882" s="6" t="str">
        <f>_xlfn.XLOOKUP(tbDailies[[#This Row],[Date]],VOO_USD_History[Date],VOO_USD_History[Close],"n/a")</f>
        <v>n/a</v>
      </c>
      <c r="I882" s="8" t="str">
        <f>_xlfn.XLOOKUP(tbDailies[[#This Row],[Date]],VIX_USD_History[DATE],VIX_USD_History[CLOSE],"n/a")</f>
        <v>n/a</v>
      </c>
      <c r="J882" s="6">
        <f>tbDailies[[#This Row],[BTC-USD]]*tbDailies[[#This Row],[FX]]</f>
        <v>11830.1649375</v>
      </c>
      <c r="K882" s="6">
        <f>tbDailies[[#This Row],[ETH-USD]]*tbDailies[[#This Row],[FX]]</f>
        <v>360.35097000000002</v>
      </c>
      <c r="L882" s="16">
        <f>_xlfn.XLOOKUP(tbDailies[[#This Row],[Month]],tbMonthlies[Month],tbMonthlies[US Inflation],L883)</f>
        <v>1.6500000000000001E-2</v>
      </c>
      <c r="M882" s="39">
        <f>_xlfn.XLOOKUP(tbDailies[[#This Row],[Month]],tbMonthlies[Month],tbMonthlies[Buffett Indicator],M883)</f>
        <v>1.332567658033146</v>
      </c>
      <c r="N882" s="39">
        <f>_xlfn.XLOOKUP(tbDailies[[#This Row],[Month]],tbMonthlies[Month],tbMonthlies[CPI Indicator],N883)</f>
        <v>0.71196319871028702</v>
      </c>
      <c r="O882" s="39">
        <f>_xlfn.XLOOKUP(tbDailies[[#This Row],[Month]],tbMonthlies[Month],tbMonthlies[Shiller PE],O883)</f>
        <v>0.2137</v>
      </c>
      <c r="P882" s="39">
        <f>_xlfn.XLOOKUP(tbDailies[[#This Row],[Month]],tbMonthlies[Month],tbMonthlies[Unemployment],P883)</f>
        <v>3.6000000000000004E-2</v>
      </c>
      <c r="Q882" s="48">
        <f>_xlfn.XLOOKUP(tbDailies[[#This Row],[Month]],tbMonthlies[Month],tbMonthlies[Debt to GDP],Q883)</f>
        <v>75.391999999999996</v>
      </c>
    </row>
    <row r="883" spans="2:17" ht="30" customHeight="1" x14ac:dyDescent="0.25">
      <c r="B883" s="10">
        <v>43630</v>
      </c>
      <c r="C883" s="18" t="str">
        <f>TEXT(tbDailies[[#This Row],[Date]],"mmm-yy")</f>
        <v>Jun-19</v>
      </c>
      <c r="D883" s="4">
        <v>67</v>
      </c>
      <c r="E883" s="4" t="str">
        <f>_xlfn.XLOOKUP(tbDailies[[#This Row],[Date]],FXUSDCAD[Date],FXUSDCAD[Rate],E884)</f>
        <v>1.3385</v>
      </c>
      <c r="F883" s="6">
        <f>_xlfn.XLOOKUP(tbDailies[[#This Row],[Date]],BTC_USD_History[Date],BTC_USD_History[Close],"n/a")</f>
        <v>8693.8330079999996</v>
      </c>
      <c r="G883" s="6">
        <f>_xlfn.XLOOKUP(tbDailies[[#This Row],[Date]],ETH_USD_History[Date(UTC)],ETH_USD_History[Value],"n/a")</f>
        <v>263.76</v>
      </c>
      <c r="H883" s="6">
        <f>_xlfn.XLOOKUP(tbDailies[[#This Row],[Date]],VOO_USD_History[Date],VOO_USD_History[Close],"n/a")</f>
        <v>265.61999500000002</v>
      </c>
      <c r="I883" s="8">
        <f>_xlfn.XLOOKUP(tbDailies[[#This Row],[Date]],VIX_USD_History[DATE],VIX_USD_History[CLOSE],"n/a")</f>
        <v>15.28</v>
      </c>
      <c r="J883" s="6">
        <f>tbDailies[[#This Row],[BTC-USD]]*tbDailies[[#This Row],[FX]]</f>
        <v>11636.695481208</v>
      </c>
      <c r="K883" s="6">
        <f>tbDailies[[#This Row],[ETH-USD]]*tbDailies[[#This Row],[FX]]</f>
        <v>353.04275999999999</v>
      </c>
      <c r="L883" s="16">
        <f>_xlfn.XLOOKUP(tbDailies[[#This Row],[Month]],tbMonthlies[Month],tbMonthlies[US Inflation],L884)</f>
        <v>1.6500000000000001E-2</v>
      </c>
      <c r="M883" s="39">
        <f>_xlfn.XLOOKUP(tbDailies[[#This Row],[Month]],tbMonthlies[Month],tbMonthlies[Buffett Indicator],M884)</f>
        <v>1.332567658033146</v>
      </c>
      <c r="N883" s="39">
        <f>_xlfn.XLOOKUP(tbDailies[[#This Row],[Month]],tbMonthlies[Month],tbMonthlies[CPI Indicator],N884)</f>
        <v>0.71196319871028702</v>
      </c>
      <c r="O883" s="39">
        <f>_xlfn.XLOOKUP(tbDailies[[#This Row],[Month]],tbMonthlies[Month],tbMonthlies[Shiller PE],O884)</f>
        <v>0.2137</v>
      </c>
      <c r="P883" s="39">
        <f>_xlfn.XLOOKUP(tbDailies[[#This Row],[Month]],tbMonthlies[Month],tbMonthlies[Unemployment],P884)</f>
        <v>3.6000000000000004E-2</v>
      </c>
      <c r="Q883" s="48">
        <f>_xlfn.XLOOKUP(tbDailies[[#This Row],[Month]],tbMonthlies[Month],tbMonthlies[Debt to GDP],Q884)</f>
        <v>75.391999999999996</v>
      </c>
    </row>
    <row r="884" spans="2:17" ht="30" customHeight="1" x14ac:dyDescent="0.25">
      <c r="B884" s="10">
        <v>43629</v>
      </c>
      <c r="C884" s="18" t="str">
        <f>TEXT(tbDailies[[#This Row],[Date]],"mmm-yy")</f>
        <v>Jun-19</v>
      </c>
      <c r="D884" s="4">
        <v>63</v>
      </c>
      <c r="E884" s="4" t="str">
        <f>_xlfn.XLOOKUP(tbDailies[[#This Row],[Date]],FXUSDCAD[Date],FXUSDCAD[Rate],E885)</f>
        <v>1.3324</v>
      </c>
      <c r="F884" s="6">
        <f>_xlfn.XLOOKUP(tbDailies[[#This Row],[Date]],BTC_USD_History[Date],BTC_USD_History[Close],"n/a")</f>
        <v>8230.9238280000009</v>
      </c>
      <c r="G884" s="6">
        <f>_xlfn.XLOOKUP(tbDailies[[#This Row],[Date]],ETH_USD_History[Date(UTC)],ETH_USD_History[Value],"n/a")</f>
        <v>255.09</v>
      </c>
      <c r="H884" s="6">
        <f>_xlfn.XLOOKUP(tbDailies[[#This Row],[Date]],VOO_USD_History[Date],VOO_USD_History[Close],"n/a")</f>
        <v>266.01998900000001</v>
      </c>
      <c r="I884" s="8">
        <f>_xlfn.XLOOKUP(tbDailies[[#This Row],[Date]],VIX_USD_History[DATE],VIX_USD_History[CLOSE],"n/a")</f>
        <v>15.82</v>
      </c>
      <c r="J884" s="6">
        <f>tbDailies[[#This Row],[BTC-USD]]*tbDailies[[#This Row],[FX]]</f>
        <v>10966.882908427202</v>
      </c>
      <c r="K884" s="6">
        <f>tbDailies[[#This Row],[ETH-USD]]*tbDailies[[#This Row],[FX]]</f>
        <v>339.88191599999999</v>
      </c>
      <c r="L884" s="16">
        <f>_xlfn.XLOOKUP(tbDailies[[#This Row],[Month]],tbMonthlies[Month],tbMonthlies[US Inflation],L885)</f>
        <v>1.6500000000000001E-2</v>
      </c>
      <c r="M884" s="39">
        <f>_xlfn.XLOOKUP(tbDailies[[#This Row],[Month]],tbMonthlies[Month],tbMonthlies[Buffett Indicator],M885)</f>
        <v>1.332567658033146</v>
      </c>
      <c r="N884" s="39">
        <f>_xlfn.XLOOKUP(tbDailies[[#This Row],[Month]],tbMonthlies[Month],tbMonthlies[CPI Indicator],N885)</f>
        <v>0.71196319871028702</v>
      </c>
      <c r="O884" s="39">
        <f>_xlfn.XLOOKUP(tbDailies[[#This Row],[Month]],tbMonthlies[Month],tbMonthlies[Shiller PE],O885)</f>
        <v>0.2137</v>
      </c>
      <c r="P884" s="39">
        <f>_xlfn.XLOOKUP(tbDailies[[#This Row],[Month]],tbMonthlies[Month],tbMonthlies[Unemployment],P885)</f>
        <v>3.6000000000000004E-2</v>
      </c>
      <c r="Q884" s="48">
        <f>_xlfn.XLOOKUP(tbDailies[[#This Row],[Month]],tbMonthlies[Month],tbMonthlies[Debt to GDP],Q885)</f>
        <v>75.391999999999996</v>
      </c>
    </row>
    <row r="885" spans="2:17" ht="30" customHeight="1" x14ac:dyDescent="0.25">
      <c r="B885" s="10">
        <v>43628</v>
      </c>
      <c r="C885" s="18" t="str">
        <f>TEXT(tbDailies[[#This Row],[Date]],"mmm-yy")</f>
        <v>Jun-19</v>
      </c>
      <c r="D885" s="4">
        <v>60</v>
      </c>
      <c r="E885" s="4" t="str">
        <f>_xlfn.XLOOKUP(tbDailies[[#This Row],[Date]],FXUSDCAD[Date],FXUSDCAD[Rate],E886)</f>
        <v>1.3303</v>
      </c>
      <c r="F885" s="6">
        <f>_xlfn.XLOOKUP(tbDailies[[#This Row],[Date]],BTC_USD_History[Date],BTC_USD_History[Close],"n/a")</f>
        <v>8145.857422</v>
      </c>
      <c r="G885" s="6">
        <f>_xlfn.XLOOKUP(tbDailies[[#This Row],[Date]],ETH_USD_History[Date(UTC)],ETH_USD_History[Value],"n/a")</f>
        <v>263.05</v>
      </c>
      <c r="H885" s="6">
        <f>_xlfn.XLOOKUP(tbDailies[[#This Row],[Date]],VOO_USD_History[Date],VOO_USD_History[Close],"n/a")</f>
        <v>264.83999599999999</v>
      </c>
      <c r="I885" s="8">
        <f>_xlfn.XLOOKUP(tbDailies[[#This Row],[Date]],VIX_USD_History[DATE],VIX_USD_History[CLOSE],"n/a")</f>
        <v>15.91</v>
      </c>
      <c r="J885" s="6">
        <f>tbDailies[[#This Row],[BTC-USD]]*tbDailies[[#This Row],[FX]]</f>
        <v>10836.4341284866</v>
      </c>
      <c r="K885" s="6">
        <f>tbDailies[[#This Row],[ETH-USD]]*tbDailies[[#This Row],[FX]]</f>
        <v>349.93541500000003</v>
      </c>
      <c r="L885" s="16">
        <f>_xlfn.XLOOKUP(tbDailies[[#This Row],[Month]],tbMonthlies[Month],tbMonthlies[US Inflation],L886)</f>
        <v>1.6500000000000001E-2</v>
      </c>
      <c r="M885" s="39">
        <f>_xlfn.XLOOKUP(tbDailies[[#This Row],[Month]],tbMonthlies[Month],tbMonthlies[Buffett Indicator],M886)</f>
        <v>1.332567658033146</v>
      </c>
      <c r="N885" s="39">
        <f>_xlfn.XLOOKUP(tbDailies[[#This Row],[Month]],tbMonthlies[Month],tbMonthlies[CPI Indicator],N886)</f>
        <v>0.71196319871028702</v>
      </c>
      <c r="O885" s="39">
        <f>_xlfn.XLOOKUP(tbDailies[[#This Row],[Month]],tbMonthlies[Month],tbMonthlies[Shiller PE],O886)</f>
        <v>0.2137</v>
      </c>
      <c r="P885" s="39">
        <f>_xlfn.XLOOKUP(tbDailies[[#This Row],[Month]],tbMonthlies[Month],tbMonthlies[Unemployment],P886)</f>
        <v>3.6000000000000004E-2</v>
      </c>
      <c r="Q885" s="48">
        <f>_xlfn.XLOOKUP(tbDailies[[#This Row],[Month]],tbMonthlies[Month],tbMonthlies[Debt to GDP],Q886)</f>
        <v>75.391999999999996</v>
      </c>
    </row>
    <row r="886" spans="2:17" ht="30" customHeight="1" x14ac:dyDescent="0.25">
      <c r="B886" s="10">
        <v>43627</v>
      </c>
      <c r="C886" s="18" t="str">
        <f>TEXT(tbDailies[[#This Row],[Date]],"mmm-yy")</f>
        <v>Jun-19</v>
      </c>
      <c r="D886" s="4">
        <v>61</v>
      </c>
      <c r="E886" s="4" t="str">
        <f>_xlfn.XLOOKUP(tbDailies[[#This Row],[Date]],FXUSDCAD[Date],FXUSDCAD[Rate],E887)</f>
        <v>1.3278</v>
      </c>
      <c r="F886" s="6">
        <f>_xlfn.XLOOKUP(tbDailies[[#This Row],[Date]],BTC_USD_History[Date],BTC_USD_History[Close],"n/a")</f>
        <v>7927.7143550000001</v>
      </c>
      <c r="G886" s="6">
        <f>_xlfn.XLOOKUP(tbDailies[[#This Row],[Date]],ETH_USD_History[Date(UTC)],ETH_USD_History[Value],"n/a")</f>
        <v>245.16</v>
      </c>
      <c r="H886" s="6">
        <f>_xlfn.XLOOKUP(tbDailies[[#This Row],[Date]],VOO_USD_History[Date],VOO_USD_History[Close],"n/a")</f>
        <v>265.33999599999999</v>
      </c>
      <c r="I886" s="8">
        <f>_xlfn.XLOOKUP(tbDailies[[#This Row],[Date]],VIX_USD_History[DATE],VIX_USD_History[CLOSE],"n/a")</f>
        <v>15.99</v>
      </c>
      <c r="J886" s="6">
        <f>tbDailies[[#This Row],[BTC-USD]]*tbDailies[[#This Row],[FX]]</f>
        <v>10526.419120569</v>
      </c>
      <c r="K886" s="6">
        <f>tbDailies[[#This Row],[ETH-USD]]*tbDailies[[#This Row],[FX]]</f>
        <v>325.52344800000003</v>
      </c>
      <c r="L886" s="16">
        <f>_xlfn.XLOOKUP(tbDailies[[#This Row],[Month]],tbMonthlies[Month],tbMonthlies[US Inflation],L887)</f>
        <v>1.6500000000000001E-2</v>
      </c>
      <c r="M886" s="39">
        <f>_xlfn.XLOOKUP(tbDailies[[#This Row],[Month]],tbMonthlies[Month],tbMonthlies[Buffett Indicator],M887)</f>
        <v>1.332567658033146</v>
      </c>
      <c r="N886" s="39">
        <f>_xlfn.XLOOKUP(tbDailies[[#This Row],[Month]],tbMonthlies[Month],tbMonthlies[CPI Indicator],N887)</f>
        <v>0.71196319871028702</v>
      </c>
      <c r="O886" s="39">
        <f>_xlfn.XLOOKUP(tbDailies[[#This Row],[Month]],tbMonthlies[Month],tbMonthlies[Shiller PE],O887)</f>
        <v>0.2137</v>
      </c>
      <c r="P886" s="39">
        <f>_xlfn.XLOOKUP(tbDailies[[#This Row],[Month]],tbMonthlies[Month],tbMonthlies[Unemployment],P887)</f>
        <v>3.6000000000000004E-2</v>
      </c>
      <c r="Q886" s="48">
        <f>_xlfn.XLOOKUP(tbDailies[[#This Row],[Month]],tbMonthlies[Month],tbMonthlies[Debt to GDP],Q887)</f>
        <v>75.391999999999996</v>
      </c>
    </row>
    <row r="887" spans="2:17" ht="30" customHeight="1" x14ac:dyDescent="0.25">
      <c r="B887" s="10">
        <v>43626</v>
      </c>
      <c r="C887" s="18" t="str">
        <f>TEXT(tbDailies[[#This Row],[Date]],"mmm-yy")</f>
        <v>Jun-19</v>
      </c>
      <c r="D887" s="4">
        <v>46</v>
      </c>
      <c r="E887" s="4" t="str">
        <f>_xlfn.XLOOKUP(tbDailies[[#This Row],[Date]],FXUSDCAD[Date],FXUSDCAD[Rate],E888)</f>
        <v>1.3267</v>
      </c>
      <c r="F887" s="6">
        <f>_xlfn.XLOOKUP(tbDailies[[#This Row],[Date]],BTC_USD_History[Date],BTC_USD_History[Close],"n/a")</f>
        <v>8000.3295900000003</v>
      </c>
      <c r="G887" s="6">
        <f>_xlfn.XLOOKUP(tbDailies[[#This Row],[Date]],ETH_USD_History[Date(UTC)],ETH_USD_History[Value],"n/a")</f>
        <v>247.96</v>
      </c>
      <c r="H887" s="6">
        <f>_xlfn.XLOOKUP(tbDailies[[#This Row],[Date]],VOO_USD_History[Date],VOO_USD_History[Close],"n/a")</f>
        <v>265.39001500000001</v>
      </c>
      <c r="I887" s="8">
        <f>_xlfn.XLOOKUP(tbDailies[[#This Row],[Date]],VIX_USD_History[DATE],VIX_USD_History[CLOSE],"n/a")</f>
        <v>15.94</v>
      </c>
      <c r="J887" s="6">
        <f>tbDailies[[#This Row],[BTC-USD]]*tbDailies[[#This Row],[FX]]</f>
        <v>10614.037267053</v>
      </c>
      <c r="K887" s="6">
        <f>tbDailies[[#This Row],[ETH-USD]]*tbDailies[[#This Row],[FX]]</f>
        <v>328.96853199999998</v>
      </c>
      <c r="L887" s="16">
        <f>_xlfn.XLOOKUP(tbDailies[[#This Row],[Month]],tbMonthlies[Month],tbMonthlies[US Inflation],L888)</f>
        <v>1.6500000000000001E-2</v>
      </c>
      <c r="M887" s="39">
        <f>_xlfn.XLOOKUP(tbDailies[[#This Row],[Month]],tbMonthlies[Month],tbMonthlies[Buffett Indicator],M888)</f>
        <v>1.332567658033146</v>
      </c>
      <c r="N887" s="39">
        <f>_xlfn.XLOOKUP(tbDailies[[#This Row],[Month]],tbMonthlies[Month],tbMonthlies[CPI Indicator],N888)</f>
        <v>0.71196319871028702</v>
      </c>
      <c r="O887" s="39">
        <f>_xlfn.XLOOKUP(tbDailies[[#This Row],[Month]],tbMonthlies[Month],tbMonthlies[Shiller PE],O888)</f>
        <v>0.2137</v>
      </c>
      <c r="P887" s="39">
        <f>_xlfn.XLOOKUP(tbDailies[[#This Row],[Month]],tbMonthlies[Month],tbMonthlies[Unemployment],P888)</f>
        <v>3.6000000000000004E-2</v>
      </c>
      <c r="Q887" s="48">
        <f>_xlfn.XLOOKUP(tbDailies[[#This Row],[Month]],tbMonthlies[Month],tbMonthlies[Debt to GDP],Q888)</f>
        <v>75.391999999999996</v>
      </c>
    </row>
    <row r="888" spans="2:17" ht="30" customHeight="1" x14ac:dyDescent="0.25">
      <c r="B888" s="10">
        <v>43625</v>
      </c>
      <c r="C888" s="18" t="str">
        <f>TEXT(tbDailies[[#This Row],[Date]],"mmm-yy")</f>
        <v>Jun-19</v>
      </c>
      <c r="D888" s="4">
        <v>62</v>
      </c>
      <c r="E888" s="4" t="str">
        <f>_xlfn.XLOOKUP(tbDailies[[#This Row],[Date]],FXUSDCAD[Date],FXUSDCAD[Rate],E889)</f>
        <v>1.3283</v>
      </c>
      <c r="F888" s="6">
        <f>_xlfn.XLOOKUP(tbDailies[[#This Row],[Date]],BTC_USD_History[Date],BTC_USD_History[Close],"n/a")</f>
        <v>7688.0771480000003</v>
      </c>
      <c r="G888" s="6">
        <f>_xlfn.XLOOKUP(tbDailies[[#This Row],[Date]],ETH_USD_History[Date(UTC)],ETH_USD_History[Value],"n/a")</f>
        <v>231.43</v>
      </c>
      <c r="H888" s="6" t="str">
        <f>_xlfn.XLOOKUP(tbDailies[[#This Row],[Date]],VOO_USD_History[Date],VOO_USD_History[Close],"n/a")</f>
        <v>n/a</v>
      </c>
      <c r="I888" s="8" t="str">
        <f>_xlfn.XLOOKUP(tbDailies[[#This Row],[Date]],VIX_USD_History[DATE],VIX_USD_History[CLOSE],"n/a")</f>
        <v>n/a</v>
      </c>
      <c r="J888" s="6">
        <f>tbDailies[[#This Row],[BTC-USD]]*tbDailies[[#This Row],[FX]]</f>
        <v>10212.0728756884</v>
      </c>
      <c r="K888" s="6">
        <f>tbDailies[[#This Row],[ETH-USD]]*tbDailies[[#This Row],[FX]]</f>
        <v>307.40846900000003</v>
      </c>
      <c r="L888" s="16">
        <f>_xlfn.XLOOKUP(tbDailies[[#This Row],[Month]],tbMonthlies[Month],tbMonthlies[US Inflation],L889)</f>
        <v>1.6500000000000001E-2</v>
      </c>
      <c r="M888" s="39">
        <f>_xlfn.XLOOKUP(tbDailies[[#This Row],[Month]],tbMonthlies[Month],tbMonthlies[Buffett Indicator],M889)</f>
        <v>1.332567658033146</v>
      </c>
      <c r="N888" s="39">
        <f>_xlfn.XLOOKUP(tbDailies[[#This Row],[Month]],tbMonthlies[Month],tbMonthlies[CPI Indicator],N889)</f>
        <v>0.71196319871028702</v>
      </c>
      <c r="O888" s="39">
        <f>_xlfn.XLOOKUP(tbDailies[[#This Row],[Month]],tbMonthlies[Month],tbMonthlies[Shiller PE],O889)</f>
        <v>0.2137</v>
      </c>
      <c r="P888" s="39">
        <f>_xlfn.XLOOKUP(tbDailies[[#This Row],[Month]],tbMonthlies[Month],tbMonthlies[Unemployment],P889)</f>
        <v>3.6000000000000004E-2</v>
      </c>
      <c r="Q888" s="48">
        <f>_xlfn.XLOOKUP(tbDailies[[#This Row],[Month]],tbMonthlies[Month],tbMonthlies[Debt to GDP],Q889)</f>
        <v>75.391999999999996</v>
      </c>
    </row>
    <row r="889" spans="2:17" ht="30" customHeight="1" x14ac:dyDescent="0.25">
      <c r="B889" s="10">
        <v>43624</v>
      </c>
      <c r="C889" s="18" t="str">
        <f>TEXT(tbDailies[[#This Row],[Date]],"mmm-yy")</f>
        <v>Jun-19</v>
      </c>
      <c r="D889" s="4">
        <v>62</v>
      </c>
      <c r="E889" s="4" t="str">
        <f>_xlfn.XLOOKUP(tbDailies[[#This Row],[Date]],FXUSDCAD[Date],FXUSDCAD[Rate],E890)</f>
        <v>1.3283</v>
      </c>
      <c r="F889" s="6">
        <f>_xlfn.XLOOKUP(tbDailies[[#This Row],[Date]],BTC_USD_History[Date],BTC_USD_History[Close],"n/a")</f>
        <v>7954.1279299999997</v>
      </c>
      <c r="G889" s="6">
        <f>_xlfn.XLOOKUP(tbDailies[[#This Row],[Date]],ETH_USD_History[Date(UTC)],ETH_USD_History[Value],"n/a")</f>
        <v>244.4</v>
      </c>
      <c r="H889" s="6" t="str">
        <f>_xlfn.XLOOKUP(tbDailies[[#This Row],[Date]],VOO_USD_History[Date],VOO_USD_History[Close],"n/a")</f>
        <v>n/a</v>
      </c>
      <c r="I889" s="8" t="str">
        <f>_xlfn.XLOOKUP(tbDailies[[#This Row],[Date]],VIX_USD_History[DATE],VIX_USD_History[CLOSE],"n/a")</f>
        <v>n/a</v>
      </c>
      <c r="J889" s="6">
        <f>tbDailies[[#This Row],[BTC-USD]]*tbDailies[[#This Row],[FX]]</f>
        <v>10565.468129419</v>
      </c>
      <c r="K889" s="6">
        <f>tbDailies[[#This Row],[ETH-USD]]*tbDailies[[#This Row],[FX]]</f>
        <v>324.63652000000002</v>
      </c>
      <c r="L889" s="16">
        <f>_xlfn.XLOOKUP(tbDailies[[#This Row],[Month]],tbMonthlies[Month],tbMonthlies[US Inflation],L890)</f>
        <v>1.6500000000000001E-2</v>
      </c>
      <c r="M889" s="39">
        <f>_xlfn.XLOOKUP(tbDailies[[#This Row],[Month]],tbMonthlies[Month],tbMonthlies[Buffett Indicator],M890)</f>
        <v>1.332567658033146</v>
      </c>
      <c r="N889" s="39">
        <f>_xlfn.XLOOKUP(tbDailies[[#This Row],[Month]],tbMonthlies[Month],tbMonthlies[CPI Indicator],N890)</f>
        <v>0.71196319871028702</v>
      </c>
      <c r="O889" s="39">
        <f>_xlfn.XLOOKUP(tbDailies[[#This Row],[Month]],tbMonthlies[Month],tbMonthlies[Shiller PE],O890)</f>
        <v>0.2137</v>
      </c>
      <c r="P889" s="39">
        <f>_xlfn.XLOOKUP(tbDailies[[#This Row],[Month]],tbMonthlies[Month],tbMonthlies[Unemployment],P890)</f>
        <v>3.6000000000000004E-2</v>
      </c>
      <c r="Q889" s="48">
        <f>_xlfn.XLOOKUP(tbDailies[[#This Row],[Month]],tbMonthlies[Month],tbMonthlies[Debt to GDP],Q890)</f>
        <v>75.391999999999996</v>
      </c>
    </row>
    <row r="890" spans="2:17" ht="30" customHeight="1" x14ac:dyDescent="0.25">
      <c r="B890" s="10">
        <v>43623</v>
      </c>
      <c r="C890" s="18" t="str">
        <f>TEXT(tbDailies[[#This Row],[Date]],"mmm-yy")</f>
        <v>Jun-19</v>
      </c>
      <c r="D890" s="4">
        <v>27</v>
      </c>
      <c r="E890" s="4" t="str">
        <f>_xlfn.XLOOKUP(tbDailies[[#This Row],[Date]],FXUSDCAD[Date],FXUSDCAD[Rate],E891)</f>
        <v>1.3283</v>
      </c>
      <c r="F890" s="6">
        <f>_xlfn.XLOOKUP(tbDailies[[#This Row],[Date]],BTC_USD_History[Date],BTC_USD_History[Close],"n/a")</f>
        <v>8043.951172</v>
      </c>
      <c r="G890" s="6">
        <f>_xlfn.XLOOKUP(tbDailies[[#This Row],[Date]],ETH_USD_History[Date(UTC)],ETH_USD_History[Value],"n/a")</f>
        <v>249.54</v>
      </c>
      <c r="H890" s="6">
        <f>_xlfn.XLOOKUP(tbDailies[[#This Row],[Date]],VOO_USD_History[Date],VOO_USD_History[Close],"n/a")</f>
        <v>264.14999399999999</v>
      </c>
      <c r="I890" s="8">
        <f>_xlfn.XLOOKUP(tbDailies[[#This Row],[Date]],VIX_USD_History[DATE],VIX_USD_History[CLOSE],"n/a")</f>
        <v>16.3</v>
      </c>
      <c r="J890" s="6">
        <f>tbDailies[[#This Row],[BTC-USD]]*tbDailies[[#This Row],[FX]]</f>
        <v>10684.7803417676</v>
      </c>
      <c r="K890" s="6">
        <f>tbDailies[[#This Row],[ETH-USD]]*tbDailies[[#This Row],[FX]]</f>
        <v>331.46398199999999</v>
      </c>
      <c r="L890" s="16">
        <f>_xlfn.XLOOKUP(tbDailies[[#This Row],[Month]],tbMonthlies[Month],tbMonthlies[US Inflation],L891)</f>
        <v>1.6500000000000001E-2</v>
      </c>
      <c r="M890" s="39">
        <f>_xlfn.XLOOKUP(tbDailies[[#This Row],[Month]],tbMonthlies[Month],tbMonthlies[Buffett Indicator],M891)</f>
        <v>1.332567658033146</v>
      </c>
      <c r="N890" s="39">
        <f>_xlfn.XLOOKUP(tbDailies[[#This Row],[Month]],tbMonthlies[Month],tbMonthlies[CPI Indicator],N891)</f>
        <v>0.71196319871028702</v>
      </c>
      <c r="O890" s="39">
        <f>_xlfn.XLOOKUP(tbDailies[[#This Row],[Month]],tbMonthlies[Month],tbMonthlies[Shiller PE],O891)</f>
        <v>0.2137</v>
      </c>
      <c r="P890" s="39">
        <f>_xlfn.XLOOKUP(tbDailies[[#This Row],[Month]],tbMonthlies[Month],tbMonthlies[Unemployment],P891)</f>
        <v>3.6000000000000004E-2</v>
      </c>
      <c r="Q890" s="48">
        <f>_xlfn.XLOOKUP(tbDailies[[#This Row],[Month]],tbMonthlies[Month],tbMonthlies[Debt to GDP],Q891)</f>
        <v>75.391999999999996</v>
      </c>
    </row>
    <row r="891" spans="2:17" ht="30" customHeight="1" x14ac:dyDescent="0.25">
      <c r="B891" s="10">
        <v>43622</v>
      </c>
      <c r="C891" s="18" t="str">
        <f>TEXT(tbDailies[[#This Row],[Date]],"mmm-yy")</f>
        <v>Jun-19</v>
      </c>
      <c r="D891" s="4">
        <v>34</v>
      </c>
      <c r="E891" s="4" t="str">
        <f>_xlfn.XLOOKUP(tbDailies[[#This Row],[Date]],FXUSDCAD[Date],FXUSDCAD[Rate],E892)</f>
        <v>1.3378</v>
      </c>
      <c r="F891" s="6">
        <f>_xlfn.XLOOKUP(tbDailies[[#This Row],[Date]],BTC_USD_History[Date],BTC_USD_History[Close],"n/a")</f>
        <v>7822.0234380000002</v>
      </c>
      <c r="G891" s="6">
        <f>_xlfn.XLOOKUP(tbDailies[[#This Row],[Date]],ETH_USD_History[Date(UTC)],ETH_USD_History[Value],"n/a")</f>
        <v>249.43</v>
      </c>
      <c r="H891" s="6">
        <f>_xlfn.XLOOKUP(tbDailies[[#This Row],[Date]],VOO_USD_History[Date],VOO_USD_History[Close],"n/a")</f>
        <v>261.540009</v>
      </c>
      <c r="I891" s="8">
        <f>_xlfn.XLOOKUP(tbDailies[[#This Row],[Date]],VIX_USD_History[DATE],VIX_USD_History[CLOSE],"n/a")</f>
        <v>15.93</v>
      </c>
      <c r="J891" s="6">
        <f>tbDailies[[#This Row],[BTC-USD]]*tbDailies[[#This Row],[FX]]</f>
        <v>10464.302955356401</v>
      </c>
      <c r="K891" s="6">
        <f>tbDailies[[#This Row],[ETH-USD]]*tbDailies[[#This Row],[FX]]</f>
        <v>333.68745400000006</v>
      </c>
      <c r="L891" s="16">
        <f>_xlfn.XLOOKUP(tbDailies[[#This Row],[Month]],tbMonthlies[Month],tbMonthlies[US Inflation],L892)</f>
        <v>1.6500000000000001E-2</v>
      </c>
      <c r="M891" s="39">
        <f>_xlfn.XLOOKUP(tbDailies[[#This Row],[Month]],tbMonthlies[Month],tbMonthlies[Buffett Indicator],M892)</f>
        <v>1.332567658033146</v>
      </c>
      <c r="N891" s="39">
        <f>_xlfn.XLOOKUP(tbDailies[[#This Row],[Month]],tbMonthlies[Month],tbMonthlies[CPI Indicator],N892)</f>
        <v>0.71196319871028702</v>
      </c>
      <c r="O891" s="39">
        <f>_xlfn.XLOOKUP(tbDailies[[#This Row],[Month]],tbMonthlies[Month],tbMonthlies[Shiller PE],O892)</f>
        <v>0.2137</v>
      </c>
      <c r="P891" s="39">
        <f>_xlfn.XLOOKUP(tbDailies[[#This Row],[Month]],tbMonthlies[Month],tbMonthlies[Unemployment],P892)</f>
        <v>3.6000000000000004E-2</v>
      </c>
      <c r="Q891" s="48">
        <f>_xlfn.XLOOKUP(tbDailies[[#This Row],[Month]],tbMonthlies[Month],tbMonthlies[Debt to GDP],Q892)</f>
        <v>75.391999999999996</v>
      </c>
    </row>
    <row r="892" spans="2:17" ht="30" customHeight="1" x14ac:dyDescent="0.25">
      <c r="B892" s="10">
        <v>43621</v>
      </c>
      <c r="C892" s="18" t="str">
        <f>TEXT(tbDailies[[#This Row],[Date]],"mmm-yy")</f>
        <v>Jun-19</v>
      </c>
      <c r="D892" s="4">
        <v>27</v>
      </c>
      <c r="E892" s="4" t="str">
        <f>_xlfn.XLOOKUP(tbDailies[[#This Row],[Date]],FXUSDCAD[Date],FXUSDCAD[Rate],E893)</f>
        <v>1.3401</v>
      </c>
      <c r="F892" s="6">
        <f>_xlfn.XLOOKUP(tbDailies[[#This Row],[Date]],BTC_USD_History[Date],BTC_USD_History[Close],"n/a")</f>
        <v>7824.2314450000003</v>
      </c>
      <c r="G892" s="6">
        <f>_xlfn.XLOOKUP(tbDailies[[#This Row],[Date]],ETH_USD_History[Date(UTC)],ETH_USD_History[Value],"n/a")</f>
        <v>246.16</v>
      </c>
      <c r="H892" s="6">
        <f>_xlfn.XLOOKUP(tbDailies[[#This Row],[Date]],VOO_USD_History[Date],VOO_USD_History[Close],"n/a")</f>
        <v>259.85000600000001</v>
      </c>
      <c r="I892" s="8">
        <f>_xlfn.XLOOKUP(tbDailies[[#This Row],[Date]],VIX_USD_History[DATE],VIX_USD_History[CLOSE],"n/a")</f>
        <v>16.09</v>
      </c>
      <c r="J892" s="6">
        <f>tbDailies[[#This Row],[BTC-USD]]*tbDailies[[#This Row],[FX]]</f>
        <v>10485.252559444501</v>
      </c>
      <c r="K892" s="6">
        <f>tbDailies[[#This Row],[ETH-USD]]*tbDailies[[#This Row],[FX]]</f>
        <v>329.87901600000004</v>
      </c>
      <c r="L892" s="16">
        <f>_xlfn.XLOOKUP(tbDailies[[#This Row],[Month]],tbMonthlies[Month],tbMonthlies[US Inflation],L893)</f>
        <v>1.6500000000000001E-2</v>
      </c>
      <c r="M892" s="39">
        <f>_xlfn.XLOOKUP(tbDailies[[#This Row],[Month]],tbMonthlies[Month],tbMonthlies[Buffett Indicator],M893)</f>
        <v>1.332567658033146</v>
      </c>
      <c r="N892" s="39">
        <f>_xlfn.XLOOKUP(tbDailies[[#This Row],[Month]],tbMonthlies[Month],tbMonthlies[CPI Indicator],N893)</f>
        <v>0.71196319871028702</v>
      </c>
      <c r="O892" s="39">
        <f>_xlfn.XLOOKUP(tbDailies[[#This Row],[Month]],tbMonthlies[Month],tbMonthlies[Shiller PE],O893)</f>
        <v>0.2137</v>
      </c>
      <c r="P892" s="39">
        <f>_xlfn.XLOOKUP(tbDailies[[#This Row],[Month]],tbMonthlies[Month],tbMonthlies[Unemployment],P893)</f>
        <v>3.6000000000000004E-2</v>
      </c>
      <c r="Q892" s="48">
        <f>_xlfn.XLOOKUP(tbDailies[[#This Row],[Month]],tbMonthlies[Month],tbMonthlies[Debt to GDP],Q893)</f>
        <v>75.391999999999996</v>
      </c>
    </row>
    <row r="893" spans="2:17" ht="30" customHeight="1" x14ac:dyDescent="0.25">
      <c r="B893" s="10">
        <v>43620</v>
      </c>
      <c r="C893" s="18" t="str">
        <f>TEXT(tbDailies[[#This Row],[Date]],"mmm-yy")</f>
        <v>Jun-19</v>
      </c>
      <c r="D893" s="4">
        <v>42</v>
      </c>
      <c r="E893" s="4" t="str">
        <f>_xlfn.XLOOKUP(tbDailies[[#This Row],[Date]],FXUSDCAD[Date],FXUSDCAD[Rate],E894)</f>
        <v>1.3414</v>
      </c>
      <c r="F893" s="6">
        <f>_xlfn.XLOOKUP(tbDailies[[#This Row],[Date]],BTC_USD_History[Date],BTC_USD_History[Close],"n/a")</f>
        <v>7707.7709960000002</v>
      </c>
      <c r="G893" s="6">
        <f>_xlfn.XLOOKUP(tbDailies[[#This Row],[Date]],ETH_USD_History[Date(UTC)],ETH_USD_History[Value],"n/a")</f>
        <v>241.1</v>
      </c>
      <c r="H893" s="6">
        <f>_xlfn.XLOOKUP(tbDailies[[#This Row],[Date]],VOO_USD_History[Date],VOO_USD_History[Close],"n/a")</f>
        <v>257.67001299999998</v>
      </c>
      <c r="I893" s="8">
        <f>_xlfn.XLOOKUP(tbDailies[[#This Row],[Date]],VIX_USD_History[DATE],VIX_USD_History[CLOSE],"n/a")</f>
        <v>16.97</v>
      </c>
      <c r="J893" s="6">
        <f>tbDailies[[#This Row],[BTC-USD]]*tbDailies[[#This Row],[FX]]</f>
        <v>10339.2040140344</v>
      </c>
      <c r="K893" s="6">
        <f>tbDailies[[#This Row],[ETH-USD]]*tbDailies[[#This Row],[FX]]</f>
        <v>323.41154</v>
      </c>
      <c r="L893" s="16">
        <f>_xlfn.XLOOKUP(tbDailies[[#This Row],[Month]],tbMonthlies[Month],tbMonthlies[US Inflation],L894)</f>
        <v>1.6500000000000001E-2</v>
      </c>
      <c r="M893" s="39">
        <f>_xlfn.XLOOKUP(tbDailies[[#This Row],[Month]],tbMonthlies[Month],tbMonthlies[Buffett Indicator],M894)</f>
        <v>1.332567658033146</v>
      </c>
      <c r="N893" s="39">
        <f>_xlfn.XLOOKUP(tbDailies[[#This Row],[Month]],tbMonthlies[Month],tbMonthlies[CPI Indicator],N894)</f>
        <v>0.71196319871028702</v>
      </c>
      <c r="O893" s="39">
        <f>_xlfn.XLOOKUP(tbDailies[[#This Row],[Month]],tbMonthlies[Month],tbMonthlies[Shiller PE],O894)</f>
        <v>0.2137</v>
      </c>
      <c r="P893" s="39">
        <f>_xlfn.XLOOKUP(tbDailies[[#This Row],[Month]],tbMonthlies[Month],tbMonthlies[Unemployment],P894)</f>
        <v>3.6000000000000004E-2</v>
      </c>
      <c r="Q893" s="48">
        <f>_xlfn.XLOOKUP(tbDailies[[#This Row],[Month]],tbMonthlies[Month],tbMonthlies[Debt to GDP],Q894)</f>
        <v>75.391999999999996</v>
      </c>
    </row>
    <row r="894" spans="2:17" ht="30" customHeight="1" x14ac:dyDescent="0.25">
      <c r="B894" s="10">
        <v>43619</v>
      </c>
      <c r="C894" s="18" t="str">
        <f>TEXT(tbDailies[[#This Row],[Date]],"mmm-yy")</f>
        <v>Jun-19</v>
      </c>
      <c r="D894" s="4">
        <v>66</v>
      </c>
      <c r="E894" s="4" t="str">
        <f>_xlfn.XLOOKUP(tbDailies[[#This Row],[Date]],FXUSDCAD[Date],FXUSDCAD[Rate],E895)</f>
        <v>1.3470</v>
      </c>
      <c r="F894" s="6">
        <f>_xlfn.XLOOKUP(tbDailies[[#This Row],[Date]],BTC_USD_History[Date],BTC_USD_History[Close],"n/a")</f>
        <v>8208.9951170000004</v>
      </c>
      <c r="G894" s="6">
        <f>_xlfn.XLOOKUP(tbDailies[[#This Row],[Date]],ETH_USD_History[Date(UTC)],ETH_USD_History[Value],"n/a")</f>
        <v>249.61</v>
      </c>
      <c r="H894" s="6">
        <f>_xlfn.XLOOKUP(tbDailies[[#This Row],[Date]],VOO_USD_History[Date],VOO_USD_History[Close],"n/a")</f>
        <v>252.11999499999999</v>
      </c>
      <c r="I894" s="8">
        <f>_xlfn.XLOOKUP(tbDailies[[#This Row],[Date]],VIX_USD_History[DATE],VIX_USD_History[CLOSE],"n/a")</f>
        <v>18.86</v>
      </c>
      <c r="J894" s="6">
        <f>tbDailies[[#This Row],[BTC-USD]]*tbDailies[[#This Row],[FX]]</f>
        <v>11057.516422599001</v>
      </c>
      <c r="K894" s="6">
        <f>tbDailies[[#This Row],[ETH-USD]]*tbDailies[[#This Row],[FX]]</f>
        <v>336.22467</v>
      </c>
      <c r="L894" s="16">
        <f>_xlfn.XLOOKUP(tbDailies[[#This Row],[Month]],tbMonthlies[Month],tbMonthlies[US Inflation],L895)</f>
        <v>1.6500000000000001E-2</v>
      </c>
      <c r="M894" s="39">
        <f>_xlfn.XLOOKUP(tbDailies[[#This Row],[Month]],tbMonthlies[Month],tbMonthlies[Buffett Indicator],M895)</f>
        <v>1.332567658033146</v>
      </c>
      <c r="N894" s="39">
        <f>_xlfn.XLOOKUP(tbDailies[[#This Row],[Month]],tbMonthlies[Month],tbMonthlies[CPI Indicator],N895)</f>
        <v>0.71196319871028702</v>
      </c>
      <c r="O894" s="39">
        <f>_xlfn.XLOOKUP(tbDailies[[#This Row],[Month]],tbMonthlies[Month],tbMonthlies[Shiller PE],O895)</f>
        <v>0.2137</v>
      </c>
      <c r="P894" s="39">
        <f>_xlfn.XLOOKUP(tbDailies[[#This Row],[Month]],tbMonthlies[Month],tbMonthlies[Unemployment],P895)</f>
        <v>3.6000000000000004E-2</v>
      </c>
      <c r="Q894" s="48">
        <f>_xlfn.XLOOKUP(tbDailies[[#This Row],[Month]],tbMonthlies[Month],tbMonthlies[Debt to GDP],Q895)</f>
        <v>75.391999999999996</v>
      </c>
    </row>
    <row r="895" spans="2:17" ht="30" customHeight="1" x14ac:dyDescent="0.25">
      <c r="B895" s="10">
        <v>43618</v>
      </c>
      <c r="C895" s="18" t="str">
        <f>TEXT(tbDailies[[#This Row],[Date]],"mmm-yy")</f>
        <v>Jun-19</v>
      </c>
      <c r="D895" s="4">
        <v>63</v>
      </c>
      <c r="E895" s="4" t="str">
        <f>_xlfn.XLOOKUP(tbDailies[[#This Row],[Date]],FXUSDCAD[Date],FXUSDCAD[Rate],E896)</f>
        <v>1.3527</v>
      </c>
      <c r="F895" s="6">
        <f>_xlfn.XLOOKUP(tbDailies[[#This Row],[Date]],BTC_USD_History[Date],BTC_USD_History[Close],"n/a")</f>
        <v>8742.9580079999996</v>
      </c>
      <c r="G895" s="6">
        <f>_xlfn.XLOOKUP(tbDailies[[#This Row],[Date]],ETH_USD_History[Date(UTC)],ETH_USD_History[Value],"n/a")</f>
        <v>269.31</v>
      </c>
      <c r="H895" s="6" t="str">
        <f>_xlfn.XLOOKUP(tbDailies[[#This Row],[Date]],VOO_USD_History[Date],VOO_USD_History[Close],"n/a")</f>
        <v>n/a</v>
      </c>
      <c r="I895" s="8" t="str">
        <f>_xlfn.XLOOKUP(tbDailies[[#This Row],[Date]],VIX_USD_History[DATE],VIX_USD_History[CLOSE],"n/a")</f>
        <v>n/a</v>
      </c>
      <c r="J895" s="6">
        <f>tbDailies[[#This Row],[BTC-USD]]*tbDailies[[#This Row],[FX]]</f>
        <v>11826.599297421599</v>
      </c>
      <c r="K895" s="6">
        <f>tbDailies[[#This Row],[ETH-USD]]*tbDailies[[#This Row],[FX]]</f>
        <v>364.295637</v>
      </c>
      <c r="L895" s="16">
        <f>_xlfn.XLOOKUP(tbDailies[[#This Row],[Month]],tbMonthlies[Month],tbMonthlies[US Inflation],L896)</f>
        <v>1.6500000000000001E-2</v>
      </c>
      <c r="M895" s="39">
        <f>_xlfn.XLOOKUP(tbDailies[[#This Row],[Month]],tbMonthlies[Month],tbMonthlies[Buffett Indicator],M896)</f>
        <v>1.332567658033146</v>
      </c>
      <c r="N895" s="39">
        <f>_xlfn.XLOOKUP(tbDailies[[#This Row],[Month]],tbMonthlies[Month],tbMonthlies[CPI Indicator],N896)</f>
        <v>0.71196319871028702</v>
      </c>
      <c r="O895" s="39">
        <f>_xlfn.XLOOKUP(tbDailies[[#This Row],[Month]],tbMonthlies[Month],tbMonthlies[Shiller PE],O896)</f>
        <v>0.2137</v>
      </c>
      <c r="P895" s="39">
        <f>_xlfn.XLOOKUP(tbDailies[[#This Row],[Month]],tbMonthlies[Month],tbMonthlies[Unemployment],P896)</f>
        <v>3.6000000000000004E-2</v>
      </c>
      <c r="Q895" s="48">
        <f>_xlfn.XLOOKUP(tbDailies[[#This Row],[Month]],tbMonthlies[Month],tbMonthlies[Debt to GDP],Q896)</f>
        <v>75.391999999999996</v>
      </c>
    </row>
    <row r="896" spans="2:17" ht="30" customHeight="1" x14ac:dyDescent="0.25">
      <c r="B896" s="10">
        <v>43617</v>
      </c>
      <c r="C896" s="18" t="str">
        <f>TEXT(tbDailies[[#This Row],[Date]],"mmm-yy")</f>
        <v>Jun-19</v>
      </c>
      <c r="D896" s="4">
        <v>62</v>
      </c>
      <c r="E896" s="4" t="str">
        <f>_xlfn.XLOOKUP(tbDailies[[#This Row],[Date]],FXUSDCAD[Date],FXUSDCAD[Rate],E897)</f>
        <v>1.3527</v>
      </c>
      <c r="F896" s="6">
        <f>_xlfn.XLOOKUP(tbDailies[[#This Row],[Date]],BTC_USD_History[Date],BTC_USD_History[Close],"n/a")</f>
        <v>8564.0166019999997</v>
      </c>
      <c r="G896" s="6">
        <f>_xlfn.XLOOKUP(tbDailies[[#This Row],[Date]],ETH_USD_History[Date(UTC)],ETH_USD_History[Value],"n/a")</f>
        <v>264.70999999999998</v>
      </c>
      <c r="H896" s="6" t="str">
        <f>_xlfn.XLOOKUP(tbDailies[[#This Row],[Date]],VOO_USD_History[Date],VOO_USD_History[Close],"n/a")</f>
        <v>n/a</v>
      </c>
      <c r="I896" s="8" t="str">
        <f>_xlfn.XLOOKUP(tbDailies[[#This Row],[Date]],VIX_USD_History[DATE],VIX_USD_History[CLOSE],"n/a")</f>
        <v>n/a</v>
      </c>
      <c r="J896" s="6">
        <f>tbDailies[[#This Row],[BTC-USD]]*tbDailies[[#This Row],[FX]]</f>
        <v>11584.5452575254</v>
      </c>
      <c r="K896" s="6">
        <f>tbDailies[[#This Row],[ETH-USD]]*tbDailies[[#This Row],[FX]]</f>
        <v>358.073217</v>
      </c>
      <c r="L896" s="16">
        <f>_xlfn.XLOOKUP(tbDailies[[#This Row],[Month]],tbMonthlies[Month],tbMonthlies[US Inflation],L897)</f>
        <v>1.6500000000000001E-2</v>
      </c>
      <c r="M896" s="39">
        <f>_xlfn.XLOOKUP(tbDailies[[#This Row],[Month]],tbMonthlies[Month],tbMonthlies[Buffett Indicator],M897)</f>
        <v>1.332567658033146</v>
      </c>
      <c r="N896" s="39">
        <f>_xlfn.XLOOKUP(tbDailies[[#This Row],[Month]],tbMonthlies[Month],tbMonthlies[CPI Indicator],N897)</f>
        <v>0.71196319871028702</v>
      </c>
      <c r="O896" s="39">
        <f>_xlfn.XLOOKUP(tbDailies[[#This Row],[Month]],tbMonthlies[Month],tbMonthlies[Shiller PE],O897)</f>
        <v>0.2137</v>
      </c>
      <c r="P896" s="39">
        <f>_xlfn.XLOOKUP(tbDailies[[#This Row],[Month]],tbMonthlies[Month],tbMonthlies[Unemployment],P897)</f>
        <v>3.6000000000000004E-2</v>
      </c>
      <c r="Q896" s="48">
        <f>_xlfn.XLOOKUP(tbDailies[[#This Row],[Month]],tbMonthlies[Month],tbMonthlies[Debt to GDP],Q897)</f>
        <v>75.391999999999996</v>
      </c>
    </row>
    <row r="897" spans="2:17" ht="30" customHeight="1" x14ac:dyDescent="0.25">
      <c r="B897" s="10">
        <v>43616</v>
      </c>
      <c r="C897" s="18" t="str">
        <f>TEXT(tbDailies[[#This Row],[Date]],"mmm-yy")</f>
        <v>May-19</v>
      </c>
      <c r="D897" s="4">
        <v>61</v>
      </c>
      <c r="E897" s="4" t="str">
        <f>_xlfn.XLOOKUP(tbDailies[[#This Row],[Date]],FXUSDCAD[Date],FXUSDCAD[Rate],E898)</f>
        <v>1.3527</v>
      </c>
      <c r="F897" s="6">
        <f>_xlfn.XLOOKUP(tbDailies[[#This Row],[Date]],BTC_USD_History[Date],BTC_USD_History[Close],"n/a")</f>
        <v>8574.5019530000009</v>
      </c>
      <c r="G897" s="6">
        <f>_xlfn.XLOOKUP(tbDailies[[#This Row],[Date]],ETH_USD_History[Date(UTC)],ETH_USD_History[Value],"n/a")</f>
        <v>267.42</v>
      </c>
      <c r="H897" s="6">
        <f>_xlfn.XLOOKUP(tbDailies[[#This Row],[Date]],VOO_USD_History[Date],VOO_USD_History[Close],"n/a")</f>
        <v>252.86999499999999</v>
      </c>
      <c r="I897" s="8">
        <f>_xlfn.XLOOKUP(tbDailies[[#This Row],[Date]],VIX_USD_History[DATE],VIX_USD_History[CLOSE],"n/a")</f>
        <v>18.71</v>
      </c>
      <c r="J897" s="6">
        <f>tbDailies[[#This Row],[BTC-USD]]*tbDailies[[#This Row],[FX]]</f>
        <v>11598.728791823101</v>
      </c>
      <c r="K897" s="6">
        <f>tbDailies[[#This Row],[ETH-USD]]*tbDailies[[#This Row],[FX]]</f>
        <v>361.739034</v>
      </c>
      <c r="L897" s="16">
        <f>_xlfn.XLOOKUP(tbDailies[[#This Row],[Month]],tbMonthlies[Month],tbMonthlies[US Inflation],L898)</f>
        <v>1.7899999999999999E-2</v>
      </c>
      <c r="M897" s="39">
        <f>_xlfn.XLOOKUP(tbDailies[[#This Row],[Month]],tbMonthlies[Month],tbMonthlies[Buffett Indicator],M898)</f>
        <v>1.4176626457988128</v>
      </c>
      <c r="N897" s="39">
        <f>_xlfn.XLOOKUP(tbDailies[[#This Row],[Month]],tbMonthlies[Month],tbMonthlies[CPI Indicator],N898)</f>
        <v>0.71182144147649884</v>
      </c>
      <c r="O897" s="39">
        <f>_xlfn.XLOOKUP(tbDailies[[#This Row],[Month]],tbMonthlies[Month],tbMonthlies[Shiller PE],O898)</f>
        <v>0.21149999999999999</v>
      </c>
      <c r="P897" s="39">
        <f>_xlfn.XLOOKUP(tbDailies[[#This Row],[Month]],tbMonthlies[Month],tbMonthlies[Unemployment],P898)</f>
        <v>3.7000000000000005E-2</v>
      </c>
      <c r="Q897" s="48">
        <f>_xlfn.XLOOKUP(tbDailies[[#This Row],[Month]],tbMonthlies[Month],tbMonthlies[Debt to GDP],Q898)</f>
        <v>75.391999999999996</v>
      </c>
    </row>
    <row r="898" spans="2:17" ht="30" customHeight="1" x14ac:dyDescent="0.25">
      <c r="B898" s="10">
        <v>43615</v>
      </c>
      <c r="C898" s="18" t="str">
        <f>TEXT(tbDailies[[#This Row],[Date]],"mmm-yy")</f>
        <v>May-19</v>
      </c>
      <c r="D898" s="4">
        <v>73</v>
      </c>
      <c r="E898" s="4" t="str">
        <f>_xlfn.XLOOKUP(tbDailies[[#This Row],[Date]],FXUSDCAD[Date],FXUSDCAD[Rate],E899)</f>
        <v>1.3501</v>
      </c>
      <c r="F898" s="6">
        <f>_xlfn.XLOOKUP(tbDailies[[#This Row],[Date]],BTC_USD_History[Date],BTC_USD_History[Close],"n/a")</f>
        <v>8319.4726559999999</v>
      </c>
      <c r="G898" s="6">
        <f>_xlfn.XLOOKUP(tbDailies[[#This Row],[Date]],ETH_USD_History[Date(UTC)],ETH_USD_History[Value],"n/a")</f>
        <v>254.45</v>
      </c>
      <c r="H898" s="6">
        <f>_xlfn.XLOOKUP(tbDailies[[#This Row],[Date]],VOO_USD_History[Date],VOO_USD_History[Close],"n/a")</f>
        <v>256.29998799999998</v>
      </c>
      <c r="I898" s="8">
        <f>_xlfn.XLOOKUP(tbDailies[[#This Row],[Date]],VIX_USD_History[DATE],VIX_USD_History[CLOSE],"n/a")</f>
        <v>17.3</v>
      </c>
      <c r="J898" s="6">
        <f>tbDailies[[#This Row],[BTC-USD]]*tbDailies[[#This Row],[FX]]</f>
        <v>11232.120032865601</v>
      </c>
      <c r="K898" s="6">
        <f>tbDailies[[#This Row],[ETH-USD]]*tbDailies[[#This Row],[FX]]</f>
        <v>343.53294499999998</v>
      </c>
      <c r="L898" s="16">
        <f>_xlfn.XLOOKUP(tbDailies[[#This Row],[Month]],tbMonthlies[Month],tbMonthlies[US Inflation],L899)</f>
        <v>1.7899999999999999E-2</v>
      </c>
      <c r="M898" s="39">
        <f>_xlfn.XLOOKUP(tbDailies[[#This Row],[Month]],tbMonthlies[Month],tbMonthlies[Buffett Indicator],M899)</f>
        <v>1.4176626457988128</v>
      </c>
      <c r="N898" s="39">
        <f>_xlfn.XLOOKUP(tbDailies[[#This Row],[Month]],tbMonthlies[Month],tbMonthlies[CPI Indicator],N899)</f>
        <v>0.71182144147649884</v>
      </c>
      <c r="O898" s="39">
        <f>_xlfn.XLOOKUP(tbDailies[[#This Row],[Month]],tbMonthlies[Month],tbMonthlies[Shiller PE],O899)</f>
        <v>0.21149999999999999</v>
      </c>
      <c r="P898" s="39">
        <f>_xlfn.XLOOKUP(tbDailies[[#This Row],[Month]],tbMonthlies[Month],tbMonthlies[Unemployment],P899)</f>
        <v>3.7000000000000005E-2</v>
      </c>
      <c r="Q898" s="48">
        <f>_xlfn.XLOOKUP(tbDailies[[#This Row],[Month]],tbMonthlies[Month],tbMonthlies[Debt to GDP],Q899)</f>
        <v>75.391999999999996</v>
      </c>
    </row>
    <row r="899" spans="2:17" ht="30" customHeight="1" x14ac:dyDescent="0.25">
      <c r="B899" s="10">
        <v>43614</v>
      </c>
      <c r="C899" s="18" t="str">
        <f>TEXT(tbDailies[[#This Row],[Date]],"mmm-yy")</f>
        <v>May-19</v>
      </c>
      <c r="D899" s="4">
        <v>71</v>
      </c>
      <c r="E899" s="4" t="str">
        <f>_xlfn.XLOOKUP(tbDailies[[#This Row],[Date]],FXUSDCAD[Date],FXUSDCAD[Rate],E900)</f>
        <v>1.3514</v>
      </c>
      <c r="F899" s="6">
        <f>_xlfn.XLOOKUP(tbDailies[[#This Row],[Date]],BTC_USD_History[Date],BTC_USD_History[Close],"n/a")</f>
        <v>8659.4873050000006</v>
      </c>
      <c r="G899" s="6">
        <f>_xlfn.XLOOKUP(tbDailies[[#This Row],[Date]],ETH_USD_History[Date(UTC)],ETH_USD_History[Value],"n/a")</f>
        <v>269.60000000000002</v>
      </c>
      <c r="H899" s="6">
        <f>_xlfn.XLOOKUP(tbDailies[[#This Row],[Date]],VOO_USD_History[Date],VOO_USD_History[Close],"n/a")</f>
        <v>255.58999600000001</v>
      </c>
      <c r="I899" s="8">
        <f>_xlfn.XLOOKUP(tbDailies[[#This Row],[Date]],VIX_USD_History[DATE],VIX_USD_History[CLOSE],"n/a")</f>
        <v>17.899999999999999</v>
      </c>
      <c r="J899" s="6">
        <f>tbDailies[[#This Row],[BTC-USD]]*tbDailies[[#This Row],[FX]]</f>
        <v>11702.431143977001</v>
      </c>
      <c r="K899" s="6">
        <f>tbDailies[[#This Row],[ETH-USD]]*tbDailies[[#This Row],[FX]]</f>
        <v>364.33744000000002</v>
      </c>
      <c r="L899" s="16">
        <f>_xlfn.XLOOKUP(tbDailies[[#This Row],[Month]],tbMonthlies[Month],tbMonthlies[US Inflation],L900)</f>
        <v>1.7899999999999999E-2</v>
      </c>
      <c r="M899" s="39">
        <f>_xlfn.XLOOKUP(tbDailies[[#This Row],[Month]],tbMonthlies[Month],tbMonthlies[Buffett Indicator],M900)</f>
        <v>1.4176626457988128</v>
      </c>
      <c r="N899" s="39">
        <f>_xlfn.XLOOKUP(tbDailies[[#This Row],[Month]],tbMonthlies[Month],tbMonthlies[CPI Indicator],N900)</f>
        <v>0.71182144147649884</v>
      </c>
      <c r="O899" s="39">
        <f>_xlfn.XLOOKUP(tbDailies[[#This Row],[Month]],tbMonthlies[Month],tbMonthlies[Shiller PE],O900)</f>
        <v>0.21149999999999999</v>
      </c>
      <c r="P899" s="39">
        <f>_xlfn.XLOOKUP(tbDailies[[#This Row],[Month]],tbMonthlies[Month],tbMonthlies[Unemployment],P900)</f>
        <v>3.7000000000000005E-2</v>
      </c>
      <c r="Q899" s="48">
        <f>_xlfn.XLOOKUP(tbDailies[[#This Row],[Month]],tbMonthlies[Month],tbMonthlies[Debt to GDP],Q900)</f>
        <v>75.391999999999996</v>
      </c>
    </row>
    <row r="900" spans="2:17" ht="30" customHeight="1" x14ac:dyDescent="0.25">
      <c r="B900" s="10">
        <v>43613</v>
      </c>
      <c r="C900" s="18" t="str">
        <f>TEXT(tbDailies[[#This Row],[Date]],"mmm-yy")</f>
        <v>May-19</v>
      </c>
      <c r="D900" s="4">
        <v>71</v>
      </c>
      <c r="E900" s="4" t="str">
        <f>_xlfn.XLOOKUP(tbDailies[[#This Row],[Date]],FXUSDCAD[Date],FXUSDCAD[Rate],E901)</f>
        <v>1.3477</v>
      </c>
      <c r="F900" s="6">
        <f>_xlfn.XLOOKUP(tbDailies[[#This Row],[Date]],BTC_USD_History[Date],BTC_USD_History[Close],"n/a")</f>
        <v>8719.9619139999995</v>
      </c>
      <c r="G900" s="6">
        <f>_xlfn.XLOOKUP(tbDailies[[#This Row],[Date]],ETH_USD_History[Date(UTC)],ETH_USD_History[Value],"n/a")</f>
        <v>271.45</v>
      </c>
      <c r="H900" s="6">
        <f>_xlfn.XLOOKUP(tbDailies[[#This Row],[Date]],VOO_USD_History[Date],VOO_USD_History[Close],"n/a")</f>
        <v>257.35998499999999</v>
      </c>
      <c r="I900" s="8">
        <f>_xlfn.XLOOKUP(tbDailies[[#This Row],[Date]],VIX_USD_History[DATE],VIX_USD_History[CLOSE],"n/a")</f>
        <v>17.5</v>
      </c>
      <c r="J900" s="6">
        <f>tbDailies[[#This Row],[BTC-USD]]*tbDailies[[#This Row],[FX]]</f>
        <v>11751.892671497799</v>
      </c>
      <c r="K900" s="6">
        <f>tbDailies[[#This Row],[ETH-USD]]*tbDailies[[#This Row],[FX]]</f>
        <v>365.83316499999995</v>
      </c>
      <c r="L900" s="16">
        <f>_xlfn.XLOOKUP(tbDailies[[#This Row],[Month]],tbMonthlies[Month],tbMonthlies[US Inflation],L901)</f>
        <v>1.7899999999999999E-2</v>
      </c>
      <c r="M900" s="39">
        <f>_xlfn.XLOOKUP(tbDailies[[#This Row],[Month]],tbMonthlies[Month],tbMonthlies[Buffett Indicator],M901)</f>
        <v>1.4176626457988128</v>
      </c>
      <c r="N900" s="39">
        <f>_xlfn.XLOOKUP(tbDailies[[#This Row],[Month]],tbMonthlies[Month],tbMonthlies[CPI Indicator],N901)</f>
        <v>0.71182144147649884</v>
      </c>
      <c r="O900" s="39">
        <f>_xlfn.XLOOKUP(tbDailies[[#This Row],[Month]],tbMonthlies[Month],tbMonthlies[Shiller PE],O901)</f>
        <v>0.21149999999999999</v>
      </c>
      <c r="P900" s="39">
        <f>_xlfn.XLOOKUP(tbDailies[[#This Row],[Month]],tbMonthlies[Month],tbMonthlies[Unemployment],P901)</f>
        <v>3.7000000000000005E-2</v>
      </c>
      <c r="Q900" s="48">
        <f>_xlfn.XLOOKUP(tbDailies[[#This Row],[Month]],tbMonthlies[Month],tbMonthlies[Debt to GDP],Q901)</f>
        <v>75.391999999999996</v>
      </c>
    </row>
    <row r="901" spans="2:17" ht="30" customHeight="1" x14ac:dyDescent="0.25">
      <c r="B901" s="10">
        <v>43612</v>
      </c>
      <c r="C901" s="18" t="str">
        <f>TEXT(tbDailies[[#This Row],[Date]],"mmm-yy")</f>
        <v>May-19</v>
      </c>
      <c r="D901" s="4">
        <v>70</v>
      </c>
      <c r="E901" s="4" t="str">
        <f>_xlfn.XLOOKUP(tbDailies[[#This Row],[Date]],FXUSDCAD[Date],FXUSDCAD[Rate],E902)</f>
        <v>1.3442</v>
      </c>
      <c r="F901" s="6">
        <f>_xlfn.XLOOKUP(tbDailies[[#This Row],[Date]],BTC_USD_History[Date],BTC_USD_History[Close],"n/a")</f>
        <v>8805.7783199999994</v>
      </c>
      <c r="G901" s="6">
        <f>_xlfn.XLOOKUP(tbDailies[[#This Row],[Date]],ETH_USD_History[Date(UTC)],ETH_USD_History[Value],"n/a")</f>
        <v>271.83</v>
      </c>
      <c r="H901" s="6" t="str">
        <f>_xlfn.XLOOKUP(tbDailies[[#This Row],[Date]],VOO_USD_History[Date],VOO_USD_History[Close],"n/a")</f>
        <v>n/a</v>
      </c>
      <c r="I901" s="8" t="str">
        <f>_xlfn.XLOOKUP(tbDailies[[#This Row],[Date]],VIX_USD_History[DATE],VIX_USD_History[CLOSE],"n/a")</f>
        <v>n/a</v>
      </c>
      <c r="J901" s="6">
        <f>tbDailies[[#This Row],[BTC-USD]]*tbDailies[[#This Row],[FX]]</f>
        <v>11836.727217743999</v>
      </c>
      <c r="K901" s="6">
        <f>tbDailies[[#This Row],[ETH-USD]]*tbDailies[[#This Row],[FX]]</f>
        <v>365.39388600000001</v>
      </c>
      <c r="L901" s="16">
        <f>_xlfn.XLOOKUP(tbDailies[[#This Row],[Month]],tbMonthlies[Month],tbMonthlies[US Inflation],L902)</f>
        <v>1.7899999999999999E-2</v>
      </c>
      <c r="M901" s="39">
        <f>_xlfn.XLOOKUP(tbDailies[[#This Row],[Month]],tbMonthlies[Month],tbMonthlies[Buffett Indicator],M902)</f>
        <v>1.4176626457988128</v>
      </c>
      <c r="N901" s="39">
        <f>_xlfn.XLOOKUP(tbDailies[[#This Row],[Month]],tbMonthlies[Month],tbMonthlies[CPI Indicator],N902)</f>
        <v>0.71182144147649884</v>
      </c>
      <c r="O901" s="39">
        <f>_xlfn.XLOOKUP(tbDailies[[#This Row],[Month]],tbMonthlies[Month],tbMonthlies[Shiller PE],O902)</f>
        <v>0.21149999999999999</v>
      </c>
      <c r="P901" s="39">
        <f>_xlfn.XLOOKUP(tbDailies[[#This Row],[Month]],tbMonthlies[Month],tbMonthlies[Unemployment],P902)</f>
        <v>3.7000000000000005E-2</v>
      </c>
      <c r="Q901" s="48">
        <f>_xlfn.XLOOKUP(tbDailies[[#This Row],[Month]],tbMonthlies[Month],tbMonthlies[Debt to GDP],Q902)</f>
        <v>75.391999999999996</v>
      </c>
    </row>
    <row r="902" spans="2:17" ht="30" customHeight="1" x14ac:dyDescent="0.25">
      <c r="B902" s="10">
        <v>43611</v>
      </c>
      <c r="C902" s="18" t="str">
        <f>TEXT(tbDailies[[#This Row],[Date]],"mmm-yy")</f>
        <v>May-19</v>
      </c>
      <c r="D902" s="4">
        <v>67</v>
      </c>
      <c r="E902" s="4" t="str">
        <f>_xlfn.XLOOKUP(tbDailies[[#This Row],[Date]],FXUSDCAD[Date],FXUSDCAD[Rate],E903)</f>
        <v>1.3447</v>
      </c>
      <c r="F902" s="6">
        <f>_xlfn.XLOOKUP(tbDailies[[#This Row],[Date]],BTC_USD_History[Date],BTC_USD_History[Close],"n/a")</f>
        <v>8673.2158199999994</v>
      </c>
      <c r="G902" s="6">
        <f>_xlfn.XLOOKUP(tbDailies[[#This Row],[Date]],ETH_USD_History[Date(UTC)],ETH_USD_History[Value],"n/a")</f>
        <v>268.26</v>
      </c>
      <c r="H902" s="6" t="str">
        <f>_xlfn.XLOOKUP(tbDailies[[#This Row],[Date]],VOO_USD_History[Date],VOO_USD_History[Close],"n/a")</f>
        <v>n/a</v>
      </c>
      <c r="I902" s="8" t="str">
        <f>_xlfn.XLOOKUP(tbDailies[[#This Row],[Date]],VIX_USD_History[DATE],VIX_USD_History[CLOSE],"n/a")</f>
        <v>n/a</v>
      </c>
      <c r="J902" s="6">
        <f>tbDailies[[#This Row],[BTC-USD]]*tbDailies[[#This Row],[FX]]</f>
        <v>11662.873313153999</v>
      </c>
      <c r="K902" s="6">
        <f>tbDailies[[#This Row],[ETH-USD]]*tbDailies[[#This Row],[FX]]</f>
        <v>360.72922199999999</v>
      </c>
      <c r="L902" s="16">
        <f>_xlfn.XLOOKUP(tbDailies[[#This Row],[Month]],tbMonthlies[Month],tbMonthlies[US Inflation],L903)</f>
        <v>1.7899999999999999E-2</v>
      </c>
      <c r="M902" s="39">
        <f>_xlfn.XLOOKUP(tbDailies[[#This Row],[Month]],tbMonthlies[Month],tbMonthlies[Buffett Indicator],M903)</f>
        <v>1.4176626457988128</v>
      </c>
      <c r="N902" s="39">
        <f>_xlfn.XLOOKUP(tbDailies[[#This Row],[Month]],tbMonthlies[Month],tbMonthlies[CPI Indicator],N903)</f>
        <v>0.71182144147649884</v>
      </c>
      <c r="O902" s="39">
        <f>_xlfn.XLOOKUP(tbDailies[[#This Row],[Month]],tbMonthlies[Month],tbMonthlies[Shiller PE],O903)</f>
        <v>0.21149999999999999</v>
      </c>
      <c r="P902" s="39">
        <f>_xlfn.XLOOKUP(tbDailies[[#This Row],[Month]],tbMonthlies[Month],tbMonthlies[Unemployment],P903)</f>
        <v>3.7000000000000005E-2</v>
      </c>
      <c r="Q902" s="48">
        <f>_xlfn.XLOOKUP(tbDailies[[#This Row],[Month]],tbMonthlies[Month],tbMonthlies[Debt to GDP],Q903)</f>
        <v>75.391999999999996</v>
      </c>
    </row>
    <row r="903" spans="2:17" ht="30" customHeight="1" x14ac:dyDescent="0.25">
      <c r="B903" s="10">
        <v>43610</v>
      </c>
      <c r="C903" s="18" t="str">
        <f>TEXT(tbDailies[[#This Row],[Date]],"mmm-yy")</f>
        <v>May-19</v>
      </c>
      <c r="D903" s="4">
        <v>69</v>
      </c>
      <c r="E903" s="4" t="str">
        <f>_xlfn.XLOOKUP(tbDailies[[#This Row],[Date]],FXUSDCAD[Date],FXUSDCAD[Rate],E904)</f>
        <v>1.3447</v>
      </c>
      <c r="F903" s="6">
        <f>_xlfn.XLOOKUP(tbDailies[[#This Row],[Date]],BTC_USD_History[Date],BTC_USD_History[Close],"n/a")</f>
        <v>8052.5439450000003</v>
      </c>
      <c r="G903" s="6">
        <f>_xlfn.XLOOKUP(tbDailies[[#This Row],[Date]],ETH_USD_History[Date(UTC)],ETH_USD_History[Value],"n/a")</f>
        <v>251.49</v>
      </c>
      <c r="H903" s="6" t="str">
        <f>_xlfn.XLOOKUP(tbDailies[[#This Row],[Date]],VOO_USD_History[Date],VOO_USD_History[Close],"n/a")</f>
        <v>n/a</v>
      </c>
      <c r="I903" s="8" t="str">
        <f>_xlfn.XLOOKUP(tbDailies[[#This Row],[Date]],VIX_USD_History[DATE],VIX_USD_History[CLOSE],"n/a")</f>
        <v>n/a</v>
      </c>
      <c r="J903" s="6">
        <f>tbDailies[[#This Row],[BTC-USD]]*tbDailies[[#This Row],[FX]]</f>
        <v>10828.255842841501</v>
      </c>
      <c r="K903" s="6">
        <f>tbDailies[[#This Row],[ETH-USD]]*tbDailies[[#This Row],[FX]]</f>
        <v>338.17860300000001</v>
      </c>
      <c r="L903" s="16">
        <f>_xlfn.XLOOKUP(tbDailies[[#This Row],[Month]],tbMonthlies[Month],tbMonthlies[US Inflation],L904)</f>
        <v>1.7899999999999999E-2</v>
      </c>
      <c r="M903" s="39">
        <f>_xlfn.XLOOKUP(tbDailies[[#This Row],[Month]],tbMonthlies[Month],tbMonthlies[Buffett Indicator],M904)</f>
        <v>1.4176626457988128</v>
      </c>
      <c r="N903" s="39">
        <f>_xlfn.XLOOKUP(tbDailies[[#This Row],[Month]],tbMonthlies[Month],tbMonthlies[CPI Indicator],N904)</f>
        <v>0.71182144147649884</v>
      </c>
      <c r="O903" s="39">
        <f>_xlfn.XLOOKUP(tbDailies[[#This Row],[Month]],tbMonthlies[Month],tbMonthlies[Shiller PE],O904)</f>
        <v>0.21149999999999999</v>
      </c>
      <c r="P903" s="39">
        <f>_xlfn.XLOOKUP(tbDailies[[#This Row],[Month]],tbMonthlies[Month],tbMonthlies[Unemployment],P904)</f>
        <v>3.7000000000000005E-2</v>
      </c>
      <c r="Q903" s="48">
        <f>_xlfn.XLOOKUP(tbDailies[[#This Row],[Month]],tbMonthlies[Month],tbMonthlies[Debt to GDP],Q904)</f>
        <v>75.391999999999996</v>
      </c>
    </row>
    <row r="904" spans="2:17" ht="30" customHeight="1" x14ac:dyDescent="0.25">
      <c r="B904" s="10">
        <v>43609</v>
      </c>
      <c r="C904" s="18" t="str">
        <f>TEXT(tbDailies[[#This Row],[Date]],"mmm-yy")</f>
        <v>May-19</v>
      </c>
      <c r="D904" s="4">
        <v>64</v>
      </c>
      <c r="E904" s="4" t="str">
        <f>_xlfn.XLOOKUP(tbDailies[[#This Row],[Date]],FXUSDCAD[Date],FXUSDCAD[Rate],E905)</f>
        <v>1.3447</v>
      </c>
      <c r="F904" s="6">
        <f>_xlfn.XLOOKUP(tbDailies[[#This Row],[Date]],BTC_USD_History[Date],BTC_USD_History[Close],"n/a")</f>
        <v>7987.3715819999998</v>
      </c>
      <c r="G904" s="6">
        <f>_xlfn.XLOOKUP(tbDailies[[#This Row],[Date]],ETH_USD_History[Date(UTC)],ETH_USD_History[Value],"n/a")</f>
        <v>249.61</v>
      </c>
      <c r="H904" s="6">
        <f>_xlfn.XLOOKUP(tbDailies[[#This Row],[Date]],VOO_USD_History[Date],VOO_USD_History[Close],"n/a")</f>
        <v>259.69000199999999</v>
      </c>
      <c r="I904" s="8">
        <f>_xlfn.XLOOKUP(tbDailies[[#This Row],[Date]],VIX_USD_History[DATE],VIX_USD_History[CLOSE],"n/a")</f>
        <v>15.85</v>
      </c>
      <c r="J904" s="6">
        <f>tbDailies[[#This Row],[BTC-USD]]*tbDailies[[#This Row],[FX]]</f>
        <v>10740.618566315399</v>
      </c>
      <c r="K904" s="6">
        <f>tbDailies[[#This Row],[ETH-USD]]*tbDailies[[#This Row],[FX]]</f>
        <v>335.65056700000002</v>
      </c>
      <c r="L904" s="16">
        <f>_xlfn.XLOOKUP(tbDailies[[#This Row],[Month]],tbMonthlies[Month],tbMonthlies[US Inflation],L905)</f>
        <v>1.7899999999999999E-2</v>
      </c>
      <c r="M904" s="39">
        <f>_xlfn.XLOOKUP(tbDailies[[#This Row],[Month]],tbMonthlies[Month],tbMonthlies[Buffett Indicator],M905)</f>
        <v>1.4176626457988128</v>
      </c>
      <c r="N904" s="39">
        <f>_xlfn.XLOOKUP(tbDailies[[#This Row],[Month]],tbMonthlies[Month],tbMonthlies[CPI Indicator],N905)</f>
        <v>0.71182144147649884</v>
      </c>
      <c r="O904" s="39">
        <f>_xlfn.XLOOKUP(tbDailies[[#This Row],[Month]],tbMonthlies[Month],tbMonthlies[Shiller PE],O905)</f>
        <v>0.21149999999999999</v>
      </c>
      <c r="P904" s="39">
        <f>_xlfn.XLOOKUP(tbDailies[[#This Row],[Month]],tbMonthlies[Month],tbMonthlies[Unemployment],P905)</f>
        <v>3.7000000000000005E-2</v>
      </c>
      <c r="Q904" s="48">
        <f>_xlfn.XLOOKUP(tbDailies[[#This Row],[Month]],tbMonthlies[Month],tbMonthlies[Debt to GDP],Q905)</f>
        <v>75.391999999999996</v>
      </c>
    </row>
    <row r="905" spans="2:17" ht="30" customHeight="1" x14ac:dyDescent="0.25">
      <c r="B905" s="10">
        <v>43608</v>
      </c>
      <c r="C905" s="18" t="str">
        <f>TEXT(tbDailies[[#This Row],[Date]],"mmm-yy")</f>
        <v>May-19</v>
      </c>
      <c r="D905" s="4">
        <v>65</v>
      </c>
      <c r="E905" s="4" t="str">
        <f>_xlfn.XLOOKUP(tbDailies[[#This Row],[Date]],FXUSDCAD[Date],FXUSDCAD[Rate],E906)</f>
        <v>1.3478</v>
      </c>
      <c r="F905" s="6">
        <f>_xlfn.XLOOKUP(tbDailies[[#This Row],[Date]],BTC_USD_History[Date],BTC_USD_History[Close],"n/a")</f>
        <v>7881.8466799999997</v>
      </c>
      <c r="G905" s="6">
        <f>_xlfn.XLOOKUP(tbDailies[[#This Row],[Date]],ETH_USD_History[Date(UTC)],ETH_USD_History[Value],"n/a")</f>
        <v>245.6</v>
      </c>
      <c r="H905" s="6">
        <f>_xlfn.XLOOKUP(tbDailies[[#This Row],[Date]],VOO_USD_History[Date],VOO_USD_History[Close],"n/a")</f>
        <v>259.23998999999998</v>
      </c>
      <c r="I905" s="8">
        <f>_xlfn.XLOOKUP(tbDailies[[#This Row],[Date]],VIX_USD_History[DATE],VIX_USD_History[CLOSE],"n/a")</f>
        <v>16.920000000000002</v>
      </c>
      <c r="J905" s="6">
        <f>tbDailies[[#This Row],[BTC-USD]]*tbDailies[[#This Row],[FX]]</f>
        <v>10623.152955304</v>
      </c>
      <c r="K905" s="6">
        <f>tbDailies[[#This Row],[ETH-USD]]*tbDailies[[#This Row],[FX]]</f>
        <v>331.01967999999999</v>
      </c>
      <c r="L905" s="16">
        <f>_xlfn.XLOOKUP(tbDailies[[#This Row],[Month]],tbMonthlies[Month],tbMonthlies[US Inflation],L906)</f>
        <v>1.7899999999999999E-2</v>
      </c>
      <c r="M905" s="39">
        <f>_xlfn.XLOOKUP(tbDailies[[#This Row],[Month]],tbMonthlies[Month],tbMonthlies[Buffett Indicator],M906)</f>
        <v>1.4176626457988128</v>
      </c>
      <c r="N905" s="39">
        <f>_xlfn.XLOOKUP(tbDailies[[#This Row],[Month]],tbMonthlies[Month],tbMonthlies[CPI Indicator],N906)</f>
        <v>0.71182144147649884</v>
      </c>
      <c r="O905" s="39">
        <f>_xlfn.XLOOKUP(tbDailies[[#This Row],[Month]],tbMonthlies[Month],tbMonthlies[Shiller PE],O906)</f>
        <v>0.21149999999999999</v>
      </c>
      <c r="P905" s="39">
        <f>_xlfn.XLOOKUP(tbDailies[[#This Row],[Month]],tbMonthlies[Month],tbMonthlies[Unemployment],P906)</f>
        <v>3.7000000000000005E-2</v>
      </c>
      <c r="Q905" s="48">
        <f>_xlfn.XLOOKUP(tbDailies[[#This Row],[Month]],tbMonthlies[Month],tbMonthlies[Debt to GDP],Q906)</f>
        <v>75.391999999999996</v>
      </c>
    </row>
    <row r="906" spans="2:17" ht="30" customHeight="1" x14ac:dyDescent="0.25">
      <c r="B906" s="10">
        <v>43607</v>
      </c>
      <c r="C906" s="18" t="str">
        <f>TEXT(tbDailies[[#This Row],[Date]],"mmm-yy")</f>
        <v>May-19</v>
      </c>
      <c r="D906" s="4">
        <v>69</v>
      </c>
      <c r="E906" s="4" t="str">
        <f>_xlfn.XLOOKUP(tbDailies[[#This Row],[Date]],FXUSDCAD[Date],FXUSDCAD[Rate],E907)</f>
        <v>1.3410</v>
      </c>
      <c r="F906" s="6">
        <f>_xlfn.XLOOKUP(tbDailies[[#This Row],[Date]],BTC_USD_History[Date],BTC_USD_History[Close],"n/a")</f>
        <v>7680.0664059999999</v>
      </c>
      <c r="G906" s="6">
        <f>_xlfn.XLOOKUP(tbDailies[[#This Row],[Date]],ETH_USD_History[Date(UTC)],ETH_USD_History[Value],"n/a")</f>
        <v>243.46</v>
      </c>
      <c r="H906" s="6">
        <f>_xlfn.XLOOKUP(tbDailies[[#This Row],[Date]],VOO_USD_History[Date],VOO_USD_History[Close],"n/a")</f>
        <v>262.30999800000001</v>
      </c>
      <c r="I906" s="8">
        <f>_xlfn.XLOOKUP(tbDailies[[#This Row],[Date]],VIX_USD_History[DATE],VIX_USD_History[CLOSE],"n/a")</f>
        <v>14.75</v>
      </c>
      <c r="J906" s="6">
        <f>tbDailies[[#This Row],[BTC-USD]]*tbDailies[[#This Row],[FX]]</f>
        <v>10298.969050446</v>
      </c>
      <c r="K906" s="6">
        <f>tbDailies[[#This Row],[ETH-USD]]*tbDailies[[#This Row],[FX]]</f>
        <v>326.47986000000003</v>
      </c>
      <c r="L906" s="16">
        <f>_xlfn.XLOOKUP(tbDailies[[#This Row],[Month]],tbMonthlies[Month],tbMonthlies[US Inflation],L907)</f>
        <v>1.7899999999999999E-2</v>
      </c>
      <c r="M906" s="39">
        <f>_xlfn.XLOOKUP(tbDailies[[#This Row],[Month]],tbMonthlies[Month],tbMonthlies[Buffett Indicator],M907)</f>
        <v>1.4176626457988128</v>
      </c>
      <c r="N906" s="39">
        <f>_xlfn.XLOOKUP(tbDailies[[#This Row],[Month]],tbMonthlies[Month],tbMonthlies[CPI Indicator],N907)</f>
        <v>0.71182144147649884</v>
      </c>
      <c r="O906" s="39">
        <f>_xlfn.XLOOKUP(tbDailies[[#This Row],[Month]],tbMonthlies[Month],tbMonthlies[Shiller PE],O907)</f>
        <v>0.21149999999999999</v>
      </c>
      <c r="P906" s="39">
        <f>_xlfn.XLOOKUP(tbDailies[[#This Row],[Month]],tbMonthlies[Month],tbMonthlies[Unemployment],P907)</f>
        <v>3.7000000000000005E-2</v>
      </c>
      <c r="Q906" s="48">
        <f>_xlfn.XLOOKUP(tbDailies[[#This Row],[Month]],tbMonthlies[Month],tbMonthlies[Debt to GDP],Q907)</f>
        <v>75.391999999999996</v>
      </c>
    </row>
    <row r="907" spans="2:17" ht="30" customHeight="1" x14ac:dyDescent="0.25">
      <c r="B907" s="10">
        <v>43606</v>
      </c>
      <c r="C907" s="18" t="str">
        <f>TEXT(tbDailies[[#This Row],[Date]],"mmm-yy")</f>
        <v>May-19</v>
      </c>
      <c r="D907" s="4">
        <v>68</v>
      </c>
      <c r="E907" s="4" t="str">
        <f>_xlfn.XLOOKUP(tbDailies[[#This Row],[Date]],FXUSDCAD[Date],FXUSDCAD[Rate],E908)</f>
        <v>1.3413</v>
      </c>
      <c r="F907" s="6">
        <f>_xlfn.XLOOKUP(tbDailies[[#This Row],[Date]],BTC_USD_History[Date],BTC_USD_History[Close],"n/a")</f>
        <v>7963.3276370000003</v>
      </c>
      <c r="G907" s="6">
        <f>_xlfn.XLOOKUP(tbDailies[[#This Row],[Date]],ETH_USD_History[Date(UTC)],ETH_USD_History[Value],"n/a")</f>
        <v>254.94</v>
      </c>
      <c r="H907" s="6">
        <f>_xlfn.XLOOKUP(tbDailies[[#This Row],[Date]],VOO_USD_History[Date],VOO_USD_History[Close],"n/a")</f>
        <v>263.02999899999998</v>
      </c>
      <c r="I907" s="8">
        <f>_xlfn.XLOOKUP(tbDailies[[#This Row],[Date]],VIX_USD_History[DATE],VIX_USD_History[CLOSE],"n/a")</f>
        <v>14.95</v>
      </c>
      <c r="J907" s="6">
        <f>tbDailies[[#This Row],[BTC-USD]]*tbDailies[[#This Row],[FX]]</f>
        <v>10681.211359508099</v>
      </c>
      <c r="K907" s="6">
        <f>tbDailies[[#This Row],[ETH-USD]]*tbDailies[[#This Row],[FX]]</f>
        <v>341.95102199999997</v>
      </c>
      <c r="L907" s="16">
        <f>_xlfn.XLOOKUP(tbDailies[[#This Row],[Month]],tbMonthlies[Month],tbMonthlies[US Inflation],L908)</f>
        <v>1.7899999999999999E-2</v>
      </c>
      <c r="M907" s="39">
        <f>_xlfn.XLOOKUP(tbDailies[[#This Row],[Month]],tbMonthlies[Month],tbMonthlies[Buffett Indicator],M908)</f>
        <v>1.4176626457988128</v>
      </c>
      <c r="N907" s="39">
        <f>_xlfn.XLOOKUP(tbDailies[[#This Row],[Month]],tbMonthlies[Month],tbMonthlies[CPI Indicator],N908)</f>
        <v>0.71182144147649884</v>
      </c>
      <c r="O907" s="39">
        <f>_xlfn.XLOOKUP(tbDailies[[#This Row],[Month]],tbMonthlies[Month],tbMonthlies[Shiller PE],O908)</f>
        <v>0.21149999999999999</v>
      </c>
      <c r="P907" s="39">
        <f>_xlfn.XLOOKUP(tbDailies[[#This Row],[Month]],tbMonthlies[Month],tbMonthlies[Unemployment],P908)</f>
        <v>3.7000000000000005E-2</v>
      </c>
      <c r="Q907" s="48">
        <f>_xlfn.XLOOKUP(tbDailies[[#This Row],[Month]],tbMonthlies[Month],tbMonthlies[Debt to GDP],Q908)</f>
        <v>75.391999999999996</v>
      </c>
    </row>
    <row r="908" spans="2:17" ht="30" customHeight="1" x14ac:dyDescent="0.25">
      <c r="B908" s="10">
        <v>43605</v>
      </c>
      <c r="C908" s="18" t="str">
        <f>TEXT(tbDailies[[#This Row],[Date]],"mmm-yy")</f>
        <v>May-19</v>
      </c>
      <c r="D908" s="4">
        <v>73</v>
      </c>
      <c r="E908" s="4" t="str">
        <f>_xlfn.XLOOKUP(tbDailies[[#This Row],[Date]],FXUSDCAD[Date],FXUSDCAD[Rate],E909)</f>
        <v>1.3468</v>
      </c>
      <c r="F908" s="6">
        <f>_xlfn.XLOOKUP(tbDailies[[#This Row],[Date]],BTC_USD_History[Date],BTC_USD_History[Close],"n/a")</f>
        <v>7978.3090819999998</v>
      </c>
      <c r="G908" s="6">
        <f>_xlfn.XLOOKUP(tbDailies[[#This Row],[Date]],ETH_USD_History[Date(UTC)],ETH_USD_History[Value],"n/a")</f>
        <v>252.1</v>
      </c>
      <c r="H908" s="6">
        <f>_xlfn.XLOOKUP(tbDailies[[#This Row],[Date]],VOO_USD_History[Date],VOO_USD_History[Close],"n/a")</f>
        <v>260.82000699999998</v>
      </c>
      <c r="I908" s="8">
        <f>_xlfn.XLOOKUP(tbDailies[[#This Row],[Date]],VIX_USD_History[DATE],VIX_USD_History[CLOSE],"n/a")</f>
        <v>16.309999999999999</v>
      </c>
      <c r="J908" s="6">
        <f>tbDailies[[#This Row],[BTC-USD]]*tbDailies[[#This Row],[FX]]</f>
        <v>10745.186671637599</v>
      </c>
      <c r="K908" s="6">
        <f>tbDailies[[#This Row],[ETH-USD]]*tbDailies[[#This Row],[FX]]</f>
        <v>339.52828</v>
      </c>
      <c r="L908" s="16">
        <f>_xlfn.XLOOKUP(tbDailies[[#This Row],[Month]],tbMonthlies[Month],tbMonthlies[US Inflation],L909)</f>
        <v>1.7899999999999999E-2</v>
      </c>
      <c r="M908" s="39">
        <f>_xlfn.XLOOKUP(tbDailies[[#This Row],[Month]],tbMonthlies[Month],tbMonthlies[Buffett Indicator],M909)</f>
        <v>1.4176626457988128</v>
      </c>
      <c r="N908" s="39">
        <f>_xlfn.XLOOKUP(tbDailies[[#This Row],[Month]],tbMonthlies[Month],tbMonthlies[CPI Indicator],N909)</f>
        <v>0.71182144147649884</v>
      </c>
      <c r="O908" s="39">
        <f>_xlfn.XLOOKUP(tbDailies[[#This Row],[Month]],tbMonthlies[Month],tbMonthlies[Shiller PE],O909)</f>
        <v>0.21149999999999999</v>
      </c>
      <c r="P908" s="39">
        <f>_xlfn.XLOOKUP(tbDailies[[#This Row],[Month]],tbMonthlies[Month],tbMonthlies[Unemployment],P909)</f>
        <v>3.7000000000000005E-2</v>
      </c>
      <c r="Q908" s="48">
        <f>_xlfn.XLOOKUP(tbDailies[[#This Row],[Month]],tbMonthlies[Month],tbMonthlies[Debt to GDP],Q909)</f>
        <v>75.391999999999996</v>
      </c>
    </row>
    <row r="909" spans="2:17" ht="30" customHeight="1" x14ac:dyDescent="0.25">
      <c r="B909" s="10">
        <v>43604</v>
      </c>
      <c r="C909" s="18" t="str">
        <f>TEXT(tbDailies[[#This Row],[Date]],"mmm-yy")</f>
        <v>May-19</v>
      </c>
      <c r="D909" s="4">
        <v>70</v>
      </c>
      <c r="E909" s="4" t="str">
        <f>_xlfn.XLOOKUP(tbDailies[[#This Row],[Date]],FXUSDCAD[Date],FXUSDCAD[Rate],E910)</f>
        <v>1.3468</v>
      </c>
      <c r="F909" s="6">
        <f>_xlfn.XLOOKUP(tbDailies[[#This Row],[Date]],BTC_USD_History[Date],BTC_USD_History[Close],"n/a")</f>
        <v>8197.6894530000009</v>
      </c>
      <c r="G909" s="6">
        <f>_xlfn.XLOOKUP(tbDailies[[#This Row],[Date]],ETH_USD_History[Date(UTC)],ETH_USD_History[Value],"n/a")</f>
        <v>260.89999999999998</v>
      </c>
      <c r="H909" s="6" t="str">
        <f>_xlfn.XLOOKUP(tbDailies[[#This Row],[Date]],VOO_USD_History[Date],VOO_USD_History[Close],"n/a")</f>
        <v>n/a</v>
      </c>
      <c r="I909" s="8" t="str">
        <f>_xlfn.XLOOKUP(tbDailies[[#This Row],[Date]],VIX_USD_History[DATE],VIX_USD_History[CLOSE],"n/a")</f>
        <v>n/a</v>
      </c>
      <c r="J909" s="6">
        <f>tbDailies[[#This Row],[BTC-USD]]*tbDailies[[#This Row],[FX]]</f>
        <v>11040.648155300401</v>
      </c>
      <c r="K909" s="6">
        <f>tbDailies[[#This Row],[ETH-USD]]*tbDailies[[#This Row],[FX]]</f>
        <v>351.38011999999998</v>
      </c>
      <c r="L909" s="16">
        <f>_xlfn.XLOOKUP(tbDailies[[#This Row],[Month]],tbMonthlies[Month],tbMonthlies[US Inflation],L910)</f>
        <v>1.7899999999999999E-2</v>
      </c>
      <c r="M909" s="39">
        <f>_xlfn.XLOOKUP(tbDailies[[#This Row],[Month]],tbMonthlies[Month],tbMonthlies[Buffett Indicator],M910)</f>
        <v>1.4176626457988128</v>
      </c>
      <c r="N909" s="39">
        <f>_xlfn.XLOOKUP(tbDailies[[#This Row],[Month]],tbMonthlies[Month],tbMonthlies[CPI Indicator],N910)</f>
        <v>0.71182144147649884</v>
      </c>
      <c r="O909" s="39">
        <f>_xlfn.XLOOKUP(tbDailies[[#This Row],[Month]],tbMonthlies[Month],tbMonthlies[Shiller PE],O910)</f>
        <v>0.21149999999999999</v>
      </c>
      <c r="P909" s="39">
        <f>_xlfn.XLOOKUP(tbDailies[[#This Row],[Month]],tbMonthlies[Month],tbMonthlies[Unemployment],P910)</f>
        <v>3.7000000000000005E-2</v>
      </c>
      <c r="Q909" s="48">
        <f>_xlfn.XLOOKUP(tbDailies[[#This Row],[Month]],tbMonthlies[Month],tbMonthlies[Debt to GDP],Q910)</f>
        <v>75.391999999999996</v>
      </c>
    </row>
    <row r="910" spans="2:17" ht="30" customHeight="1" x14ac:dyDescent="0.25">
      <c r="B910" s="10">
        <v>43603</v>
      </c>
      <c r="C910" s="18" t="str">
        <f>TEXT(tbDailies[[#This Row],[Date]],"mmm-yy")</f>
        <v>May-19</v>
      </c>
      <c r="D910" s="4">
        <v>67</v>
      </c>
      <c r="E910" s="4" t="str">
        <f>_xlfn.XLOOKUP(tbDailies[[#This Row],[Date]],FXUSDCAD[Date],FXUSDCAD[Rate],E911)</f>
        <v>1.3468</v>
      </c>
      <c r="F910" s="6">
        <f>_xlfn.XLOOKUP(tbDailies[[#This Row],[Date]],BTC_USD_History[Date],BTC_USD_History[Close],"n/a")</f>
        <v>7271.2080079999996</v>
      </c>
      <c r="G910" s="6">
        <f>_xlfn.XLOOKUP(tbDailies[[#This Row],[Date]],ETH_USD_History[Date(UTC)],ETH_USD_History[Value],"n/a")</f>
        <v>233.96</v>
      </c>
      <c r="H910" s="6" t="str">
        <f>_xlfn.XLOOKUP(tbDailies[[#This Row],[Date]],VOO_USD_History[Date],VOO_USD_History[Close],"n/a")</f>
        <v>n/a</v>
      </c>
      <c r="I910" s="8" t="str">
        <f>_xlfn.XLOOKUP(tbDailies[[#This Row],[Date]],VIX_USD_History[DATE],VIX_USD_History[CLOSE],"n/a")</f>
        <v>n/a</v>
      </c>
      <c r="J910" s="6">
        <f>tbDailies[[#This Row],[BTC-USD]]*tbDailies[[#This Row],[FX]]</f>
        <v>9792.8629451744</v>
      </c>
      <c r="K910" s="6">
        <f>tbDailies[[#This Row],[ETH-USD]]*tbDailies[[#This Row],[FX]]</f>
        <v>315.097328</v>
      </c>
      <c r="L910" s="16">
        <f>_xlfn.XLOOKUP(tbDailies[[#This Row],[Month]],tbMonthlies[Month],tbMonthlies[US Inflation],L911)</f>
        <v>1.7899999999999999E-2</v>
      </c>
      <c r="M910" s="39">
        <f>_xlfn.XLOOKUP(tbDailies[[#This Row],[Month]],tbMonthlies[Month],tbMonthlies[Buffett Indicator],M911)</f>
        <v>1.4176626457988128</v>
      </c>
      <c r="N910" s="39">
        <f>_xlfn.XLOOKUP(tbDailies[[#This Row],[Month]],tbMonthlies[Month],tbMonthlies[CPI Indicator],N911)</f>
        <v>0.71182144147649884</v>
      </c>
      <c r="O910" s="39">
        <f>_xlfn.XLOOKUP(tbDailies[[#This Row],[Month]],tbMonthlies[Month],tbMonthlies[Shiller PE],O911)</f>
        <v>0.21149999999999999</v>
      </c>
      <c r="P910" s="39">
        <f>_xlfn.XLOOKUP(tbDailies[[#This Row],[Month]],tbMonthlies[Month],tbMonthlies[Unemployment],P911)</f>
        <v>3.7000000000000005E-2</v>
      </c>
      <c r="Q910" s="48">
        <f>_xlfn.XLOOKUP(tbDailies[[#This Row],[Month]],tbMonthlies[Month],tbMonthlies[Debt to GDP],Q911)</f>
        <v>75.391999999999996</v>
      </c>
    </row>
    <row r="911" spans="2:17" ht="30" customHeight="1" x14ac:dyDescent="0.25">
      <c r="B911" s="10">
        <v>43602</v>
      </c>
      <c r="C911" s="18" t="str">
        <f>TEXT(tbDailies[[#This Row],[Date]],"mmm-yy")</f>
        <v>May-19</v>
      </c>
      <c r="D911" s="4">
        <v>65</v>
      </c>
      <c r="E911" s="4" t="str">
        <f>_xlfn.XLOOKUP(tbDailies[[#This Row],[Date]],FXUSDCAD[Date],FXUSDCAD[Rate],E912)</f>
        <v>1.3468</v>
      </c>
      <c r="F911" s="6">
        <f>_xlfn.XLOOKUP(tbDailies[[#This Row],[Date]],BTC_USD_History[Date],BTC_USD_History[Close],"n/a")</f>
        <v>7343.8955079999996</v>
      </c>
      <c r="G911" s="6">
        <f>_xlfn.XLOOKUP(tbDailies[[#This Row],[Date]],ETH_USD_History[Date(UTC)],ETH_USD_History[Value],"n/a")</f>
        <v>244.84</v>
      </c>
      <c r="H911" s="6">
        <f>_xlfn.XLOOKUP(tbDailies[[#This Row],[Date]],VOO_USD_History[Date],VOO_USD_History[Close],"n/a")</f>
        <v>262.60998499999999</v>
      </c>
      <c r="I911" s="8">
        <f>_xlfn.XLOOKUP(tbDailies[[#This Row],[Date]],VIX_USD_History[DATE],VIX_USD_History[CLOSE],"n/a")</f>
        <v>15.96</v>
      </c>
      <c r="J911" s="6">
        <f>tbDailies[[#This Row],[BTC-USD]]*tbDailies[[#This Row],[FX]]</f>
        <v>9890.7584701743999</v>
      </c>
      <c r="K911" s="6">
        <f>tbDailies[[#This Row],[ETH-USD]]*tbDailies[[#This Row],[FX]]</f>
        <v>329.75051200000001</v>
      </c>
      <c r="L911" s="16">
        <f>_xlfn.XLOOKUP(tbDailies[[#This Row],[Month]],tbMonthlies[Month],tbMonthlies[US Inflation],L912)</f>
        <v>1.7899999999999999E-2</v>
      </c>
      <c r="M911" s="39">
        <f>_xlfn.XLOOKUP(tbDailies[[#This Row],[Month]],tbMonthlies[Month],tbMonthlies[Buffett Indicator],M912)</f>
        <v>1.4176626457988128</v>
      </c>
      <c r="N911" s="39">
        <f>_xlfn.XLOOKUP(tbDailies[[#This Row],[Month]],tbMonthlies[Month],tbMonthlies[CPI Indicator],N912)</f>
        <v>0.71182144147649884</v>
      </c>
      <c r="O911" s="39">
        <f>_xlfn.XLOOKUP(tbDailies[[#This Row],[Month]],tbMonthlies[Month],tbMonthlies[Shiller PE],O912)</f>
        <v>0.21149999999999999</v>
      </c>
      <c r="P911" s="39">
        <f>_xlfn.XLOOKUP(tbDailies[[#This Row],[Month]],tbMonthlies[Month],tbMonthlies[Unemployment],P912)</f>
        <v>3.7000000000000005E-2</v>
      </c>
      <c r="Q911" s="48">
        <f>_xlfn.XLOOKUP(tbDailies[[#This Row],[Month]],tbMonthlies[Month],tbMonthlies[Debt to GDP],Q912)</f>
        <v>75.391999999999996</v>
      </c>
    </row>
    <row r="912" spans="2:17" ht="30" customHeight="1" x14ac:dyDescent="0.25">
      <c r="B912" s="10">
        <v>43601</v>
      </c>
      <c r="C912" s="18" t="str">
        <f>TEXT(tbDailies[[#This Row],[Date]],"mmm-yy")</f>
        <v>May-19</v>
      </c>
      <c r="D912" s="4">
        <v>75</v>
      </c>
      <c r="E912" s="4" t="str">
        <f>_xlfn.XLOOKUP(tbDailies[[#This Row],[Date]],FXUSDCAD[Date],FXUSDCAD[Rate],E913)</f>
        <v>1.3439</v>
      </c>
      <c r="F912" s="6">
        <f>_xlfn.XLOOKUP(tbDailies[[#This Row],[Date]],BTC_USD_History[Date],BTC_USD_History[Close],"n/a")</f>
        <v>7884.9091799999997</v>
      </c>
      <c r="G912" s="6">
        <f>_xlfn.XLOOKUP(tbDailies[[#This Row],[Date]],ETH_USD_History[Date(UTC)],ETH_USD_History[Value],"n/a")</f>
        <v>264.47000000000003</v>
      </c>
      <c r="H912" s="6">
        <f>_xlfn.XLOOKUP(tbDailies[[#This Row],[Date]],VOO_USD_History[Date],VOO_USD_History[Close],"n/a")</f>
        <v>264.209991</v>
      </c>
      <c r="I912" s="8">
        <f>_xlfn.XLOOKUP(tbDailies[[#This Row],[Date]],VIX_USD_History[DATE],VIX_USD_History[CLOSE],"n/a")</f>
        <v>15.29</v>
      </c>
      <c r="J912" s="6">
        <f>tbDailies[[#This Row],[BTC-USD]]*tbDailies[[#This Row],[FX]]</f>
        <v>10596.529447002</v>
      </c>
      <c r="K912" s="6">
        <f>tbDailies[[#This Row],[ETH-USD]]*tbDailies[[#This Row],[FX]]</f>
        <v>355.42123300000009</v>
      </c>
      <c r="L912" s="16">
        <f>_xlfn.XLOOKUP(tbDailies[[#This Row],[Month]],tbMonthlies[Month],tbMonthlies[US Inflation],L913)</f>
        <v>1.7899999999999999E-2</v>
      </c>
      <c r="M912" s="39">
        <f>_xlfn.XLOOKUP(tbDailies[[#This Row],[Month]],tbMonthlies[Month],tbMonthlies[Buffett Indicator],M913)</f>
        <v>1.4176626457988128</v>
      </c>
      <c r="N912" s="39">
        <f>_xlfn.XLOOKUP(tbDailies[[#This Row],[Month]],tbMonthlies[Month],tbMonthlies[CPI Indicator],N913)</f>
        <v>0.71182144147649884</v>
      </c>
      <c r="O912" s="39">
        <f>_xlfn.XLOOKUP(tbDailies[[#This Row],[Month]],tbMonthlies[Month],tbMonthlies[Shiller PE],O913)</f>
        <v>0.21149999999999999</v>
      </c>
      <c r="P912" s="39">
        <f>_xlfn.XLOOKUP(tbDailies[[#This Row],[Month]],tbMonthlies[Month],tbMonthlies[Unemployment],P913)</f>
        <v>3.7000000000000005E-2</v>
      </c>
      <c r="Q912" s="48">
        <f>_xlfn.XLOOKUP(tbDailies[[#This Row],[Month]],tbMonthlies[Month],tbMonthlies[Debt to GDP],Q913)</f>
        <v>75.391999999999996</v>
      </c>
    </row>
    <row r="913" spans="2:17" ht="30" customHeight="1" x14ac:dyDescent="0.25">
      <c r="B913" s="10">
        <v>43600</v>
      </c>
      <c r="C913" s="18" t="str">
        <f>TEXT(tbDailies[[#This Row],[Date]],"mmm-yy")</f>
        <v>May-19</v>
      </c>
      <c r="D913" s="4">
        <v>77</v>
      </c>
      <c r="E913" s="4" t="str">
        <f>_xlfn.XLOOKUP(tbDailies[[#This Row],[Date]],FXUSDCAD[Date],FXUSDCAD[Rate],E914)</f>
        <v>1.3451</v>
      </c>
      <c r="F913" s="6">
        <f>_xlfn.XLOOKUP(tbDailies[[#This Row],[Date]],BTC_USD_History[Date],BTC_USD_History[Close],"n/a")</f>
        <v>8205.1679690000001</v>
      </c>
      <c r="G913" s="6">
        <f>_xlfn.XLOOKUP(tbDailies[[#This Row],[Date]],ETH_USD_History[Date(UTC)],ETH_USD_History[Value],"n/a")</f>
        <v>248.64</v>
      </c>
      <c r="H913" s="6">
        <f>_xlfn.XLOOKUP(tbDailies[[#This Row],[Date]],VOO_USD_History[Date],VOO_USD_History[Close],"n/a")</f>
        <v>261.80999800000001</v>
      </c>
      <c r="I913" s="8">
        <f>_xlfn.XLOOKUP(tbDailies[[#This Row],[Date]],VIX_USD_History[DATE],VIX_USD_History[CLOSE],"n/a")</f>
        <v>16.440000000000001</v>
      </c>
      <c r="J913" s="6">
        <f>tbDailies[[#This Row],[BTC-USD]]*tbDailies[[#This Row],[FX]]</f>
        <v>11036.7714351019</v>
      </c>
      <c r="K913" s="6">
        <f>tbDailies[[#This Row],[ETH-USD]]*tbDailies[[#This Row],[FX]]</f>
        <v>334.44566399999997</v>
      </c>
      <c r="L913" s="16">
        <f>_xlfn.XLOOKUP(tbDailies[[#This Row],[Month]],tbMonthlies[Month],tbMonthlies[US Inflation],L914)</f>
        <v>1.7899999999999999E-2</v>
      </c>
      <c r="M913" s="39">
        <f>_xlfn.XLOOKUP(tbDailies[[#This Row],[Month]],tbMonthlies[Month],tbMonthlies[Buffett Indicator],M914)</f>
        <v>1.4176626457988128</v>
      </c>
      <c r="N913" s="39">
        <f>_xlfn.XLOOKUP(tbDailies[[#This Row],[Month]],tbMonthlies[Month],tbMonthlies[CPI Indicator],N914)</f>
        <v>0.71182144147649884</v>
      </c>
      <c r="O913" s="39">
        <f>_xlfn.XLOOKUP(tbDailies[[#This Row],[Month]],tbMonthlies[Month],tbMonthlies[Shiller PE],O914)</f>
        <v>0.21149999999999999</v>
      </c>
      <c r="P913" s="39">
        <f>_xlfn.XLOOKUP(tbDailies[[#This Row],[Month]],tbMonthlies[Month],tbMonthlies[Unemployment],P914)</f>
        <v>3.7000000000000005E-2</v>
      </c>
      <c r="Q913" s="48">
        <f>_xlfn.XLOOKUP(tbDailies[[#This Row],[Month]],tbMonthlies[Month],tbMonthlies[Debt to GDP],Q914)</f>
        <v>75.391999999999996</v>
      </c>
    </row>
    <row r="914" spans="2:17" ht="30" customHeight="1" x14ac:dyDescent="0.25">
      <c r="B914" s="10">
        <v>43599</v>
      </c>
      <c r="C914" s="18" t="str">
        <f>TEXT(tbDailies[[#This Row],[Date]],"mmm-yy")</f>
        <v>May-19</v>
      </c>
      <c r="D914" s="4">
        <v>78</v>
      </c>
      <c r="E914" s="4" t="str">
        <f>_xlfn.XLOOKUP(tbDailies[[#This Row],[Date]],FXUSDCAD[Date],FXUSDCAD[Rate],E915)</f>
        <v>1.3469</v>
      </c>
      <c r="F914" s="6">
        <f>_xlfn.XLOOKUP(tbDailies[[#This Row],[Date]],BTC_USD_History[Date],BTC_USD_History[Close],"n/a")</f>
        <v>7994.4160160000001</v>
      </c>
      <c r="G914" s="6">
        <f>_xlfn.XLOOKUP(tbDailies[[#This Row],[Date]],ETH_USD_History[Date(UTC)],ETH_USD_History[Value],"n/a")</f>
        <v>217.16</v>
      </c>
      <c r="H914" s="6">
        <f>_xlfn.XLOOKUP(tbDailies[[#This Row],[Date]],VOO_USD_History[Date],VOO_USD_History[Close],"n/a")</f>
        <v>260.26998900000001</v>
      </c>
      <c r="I914" s="8">
        <f>_xlfn.XLOOKUP(tbDailies[[#This Row],[Date]],VIX_USD_History[DATE],VIX_USD_History[CLOSE],"n/a")</f>
        <v>18.059999999999999</v>
      </c>
      <c r="J914" s="6">
        <f>tbDailies[[#This Row],[BTC-USD]]*tbDailies[[#This Row],[FX]]</f>
        <v>10767.678931950401</v>
      </c>
      <c r="K914" s="6">
        <f>tbDailies[[#This Row],[ETH-USD]]*tbDailies[[#This Row],[FX]]</f>
        <v>292.49280399999998</v>
      </c>
      <c r="L914" s="16">
        <f>_xlfn.XLOOKUP(tbDailies[[#This Row],[Month]],tbMonthlies[Month],tbMonthlies[US Inflation],L915)</f>
        <v>1.7899999999999999E-2</v>
      </c>
      <c r="M914" s="39">
        <f>_xlfn.XLOOKUP(tbDailies[[#This Row],[Month]],tbMonthlies[Month],tbMonthlies[Buffett Indicator],M915)</f>
        <v>1.4176626457988128</v>
      </c>
      <c r="N914" s="39">
        <f>_xlfn.XLOOKUP(tbDailies[[#This Row],[Month]],tbMonthlies[Month],tbMonthlies[CPI Indicator],N915)</f>
        <v>0.71182144147649884</v>
      </c>
      <c r="O914" s="39">
        <f>_xlfn.XLOOKUP(tbDailies[[#This Row],[Month]],tbMonthlies[Month],tbMonthlies[Shiller PE],O915)</f>
        <v>0.21149999999999999</v>
      </c>
      <c r="P914" s="39">
        <f>_xlfn.XLOOKUP(tbDailies[[#This Row],[Month]],tbMonthlies[Month],tbMonthlies[Unemployment],P915)</f>
        <v>3.7000000000000005E-2</v>
      </c>
      <c r="Q914" s="48">
        <f>_xlfn.XLOOKUP(tbDailies[[#This Row],[Month]],tbMonthlies[Month],tbMonthlies[Debt to GDP],Q915)</f>
        <v>75.391999999999996</v>
      </c>
    </row>
    <row r="915" spans="2:17" ht="30" customHeight="1" x14ac:dyDescent="0.25">
      <c r="B915" s="10">
        <v>43598</v>
      </c>
      <c r="C915" s="18" t="str">
        <f>TEXT(tbDailies[[#This Row],[Date]],"mmm-yy")</f>
        <v>May-19</v>
      </c>
      <c r="D915" s="4">
        <v>78</v>
      </c>
      <c r="E915" s="4" t="str">
        <f>_xlfn.XLOOKUP(tbDailies[[#This Row],[Date]],FXUSDCAD[Date],FXUSDCAD[Rate],E916)</f>
        <v>1.3457</v>
      </c>
      <c r="F915" s="6">
        <f>_xlfn.XLOOKUP(tbDailies[[#This Row],[Date]],BTC_USD_History[Date],BTC_USD_History[Close],"n/a")</f>
        <v>7814.9150390000004</v>
      </c>
      <c r="G915" s="6">
        <f>_xlfn.XLOOKUP(tbDailies[[#This Row],[Date]],ETH_USD_History[Date(UTC)],ETH_USD_History[Value],"n/a")</f>
        <v>195.83</v>
      </c>
      <c r="H915" s="6">
        <f>_xlfn.XLOOKUP(tbDailies[[#This Row],[Date]],VOO_USD_History[Date],VOO_USD_History[Close],"n/a")</f>
        <v>258.02999899999998</v>
      </c>
      <c r="I915" s="8">
        <f>_xlfn.XLOOKUP(tbDailies[[#This Row],[Date]],VIX_USD_History[DATE],VIX_USD_History[CLOSE],"n/a")</f>
        <v>20.55</v>
      </c>
      <c r="J915" s="6">
        <f>tbDailies[[#This Row],[BTC-USD]]*tbDailies[[#This Row],[FX]]</f>
        <v>10516.531167982299</v>
      </c>
      <c r="K915" s="6">
        <f>tbDailies[[#This Row],[ETH-USD]]*tbDailies[[#This Row],[FX]]</f>
        <v>263.52843100000001</v>
      </c>
      <c r="L915" s="16">
        <f>_xlfn.XLOOKUP(tbDailies[[#This Row],[Month]],tbMonthlies[Month],tbMonthlies[US Inflation],L916)</f>
        <v>1.7899999999999999E-2</v>
      </c>
      <c r="M915" s="39">
        <f>_xlfn.XLOOKUP(tbDailies[[#This Row],[Month]],tbMonthlies[Month],tbMonthlies[Buffett Indicator],M916)</f>
        <v>1.4176626457988128</v>
      </c>
      <c r="N915" s="39">
        <f>_xlfn.XLOOKUP(tbDailies[[#This Row],[Month]],tbMonthlies[Month],tbMonthlies[CPI Indicator],N916)</f>
        <v>0.71182144147649884</v>
      </c>
      <c r="O915" s="39">
        <f>_xlfn.XLOOKUP(tbDailies[[#This Row],[Month]],tbMonthlies[Month],tbMonthlies[Shiller PE],O916)</f>
        <v>0.21149999999999999</v>
      </c>
      <c r="P915" s="39">
        <f>_xlfn.XLOOKUP(tbDailies[[#This Row],[Month]],tbMonthlies[Month],tbMonthlies[Unemployment],P916)</f>
        <v>3.7000000000000005E-2</v>
      </c>
      <c r="Q915" s="48">
        <f>_xlfn.XLOOKUP(tbDailies[[#This Row],[Month]],tbMonthlies[Month],tbMonthlies[Debt to GDP],Q916)</f>
        <v>75.391999999999996</v>
      </c>
    </row>
    <row r="916" spans="2:17" ht="30" customHeight="1" x14ac:dyDescent="0.25">
      <c r="B916" s="10">
        <v>43597</v>
      </c>
      <c r="C916" s="18" t="str">
        <f>TEXT(tbDailies[[#This Row],[Date]],"mmm-yy")</f>
        <v>May-19</v>
      </c>
      <c r="D916" s="4">
        <v>75</v>
      </c>
      <c r="E916" s="4" t="str">
        <f>_xlfn.XLOOKUP(tbDailies[[#This Row],[Date]],FXUSDCAD[Date],FXUSDCAD[Rate],E917)</f>
        <v>1.3418</v>
      </c>
      <c r="F916" s="6">
        <f>_xlfn.XLOOKUP(tbDailies[[#This Row],[Date]],BTC_USD_History[Date],BTC_USD_History[Close],"n/a")</f>
        <v>6972.3715819999998</v>
      </c>
      <c r="G916" s="6">
        <f>_xlfn.XLOOKUP(tbDailies[[#This Row],[Date]],ETH_USD_History[Date(UTC)],ETH_USD_History[Value],"n/a")</f>
        <v>188.14</v>
      </c>
      <c r="H916" s="6" t="str">
        <f>_xlfn.XLOOKUP(tbDailies[[#This Row],[Date]],VOO_USD_History[Date],VOO_USD_History[Close],"n/a")</f>
        <v>n/a</v>
      </c>
      <c r="I916" s="8" t="str">
        <f>_xlfn.XLOOKUP(tbDailies[[#This Row],[Date]],VIX_USD_History[DATE],VIX_USD_History[CLOSE],"n/a")</f>
        <v>n/a</v>
      </c>
      <c r="J916" s="6">
        <f>tbDailies[[#This Row],[BTC-USD]]*tbDailies[[#This Row],[FX]]</f>
        <v>9355.5281887275996</v>
      </c>
      <c r="K916" s="6">
        <f>tbDailies[[#This Row],[ETH-USD]]*tbDailies[[#This Row],[FX]]</f>
        <v>252.44625200000002</v>
      </c>
      <c r="L916" s="16">
        <f>_xlfn.XLOOKUP(tbDailies[[#This Row],[Month]],tbMonthlies[Month],tbMonthlies[US Inflation],L917)</f>
        <v>1.7899999999999999E-2</v>
      </c>
      <c r="M916" s="39">
        <f>_xlfn.XLOOKUP(tbDailies[[#This Row],[Month]],tbMonthlies[Month],tbMonthlies[Buffett Indicator],M917)</f>
        <v>1.4176626457988128</v>
      </c>
      <c r="N916" s="39">
        <f>_xlfn.XLOOKUP(tbDailies[[#This Row],[Month]],tbMonthlies[Month],tbMonthlies[CPI Indicator],N917)</f>
        <v>0.71182144147649884</v>
      </c>
      <c r="O916" s="39">
        <f>_xlfn.XLOOKUP(tbDailies[[#This Row],[Month]],tbMonthlies[Month],tbMonthlies[Shiller PE],O917)</f>
        <v>0.21149999999999999</v>
      </c>
      <c r="P916" s="39">
        <f>_xlfn.XLOOKUP(tbDailies[[#This Row],[Month]],tbMonthlies[Month],tbMonthlies[Unemployment],P917)</f>
        <v>3.7000000000000005E-2</v>
      </c>
      <c r="Q916" s="48">
        <f>_xlfn.XLOOKUP(tbDailies[[#This Row],[Month]],tbMonthlies[Month],tbMonthlies[Debt to GDP],Q917)</f>
        <v>75.391999999999996</v>
      </c>
    </row>
    <row r="917" spans="2:17" ht="30" customHeight="1" x14ac:dyDescent="0.25">
      <c r="B917" s="10">
        <v>43596</v>
      </c>
      <c r="C917" s="18" t="str">
        <f>TEXT(tbDailies[[#This Row],[Date]],"mmm-yy")</f>
        <v>May-19</v>
      </c>
      <c r="D917" s="4">
        <v>76</v>
      </c>
      <c r="E917" s="4" t="str">
        <f>_xlfn.XLOOKUP(tbDailies[[#This Row],[Date]],FXUSDCAD[Date],FXUSDCAD[Rate],E918)</f>
        <v>1.3418</v>
      </c>
      <c r="F917" s="6">
        <f>_xlfn.XLOOKUP(tbDailies[[#This Row],[Date]],BTC_USD_History[Date],BTC_USD_History[Close],"n/a")</f>
        <v>7204.7714839999999</v>
      </c>
      <c r="G917" s="6">
        <f>_xlfn.XLOOKUP(tbDailies[[#This Row],[Date]],ETH_USD_History[Date(UTC)],ETH_USD_History[Value],"n/a")</f>
        <v>192.44</v>
      </c>
      <c r="H917" s="6" t="str">
        <f>_xlfn.XLOOKUP(tbDailies[[#This Row],[Date]],VOO_USD_History[Date],VOO_USD_History[Close],"n/a")</f>
        <v>n/a</v>
      </c>
      <c r="I917" s="8" t="str">
        <f>_xlfn.XLOOKUP(tbDailies[[#This Row],[Date]],VIX_USD_History[DATE],VIX_USD_History[CLOSE],"n/a")</f>
        <v>n/a</v>
      </c>
      <c r="J917" s="6">
        <f>tbDailies[[#This Row],[BTC-USD]]*tbDailies[[#This Row],[FX]]</f>
        <v>9667.3623772312003</v>
      </c>
      <c r="K917" s="6">
        <f>tbDailies[[#This Row],[ETH-USD]]*tbDailies[[#This Row],[FX]]</f>
        <v>258.21599200000003</v>
      </c>
      <c r="L917" s="16">
        <f>_xlfn.XLOOKUP(tbDailies[[#This Row],[Month]],tbMonthlies[Month],tbMonthlies[US Inflation],L918)</f>
        <v>1.7899999999999999E-2</v>
      </c>
      <c r="M917" s="39">
        <f>_xlfn.XLOOKUP(tbDailies[[#This Row],[Month]],tbMonthlies[Month],tbMonthlies[Buffett Indicator],M918)</f>
        <v>1.4176626457988128</v>
      </c>
      <c r="N917" s="39">
        <f>_xlfn.XLOOKUP(tbDailies[[#This Row],[Month]],tbMonthlies[Month],tbMonthlies[CPI Indicator],N918)</f>
        <v>0.71182144147649884</v>
      </c>
      <c r="O917" s="39">
        <f>_xlfn.XLOOKUP(tbDailies[[#This Row],[Month]],tbMonthlies[Month],tbMonthlies[Shiller PE],O918)</f>
        <v>0.21149999999999999</v>
      </c>
      <c r="P917" s="39">
        <f>_xlfn.XLOOKUP(tbDailies[[#This Row],[Month]],tbMonthlies[Month],tbMonthlies[Unemployment],P918)</f>
        <v>3.7000000000000005E-2</v>
      </c>
      <c r="Q917" s="48">
        <f>_xlfn.XLOOKUP(tbDailies[[#This Row],[Month]],tbMonthlies[Month],tbMonthlies[Debt to GDP],Q918)</f>
        <v>75.391999999999996</v>
      </c>
    </row>
    <row r="918" spans="2:17" ht="30" customHeight="1" x14ac:dyDescent="0.25">
      <c r="B918" s="10">
        <v>43595</v>
      </c>
      <c r="C918" s="18" t="str">
        <f>TEXT(tbDailies[[#This Row],[Date]],"mmm-yy")</f>
        <v>May-19</v>
      </c>
      <c r="D918" s="4">
        <v>71</v>
      </c>
      <c r="E918" s="4" t="str">
        <f>_xlfn.XLOOKUP(tbDailies[[#This Row],[Date]],FXUSDCAD[Date],FXUSDCAD[Rate],E919)</f>
        <v>1.3418</v>
      </c>
      <c r="F918" s="6">
        <f>_xlfn.XLOOKUP(tbDailies[[#This Row],[Date]],BTC_USD_History[Date],BTC_USD_History[Close],"n/a")</f>
        <v>6378.8491210000002</v>
      </c>
      <c r="G918" s="6">
        <f>_xlfn.XLOOKUP(tbDailies[[#This Row],[Date]],ETH_USD_History[Date(UTC)],ETH_USD_History[Value],"n/a")</f>
        <v>172.5</v>
      </c>
      <c r="H918" s="6">
        <f>_xlfn.XLOOKUP(tbDailies[[#This Row],[Date]],VOO_USD_History[Date],VOO_USD_History[Close],"n/a")</f>
        <v>264.51998900000001</v>
      </c>
      <c r="I918" s="8">
        <f>_xlfn.XLOOKUP(tbDailies[[#This Row],[Date]],VIX_USD_History[DATE],VIX_USD_History[CLOSE],"n/a")</f>
        <v>16.04</v>
      </c>
      <c r="J918" s="6">
        <f>tbDailies[[#This Row],[BTC-USD]]*tbDailies[[#This Row],[FX]]</f>
        <v>8559.1397505578007</v>
      </c>
      <c r="K918" s="6">
        <f>tbDailies[[#This Row],[ETH-USD]]*tbDailies[[#This Row],[FX]]</f>
        <v>231.46050000000002</v>
      </c>
      <c r="L918" s="16">
        <f>_xlfn.XLOOKUP(tbDailies[[#This Row],[Month]],tbMonthlies[Month],tbMonthlies[US Inflation],L919)</f>
        <v>1.7899999999999999E-2</v>
      </c>
      <c r="M918" s="39">
        <f>_xlfn.XLOOKUP(tbDailies[[#This Row],[Month]],tbMonthlies[Month],tbMonthlies[Buffett Indicator],M919)</f>
        <v>1.4176626457988128</v>
      </c>
      <c r="N918" s="39">
        <f>_xlfn.XLOOKUP(tbDailies[[#This Row],[Month]],tbMonthlies[Month],tbMonthlies[CPI Indicator],N919)</f>
        <v>0.71182144147649884</v>
      </c>
      <c r="O918" s="39">
        <f>_xlfn.XLOOKUP(tbDailies[[#This Row],[Month]],tbMonthlies[Month],tbMonthlies[Shiller PE],O919)</f>
        <v>0.21149999999999999</v>
      </c>
      <c r="P918" s="39">
        <f>_xlfn.XLOOKUP(tbDailies[[#This Row],[Month]],tbMonthlies[Month],tbMonthlies[Unemployment],P919)</f>
        <v>3.7000000000000005E-2</v>
      </c>
      <c r="Q918" s="48">
        <f>_xlfn.XLOOKUP(tbDailies[[#This Row],[Month]],tbMonthlies[Month],tbMonthlies[Debt to GDP],Q919)</f>
        <v>75.391999999999996</v>
      </c>
    </row>
    <row r="919" spans="2:17" ht="30" customHeight="1" x14ac:dyDescent="0.25">
      <c r="B919" s="10">
        <v>43594</v>
      </c>
      <c r="C919" s="18" t="str">
        <f>TEXT(tbDailies[[#This Row],[Date]],"mmm-yy")</f>
        <v>May-19</v>
      </c>
      <c r="D919" s="4">
        <v>69</v>
      </c>
      <c r="E919" s="4" t="str">
        <f>_xlfn.XLOOKUP(tbDailies[[#This Row],[Date]],FXUSDCAD[Date],FXUSDCAD[Rate],E920)</f>
        <v>1.3483</v>
      </c>
      <c r="F919" s="6">
        <f>_xlfn.XLOOKUP(tbDailies[[#This Row],[Date]],BTC_USD_History[Date],BTC_USD_History[Close],"n/a")</f>
        <v>6174.5288090000004</v>
      </c>
      <c r="G919" s="6">
        <f>_xlfn.XLOOKUP(tbDailies[[#This Row],[Date]],ETH_USD_History[Date(UTC)],ETH_USD_History[Value],"n/a")</f>
        <v>170.86</v>
      </c>
      <c r="H919" s="6">
        <f>_xlfn.XLOOKUP(tbDailies[[#This Row],[Date]],VOO_USD_History[Date],VOO_USD_History[Close],"n/a")</f>
        <v>263.290009</v>
      </c>
      <c r="I919" s="8">
        <f>_xlfn.XLOOKUP(tbDailies[[#This Row],[Date]],VIX_USD_History[DATE],VIX_USD_History[CLOSE],"n/a")</f>
        <v>19.100000000000001</v>
      </c>
      <c r="J919" s="6">
        <f>tbDailies[[#This Row],[BTC-USD]]*tbDailies[[#This Row],[FX]]</f>
        <v>8325.1171931747012</v>
      </c>
      <c r="K919" s="6">
        <f>tbDailies[[#This Row],[ETH-USD]]*tbDailies[[#This Row],[FX]]</f>
        <v>230.37053800000004</v>
      </c>
      <c r="L919" s="16">
        <f>_xlfn.XLOOKUP(tbDailies[[#This Row],[Month]],tbMonthlies[Month],tbMonthlies[US Inflation],L920)</f>
        <v>1.7899999999999999E-2</v>
      </c>
      <c r="M919" s="39">
        <f>_xlfn.XLOOKUP(tbDailies[[#This Row],[Month]],tbMonthlies[Month],tbMonthlies[Buffett Indicator],M920)</f>
        <v>1.4176626457988128</v>
      </c>
      <c r="N919" s="39">
        <f>_xlfn.XLOOKUP(tbDailies[[#This Row],[Month]],tbMonthlies[Month],tbMonthlies[CPI Indicator],N920)</f>
        <v>0.71182144147649884</v>
      </c>
      <c r="O919" s="39">
        <f>_xlfn.XLOOKUP(tbDailies[[#This Row],[Month]],tbMonthlies[Month],tbMonthlies[Shiller PE],O920)</f>
        <v>0.21149999999999999</v>
      </c>
      <c r="P919" s="39">
        <f>_xlfn.XLOOKUP(tbDailies[[#This Row],[Month]],tbMonthlies[Month],tbMonthlies[Unemployment],P920)</f>
        <v>3.7000000000000005E-2</v>
      </c>
      <c r="Q919" s="48">
        <f>_xlfn.XLOOKUP(tbDailies[[#This Row],[Month]],tbMonthlies[Month],tbMonthlies[Debt to GDP],Q920)</f>
        <v>75.391999999999996</v>
      </c>
    </row>
    <row r="920" spans="2:17" ht="30" customHeight="1" x14ac:dyDescent="0.25">
      <c r="B920" s="10">
        <v>43593</v>
      </c>
      <c r="C920" s="18" t="str">
        <f>TEXT(tbDailies[[#This Row],[Date]],"mmm-yy")</f>
        <v>May-19</v>
      </c>
      <c r="D920" s="4">
        <v>63</v>
      </c>
      <c r="E920" s="4" t="str">
        <f>_xlfn.XLOOKUP(tbDailies[[#This Row],[Date]],FXUSDCAD[Date],FXUSDCAD[Rate],E921)</f>
        <v>1.3466</v>
      </c>
      <c r="F920" s="6">
        <f>_xlfn.XLOOKUP(tbDailies[[#This Row],[Date]],BTC_USD_History[Date],BTC_USD_History[Close],"n/a")</f>
        <v>5982.4575199999999</v>
      </c>
      <c r="G920" s="6">
        <f>_xlfn.XLOOKUP(tbDailies[[#This Row],[Date]],ETH_USD_History[Date(UTC)],ETH_USD_History[Value],"n/a")</f>
        <v>171.42</v>
      </c>
      <c r="H920" s="6">
        <f>_xlfn.XLOOKUP(tbDailies[[#This Row],[Date]],VOO_USD_History[Date],VOO_USD_History[Close],"n/a")</f>
        <v>264.10000600000001</v>
      </c>
      <c r="I920" s="8">
        <f>_xlfn.XLOOKUP(tbDailies[[#This Row],[Date]],VIX_USD_History[DATE],VIX_USD_History[CLOSE],"n/a")</f>
        <v>19.399999999999999</v>
      </c>
      <c r="J920" s="6">
        <f>tbDailies[[#This Row],[BTC-USD]]*tbDailies[[#This Row],[FX]]</f>
        <v>8055.977296432</v>
      </c>
      <c r="K920" s="6">
        <f>tbDailies[[#This Row],[ETH-USD]]*tbDailies[[#This Row],[FX]]</f>
        <v>230.834172</v>
      </c>
      <c r="L920" s="16">
        <f>_xlfn.XLOOKUP(tbDailies[[#This Row],[Month]],tbMonthlies[Month],tbMonthlies[US Inflation],L921)</f>
        <v>1.7899999999999999E-2</v>
      </c>
      <c r="M920" s="39">
        <f>_xlfn.XLOOKUP(tbDailies[[#This Row],[Month]],tbMonthlies[Month],tbMonthlies[Buffett Indicator],M921)</f>
        <v>1.4176626457988128</v>
      </c>
      <c r="N920" s="39">
        <f>_xlfn.XLOOKUP(tbDailies[[#This Row],[Month]],tbMonthlies[Month],tbMonthlies[CPI Indicator],N921)</f>
        <v>0.71182144147649884</v>
      </c>
      <c r="O920" s="39">
        <f>_xlfn.XLOOKUP(tbDailies[[#This Row],[Month]],tbMonthlies[Month],tbMonthlies[Shiller PE],O921)</f>
        <v>0.21149999999999999</v>
      </c>
      <c r="P920" s="39">
        <f>_xlfn.XLOOKUP(tbDailies[[#This Row],[Month]],tbMonthlies[Month],tbMonthlies[Unemployment],P921)</f>
        <v>3.7000000000000005E-2</v>
      </c>
      <c r="Q920" s="48">
        <f>_xlfn.XLOOKUP(tbDailies[[#This Row],[Month]],tbMonthlies[Month],tbMonthlies[Debt to GDP],Q921)</f>
        <v>75.391999999999996</v>
      </c>
    </row>
    <row r="921" spans="2:17" ht="30" customHeight="1" x14ac:dyDescent="0.25">
      <c r="B921" s="10">
        <v>43592</v>
      </c>
      <c r="C921" s="18" t="str">
        <f>TEXT(tbDailies[[#This Row],[Date]],"mmm-yy")</f>
        <v>May-19</v>
      </c>
      <c r="D921" s="4">
        <v>69</v>
      </c>
      <c r="E921" s="4" t="str">
        <f>_xlfn.XLOOKUP(tbDailies[[#This Row],[Date]],FXUSDCAD[Date],FXUSDCAD[Rate],E922)</f>
        <v>1.3476</v>
      </c>
      <c r="F921" s="6">
        <f>_xlfn.XLOOKUP(tbDailies[[#This Row],[Date]],BTC_USD_History[Date],BTC_USD_History[Close],"n/a")</f>
        <v>5829.5014650000003</v>
      </c>
      <c r="G921" s="6">
        <f>_xlfn.XLOOKUP(tbDailies[[#This Row],[Date]],ETH_USD_History[Date(UTC)],ETH_USD_History[Value],"n/a")</f>
        <v>168.59</v>
      </c>
      <c r="H921" s="6">
        <f>_xlfn.XLOOKUP(tbDailies[[#This Row],[Date]],VOO_USD_History[Date],VOO_USD_History[Close],"n/a")</f>
        <v>264.61999500000002</v>
      </c>
      <c r="I921" s="8">
        <f>_xlfn.XLOOKUP(tbDailies[[#This Row],[Date]],VIX_USD_History[DATE],VIX_USD_History[CLOSE],"n/a")</f>
        <v>19.32</v>
      </c>
      <c r="J921" s="6">
        <f>tbDailies[[#This Row],[BTC-USD]]*tbDailies[[#This Row],[FX]]</f>
        <v>7855.8361742340003</v>
      </c>
      <c r="K921" s="6">
        <f>tbDailies[[#This Row],[ETH-USD]]*tbDailies[[#This Row],[FX]]</f>
        <v>227.19188399999999</v>
      </c>
      <c r="L921" s="16">
        <f>_xlfn.XLOOKUP(tbDailies[[#This Row],[Month]],tbMonthlies[Month],tbMonthlies[US Inflation],L922)</f>
        <v>1.7899999999999999E-2</v>
      </c>
      <c r="M921" s="39">
        <f>_xlfn.XLOOKUP(tbDailies[[#This Row],[Month]],tbMonthlies[Month],tbMonthlies[Buffett Indicator],M922)</f>
        <v>1.4176626457988128</v>
      </c>
      <c r="N921" s="39">
        <f>_xlfn.XLOOKUP(tbDailies[[#This Row],[Month]],tbMonthlies[Month],tbMonthlies[CPI Indicator],N922)</f>
        <v>0.71182144147649884</v>
      </c>
      <c r="O921" s="39">
        <f>_xlfn.XLOOKUP(tbDailies[[#This Row],[Month]],tbMonthlies[Month],tbMonthlies[Shiller PE],O922)</f>
        <v>0.21149999999999999</v>
      </c>
      <c r="P921" s="39">
        <f>_xlfn.XLOOKUP(tbDailies[[#This Row],[Month]],tbMonthlies[Month],tbMonthlies[Unemployment],P922)</f>
        <v>3.7000000000000005E-2</v>
      </c>
      <c r="Q921" s="48">
        <f>_xlfn.XLOOKUP(tbDailies[[#This Row],[Month]],tbMonthlies[Month],tbMonthlies[Debt to GDP],Q922)</f>
        <v>75.391999999999996</v>
      </c>
    </row>
    <row r="922" spans="2:17" ht="30" customHeight="1" x14ac:dyDescent="0.25">
      <c r="B922" s="10">
        <v>43591</v>
      </c>
      <c r="C922" s="18" t="str">
        <f>TEXT(tbDailies[[#This Row],[Date]],"mmm-yy")</f>
        <v>May-19</v>
      </c>
      <c r="D922" s="4">
        <v>57</v>
      </c>
      <c r="E922" s="4" t="str">
        <f>_xlfn.XLOOKUP(tbDailies[[#This Row],[Date]],FXUSDCAD[Date],FXUSDCAD[Rate],E923)</f>
        <v>1.3456</v>
      </c>
      <c r="F922" s="6">
        <f>_xlfn.XLOOKUP(tbDailies[[#This Row],[Date]],BTC_USD_History[Date],BTC_USD_History[Close],"n/a")</f>
        <v>5746.8071289999998</v>
      </c>
      <c r="G922" s="6">
        <f>_xlfn.XLOOKUP(tbDailies[[#This Row],[Date]],ETH_USD_History[Date(UTC)],ETH_USD_History[Value],"n/a")</f>
        <v>173.7</v>
      </c>
      <c r="H922" s="6">
        <f>_xlfn.XLOOKUP(tbDailies[[#This Row],[Date]],VOO_USD_History[Date],VOO_USD_History[Close],"n/a")</f>
        <v>268.98001099999999</v>
      </c>
      <c r="I922" s="8">
        <f>_xlfn.XLOOKUP(tbDailies[[#This Row],[Date]],VIX_USD_History[DATE],VIX_USD_History[CLOSE],"n/a")</f>
        <v>15.44</v>
      </c>
      <c r="J922" s="6">
        <f>tbDailies[[#This Row],[BTC-USD]]*tbDailies[[#This Row],[FX]]</f>
        <v>7732.9036727823996</v>
      </c>
      <c r="K922" s="6">
        <f>tbDailies[[#This Row],[ETH-USD]]*tbDailies[[#This Row],[FX]]</f>
        <v>233.73071999999996</v>
      </c>
      <c r="L922" s="16">
        <f>_xlfn.XLOOKUP(tbDailies[[#This Row],[Month]],tbMonthlies[Month],tbMonthlies[US Inflation],L923)</f>
        <v>1.7899999999999999E-2</v>
      </c>
      <c r="M922" s="39">
        <f>_xlfn.XLOOKUP(tbDailies[[#This Row],[Month]],tbMonthlies[Month],tbMonthlies[Buffett Indicator],M923)</f>
        <v>1.4176626457988128</v>
      </c>
      <c r="N922" s="39">
        <f>_xlfn.XLOOKUP(tbDailies[[#This Row],[Month]],tbMonthlies[Month],tbMonthlies[CPI Indicator],N923)</f>
        <v>0.71182144147649884</v>
      </c>
      <c r="O922" s="39">
        <f>_xlfn.XLOOKUP(tbDailies[[#This Row],[Month]],tbMonthlies[Month],tbMonthlies[Shiller PE],O923)</f>
        <v>0.21149999999999999</v>
      </c>
      <c r="P922" s="39">
        <f>_xlfn.XLOOKUP(tbDailies[[#This Row],[Month]],tbMonthlies[Month],tbMonthlies[Unemployment],P923)</f>
        <v>3.7000000000000005E-2</v>
      </c>
      <c r="Q922" s="48">
        <f>_xlfn.XLOOKUP(tbDailies[[#This Row],[Month]],tbMonthlies[Month],tbMonthlies[Debt to GDP],Q923)</f>
        <v>75.391999999999996</v>
      </c>
    </row>
    <row r="923" spans="2:17" ht="30" customHeight="1" x14ac:dyDescent="0.25">
      <c r="B923" s="10">
        <v>43590</v>
      </c>
      <c r="C923" s="18" t="str">
        <f>TEXT(tbDailies[[#This Row],[Date]],"mmm-yy")</f>
        <v>May-19</v>
      </c>
      <c r="D923" s="4">
        <v>67</v>
      </c>
      <c r="E923" s="4" t="str">
        <f>_xlfn.XLOOKUP(tbDailies[[#This Row],[Date]],FXUSDCAD[Date],FXUSDCAD[Rate],E924)</f>
        <v>1.3429</v>
      </c>
      <c r="F923" s="6">
        <f>_xlfn.XLOOKUP(tbDailies[[#This Row],[Date]],BTC_USD_History[Date],BTC_USD_History[Close],"n/a")</f>
        <v>5795.7084960000002</v>
      </c>
      <c r="G923" s="6">
        <f>_xlfn.XLOOKUP(tbDailies[[#This Row],[Date]],ETH_USD_History[Date(UTC)],ETH_USD_History[Value],"n/a")</f>
        <v>163.94</v>
      </c>
      <c r="H923" s="6" t="str">
        <f>_xlfn.XLOOKUP(tbDailies[[#This Row],[Date]],VOO_USD_History[Date],VOO_USD_History[Close],"n/a")</f>
        <v>n/a</v>
      </c>
      <c r="I923" s="8" t="str">
        <f>_xlfn.XLOOKUP(tbDailies[[#This Row],[Date]],VIX_USD_History[DATE],VIX_USD_History[CLOSE],"n/a")</f>
        <v>n/a</v>
      </c>
      <c r="J923" s="6">
        <f>tbDailies[[#This Row],[BTC-USD]]*tbDailies[[#This Row],[FX]]</f>
        <v>7783.0569392784</v>
      </c>
      <c r="K923" s="6">
        <f>tbDailies[[#This Row],[ETH-USD]]*tbDailies[[#This Row],[FX]]</f>
        <v>220.15502599999999</v>
      </c>
      <c r="L923" s="16">
        <f>_xlfn.XLOOKUP(tbDailies[[#This Row],[Month]],tbMonthlies[Month],tbMonthlies[US Inflation],L924)</f>
        <v>1.7899999999999999E-2</v>
      </c>
      <c r="M923" s="39">
        <f>_xlfn.XLOOKUP(tbDailies[[#This Row],[Month]],tbMonthlies[Month],tbMonthlies[Buffett Indicator],M924)</f>
        <v>1.4176626457988128</v>
      </c>
      <c r="N923" s="39">
        <f>_xlfn.XLOOKUP(tbDailies[[#This Row],[Month]],tbMonthlies[Month],tbMonthlies[CPI Indicator],N924)</f>
        <v>0.71182144147649884</v>
      </c>
      <c r="O923" s="39">
        <f>_xlfn.XLOOKUP(tbDailies[[#This Row],[Month]],tbMonthlies[Month],tbMonthlies[Shiller PE],O924)</f>
        <v>0.21149999999999999</v>
      </c>
      <c r="P923" s="39">
        <f>_xlfn.XLOOKUP(tbDailies[[#This Row],[Month]],tbMonthlies[Month],tbMonthlies[Unemployment],P924)</f>
        <v>3.7000000000000005E-2</v>
      </c>
      <c r="Q923" s="48">
        <f>_xlfn.XLOOKUP(tbDailies[[#This Row],[Month]],tbMonthlies[Month],tbMonthlies[Debt to GDP],Q924)</f>
        <v>75.391999999999996</v>
      </c>
    </row>
    <row r="924" spans="2:17" ht="30" customHeight="1" x14ac:dyDescent="0.25">
      <c r="B924" s="10">
        <v>43589</v>
      </c>
      <c r="C924" s="18" t="str">
        <f>TEXT(tbDailies[[#This Row],[Date]],"mmm-yy")</f>
        <v>May-19</v>
      </c>
      <c r="D924" s="4">
        <v>66</v>
      </c>
      <c r="E924" s="4" t="str">
        <f>_xlfn.XLOOKUP(tbDailies[[#This Row],[Date]],FXUSDCAD[Date],FXUSDCAD[Rate],E925)</f>
        <v>1.3429</v>
      </c>
      <c r="F924" s="6">
        <f>_xlfn.XLOOKUP(tbDailies[[#This Row],[Date]],BTC_USD_History[Date],BTC_USD_History[Close],"n/a")</f>
        <v>5831.1674800000001</v>
      </c>
      <c r="G924" s="6">
        <f>_xlfn.XLOOKUP(tbDailies[[#This Row],[Date]],ETH_USD_History[Date(UTC)],ETH_USD_History[Value],"n/a")</f>
        <v>163.61000000000001</v>
      </c>
      <c r="H924" s="6" t="str">
        <f>_xlfn.XLOOKUP(tbDailies[[#This Row],[Date]],VOO_USD_History[Date],VOO_USD_History[Close],"n/a")</f>
        <v>n/a</v>
      </c>
      <c r="I924" s="8" t="str">
        <f>_xlfn.XLOOKUP(tbDailies[[#This Row],[Date]],VIX_USD_History[DATE],VIX_USD_History[CLOSE],"n/a")</f>
        <v>n/a</v>
      </c>
      <c r="J924" s="6">
        <f>tbDailies[[#This Row],[BTC-USD]]*tbDailies[[#This Row],[FX]]</f>
        <v>7830.6748088920003</v>
      </c>
      <c r="K924" s="6">
        <f>tbDailies[[#This Row],[ETH-USD]]*tbDailies[[#This Row],[FX]]</f>
        <v>219.71186900000001</v>
      </c>
      <c r="L924" s="16">
        <f>_xlfn.XLOOKUP(tbDailies[[#This Row],[Month]],tbMonthlies[Month],tbMonthlies[US Inflation],L925)</f>
        <v>1.7899999999999999E-2</v>
      </c>
      <c r="M924" s="39">
        <f>_xlfn.XLOOKUP(tbDailies[[#This Row],[Month]],tbMonthlies[Month],tbMonthlies[Buffett Indicator],M925)</f>
        <v>1.4176626457988128</v>
      </c>
      <c r="N924" s="39">
        <f>_xlfn.XLOOKUP(tbDailies[[#This Row],[Month]],tbMonthlies[Month],tbMonthlies[CPI Indicator],N925)</f>
        <v>0.71182144147649884</v>
      </c>
      <c r="O924" s="39">
        <f>_xlfn.XLOOKUP(tbDailies[[#This Row],[Month]],tbMonthlies[Month],tbMonthlies[Shiller PE],O925)</f>
        <v>0.21149999999999999</v>
      </c>
      <c r="P924" s="39">
        <f>_xlfn.XLOOKUP(tbDailies[[#This Row],[Month]],tbMonthlies[Month],tbMonthlies[Unemployment],P925)</f>
        <v>3.7000000000000005E-2</v>
      </c>
      <c r="Q924" s="48">
        <f>_xlfn.XLOOKUP(tbDailies[[#This Row],[Month]],tbMonthlies[Month],tbMonthlies[Debt to GDP],Q925)</f>
        <v>75.391999999999996</v>
      </c>
    </row>
    <row r="925" spans="2:17" ht="30" customHeight="1" x14ac:dyDescent="0.25">
      <c r="B925" s="10">
        <v>43588</v>
      </c>
      <c r="C925" s="18" t="str">
        <f>TEXT(tbDailies[[#This Row],[Date]],"mmm-yy")</f>
        <v>May-19</v>
      </c>
      <c r="D925" s="4">
        <v>63</v>
      </c>
      <c r="E925" s="4" t="str">
        <f>_xlfn.XLOOKUP(tbDailies[[#This Row],[Date]],FXUSDCAD[Date],FXUSDCAD[Rate],E926)</f>
        <v>1.3429</v>
      </c>
      <c r="F925" s="6">
        <f>_xlfn.XLOOKUP(tbDailies[[#This Row],[Date]],BTC_USD_History[Date],BTC_USD_History[Close],"n/a")</f>
        <v>5768.2895509999998</v>
      </c>
      <c r="G925" s="6">
        <f>_xlfn.XLOOKUP(tbDailies[[#This Row],[Date]],ETH_USD_History[Date(UTC)],ETH_USD_History[Value],"n/a")</f>
        <v>168.24</v>
      </c>
      <c r="H925" s="6">
        <f>_xlfn.XLOOKUP(tbDailies[[#This Row],[Date]],VOO_USD_History[Date],VOO_USD_History[Close],"n/a")</f>
        <v>270.04998799999998</v>
      </c>
      <c r="I925" s="8">
        <f>_xlfn.XLOOKUP(tbDailies[[#This Row],[Date]],VIX_USD_History[DATE],VIX_USD_History[CLOSE],"n/a")</f>
        <v>12.87</v>
      </c>
      <c r="J925" s="6">
        <f>tbDailies[[#This Row],[BTC-USD]]*tbDailies[[#This Row],[FX]]</f>
        <v>7746.2360380378996</v>
      </c>
      <c r="K925" s="6">
        <f>tbDailies[[#This Row],[ETH-USD]]*tbDailies[[#This Row],[FX]]</f>
        <v>225.929496</v>
      </c>
      <c r="L925" s="16">
        <f>_xlfn.XLOOKUP(tbDailies[[#This Row],[Month]],tbMonthlies[Month],tbMonthlies[US Inflation],L926)</f>
        <v>1.7899999999999999E-2</v>
      </c>
      <c r="M925" s="39">
        <f>_xlfn.XLOOKUP(tbDailies[[#This Row],[Month]],tbMonthlies[Month],tbMonthlies[Buffett Indicator],M926)</f>
        <v>1.4176626457988128</v>
      </c>
      <c r="N925" s="39">
        <f>_xlfn.XLOOKUP(tbDailies[[#This Row],[Month]],tbMonthlies[Month],tbMonthlies[CPI Indicator],N926)</f>
        <v>0.71182144147649884</v>
      </c>
      <c r="O925" s="39">
        <f>_xlfn.XLOOKUP(tbDailies[[#This Row],[Month]],tbMonthlies[Month],tbMonthlies[Shiller PE],O926)</f>
        <v>0.21149999999999999</v>
      </c>
      <c r="P925" s="39">
        <f>_xlfn.XLOOKUP(tbDailies[[#This Row],[Month]],tbMonthlies[Month],tbMonthlies[Unemployment],P926)</f>
        <v>3.7000000000000005E-2</v>
      </c>
      <c r="Q925" s="48">
        <f>_xlfn.XLOOKUP(tbDailies[[#This Row],[Month]],tbMonthlies[Month],tbMonthlies[Debt to GDP],Q926)</f>
        <v>75.391999999999996</v>
      </c>
    </row>
    <row r="926" spans="2:17" ht="30" customHeight="1" x14ac:dyDescent="0.25">
      <c r="B926" s="10">
        <v>43587</v>
      </c>
      <c r="C926" s="18" t="str">
        <f>TEXT(tbDailies[[#This Row],[Date]],"mmm-yy")</f>
        <v>May-19</v>
      </c>
      <c r="D926" s="4">
        <v>50</v>
      </c>
      <c r="E926" s="4" t="str">
        <f>_xlfn.XLOOKUP(tbDailies[[#This Row],[Date]],FXUSDCAD[Date],FXUSDCAD[Rate],E927)</f>
        <v>1.3462</v>
      </c>
      <c r="F926" s="6">
        <f>_xlfn.XLOOKUP(tbDailies[[#This Row],[Date]],BTC_USD_History[Date],BTC_USD_History[Close],"n/a")</f>
        <v>5505.2836909999996</v>
      </c>
      <c r="G926" s="6">
        <f>_xlfn.XLOOKUP(tbDailies[[#This Row],[Date]],ETH_USD_History[Date(UTC)],ETH_USD_History[Value],"n/a")</f>
        <v>161.29</v>
      </c>
      <c r="H926" s="6">
        <f>_xlfn.XLOOKUP(tbDailies[[#This Row],[Date]],VOO_USD_History[Date],VOO_USD_History[Close],"n/a")</f>
        <v>267.51001000000002</v>
      </c>
      <c r="I926" s="8">
        <f>_xlfn.XLOOKUP(tbDailies[[#This Row],[Date]],VIX_USD_History[DATE],VIX_USD_History[CLOSE],"n/a")</f>
        <v>14.42</v>
      </c>
      <c r="J926" s="6">
        <f>tbDailies[[#This Row],[BTC-USD]]*tbDailies[[#This Row],[FX]]</f>
        <v>7411.2129048241995</v>
      </c>
      <c r="K926" s="6">
        <f>tbDailies[[#This Row],[ETH-USD]]*tbDailies[[#This Row],[FX]]</f>
        <v>217.12859800000001</v>
      </c>
      <c r="L926" s="16">
        <f>_xlfn.XLOOKUP(tbDailies[[#This Row],[Month]],tbMonthlies[Month],tbMonthlies[US Inflation],L927)</f>
        <v>1.7899999999999999E-2</v>
      </c>
      <c r="M926" s="39">
        <f>_xlfn.XLOOKUP(tbDailies[[#This Row],[Month]],tbMonthlies[Month],tbMonthlies[Buffett Indicator],M927)</f>
        <v>1.4176626457988128</v>
      </c>
      <c r="N926" s="39">
        <f>_xlfn.XLOOKUP(tbDailies[[#This Row],[Month]],tbMonthlies[Month],tbMonthlies[CPI Indicator],N927)</f>
        <v>0.71182144147649884</v>
      </c>
      <c r="O926" s="39">
        <f>_xlfn.XLOOKUP(tbDailies[[#This Row],[Month]],tbMonthlies[Month],tbMonthlies[Shiller PE],O927)</f>
        <v>0.21149999999999999</v>
      </c>
      <c r="P926" s="39">
        <f>_xlfn.XLOOKUP(tbDailies[[#This Row],[Month]],tbMonthlies[Month],tbMonthlies[Unemployment],P927)</f>
        <v>3.7000000000000005E-2</v>
      </c>
      <c r="Q926" s="48">
        <f>_xlfn.XLOOKUP(tbDailies[[#This Row],[Month]],tbMonthlies[Month],tbMonthlies[Debt to GDP],Q927)</f>
        <v>75.391999999999996</v>
      </c>
    </row>
    <row r="927" spans="2:17" ht="30" customHeight="1" x14ac:dyDescent="0.25">
      <c r="B927" s="10">
        <v>43586</v>
      </c>
      <c r="C927" s="18" t="str">
        <f>TEXT(tbDailies[[#This Row],[Date]],"mmm-yy")</f>
        <v>May-19</v>
      </c>
      <c r="D927" s="4">
        <v>51</v>
      </c>
      <c r="E927" s="4" t="str">
        <f>_xlfn.XLOOKUP(tbDailies[[#This Row],[Date]],FXUSDCAD[Date],FXUSDCAD[Rate],E928)</f>
        <v>1.3416</v>
      </c>
      <c r="F927" s="6">
        <f>_xlfn.XLOOKUP(tbDailies[[#This Row],[Date]],BTC_USD_History[Date],BTC_USD_History[Close],"n/a")</f>
        <v>5402.6972660000001</v>
      </c>
      <c r="G927" s="6">
        <f>_xlfn.XLOOKUP(tbDailies[[#This Row],[Date]],ETH_USD_History[Date(UTC)],ETH_USD_History[Value],"n/a")</f>
        <v>161.41999999999999</v>
      </c>
      <c r="H927" s="6">
        <f>_xlfn.XLOOKUP(tbDailies[[#This Row],[Date]],VOO_USD_History[Date],VOO_USD_History[Close],"n/a")</f>
        <v>268.040009</v>
      </c>
      <c r="I927" s="8">
        <f>_xlfn.XLOOKUP(tbDailies[[#This Row],[Date]],VIX_USD_History[DATE],VIX_USD_History[CLOSE],"n/a")</f>
        <v>14.8</v>
      </c>
      <c r="J927" s="6">
        <f>tbDailies[[#This Row],[BTC-USD]]*tbDailies[[#This Row],[FX]]</f>
        <v>7248.2586520655996</v>
      </c>
      <c r="K927" s="6">
        <f>tbDailies[[#This Row],[ETH-USD]]*tbDailies[[#This Row],[FX]]</f>
        <v>216.56107199999997</v>
      </c>
      <c r="L927" s="16">
        <f>_xlfn.XLOOKUP(tbDailies[[#This Row],[Month]],tbMonthlies[Month],tbMonthlies[US Inflation],L928)</f>
        <v>1.7899999999999999E-2</v>
      </c>
      <c r="M927" s="39">
        <f>_xlfn.XLOOKUP(tbDailies[[#This Row],[Month]],tbMonthlies[Month],tbMonthlies[Buffett Indicator],M928)</f>
        <v>1.4176626457988128</v>
      </c>
      <c r="N927" s="39">
        <f>_xlfn.XLOOKUP(tbDailies[[#This Row],[Month]],tbMonthlies[Month],tbMonthlies[CPI Indicator],N928)</f>
        <v>0.71182144147649884</v>
      </c>
      <c r="O927" s="39">
        <f>_xlfn.XLOOKUP(tbDailies[[#This Row],[Month]],tbMonthlies[Month],tbMonthlies[Shiller PE],O928)</f>
        <v>0.21149999999999999</v>
      </c>
      <c r="P927" s="39">
        <f>_xlfn.XLOOKUP(tbDailies[[#This Row],[Month]],tbMonthlies[Month],tbMonthlies[Unemployment],P928)</f>
        <v>3.7000000000000005E-2</v>
      </c>
      <c r="Q927" s="48">
        <f>_xlfn.XLOOKUP(tbDailies[[#This Row],[Month]],tbMonthlies[Month],tbMonthlies[Debt to GDP],Q928)</f>
        <v>75.391999999999996</v>
      </c>
    </row>
    <row r="928" spans="2:17" ht="30" customHeight="1" x14ac:dyDescent="0.25">
      <c r="B928" s="10">
        <v>43585</v>
      </c>
      <c r="C928" s="18" t="str">
        <f>TEXT(tbDailies[[#This Row],[Date]],"mmm-yy")</f>
        <v>Apr-19</v>
      </c>
      <c r="D928" s="4">
        <v>42</v>
      </c>
      <c r="E928" s="4" t="str">
        <f>_xlfn.XLOOKUP(tbDailies[[#This Row],[Date]],FXUSDCAD[Date],FXUSDCAD[Rate],E929)</f>
        <v>1.3423</v>
      </c>
      <c r="F928" s="6">
        <f>_xlfn.XLOOKUP(tbDailies[[#This Row],[Date]],BTC_USD_History[Date],BTC_USD_History[Close],"n/a")</f>
        <v>5350.7265630000002</v>
      </c>
      <c r="G928" s="6">
        <f>_xlfn.XLOOKUP(tbDailies[[#This Row],[Date]],ETH_USD_History[Date(UTC)],ETH_USD_History[Value],"n/a")</f>
        <v>164.39</v>
      </c>
      <c r="H928" s="6">
        <f>_xlfn.XLOOKUP(tbDailies[[#This Row],[Date]],VOO_USD_History[Date],VOO_USD_History[Close],"n/a")</f>
        <v>270.01001000000002</v>
      </c>
      <c r="I928" s="8">
        <f>_xlfn.XLOOKUP(tbDailies[[#This Row],[Date]],VIX_USD_History[DATE],VIX_USD_History[CLOSE],"n/a")</f>
        <v>13.12</v>
      </c>
      <c r="J928" s="6">
        <f>tbDailies[[#This Row],[BTC-USD]]*tbDailies[[#This Row],[FX]]</f>
        <v>7182.2802655149007</v>
      </c>
      <c r="K928" s="6">
        <f>tbDailies[[#This Row],[ETH-USD]]*tbDailies[[#This Row],[FX]]</f>
        <v>220.660697</v>
      </c>
      <c r="L928" s="16">
        <f>_xlfn.XLOOKUP(tbDailies[[#This Row],[Month]],tbMonthlies[Month],tbMonthlies[US Inflation],L929)</f>
        <v>0.02</v>
      </c>
      <c r="M928" s="39">
        <f>_xlfn.XLOOKUP(tbDailies[[#This Row],[Month]],tbMonthlies[Month],tbMonthlies[Buffett Indicator],M929)</f>
        <v>1.3907213719137737</v>
      </c>
      <c r="N928" s="39">
        <f>_xlfn.XLOOKUP(tbDailies[[#This Row],[Month]],tbMonthlies[Month],tbMonthlies[CPI Indicator],N929)</f>
        <v>0.71030936431609082</v>
      </c>
      <c r="O928" s="39">
        <f>_xlfn.XLOOKUP(tbDailies[[#This Row],[Month]],tbMonthlies[Month],tbMonthlies[Shiller PE],O929)</f>
        <v>0.21559999999999999</v>
      </c>
      <c r="P928" s="39">
        <f>_xlfn.XLOOKUP(tbDailies[[#This Row],[Month]],tbMonthlies[Month],tbMonthlies[Unemployment],P929)</f>
        <v>3.7000000000000005E-2</v>
      </c>
      <c r="Q928" s="48">
        <f>_xlfn.XLOOKUP(tbDailies[[#This Row],[Month]],tbMonthlies[Month],tbMonthlies[Debt to GDP],Q929)</f>
        <v>75.391999999999996</v>
      </c>
    </row>
    <row r="929" spans="2:17" ht="30" customHeight="1" x14ac:dyDescent="0.25">
      <c r="B929" s="10">
        <v>43584</v>
      </c>
      <c r="C929" s="18" t="str">
        <f>TEXT(tbDailies[[#This Row],[Date]],"mmm-yy")</f>
        <v>Apr-19</v>
      </c>
      <c r="D929" s="4">
        <v>42</v>
      </c>
      <c r="E929" s="4" t="str">
        <f>_xlfn.XLOOKUP(tbDailies[[#This Row],[Date]],FXUSDCAD[Date],FXUSDCAD[Rate],E930)</f>
        <v>1.3456</v>
      </c>
      <c r="F929" s="6">
        <f>_xlfn.XLOOKUP(tbDailies[[#This Row],[Date]],BTC_USD_History[Date],BTC_USD_History[Close],"n/a")</f>
        <v>5247.3525390000004</v>
      </c>
      <c r="G929" s="6">
        <f>_xlfn.XLOOKUP(tbDailies[[#This Row],[Date]],ETH_USD_History[Date(UTC)],ETH_USD_History[Value],"n/a")</f>
        <v>156.69</v>
      </c>
      <c r="H929" s="6">
        <f>_xlfn.XLOOKUP(tbDailies[[#This Row],[Date]],VOO_USD_History[Date],VOO_USD_History[Close],"n/a")</f>
        <v>269.83999599999999</v>
      </c>
      <c r="I929" s="8">
        <f>_xlfn.XLOOKUP(tbDailies[[#This Row],[Date]],VIX_USD_History[DATE],VIX_USD_History[CLOSE],"n/a")</f>
        <v>13.11</v>
      </c>
      <c r="J929" s="6">
        <f>tbDailies[[#This Row],[BTC-USD]]*tbDailies[[#This Row],[FX]]</f>
        <v>7060.8375764784005</v>
      </c>
      <c r="K929" s="6">
        <f>tbDailies[[#This Row],[ETH-USD]]*tbDailies[[#This Row],[FX]]</f>
        <v>210.84206399999999</v>
      </c>
      <c r="L929" s="16">
        <f>_xlfn.XLOOKUP(tbDailies[[#This Row],[Month]],tbMonthlies[Month],tbMonthlies[US Inflation],L930)</f>
        <v>0.02</v>
      </c>
      <c r="M929" s="39">
        <f>_xlfn.XLOOKUP(tbDailies[[#This Row],[Month]],tbMonthlies[Month],tbMonthlies[Buffett Indicator],M930)</f>
        <v>1.3907213719137737</v>
      </c>
      <c r="N929" s="39">
        <f>_xlfn.XLOOKUP(tbDailies[[#This Row],[Month]],tbMonthlies[Month],tbMonthlies[CPI Indicator],N930)</f>
        <v>0.71030936431609082</v>
      </c>
      <c r="O929" s="39">
        <f>_xlfn.XLOOKUP(tbDailies[[#This Row],[Month]],tbMonthlies[Month],tbMonthlies[Shiller PE],O930)</f>
        <v>0.21559999999999999</v>
      </c>
      <c r="P929" s="39">
        <f>_xlfn.XLOOKUP(tbDailies[[#This Row],[Month]],tbMonthlies[Month],tbMonthlies[Unemployment],P930)</f>
        <v>3.7000000000000005E-2</v>
      </c>
      <c r="Q929" s="48">
        <f>_xlfn.XLOOKUP(tbDailies[[#This Row],[Month]],tbMonthlies[Month],tbMonthlies[Debt to GDP],Q930)</f>
        <v>75.391999999999996</v>
      </c>
    </row>
    <row r="930" spans="2:17" ht="30" customHeight="1" x14ac:dyDescent="0.25">
      <c r="B930" s="10">
        <v>43583</v>
      </c>
      <c r="C930" s="18" t="str">
        <f>TEXT(tbDailies[[#This Row],[Date]],"mmm-yy")</f>
        <v>Apr-19</v>
      </c>
      <c r="D930" s="4">
        <v>40</v>
      </c>
      <c r="E930" s="4" t="str">
        <f>_xlfn.XLOOKUP(tbDailies[[#This Row],[Date]],FXUSDCAD[Date],FXUSDCAD[Rate],E931)</f>
        <v>1.3460</v>
      </c>
      <c r="F930" s="6">
        <f>_xlfn.XLOOKUP(tbDailies[[#This Row],[Date]],BTC_USD_History[Date],BTC_USD_History[Close],"n/a")</f>
        <v>5285.1391599999997</v>
      </c>
      <c r="G930" s="6">
        <f>_xlfn.XLOOKUP(tbDailies[[#This Row],[Date]],ETH_USD_History[Date(UTC)],ETH_USD_History[Value],"n/a")</f>
        <v>158.05000000000001</v>
      </c>
      <c r="H930" s="6" t="str">
        <f>_xlfn.XLOOKUP(tbDailies[[#This Row],[Date]],VOO_USD_History[Date],VOO_USD_History[Close],"n/a")</f>
        <v>n/a</v>
      </c>
      <c r="I930" s="8" t="str">
        <f>_xlfn.XLOOKUP(tbDailies[[#This Row],[Date]],VIX_USD_History[DATE],VIX_USD_History[CLOSE],"n/a")</f>
        <v>n/a</v>
      </c>
      <c r="J930" s="6">
        <f>tbDailies[[#This Row],[BTC-USD]]*tbDailies[[#This Row],[FX]]</f>
        <v>7113.7973093600003</v>
      </c>
      <c r="K930" s="6">
        <f>tbDailies[[#This Row],[ETH-USD]]*tbDailies[[#This Row],[FX]]</f>
        <v>212.73530000000002</v>
      </c>
      <c r="L930" s="16">
        <f>_xlfn.XLOOKUP(tbDailies[[#This Row],[Month]],tbMonthlies[Month],tbMonthlies[US Inflation],L931)</f>
        <v>0.02</v>
      </c>
      <c r="M930" s="39">
        <f>_xlfn.XLOOKUP(tbDailies[[#This Row],[Month]],tbMonthlies[Month],tbMonthlies[Buffett Indicator],M931)</f>
        <v>1.3907213719137737</v>
      </c>
      <c r="N930" s="39">
        <f>_xlfn.XLOOKUP(tbDailies[[#This Row],[Month]],tbMonthlies[Month],tbMonthlies[CPI Indicator],N931)</f>
        <v>0.71030936431609082</v>
      </c>
      <c r="O930" s="39">
        <f>_xlfn.XLOOKUP(tbDailies[[#This Row],[Month]],tbMonthlies[Month],tbMonthlies[Shiller PE],O931)</f>
        <v>0.21559999999999999</v>
      </c>
      <c r="P930" s="39">
        <f>_xlfn.XLOOKUP(tbDailies[[#This Row],[Month]],tbMonthlies[Month],tbMonthlies[Unemployment],P931)</f>
        <v>3.7000000000000005E-2</v>
      </c>
      <c r="Q930" s="48">
        <f>_xlfn.XLOOKUP(tbDailies[[#This Row],[Month]],tbMonthlies[Month],tbMonthlies[Debt to GDP],Q931)</f>
        <v>75.391999999999996</v>
      </c>
    </row>
    <row r="931" spans="2:17" ht="30" customHeight="1" x14ac:dyDescent="0.25">
      <c r="B931" s="10">
        <v>43582</v>
      </c>
      <c r="C931" s="18" t="str">
        <f>TEXT(tbDailies[[#This Row],[Date]],"mmm-yy")</f>
        <v>Apr-19</v>
      </c>
      <c r="D931" s="4">
        <v>42</v>
      </c>
      <c r="E931" s="4" t="str">
        <f>_xlfn.XLOOKUP(tbDailies[[#This Row],[Date]],FXUSDCAD[Date],FXUSDCAD[Rate],E932)</f>
        <v>1.3460</v>
      </c>
      <c r="F931" s="6">
        <f>_xlfn.XLOOKUP(tbDailies[[#This Row],[Date]],BTC_USD_History[Date],BTC_USD_History[Close],"n/a")</f>
        <v>5268.2910160000001</v>
      </c>
      <c r="G931" s="6">
        <f>_xlfn.XLOOKUP(tbDailies[[#This Row],[Date]],ETH_USD_History[Date(UTC)],ETH_USD_History[Value],"n/a")</f>
        <v>158.36000000000001</v>
      </c>
      <c r="H931" s="6" t="str">
        <f>_xlfn.XLOOKUP(tbDailies[[#This Row],[Date]],VOO_USD_History[Date],VOO_USD_History[Close],"n/a")</f>
        <v>n/a</v>
      </c>
      <c r="I931" s="8" t="str">
        <f>_xlfn.XLOOKUP(tbDailies[[#This Row],[Date]],VIX_USD_History[DATE],VIX_USD_History[CLOSE],"n/a")</f>
        <v>n/a</v>
      </c>
      <c r="J931" s="6">
        <f>tbDailies[[#This Row],[BTC-USD]]*tbDailies[[#This Row],[FX]]</f>
        <v>7091.1197075360005</v>
      </c>
      <c r="K931" s="6">
        <f>tbDailies[[#This Row],[ETH-USD]]*tbDailies[[#This Row],[FX]]</f>
        <v>213.15256000000002</v>
      </c>
      <c r="L931" s="16">
        <f>_xlfn.XLOOKUP(tbDailies[[#This Row],[Month]],tbMonthlies[Month],tbMonthlies[US Inflation],L932)</f>
        <v>0.02</v>
      </c>
      <c r="M931" s="39">
        <f>_xlfn.XLOOKUP(tbDailies[[#This Row],[Month]],tbMonthlies[Month],tbMonthlies[Buffett Indicator],M932)</f>
        <v>1.3907213719137737</v>
      </c>
      <c r="N931" s="39">
        <f>_xlfn.XLOOKUP(tbDailies[[#This Row],[Month]],tbMonthlies[Month],tbMonthlies[CPI Indicator],N932)</f>
        <v>0.71030936431609082</v>
      </c>
      <c r="O931" s="39">
        <f>_xlfn.XLOOKUP(tbDailies[[#This Row],[Month]],tbMonthlies[Month],tbMonthlies[Shiller PE],O932)</f>
        <v>0.21559999999999999</v>
      </c>
      <c r="P931" s="39">
        <f>_xlfn.XLOOKUP(tbDailies[[#This Row],[Month]],tbMonthlies[Month],tbMonthlies[Unemployment],P932)</f>
        <v>3.7000000000000005E-2</v>
      </c>
      <c r="Q931" s="48">
        <f>_xlfn.XLOOKUP(tbDailies[[#This Row],[Month]],tbMonthlies[Month],tbMonthlies[Debt to GDP],Q932)</f>
        <v>75.391999999999996</v>
      </c>
    </row>
    <row r="932" spans="2:17" ht="30" customHeight="1" x14ac:dyDescent="0.25">
      <c r="B932" s="10">
        <v>43581</v>
      </c>
      <c r="C932" s="18" t="str">
        <f>TEXT(tbDailies[[#This Row],[Date]],"mmm-yy")</f>
        <v>Apr-19</v>
      </c>
      <c r="D932" s="4">
        <v>41</v>
      </c>
      <c r="E932" s="4" t="str">
        <f>_xlfn.XLOOKUP(tbDailies[[#This Row],[Date]],FXUSDCAD[Date],FXUSDCAD[Rate],E933)</f>
        <v>1.3460</v>
      </c>
      <c r="F932" s="6">
        <f>_xlfn.XLOOKUP(tbDailies[[#This Row],[Date]],BTC_USD_History[Date],BTC_USD_History[Close],"n/a")</f>
        <v>5279.3481449999999</v>
      </c>
      <c r="G932" s="6">
        <f>_xlfn.XLOOKUP(tbDailies[[#This Row],[Date]],ETH_USD_History[Date(UTC)],ETH_USD_History[Value],"n/a")</f>
        <v>156.44999999999999</v>
      </c>
      <c r="H932" s="6">
        <f>_xlfn.XLOOKUP(tbDailies[[#This Row],[Date]],VOO_USD_History[Date],VOO_USD_History[Close],"n/a")</f>
        <v>269.5</v>
      </c>
      <c r="I932" s="8">
        <f>_xlfn.XLOOKUP(tbDailies[[#This Row],[Date]],VIX_USD_History[DATE],VIX_USD_History[CLOSE],"n/a")</f>
        <v>12.73</v>
      </c>
      <c r="J932" s="6">
        <f>tbDailies[[#This Row],[BTC-USD]]*tbDailies[[#This Row],[FX]]</f>
        <v>7106.0026031699999</v>
      </c>
      <c r="K932" s="6">
        <f>tbDailies[[#This Row],[ETH-USD]]*tbDailies[[#This Row],[FX]]</f>
        <v>210.58170000000001</v>
      </c>
      <c r="L932" s="16">
        <f>_xlfn.XLOOKUP(tbDailies[[#This Row],[Month]],tbMonthlies[Month],tbMonthlies[US Inflation],L933)</f>
        <v>0.02</v>
      </c>
      <c r="M932" s="39">
        <f>_xlfn.XLOOKUP(tbDailies[[#This Row],[Month]],tbMonthlies[Month],tbMonthlies[Buffett Indicator],M933)</f>
        <v>1.3907213719137737</v>
      </c>
      <c r="N932" s="39">
        <f>_xlfn.XLOOKUP(tbDailies[[#This Row],[Month]],tbMonthlies[Month],tbMonthlies[CPI Indicator],N933)</f>
        <v>0.71030936431609082</v>
      </c>
      <c r="O932" s="39">
        <f>_xlfn.XLOOKUP(tbDailies[[#This Row],[Month]],tbMonthlies[Month],tbMonthlies[Shiller PE],O933)</f>
        <v>0.21559999999999999</v>
      </c>
      <c r="P932" s="39">
        <f>_xlfn.XLOOKUP(tbDailies[[#This Row],[Month]],tbMonthlies[Month],tbMonthlies[Unemployment],P933)</f>
        <v>3.7000000000000005E-2</v>
      </c>
      <c r="Q932" s="48">
        <f>_xlfn.XLOOKUP(tbDailies[[#This Row],[Month]],tbMonthlies[Month],tbMonthlies[Debt to GDP],Q933)</f>
        <v>75.391999999999996</v>
      </c>
    </row>
    <row r="933" spans="2:17" ht="30" customHeight="1" x14ac:dyDescent="0.25">
      <c r="B933" s="10">
        <v>43580</v>
      </c>
      <c r="C933" s="18" t="str">
        <f>TEXT(tbDailies[[#This Row],[Date]],"mmm-yy")</f>
        <v>Apr-19</v>
      </c>
      <c r="D933" s="4">
        <v>58</v>
      </c>
      <c r="E933" s="4" t="str">
        <f>_xlfn.XLOOKUP(tbDailies[[#This Row],[Date]],FXUSDCAD[Date],FXUSDCAD[Rate],E934)</f>
        <v>1.3493</v>
      </c>
      <c r="F933" s="6">
        <f>_xlfn.XLOOKUP(tbDailies[[#This Row],[Date]],BTC_USD_History[Date],BTC_USD_History[Close],"n/a")</f>
        <v>5210.515625</v>
      </c>
      <c r="G933" s="6">
        <f>_xlfn.XLOOKUP(tbDailies[[#This Row],[Date]],ETH_USD_History[Date(UTC)],ETH_USD_History[Value],"n/a")</f>
        <v>152.99</v>
      </c>
      <c r="H933" s="6">
        <f>_xlfn.XLOOKUP(tbDailies[[#This Row],[Date]],VOO_USD_History[Date],VOO_USD_History[Close],"n/a")</f>
        <v>268.26998900000001</v>
      </c>
      <c r="I933" s="8">
        <f>_xlfn.XLOOKUP(tbDailies[[#This Row],[Date]],VIX_USD_History[DATE],VIX_USD_History[CLOSE],"n/a")</f>
        <v>13.25</v>
      </c>
      <c r="J933" s="6">
        <f>tbDailies[[#This Row],[BTC-USD]]*tbDailies[[#This Row],[FX]]</f>
        <v>7030.5487328125</v>
      </c>
      <c r="K933" s="6">
        <f>tbDailies[[#This Row],[ETH-USD]]*tbDailies[[#This Row],[FX]]</f>
        <v>206.429407</v>
      </c>
      <c r="L933" s="16">
        <f>_xlfn.XLOOKUP(tbDailies[[#This Row],[Month]],tbMonthlies[Month],tbMonthlies[US Inflation],L934)</f>
        <v>0.02</v>
      </c>
      <c r="M933" s="39">
        <f>_xlfn.XLOOKUP(tbDailies[[#This Row],[Month]],tbMonthlies[Month],tbMonthlies[Buffett Indicator],M934)</f>
        <v>1.3907213719137737</v>
      </c>
      <c r="N933" s="39">
        <f>_xlfn.XLOOKUP(tbDailies[[#This Row],[Month]],tbMonthlies[Month],tbMonthlies[CPI Indicator],N934)</f>
        <v>0.71030936431609082</v>
      </c>
      <c r="O933" s="39">
        <f>_xlfn.XLOOKUP(tbDailies[[#This Row],[Month]],tbMonthlies[Month],tbMonthlies[Shiller PE],O934)</f>
        <v>0.21559999999999999</v>
      </c>
      <c r="P933" s="39">
        <f>_xlfn.XLOOKUP(tbDailies[[#This Row],[Month]],tbMonthlies[Month],tbMonthlies[Unemployment],P934)</f>
        <v>3.7000000000000005E-2</v>
      </c>
      <c r="Q933" s="48">
        <f>_xlfn.XLOOKUP(tbDailies[[#This Row],[Month]],tbMonthlies[Month],tbMonthlies[Debt to GDP],Q934)</f>
        <v>75.391999999999996</v>
      </c>
    </row>
    <row r="934" spans="2:17" ht="30" customHeight="1" x14ac:dyDescent="0.25">
      <c r="B934" s="10">
        <v>43579</v>
      </c>
      <c r="C934" s="18" t="str">
        <f>TEXT(tbDailies[[#This Row],[Date]],"mmm-yy")</f>
        <v>Apr-19</v>
      </c>
      <c r="D934" s="4">
        <v>65</v>
      </c>
      <c r="E934" s="4" t="str">
        <f>_xlfn.XLOOKUP(tbDailies[[#This Row],[Date]],FXUSDCAD[Date],FXUSDCAD[Rate],E935)</f>
        <v>1.3475</v>
      </c>
      <c r="F934" s="6">
        <f>_xlfn.XLOOKUP(tbDailies[[#This Row],[Date]],BTC_USD_History[Date],BTC_USD_History[Close],"n/a")</f>
        <v>5464.8666990000002</v>
      </c>
      <c r="G934" s="6">
        <f>_xlfn.XLOOKUP(tbDailies[[#This Row],[Date]],ETH_USD_History[Date(UTC)],ETH_USD_History[Value],"n/a")</f>
        <v>166.05</v>
      </c>
      <c r="H934" s="6">
        <f>_xlfn.XLOOKUP(tbDailies[[#This Row],[Date]],VOO_USD_History[Date],VOO_USD_History[Close],"n/a")</f>
        <v>268.36999500000002</v>
      </c>
      <c r="I934" s="8">
        <f>_xlfn.XLOOKUP(tbDailies[[#This Row],[Date]],VIX_USD_History[DATE],VIX_USD_History[CLOSE],"n/a")</f>
        <v>13.14</v>
      </c>
      <c r="J934" s="6">
        <f>tbDailies[[#This Row],[BTC-USD]]*tbDailies[[#This Row],[FX]]</f>
        <v>7363.9078769025</v>
      </c>
      <c r="K934" s="6">
        <f>tbDailies[[#This Row],[ETH-USD]]*tbDailies[[#This Row],[FX]]</f>
        <v>223.752375</v>
      </c>
      <c r="L934" s="16">
        <f>_xlfn.XLOOKUP(tbDailies[[#This Row],[Month]],tbMonthlies[Month],tbMonthlies[US Inflation],L935)</f>
        <v>0.02</v>
      </c>
      <c r="M934" s="39">
        <f>_xlfn.XLOOKUP(tbDailies[[#This Row],[Month]],tbMonthlies[Month],tbMonthlies[Buffett Indicator],M935)</f>
        <v>1.3907213719137737</v>
      </c>
      <c r="N934" s="39">
        <f>_xlfn.XLOOKUP(tbDailies[[#This Row],[Month]],tbMonthlies[Month],tbMonthlies[CPI Indicator],N935)</f>
        <v>0.71030936431609082</v>
      </c>
      <c r="O934" s="39">
        <f>_xlfn.XLOOKUP(tbDailies[[#This Row],[Month]],tbMonthlies[Month],tbMonthlies[Shiller PE],O935)</f>
        <v>0.21559999999999999</v>
      </c>
      <c r="P934" s="39">
        <f>_xlfn.XLOOKUP(tbDailies[[#This Row],[Month]],tbMonthlies[Month],tbMonthlies[Unemployment],P935)</f>
        <v>3.7000000000000005E-2</v>
      </c>
      <c r="Q934" s="48">
        <f>_xlfn.XLOOKUP(tbDailies[[#This Row],[Month]],tbMonthlies[Month],tbMonthlies[Debt to GDP],Q935)</f>
        <v>75.391999999999996</v>
      </c>
    </row>
    <row r="935" spans="2:17" ht="30" customHeight="1" x14ac:dyDescent="0.25">
      <c r="B935" s="10">
        <v>43578</v>
      </c>
      <c r="C935" s="18" t="str">
        <f>TEXT(tbDailies[[#This Row],[Date]],"mmm-yy")</f>
        <v>Apr-19</v>
      </c>
      <c r="D935" s="4">
        <v>68</v>
      </c>
      <c r="E935" s="4" t="str">
        <f>_xlfn.XLOOKUP(tbDailies[[#This Row],[Date]],FXUSDCAD[Date],FXUSDCAD[Rate],E936)</f>
        <v>1.3421</v>
      </c>
      <c r="F935" s="6">
        <f>_xlfn.XLOOKUP(tbDailies[[#This Row],[Date]],BTC_USD_History[Date],BTC_USD_History[Close],"n/a")</f>
        <v>5572.3623049999997</v>
      </c>
      <c r="G935" s="6">
        <f>_xlfn.XLOOKUP(tbDailies[[#This Row],[Date]],ETH_USD_History[Date(UTC)],ETH_USD_History[Value],"n/a")</f>
        <v>170.66</v>
      </c>
      <c r="H935" s="6">
        <f>_xlfn.XLOOKUP(tbDailies[[#This Row],[Date]],VOO_USD_History[Date],VOO_USD_History[Close],"n/a")</f>
        <v>268.89999399999999</v>
      </c>
      <c r="I935" s="8">
        <f>_xlfn.XLOOKUP(tbDailies[[#This Row],[Date]],VIX_USD_History[DATE],VIX_USD_History[CLOSE],"n/a")</f>
        <v>12.28</v>
      </c>
      <c r="J935" s="6">
        <f>tbDailies[[#This Row],[BTC-USD]]*tbDailies[[#This Row],[FX]]</f>
        <v>7478.6674495404995</v>
      </c>
      <c r="K935" s="6">
        <f>tbDailies[[#This Row],[ETH-USD]]*tbDailies[[#This Row],[FX]]</f>
        <v>229.04278600000001</v>
      </c>
      <c r="L935" s="16">
        <f>_xlfn.XLOOKUP(tbDailies[[#This Row],[Month]],tbMonthlies[Month],tbMonthlies[US Inflation],L936)</f>
        <v>0.02</v>
      </c>
      <c r="M935" s="39">
        <f>_xlfn.XLOOKUP(tbDailies[[#This Row],[Month]],tbMonthlies[Month],tbMonthlies[Buffett Indicator],M936)</f>
        <v>1.3907213719137737</v>
      </c>
      <c r="N935" s="39">
        <f>_xlfn.XLOOKUP(tbDailies[[#This Row],[Month]],tbMonthlies[Month],tbMonthlies[CPI Indicator],N936)</f>
        <v>0.71030936431609082</v>
      </c>
      <c r="O935" s="39">
        <f>_xlfn.XLOOKUP(tbDailies[[#This Row],[Month]],tbMonthlies[Month],tbMonthlies[Shiller PE],O936)</f>
        <v>0.21559999999999999</v>
      </c>
      <c r="P935" s="39">
        <f>_xlfn.XLOOKUP(tbDailies[[#This Row],[Month]],tbMonthlies[Month],tbMonthlies[Unemployment],P936)</f>
        <v>3.7000000000000005E-2</v>
      </c>
      <c r="Q935" s="48">
        <f>_xlfn.XLOOKUP(tbDailies[[#This Row],[Month]],tbMonthlies[Month],tbMonthlies[Debt to GDP],Q936)</f>
        <v>75.391999999999996</v>
      </c>
    </row>
    <row r="936" spans="2:17" ht="30" customHeight="1" x14ac:dyDescent="0.25">
      <c r="B936" s="10">
        <v>43577</v>
      </c>
      <c r="C936" s="18" t="str">
        <f>TEXT(tbDailies[[#This Row],[Date]],"mmm-yy")</f>
        <v>Apr-19</v>
      </c>
      <c r="D936" s="4">
        <v>61</v>
      </c>
      <c r="E936" s="4" t="str">
        <f>_xlfn.XLOOKUP(tbDailies[[#This Row],[Date]],FXUSDCAD[Date],FXUSDCAD[Rate],E937)</f>
        <v>1.3353</v>
      </c>
      <c r="F936" s="6">
        <f>_xlfn.XLOOKUP(tbDailies[[#This Row],[Date]],BTC_USD_History[Date],BTC_USD_History[Close],"n/a")</f>
        <v>5399.3652339999999</v>
      </c>
      <c r="G936" s="6">
        <f>_xlfn.XLOOKUP(tbDailies[[#This Row],[Date]],ETH_USD_History[Date(UTC)],ETH_USD_History[Value],"n/a")</f>
        <v>171.9</v>
      </c>
      <c r="H936" s="6">
        <f>_xlfn.XLOOKUP(tbDailies[[#This Row],[Date]],VOO_USD_History[Date],VOO_USD_History[Close],"n/a")</f>
        <v>266.60000600000001</v>
      </c>
      <c r="I936" s="8">
        <f>_xlfn.XLOOKUP(tbDailies[[#This Row],[Date]],VIX_USD_History[DATE],VIX_USD_History[CLOSE],"n/a")</f>
        <v>12.42</v>
      </c>
      <c r="J936" s="6">
        <f>tbDailies[[#This Row],[BTC-USD]]*tbDailies[[#This Row],[FX]]</f>
        <v>7209.7723969601993</v>
      </c>
      <c r="K936" s="6">
        <f>tbDailies[[#This Row],[ETH-USD]]*tbDailies[[#This Row],[FX]]</f>
        <v>229.53807</v>
      </c>
      <c r="L936" s="16">
        <f>_xlfn.XLOOKUP(tbDailies[[#This Row],[Month]],tbMonthlies[Month],tbMonthlies[US Inflation],L937)</f>
        <v>0.02</v>
      </c>
      <c r="M936" s="39">
        <f>_xlfn.XLOOKUP(tbDailies[[#This Row],[Month]],tbMonthlies[Month],tbMonthlies[Buffett Indicator],M937)</f>
        <v>1.3907213719137737</v>
      </c>
      <c r="N936" s="39">
        <f>_xlfn.XLOOKUP(tbDailies[[#This Row],[Month]],tbMonthlies[Month],tbMonthlies[CPI Indicator],N937)</f>
        <v>0.71030936431609082</v>
      </c>
      <c r="O936" s="39">
        <f>_xlfn.XLOOKUP(tbDailies[[#This Row],[Month]],tbMonthlies[Month],tbMonthlies[Shiller PE],O937)</f>
        <v>0.21559999999999999</v>
      </c>
      <c r="P936" s="39">
        <f>_xlfn.XLOOKUP(tbDailies[[#This Row],[Month]],tbMonthlies[Month],tbMonthlies[Unemployment],P937)</f>
        <v>3.7000000000000005E-2</v>
      </c>
      <c r="Q936" s="48">
        <f>_xlfn.XLOOKUP(tbDailies[[#This Row],[Month]],tbMonthlies[Month],tbMonthlies[Debt to GDP],Q937)</f>
        <v>75.391999999999996</v>
      </c>
    </row>
    <row r="937" spans="2:17" ht="30" customHeight="1" x14ac:dyDescent="0.25">
      <c r="B937" s="10">
        <v>43576</v>
      </c>
      <c r="C937" s="18" t="str">
        <f>TEXT(tbDailies[[#This Row],[Date]],"mmm-yy")</f>
        <v>Apr-19</v>
      </c>
      <c r="D937" s="4">
        <v>62</v>
      </c>
      <c r="E937" s="4" t="str">
        <f>_xlfn.XLOOKUP(tbDailies[[#This Row],[Date]],FXUSDCAD[Date],FXUSDCAD[Rate],E938)</f>
        <v>1.3382</v>
      </c>
      <c r="F937" s="6">
        <f>_xlfn.XLOOKUP(tbDailies[[#This Row],[Date]],BTC_USD_History[Date],BTC_USD_History[Close],"n/a")</f>
        <v>5314.53125</v>
      </c>
      <c r="G937" s="6">
        <f>_xlfn.XLOOKUP(tbDailies[[#This Row],[Date]],ETH_USD_History[Date(UTC)],ETH_USD_History[Value],"n/a")</f>
        <v>170.3</v>
      </c>
      <c r="H937" s="6" t="str">
        <f>_xlfn.XLOOKUP(tbDailies[[#This Row],[Date]],VOO_USD_History[Date],VOO_USD_History[Close],"n/a")</f>
        <v>n/a</v>
      </c>
      <c r="I937" s="8" t="str">
        <f>_xlfn.XLOOKUP(tbDailies[[#This Row],[Date]],VIX_USD_History[DATE],VIX_USD_History[CLOSE],"n/a")</f>
        <v>n/a</v>
      </c>
      <c r="J937" s="6">
        <f>tbDailies[[#This Row],[BTC-USD]]*tbDailies[[#This Row],[FX]]</f>
        <v>7111.9057187500002</v>
      </c>
      <c r="K937" s="6">
        <f>tbDailies[[#This Row],[ETH-USD]]*tbDailies[[#This Row],[FX]]</f>
        <v>227.89546000000001</v>
      </c>
      <c r="L937" s="16">
        <f>_xlfn.XLOOKUP(tbDailies[[#This Row],[Month]],tbMonthlies[Month],tbMonthlies[US Inflation],L938)</f>
        <v>0.02</v>
      </c>
      <c r="M937" s="39">
        <f>_xlfn.XLOOKUP(tbDailies[[#This Row],[Month]],tbMonthlies[Month],tbMonthlies[Buffett Indicator],M938)</f>
        <v>1.3907213719137737</v>
      </c>
      <c r="N937" s="39">
        <f>_xlfn.XLOOKUP(tbDailies[[#This Row],[Month]],tbMonthlies[Month],tbMonthlies[CPI Indicator],N938)</f>
        <v>0.71030936431609082</v>
      </c>
      <c r="O937" s="39">
        <f>_xlfn.XLOOKUP(tbDailies[[#This Row],[Month]],tbMonthlies[Month],tbMonthlies[Shiller PE],O938)</f>
        <v>0.21559999999999999</v>
      </c>
      <c r="P937" s="39">
        <f>_xlfn.XLOOKUP(tbDailies[[#This Row],[Month]],tbMonthlies[Month],tbMonthlies[Unemployment],P938)</f>
        <v>3.7000000000000005E-2</v>
      </c>
      <c r="Q937" s="48">
        <f>_xlfn.XLOOKUP(tbDailies[[#This Row],[Month]],tbMonthlies[Month],tbMonthlies[Debt to GDP],Q938)</f>
        <v>75.391999999999996</v>
      </c>
    </row>
    <row r="938" spans="2:17" ht="30" customHeight="1" x14ac:dyDescent="0.25">
      <c r="B938" s="10">
        <v>43575</v>
      </c>
      <c r="C938" s="18" t="str">
        <f>TEXT(tbDailies[[#This Row],[Date]],"mmm-yy")</f>
        <v>Apr-19</v>
      </c>
      <c r="D938" s="4">
        <v>62</v>
      </c>
      <c r="E938" s="4" t="str">
        <f>_xlfn.XLOOKUP(tbDailies[[#This Row],[Date]],FXUSDCAD[Date],FXUSDCAD[Rate],E939)</f>
        <v>1.3382</v>
      </c>
      <c r="F938" s="6">
        <f>_xlfn.XLOOKUP(tbDailies[[#This Row],[Date]],BTC_USD_History[Date],BTC_USD_History[Close],"n/a")</f>
        <v>5337.8862300000001</v>
      </c>
      <c r="G938" s="6">
        <f>_xlfn.XLOOKUP(tbDailies[[#This Row],[Date]],ETH_USD_History[Date(UTC)],ETH_USD_History[Value],"n/a")</f>
        <v>173.96</v>
      </c>
      <c r="H938" s="6" t="str">
        <f>_xlfn.XLOOKUP(tbDailies[[#This Row],[Date]],VOO_USD_History[Date],VOO_USD_History[Close],"n/a")</f>
        <v>n/a</v>
      </c>
      <c r="I938" s="8" t="str">
        <f>_xlfn.XLOOKUP(tbDailies[[#This Row],[Date]],VIX_USD_History[DATE],VIX_USD_History[CLOSE],"n/a")</f>
        <v>n/a</v>
      </c>
      <c r="J938" s="6">
        <f>tbDailies[[#This Row],[BTC-USD]]*tbDailies[[#This Row],[FX]]</f>
        <v>7143.1593529860002</v>
      </c>
      <c r="K938" s="6">
        <f>tbDailies[[#This Row],[ETH-USD]]*tbDailies[[#This Row],[FX]]</f>
        <v>232.79327200000003</v>
      </c>
      <c r="L938" s="16">
        <f>_xlfn.XLOOKUP(tbDailies[[#This Row],[Month]],tbMonthlies[Month],tbMonthlies[US Inflation],L939)</f>
        <v>0.02</v>
      </c>
      <c r="M938" s="39">
        <f>_xlfn.XLOOKUP(tbDailies[[#This Row],[Month]],tbMonthlies[Month],tbMonthlies[Buffett Indicator],M939)</f>
        <v>1.3907213719137737</v>
      </c>
      <c r="N938" s="39">
        <f>_xlfn.XLOOKUP(tbDailies[[#This Row],[Month]],tbMonthlies[Month],tbMonthlies[CPI Indicator],N939)</f>
        <v>0.71030936431609082</v>
      </c>
      <c r="O938" s="39">
        <f>_xlfn.XLOOKUP(tbDailies[[#This Row],[Month]],tbMonthlies[Month],tbMonthlies[Shiller PE],O939)</f>
        <v>0.21559999999999999</v>
      </c>
      <c r="P938" s="39">
        <f>_xlfn.XLOOKUP(tbDailies[[#This Row],[Month]],tbMonthlies[Month],tbMonthlies[Unemployment],P939)</f>
        <v>3.7000000000000005E-2</v>
      </c>
      <c r="Q938" s="48">
        <f>_xlfn.XLOOKUP(tbDailies[[#This Row],[Month]],tbMonthlies[Month],tbMonthlies[Debt to GDP],Q939)</f>
        <v>75.391999999999996</v>
      </c>
    </row>
    <row r="939" spans="2:17" ht="30" customHeight="1" x14ac:dyDescent="0.25">
      <c r="B939" s="10">
        <v>43574</v>
      </c>
      <c r="C939" s="18" t="str">
        <f>TEXT(tbDailies[[#This Row],[Date]],"mmm-yy")</f>
        <v>Apr-19</v>
      </c>
      <c r="D939" s="4">
        <v>61</v>
      </c>
      <c r="E939" s="4" t="str">
        <f>_xlfn.XLOOKUP(tbDailies[[#This Row],[Date]],FXUSDCAD[Date],FXUSDCAD[Rate],E940)</f>
        <v>1.3382</v>
      </c>
      <c r="F939" s="6">
        <f>_xlfn.XLOOKUP(tbDailies[[#This Row],[Date]],BTC_USD_History[Date],BTC_USD_History[Close],"n/a")</f>
        <v>5303.8125</v>
      </c>
      <c r="G939" s="6">
        <f>_xlfn.XLOOKUP(tbDailies[[#This Row],[Date]],ETH_USD_History[Date(UTC)],ETH_USD_History[Value],"n/a")</f>
        <v>174.13</v>
      </c>
      <c r="H939" s="6" t="str">
        <f>_xlfn.XLOOKUP(tbDailies[[#This Row],[Date]],VOO_USD_History[Date],VOO_USD_History[Close],"n/a")</f>
        <v>n/a</v>
      </c>
      <c r="I939" s="8" t="str">
        <f>_xlfn.XLOOKUP(tbDailies[[#This Row],[Date]],VIX_USD_History[DATE],VIX_USD_History[CLOSE],"n/a")</f>
        <v>n/a</v>
      </c>
      <c r="J939" s="6">
        <f>tbDailies[[#This Row],[BTC-USD]]*tbDailies[[#This Row],[FX]]</f>
        <v>7097.5618875</v>
      </c>
      <c r="K939" s="6">
        <f>tbDailies[[#This Row],[ETH-USD]]*tbDailies[[#This Row],[FX]]</f>
        <v>233.02076600000001</v>
      </c>
      <c r="L939" s="16">
        <f>_xlfn.XLOOKUP(tbDailies[[#This Row],[Month]],tbMonthlies[Month],tbMonthlies[US Inflation],L940)</f>
        <v>0.02</v>
      </c>
      <c r="M939" s="39">
        <f>_xlfn.XLOOKUP(tbDailies[[#This Row],[Month]],tbMonthlies[Month],tbMonthlies[Buffett Indicator],M940)</f>
        <v>1.3907213719137737</v>
      </c>
      <c r="N939" s="39">
        <f>_xlfn.XLOOKUP(tbDailies[[#This Row],[Month]],tbMonthlies[Month],tbMonthlies[CPI Indicator],N940)</f>
        <v>0.71030936431609082</v>
      </c>
      <c r="O939" s="39">
        <f>_xlfn.XLOOKUP(tbDailies[[#This Row],[Month]],tbMonthlies[Month],tbMonthlies[Shiller PE],O940)</f>
        <v>0.21559999999999999</v>
      </c>
      <c r="P939" s="39">
        <f>_xlfn.XLOOKUP(tbDailies[[#This Row],[Month]],tbMonthlies[Month],tbMonthlies[Unemployment],P940)</f>
        <v>3.7000000000000005E-2</v>
      </c>
      <c r="Q939" s="48">
        <f>_xlfn.XLOOKUP(tbDailies[[#This Row],[Month]],tbMonthlies[Month],tbMonthlies[Debt to GDP],Q940)</f>
        <v>75.391999999999996</v>
      </c>
    </row>
    <row r="940" spans="2:17" ht="30" customHeight="1" x14ac:dyDescent="0.25">
      <c r="B940" s="10">
        <v>43573</v>
      </c>
      <c r="C940" s="18" t="str">
        <f>TEXT(tbDailies[[#This Row],[Date]],"mmm-yy")</f>
        <v>Apr-19</v>
      </c>
      <c r="D940" s="4">
        <v>64</v>
      </c>
      <c r="E940" s="4" t="str">
        <f>_xlfn.XLOOKUP(tbDailies[[#This Row],[Date]],FXUSDCAD[Date],FXUSDCAD[Rate],E941)</f>
        <v>1.3382</v>
      </c>
      <c r="F940" s="6">
        <f>_xlfn.XLOOKUP(tbDailies[[#This Row],[Date]],BTC_USD_History[Date],BTC_USD_History[Close],"n/a")</f>
        <v>5298.3857420000004</v>
      </c>
      <c r="G940" s="6">
        <f>_xlfn.XLOOKUP(tbDailies[[#This Row],[Date]],ETH_USD_History[Date(UTC)],ETH_USD_History[Value],"n/a")</f>
        <v>174.6</v>
      </c>
      <c r="H940" s="6">
        <f>_xlfn.XLOOKUP(tbDailies[[#This Row],[Date]],VOO_USD_History[Date],VOO_USD_History[Close],"n/a")</f>
        <v>266.33999599999999</v>
      </c>
      <c r="I940" s="8">
        <f>_xlfn.XLOOKUP(tbDailies[[#This Row],[Date]],VIX_USD_History[DATE],VIX_USD_History[CLOSE],"n/a")</f>
        <v>12.09</v>
      </c>
      <c r="J940" s="6">
        <f>tbDailies[[#This Row],[BTC-USD]]*tbDailies[[#This Row],[FX]]</f>
        <v>7090.2997999444005</v>
      </c>
      <c r="K940" s="6">
        <f>tbDailies[[#This Row],[ETH-USD]]*tbDailies[[#This Row],[FX]]</f>
        <v>233.64972</v>
      </c>
      <c r="L940" s="16">
        <f>_xlfn.XLOOKUP(tbDailies[[#This Row],[Month]],tbMonthlies[Month],tbMonthlies[US Inflation],L941)</f>
        <v>0.02</v>
      </c>
      <c r="M940" s="39">
        <f>_xlfn.XLOOKUP(tbDailies[[#This Row],[Month]],tbMonthlies[Month],tbMonthlies[Buffett Indicator],M941)</f>
        <v>1.3907213719137737</v>
      </c>
      <c r="N940" s="39">
        <f>_xlfn.XLOOKUP(tbDailies[[#This Row],[Month]],tbMonthlies[Month],tbMonthlies[CPI Indicator],N941)</f>
        <v>0.71030936431609082</v>
      </c>
      <c r="O940" s="39">
        <f>_xlfn.XLOOKUP(tbDailies[[#This Row],[Month]],tbMonthlies[Month],tbMonthlies[Shiller PE],O941)</f>
        <v>0.21559999999999999</v>
      </c>
      <c r="P940" s="39">
        <f>_xlfn.XLOOKUP(tbDailies[[#This Row],[Month]],tbMonthlies[Month],tbMonthlies[Unemployment],P941)</f>
        <v>3.7000000000000005E-2</v>
      </c>
      <c r="Q940" s="48">
        <f>_xlfn.XLOOKUP(tbDailies[[#This Row],[Month]],tbMonthlies[Month],tbMonthlies[Debt to GDP],Q941)</f>
        <v>75.391999999999996</v>
      </c>
    </row>
    <row r="941" spans="2:17" ht="30" customHeight="1" x14ac:dyDescent="0.25">
      <c r="B941" s="10">
        <v>43572</v>
      </c>
      <c r="C941" s="18" t="str">
        <f>TEXT(tbDailies[[#This Row],[Date]],"mmm-yy")</f>
        <v>Apr-19</v>
      </c>
      <c r="D941" s="4">
        <v>61</v>
      </c>
      <c r="E941" s="4" t="str">
        <f>_xlfn.XLOOKUP(tbDailies[[#This Row],[Date]],FXUSDCAD[Date],FXUSDCAD[Rate],E942)</f>
        <v>1.3332</v>
      </c>
      <c r="F941" s="6">
        <f>_xlfn.XLOOKUP(tbDailies[[#This Row],[Date]],BTC_USD_History[Date],BTC_USD_History[Close],"n/a")</f>
        <v>5251.9379879999997</v>
      </c>
      <c r="G941" s="6">
        <f>_xlfn.XLOOKUP(tbDailies[[#This Row],[Date]],ETH_USD_History[Date(UTC)],ETH_USD_History[Value],"n/a")</f>
        <v>167.02</v>
      </c>
      <c r="H941" s="6">
        <f>_xlfn.XLOOKUP(tbDailies[[#This Row],[Date]],VOO_USD_History[Date],VOO_USD_History[Close],"n/a")</f>
        <v>265.83999599999999</v>
      </c>
      <c r="I941" s="8">
        <f>_xlfn.XLOOKUP(tbDailies[[#This Row],[Date]],VIX_USD_History[DATE],VIX_USD_History[CLOSE],"n/a")</f>
        <v>12.6</v>
      </c>
      <c r="J941" s="6">
        <f>tbDailies[[#This Row],[BTC-USD]]*tbDailies[[#This Row],[FX]]</f>
        <v>7001.8837256015995</v>
      </c>
      <c r="K941" s="6">
        <f>tbDailies[[#This Row],[ETH-USD]]*tbDailies[[#This Row],[FX]]</f>
        <v>222.671064</v>
      </c>
      <c r="L941" s="16">
        <f>_xlfn.XLOOKUP(tbDailies[[#This Row],[Month]],tbMonthlies[Month],tbMonthlies[US Inflation],L942)</f>
        <v>0.02</v>
      </c>
      <c r="M941" s="39">
        <f>_xlfn.XLOOKUP(tbDailies[[#This Row],[Month]],tbMonthlies[Month],tbMonthlies[Buffett Indicator],M942)</f>
        <v>1.3907213719137737</v>
      </c>
      <c r="N941" s="39">
        <f>_xlfn.XLOOKUP(tbDailies[[#This Row],[Month]],tbMonthlies[Month],tbMonthlies[CPI Indicator],N942)</f>
        <v>0.71030936431609082</v>
      </c>
      <c r="O941" s="39">
        <f>_xlfn.XLOOKUP(tbDailies[[#This Row],[Month]],tbMonthlies[Month],tbMonthlies[Shiller PE],O942)</f>
        <v>0.21559999999999999</v>
      </c>
      <c r="P941" s="39">
        <f>_xlfn.XLOOKUP(tbDailies[[#This Row],[Month]],tbMonthlies[Month],tbMonthlies[Unemployment],P942)</f>
        <v>3.7000000000000005E-2</v>
      </c>
      <c r="Q941" s="48">
        <f>_xlfn.XLOOKUP(tbDailies[[#This Row],[Month]],tbMonthlies[Month],tbMonthlies[Debt to GDP],Q942)</f>
        <v>75.391999999999996</v>
      </c>
    </row>
    <row r="942" spans="2:17" ht="30" customHeight="1" x14ac:dyDescent="0.25">
      <c r="B942" s="10">
        <v>43571</v>
      </c>
      <c r="C942" s="18" t="str">
        <f>TEXT(tbDailies[[#This Row],[Date]],"mmm-yy")</f>
        <v>Apr-19</v>
      </c>
      <c r="D942" s="4">
        <v>50</v>
      </c>
      <c r="E942" s="4" t="str">
        <f>_xlfn.XLOOKUP(tbDailies[[#This Row],[Date]],FXUSDCAD[Date],FXUSDCAD[Rate],E943)</f>
        <v>1.3361</v>
      </c>
      <c r="F942" s="6">
        <f>_xlfn.XLOOKUP(tbDailies[[#This Row],[Date]],BTC_USD_History[Date],BTC_USD_History[Close],"n/a")</f>
        <v>5235.5595700000003</v>
      </c>
      <c r="G942" s="6">
        <f>_xlfn.XLOOKUP(tbDailies[[#This Row],[Date]],ETH_USD_History[Date(UTC)],ETH_USD_History[Value],"n/a")</f>
        <v>166.9</v>
      </c>
      <c r="H942" s="6">
        <f>_xlfn.XLOOKUP(tbDailies[[#This Row],[Date]],VOO_USD_History[Date],VOO_USD_History[Close],"n/a")</f>
        <v>266.48998999999998</v>
      </c>
      <c r="I942" s="8">
        <f>_xlfn.XLOOKUP(tbDailies[[#This Row],[Date]],VIX_USD_History[DATE],VIX_USD_History[CLOSE],"n/a")</f>
        <v>12.18</v>
      </c>
      <c r="J942" s="6">
        <f>tbDailies[[#This Row],[BTC-USD]]*tbDailies[[#This Row],[FX]]</f>
        <v>6995.2311414770011</v>
      </c>
      <c r="K942" s="6">
        <f>tbDailies[[#This Row],[ETH-USD]]*tbDailies[[#This Row],[FX]]</f>
        <v>222.99509</v>
      </c>
      <c r="L942" s="16">
        <f>_xlfn.XLOOKUP(tbDailies[[#This Row],[Month]],tbMonthlies[Month],tbMonthlies[US Inflation],L943)</f>
        <v>0.02</v>
      </c>
      <c r="M942" s="39">
        <f>_xlfn.XLOOKUP(tbDailies[[#This Row],[Month]],tbMonthlies[Month],tbMonthlies[Buffett Indicator],M943)</f>
        <v>1.3907213719137737</v>
      </c>
      <c r="N942" s="39">
        <f>_xlfn.XLOOKUP(tbDailies[[#This Row],[Month]],tbMonthlies[Month],tbMonthlies[CPI Indicator],N943)</f>
        <v>0.71030936431609082</v>
      </c>
      <c r="O942" s="39">
        <f>_xlfn.XLOOKUP(tbDailies[[#This Row],[Month]],tbMonthlies[Month],tbMonthlies[Shiller PE],O943)</f>
        <v>0.21559999999999999</v>
      </c>
      <c r="P942" s="39">
        <f>_xlfn.XLOOKUP(tbDailies[[#This Row],[Month]],tbMonthlies[Month],tbMonthlies[Unemployment],P943)</f>
        <v>3.7000000000000005E-2</v>
      </c>
      <c r="Q942" s="48">
        <f>_xlfn.XLOOKUP(tbDailies[[#This Row],[Month]],tbMonthlies[Month],tbMonthlies[Debt to GDP],Q943)</f>
        <v>75.391999999999996</v>
      </c>
    </row>
    <row r="943" spans="2:17" ht="30" customHeight="1" x14ac:dyDescent="0.25">
      <c r="B943" s="10">
        <v>43570</v>
      </c>
      <c r="C943" s="18" t="str">
        <f>TEXT(tbDailies[[#This Row],[Date]],"mmm-yy")</f>
        <v>Apr-19</v>
      </c>
      <c r="D943" s="4">
        <v>60</v>
      </c>
      <c r="E943" s="4" t="str">
        <f>_xlfn.XLOOKUP(tbDailies[[#This Row],[Date]],FXUSDCAD[Date],FXUSDCAD[Rate],E944)</f>
        <v>1.3354</v>
      </c>
      <c r="F943" s="6">
        <f>_xlfn.XLOOKUP(tbDailies[[#This Row],[Date]],BTC_USD_History[Date],BTC_USD_History[Close],"n/a")</f>
        <v>5067.1083980000003</v>
      </c>
      <c r="G943" s="6">
        <f>_xlfn.XLOOKUP(tbDailies[[#This Row],[Date]],ETH_USD_History[Date(UTC)],ETH_USD_History[Value],"n/a")</f>
        <v>160.30000000000001</v>
      </c>
      <c r="H943" s="6">
        <f>_xlfn.XLOOKUP(tbDailies[[#This Row],[Date]],VOO_USD_History[Date],VOO_USD_History[Close],"n/a")</f>
        <v>266.29998799999998</v>
      </c>
      <c r="I943" s="8">
        <f>_xlfn.XLOOKUP(tbDailies[[#This Row],[Date]],VIX_USD_History[DATE],VIX_USD_History[CLOSE],"n/a")</f>
        <v>12.32</v>
      </c>
      <c r="J943" s="6">
        <f>tbDailies[[#This Row],[BTC-USD]]*tbDailies[[#This Row],[FX]]</f>
        <v>6766.6165546891998</v>
      </c>
      <c r="K943" s="6">
        <f>tbDailies[[#This Row],[ETH-USD]]*tbDailies[[#This Row],[FX]]</f>
        <v>214.06461999999999</v>
      </c>
      <c r="L943" s="16">
        <f>_xlfn.XLOOKUP(tbDailies[[#This Row],[Month]],tbMonthlies[Month],tbMonthlies[US Inflation],L944)</f>
        <v>0.02</v>
      </c>
      <c r="M943" s="39">
        <f>_xlfn.XLOOKUP(tbDailies[[#This Row],[Month]],tbMonthlies[Month],tbMonthlies[Buffett Indicator],M944)</f>
        <v>1.3907213719137737</v>
      </c>
      <c r="N943" s="39">
        <f>_xlfn.XLOOKUP(tbDailies[[#This Row],[Month]],tbMonthlies[Month],tbMonthlies[CPI Indicator],N944)</f>
        <v>0.71030936431609082</v>
      </c>
      <c r="O943" s="39">
        <f>_xlfn.XLOOKUP(tbDailies[[#This Row],[Month]],tbMonthlies[Month],tbMonthlies[Shiller PE],O944)</f>
        <v>0.21559999999999999</v>
      </c>
      <c r="P943" s="39">
        <f>_xlfn.XLOOKUP(tbDailies[[#This Row],[Month]],tbMonthlies[Month],tbMonthlies[Unemployment],P944)</f>
        <v>3.7000000000000005E-2</v>
      </c>
      <c r="Q943" s="48">
        <f>_xlfn.XLOOKUP(tbDailies[[#This Row],[Month]],tbMonthlies[Month],tbMonthlies[Debt to GDP],Q944)</f>
        <v>75.391999999999996</v>
      </c>
    </row>
    <row r="944" spans="2:17" ht="30" customHeight="1" x14ac:dyDescent="0.25">
      <c r="B944" s="10">
        <v>43569</v>
      </c>
      <c r="C944" s="18" t="str">
        <f>TEXT(tbDailies[[#This Row],[Date]],"mmm-yy")</f>
        <v>Apr-19</v>
      </c>
      <c r="D944" s="4">
        <v>51</v>
      </c>
      <c r="E944" s="4" t="str">
        <f>_xlfn.XLOOKUP(tbDailies[[#This Row],[Date]],FXUSDCAD[Date],FXUSDCAD[Rate],E945)</f>
        <v>1.3329</v>
      </c>
      <c r="F944" s="6">
        <f>_xlfn.XLOOKUP(tbDailies[[#This Row],[Date]],BTC_USD_History[Date],BTC_USD_History[Close],"n/a")</f>
        <v>5167.7221680000002</v>
      </c>
      <c r="G944" s="6">
        <f>_xlfn.XLOOKUP(tbDailies[[#This Row],[Date]],ETH_USD_History[Date(UTC)],ETH_USD_History[Value],"n/a")</f>
        <v>168.68</v>
      </c>
      <c r="H944" s="6" t="str">
        <f>_xlfn.XLOOKUP(tbDailies[[#This Row],[Date]],VOO_USD_History[Date],VOO_USD_History[Close],"n/a")</f>
        <v>n/a</v>
      </c>
      <c r="I944" s="8" t="str">
        <f>_xlfn.XLOOKUP(tbDailies[[#This Row],[Date]],VIX_USD_History[DATE],VIX_USD_History[CLOSE],"n/a")</f>
        <v>n/a</v>
      </c>
      <c r="J944" s="6">
        <f>tbDailies[[#This Row],[BTC-USD]]*tbDailies[[#This Row],[FX]]</f>
        <v>6888.0568777272001</v>
      </c>
      <c r="K944" s="6">
        <f>tbDailies[[#This Row],[ETH-USD]]*tbDailies[[#This Row],[FX]]</f>
        <v>224.833572</v>
      </c>
      <c r="L944" s="16">
        <f>_xlfn.XLOOKUP(tbDailies[[#This Row],[Month]],tbMonthlies[Month],tbMonthlies[US Inflation],L945)</f>
        <v>0.02</v>
      </c>
      <c r="M944" s="39">
        <f>_xlfn.XLOOKUP(tbDailies[[#This Row],[Month]],tbMonthlies[Month],tbMonthlies[Buffett Indicator],M945)</f>
        <v>1.3907213719137737</v>
      </c>
      <c r="N944" s="39">
        <f>_xlfn.XLOOKUP(tbDailies[[#This Row],[Month]],tbMonthlies[Month],tbMonthlies[CPI Indicator],N945)</f>
        <v>0.71030936431609082</v>
      </c>
      <c r="O944" s="39">
        <f>_xlfn.XLOOKUP(tbDailies[[#This Row],[Month]],tbMonthlies[Month],tbMonthlies[Shiller PE],O945)</f>
        <v>0.21559999999999999</v>
      </c>
      <c r="P944" s="39">
        <f>_xlfn.XLOOKUP(tbDailies[[#This Row],[Month]],tbMonthlies[Month],tbMonthlies[Unemployment],P945)</f>
        <v>3.7000000000000005E-2</v>
      </c>
      <c r="Q944" s="48">
        <f>_xlfn.XLOOKUP(tbDailies[[#This Row],[Month]],tbMonthlies[Month],tbMonthlies[Debt to GDP],Q945)</f>
        <v>75.391999999999996</v>
      </c>
    </row>
    <row r="945" spans="2:17" ht="30" customHeight="1" x14ac:dyDescent="0.25">
      <c r="B945" s="10">
        <v>43568</v>
      </c>
      <c r="C945" s="18" t="str">
        <f>TEXT(tbDailies[[#This Row],[Date]],"mmm-yy")</f>
        <v>Apr-19</v>
      </c>
      <c r="D945" s="4">
        <v>62</v>
      </c>
      <c r="E945" s="4" t="str">
        <f>_xlfn.XLOOKUP(tbDailies[[#This Row],[Date]],FXUSDCAD[Date],FXUSDCAD[Rate],E946)</f>
        <v>1.3329</v>
      </c>
      <c r="F945" s="6">
        <f>_xlfn.XLOOKUP(tbDailies[[#This Row],[Date]],BTC_USD_History[Date],BTC_USD_History[Close],"n/a")</f>
        <v>5096.5864259999998</v>
      </c>
      <c r="G945" s="6">
        <f>_xlfn.XLOOKUP(tbDailies[[#This Row],[Date]],ETH_USD_History[Date(UTC)],ETH_USD_History[Value],"n/a")</f>
        <v>164.53</v>
      </c>
      <c r="H945" s="6" t="str">
        <f>_xlfn.XLOOKUP(tbDailies[[#This Row],[Date]],VOO_USD_History[Date],VOO_USD_History[Close],"n/a")</f>
        <v>n/a</v>
      </c>
      <c r="I945" s="8" t="str">
        <f>_xlfn.XLOOKUP(tbDailies[[#This Row],[Date]],VIX_USD_History[DATE],VIX_USD_History[CLOSE],"n/a")</f>
        <v>n/a</v>
      </c>
      <c r="J945" s="6">
        <f>tbDailies[[#This Row],[BTC-USD]]*tbDailies[[#This Row],[FX]]</f>
        <v>6793.2400472153995</v>
      </c>
      <c r="K945" s="6">
        <f>tbDailies[[#This Row],[ETH-USD]]*tbDailies[[#This Row],[FX]]</f>
        <v>219.30203699999998</v>
      </c>
      <c r="L945" s="16">
        <f>_xlfn.XLOOKUP(tbDailies[[#This Row],[Month]],tbMonthlies[Month],tbMonthlies[US Inflation],L946)</f>
        <v>0.02</v>
      </c>
      <c r="M945" s="39">
        <f>_xlfn.XLOOKUP(tbDailies[[#This Row],[Month]],tbMonthlies[Month],tbMonthlies[Buffett Indicator],M946)</f>
        <v>1.3907213719137737</v>
      </c>
      <c r="N945" s="39">
        <f>_xlfn.XLOOKUP(tbDailies[[#This Row],[Month]],tbMonthlies[Month],tbMonthlies[CPI Indicator],N946)</f>
        <v>0.71030936431609082</v>
      </c>
      <c r="O945" s="39">
        <f>_xlfn.XLOOKUP(tbDailies[[#This Row],[Month]],tbMonthlies[Month],tbMonthlies[Shiller PE],O946)</f>
        <v>0.21559999999999999</v>
      </c>
      <c r="P945" s="39">
        <f>_xlfn.XLOOKUP(tbDailies[[#This Row],[Month]],tbMonthlies[Month],tbMonthlies[Unemployment],P946)</f>
        <v>3.7000000000000005E-2</v>
      </c>
      <c r="Q945" s="48">
        <f>_xlfn.XLOOKUP(tbDailies[[#This Row],[Month]],tbMonthlies[Month],tbMonthlies[Debt to GDP],Q946)</f>
        <v>75.391999999999996</v>
      </c>
    </row>
    <row r="946" spans="2:17" ht="30" customHeight="1" x14ac:dyDescent="0.25">
      <c r="B946" s="10">
        <v>43567</v>
      </c>
      <c r="C946" s="18" t="str">
        <f>TEXT(tbDailies[[#This Row],[Date]],"mmm-yy")</f>
        <v>Apr-19</v>
      </c>
      <c r="D946" s="4">
        <v>42</v>
      </c>
      <c r="E946" s="4" t="str">
        <f>_xlfn.XLOOKUP(tbDailies[[#This Row],[Date]],FXUSDCAD[Date],FXUSDCAD[Rate],E947)</f>
        <v>1.3329</v>
      </c>
      <c r="F946" s="6">
        <f>_xlfn.XLOOKUP(tbDailies[[#This Row],[Date]],BTC_USD_History[Date],BTC_USD_History[Close],"n/a")</f>
        <v>5089.5390630000002</v>
      </c>
      <c r="G946" s="6">
        <f>_xlfn.XLOOKUP(tbDailies[[#This Row],[Date]],ETH_USD_History[Date(UTC)],ETH_USD_History[Value],"n/a")</f>
        <v>164.56</v>
      </c>
      <c r="H946" s="6">
        <f>_xlfn.XLOOKUP(tbDailies[[#This Row],[Date]],VOO_USD_History[Date],VOO_USD_History[Close],"n/a")</f>
        <v>266.48001099999999</v>
      </c>
      <c r="I946" s="8">
        <f>_xlfn.XLOOKUP(tbDailies[[#This Row],[Date]],VIX_USD_History[DATE],VIX_USD_History[CLOSE],"n/a")</f>
        <v>12.01</v>
      </c>
      <c r="J946" s="6">
        <f>tbDailies[[#This Row],[BTC-USD]]*tbDailies[[#This Row],[FX]]</f>
        <v>6783.8466170726997</v>
      </c>
      <c r="K946" s="6">
        <f>tbDailies[[#This Row],[ETH-USD]]*tbDailies[[#This Row],[FX]]</f>
        <v>219.34202400000001</v>
      </c>
      <c r="L946" s="16">
        <f>_xlfn.XLOOKUP(tbDailies[[#This Row],[Month]],tbMonthlies[Month],tbMonthlies[US Inflation],L947)</f>
        <v>0.02</v>
      </c>
      <c r="M946" s="39">
        <f>_xlfn.XLOOKUP(tbDailies[[#This Row],[Month]],tbMonthlies[Month],tbMonthlies[Buffett Indicator],M947)</f>
        <v>1.3907213719137737</v>
      </c>
      <c r="N946" s="39">
        <f>_xlfn.XLOOKUP(tbDailies[[#This Row],[Month]],tbMonthlies[Month],tbMonthlies[CPI Indicator],N947)</f>
        <v>0.71030936431609082</v>
      </c>
      <c r="O946" s="39">
        <f>_xlfn.XLOOKUP(tbDailies[[#This Row],[Month]],tbMonthlies[Month],tbMonthlies[Shiller PE],O947)</f>
        <v>0.21559999999999999</v>
      </c>
      <c r="P946" s="39">
        <f>_xlfn.XLOOKUP(tbDailies[[#This Row],[Month]],tbMonthlies[Month],tbMonthlies[Unemployment],P947)</f>
        <v>3.7000000000000005E-2</v>
      </c>
      <c r="Q946" s="48">
        <f>_xlfn.XLOOKUP(tbDailies[[#This Row],[Month]],tbMonthlies[Month],tbMonthlies[Debt to GDP],Q947)</f>
        <v>75.391999999999996</v>
      </c>
    </row>
    <row r="947" spans="2:17" ht="30" customHeight="1" x14ac:dyDescent="0.25">
      <c r="B947" s="10">
        <v>43566</v>
      </c>
      <c r="C947" s="18" t="str">
        <f>TEXT(tbDailies[[#This Row],[Date]],"mmm-yy")</f>
        <v>Apr-19</v>
      </c>
      <c r="D947" s="4">
        <v>65</v>
      </c>
      <c r="E947" s="4" t="str">
        <f>_xlfn.XLOOKUP(tbDailies[[#This Row],[Date]],FXUSDCAD[Date],FXUSDCAD[Rate],E948)</f>
        <v>1.3378</v>
      </c>
      <c r="F947" s="6">
        <f>_xlfn.XLOOKUP(tbDailies[[#This Row],[Date]],BTC_USD_History[Date],BTC_USD_History[Close],"n/a")</f>
        <v>5064.4877930000002</v>
      </c>
      <c r="G947" s="6">
        <f>_xlfn.XLOOKUP(tbDailies[[#This Row],[Date]],ETH_USD_History[Date(UTC)],ETH_USD_History[Value],"n/a")</f>
        <v>165.24</v>
      </c>
      <c r="H947" s="6">
        <f>_xlfn.XLOOKUP(tbDailies[[#This Row],[Date]],VOO_USD_History[Date],VOO_USD_History[Close],"n/a")</f>
        <v>264.69000199999999</v>
      </c>
      <c r="I947" s="8">
        <f>_xlfn.XLOOKUP(tbDailies[[#This Row],[Date]],VIX_USD_History[DATE],VIX_USD_History[CLOSE],"n/a")</f>
        <v>13.02</v>
      </c>
      <c r="J947" s="6">
        <f>tbDailies[[#This Row],[BTC-USD]]*tbDailies[[#This Row],[FX]]</f>
        <v>6775.271769475401</v>
      </c>
      <c r="K947" s="6">
        <f>tbDailies[[#This Row],[ETH-USD]]*tbDailies[[#This Row],[FX]]</f>
        <v>221.05807200000004</v>
      </c>
      <c r="L947" s="16">
        <f>_xlfn.XLOOKUP(tbDailies[[#This Row],[Month]],tbMonthlies[Month],tbMonthlies[US Inflation],L948)</f>
        <v>0.02</v>
      </c>
      <c r="M947" s="39">
        <f>_xlfn.XLOOKUP(tbDailies[[#This Row],[Month]],tbMonthlies[Month],tbMonthlies[Buffett Indicator],M948)</f>
        <v>1.3907213719137737</v>
      </c>
      <c r="N947" s="39">
        <f>_xlfn.XLOOKUP(tbDailies[[#This Row],[Month]],tbMonthlies[Month],tbMonthlies[CPI Indicator],N948)</f>
        <v>0.71030936431609082</v>
      </c>
      <c r="O947" s="39">
        <f>_xlfn.XLOOKUP(tbDailies[[#This Row],[Month]],tbMonthlies[Month],tbMonthlies[Shiller PE],O948)</f>
        <v>0.21559999999999999</v>
      </c>
      <c r="P947" s="39">
        <f>_xlfn.XLOOKUP(tbDailies[[#This Row],[Month]],tbMonthlies[Month],tbMonthlies[Unemployment],P948)</f>
        <v>3.7000000000000005E-2</v>
      </c>
      <c r="Q947" s="48">
        <f>_xlfn.XLOOKUP(tbDailies[[#This Row],[Month]],tbMonthlies[Month],tbMonthlies[Debt to GDP],Q948)</f>
        <v>75.391999999999996</v>
      </c>
    </row>
    <row r="948" spans="2:17" ht="30" customHeight="1" x14ac:dyDescent="0.25">
      <c r="B948" s="10">
        <v>43565</v>
      </c>
      <c r="C948" s="18" t="str">
        <f>TEXT(tbDailies[[#This Row],[Date]],"mmm-yy")</f>
        <v>Apr-19</v>
      </c>
      <c r="D948" s="4">
        <v>62</v>
      </c>
      <c r="E948" s="4" t="str">
        <f>_xlfn.XLOOKUP(tbDailies[[#This Row],[Date]],FXUSDCAD[Date],FXUSDCAD[Rate],E949)</f>
        <v>1.3326</v>
      </c>
      <c r="F948" s="6">
        <f>_xlfn.XLOOKUP(tbDailies[[#This Row],[Date]],BTC_USD_History[Date],BTC_USD_History[Close],"n/a")</f>
        <v>5324.5517579999996</v>
      </c>
      <c r="G948" s="6">
        <f>_xlfn.XLOOKUP(tbDailies[[#This Row],[Date]],ETH_USD_History[Date(UTC)],ETH_USD_History[Value],"n/a")</f>
        <v>177.39</v>
      </c>
      <c r="H948" s="6">
        <f>_xlfn.XLOOKUP(tbDailies[[#This Row],[Date]],VOO_USD_History[Date],VOO_USD_History[Close],"n/a")</f>
        <v>264.73998999999998</v>
      </c>
      <c r="I948" s="8">
        <f>_xlfn.XLOOKUP(tbDailies[[#This Row],[Date]],VIX_USD_History[DATE],VIX_USD_History[CLOSE],"n/a")</f>
        <v>13.3</v>
      </c>
      <c r="J948" s="6">
        <f>tbDailies[[#This Row],[BTC-USD]]*tbDailies[[#This Row],[FX]]</f>
        <v>7095.4976727107996</v>
      </c>
      <c r="K948" s="6">
        <f>tbDailies[[#This Row],[ETH-USD]]*tbDailies[[#This Row],[FX]]</f>
        <v>236.38991399999998</v>
      </c>
      <c r="L948" s="16">
        <f>_xlfn.XLOOKUP(tbDailies[[#This Row],[Month]],tbMonthlies[Month],tbMonthlies[US Inflation],L949)</f>
        <v>0.02</v>
      </c>
      <c r="M948" s="39">
        <f>_xlfn.XLOOKUP(tbDailies[[#This Row],[Month]],tbMonthlies[Month],tbMonthlies[Buffett Indicator],M949)</f>
        <v>1.3907213719137737</v>
      </c>
      <c r="N948" s="39">
        <f>_xlfn.XLOOKUP(tbDailies[[#This Row],[Month]],tbMonthlies[Month],tbMonthlies[CPI Indicator],N949)</f>
        <v>0.71030936431609082</v>
      </c>
      <c r="O948" s="39">
        <f>_xlfn.XLOOKUP(tbDailies[[#This Row],[Month]],tbMonthlies[Month],tbMonthlies[Shiller PE],O949)</f>
        <v>0.21559999999999999</v>
      </c>
      <c r="P948" s="39">
        <f>_xlfn.XLOOKUP(tbDailies[[#This Row],[Month]],tbMonthlies[Month],tbMonthlies[Unemployment],P949)</f>
        <v>3.7000000000000005E-2</v>
      </c>
      <c r="Q948" s="48">
        <f>_xlfn.XLOOKUP(tbDailies[[#This Row],[Month]],tbMonthlies[Month],tbMonthlies[Debt to GDP],Q949)</f>
        <v>75.391999999999996</v>
      </c>
    </row>
    <row r="949" spans="2:17" ht="30" customHeight="1" x14ac:dyDescent="0.25">
      <c r="B949" s="10">
        <v>43564</v>
      </c>
      <c r="C949" s="18" t="str">
        <f>TEXT(tbDailies[[#This Row],[Date]],"mmm-yy")</f>
        <v>Apr-19</v>
      </c>
      <c r="D949" s="4">
        <v>64</v>
      </c>
      <c r="E949" s="4" t="str">
        <f>_xlfn.XLOOKUP(tbDailies[[#This Row],[Date]],FXUSDCAD[Date],FXUSDCAD[Rate],E950)</f>
        <v>1.3316</v>
      </c>
      <c r="F949" s="6">
        <f>_xlfn.XLOOKUP(tbDailies[[#This Row],[Date]],BTC_USD_History[Date],BTC_USD_History[Close],"n/a")</f>
        <v>5204.9584960000002</v>
      </c>
      <c r="G949" s="6">
        <f>_xlfn.XLOOKUP(tbDailies[[#This Row],[Date]],ETH_USD_History[Date(UTC)],ETH_USD_History[Value],"n/a")</f>
        <v>176.3</v>
      </c>
      <c r="H949" s="6">
        <f>_xlfn.XLOOKUP(tbDailies[[#This Row],[Date]],VOO_USD_History[Date],VOO_USD_History[Close],"n/a")</f>
        <v>263.82998700000002</v>
      </c>
      <c r="I949" s="8">
        <f>_xlfn.XLOOKUP(tbDailies[[#This Row],[Date]],VIX_USD_History[DATE],VIX_USD_History[CLOSE],"n/a")</f>
        <v>14.28</v>
      </c>
      <c r="J949" s="6">
        <f>tbDailies[[#This Row],[BTC-USD]]*tbDailies[[#This Row],[FX]]</f>
        <v>6930.9227332736</v>
      </c>
      <c r="K949" s="6">
        <f>tbDailies[[#This Row],[ETH-USD]]*tbDailies[[#This Row],[FX]]</f>
        <v>234.76107999999999</v>
      </c>
      <c r="L949" s="16">
        <f>_xlfn.XLOOKUP(tbDailies[[#This Row],[Month]],tbMonthlies[Month],tbMonthlies[US Inflation],L950)</f>
        <v>0.02</v>
      </c>
      <c r="M949" s="39">
        <f>_xlfn.XLOOKUP(tbDailies[[#This Row],[Month]],tbMonthlies[Month],tbMonthlies[Buffett Indicator],M950)</f>
        <v>1.3907213719137737</v>
      </c>
      <c r="N949" s="39">
        <f>_xlfn.XLOOKUP(tbDailies[[#This Row],[Month]],tbMonthlies[Month],tbMonthlies[CPI Indicator],N950)</f>
        <v>0.71030936431609082</v>
      </c>
      <c r="O949" s="39">
        <f>_xlfn.XLOOKUP(tbDailies[[#This Row],[Month]],tbMonthlies[Month],tbMonthlies[Shiller PE],O950)</f>
        <v>0.21559999999999999</v>
      </c>
      <c r="P949" s="39">
        <f>_xlfn.XLOOKUP(tbDailies[[#This Row],[Month]],tbMonthlies[Month],tbMonthlies[Unemployment],P950)</f>
        <v>3.7000000000000005E-2</v>
      </c>
      <c r="Q949" s="48">
        <f>_xlfn.XLOOKUP(tbDailies[[#This Row],[Month]],tbMonthlies[Month],tbMonthlies[Debt to GDP],Q950)</f>
        <v>75.391999999999996</v>
      </c>
    </row>
    <row r="950" spans="2:17" ht="30" customHeight="1" x14ac:dyDescent="0.25">
      <c r="B950" s="10">
        <v>43563</v>
      </c>
      <c r="C950" s="18" t="str">
        <f>TEXT(tbDailies[[#This Row],[Date]],"mmm-yy")</f>
        <v>Apr-19</v>
      </c>
      <c r="D950" s="4">
        <v>65</v>
      </c>
      <c r="E950" s="4" t="str">
        <f>_xlfn.XLOOKUP(tbDailies[[#This Row],[Date]],FXUSDCAD[Date],FXUSDCAD[Rate],E951)</f>
        <v>1.3325</v>
      </c>
      <c r="F950" s="6">
        <f>_xlfn.XLOOKUP(tbDailies[[#This Row],[Date]],BTC_USD_History[Date],BTC_USD_History[Close],"n/a")</f>
        <v>5289.7709960000002</v>
      </c>
      <c r="G950" s="6">
        <f>_xlfn.XLOOKUP(tbDailies[[#This Row],[Date]],ETH_USD_History[Date(UTC)],ETH_USD_History[Value],"n/a")</f>
        <v>181.06</v>
      </c>
      <c r="H950" s="6">
        <f>_xlfn.XLOOKUP(tbDailies[[#This Row],[Date]],VOO_USD_History[Date],VOO_USD_History[Close],"n/a")</f>
        <v>265.23998999999998</v>
      </c>
      <c r="I950" s="8">
        <f>_xlfn.XLOOKUP(tbDailies[[#This Row],[Date]],VIX_USD_History[DATE],VIX_USD_History[CLOSE],"n/a")</f>
        <v>13.18</v>
      </c>
      <c r="J950" s="6">
        <f>tbDailies[[#This Row],[BTC-USD]]*tbDailies[[#This Row],[FX]]</f>
        <v>7048.6198521700007</v>
      </c>
      <c r="K950" s="6">
        <f>tbDailies[[#This Row],[ETH-USD]]*tbDailies[[#This Row],[FX]]</f>
        <v>241.26245</v>
      </c>
      <c r="L950" s="16">
        <f>_xlfn.XLOOKUP(tbDailies[[#This Row],[Month]],tbMonthlies[Month],tbMonthlies[US Inflation],L951)</f>
        <v>0.02</v>
      </c>
      <c r="M950" s="39">
        <f>_xlfn.XLOOKUP(tbDailies[[#This Row],[Month]],tbMonthlies[Month],tbMonthlies[Buffett Indicator],M951)</f>
        <v>1.3907213719137737</v>
      </c>
      <c r="N950" s="39">
        <f>_xlfn.XLOOKUP(tbDailies[[#This Row],[Month]],tbMonthlies[Month],tbMonthlies[CPI Indicator],N951)</f>
        <v>0.71030936431609082</v>
      </c>
      <c r="O950" s="39">
        <f>_xlfn.XLOOKUP(tbDailies[[#This Row],[Month]],tbMonthlies[Month],tbMonthlies[Shiller PE],O951)</f>
        <v>0.21559999999999999</v>
      </c>
      <c r="P950" s="39">
        <f>_xlfn.XLOOKUP(tbDailies[[#This Row],[Month]],tbMonthlies[Month],tbMonthlies[Unemployment],P951)</f>
        <v>3.7000000000000005E-2</v>
      </c>
      <c r="Q950" s="48">
        <f>_xlfn.XLOOKUP(tbDailies[[#This Row],[Month]],tbMonthlies[Month],tbMonthlies[Debt to GDP],Q951)</f>
        <v>75.391999999999996</v>
      </c>
    </row>
    <row r="951" spans="2:17" ht="30" customHeight="1" x14ac:dyDescent="0.25">
      <c r="B951" s="10">
        <v>43562</v>
      </c>
      <c r="C951" s="18" t="str">
        <f>TEXT(tbDailies[[#This Row],[Date]],"mmm-yy")</f>
        <v>Apr-19</v>
      </c>
      <c r="D951" s="4">
        <v>69</v>
      </c>
      <c r="E951" s="4" t="str">
        <f>_xlfn.XLOOKUP(tbDailies[[#This Row],[Date]],FXUSDCAD[Date],FXUSDCAD[Rate],E952)</f>
        <v>1.3386</v>
      </c>
      <c r="F951" s="6">
        <f>_xlfn.XLOOKUP(tbDailies[[#This Row],[Date]],BTC_USD_History[Date],BTC_USD_History[Close],"n/a")</f>
        <v>5198.8969729999999</v>
      </c>
      <c r="G951" s="6">
        <f>_xlfn.XLOOKUP(tbDailies[[#This Row],[Date]],ETH_USD_History[Date(UTC)],ETH_USD_History[Value],"n/a")</f>
        <v>175.57</v>
      </c>
      <c r="H951" s="6" t="str">
        <f>_xlfn.XLOOKUP(tbDailies[[#This Row],[Date]],VOO_USD_History[Date],VOO_USD_History[Close],"n/a")</f>
        <v>n/a</v>
      </c>
      <c r="I951" s="8" t="str">
        <f>_xlfn.XLOOKUP(tbDailies[[#This Row],[Date]],VIX_USD_History[DATE],VIX_USD_History[CLOSE],"n/a")</f>
        <v>n/a</v>
      </c>
      <c r="J951" s="6">
        <f>tbDailies[[#This Row],[BTC-USD]]*tbDailies[[#This Row],[FX]]</f>
        <v>6959.2434880578003</v>
      </c>
      <c r="K951" s="6">
        <f>tbDailies[[#This Row],[ETH-USD]]*tbDailies[[#This Row],[FX]]</f>
        <v>235.018002</v>
      </c>
      <c r="L951" s="16">
        <f>_xlfn.XLOOKUP(tbDailies[[#This Row],[Month]],tbMonthlies[Month],tbMonthlies[US Inflation],L952)</f>
        <v>0.02</v>
      </c>
      <c r="M951" s="39">
        <f>_xlfn.XLOOKUP(tbDailies[[#This Row],[Month]],tbMonthlies[Month],tbMonthlies[Buffett Indicator],M952)</f>
        <v>1.3907213719137737</v>
      </c>
      <c r="N951" s="39">
        <f>_xlfn.XLOOKUP(tbDailies[[#This Row],[Month]],tbMonthlies[Month],tbMonthlies[CPI Indicator],N952)</f>
        <v>0.71030936431609082</v>
      </c>
      <c r="O951" s="39">
        <f>_xlfn.XLOOKUP(tbDailies[[#This Row],[Month]],tbMonthlies[Month],tbMonthlies[Shiller PE],O952)</f>
        <v>0.21559999999999999</v>
      </c>
      <c r="P951" s="39">
        <f>_xlfn.XLOOKUP(tbDailies[[#This Row],[Month]],tbMonthlies[Month],tbMonthlies[Unemployment],P952)</f>
        <v>3.7000000000000005E-2</v>
      </c>
      <c r="Q951" s="48">
        <f>_xlfn.XLOOKUP(tbDailies[[#This Row],[Month]],tbMonthlies[Month],tbMonthlies[Debt to GDP],Q952)</f>
        <v>75.391999999999996</v>
      </c>
    </row>
    <row r="952" spans="2:17" ht="30" customHeight="1" x14ac:dyDescent="0.25">
      <c r="B952" s="10">
        <v>43561</v>
      </c>
      <c r="C952" s="18" t="str">
        <f>TEXT(tbDailies[[#This Row],[Date]],"mmm-yy")</f>
        <v>Apr-19</v>
      </c>
      <c r="D952" s="4">
        <v>65</v>
      </c>
      <c r="E952" s="4" t="str">
        <f>_xlfn.XLOOKUP(tbDailies[[#This Row],[Date]],FXUSDCAD[Date],FXUSDCAD[Rate],E953)</f>
        <v>1.3386</v>
      </c>
      <c r="F952" s="6">
        <f>_xlfn.XLOOKUP(tbDailies[[#This Row],[Date]],BTC_USD_History[Date],BTC_USD_History[Close],"n/a")</f>
        <v>5059.8173829999996</v>
      </c>
      <c r="G952" s="6">
        <f>_xlfn.XLOOKUP(tbDailies[[#This Row],[Date]],ETH_USD_History[Date(UTC)],ETH_USD_History[Value],"n/a")</f>
        <v>166.28</v>
      </c>
      <c r="H952" s="6" t="str">
        <f>_xlfn.XLOOKUP(tbDailies[[#This Row],[Date]],VOO_USD_History[Date],VOO_USD_History[Close],"n/a")</f>
        <v>n/a</v>
      </c>
      <c r="I952" s="8" t="str">
        <f>_xlfn.XLOOKUP(tbDailies[[#This Row],[Date]],VIX_USD_History[DATE],VIX_USD_History[CLOSE],"n/a")</f>
        <v>n/a</v>
      </c>
      <c r="J952" s="6">
        <f>tbDailies[[#This Row],[BTC-USD]]*tbDailies[[#This Row],[FX]]</f>
        <v>6773.0715488837996</v>
      </c>
      <c r="K952" s="6">
        <f>tbDailies[[#This Row],[ETH-USD]]*tbDailies[[#This Row],[FX]]</f>
        <v>222.58240800000002</v>
      </c>
      <c r="L952" s="16">
        <f>_xlfn.XLOOKUP(tbDailies[[#This Row],[Month]],tbMonthlies[Month],tbMonthlies[US Inflation],L953)</f>
        <v>0.02</v>
      </c>
      <c r="M952" s="39">
        <f>_xlfn.XLOOKUP(tbDailies[[#This Row],[Month]],tbMonthlies[Month],tbMonthlies[Buffett Indicator],M953)</f>
        <v>1.3907213719137737</v>
      </c>
      <c r="N952" s="39">
        <f>_xlfn.XLOOKUP(tbDailies[[#This Row],[Month]],tbMonthlies[Month],tbMonthlies[CPI Indicator],N953)</f>
        <v>0.71030936431609082</v>
      </c>
      <c r="O952" s="39">
        <f>_xlfn.XLOOKUP(tbDailies[[#This Row],[Month]],tbMonthlies[Month],tbMonthlies[Shiller PE],O953)</f>
        <v>0.21559999999999999</v>
      </c>
      <c r="P952" s="39">
        <f>_xlfn.XLOOKUP(tbDailies[[#This Row],[Month]],tbMonthlies[Month],tbMonthlies[Unemployment],P953)</f>
        <v>3.7000000000000005E-2</v>
      </c>
      <c r="Q952" s="48">
        <f>_xlfn.XLOOKUP(tbDailies[[#This Row],[Month]],tbMonthlies[Month],tbMonthlies[Debt to GDP],Q953)</f>
        <v>75.391999999999996</v>
      </c>
    </row>
    <row r="953" spans="2:17" ht="30" customHeight="1" x14ac:dyDescent="0.25">
      <c r="B953" s="10">
        <v>43560</v>
      </c>
      <c r="C953" s="18" t="str">
        <f>TEXT(tbDailies[[#This Row],[Date]],"mmm-yy")</f>
        <v>Apr-19</v>
      </c>
      <c r="D953" s="4">
        <v>59</v>
      </c>
      <c r="E953" s="4" t="str">
        <f>_xlfn.XLOOKUP(tbDailies[[#This Row],[Date]],FXUSDCAD[Date],FXUSDCAD[Rate],E954)</f>
        <v>1.3386</v>
      </c>
      <c r="F953" s="6">
        <f>_xlfn.XLOOKUP(tbDailies[[#This Row],[Date]],BTC_USD_History[Date],BTC_USD_History[Close],"n/a")</f>
        <v>5036.6811520000001</v>
      </c>
      <c r="G953" s="6">
        <f>_xlfn.XLOOKUP(tbDailies[[#This Row],[Date]],ETH_USD_History[Date(UTC)],ETH_USD_History[Value],"n/a")</f>
        <v>166.39</v>
      </c>
      <c r="H953" s="6">
        <f>_xlfn.XLOOKUP(tbDailies[[#This Row],[Date]],VOO_USD_History[Date],VOO_USD_History[Close],"n/a")</f>
        <v>265.01001000000002</v>
      </c>
      <c r="I953" s="8">
        <f>_xlfn.XLOOKUP(tbDailies[[#This Row],[Date]],VIX_USD_History[DATE],VIX_USD_History[CLOSE],"n/a")</f>
        <v>12.82</v>
      </c>
      <c r="J953" s="6">
        <f>tbDailies[[#This Row],[BTC-USD]]*tbDailies[[#This Row],[FX]]</f>
        <v>6742.1013900672006</v>
      </c>
      <c r="K953" s="6">
        <f>tbDailies[[#This Row],[ETH-USD]]*tbDailies[[#This Row],[FX]]</f>
        <v>222.72965399999998</v>
      </c>
      <c r="L953" s="16">
        <f>_xlfn.XLOOKUP(tbDailies[[#This Row],[Month]],tbMonthlies[Month],tbMonthlies[US Inflation],L954)</f>
        <v>0.02</v>
      </c>
      <c r="M953" s="39">
        <f>_xlfn.XLOOKUP(tbDailies[[#This Row],[Month]],tbMonthlies[Month],tbMonthlies[Buffett Indicator],M954)</f>
        <v>1.3907213719137737</v>
      </c>
      <c r="N953" s="39">
        <f>_xlfn.XLOOKUP(tbDailies[[#This Row],[Month]],tbMonthlies[Month],tbMonthlies[CPI Indicator],N954)</f>
        <v>0.71030936431609082</v>
      </c>
      <c r="O953" s="39">
        <f>_xlfn.XLOOKUP(tbDailies[[#This Row],[Month]],tbMonthlies[Month],tbMonthlies[Shiller PE],O954)</f>
        <v>0.21559999999999999</v>
      </c>
      <c r="P953" s="39">
        <f>_xlfn.XLOOKUP(tbDailies[[#This Row],[Month]],tbMonthlies[Month],tbMonthlies[Unemployment],P954)</f>
        <v>3.7000000000000005E-2</v>
      </c>
      <c r="Q953" s="48">
        <f>_xlfn.XLOOKUP(tbDailies[[#This Row],[Month]],tbMonthlies[Month],tbMonthlies[Debt to GDP],Q954)</f>
        <v>75.391999999999996</v>
      </c>
    </row>
    <row r="954" spans="2:17" ht="30" customHeight="1" x14ac:dyDescent="0.25">
      <c r="B954" s="10">
        <v>43559</v>
      </c>
      <c r="C954" s="18" t="str">
        <f>TEXT(tbDailies[[#This Row],[Date]],"mmm-yy")</f>
        <v>Apr-19</v>
      </c>
      <c r="D954" s="4">
        <v>61</v>
      </c>
      <c r="E954" s="4" t="str">
        <f>_xlfn.XLOOKUP(tbDailies[[#This Row],[Date]],FXUSDCAD[Date],FXUSDCAD[Rate],E955)</f>
        <v>1.3357</v>
      </c>
      <c r="F954" s="6">
        <f>_xlfn.XLOOKUP(tbDailies[[#This Row],[Date]],BTC_USD_History[Date],BTC_USD_History[Close],"n/a")</f>
        <v>4922.798828</v>
      </c>
      <c r="G954" s="6">
        <f>_xlfn.XLOOKUP(tbDailies[[#This Row],[Date]],ETH_USD_History[Date(UTC)],ETH_USD_History[Value],"n/a")</f>
        <v>158.07</v>
      </c>
      <c r="H954" s="6">
        <f>_xlfn.XLOOKUP(tbDailies[[#This Row],[Date]],VOO_USD_History[Date],VOO_USD_History[Close],"n/a")</f>
        <v>263.73998999999998</v>
      </c>
      <c r="I954" s="8">
        <f>_xlfn.XLOOKUP(tbDailies[[#This Row],[Date]],VIX_USD_History[DATE],VIX_USD_History[CLOSE],"n/a")</f>
        <v>13.58</v>
      </c>
      <c r="J954" s="6">
        <f>tbDailies[[#This Row],[BTC-USD]]*tbDailies[[#This Row],[FX]]</f>
        <v>6575.3823945596005</v>
      </c>
      <c r="K954" s="6">
        <f>tbDailies[[#This Row],[ETH-USD]]*tbDailies[[#This Row],[FX]]</f>
        <v>211.13409900000002</v>
      </c>
      <c r="L954" s="16">
        <f>_xlfn.XLOOKUP(tbDailies[[#This Row],[Month]],tbMonthlies[Month],tbMonthlies[US Inflation],L955)</f>
        <v>0.02</v>
      </c>
      <c r="M954" s="39">
        <f>_xlfn.XLOOKUP(tbDailies[[#This Row],[Month]],tbMonthlies[Month],tbMonthlies[Buffett Indicator],M955)</f>
        <v>1.3907213719137737</v>
      </c>
      <c r="N954" s="39">
        <f>_xlfn.XLOOKUP(tbDailies[[#This Row],[Month]],tbMonthlies[Month],tbMonthlies[CPI Indicator],N955)</f>
        <v>0.71030936431609082</v>
      </c>
      <c r="O954" s="39">
        <f>_xlfn.XLOOKUP(tbDailies[[#This Row],[Month]],tbMonthlies[Month],tbMonthlies[Shiller PE],O955)</f>
        <v>0.21559999999999999</v>
      </c>
      <c r="P954" s="39">
        <f>_xlfn.XLOOKUP(tbDailies[[#This Row],[Month]],tbMonthlies[Month],tbMonthlies[Unemployment],P955)</f>
        <v>3.7000000000000005E-2</v>
      </c>
      <c r="Q954" s="48">
        <f>_xlfn.XLOOKUP(tbDailies[[#This Row],[Month]],tbMonthlies[Month],tbMonthlies[Debt to GDP],Q955)</f>
        <v>75.391999999999996</v>
      </c>
    </row>
    <row r="955" spans="2:17" ht="30" customHeight="1" x14ac:dyDescent="0.25">
      <c r="B955" s="10">
        <v>43558</v>
      </c>
      <c r="C955" s="18" t="str">
        <f>TEXT(tbDailies[[#This Row],[Date]],"mmm-yy")</f>
        <v>Apr-19</v>
      </c>
      <c r="D955" s="4">
        <v>71</v>
      </c>
      <c r="E955" s="4" t="str">
        <f>_xlfn.XLOOKUP(tbDailies[[#This Row],[Date]],FXUSDCAD[Date],FXUSDCAD[Rate],E956)</f>
        <v>1.3324</v>
      </c>
      <c r="F955" s="6">
        <f>_xlfn.XLOOKUP(tbDailies[[#This Row],[Date]],BTC_USD_History[Date],BTC_USD_History[Close],"n/a")</f>
        <v>4973.0219729999999</v>
      </c>
      <c r="G955" s="6">
        <f>_xlfn.XLOOKUP(tbDailies[[#This Row],[Date]],ETH_USD_History[Date(UTC)],ETH_USD_History[Value],"n/a")</f>
        <v>161.18</v>
      </c>
      <c r="H955" s="6">
        <f>_xlfn.XLOOKUP(tbDailies[[#This Row],[Date]],VOO_USD_History[Date],VOO_USD_History[Close],"n/a")</f>
        <v>263.10998499999999</v>
      </c>
      <c r="I955" s="8">
        <f>_xlfn.XLOOKUP(tbDailies[[#This Row],[Date]],VIX_USD_History[DATE],VIX_USD_History[CLOSE],"n/a")</f>
        <v>13.74</v>
      </c>
      <c r="J955" s="6">
        <f>tbDailies[[#This Row],[BTC-USD]]*tbDailies[[#This Row],[FX]]</f>
        <v>6626.0544768252003</v>
      </c>
      <c r="K955" s="6">
        <f>tbDailies[[#This Row],[ETH-USD]]*tbDailies[[#This Row],[FX]]</f>
        <v>214.75623200000001</v>
      </c>
      <c r="L955" s="16">
        <f>_xlfn.XLOOKUP(tbDailies[[#This Row],[Month]],tbMonthlies[Month],tbMonthlies[US Inflation],L956)</f>
        <v>0.02</v>
      </c>
      <c r="M955" s="39">
        <f>_xlfn.XLOOKUP(tbDailies[[#This Row],[Month]],tbMonthlies[Month],tbMonthlies[Buffett Indicator],M956)</f>
        <v>1.3907213719137737</v>
      </c>
      <c r="N955" s="39">
        <f>_xlfn.XLOOKUP(tbDailies[[#This Row],[Month]],tbMonthlies[Month],tbMonthlies[CPI Indicator],N956)</f>
        <v>0.71030936431609082</v>
      </c>
      <c r="O955" s="39">
        <f>_xlfn.XLOOKUP(tbDailies[[#This Row],[Month]],tbMonthlies[Month],tbMonthlies[Shiller PE],O956)</f>
        <v>0.21559999999999999</v>
      </c>
      <c r="P955" s="39">
        <f>_xlfn.XLOOKUP(tbDailies[[#This Row],[Month]],tbMonthlies[Month],tbMonthlies[Unemployment],P956)</f>
        <v>3.7000000000000005E-2</v>
      </c>
      <c r="Q955" s="48">
        <f>_xlfn.XLOOKUP(tbDailies[[#This Row],[Month]],tbMonthlies[Month],tbMonthlies[Debt to GDP],Q956)</f>
        <v>75.391999999999996</v>
      </c>
    </row>
    <row r="956" spans="2:17" ht="30" customHeight="1" x14ac:dyDescent="0.25">
      <c r="B956" s="10">
        <v>43557</v>
      </c>
      <c r="C956" s="18" t="str">
        <f>TEXT(tbDailies[[#This Row],[Date]],"mmm-yy")</f>
        <v>Apr-19</v>
      </c>
      <c r="D956" s="4">
        <v>60</v>
      </c>
      <c r="E956" s="4" t="str">
        <f>_xlfn.XLOOKUP(tbDailies[[#This Row],[Date]],FXUSDCAD[Date],FXUSDCAD[Rate],E957)</f>
        <v>1.3344</v>
      </c>
      <c r="F956" s="6">
        <f>_xlfn.XLOOKUP(tbDailies[[#This Row],[Date]],BTC_USD_History[Date],BTC_USD_History[Close],"n/a")</f>
        <v>4879.8779299999997</v>
      </c>
      <c r="G956" s="6">
        <f>_xlfn.XLOOKUP(tbDailies[[#This Row],[Date]],ETH_USD_History[Date(UTC)],ETH_USD_History[Value],"n/a")</f>
        <v>164.93</v>
      </c>
      <c r="H956" s="6">
        <f>_xlfn.XLOOKUP(tbDailies[[#This Row],[Date]],VOO_USD_History[Date],VOO_USD_History[Close],"n/a")</f>
        <v>262.61999500000002</v>
      </c>
      <c r="I956" s="8">
        <f>_xlfn.XLOOKUP(tbDailies[[#This Row],[Date]],VIX_USD_History[DATE],VIX_USD_History[CLOSE],"n/a")</f>
        <v>13.36</v>
      </c>
      <c r="J956" s="6">
        <f>tbDailies[[#This Row],[BTC-USD]]*tbDailies[[#This Row],[FX]]</f>
        <v>6511.7091097919993</v>
      </c>
      <c r="K956" s="6">
        <f>tbDailies[[#This Row],[ETH-USD]]*tbDailies[[#This Row],[FX]]</f>
        <v>220.08259200000001</v>
      </c>
      <c r="L956" s="16">
        <f>_xlfn.XLOOKUP(tbDailies[[#This Row],[Month]],tbMonthlies[Month],tbMonthlies[US Inflation],L957)</f>
        <v>0.02</v>
      </c>
      <c r="M956" s="39">
        <f>_xlfn.XLOOKUP(tbDailies[[#This Row],[Month]],tbMonthlies[Month],tbMonthlies[Buffett Indicator],M957)</f>
        <v>1.3907213719137737</v>
      </c>
      <c r="N956" s="39">
        <f>_xlfn.XLOOKUP(tbDailies[[#This Row],[Month]],tbMonthlies[Month],tbMonthlies[CPI Indicator],N957)</f>
        <v>0.71030936431609082</v>
      </c>
      <c r="O956" s="39">
        <f>_xlfn.XLOOKUP(tbDailies[[#This Row],[Month]],tbMonthlies[Month],tbMonthlies[Shiller PE],O957)</f>
        <v>0.21559999999999999</v>
      </c>
      <c r="P956" s="39">
        <f>_xlfn.XLOOKUP(tbDailies[[#This Row],[Month]],tbMonthlies[Month],tbMonthlies[Unemployment],P957)</f>
        <v>3.7000000000000005E-2</v>
      </c>
      <c r="Q956" s="48">
        <f>_xlfn.XLOOKUP(tbDailies[[#This Row],[Month]],tbMonthlies[Month],tbMonthlies[Debt to GDP],Q957)</f>
        <v>75.391999999999996</v>
      </c>
    </row>
    <row r="957" spans="2:17" ht="30" customHeight="1" x14ac:dyDescent="0.25">
      <c r="B957" s="10">
        <v>43556</v>
      </c>
      <c r="C957" s="18" t="str">
        <f>TEXT(tbDailies[[#This Row],[Date]],"mmm-yy")</f>
        <v>Apr-19</v>
      </c>
      <c r="D957" s="4">
        <v>62</v>
      </c>
      <c r="E957" s="4" t="str">
        <f>_xlfn.XLOOKUP(tbDailies[[#This Row],[Date]],FXUSDCAD[Date],FXUSDCAD[Rate],E958)</f>
        <v>1.3337</v>
      </c>
      <c r="F957" s="6">
        <f>_xlfn.XLOOKUP(tbDailies[[#This Row],[Date]],BTC_USD_History[Date],BTC_USD_History[Close],"n/a")</f>
        <v>4158.1831050000001</v>
      </c>
      <c r="G957" s="6">
        <f>_xlfn.XLOOKUP(tbDailies[[#This Row],[Date]],ETH_USD_History[Date(UTC)],ETH_USD_History[Value],"n/a")</f>
        <v>141.85</v>
      </c>
      <c r="H957" s="6">
        <f>_xlfn.XLOOKUP(tbDailies[[#This Row],[Date]],VOO_USD_History[Date],VOO_USD_History[Close],"n/a")</f>
        <v>262.52999899999998</v>
      </c>
      <c r="I957" s="8">
        <f>_xlfn.XLOOKUP(tbDailies[[#This Row],[Date]],VIX_USD_History[DATE],VIX_USD_History[CLOSE],"n/a")</f>
        <v>13.4</v>
      </c>
      <c r="J957" s="6">
        <f>tbDailies[[#This Row],[BTC-USD]]*tbDailies[[#This Row],[FX]]</f>
        <v>5545.768807138501</v>
      </c>
      <c r="K957" s="6">
        <f>tbDailies[[#This Row],[ETH-USD]]*tbDailies[[#This Row],[FX]]</f>
        <v>189.18534500000001</v>
      </c>
      <c r="L957" s="16">
        <f>_xlfn.XLOOKUP(tbDailies[[#This Row],[Month]],tbMonthlies[Month],tbMonthlies[US Inflation],L958)</f>
        <v>0.02</v>
      </c>
      <c r="M957" s="39">
        <f>_xlfn.XLOOKUP(tbDailies[[#This Row],[Month]],tbMonthlies[Month],tbMonthlies[Buffett Indicator],M958)</f>
        <v>1.3907213719137737</v>
      </c>
      <c r="N957" s="39">
        <f>_xlfn.XLOOKUP(tbDailies[[#This Row],[Month]],tbMonthlies[Month],tbMonthlies[CPI Indicator],N958)</f>
        <v>0.71030936431609082</v>
      </c>
      <c r="O957" s="39">
        <f>_xlfn.XLOOKUP(tbDailies[[#This Row],[Month]],tbMonthlies[Month],tbMonthlies[Shiller PE],O958)</f>
        <v>0.21559999999999999</v>
      </c>
      <c r="P957" s="39">
        <f>_xlfn.XLOOKUP(tbDailies[[#This Row],[Month]],tbMonthlies[Month],tbMonthlies[Unemployment],P958)</f>
        <v>3.7000000000000005E-2</v>
      </c>
      <c r="Q957" s="48">
        <f>_xlfn.XLOOKUP(tbDailies[[#This Row],[Month]],tbMonthlies[Month],tbMonthlies[Debt to GDP],Q958)</f>
        <v>75.391999999999996</v>
      </c>
    </row>
    <row r="958" spans="2:17" ht="30" customHeight="1" x14ac:dyDescent="0.25">
      <c r="B958" s="10">
        <v>43555</v>
      </c>
      <c r="C958" s="18" t="str">
        <f>TEXT(tbDailies[[#This Row],[Date]],"mmm-yy")</f>
        <v>Mar-19</v>
      </c>
      <c r="D958" s="4">
        <v>56</v>
      </c>
      <c r="E958" s="4" t="str">
        <f>_xlfn.XLOOKUP(tbDailies[[#This Row],[Date]],FXUSDCAD[Date],FXUSDCAD[Rate],E959)</f>
        <v>1.3363</v>
      </c>
      <c r="F958" s="6">
        <f>_xlfn.XLOOKUP(tbDailies[[#This Row],[Date]],BTC_USD_History[Date],BTC_USD_History[Close],"n/a")</f>
        <v>4105.404297</v>
      </c>
      <c r="G958" s="6">
        <f>_xlfn.XLOOKUP(tbDailies[[#This Row],[Date]],ETH_USD_History[Date(UTC)],ETH_USD_History[Value],"n/a")</f>
        <v>142.4</v>
      </c>
      <c r="H958" s="6" t="str">
        <f>_xlfn.XLOOKUP(tbDailies[[#This Row],[Date]],VOO_USD_History[Date],VOO_USD_History[Close],"n/a")</f>
        <v>n/a</v>
      </c>
      <c r="I958" s="8" t="str">
        <f>_xlfn.XLOOKUP(tbDailies[[#This Row],[Date]],VIX_USD_History[DATE],VIX_USD_History[CLOSE],"n/a")</f>
        <v>n/a</v>
      </c>
      <c r="J958" s="6">
        <f>tbDailies[[#This Row],[BTC-USD]]*tbDailies[[#This Row],[FX]]</f>
        <v>5486.0517620811006</v>
      </c>
      <c r="K958" s="6">
        <f>tbDailies[[#This Row],[ETH-USD]]*tbDailies[[#This Row],[FX]]</f>
        <v>190.28912000000003</v>
      </c>
      <c r="L958" s="16">
        <f>_xlfn.XLOOKUP(tbDailies[[#This Row],[Month]],tbMonthlies[Month],tbMonthlies[US Inflation],L959)</f>
        <v>1.8599999999999998E-2</v>
      </c>
      <c r="M958" s="39">
        <f>_xlfn.XLOOKUP(tbDailies[[#This Row],[Month]],tbMonthlies[Month],tbMonthlies[Buffett Indicator],M959)</f>
        <v>1.3857345379214365</v>
      </c>
      <c r="N958" s="39">
        <f>_xlfn.XLOOKUP(tbDailies[[#This Row],[Month]],tbMonthlies[Month],tbMonthlies[CPI Indicator],N959)</f>
        <v>0.70656808516552239</v>
      </c>
      <c r="O958" s="39">
        <f>_xlfn.XLOOKUP(tbDailies[[#This Row],[Month]],tbMonthlies[Month],tbMonthlies[Shiller PE],O959)</f>
        <v>0.20860000000000001</v>
      </c>
      <c r="P958" s="39">
        <f>_xlfn.XLOOKUP(tbDailies[[#This Row],[Month]],tbMonthlies[Month],tbMonthlies[Unemployment],P959)</f>
        <v>3.7999999999999999E-2</v>
      </c>
      <c r="Q958" s="48">
        <f>_xlfn.XLOOKUP(tbDailies[[#This Row],[Month]],tbMonthlies[Month],tbMonthlies[Debt to GDP],Q959)</f>
        <v>75.319000000000003</v>
      </c>
    </row>
    <row r="959" spans="2:17" ht="30" customHeight="1" x14ac:dyDescent="0.25">
      <c r="B959" s="10">
        <v>43554</v>
      </c>
      <c r="C959" s="18" t="str">
        <f>TEXT(tbDailies[[#This Row],[Date]],"mmm-yy")</f>
        <v>Mar-19</v>
      </c>
      <c r="D959" s="4">
        <v>57</v>
      </c>
      <c r="E959" s="4" t="str">
        <f>_xlfn.XLOOKUP(tbDailies[[#This Row],[Date]],FXUSDCAD[Date],FXUSDCAD[Rate],E960)</f>
        <v>1.3363</v>
      </c>
      <c r="F959" s="6">
        <f>_xlfn.XLOOKUP(tbDailies[[#This Row],[Date]],BTC_USD_History[Date],BTC_USD_History[Close],"n/a")</f>
        <v>4106.6601559999999</v>
      </c>
      <c r="G959" s="6">
        <f>_xlfn.XLOOKUP(tbDailies[[#This Row],[Date]],ETH_USD_History[Date(UTC)],ETH_USD_History[Value],"n/a")</f>
        <v>143.29</v>
      </c>
      <c r="H959" s="6" t="str">
        <f>_xlfn.XLOOKUP(tbDailies[[#This Row],[Date]],VOO_USD_History[Date],VOO_USD_History[Close],"n/a")</f>
        <v>n/a</v>
      </c>
      <c r="I959" s="8" t="str">
        <f>_xlfn.XLOOKUP(tbDailies[[#This Row],[Date]],VIX_USD_History[DATE],VIX_USD_History[CLOSE],"n/a")</f>
        <v>n/a</v>
      </c>
      <c r="J959" s="6">
        <f>tbDailies[[#This Row],[BTC-USD]]*tbDailies[[#This Row],[FX]]</f>
        <v>5487.7299664627999</v>
      </c>
      <c r="K959" s="6">
        <f>tbDailies[[#This Row],[ETH-USD]]*tbDailies[[#This Row],[FX]]</f>
        <v>191.47842699999998</v>
      </c>
      <c r="L959" s="16">
        <f>_xlfn.XLOOKUP(tbDailies[[#This Row],[Month]],tbMonthlies[Month],tbMonthlies[US Inflation],L960)</f>
        <v>1.8599999999999998E-2</v>
      </c>
      <c r="M959" s="39">
        <f>_xlfn.XLOOKUP(tbDailies[[#This Row],[Month]],tbMonthlies[Month],tbMonthlies[Buffett Indicator],M960)</f>
        <v>1.3857345379214365</v>
      </c>
      <c r="N959" s="39">
        <f>_xlfn.XLOOKUP(tbDailies[[#This Row],[Month]],tbMonthlies[Month],tbMonthlies[CPI Indicator],N960)</f>
        <v>0.70656808516552239</v>
      </c>
      <c r="O959" s="39">
        <f>_xlfn.XLOOKUP(tbDailies[[#This Row],[Month]],tbMonthlies[Month],tbMonthlies[Shiller PE],O960)</f>
        <v>0.20860000000000001</v>
      </c>
      <c r="P959" s="39">
        <f>_xlfn.XLOOKUP(tbDailies[[#This Row],[Month]],tbMonthlies[Month],tbMonthlies[Unemployment],P960)</f>
        <v>3.7999999999999999E-2</v>
      </c>
      <c r="Q959" s="48">
        <f>_xlfn.XLOOKUP(tbDailies[[#This Row],[Month]],tbMonthlies[Month],tbMonthlies[Debt to GDP],Q960)</f>
        <v>75.319000000000003</v>
      </c>
    </row>
    <row r="960" spans="2:17" ht="30" customHeight="1" x14ac:dyDescent="0.25">
      <c r="B960" s="10">
        <v>43553</v>
      </c>
      <c r="C960" s="18" t="str">
        <f>TEXT(tbDailies[[#This Row],[Date]],"mmm-yy")</f>
        <v>Mar-19</v>
      </c>
      <c r="D960" s="4">
        <v>50</v>
      </c>
      <c r="E960" s="4" t="str">
        <f>_xlfn.XLOOKUP(tbDailies[[#This Row],[Date]],FXUSDCAD[Date],FXUSDCAD[Rate],E961)</f>
        <v>1.3363</v>
      </c>
      <c r="F960" s="6">
        <f>_xlfn.XLOOKUP(tbDailies[[#This Row],[Date]],BTC_USD_History[Date],BTC_USD_History[Close],"n/a")</f>
        <v>4098.3745120000003</v>
      </c>
      <c r="G960" s="6">
        <f>_xlfn.XLOOKUP(tbDailies[[#This Row],[Date]],ETH_USD_History[Date(UTC)],ETH_USD_History[Value],"n/a")</f>
        <v>144.41</v>
      </c>
      <c r="H960" s="6">
        <f>_xlfn.XLOOKUP(tbDailies[[#This Row],[Date]],VOO_USD_History[Date],VOO_USD_History[Close],"n/a")</f>
        <v>259.540009</v>
      </c>
      <c r="I960" s="8">
        <f>_xlfn.XLOOKUP(tbDailies[[#This Row],[Date]],VIX_USD_History[DATE],VIX_USD_History[CLOSE],"n/a")</f>
        <v>13.71</v>
      </c>
      <c r="J960" s="6">
        <f>tbDailies[[#This Row],[BTC-USD]]*tbDailies[[#This Row],[FX]]</f>
        <v>5476.6578603856005</v>
      </c>
      <c r="K960" s="6">
        <f>tbDailies[[#This Row],[ETH-USD]]*tbDailies[[#This Row],[FX]]</f>
        <v>192.97508300000001</v>
      </c>
      <c r="L960" s="16">
        <f>_xlfn.XLOOKUP(tbDailies[[#This Row],[Month]],tbMonthlies[Month],tbMonthlies[US Inflation],L961)</f>
        <v>1.8599999999999998E-2</v>
      </c>
      <c r="M960" s="39">
        <f>_xlfn.XLOOKUP(tbDailies[[#This Row],[Month]],tbMonthlies[Month],tbMonthlies[Buffett Indicator],M961)</f>
        <v>1.3857345379214365</v>
      </c>
      <c r="N960" s="39">
        <f>_xlfn.XLOOKUP(tbDailies[[#This Row],[Month]],tbMonthlies[Month],tbMonthlies[CPI Indicator],N961)</f>
        <v>0.70656808516552239</v>
      </c>
      <c r="O960" s="39">
        <f>_xlfn.XLOOKUP(tbDailies[[#This Row],[Month]],tbMonthlies[Month],tbMonthlies[Shiller PE],O961)</f>
        <v>0.20860000000000001</v>
      </c>
      <c r="P960" s="39">
        <f>_xlfn.XLOOKUP(tbDailies[[#This Row],[Month]],tbMonthlies[Month],tbMonthlies[Unemployment],P961)</f>
        <v>3.7999999999999999E-2</v>
      </c>
      <c r="Q960" s="48">
        <f>_xlfn.XLOOKUP(tbDailies[[#This Row],[Month]],tbMonthlies[Month],tbMonthlies[Debt to GDP],Q961)</f>
        <v>75.319000000000003</v>
      </c>
    </row>
    <row r="961" spans="2:17" ht="30" customHeight="1" x14ac:dyDescent="0.25">
      <c r="B961" s="10">
        <v>43552</v>
      </c>
      <c r="C961" s="18" t="str">
        <f>TEXT(tbDailies[[#This Row],[Date]],"mmm-yy")</f>
        <v>Mar-19</v>
      </c>
      <c r="D961" s="4">
        <v>49</v>
      </c>
      <c r="E961" s="4" t="str">
        <f>_xlfn.XLOOKUP(tbDailies[[#This Row],[Date]],FXUSDCAD[Date],FXUSDCAD[Rate],E962)</f>
        <v>1.3429</v>
      </c>
      <c r="F961" s="6">
        <f>_xlfn.XLOOKUP(tbDailies[[#This Row],[Date]],BTC_USD_History[Date],BTC_USD_History[Close],"n/a")</f>
        <v>4069.1071780000002</v>
      </c>
      <c r="G961" s="6">
        <f>_xlfn.XLOOKUP(tbDailies[[#This Row],[Date]],ETH_USD_History[Date(UTC)],ETH_USD_History[Value],"n/a")</f>
        <v>138.38999999999999</v>
      </c>
      <c r="H961" s="6">
        <f>_xlfn.XLOOKUP(tbDailies[[#This Row],[Date]],VOO_USD_History[Date],VOO_USD_History[Close],"n/a")</f>
        <v>257.88000499999998</v>
      </c>
      <c r="I961" s="8">
        <f>_xlfn.XLOOKUP(tbDailies[[#This Row],[Date]],VIX_USD_History[DATE],VIX_USD_History[CLOSE],"n/a")</f>
        <v>14.43</v>
      </c>
      <c r="J961" s="6">
        <f>tbDailies[[#This Row],[BTC-USD]]*tbDailies[[#This Row],[FX]]</f>
        <v>5464.4040293362004</v>
      </c>
      <c r="K961" s="6">
        <f>tbDailies[[#This Row],[ETH-USD]]*tbDailies[[#This Row],[FX]]</f>
        <v>185.84393099999997</v>
      </c>
      <c r="L961" s="16">
        <f>_xlfn.XLOOKUP(tbDailies[[#This Row],[Month]],tbMonthlies[Month],tbMonthlies[US Inflation],L962)</f>
        <v>1.8599999999999998E-2</v>
      </c>
      <c r="M961" s="39">
        <f>_xlfn.XLOOKUP(tbDailies[[#This Row],[Month]],tbMonthlies[Month],tbMonthlies[Buffett Indicator],M962)</f>
        <v>1.3857345379214365</v>
      </c>
      <c r="N961" s="39">
        <f>_xlfn.XLOOKUP(tbDailies[[#This Row],[Month]],tbMonthlies[Month],tbMonthlies[CPI Indicator],N962)</f>
        <v>0.70656808516552239</v>
      </c>
      <c r="O961" s="39">
        <f>_xlfn.XLOOKUP(tbDailies[[#This Row],[Month]],tbMonthlies[Month],tbMonthlies[Shiller PE],O962)</f>
        <v>0.20860000000000001</v>
      </c>
      <c r="P961" s="39">
        <f>_xlfn.XLOOKUP(tbDailies[[#This Row],[Month]],tbMonthlies[Month],tbMonthlies[Unemployment],P962)</f>
        <v>3.7999999999999999E-2</v>
      </c>
      <c r="Q961" s="48">
        <f>_xlfn.XLOOKUP(tbDailies[[#This Row],[Month]],tbMonthlies[Month],tbMonthlies[Debt to GDP],Q962)</f>
        <v>75.319000000000003</v>
      </c>
    </row>
    <row r="962" spans="2:17" ht="30" customHeight="1" x14ac:dyDescent="0.25">
      <c r="B962" s="10">
        <v>43551</v>
      </c>
      <c r="C962" s="18" t="str">
        <f>TEXT(tbDailies[[#This Row],[Date]],"mmm-yy")</f>
        <v>Mar-19</v>
      </c>
      <c r="D962" s="4">
        <v>44</v>
      </c>
      <c r="E962" s="4" t="str">
        <f>_xlfn.XLOOKUP(tbDailies[[#This Row],[Date]],FXUSDCAD[Date],FXUSDCAD[Rate],E963)</f>
        <v>1.3414</v>
      </c>
      <c r="F962" s="6">
        <f>_xlfn.XLOOKUP(tbDailies[[#This Row],[Date]],BTC_USD_History[Date],BTC_USD_History[Close],"n/a")</f>
        <v>4087.0661620000001</v>
      </c>
      <c r="G962" s="6">
        <f>_xlfn.XLOOKUP(tbDailies[[#This Row],[Date]],ETH_USD_History[Date(UTC)],ETH_USD_History[Value],"n/a")</f>
        <v>140.22999999999999</v>
      </c>
      <c r="H962" s="6">
        <f>_xlfn.XLOOKUP(tbDailies[[#This Row],[Date]],VOO_USD_History[Date],VOO_USD_History[Close],"n/a")</f>
        <v>256.88000499999998</v>
      </c>
      <c r="I962" s="8">
        <f>_xlfn.XLOOKUP(tbDailies[[#This Row],[Date]],VIX_USD_History[DATE],VIX_USD_History[CLOSE],"n/a")</f>
        <v>15.15</v>
      </c>
      <c r="J962" s="6">
        <f>tbDailies[[#This Row],[BTC-USD]]*tbDailies[[#This Row],[FX]]</f>
        <v>5482.3905497067999</v>
      </c>
      <c r="K962" s="6">
        <f>tbDailies[[#This Row],[ETH-USD]]*tbDailies[[#This Row],[FX]]</f>
        <v>188.10452199999997</v>
      </c>
      <c r="L962" s="16">
        <f>_xlfn.XLOOKUP(tbDailies[[#This Row],[Month]],tbMonthlies[Month],tbMonthlies[US Inflation],L963)</f>
        <v>1.8599999999999998E-2</v>
      </c>
      <c r="M962" s="39">
        <f>_xlfn.XLOOKUP(tbDailies[[#This Row],[Month]],tbMonthlies[Month],tbMonthlies[Buffett Indicator],M963)</f>
        <v>1.3857345379214365</v>
      </c>
      <c r="N962" s="39">
        <f>_xlfn.XLOOKUP(tbDailies[[#This Row],[Month]],tbMonthlies[Month],tbMonthlies[CPI Indicator],N963)</f>
        <v>0.70656808516552239</v>
      </c>
      <c r="O962" s="39">
        <f>_xlfn.XLOOKUP(tbDailies[[#This Row],[Month]],tbMonthlies[Month],tbMonthlies[Shiller PE],O963)</f>
        <v>0.20860000000000001</v>
      </c>
      <c r="P962" s="39">
        <f>_xlfn.XLOOKUP(tbDailies[[#This Row],[Month]],tbMonthlies[Month],tbMonthlies[Unemployment],P963)</f>
        <v>3.7999999999999999E-2</v>
      </c>
      <c r="Q962" s="48">
        <f>_xlfn.XLOOKUP(tbDailies[[#This Row],[Month]],tbMonthlies[Month],tbMonthlies[Debt to GDP],Q963)</f>
        <v>75.319000000000003</v>
      </c>
    </row>
    <row r="963" spans="2:17" ht="30" customHeight="1" x14ac:dyDescent="0.25">
      <c r="B963" s="10">
        <v>43550</v>
      </c>
      <c r="C963" s="18" t="str">
        <f>TEXT(tbDailies[[#This Row],[Date]],"mmm-yy")</f>
        <v>Mar-19</v>
      </c>
      <c r="D963" s="4">
        <v>43</v>
      </c>
      <c r="E963" s="4" t="str">
        <f>_xlfn.XLOOKUP(tbDailies[[#This Row],[Date]],FXUSDCAD[Date],FXUSDCAD[Rate],E964)</f>
        <v>1.3386</v>
      </c>
      <c r="F963" s="6">
        <f>_xlfn.XLOOKUP(tbDailies[[#This Row],[Date]],BTC_USD_History[Date],BTC_USD_History[Close],"n/a")</f>
        <v>3985.0808109999998</v>
      </c>
      <c r="G963" s="6">
        <f>_xlfn.XLOOKUP(tbDailies[[#This Row],[Date]],ETH_USD_History[Date(UTC)],ETH_USD_History[Value],"n/a")</f>
        <v>134.29</v>
      </c>
      <c r="H963" s="6">
        <f>_xlfn.XLOOKUP(tbDailies[[#This Row],[Date]],VOO_USD_History[Date],VOO_USD_History[Close],"n/a")</f>
        <v>258.07998700000002</v>
      </c>
      <c r="I963" s="8">
        <f>_xlfn.XLOOKUP(tbDailies[[#This Row],[Date]],VIX_USD_History[DATE],VIX_USD_History[CLOSE],"n/a")</f>
        <v>14.68</v>
      </c>
      <c r="J963" s="6">
        <f>tbDailies[[#This Row],[BTC-USD]]*tbDailies[[#This Row],[FX]]</f>
        <v>5334.4291736045998</v>
      </c>
      <c r="K963" s="6">
        <f>tbDailies[[#This Row],[ETH-USD]]*tbDailies[[#This Row],[FX]]</f>
        <v>179.760594</v>
      </c>
      <c r="L963" s="16">
        <f>_xlfn.XLOOKUP(tbDailies[[#This Row],[Month]],tbMonthlies[Month],tbMonthlies[US Inflation],L964)</f>
        <v>1.8599999999999998E-2</v>
      </c>
      <c r="M963" s="39">
        <f>_xlfn.XLOOKUP(tbDailies[[#This Row],[Month]],tbMonthlies[Month],tbMonthlies[Buffett Indicator],M964)</f>
        <v>1.3857345379214365</v>
      </c>
      <c r="N963" s="39">
        <f>_xlfn.XLOOKUP(tbDailies[[#This Row],[Month]],tbMonthlies[Month],tbMonthlies[CPI Indicator],N964)</f>
        <v>0.70656808516552239</v>
      </c>
      <c r="O963" s="39">
        <f>_xlfn.XLOOKUP(tbDailies[[#This Row],[Month]],tbMonthlies[Month],tbMonthlies[Shiller PE],O964)</f>
        <v>0.20860000000000001</v>
      </c>
      <c r="P963" s="39">
        <f>_xlfn.XLOOKUP(tbDailies[[#This Row],[Month]],tbMonthlies[Month],tbMonthlies[Unemployment],P964)</f>
        <v>3.7999999999999999E-2</v>
      </c>
      <c r="Q963" s="48">
        <f>_xlfn.XLOOKUP(tbDailies[[#This Row],[Month]],tbMonthlies[Month],tbMonthlies[Debt to GDP],Q964)</f>
        <v>75.319000000000003</v>
      </c>
    </row>
    <row r="964" spans="2:17" ht="30" customHeight="1" x14ac:dyDescent="0.25">
      <c r="B964" s="10">
        <v>43549</v>
      </c>
      <c r="C964" s="18" t="str">
        <f>TEXT(tbDailies[[#This Row],[Date]],"mmm-yy")</f>
        <v>Mar-19</v>
      </c>
      <c r="D964" s="4">
        <v>46</v>
      </c>
      <c r="E964" s="4" t="str">
        <f>_xlfn.XLOOKUP(tbDailies[[#This Row],[Date]],FXUSDCAD[Date],FXUSDCAD[Rate],E965)</f>
        <v>1.3420</v>
      </c>
      <c r="F964" s="6">
        <f>_xlfn.XLOOKUP(tbDailies[[#This Row],[Date]],BTC_USD_History[Date],BTC_USD_History[Close],"n/a")</f>
        <v>3963.070557</v>
      </c>
      <c r="G964" s="6">
        <f>_xlfn.XLOOKUP(tbDailies[[#This Row],[Date]],ETH_USD_History[Date(UTC)],ETH_USD_History[Value],"n/a")</f>
        <v>133.96</v>
      </c>
      <c r="H964" s="6">
        <f>_xlfn.XLOOKUP(tbDailies[[#This Row],[Date]],VOO_USD_History[Date],VOO_USD_History[Close],"n/a")</f>
        <v>256.23001099999999</v>
      </c>
      <c r="I964" s="8">
        <f>_xlfn.XLOOKUP(tbDailies[[#This Row],[Date]],VIX_USD_History[DATE],VIX_USD_History[CLOSE],"n/a")</f>
        <v>16.329999999999998</v>
      </c>
      <c r="J964" s="6">
        <f>tbDailies[[#This Row],[BTC-USD]]*tbDailies[[#This Row],[FX]]</f>
        <v>5318.4406874940005</v>
      </c>
      <c r="K964" s="6">
        <f>tbDailies[[#This Row],[ETH-USD]]*tbDailies[[#This Row],[FX]]</f>
        <v>179.77432000000002</v>
      </c>
      <c r="L964" s="16">
        <f>_xlfn.XLOOKUP(tbDailies[[#This Row],[Month]],tbMonthlies[Month],tbMonthlies[US Inflation],L965)</f>
        <v>1.8599999999999998E-2</v>
      </c>
      <c r="M964" s="39">
        <f>_xlfn.XLOOKUP(tbDailies[[#This Row],[Month]],tbMonthlies[Month],tbMonthlies[Buffett Indicator],M965)</f>
        <v>1.3857345379214365</v>
      </c>
      <c r="N964" s="39">
        <f>_xlfn.XLOOKUP(tbDailies[[#This Row],[Month]],tbMonthlies[Month],tbMonthlies[CPI Indicator],N965)</f>
        <v>0.70656808516552239</v>
      </c>
      <c r="O964" s="39">
        <f>_xlfn.XLOOKUP(tbDailies[[#This Row],[Month]],tbMonthlies[Month],tbMonthlies[Shiller PE],O965)</f>
        <v>0.20860000000000001</v>
      </c>
      <c r="P964" s="39">
        <f>_xlfn.XLOOKUP(tbDailies[[#This Row],[Month]],tbMonthlies[Month],tbMonthlies[Unemployment],P965)</f>
        <v>3.7999999999999999E-2</v>
      </c>
      <c r="Q964" s="48">
        <f>_xlfn.XLOOKUP(tbDailies[[#This Row],[Month]],tbMonthlies[Month],tbMonthlies[Debt to GDP],Q965)</f>
        <v>75.319000000000003</v>
      </c>
    </row>
    <row r="965" spans="2:17" ht="30" customHeight="1" x14ac:dyDescent="0.25">
      <c r="B965" s="10">
        <v>43548</v>
      </c>
      <c r="C965" s="18" t="str">
        <f>TEXT(tbDailies[[#This Row],[Date]],"mmm-yy")</f>
        <v>Mar-19</v>
      </c>
      <c r="D965" s="4">
        <v>44</v>
      </c>
      <c r="E965" s="4" t="str">
        <f>_xlfn.XLOOKUP(tbDailies[[#This Row],[Date]],FXUSDCAD[Date],FXUSDCAD[Rate],E966)</f>
        <v>1.3411</v>
      </c>
      <c r="F965" s="6">
        <f>_xlfn.XLOOKUP(tbDailies[[#This Row],[Date]],BTC_USD_History[Date],BTC_USD_History[Close],"n/a")</f>
        <v>4022.1682129999999</v>
      </c>
      <c r="G965" s="6">
        <f>_xlfn.XLOOKUP(tbDailies[[#This Row],[Date]],ETH_USD_History[Date(UTC)],ETH_USD_History[Value],"n/a")</f>
        <v>136.21</v>
      </c>
      <c r="H965" s="6" t="str">
        <f>_xlfn.XLOOKUP(tbDailies[[#This Row],[Date]],VOO_USD_History[Date],VOO_USD_History[Close],"n/a")</f>
        <v>n/a</v>
      </c>
      <c r="I965" s="8" t="str">
        <f>_xlfn.XLOOKUP(tbDailies[[#This Row],[Date]],VIX_USD_History[DATE],VIX_USD_History[CLOSE],"n/a")</f>
        <v>n/a</v>
      </c>
      <c r="J965" s="6">
        <f>tbDailies[[#This Row],[BTC-USD]]*tbDailies[[#This Row],[FX]]</f>
        <v>5394.1297904542998</v>
      </c>
      <c r="K965" s="6">
        <f>tbDailies[[#This Row],[ETH-USD]]*tbDailies[[#This Row],[FX]]</f>
        <v>182.67123100000001</v>
      </c>
      <c r="L965" s="16">
        <f>_xlfn.XLOOKUP(tbDailies[[#This Row],[Month]],tbMonthlies[Month],tbMonthlies[US Inflation],L966)</f>
        <v>1.8599999999999998E-2</v>
      </c>
      <c r="M965" s="39">
        <f>_xlfn.XLOOKUP(tbDailies[[#This Row],[Month]],tbMonthlies[Month],tbMonthlies[Buffett Indicator],M966)</f>
        <v>1.3857345379214365</v>
      </c>
      <c r="N965" s="39">
        <f>_xlfn.XLOOKUP(tbDailies[[#This Row],[Month]],tbMonthlies[Month],tbMonthlies[CPI Indicator],N966)</f>
        <v>0.70656808516552239</v>
      </c>
      <c r="O965" s="39">
        <f>_xlfn.XLOOKUP(tbDailies[[#This Row],[Month]],tbMonthlies[Month],tbMonthlies[Shiller PE],O966)</f>
        <v>0.20860000000000001</v>
      </c>
      <c r="P965" s="39">
        <f>_xlfn.XLOOKUP(tbDailies[[#This Row],[Month]],tbMonthlies[Month],tbMonthlies[Unemployment],P966)</f>
        <v>3.7999999999999999E-2</v>
      </c>
      <c r="Q965" s="48">
        <f>_xlfn.XLOOKUP(tbDailies[[#This Row],[Month]],tbMonthlies[Month],tbMonthlies[Debt to GDP],Q966)</f>
        <v>75.319000000000003</v>
      </c>
    </row>
    <row r="966" spans="2:17" ht="30" customHeight="1" x14ac:dyDescent="0.25">
      <c r="B966" s="10">
        <v>43547</v>
      </c>
      <c r="C966" s="18" t="str">
        <f>TEXT(tbDailies[[#This Row],[Date]],"mmm-yy")</f>
        <v>Mar-19</v>
      </c>
      <c r="D966" s="4">
        <v>50</v>
      </c>
      <c r="E966" s="4" t="str">
        <f>_xlfn.XLOOKUP(tbDailies[[#This Row],[Date]],FXUSDCAD[Date],FXUSDCAD[Rate],E967)</f>
        <v>1.3411</v>
      </c>
      <c r="F966" s="6">
        <f>_xlfn.XLOOKUP(tbDailies[[#This Row],[Date]],BTC_USD_History[Date],BTC_USD_History[Close],"n/a")</f>
        <v>4035.8264159999999</v>
      </c>
      <c r="G966" s="6">
        <f>_xlfn.XLOOKUP(tbDailies[[#This Row],[Date]],ETH_USD_History[Date(UTC)],ETH_USD_History[Value],"n/a")</f>
        <v>137.74</v>
      </c>
      <c r="H966" s="6" t="str">
        <f>_xlfn.XLOOKUP(tbDailies[[#This Row],[Date]],VOO_USD_History[Date],VOO_USD_History[Close],"n/a")</f>
        <v>n/a</v>
      </c>
      <c r="I966" s="8" t="str">
        <f>_xlfn.XLOOKUP(tbDailies[[#This Row],[Date]],VIX_USD_History[DATE],VIX_USD_History[CLOSE],"n/a")</f>
        <v>n/a</v>
      </c>
      <c r="J966" s="6">
        <f>tbDailies[[#This Row],[BTC-USD]]*tbDailies[[#This Row],[FX]]</f>
        <v>5412.4468064975999</v>
      </c>
      <c r="K966" s="6">
        <f>tbDailies[[#This Row],[ETH-USD]]*tbDailies[[#This Row],[FX]]</f>
        <v>184.72311400000001</v>
      </c>
      <c r="L966" s="16">
        <f>_xlfn.XLOOKUP(tbDailies[[#This Row],[Month]],tbMonthlies[Month],tbMonthlies[US Inflation],L967)</f>
        <v>1.8599999999999998E-2</v>
      </c>
      <c r="M966" s="39">
        <f>_xlfn.XLOOKUP(tbDailies[[#This Row],[Month]],tbMonthlies[Month],tbMonthlies[Buffett Indicator],M967)</f>
        <v>1.3857345379214365</v>
      </c>
      <c r="N966" s="39">
        <f>_xlfn.XLOOKUP(tbDailies[[#This Row],[Month]],tbMonthlies[Month],tbMonthlies[CPI Indicator],N967)</f>
        <v>0.70656808516552239</v>
      </c>
      <c r="O966" s="39">
        <f>_xlfn.XLOOKUP(tbDailies[[#This Row],[Month]],tbMonthlies[Month],tbMonthlies[Shiller PE],O967)</f>
        <v>0.20860000000000001</v>
      </c>
      <c r="P966" s="39">
        <f>_xlfn.XLOOKUP(tbDailies[[#This Row],[Month]],tbMonthlies[Month],tbMonthlies[Unemployment],P967)</f>
        <v>3.7999999999999999E-2</v>
      </c>
      <c r="Q966" s="48">
        <f>_xlfn.XLOOKUP(tbDailies[[#This Row],[Month]],tbMonthlies[Month],tbMonthlies[Debt to GDP],Q967)</f>
        <v>75.319000000000003</v>
      </c>
    </row>
    <row r="967" spans="2:17" ht="30" customHeight="1" x14ac:dyDescent="0.25">
      <c r="B967" s="10">
        <v>43546</v>
      </c>
      <c r="C967" s="18" t="str">
        <f>TEXT(tbDailies[[#This Row],[Date]],"mmm-yy")</f>
        <v>Mar-19</v>
      </c>
      <c r="D967" s="4">
        <v>56</v>
      </c>
      <c r="E967" s="4" t="str">
        <f>_xlfn.XLOOKUP(tbDailies[[#This Row],[Date]],FXUSDCAD[Date],FXUSDCAD[Rate],E968)</f>
        <v>1.3411</v>
      </c>
      <c r="F967" s="6">
        <f>_xlfn.XLOOKUP(tbDailies[[#This Row],[Date]],BTC_USD_History[Date],BTC_USD_History[Close],"n/a")</f>
        <v>4023.9682619999999</v>
      </c>
      <c r="G967" s="6">
        <f>_xlfn.XLOOKUP(tbDailies[[#This Row],[Date]],ETH_USD_History[Date(UTC)],ETH_USD_History[Value],"n/a")</f>
        <v>136.76</v>
      </c>
      <c r="H967" s="6">
        <f>_xlfn.XLOOKUP(tbDailies[[#This Row],[Date]],VOO_USD_History[Date],VOO_USD_History[Close],"n/a")</f>
        <v>256.459991</v>
      </c>
      <c r="I967" s="8">
        <f>_xlfn.XLOOKUP(tbDailies[[#This Row],[Date]],VIX_USD_History[DATE],VIX_USD_History[CLOSE],"n/a")</f>
        <v>16.48</v>
      </c>
      <c r="J967" s="6">
        <f>tbDailies[[#This Row],[BTC-USD]]*tbDailies[[#This Row],[FX]]</f>
        <v>5396.5438361682</v>
      </c>
      <c r="K967" s="6">
        <f>tbDailies[[#This Row],[ETH-USD]]*tbDailies[[#This Row],[FX]]</f>
        <v>183.40883599999998</v>
      </c>
      <c r="L967" s="16">
        <f>_xlfn.XLOOKUP(tbDailies[[#This Row],[Month]],tbMonthlies[Month],tbMonthlies[US Inflation],L968)</f>
        <v>1.8599999999999998E-2</v>
      </c>
      <c r="M967" s="39">
        <f>_xlfn.XLOOKUP(tbDailies[[#This Row],[Month]],tbMonthlies[Month],tbMonthlies[Buffett Indicator],M968)</f>
        <v>1.3857345379214365</v>
      </c>
      <c r="N967" s="39">
        <f>_xlfn.XLOOKUP(tbDailies[[#This Row],[Month]],tbMonthlies[Month],tbMonthlies[CPI Indicator],N968)</f>
        <v>0.70656808516552239</v>
      </c>
      <c r="O967" s="39">
        <f>_xlfn.XLOOKUP(tbDailies[[#This Row],[Month]],tbMonthlies[Month],tbMonthlies[Shiller PE],O968)</f>
        <v>0.20860000000000001</v>
      </c>
      <c r="P967" s="39">
        <f>_xlfn.XLOOKUP(tbDailies[[#This Row],[Month]],tbMonthlies[Month],tbMonthlies[Unemployment],P968)</f>
        <v>3.7999999999999999E-2</v>
      </c>
      <c r="Q967" s="48">
        <f>_xlfn.XLOOKUP(tbDailies[[#This Row],[Month]],tbMonthlies[Month],tbMonthlies[Debt to GDP],Q968)</f>
        <v>75.319000000000003</v>
      </c>
    </row>
    <row r="968" spans="2:17" ht="30" customHeight="1" x14ac:dyDescent="0.25">
      <c r="B968" s="10">
        <v>43545</v>
      </c>
      <c r="C968" s="18" t="str">
        <f>TEXT(tbDailies[[#This Row],[Date]],"mmm-yy")</f>
        <v>Mar-19</v>
      </c>
      <c r="D968" s="4">
        <v>62</v>
      </c>
      <c r="E968" s="4" t="str">
        <f>_xlfn.XLOOKUP(tbDailies[[#This Row],[Date]],FXUSDCAD[Date],FXUSDCAD[Rate],E969)</f>
        <v>1.3366</v>
      </c>
      <c r="F968" s="6">
        <f>_xlfn.XLOOKUP(tbDailies[[#This Row],[Date]],BTC_USD_History[Date],BTC_USD_History[Close],"n/a")</f>
        <v>4029.326904</v>
      </c>
      <c r="G968" s="6">
        <f>_xlfn.XLOOKUP(tbDailies[[#This Row],[Date]],ETH_USD_History[Date(UTC)],ETH_USD_History[Value],"n/a")</f>
        <v>135.61000000000001</v>
      </c>
      <c r="H968" s="6">
        <f>_xlfn.XLOOKUP(tbDailies[[#This Row],[Date]],VOO_USD_History[Date],VOO_USD_History[Close],"n/a")</f>
        <v>261.42999300000002</v>
      </c>
      <c r="I968" s="8">
        <f>_xlfn.XLOOKUP(tbDailies[[#This Row],[Date]],VIX_USD_History[DATE],VIX_USD_History[CLOSE],"n/a")</f>
        <v>13.63</v>
      </c>
      <c r="J968" s="6">
        <f>tbDailies[[#This Row],[BTC-USD]]*tbDailies[[#This Row],[FX]]</f>
        <v>5385.5983398864</v>
      </c>
      <c r="K968" s="6">
        <f>tbDailies[[#This Row],[ETH-USD]]*tbDailies[[#This Row],[FX]]</f>
        <v>181.25632600000003</v>
      </c>
      <c r="L968" s="16">
        <f>_xlfn.XLOOKUP(tbDailies[[#This Row],[Month]],tbMonthlies[Month],tbMonthlies[US Inflation],L969)</f>
        <v>1.8599999999999998E-2</v>
      </c>
      <c r="M968" s="39">
        <f>_xlfn.XLOOKUP(tbDailies[[#This Row],[Month]],tbMonthlies[Month],tbMonthlies[Buffett Indicator],M969)</f>
        <v>1.3857345379214365</v>
      </c>
      <c r="N968" s="39">
        <f>_xlfn.XLOOKUP(tbDailies[[#This Row],[Month]],tbMonthlies[Month],tbMonthlies[CPI Indicator],N969)</f>
        <v>0.70656808516552239</v>
      </c>
      <c r="O968" s="39">
        <f>_xlfn.XLOOKUP(tbDailies[[#This Row],[Month]],tbMonthlies[Month],tbMonthlies[Shiller PE],O969)</f>
        <v>0.20860000000000001</v>
      </c>
      <c r="P968" s="39">
        <f>_xlfn.XLOOKUP(tbDailies[[#This Row],[Month]],tbMonthlies[Month],tbMonthlies[Unemployment],P969)</f>
        <v>3.7999999999999999E-2</v>
      </c>
      <c r="Q968" s="48">
        <f>_xlfn.XLOOKUP(tbDailies[[#This Row],[Month]],tbMonthlies[Month],tbMonthlies[Debt to GDP],Q969)</f>
        <v>75.319000000000003</v>
      </c>
    </row>
    <row r="969" spans="2:17" ht="30" customHeight="1" x14ac:dyDescent="0.25">
      <c r="B969" s="10">
        <v>43544</v>
      </c>
      <c r="C969" s="18" t="str">
        <f>TEXT(tbDailies[[#This Row],[Date]],"mmm-yy")</f>
        <v>Mar-19</v>
      </c>
      <c r="D969" s="4">
        <v>55</v>
      </c>
      <c r="E969" s="4" t="str">
        <f>_xlfn.XLOOKUP(tbDailies[[#This Row],[Date]],FXUSDCAD[Date],FXUSDCAD[Rate],E970)</f>
        <v>1.3317</v>
      </c>
      <c r="F969" s="6">
        <f>_xlfn.XLOOKUP(tbDailies[[#This Row],[Date]],BTC_USD_History[Date],BTC_USD_History[Close],"n/a")</f>
        <v>4087.476318</v>
      </c>
      <c r="G969" s="6">
        <f>_xlfn.XLOOKUP(tbDailies[[#This Row],[Date]],ETH_USD_History[Date(UTC)],ETH_USD_History[Value],"n/a")</f>
        <v>140.22</v>
      </c>
      <c r="H969" s="6">
        <f>_xlfn.XLOOKUP(tbDailies[[#This Row],[Date]],VOO_USD_History[Date],VOO_USD_History[Close],"n/a")</f>
        <v>259.92999300000002</v>
      </c>
      <c r="I969" s="8">
        <f>_xlfn.XLOOKUP(tbDailies[[#This Row],[Date]],VIX_USD_History[DATE],VIX_USD_History[CLOSE],"n/a")</f>
        <v>13.91</v>
      </c>
      <c r="J969" s="6">
        <f>tbDailies[[#This Row],[BTC-USD]]*tbDailies[[#This Row],[FX]]</f>
        <v>5443.2922126806006</v>
      </c>
      <c r="K969" s="6">
        <f>tbDailies[[#This Row],[ETH-USD]]*tbDailies[[#This Row],[FX]]</f>
        <v>186.730974</v>
      </c>
      <c r="L969" s="16">
        <f>_xlfn.XLOOKUP(tbDailies[[#This Row],[Month]],tbMonthlies[Month],tbMonthlies[US Inflation],L970)</f>
        <v>1.8599999999999998E-2</v>
      </c>
      <c r="M969" s="39">
        <f>_xlfn.XLOOKUP(tbDailies[[#This Row],[Month]],tbMonthlies[Month],tbMonthlies[Buffett Indicator],M970)</f>
        <v>1.3857345379214365</v>
      </c>
      <c r="N969" s="39">
        <f>_xlfn.XLOOKUP(tbDailies[[#This Row],[Month]],tbMonthlies[Month],tbMonthlies[CPI Indicator],N970)</f>
        <v>0.70656808516552239</v>
      </c>
      <c r="O969" s="39">
        <f>_xlfn.XLOOKUP(tbDailies[[#This Row],[Month]],tbMonthlies[Month],tbMonthlies[Shiller PE],O970)</f>
        <v>0.20860000000000001</v>
      </c>
      <c r="P969" s="39">
        <f>_xlfn.XLOOKUP(tbDailies[[#This Row],[Month]],tbMonthlies[Month],tbMonthlies[Unemployment],P970)</f>
        <v>3.7999999999999999E-2</v>
      </c>
      <c r="Q969" s="48">
        <f>_xlfn.XLOOKUP(tbDailies[[#This Row],[Month]],tbMonthlies[Month],tbMonthlies[Debt to GDP],Q970)</f>
        <v>75.319000000000003</v>
      </c>
    </row>
    <row r="970" spans="2:17" ht="30" customHeight="1" x14ac:dyDescent="0.25">
      <c r="B970" s="10">
        <v>43543</v>
      </c>
      <c r="C970" s="18" t="str">
        <f>TEXT(tbDailies[[#This Row],[Date]],"mmm-yy")</f>
        <v>Mar-19</v>
      </c>
      <c r="D970" s="4">
        <v>56</v>
      </c>
      <c r="E970" s="4" t="str">
        <f>_xlfn.XLOOKUP(tbDailies[[#This Row],[Date]],FXUSDCAD[Date],FXUSDCAD[Rate],E971)</f>
        <v>1.3292</v>
      </c>
      <c r="F970" s="6">
        <f>_xlfn.XLOOKUP(tbDailies[[#This Row],[Date]],BTC_USD_History[Date],BTC_USD_History[Close],"n/a")</f>
        <v>4071.1901859999998</v>
      </c>
      <c r="G970" s="6">
        <f>_xlfn.XLOOKUP(tbDailies[[#This Row],[Date]],ETH_USD_History[Date(UTC)],ETH_USD_History[Value],"n/a")</f>
        <v>139.46</v>
      </c>
      <c r="H970" s="6">
        <f>_xlfn.XLOOKUP(tbDailies[[#This Row],[Date]],VOO_USD_History[Date],VOO_USD_History[Close],"n/a")</f>
        <v>260.85998499999999</v>
      </c>
      <c r="I970" s="8">
        <f>_xlfn.XLOOKUP(tbDailies[[#This Row],[Date]],VIX_USD_History[DATE],VIX_USD_History[CLOSE],"n/a")</f>
        <v>13.56</v>
      </c>
      <c r="J970" s="6">
        <f>tbDailies[[#This Row],[BTC-USD]]*tbDailies[[#This Row],[FX]]</f>
        <v>5411.4259952311995</v>
      </c>
      <c r="K970" s="6">
        <f>tbDailies[[#This Row],[ETH-USD]]*tbDailies[[#This Row],[FX]]</f>
        <v>185.37023200000002</v>
      </c>
      <c r="L970" s="16">
        <f>_xlfn.XLOOKUP(tbDailies[[#This Row],[Month]],tbMonthlies[Month],tbMonthlies[US Inflation],L971)</f>
        <v>1.8599999999999998E-2</v>
      </c>
      <c r="M970" s="39">
        <f>_xlfn.XLOOKUP(tbDailies[[#This Row],[Month]],tbMonthlies[Month],tbMonthlies[Buffett Indicator],M971)</f>
        <v>1.3857345379214365</v>
      </c>
      <c r="N970" s="39">
        <f>_xlfn.XLOOKUP(tbDailies[[#This Row],[Month]],tbMonthlies[Month],tbMonthlies[CPI Indicator],N971)</f>
        <v>0.70656808516552239</v>
      </c>
      <c r="O970" s="39">
        <f>_xlfn.XLOOKUP(tbDailies[[#This Row],[Month]],tbMonthlies[Month],tbMonthlies[Shiller PE],O971)</f>
        <v>0.20860000000000001</v>
      </c>
      <c r="P970" s="39">
        <f>_xlfn.XLOOKUP(tbDailies[[#This Row],[Month]],tbMonthlies[Month],tbMonthlies[Unemployment],P971)</f>
        <v>3.7999999999999999E-2</v>
      </c>
      <c r="Q970" s="48">
        <f>_xlfn.XLOOKUP(tbDailies[[#This Row],[Month]],tbMonthlies[Month],tbMonthlies[Debt to GDP],Q971)</f>
        <v>75.319000000000003</v>
      </c>
    </row>
    <row r="971" spans="2:17" ht="30" customHeight="1" x14ac:dyDescent="0.25">
      <c r="B971" s="10">
        <v>43542</v>
      </c>
      <c r="C971" s="18" t="str">
        <f>TEXT(tbDailies[[#This Row],[Date]],"mmm-yy")</f>
        <v>Mar-19</v>
      </c>
      <c r="D971" s="4">
        <v>56</v>
      </c>
      <c r="E971" s="4" t="str">
        <f>_xlfn.XLOOKUP(tbDailies[[#This Row],[Date]],FXUSDCAD[Date],FXUSDCAD[Rate],E972)</f>
        <v>1.3345</v>
      </c>
      <c r="F971" s="6">
        <f>_xlfn.XLOOKUP(tbDailies[[#This Row],[Date]],BTC_USD_History[Date],BTC_USD_History[Close],"n/a")</f>
        <v>4032.5073240000002</v>
      </c>
      <c r="G971" s="6">
        <f>_xlfn.XLOOKUP(tbDailies[[#This Row],[Date]],ETH_USD_History[Date(UTC)],ETH_USD_History[Value],"n/a")</f>
        <v>138.5</v>
      </c>
      <c r="H971" s="6">
        <f>_xlfn.XLOOKUP(tbDailies[[#This Row],[Date]],VOO_USD_History[Date],VOO_USD_History[Close],"n/a")</f>
        <v>260.77999899999998</v>
      </c>
      <c r="I971" s="8">
        <f>_xlfn.XLOOKUP(tbDailies[[#This Row],[Date]],VIX_USD_History[DATE],VIX_USD_History[CLOSE],"n/a")</f>
        <v>13.1</v>
      </c>
      <c r="J971" s="6">
        <f>tbDailies[[#This Row],[BTC-USD]]*tbDailies[[#This Row],[FX]]</f>
        <v>5381.3810238780006</v>
      </c>
      <c r="K971" s="6">
        <f>tbDailies[[#This Row],[ETH-USD]]*tbDailies[[#This Row],[FX]]</f>
        <v>184.82825</v>
      </c>
      <c r="L971" s="16">
        <f>_xlfn.XLOOKUP(tbDailies[[#This Row],[Month]],tbMonthlies[Month],tbMonthlies[US Inflation],L972)</f>
        <v>1.8599999999999998E-2</v>
      </c>
      <c r="M971" s="39">
        <f>_xlfn.XLOOKUP(tbDailies[[#This Row],[Month]],tbMonthlies[Month],tbMonthlies[Buffett Indicator],M972)</f>
        <v>1.3857345379214365</v>
      </c>
      <c r="N971" s="39">
        <f>_xlfn.XLOOKUP(tbDailies[[#This Row],[Month]],tbMonthlies[Month],tbMonthlies[CPI Indicator],N972)</f>
        <v>0.70656808516552239</v>
      </c>
      <c r="O971" s="39">
        <f>_xlfn.XLOOKUP(tbDailies[[#This Row],[Month]],tbMonthlies[Month],tbMonthlies[Shiller PE],O972)</f>
        <v>0.20860000000000001</v>
      </c>
      <c r="P971" s="39">
        <f>_xlfn.XLOOKUP(tbDailies[[#This Row],[Month]],tbMonthlies[Month],tbMonthlies[Unemployment],P972)</f>
        <v>3.7999999999999999E-2</v>
      </c>
      <c r="Q971" s="48">
        <f>_xlfn.XLOOKUP(tbDailies[[#This Row],[Month]],tbMonthlies[Month],tbMonthlies[Debt to GDP],Q972)</f>
        <v>75.319000000000003</v>
      </c>
    </row>
    <row r="972" spans="2:17" ht="30" customHeight="1" x14ac:dyDescent="0.25">
      <c r="B972" s="10">
        <v>43541</v>
      </c>
      <c r="C972" s="18" t="str">
        <f>TEXT(tbDailies[[#This Row],[Date]],"mmm-yy")</f>
        <v>Mar-19</v>
      </c>
      <c r="D972" s="4">
        <v>58</v>
      </c>
      <c r="E972" s="4" t="str">
        <f>_xlfn.XLOOKUP(tbDailies[[#This Row],[Date]],FXUSDCAD[Date],FXUSDCAD[Rate],E973)</f>
        <v>1.3342</v>
      </c>
      <c r="F972" s="6">
        <f>_xlfn.XLOOKUP(tbDailies[[#This Row],[Date]],BTC_USD_History[Date],BTC_USD_History[Close],"n/a")</f>
        <v>4025.2290039999998</v>
      </c>
      <c r="G972" s="6">
        <f>_xlfn.XLOOKUP(tbDailies[[#This Row],[Date]],ETH_USD_History[Date(UTC)],ETH_USD_History[Value],"n/a")</f>
        <v>139.74</v>
      </c>
      <c r="H972" s="6" t="str">
        <f>_xlfn.XLOOKUP(tbDailies[[#This Row],[Date]],VOO_USD_History[Date],VOO_USD_History[Close],"n/a")</f>
        <v>n/a</v>
      </c>
      <c r="I972" s="8" t="str">
        <f>_xlfn.XLOOKUP(tbDailies[[#This Row],[Date]],VIX_USD_History[DATE],VIX_USD_History[CLOSE],"n/a")</f>
        <v>n/a</v>
      </c>
      <c r="J972" s="6">
        <f>tbDailies[[#This Row],[BTC-USD]]*tbDailies[[#This Row],[FX]]</f>
        <v>5370.4605371367998</v>
      </c>
      <c r="K972" s="6">
        <f>tbDailies[[#This Row],[ETH-USD]]*tbDailies[[#This Row],[FX]]</f>
        <v>186.44110800000001</v>
      </c>
      <c r="L972" s="16">
        <f>_xlfn.XLOOKUP(tbDailies[[#This Row],[Month]],tbMonthlies[Month],tbMonthlies[US Inflation],L973)</f>
        <v>1.8599999999999998E-2</v>
      </c>
      <c r="M972" s="39">
        <f>_xlfn.XLOOKUP(tbDailies[[#This Row],[Month]],tbMonthlies[Month],tbMonthlies[Buffett Indicator],M973)</f>
        <v>1.3857345379214365</v>
      </c>
      <c r="N972" s="39">
        <f>_xlfn.XLOOKUP(tbDailies[[#This Row],[Month]],tbMonthlies[Month],tbMonthlies[CPI Indicator],N973)</f>
        <v>0.70656808516552239</v>
      </c>
      <c r="O972" s="39">
        <f>_xlfn.XLOOKUP(tbDailies[[#This Row],[Month]],tbMonthlies[Month],tbMonthlies[Shiller PE],O973)</f>
        <v>0.20860000000000001</v>
      </c>
      <c r="P972" s="39">
        <f>_xlfn.XLOOKUP(tbDailies[[#This Row],[Month]],tbMonthlies[Month],tbMonthlies[Unemployment],P973)</f>
        <v>3.7999999999999999E-2</v>
      </c>
      <c r="Q972" s="48">
        <f>_xlfn.XLOOKUP(tbDailies[[#This Row],[Month]],tbMonthlies[Month],tbMonthlies[Debt to GDP],Q973)</f>
        <v>75.319000000000003</v>
      </c>
    </row>
    <row r="973" spans="2:17" ht="30" customHeight="1" x14ac:dyDescent="0.25">
      <c r="B973" s="10">
        <v>43540</v>
      </c>
      <c r="C973" s="18" t="str">
        <f>TEXT(tbDailies[[#This Row],[Date]],"mmm-yy")</f>
        <v>Mar-19</v>
      </c>
      <c r="D973" s="4">
        <v>54</v>
      </c>
      <c r="E973" s="4" t="str">
        <f>_xlfn.XLOOKUP(tbDailies[[#This Row],[Date]],FXUSDCAD[Date],FXUSDCAD[Rate],E974)</f>
        <v>1.3342</v>
      </c>
      <c r="F973" s="6">
        <f>_xlfn.XLOOKUP(tbDailies[[#This Row],[Date]],BTC_USD_History[Date],BTC_USD_History[Close],"n/a")</f>
        <v>4048.7258299999999</v>
      </c>
      <c r="G973" s="6">
        <f>_xlfn.XLOOKUP(tbDailies[[#This Row],[Date]],ETH_USD_History[Date(UTC)],ETH_USD_History[Value],"n/a")</f>
        <v>141.68</v>
      </c>
      <c r="H973" s="6" t="str">
        <f>_xlfn.XLOOKUP(tbDailies[[#This Row],[Date]],VOO_USD_History[Date],VOO_USD_History[Close],"n/a")</f>
        <v>n/a</v>
      </c>
      <c r="I973" s="8" t="str">
        <f>_xlfn.XLOOKUP(tbDailies[[#This Row],[Date]],VIX_USD_History[DATE],VIX_USD_History[CLOSE],"n/a")</f>
        <v>n/a</v>
      </c>
      <c r="J973" s="6">
        <f>tbDailies[[#This Row],[BTC-USD]]*tbDailies[[#This Row],[FX]]</f>
        <v>5401.8100023859997</v>
      </c>
      <c r="K973" s="6">
        <f>tbDailies[[#This Row],[ETH-USD]]*tbDailies[[#This Row],[FX]]</f>
        <v>189.02945600000001</v>
      </c>
      <c r="L973" s="16">
        <f>_xlfn.XLOOKUP(tbDailies[[#This Row],[Month]],tbMonthlies[Month],tbMonthlies[US Inflation],L974)</f>
        <v>1.8599999999999998E-2</v>
      </c>
      <c r="M973" s="39">
        <f>_xlfn.XLOOKUP(tbDailies[[#This Row],[Month]],tbMonthlies[Month],tbMonthlies[Buffett Indicator],M974)</f>
        <v>1.3857345379214365</v>
      </c>
      <c r="N973" s="39">
        <f>_xlfn.XLOOKUP(tbDailies[[#This Row],[Month]],tbMonthlies[Month],tbMonthlies[CPI Indicator],N974)</f>
        <v>0.70656808516552239</v>
      </c>
      <c r="O973" s="39">
        <f>_xlfn.XLOOKUP(tbDailies[[#This Row],[Month]],tbMonthlies[Month],tbMonthlies[Shiller PE],O974)</f>
        <v>0.20860000000000001</v>
      </c>
      <c r="P973" s="39">
        <f>_xlfn.XLOOKUP(tbDailies[[#This Row],[Month]],tbMonthlies[Month],tbMonthlies[Unemployment],P974)</f>
        <v>3.7999999999999999E-2</v>
      </c>
      <c r="Q973" s="48">
        <f>_xlfn.XLOOKUP(tbDailies[[#This Row],[Month]],tbMonthlies[Month],tbMonthlies[Debt to GDP],Q974)</f>
        <v>75.319000000000003</v>
      </c>
    </row>
    <row r="974" spans="2:17" ht="30" customHeight="1" x14ac:dyDescent="0.25">
      <c r="B974" s="10">
        <v>43539</v>
      </c>
      <c r="C974" s="18" t="str">
        <f>TEXT(tbDailies[[#This Row],[Date]],"mmm-yy")</f>
        <v>Mar-19</v>
      </c>
      <c r="D974" s="4">
        <v>55</v>
      </c>
      <c r="E974" s="4" t="str">
        <f>_xlfn.XLOOKUP(tbDailies[[#This Row],[Date]],FXUSDCAD[Date],FXUSDCAD[Rate],E975)</f>
        <v>1.3342</v>
      </c>
      <c r="F974" s="6">
        <f>_xlfn.XLOOKUP(tbDailies[[#This Row],[Date]],BTC_USD_History[Date],BTC_USD_History[Close],"n/a")</f>
        <v>3960.9111330000001</v>
      </c>
      <c r="G974" s="6">
        <f>_xlfn.XLOOKUP(tbDailies[[#This Row],[Date]],ETH_USD_History[Date(UTC)],ETH_USD_History[Value],"n/a")</f>
        <v>137.63</v>
      </c>
      <c r="H974" s="6">
        <f>_xlfn.XLOOKUP(tbDailies[[#This Row],[Date]],VOO_USD_History[Date],VOO_USD_History[Close],"n/a")</f>
        <v>259.85000600000001</v>
      </c>
      <c r="I974" s="8">
        <f>_xlfn.XLOOKUP(tbDailies[[#This Row],[Date]],VIX_USD_History[DATE],VIX_USD_History[CLOSE],"n/a")</f>
        <v>12.88</v>
      </c>
      <c r="J974" s="6">
        <f>tbDailies[[#This Row],[BTC-USD]]*tbDailies[[#This Row],[FX]]</f>
        <v>5284.6476336486003</v>
      </c>
      <c r="K974" s="6">
        <f>tbDailies[[#This Row],[ETH-USD]]*tbDailies[[#This Row],[FX]]</f>
        <v>183.625946</v>
      </c>
      <c r="L974" s="16">
        <f>_xlfn.XLOOKUP(tbDailies[[#This Row],[Month]],tbMonthlies[Month],tbMonthlies[US Inflation],L975)</f>
        <v>1.8599999999999998E-2</v>
      </c>
      <c r="M974" s="39">
        <f>_xlfn.XLOOKUP(tbDailies[[#This Row],[Month]],tbMonthlies[Month],tbMonthlies[Buffett Indicator],M975)</f>
        <v>1.3857345379214365</v>
      </c>
      <c r="N974" s="39">
        <f>_xlfn.XLOOKUP(tbDailies[[#This Row],[Month]],tbMonthlies[Month],tbMonthlies[CPI Indicator],N975)</f>
        <v>0.70656808516552239</v>
      </c>
      <c r="O974" s="39">
        <f>_xlfn.XLOOKUP(tbDailies[[#This Row],[Month]],tbMonthlies[Month],tbMonthlies[Shiller PE],O975)</f>
        <v>0.20860000000000001</v>
      </c>
      <c r="P974" s="39">
        <f>_xlfn.XLOOKUP(tbDailies[[#This Row],[Month]],tbMonthlies[Month],tbMonthlies[Unemployment],P975)</f>
        <v>3.7999999999999999E-2</v>
      </c>
      <c r="Q974" s="48">
        <f>_xlfn.XLOOKUP(tbDailies[[#This Row],[Month]],tbMonthlies[Month],tbMonthlies[Debt to GDP],Q975)</f>
        <v>75.319000000000003</v>
      </c>
    </row>
    <row r="975" spans="2:17" ht="30" customHeight="1" x14ac:dyDescent="0.25">
      <c r="B975" s="10">
        <v>43538</v>
      </c>
      <c r="C975" s="18" t="str">
        <f>TEXT(tbDailies[[#This Row],[Date]],"mmm-yy")</f>
        <v>Mar-19</v>
      </c>
      <c r="D975" s="4">
        <v>55</v>
      </c>
      <c r="E975" s="4" t="str">
        <f>_xlfn.XLOOKUP(tbDailies[[#This Row],[Date]],FXUSDCAD[Date],FXUSDCAD[Rate],E976)</f>
        <v>1.3327</v>
      </c>
      <c r="F975" s="6">
        <f>_xlfn.XLOOKUP(tbDailies[[#This Row],[Date]],BTC_USD_History[Date],BTC_USD_History[Close],"n/a")</f>
        <v>3924.3691410000001</v>
      </c>
      <c r="G975" s="6">
        <f>_xlfn.XLOOKUP(tbDailies[[#This Row],[Date]],ETH_USD_History[Date(UTC)],ETH_USD_History[Value],"n/a")</f>
        <v>132.88999999999999</v>
      </c>
      <c r="H975" s="6">
        <f>_xlfn.XLOOKUP(tbDailies[[#This Row],[Date]],VOO_USD_History[Date],VOO_USD_History[Close],"n/a")</f>
        <v>258.58999599999999</v>
      </c>
      <c r="I975" s="8">
        <f>_xlfn.XLOOKUP(tbDailies[[#This Row],[Date]],VIX_USD_History[DATE],VIX_USD_History[CLOSE],"n/a")</f>
        <v>13.5</v>
      </c>
      <c r="J975" s="6">
        <f>tbDailies[[#This Row],[BTC-USD]]*tbDailies[[#This Row],[FX]]</f>
        <v>5230.0067542106999</v>
      </c>
      <c r="K975" s="6">
        <f>tbDailies[[#This Row],[ETH-USD]]*tbDailies[[#This Row],[FX]]</f>
        <v>177.10250299999998</v>
      </c>
      <c r="L975" s="16">
        <f>_xlfn.XLOOKUP(tbDailies[[#This Row],[Month]],tbMonthlies[Month],tbMonthlies[US Inflation],L976)</f>
        <v>1.8599999999999998E-2</v>
      </c>
      <c r="M975" s="39">
        <f>_xlfn.XLOOKUP(tbDailies[[#This Row],[Month]],tbMonthlies[Month],tbMonthlies[Buffett Indicator],M976)</f>
        <v>1.3857345379214365</v>
      </c>
      <c r="N975" s="39">
        <f>_xlfn.XLOOKUP(tbDailies[[#This Row],[Month]],tbMonthlies[Month],tbMonthlies[CPI Indicator],N976)</f>
        <v>0.70656808516552239</v>
      </c>
      <c r="O975" s="39">
        <f>_xlfn.XLOOKUP(tbDailies[[#This Row],[Month]],tbMonthlies[Month],tbMonthlies[Shiller PE],O976)</f>
        <v>0.20860000000000001</v>
      </c>
      <c r="P975" s="39">
        <f>_xlfn.XLOOKUP(tbDailies[[#This Row],[Month]],tbMonthlies[Month],tbMonthlies[Unemployment],P976)</f>
        <v>3.7999999999999999E-2</v>
      </c>
      <c r="Q975" s="48">
        <f>_xlfn.XLOOKUP(tbDailies[[#This Row],[Month]],tbMonthlies[Month],tbMonthlies[Debt to GDP],Q976)</f>
        <v>75.319000000000003</v>
      </c>
    </row>
    <row r="976" spans="2:17" ht="30" customHeight="1" x14ac:dyDescent="0.25">
      <c r="B976" s="10">
        <v>43537</v>
      </c>
      <c r="C976" s="18" t="str">
        <f>TEXT(tbDailies[[#This Row],[Date]],"mmm-yy")</f>
        <v>Mar-19</v>
      </c>
      <c r="D976" s="4">
        <v>54</v>
      </c>
      <c r="E976" s="4" t="str">
        <f>_xlfn.XLOOKUP(tbDailies[[#This Row],[Date]],FXUSDCAD[Date],FXUSDCAD[Rate],E977)</f>
        <v>1.3326</v>
      </c>
      <c r="F976" s="6">
        <f>_xlfn.XLOOKUP(tbDailies[[#This Row],[Date]],BTC_USD_History[Date],BTC_USD_History[Close],"n/a")</f>
        <v>3906.7172850000002</v>
      </c>
      <c r="G976" s="6">
        <f>_xlfn.XLOOKUP(tbDailies[[#This Row],[Date]],ETH_USD_History[Date(UTC)],ETH_USD_History[Value],"n/a")</f>
        <v>132.93</v>
      </c>
      <c r="H976" s="6">
        <f>_xlfn.XLOOKUP(tbDailies[[#This Row],[Date]],VOO_USD_History[Date],VOO_USD_History[Close],"n/a")</f>
        <v>258.67999300000002</v>
      </c>
      <c r="I976" s="8">
        <f>_xlfn.XLOOKUP(tbDailies[[#This Row],[Date]],VIX_USD_History[DATE],VIX_USD_History[CLOSE],"n/a")</f>
        <v>13.41</v>
      </c>
      <c r="J976" s="6">
        <f>tbDailies[[#This Row],[BTC-USD]]*tbDailies[[#This Row],[FX]]</f>
        <v>5206.091453991</v>
      </c>
      <c r="K976" s="6">
        <f>tbDailies[[#This Row],[ETH-USD]]*tbDailies[[#This Row],[FX]]</f>
        <v>177.14251800000002</v>
      </c>
      <c r="L976" s="16">
        <f>_xlfn.XLOOKUP(tbDailies[[#This Row],[Month]],tbMonthlies[Month],tbMonthlies[US Inflation],L977)</f>
        <v>1.8599999999999998E-2</v>
      </c>
      <c r="M976" s="39">
        <f>_xlfn.XLOOKUP(tbDailies[[#This Row],[Month]],tbMonthlies[Month],tbMonthlies[Buffett Indicator],M977)</f>
        <v>1.3857345379214365</v>
      </c>
      <c r="N976" s="39">
        <f>_xlfn.XLOOKUP(tbDailies[[#This Row],[Month]],tbMonthlies[Month],tbMonthlies[CPI Indicator],N977)</f>
        <v>0.70656808516552239</v>
      </c>
      <c r="O976" s="39">
        <f>_xlfn.XLOOKUP(tbDailies[[#This Row],[Month]],tbMonthlies[Month],tbMonthlies[Shiller PE],O977)</f>
        <v>0.20860000000000001</v>
      </c>
      <c r="P976" s="39">
        <f>_xlfn.XLOOKUP(tbDailies[[#This Row],[Month]],tbMonthlies[Month],tbMonthlies[Unemployment],P977)</f>
        <v>3.7999999999999999E-2</v>
      </c>
      <c r="Q976" s="48">
        <f>_xlfn.XLOOKUP(tbDailies[[#This Row],[Month]],tbMonthlies[Month],tbMonthlies[Debt to GDP],Q977)</f>
        <v>75.319000000000003</v>
      </c>
    </row>
    <row r="977" spans="2:17" ht="30" customHeight="1" x14ac:dyDescent="0.25">
      <c r="B977" s="10">
        <v>43536</v>
      </c>
      <c r="C977" s="18" t="str">
        <f>TEXT(tbDailies[[#This Row],[Date]],"mmm-yy")</f>
        <v>Mar-19</v>
      </c>
      <c r="D977" s="4">
        <v>56</v>
      </c>
      <c r="E977" s="4" t="str">
        <f>_xlfn.XLOOKUP(tbDailies[[#This Row],[Date]],FXUSDCAD[Date],FXUSDCAD[Rate],E978)</f>
        <v>1.3378</v>
      </c>
      <c r="F977" s="6">
        <f>_xlfn.XLOOKUP(tbDailies[[#This Row],[Date]],BTC_USD_History[Date],BTC_USD_History[Close],"n/a")</f>
        <v>3909.15625</v>
      </c>
      <c r="G977" s="6">
        <f>_xlfn.XLOOKUP(tbDailies[[#This Row],[Date]],ETH_USD_History[Date(UTC)],ETH_USD_History[Value],"n/a")</f>
        <v>134.37</v>
      </c>
      <c r="H977" s="6">
        <f>_xlfn.XLOOKUP(tbDailies[[#This Row],[Date]],VOO_USD_History[Date],VOO_USD_History[Close],"n/a")</f>
        <v>256.92999300000002</v>
      </c>
      <c r="I977" s="8">
        <f>_xlfn.XLOOKUP(tbDailies[[#This Row],[Date]],VIX_USD_History[DATE],VIX_USD_History[CLOSE],"n/a")</f>
        <v>13.77</v>
      </c>
      <c r="J977" s="6">
        <f>tbDailies[[#This Row],[BTC-USD]]*tbDailies[[#This Row],[FX]]</f>
        <v>5229.6692312499999</v>
      </c>
      <c r="K977" s="6">
        <f>tbDailies[[#This Row],[ETH-USD]]*tbDailies[[#This Row],[FX]]</f>
        <v>179.76018600000003</v>
      </c>
      <c r="L977" s="16">
        <f>_xlfn.XLOOKUP(tbDailies[[#This Row],[Month]],tbMonthlies[Month],tbMonthlies[US Inflation],L978)</f>
        <v>1.8599999999999998E-2</v>
      </c>
      <c r="M977" s="39">
        <f>_xlfn.XLOOKUP(tbDailies[[#This Row],[Month]],tbMonthlies[Month],tbMonthlies[Buffett Indicator],M978)</f>
        <v>1.3857345379214365</v>
      </c>
      <c r="N977" s="39">
        <f>_xlfn.XLOOKUP(tbDailies[[#This Row],[Month]],tbMonthlies[Month],tbMonthlies[CPI Indicator],N978)</f>
        <v>0.70656808516552239</v>
      </c>
      <c r="O977" s="39">
        <f>_xlfn.XLOOKUP(tbDailies[[#This Row],[Month]],tbMonthlies[Month],tbMonthlies[Shiller PE],O978)</f>
        <v>0.20860000000000001</v>
      </c>
      <c r="P977" s="39">
        <f>_xlfn.XLOOKUP(tbDailies[[#This Row],[Month]],tbMonthlies[Month],tbMonthlies[Unemployment],P978)</f>
        <v>3.7999999999999999E-2</v>
      </c>
      <c r="Q977" s="48">
        <f>_xlfn.XLOOKUP(tbDailies[[#This Row],[Month]],tbMonthlies[Month],tbMonthlies[Debt to GDP],Q978)</f>
        <v>75.319000000000003</v>
      </c>
    </row>
    <row r="978" spans="2:17" ht="30" customHeight="1" x14ac:dyDescent="0.25">
      <c r="B978" s="10">
        <v>43535</v>
      </c>
      <c r="C978" s="18" t="str">
        <f>TEXT(tbDailies[[#This Row],[Date]],"mmm-yy")</f>
        <v>Mar-19</v>
      </c>
      <c r="D978" s="4">
        <v>56</v>
      </c>
      <c r="E978" s="4" t="str">
        <f>_xlfn.XLOOKUP(tbDailies[[#This Row],[Date]],FXUSDCAD[Date],FXUSDCAD[Rate],E979)</f>
        <v>1.3414</v>
      </c>
      <c r="F978" s="6">
        <f>_xlfn.XLOOKUP(tbDailies[[#This Row],[Date]],BTC_USD_History[Date],BTC_USD_History[Close],"n/a")</f>
        <v>3905.2272950000001</v>
      </c>
      <c r="G978" s="6">
        <f>_xlfn.XLOOKUP(tbDailies[[#This Row],[Date]],ETH_USD_History[Date(UTC)],ETH_USD_History[Value],"n/a")</f>
        <v>133.54</v>
      </c>
      <c r="H978" s="6">
        <f>_xlfn.XLOOKUP(tbDailies[[#This Row],[Date]],VOO_USD_History[Date],VOO_USD_History[Close],"n/a")</f>
        <v>256.01998900000001</v>
      </c>
      <c r="I978" s="8">
        <f>_xlfn.XLOOKUP(tbDailies[[#This Row],[Date]],VIX_USD_History[DATE],VIX_USD_History[CLOSE],"n/a")</f>
        <v>14.33</v>
      </c>
      <c r="J978" s="6">
        <f>tbDailies[[#This Row],[BTC-USD]]*tbDailies[[#This Row],[FX]]</f>
        <v>5238.4718935129995</v>
      </c>
      <c r="K978" s="6">
        <f>tbDailies[[#This Row],[ETH-USD]]*tbDailies[[#This Row],[FX]]</f>
        <v>179.13055599999998</v>
      </c>
      <c r="L978" s="16">
        <f>_xlfn.XLOOKUP(tbDailies[[#This Row],[Month]],tbMonthlies[Month],tbMonthlies[US Inflation],L979)</f>
        <v>1.8599999999999998E-2</v>
      </c>
      <c r="M978" s="39">
        <f>_xlfn.XLOOKUP(tbDailies[[#This Row],[Month]],tbMonthlies[Month],tbMonthlies[Buffett Indicator],M979)</f>
        <v>1.3857345379214365</v>
      </c>
      <c r="N978" s="39">
        <f>_xlfn.XLOOKUP(tbDailies[[#This Row],[Month]],tbMonthlies[Month],tbMonthlies[CPI Indicator],N979)</f>
        <v>0.70656808516552239</v>
      </c>
      <c r="O978" s="39">
        <f>_xlfn.XLOOKUP(tbDailies[[#This Row],[Month]],tbMonthlies[Month],tbMonthlies[Shiller PE],O979)</f>
        <v>0.20860000000000001</v>
      </c>
      <c r="P978" s="39">
        <f>_xlfn.XLOOKUP(tbDailies[[#This Row],[Month]],tbMonthlies[Month],tbMonthlies[Unemployment],P979)</f>
        <v>3.7999999999999999E-2</v>
      </c>
      <c r="Q978" s="48">
        <f>_xlfn.XLOOKUP(tbDailies[[#This Row],[Month]],tbMonthlies[Month],tbMonthlies[Debt to GDP],Q979)</f>
        <v>75.319000000000003</v>
      </c>
    </row>
    <row r="979" spans="2:17" ht="30" customHeight="1" x14ac:dyDescent="0.25">
      <c r="B979" s="10">
        <v>43534</v>
      </c>
      <c r="C979" s="18" t="str">
        <f>TEXT(tbDailies[[#This Row],[Date]],"mmm-yy")</f>
        <v>Mar-19</v>
      </c>
      <c r="D979" s="4">
        <v>55</v>
      </c>
      <c r="E979" s="4" t="str">
        <f>_xlfn.XLOOKUP(tbDailies[[#This Row],[Date]],FXUSDCAD[Date],FXUSDCAD[Rate],E980)</f>
        <v>1.3422</v>
      </c>
      <c r="F979" s="6">
        <f>_xlfn.XLOOKUP(tbDailies[[#This Row],[Date]],BTC_USD_History[Date],BTC_USD_History[Close],"n/a")</f>
        <v>3951.5998540000001</v>
      </c>
      <c r="G979" s="6">
        <f>_xlfn.XLOOKUP(tbDailies[[#This Row],[Date]],ETH_USD_History[Date(UTC)],ETH_USD_History[Value],"n/a")</f>
        <v>136.36000000000001</v>
      </c>
      <c r="H979" s="6" t="str">
        <f>_xlfn.XLOOKUP(tbDailies[[#This Row],[Date]],VOO_USD_History[Date],VOO_USD_History[Close],"n/a")</f>
        <v>n/a</v>
      </c>
      <c r="I979" s="8" t="str">
        <f>_xlfn.XLOOKUP(tbDailies[[#This Row],[Date]],VIX_USD_History[DATE],VIX_USD_History[CLOSE],"n/a")</f>
        <v>n/a</v>
      </c>
      <c r="J979" s="6">
        <f>tbDailies[[#This Row],[BTC-USD]]*tbDailies[[#This Row],[FX]]</f>
        <v>5303.8373240388</v>
      </c>
      <c r="K979" s="6">
        <f>tbDailies[[#This Row],[ETH-USD]]*tbDailies[[#This Row],[FX]]</f>
        <v>183.02239200000002</v>
      </c>
      <c r="L979" s="16">
        <f>_xlfn.XLOOKUP(tbDailies[[#This Row],[Month]],tbMonthlies[Month],tbMonthlies[US Inflation],L980)</f>
        <v>1.8599999999999998E-2</v>
      </c>
      <c r="M979" s="39">
        <f>_xlfn.XLOOKUP(tbDailies[[#This Row],[Month]],tbMonthlies[Month],tbMonthlies[Buffett Indicator],M980)</f>
        <v>1.3857345379214365</v>
      </c>
      <c r="N979" s="39">
        <f>_xlfn.XLOOKUP(tbDailies[[#This Row],[Month]],tbMonthlies[Month],tbMonthlies[CPI Indicator],N980)</f>
        <v>0.70656808516552239</v>
      </c>
      <c r="O979" s="39">
        <f>_xlfn.XLOOKUP(tbDailies[[#This Row],[Month]],tbMonthlies[Month],tbMonthlies[Shiller PE],O980)</f>
        <v>0.20860000000000001</v>
      </c>
      <c r="P979" s="39">
        <f>_xlfn.XLOOKUP(tbDailies[[#This Row],[Month]],tbMonthlies[Month],tbMonthlies[Unemployment],P980)</f>
        <v>3.7999999999999999E-2</v>
      </c>
      <c r="Q979" s="48">
        <f>_xlfn.XLOOKUP(tbDailies[[#This Row],[Month]],tbMonthlies[Month],tbMonthlies[Debt to GDP],Q980)</f>
        <v>75.319000000000003</v>
      </c>
    </row>
    <row r="980" spans="2:17" ht="30" customHeight="1" x14ac:dyDescent="0.25">
      <c r="B980" s="10">
        <v>43533</v>
      </c>
      <c r="C980" s="18" t="str">
        <f>TEXT(tbDailies[[#This Row],[Date]],"mmm-yy")</f>
        <v>Mar-19</v>
      </c>
      <c r="D980" s="4">
        <v>55</v>
      </c>
      <c r="E980" s="4" t="str">
        <f>_xlfn.XLOOKUP(tbDailies[[#This Row],[Date]],FXUSDCAD[Date],FXUSDCAD[Rate],E981)</f>
        <v>1.3422</v>
      </c>
      <c r="F980" s="6">
        <f>_xlfn.XLOOKUP(tbDailies[[#This Row],[Date]],BTC_USD_History[Date],BTC_USD_History[Close],"n/a")</f>
        <v>3963.313721</v>
      </c>
      <c r="G980" s="6">
        <f>_xlfn.XLOOKUP(tbDailies[[#This Row],[Date]],ETH_USD_History[Date(UTC)],ETH_USD_History[Value],"n/a")</f>
        <v>138.24</v>
      </c>
      <c r="H980" s="6" t="str">
        <f>_xlfn.XLOOKUP(tbDailies[[#This Row],[Date]],VOO_USD_History[Date],VOO_USD_History[Close],"n/a")</f>
        <v>n/a</v>
      </c>
      <c r="I980" s="8" t="str">
        <f>_xlfn.XLOOKUP(tbDailies[[#This Row],[Date]],VIX_USD_History[DATE],VIX_USD_History[CLOSE],"n/a")</f>
        <v>n/a</v>
      </c>
      <c r="J980" s="6">
        <f>tbDailies[[#This Row],[BTC-USD]]*tbDailies[[#This Row],[FX]]</f>
        <v>5319.5596763262001</v>
      </c>
      <c r="K980" s="6">
        <f>tbDailies[[#This Row],[ETH-USD]]*tbDailies[[#This Row],[FX]]</f>
        <v>185.54572800000003</v>
      </c>
      <c r="L980" s="16">
        <f>_xlfn.XLOOKUP(tbDailies[[#This Row],[Month]],tbMonthlies[Month],tbMonthlies[US Inflation],L981)</f>
        <v>1.8599999999999998E-2</v>
      </c>
      <c r="M980" s="39">
        <f>_xlfn.XLOOKUP(tbDailies[[#This Row],[Month]],tbMonthlies[Month],tbMonthlies[Buffett Indicator],M981)</f>
        <v>1.3857345379214365</v>
      </c>
      <c r="N980" s="39">
        <f>_xlfn.XLOOKUP(tbDailies[[#This Row],[Month]],tbMonthlies[Month],tbMonthlies[CPI Indicator],N981)</f>
        <v>0.70656808516552239</v>
      </c>
      <c r="O980" s="39">
        <f>_xlfn.XLOOKUP(tbDailies[[#This Row],[Month]],tbMonthlies[Month],tbMonthlies[Shiller PE],O981)</f>
        <v>0.20860000000000001</v>
      </c>
      <c r="P980" s="39">
        <f>_xlfn.XLOOKUP(tbDailies[[#This Row],[Month]],tbMonthlies[Month],tbMonthlies[Unemployment],P981)</f>
        <v>3.7999999999999999E-2</v>
      </c>
      <c r="Q980" s="48">
        <f>_xlfn.XLOOKUP(tbDailies[[#This Row],[Month]],tbMonthlies[Month],tbMonthlies[Debt to GDP],Q981)</f>
        <v>75.319000000000003</v>
      </c>
    </row>
    <row r="981" spans="2:17" ht="30" customHeight="1" x14ac:dyDescent="0.25">
      <c r="B981" s="10">
        <v>43532</v>
      </c>
      <c r="C981" s="18" t="str">
        <f>TEXT(tbDailies[[#This Row],[Date]],"mmm-yy")</f>
        <v>Mar-19</v>
      </c>
      <c r="D981" s="4">
        <v>54</v>
      </c>
      <c r="E981" s="4" t="str">
        <f>_xlfn.XLOOKUP(tbDailies[[#This Row],[Date]],FXUSDCAD[Date],FXUSDCAD[Rate],E982)</f>
        <v>1.3422</v>
      </c>
      <c r="F981" s="6">
        <f>_xlfn.XLOOKUP(tbDailies[[#This Row],[Date]],BTC_USD_History[Date],BTC_USD_History[Close],"n/a")</f>
        <v>3901.1315920000002</v>
      </c>
      <c r="G981" s="6">
        <f>_xlfn.XLOOKUP(tbDailies[[#This Row],[Date]],ETH_USD_History[Date(UTC)],ETH_USD_History[Value],"n/a")</f>
        <v>134.41999999999999</v>
      </c>
      <c r="H981" s="6">
        <f>_xlfn.XLOOKUP(tbDailies[[#This Row],[Date]],VOO_USD_History[Date],VOO_USD_History[Close],"n/a")</f>
        <v>252.33999600000001</v>
      </c>
      <c r="I981" s="8">
        <f>_xlfn.XLOOKUP(tbDailies[[#This Row],[Date]],VIX_USD_History[DATE],VIX_USD_History[CLOSE],"n/a")</f>
        <v>16.05</v>
      </c>
      <c r="J981" s="6">
        <f>tbDailies[[#This Row],[BTC-USD]]*tbDailies[[#This Row],[FX]]</f>
        <v>5236.0988227824009</v>
      </c>
      <c r="K981" s="6">
        <f>tbDailies[[#This Row],[ETH-USD]]*tbDailies[[#This Row],[FX]]</f>
        <v>180.41852399999999</v>
      </c>
      <c r="L981" s="16">
        <f>_xlfn.XLOOKUP(tbDailies[[#This Row],[Month]],tbMonthlies[Month],tbMonthlies[US Inflation],L982)</f>
        <v>1.8599999999999998E-2</v>
      </c>
      <c r="M981" s="39">
        <f>_xlfn.XLOOKUP(tbDailies[[#This Row],[Month]],tbMonthlies[Month],tbMonthlies[Buffett Indicator],M982)</f>
        <v>1.3857345379214365</v>
      </c>
      <c r="N981" s="39">
        <f>_xlfn.XLOOKUP(tbDailies[[#This Row],[Month]],tbMonthlies[Month],tbMonthlies[CPI Indicator],N982)</f>
        <v>0.70656808516552239</v>
      </c>
      <c r="O981" s="39">
        <f>_xlfn.XLOOKUP(tbDailies[[#This Row],[Month]],tbMonthlies[Month],tbMonthlies[Shiller PE],O982)</f>
        <v>0.20860000000000001</v>
      </c>
      <c r="P981" s="39">
        <f>_xlfn.XLOOKUP(tbDailies[[#This Row],[Month]],tbMonthlies[Month],tbMonthlies[Unemployment],P982)</f>
        <v>3.7999999999999999E-2</v>
      </c>
      <c r="Q981" s="48">
        <f>_xlfn.XLOOKUP(tbDailies[[#This Row],[Month]],tbMonthlies[Month],tbMonthlies[Debt to GDP],Q982)</f>
        <v>75.319000000000003</v>
      </c>
    </row>
    <row r="982" spans="2:17" ht="30" customHeight="1" x14ac:dyDescent="0.25">
      <c r="B982" s="10">
        <v>43531</v>
      </c>
      <c r="C982" s="18" t="str">
        <f>TEXT(tbDailies[[#This Row],[Date]],"mmm-yy")</f>
        <v>Mar-19</v>
      </c>
      <c r="D982" s="4">
        <v>56</v>
      </c>
      <c r="E982" s="4" t="str">
        <f>_xlfn.XLOOKUP(tbDailies[[#This Row],[Date]],FXUSDCAD[Date],FXUSDCAD[Rate],E983)</f>
        <v>1.3438</v>
      </c>
      <c r="F982" s="6">
        <f>_xlfn.XLOOKUP(tbDailies[[#This Row],[Date]],BTC_USD_History[Date],BTC_USD_History[Close],"n/a")</f>
        <v>3911.484375</v>
      </c>
      <c r="G982" s="6">
        <f>_xlfn.XLOOKUP(tbDailies[[#This Row],[Date]],ETH_USD_History[Date(UTC)],ETH_USD_History[Value],"n/a")</f>
        <v>137.65</v>
      </c>
      <c r="H982" s="6">
        <f>_xlfn.XLOOKUP(tbDailies[[#This Row],[Date]],VOO_USD_History[Date],VOO_USD_History[Close],"n/a")</f>
        <v>252.85000600000001</v>
      </c>
      <c r="I982" s="8">
        <f>_xlfn.XLOOKUP(tbDailies[[#This Row],[Date]],VIX_USD_History[DATE],VIX_USD_History[CLOSE],"n/a")</f>
        <v>16.59</v>
      </c>
      <c r="J982" s="6">
        <f>tbDailies[[#This Row],[BTC-USD]]*tbDailies[[#This Row],[FX]]</f>
        <v>5256.2527031250002</v>
      </c>
      <c r="K982" s="6">
        <f>tbDailies[[#This Row],[ETH-USD]]*tbDailies[[#This Row],[FX]]</f>
        <v>184.97407000000001</v>
      </c>
      <c r="L982" s="16">
        <f>_xlfn.XLOOKUP(tbDailies[[#This Row],[Month]],tbMonthlies[Month],tbMonthlies[US Inflation],L983)</f>
        <v>1.8599999999999998E-2</v>
      </c>
      <c r="M982" s="39">
        <f>_xlfn.XLOOKUP(tbDailies[[#This Row],[Month]],tbMonthlies[Month],tbMonthlies[Buffett Indicator],M983)</f>
        <v>1.3857345379214365</v>
      </c>
      <c r="N982" s="39">
        <f>_xlfn.XLOOKUP(tbDailies[[#This Row],[Month]],tbMonthlies[Month],tbMonthlies[CPI Indicator],N983)</f>
        <v>0.70656808516552239</v>
      </c>
      <c r="O982" s="39">
        <f>_xlfn.XLOOKUP(tbDailies[[#This Row],[Month]],tbMonthlies[Month],tbMonthlies[Shiller PE],O983)</f>
        <v>0.20860000000000001</v>
      </c>
      <c r="P982" s="39">
        <f>_xlfn.XLOOKUP(tbDailies[[#This Row],[Month]],tbMonthlies[Month],tbMonthlies[Unemployment],P983)</f>
        <v>3.7999999999999999E-2</v>
      </c>
      <c r="Q982" s="48">
        <f>_xlfn.XLOOKUP(tbDailies[[#This Row],[Month]],tbMonthlies[Month],tbMonthlies[Debt to GDP],Q983)</f>
        <v>75.319000000000003</v>
      </c>
    </row>
    <row r="983" spans="2:17" ht="30" customHeight="1" x14ac:dyDescent="0.25">
      <c r="B983" s="10">
        <v>43530</v>
      </c>
      <c r="C983" s="18" t="str">
        <f>TEXT(tbDailies[[#This Row],[Date]],"mmm-yy")</f>
        <v>Mar-19</v>
      </c>
      <c r="D983" s="4">
        <v>42</v>
      </c>
      <c r="E983" s="4" t="str">
        <f>_xlfn.XLOOKUP(tbDailies[[#This Row],[Date]],FXUSDCAD[Date],FXUSDCAD[Rate],E984)</f>
        <v>1.3420</v>
      </c>
      <c r="F983" s="6">
        <f>_xlfn.XLOOKUP(tbDailies[[#This Row],[Date]],BTC_USD_History[Date],BTC_USD_History[Close],"n/a")</f>
        <v>3903.9426269999999</v>
      </c>
      <c r="G983" s="6">
        <f>_xlfn.XLOOKUP(tbDailies[[#This Row],[Date]],ETH_USD_History[Date(UTC)],ETH_USD_History[Value],"n/a")</f>
        <v>138.49</v>
      </c>
      <c r="H983" s="6">
        <f>_xlfn.XLOOKUP(tbDailies[[#This Row],[Date]],VOO_USD_History[Date],VOO_USD_History[Close],"n/a")</f>
        <v>254.89999399999999</v>
      </c>
      <c r="I983" s="8">
        <f>_xlfn.XLOOKUP(tbDailies[[#This Row],[Date]],VIX_USD_History[DATE],VIX_USD_History[CLOSE],"n/a")</f>
        <v>15.74</v>
      </c>
      <c r="J983" s="6">
        <f>tbDailies[[#This Row],[BTC-USD]]*tbDailies[[#This Row],[FX]]</f>
        <v>5239.0910054340002</v>
      </c>
      <c r="K983" s="6">
        <f>tbDailies[[#This Row],[ETH-USD]]*tbDailies[[#This Row],[FX]]</f>
        <v>185.85358000000002</v>
      </c>
      <c r="L983" s="16">
        <f>_xlfn.XLOOKUP(tbDailies[[#This Row],[Month]],tbMonthlies[Month],tbMonthlies[US Inflation],L984)</f>
        <v>1.8599999999999998E-2</v>
      </c>
      <c r="M983" s="39">
        <f>_xlfn.XLOOKUP(tbDailies[[#This Row],[Month]],tbMonthlies[Month],tbMonthlies[Buffett Indicator],M984)</f>
        <v>1.3857345379214365</v>
      </c>
      <c r="N983" s="39">
        <f>_xlfn.XLOOKUP(tbDailies[[#This Row],[Month]],tbMonthlies[Month],tbMonthlies[CPI Indicator],N984)</f>
        <v>0.70656808516552239</v>
      </c>
      <c r="O983" s="39">
        <f>_xlfn.XLOOKUP(tbDailies[[#This Row],[Month]],tbMonthlies[Month],tbMonthlies[Shiller PE],O984)</f>
        <v>0.20860000000000001</v>
      </c>
      <c r="P983" s="39">
        <f>_xlfn.XLOOKUP(tbDailies[[#This Row],[Month]],tbMonthlies[Month],tbMonthlies[Unemployment],P984)</f>
        <v>3.7999999999999999E-2</v>
      </c>
      <c r="Q983" s="48">
        <f>_xlfn.XLOOKUP(tbDailies[[#This Row],[Month]],tbMonthlies[Month],tbMonthlies[Debt to GDP],Q984)</f>
        <v>75.319000000000003</v>
      </c>
    </row>
    <row r="984" spans="2:17" ht="30" customHeight="1" x14ac:dyDescent="0.25">
      <c r="B984" s="10">
        <v>43529</v>
      </c>
      <c r="C984" s="18" t="str">
        <f>TEXT(tbDailies[[#This Row],[Date]],"mmm-yy")</f>
        <v>Mar-19</v>
      </c>
      <c r="D984" s="4">
        <v>35</v>
      </c>
      <c r="E984" s="4" t="str">
        <f>_xlfn.XLOOKUP(tbDailies[[#This Row],[Date]],FXUSDCAD[Date],FXUSDCAD[Rate],E985)</f>
        <v>1.3345</v>
      </c>
      <c r="F984" s="6">
        <f>_xlfn.XLOOKUP(tbDailies[[#This Row],[Date]],BTC_USD_History[Date],BTC_USD_History[Close],"n/a")</f>
        <v>3896.375</v>
      </c>
      <c r="G984" s="6">
        <f>_xlfn.XLOOKUP(tbDailies[[#This Row],[Date]],ETH_USD_History[Date(UTC)],ETH_USD_History[Value],"n/a")</f>
        <v>137.93</v>
      </c>
      <c r="H984" s="6">
        <f>_xlfn.XLOOKUP(tbDailies[[#This Row],[Date]],VOO_USD_History[Date],VOO_USD_History[Close],"n/a")</f>
        <v>256.540009</v>
      </c>
      <c r="I984" s="8">
        <f>_xlfn.XLOOKUP(tbDailies[[#This Row],[Date]],VIX_USD_History[DATE],VIX_USD_History[CLOSE],"n/a")</f>
        <v>14.74</v>
      </c>
      <c r="J984" s="6">
        <f>tbDailies[[#This Row],[BTC-USD]]*tbDailies[[#This Row],[FX]]</f>
        <v>5199.7124375000003</v>
      </c>
      <c r="K984" s="6">
        <f>tbDailies[[#This Row],[ETH-USD]]*tbDailies[[#This Row],[FX]]</f>
        <v>184.06758500000001</v>
      </c>
      <c r="L984" s="16">
        <f>_xlfn.XLOOKUP(tbDailies[[#This Row],[Month]],tbMonthlies[Month],tbMonthlies[US Inflation],L985)</f>
        <v>1.8599999999999998E-2</v>
      </c>
      <c r="M984" s="39">
        <f>_xlfn.XLOOKUP(tbDailies[[#This Row],[Month]],tbMonthlies[Month],tbMonthlies[Buffett Indicator],M985)</f>
        <v>1.3857345379214365</v>
      </c>
      <c r="N984" s="39">
        <f>_xlfn.XLOOKUP(tbDailies[[#This Row],[Month]],tbMonthlies[Month],tbMonthlies[CPI Indicator],N985)</f>
        <v>0.70656808516552239</v>
      </c>
      <c r="O984" s="39">
        <f>_xlfn.XLOOKUP(tbDailies[[#This Row],[Month]],tbMonthlies[Month],tbMonthlies[Shiller PE],O985)</f>
        <v>0.20860000000000001</v>
      </c>
      <c r="P984" s="39">
        <f>_xlfn.XLOOKUP(tbDailies[[#This Row],[Month]],tbMonthlies[Month],tbMonthlies[Unemployment],P985)</f>
        <v>3.7999999999999999E-2</v>
      </c>
      <c r="Q984" s="48">
        <f>_xlfn.XLOOKUP(tbDailies[[#This Row],[Month]],tbMonthlies[Month],tbMonthlies[Debt to GDP],Q985)</f>
        <v>75.319000000000003</v>
      </c>
    </row>
    <row r="985" spans="2:17" ht="30" customHeight="1" x14ac:dyDescent="0.25">
      <c r="B985" s="10">
        <v>43528</v>
      </c>
      <c r="C985" s="18" t="str">
        <f>TEXT(tbDailies[[#This Row],[Date]],"mmm-yy")</f>
        <v>Mar-19</v>
      </c>
      <c r="D985" s="4">
        <v>36</v>
      </c>
      <c r="E985" s="4" t="str">
        <f>_xlfn.XLOOKUP(tbDailies[[#This Row],[Date]],FXUSDCAD[Date],FXUSDCAD[Rate],E986)</f>
        <v>1.3317</v>
      </c>
      <c r="F985" s="6">
        <f>_xlfn.XLOOKUP(tbDailies[[#This Row],[Date]],BTC_USD_History[Date],BTC_USD_History[Close],"n/a")</f>
        <v>3761.5571289999998</v>
      </c>
      <c r="G985" s="6">
        <f>_xlfn.XLOOKUP(tbDailies[[#This Row],[Date]],ETH_USD_History[Date(UTC)],ETH_USD_History[Value],"n/a")</f>
        <v>126.43</v>
      </c>
      <c r="H985" s="6">
        <f>_xlfn.XLOOKUP(tbDailies[[#This Row],[Date]],VOO_USD_History[Date],VOO_USD_History[Close],"n/a")</f>
        <v>256.83999599999999</v>
      </c>
      <c r="I985" s="8">
        <f>_xlfn.XLOOKUP(tbDailies[[#This Row],[Date]],VIX_USD_History[DATE],VIX_USD_History[CLOSE],"n/a")</f>
        <v>14.63</v>
      </c>
      <c r="J985" s="6">
        <f>tbDailies[[#This Row],[BTC-USD]]*tbDailies[[#This Row],[FX]]</f>
        <v>5009.2656286892998</v>
      </c>
      <c r="K985" s="6">
        <f>tbDailies[[#This Row],[ETH-USD]]*tbDailies[[#This Row],[FX]]</f>
        <v>168.36683100000002</v>
      </c>
      <c r="L985" s="16">
        <f>_xlfn.XLOOKUP(tbDailies[[#This Row],[Month]],tbMonthlies[Month],tbMonthlies[US Inflation],L986)</f>
        <v>1.8599999999999998E-2</v>
      </c>
      <c r="M985" s="39">
        <f>_xlfn.XLOOKUP(tbDailies[[#This Row],[Month]],tbMonthlies[Month],tbMonthlies[Buffett Indicator],M986)</f>
        <v>1.3857345379214365</v>
      </c>
      <c r="N985" s="39">
        <f>_xlfn.XLOOKUP(tbDailies[[#This Row],[Month]],tbMonthlies[Month],tbMonthlies[CPI Indicator],N986)</f>
        <v>0.70656808516552239</v>
      </c>
      <c r="O985" s="39">
        <f>_xlfn.XLOOKUP(tbDailies[[#This Row],[Month]],tbMonthlies[Month],tbMonthlies[Shiller PE],O986)</f>
        <v>0.20860000000000001</v>
      </c>
      <c r="P985" s="39">
        <f>_xlfn.XLOOKUP(tbDailies[[#This Row],[Month]],tbMonthlies[Month],tbMonthlies[Unemployment],P986)</f>
        <v>3.7999999999999999E-2</v>
      </c>
      <c r="Q985" s="48">
        <f>_xlfn.XLOOKUP(tbDailies[[#This Row],[Month]],tbMonthlies[Month],tbMonthlies[Debt to GDP],Q986)</f>
        <v>75.319000000000003</v>
      </c>
    </row>
    <row r="986" spans="2:17" ht="30" customHeight="1" x14ac:dyDescent="0.25">
      <c r="B986" s="10">
        <v>43527</v>
      </c>
      <c r="C986" s="18" t="str">
        <f>TEXT(tbDailies[[#This Row],[Date]],"mmm-yy")</f>
        <v>Mar-19</v>
      </c>
      <c r="D986" s="4">
        <v>44</v>
      </c>
      <c r="E986" s="4" t="str">
        <f>_xlfn.XLOOKUP(tbDailies[[#This Row],[Date]],FXUSDCAD[Date],FXUSDCAD[Rate],E987)</f>
        <v>1.3260</v>
      </c>
      <c r="F986" s="6">
        <f>_xlfn.XLOOKUP(tbDailies[[#This Row],[Date]],BTC_USD_History[Date],BTC_USD_History[Close],"n/a")</f>
        <v>3847.1757809999999</v>
      </c>
      <c r="G986" s="6">
        <f>_xlfn.XLOOKUP(tbDailies[[#This Row],[Date]],ETH_USD_History[Date(UTC)],ETH_USD_History[Value],"n/a")</f>
        <v>131.21</v>
      </c>
      <c r="H986" s="6" t="str">
        <f>_xlfn.XLOOKUP(tbDailies[[#This Row],[Date]],VOO_USD_History[Date],VOO_USD_History[Close],"n/a")</f>
        <v>n/a</v>
      </c>
      <c r="I986" s="8" t="str">
        <f>_xlfn.XLOOKUP(tbDailies[[#This Row],[Date]],VIX_USD_History[DATE],VIX_USD_History[CLOSE],"n/a")</f>
        <v>n/a</v>
      </c>
      <c r="J986" s="6">
        <f>tbDailies[[#This Row],[BTC-USD]]*tbDailies[[#This Row],[FX]]</f>
        <v>5101.3550856060001</v>
      </c>
      <c r="K986" s="6">
        <f>tbDailies[[#This Row],[ETH-USD]]*tbDailies[[#This Row],[FX]]</f>
        <v>173.98446000000001</v>
      </c>
      <c r="L986" s="16">
        <f>_xlfn.XLOOKUP(tbDailies[[#This Row],[Month]],tbMonthlies[Month],tbMonthlies[US Inflation],L987)</f>
        <v>1.8599999999999998E-2</v>
      </c>
      <c r="M986" s="39">
        <f>_xlfn.XLOOKUP(tbDailies[[#This Row],[Month]],tbMonthlies[Month],tbMonthlies[Buffett Indicator],M987)</f>
        <v>1.3857345379214365</v>
      </c>
      <c r="N986" s="39">
        <f>_xlfn.XLOOKUP(tbDailies[[#This Row],[Month]],tbMonthlies[Month],tbMonthlies[CPI Indicator],N987)</f>
        <v>0.70656808516552239</v>
      </c>
      <c r="O986" s="39">
        <f>_xlfn.XLOOKUP(tbDailies[[#This Row],[Month]],tbMonthlies[Month],tbMonthlies[Shiller PE],O987)</f>
        <v>0.20860000000000001</v>
      </c>
      <c r="P986" s="39">
        <f>_xlfn.XLOOKUP(tbDailies[[#This Row],[Month]],tbMonthlies[Month],tbMonthlies[Unemployment],P987)</f>
        <v>3.7999999999999999E-2</v>
      </c>
      <c r="Q986" s="48">
        <f>_xlfn.XLOOKUP(tbDailies[[#This Row],[Month]],tbMonthlies[Month],tbMonthlies[Debt to GDP],Q987)</f>
        <v>75.319000000000003</v>
      </c>
    </row>
    <row r="987" spans="2:17" ht="30" customHeight="1" x14ac:dyDescent="0.25">
      <c r="B987" s="10">
        <v>43526</v>
      </c>
      <c r="C987" s="18" t="str">
        <f>TEXT(tbDailies[[#This Row],[Date]],"mmm-yy")</f>
        <v>Mar-19</v>
      </c>
      <c r="D987" s="4">
        <v>41</v>
      </c>
      <c r="E987" s="4" t="str">
        <f>_xlfn.XLOOKUP(tbDailies[[#This Row],[Date]],FXUSDCAD[Date],FXUSDCAD[Rate],E988)</f>
        <v>1.3260</v>
      </c>
      <c r="F987" s="6">
        <f>_xlfn.XLOOKUP(tbDailies[[#This Row],[Date]],BTC_USD_History[Date],BTC_USD_History[Close],"n/a")</f>
        <v>3864.415039</v>
      </c>
      <c r="G987" s="6">
        <f>_xlfn.XLOOKUP(tbDailies[[#This Row],[Date]],ETH_USD_History[Date(UTC)],ETH_USD_History[Value],"n/a")</f>
        <v>133.81</v>
      </c>
      <c r="H987" s="6" t="str">
        <f>_xlfn.XLOOKUP(tbDailies[[#This Row],[Date]],VOO_USD_History[Date],VOO_USD_History[Close],"n/a")</f>
        <v>n/a</v>
      </c>
      <c r="I987" s="8" t="str">
        <f>_xlfn.XLOOKUP(tbDailies[[#This Row],[Date]],VIX_USD_History[DATE],VIX_USD_History[CLOSE],"n/a")</f>
        <v>n/a</v>
      </c>
      <c r="J987" s="6">
        <f>tbDailies[[#This Row],[BTC-USD]]*tbDailies[[#This Row],[FX]]</f>
        <v>5124.2143417140005</v>
      </c>
      <c r="K987" s="6">
        <f>tbDailies[[#This Row],[ETH-USD]]*tbDailies[[#This Row],[FX]]</f>
        <v>177.43206000000001</v>
      </c>
      <c r="L987" s="16">
        <f>_xlfn.XLOOKUP(tbDailies[[#This Row],[Month]],tbMonthlies[Month],tbMonthlies[US Inflation],L988)</f>
        <v>1.8599999999999998E-2</v>
      </c>
      <c r="M987" s="39">
        <f>_xlfn.XLOOKUP(tbDailies[[#This Row],[Month]],tbMonthlies[Month],tbMonthlies[Buffett Indicator],M988)</f>
        <v>1.3857345379214365</v>
      </c>
      <c r="N987" s="39">
        <f>_xlfn.XLOOKUP(tbDailies[[#This Row],[Month]],tbMonthlies[Month],tbMonthlies[CPI Indicator],N988)</f>
        <v>0.70656808516552239</v>
      </c>
      <c r="O987" s="39">
        <f>_xlfn.XLOOKUP(tbDailies[[#This Row],[Month]],tbMonthlies[Month],tbMonthlies[Shiller PE],O988)</f>
        <v>0.20860000000000001</v>
      </c>
      <c r="P987" s="39">
        <f>_xlfn.XLOOKUP(tbDailies[[#This Row],[Month]],tbMonthlies[Month],tbMonthlies[Unemployment],P988)</f>
        <v>3.7999999999999999E-2</v>
      </c>
      <c r="Q987" s="48">
        <f>_xlfn.XLOOKUP(tbDailies[[#This Row],[Month]],tbMonthlies[Month],tbMonthlies[Debt to GDP],Q988)</f>
        <v>75.319000000000003</v>
      </c>
    </row>
    <row r="988" spans="2:17" ht="30" customHeight="1" x14ac:dyDescent="0.25">
      <c r="B988" s="10">
        <v>43525</v>
      </c>
      <c r="C988" s="18" t="str">
        <f>TEXT(tbDailies[[#This Row],[Date]],"mmm-yy")</f>
        <v>Mar-19</v>
      </c>
      <c r="D988" s="4">
        <v>42</v>
      </c>
      <c r="E988" s="4" t="str">
        <f>_xlfn.XLOOKUP(tbDailies[[#This Row],[Date]],FXUSDCAD[Date],FXUSDCAD[Rate],E989)</f>
        <v>1.3260</v>
      </c>
      <c r="F988" s="6">
        <f>_xlfn.XLOOKUP(tbDailies[[#This Row],[Date]],BTC_USD_History[Date],BTC_USD_History[Close],"n/a")</f>
        <v>3859.58374</v>
      </c>
      <c r="G988" s="6">
        <f>_xlfn.XLOOKUP(tbDailies[[#This Row],[Date]],ETH_USD_History[Date(UTC)],ETH_USD_History[Value],"n/a")</f>
        <v>136.15</v>
      </c>
      <c r="H988" s="6">
        <f>_xlfn.XLOOKUP(tbDailies[[#This Row],[Date]],VOO_USD_History[Date],VOO_USD_History[Close],"n/a")</f>
        <v>257.82998700000002</v>
      </c>
      <c r="I988" s="8">
        <f>_xlfn.XLOOKUP(tbDailies[[#This Row],[Date]],VIX_USD_History[DATE],VIX_USD_History[CLOSE],"n/a")</f>
        <v>13.57</v>
      </c>
      <c r="J988" s="6">
        <f>tbDailies[[#This Row],[BTC-USD]]*tbDailies[[#This Row],[FX]]</f>
        <v>5117.8080392400007</v>
      </c>
      <c r="K988" s="6">
        <f>tbDailies[[#This Row],[ETH-USD]]*tbDailies[[#This Row],[FX]]</f>
        <v>180.53490000000002</v>
      </c>
      <c r="L988" s="16">
        <f>_xlfn.XLOOKUP(tbDailies[[#This Row],[Month]],tbMonthlies[Month],tbMonthlies[US Inflation],L989)</f>
        <v>1.8599999999999998E-2</v>
      </c>
      <c r="M988" s="39">
        <f>_xlfn.XLOOKUP(tbDailies[[#This Row],[Month]],tbMonthlies[Month],tbMonthlies[Buffett Indicator],M989)</f>
        <v>1.3857345379214365</v>
      </c>
      <c r="N988" s="39">
        <f>_xlfn.XLOOKUP(tbDailies[[#This Row],[Month]],tbMonthlies[Month],tbMonthlies[CPI Indicator],N989)</f>
        <v>0.70656808516552239</v>
      </c>
      <c r="O988" s="39">
        <f>_xlfn.XLOOKUP(tbDailies[[#This Row],[Month]],tbMonthlies[Month],tbMonthlies[Shiller PE],O989)</f>
        <v>0.20860000000000001</v>
      </c>
      <c r="P988" s="39">
        <f>_xlfn.XLOOKUP(tbDailies[[#This Row],[Month]],tbMonthlies[Month],tbMonthlies[Unemployment],P989)</f>
        <v>3.7999999999999999E-2</v>
      </c>
      <c r="Q988" s="48">
        <f>_xlfn.XLOOKUP(tbDailies[[#This Row],[Month]],tbMonthlies[Month],tbMonthlies[Debt to GDP],Q989)</f>
        <v>75.319000000000003</v>
      </c>
    </row>
    <row r="989" spans="2:17" ht="30" customHeight="1" x14ac:dyDescent="0.25">
      <c r="B989" s="10">
        <v>43524</v>
      </c>
      <c r="C989" s="18" t="str">
        <f>TEXT(tbDailies[[#This Row],[Date]],"mmm-yy")</f>
        <v>Feb-19</v>
      </c>
      <c r="D989" s="4">
        <v>39</v>
      </c>
      <c r="E989" s="4" t="str">
        <f>_xlfn.XLOOKUP(tbDailies[[#This Row],[Date]],FXUSDCAD[Date],FXUSDCAD[Rate],E990)</f>
        <v>1.3169</v>
      </c>
      <c r="F989" s="6">
        <f>_xlfn.XLOOKUP(tbDailies[[#This Row],[Date]],BTC_USD_History[Date],BTC_USD_History[Close],"n/a")</f>
        <v>3854.7854000000002</v>
      </c>
      <c r="G989" s="6">
        <f>_xlfn.XLOOKUP(tbDailies[[#This Row],[Date]],ETH_USD_History[Date(UTC)],ETH_USD_History[Value],"n/a")</f>
        <v>136.29</v>
      </c>
      <c r="H989" s="6">
        <f>_xlfn.XLOOKUP(tbDailies[[#This Row],[Date]],VOO_USD_History[Date],VOO_USD_History[Close],"n/a")</f>
        <v>256.07000699999998</v>
      </c>
      <c r="I989" s="8">
        <f>_xlfn.XLOOKUP(tbDailies[[#This Row],[Date]],VIX_USD_History[DATE],VIX_USD_History[CLOSE],"n/a")</f>
        <v>14.7</v>
      </c>
      <c r="J989" s="6">
        <f>tbDailies[[#This Row],[BTC-USD]]*tbDailies[[#This Row],[FX]]</f>
        <v>5076.3668932600003</v>
      </c>
      <c r="K989" s="6">
        <f>tbDailies[[#This Row],[ETH-USD]]*tbDailies[[#This Row],[FX]]</f>
        <v>179.480301</v>
      </c>
      <c r="L989" s="16">
        <f>_xlfn.XLOOKUP(tbDailies[[#This Row],[Month]],tbMonthlies[Month],tbMonthlies[US Inflation],L990)</f>
        <v>1.52E-2</v>
      </c>
      <c r="M989" s="39">
        <f>_xlfn.XLOOKUP(tbDailies[[#This Row],[Month]],tbMonthlies[Month],tbMonthlies[Buffett Indicator],M990)</f>
        <v>1.3345036573657683</v>
      </c>
      <c r="N989" s="39">
        <f>_xlfn.XLOOKUP(tbDailies[[#This Row],[Month]],tbMonthlies[Month],tbMonthlies[CPI Indicator],N990)</f>
        <v>0.7026044417266587</v>
      </c>
      <c r="O989" s="39">
        <f>_xlfn.XLOOKUP(tbDailies[[#This Row],[Month]],tbMonthlies[Month],tbMonthlies[Shiller PE],O990)</f>
        <v>0.20600000000000002</v>
      </c>
      <c r="P989" s="39">
        <f>_xlfn.XLOOKUP(tbDailies[[#This Row],[Month]],tbMonthlies[Month],tbMonthlies[Unemployment],P990)</f>
        <v>3.7999999999999999E-2</v>
      </c>
      <c r="Q989" s="48">
        <f>_xlfn.XLOOKUP(tbDailies[[#This Row],[Month]],tbMonthlies[Month],tbMonthlies[Debt to GDP],Q990)</f>
        <v>75.319000000000003</v>
      </c>
    </row>
    <row r="990" spans="2:17" ht="30" customHeight="1" x14ac:dyDescent="0.25">
      <c r="B990" s="10">
        <v>43523</v>
      </c>
      <c r="C990" s="18" t="str">
        <f>TEXT(tbDailies[[#This Row],[Date]],"mmm-yy")</f>
        <v>Feb-19</v>
      </c>
      <c r="D990" s="4">
        <v>39</v>
      </c>
      <c r="E990" s="4" t="str">
        <f>_xlfn.XLOOKUP(tbDailies[[#This Row],[Date]],FXUSDCAD[Date],FXUSDCAD[Rate],E991)</f>
        <v>1.3145</v>
      </c>
      <c r="F990" s="6">
        <f>_xlfn.XLOOKUP(tbDailies[[#This Row],[Date]],BTC_USD_History[Date],BTC_USD_History[Close],"n/a")</f>
        <v>3851.0473630000001</v>
      </c>
      <c r="G990" s="6">
        <f>_xlfn.XLOOKUP(tbDailies[[#This Row],[Date]],ETH_USD_History[Date(UTC)],ETH_USD_History[Value],"n/a")</f>
        <v>135.94</v>
      </c>
      <c r="H990" s="6">
        <f>_xlfn.XLOOKUP(tbDailies[[#This Row],[Date]],VOO_USD_History[Date],VOO_USD_History[Close],"n/a")</f>
        <v>256.67001299999998</v>
      </c>
      <c r="I990" s="8">
        <f>_xlfn.XLOOKUP(tbDailies[[#This Row],[Date]],VIX_USD_History[DATE],VIX_USD_History[CLOSE],"n/a")</f>
        <v>14.7</v>
      </c>
      <c r="J990" s="6">
        <f>tbDailies[[#This Row],[BTC-USD]]*tbDailies[[#This Row],[FX]]</f>
        <v>5062.2017586635002</v>
      </c>
      <c r="K990" s="6">
        <f>tbDailies[[#This Row],[ETH-USD]]*tbDailies[[#This Row],[FX]]</f>
        <v>178.69313</v>
      </c>
      <c r="L990" s="16">
        <f>_xlfn.XLOOKUP(tbDailies[[#This Row],[Month]],tbMonthlies[Month],tbMonthlies[US Inflation],L991)</f>
        <v>1.52E-2</v>
      </c>
      <c r="M990" s="39">
        <f>_xlfn.XLOOKUP(tbDailies[[#This Row],[Month]],tbMonthlies[Month],tbMonthlies[Buffett Indicator],M991)</f>
        <v>1.3345036573657683</v>
      </c>
      <c r="N990" s="39">
        <f>_xlfn.XLOOKUP(tbDailies[[#This Row],[Month]],tbMonthlies[Month],tbMonthlies[CPI Indicator],N991)</f>
        <v>0.7026044417266587</v>
      </c>
      <c r="O990" s="39">
        <f>_xlfn.XLOOKUP(tbDailies[[#This Row],[Month]],tbMonthlies[Month],tbMonthlies[Shiller PE],O991)</f>
        <v>0.20600000000000002</v>
      </c>
      <c r="P990" s="39">
        <f>_xlfn.XLOOKUP(tbDailies[[#This Row],[Month]],tbMonthlies[Month],tbMonthlies[Unemployment],P991)</f>
        <v>3.7999999999999999E-2</v>
      </c>
      <c r="Q990" s="48">
        <f>_xlfn.XLOOKUP(tbDailies[[#This Row],[Month]],tbMonthlies[Month],tbMonthlies[Debt to GDP],Q991)</f>
        <v>75.319000000000003</v>
      </c>
    </row>
    <row r="991" spans="2:17" ht="30" customHeight="1" x14ac:dyDescent="0.25">
      <c r="B991" s="10">
        <v>43522</v>
      </c>
      <c r="C991" s="18" t="str">
        <f>TEXT(tbDailies[[#This Row],[Date]],"mmm-yy")</f>
        <v>Feb-19</v>
      </c>
      <c r="D991" s="4">
        <v>40</v>
      </c>
      <c r="E991" s="4" t="str">
        <f>_xlfn.XLOOKUP(tbDailies[[#This Row],[Date]],FXUSDCAD[Date],FXUSDCAD[Rate],E992)</f>
        <v>1.3195</v>
      </c>
      <c r="F991" s="6">
        <f>_xlfn.XLOOKUP(tbDailies[[#This Row],[Date]],BTC_USD_History[Date],BTC_USD_History[Close],"n/a")</f>
        <v>3854.3579100000002</v>
      </c>
      <c r="G991" s="6">
        <f>_xlfn.XLOOKUP(tbDailies[[#This Row],[Date]],ETH_USD_History[Date(UTC)],ETH_USD_History[Value],"n/a")</f>
        <v>137.12</v>
      </c>
      <c r="H991" s="6">
        <f>_xlfn.XLOOKUP(tbDailies[[#This Row],[Date]],VOO_USD_History[Date],VOO_USD_History[Close],"n/a")</f>
        <v>256.79998799999998</v>
      </c>
      <c r="I991" s="8">
        <f>_xlfn.XLOOKUP(tbDailies[[#This Row],[Date]],VIX_USD_History[DATE],VIX_USD_History[CLOSE],"n/a")</f>
        <v>15.17</v>
      </c>
      <c r="J991" s="6">
        <f>tbDailies[[#This Row],[BTC-USD]]*tbDailies[[#This Row],[FX]]</f>
        <v>5085.825262245</v>
      </c>
      <c r="K991" s="6">
        <f>tbDailies[[#This Row],[ETH-USD]]*tbDailies[[#This Row],[FX]]</f>
        <v>180.92983999999998</v>
      </c>
      <c r="L991" s="16">
        <f>_xlfn.XLOOKUP(tbDailies[[#This Row],[Month]],tbMonthlies[Month],tbMonthlies[US Inflation],L992)</f>
        <v>1.52E-2</v>
      </c>
      <c r="M991" s="39">
        <f>_xlfn.XLOOKUP(tbDailies[[#This Row],[Month]],tbMonthlies[Month],tbMonthlies[Buffett Indicator],M992)</f>
        <v>1.3345036573657683</v>
      </c>
      <c r="N991" s="39">
        <f>_xlfn.XLOOKUP(tbDailies[[#This Row],[Month]],tbMonthlies[Month],tbMonthlies[CPI Indicator],N992)</f>
        <v>0.7026044417266587</v>
      </c>
      <c r="O991" s="39">
        <f>_xlfn.XLOOKUP(tbDailies[[#This Row],[Month]],tbMonthlies[Month],tbMonthlies[Shiller PE],O992)</f>
        <v>0.20600000000000002</v>
      </c>
      <c r="P991" s="39">
        <f>_xlfn.XLOOKUP(tbDailies[[#This Row],[Month]],tbMonthlies[Month],tbMonthlies[Unemployment],P992)</f>
        <v>3.7999999999999999E-2</v>
      </c>
      <c r="Q991" s="48">
        <f>_xlfn.XLOOKUP(tbDailies[[#This Row],[Month]],tbMonthlies[Month],tbMonthlies[Debt to GDP],Q992)</f>
        <v>75.319000000000003</v>
      </c>
    </row>
    <row r="992" spans="2:17" ht="30" customHeight="1" x14ac:dyDescent="0.25">
      <c r="B992" s="10">
        <v>43521</v>
      </c>
      <c r="C992" s="18" t="str">
        <f>TEXT(tbDailies[[#This Row],[Date]],"mmm-yy")</f>
        <v>Feb-19</v>
      </c>
      <c r="D992" s="4">
        <v>47</v>
      </c>
      <c r="E992" s="4" t="str">
        <f>_xlfn.XLOOKUP(tbDailies[[#This Row],[Date]],FXUSDCAD[Date],FXUSDCAD[Rate],E993)</f>
        <v>1.3174</v>
      </c>
      <c r="F992" s="6">
        <f>_xlfn.XLOOKUP(tbDailies[[#This Row],[Date]],BTC_USD_History[Date],BTC_USD_History[Close],"n/a")</f>
        <v>3882.696289</v>
      </c>
      <c r="G992" s="6">
        <f>_xlfn.XLOOKUP(tbDailies[[#This Row],[Date]],ETH_USD_History[Date(UTC)],ETH_USD_History[Value],"n/a")</f>
        <v>139.02000000000001</v>
      </c>
      <c r="H992" s="6">
        <f>_xlfn.XLOOKUP(tbDailies[[#This Row],[Date]],VOO_USD_History[Date],VOO_USD_History[Close],"n/a")</f>
        <v>256.98998999999998</v>
      </c>
      <c r="I992" s="8">
        <f>_xlfn.XLOOKUP(tbDailies[[#This Row],[Date]],VIX_USD_History[DATE],VIX_USD_History[CLOSE],"n/a")</f>
        <v>14.85</v>
      </c>
      <c r="J992" s="6">
        <f>tbDailies[[#This Row],[BTC-USD]]*tbDailies[[#This Row],[FX]]</f>
        <v>5115.0640911286</v>
      </c>
      <c r="K992" s="6">
        <f>tbDailies[[#This Row],[ETH-USD]]*tbDailies[[#This Row],[FX]]</f>
        <v>183.144948</v>
      </c>
      <c r="L992" s="16">
        <f>_xlfn.XLOOKUP(tbDailies[[#This Row],[Month]],tbMonthlies[Month],tbMonthlies[US Inflation],L993)</f>
        <v>1.52E-2</v>
      </c>
      <c r="M992" s="39">
        <f>_xlfn.XLOOKUP(tbDailies[[#This Row],[Month]],tbMonthlies[Month],tbMonthlies[Buffett Indicator],M993)</f>
        <v>1.3345036573657683</v>
      </c>
      <c r="N992" s="39">
        <f>_xlfn.XLOOKUP(tbDailies[[#This Row],[Month]],tbMonthlies[Month],tbMonthlies[CPI Indicator],N993)</f>
        <v>0.7026044417266587</v>
      </c>
      <c r="O992" s="39">
        <f>_xlfn.XLOOKUP(tbDailies[[#This Row],[Month]],tbMonthlies[Month],tbMonthlies[Shiller PE],O993)</f>
        <v>0.20600000000000002</v>
      </c>
      <c r="P992" s="39">
        <f>_xlfn.XLOOKUP(tbDailies[[#This Row],[Month]],tbMonthlies[Month],tbMonthlies[Unemployment],P993)</f>
        <v>3.7999999999999999E-2</v>
      </c>
      <c r="Q992" s="48">
        <f>_xlfn.XLOOKUP(tbDailies[[#This Row],[Month]],tbMonthlies[Month],tbMonthlies[Debt to GDP],Q993)</f>
        <v>75.319000000000003</v>
      </c>
    </row>
    <row r="993" spans="2:17" ht="30" customHeight="1" x14ac:dyDescent="0.25">
      <c r="B993" s="10">
        <v>43520</v>
      </c>
      <c r="C993" s="18" t="str">
        <f>TEXT(tbDailies[[#This Row],[Date]],"mmm-yy")</f>
        <v>Feb-19</v>
      </c>
      <c r="D993" s="4">
        <v>69</v>
      </c>
      <c r="E993" s="4" t="str">
        <f>_xlfn.XLOOKUP(tbDailies[[#This Row],[Date]],FXUSDCAD[Date],FXUSDCAD[Rate],E994)</f>
        <v>1.3173</v>
      </c>
      <c r="F993" s="6">
        <f>_xlfn.XLOOKUP(tbDailies[[#This Row],[Date]],BTC_USD_History[Date],BTC_USD_History[Close],"n/a")</f>
        <v>3810.42749</v>
      </c>
      <c r="G993" s="6">
        <f>_xlfn.XLOOKUP(tbDailies[[#This Row],[Date]],ETH_USD_History[Date(UTC)],ETH_USD_History[Value],"n/a")</f>
        <v>133.41999999999999</v>
      </c>
      <c r="H993" s="6" t="str">
        <f>_xlfn.XLOOKUP(tbDailies[[#This Row],[Date]],VOO_USD_History[Date],VOO_USD_History[Close],"n/a")</f>
        <v>n/a</v>
      </c>
      <c r="I993" s="8" t="str">
        <f>_xlfn.XLOOKUP(tbDailies[[#This Row],[Date]],VIX_USD_History[DATE],VIX_USD_History[CLOSE],"n/a")</f>
        <v>n/a</v>
      </c>
      <c r="J993" s="6">
        <f>tbDailies[[#This Row],[BTC-USD]]*tbDailies[[#This Row],[FX]]</f>
        <v>5019.4761325769996</v>
      </c>
      <c r="K993" s="6">
        <f>tbDailies[[#This Row],[ETH-USD]]*tbDailies[[#This Row],[FX]]</f>
        <v>175.75416599999997</v>
      </c>
      <c r="L993" s="16">
        <f>_xlfn.XLOOKUP(tbDailies[[#This Row],[Month]],tbMonthlies[Month],tbMonthlies[US Inflation],L994)</f>
        <v>1.52E-2</v>
      </c>
      <c r="M993" s="39">
        <f>_xlfn.XLOOKUP(tbDailies[[#This Row],[Month]],tbMonthlies[Month],tbMonthlies[Buffett Indicator],M994)</f>
        <v>1.3345036573657683</v>
      </c>
      <c r="N993" s="39">
        <f>_xlfn.XLOOKUP(tbDailies[[#This Row],[Month]],tbMonthlies[Month],tbMonthlies[CPI Indicator],N994)</f>
        <v>0.7026044417266587</v>
      </c>
      <c r="O993" s="39">
        <f>_xlfn.XLOOKUP(tbDailies[[#This Row],[Month]],tbMonthlies[Month],tbMonthlies[Shiller PE],O994)</f>
        <v>0.20600000000000002</v>
      </c>
      <c r="P993" s="39">
        <f>_xlfn.XLOOKUP(tbDailies[[#This Row],[Month]],tbMonthlies[Month],tbMonthlies[Unemployment],P994)</f>
        <v>3.7999999999999999E-2</v>
      </c>
      <c r="Q993" s="48">
        <f>_xlfn.XLOOKUP(tbDailies[[#This Row],[Month]],tbMonthlies[Month],tbMonthlies[Debt to GDP],Q994)</f>
        <v>75.319000000000003</v>
      </c>
    </row>
    <row r="994" spans="2:17" ht="30" customHeight="1" x14ac:dyDescent="0.25">
      <c r="B994" s="10">
        <v>43519</v>
      </c>
      <c r="C994" s="18" t="str">
        <f>TEXT(tbDailies[[#This Row],[Date]],"mmm-yy")</f>
        <v>Feb-19</v>
      </c>
      <c r="D994" s="4">
        <v>63</v>
      </c>
      <c r="E994" s="4" t="str">
        <f>_xlfn.XLOOKUP(tbDailies[[#This Row],[Date]],FXUSDCAD[Date],FXUSDCAD[Rate],E995)</f>
        <v>1.3173</v>
      </c>
      <c r="F994" s="6">
        <f>_xlfn.XLOOKUP(tbDailies[[#This Row],[Date]],BTC_USD_History[Date],BTC_USD_History[Close],"n/a")</f>
        <v>4142.5268550000001</v>
      </c>
      <c r="G994" s="6">
        <f>_xlfn.XLOOKUP(tbDailies[[#This Row],[Date]],ETH_USD_History[Date(UTC)],ETH_USD_History[Value],"n/a")</f>
        <v>159.47999999999999</v>
      </c>
      <c r="H994" s="6" t="str">
        <f>_xlfn.XLOOKUP(tbDailies[[#This Row],[Date]],VOO_USD_History[Date],VOO_USD_History[Close],"n/a")</f>
        <v>n/a</v>
      </c>
      <c r="I994" s="8" t="str">
        <f>_xlfn.XLOOKUP(tbDailies[[#This Row],[Date]],VIX_USD_History[DATE],VIX_USD_History[CLOSE],"n/a")</f>
        <v>n/a</v>
      </c>
      <c r="J994" s="6">
        <f>tbDailies[[#This Row],[BTC-USD]]*tbDailies[[#This Row],[FX]]</f>
        <v>5456.9506260914995</v>
      </c>
      <c r="K994" s="6">
        <f>tbDailies[[#This Row],[ETH-USD]]*tbDailies[[#This Row],[FX]]</f>
        <v>210.08300399999996</v>
      </c>
      <c r="L994" s="16">
        <f>_xlfn.XLOOKUP(tbDailies[[#This Row],[Month]],tbMonthlies[Month],tbMonthlies[US Inflation],L995)</f>
        <v>1.52E-2</v>
      </c>
      <c r="M994" s="39">
        <f>_xlfn.XLOOKUP(tbDailies[[#This Row],[Month]],tbMonthlies[Month],tbMonthlies[Buffett Indicator],M995)</f>
        <v>1.3345036573657683</v>
      </c>
      <c r="N994" s="39">
        <f>_xlfn.XLOOKUP(tbDailies[[#This Row],[Month]],tbMonthlies[Month],tbMonthlies[CPI Indicator],N995)</f>
        <v>0.7026044417266587</v>
      </c>
      <c r="O994" s="39">
        <f>_xlfn.XLOOKUP(tbDailies[[#This Row],[Month]],tbMonthlies[Month],tbMonthlies[Shiller PE],O995)</f>
        <v>0.20600000000000002</v>
      </c>
      <c r="P994" s="39">
        <f>_xlfn.XLOOKUP(tbDailies[[#This Row],[Month]],tbMonthlies[Month],tbMonthlies[Unemployment],P995)</f>
        <v>3.7999999999999999E-2</v>
      </c>
      <c r="Q994" s="48">
        <f>_xlfn.XLOOKUP(tbDailies[[#This Row],[Month]],tbMonthlies[Month],tbMonthlies[Debt to GDP],Q995)</f>
        <v>75.319000000000003</v>
      </c>
    </row>
    <row r="995" spans="2:17" ht="30" customHeight="1" x14ac:dyDescent="0.25">
      <c r="B995" s="10">
        <v>43518</v>
      </c>
      <c r="C995" s="18" t="str">
        <f>TEXT(tbDailies[[#This Row],[Date]],"mmm-yy")</f>
        <v>Feb-19</v>
      </c>
      <c r="D995" s="4">
        <v>61</v>
      </c>
      <c r="E995" s="4" t="str">
        <f>_xlfn.XLOOKUP(tbDailies[[#This Row],[Date]],FXUSDCAD[Date],FXUSDCAD[Rate],E996)</f>
        <v>1.3173</v>
      </c>
      <c r="F995" s="6">
        <f>_xlfn.XLOOKUP(tbDailies[[#This Row],[Date]],BTC_USD_History[Date],BTC_USD_History[Close],"n/a")</f>
        <v>4005.5266109999998</v>
      </c>
      <c r="G995" s="6">
        <f>_xlfn.XLOOKUP(tbDailies[[#This Row],[Date]],ETH_USD_History[Date(UTC)],ETH_USD_History[Value],"n/a")</f>
        <v>149.04</v>
      </c>
      <c r="H995" s="6">
        <f>_xlfn.XLOOKUP(tbDailies[[#This Row],[Date]],VOO_USD_History[Date],VOO_USD_History[Close],"n/a")</f>
        <v>256.60998499999999</v>
      </c>
      <c r="I995" s="8">
        <f>_xlfn.XLOOKUP(tbDailies[[#This Row],[Date]],VIX_USD_History[DATE],VIX_USD_History[CLOSE],"n/a")</f>
        <v>13.51</v>
      </c>
      <c r="J995" s="6">
        <f>tbDailies[[#This Row],[BTC-USD]]*tbDailies[[#This Row],[FX]]</f>
        <v>5276.4802046702989</v>
      </c>
      <c r="K995" s="6">
        <f>tbDailies[[#This Row],[ETH-USD]]*tbDailies[[#This Row],[FX]]</f>
        <v>196.33039199999999</v>
      </c>
      <c r="L995" s="16">
        <f>_xlfn.XLOOKUP(tbDailies[[#This Row],[Month]],tbMonthlies[Month],tbMonthlies[US Inflation],L996)</f>
        <v>1.52E-2</v>
      </c>
      <c r="M995" s="39">
        <f>_xlfn.XLOOKUP(tbDailies[[#This Row],[Month]],tbMonthlies[Month],tbMonthlies[Buffett Indicator],M996)</f>
        <v>1.3345036573657683</v>
      </c>
      <c r="N995" s="39">
        <f>_xlfn.XLOOKUP(tbDailies[[#This Row],[Month]],tbMonthlies[Month],tbMonthlies[CPI Indicator],N996)</f>
        <v>0.7026044417266587</v>
      </c>
      <c r="O995" s="39">
        <f>_xlfn.XLOOKUP(tbDailies[[#This Row],[Month]],tbMonthlies[Month],tbMonthlies[Shiller PE],O996)</f>
        <v>0.20600000000000002</v>
      </c>
      <c r="P995" s="39">
        <f>_xlfn.XLOOKUP(tbDailies[[#This Row],[Month]],tbMonthlies[Month],tbMonthlies[Unemployment],P996)</f>
        <v>3.7999999999999999E-2</v>
      </c>
      <c r="Q995" s="48">
        <f>_xlfn.XLOOKUP(tbDailies[[#This Row],[Month]],tbMonthlies[Month],tbMonthlies[Debt to GDP],Q996)</f>
        <v>75.319000000000003</v>
      </c>
    </row>
    <row r="996" spans="2:17" ht="30" customHeight="1" x14ac:dyDescent="0.25">
      <c r="B996" s="10">
        <v>43517</v>
      </c>
      <c r="C996" s="18" t="str">
        <f>TEXT(tbDailies[[#This Row],[Date]],"mmm-yy")</f>
        <v>Feb-19</v>
      </c>
      <c r="D996" s="4">
        <v>59</v>
      </c>
      <c r="E996" s="4" t="str">
        <f>_xlfn.XLOOKUP(tbDailies[[#This Row],[Date]],FXUSDCAD[Date],FXUSDCAD[Rate],E997)</f>
        <v>1.3196</v>
      </c>
      <c r="F996" s="6">
        <f>_xlfn.XLOOKUP(tbDailies[[#This Row],[Date]],BTC_USD_History[Date],BTC_USD_History[Close],"n/a")</f>
        <v>3954.118164</v>
      </c>
      <c r="G996" s="6">
        <f>_xlfn.XLOOKUP(tbDailies[[#This Row],[Date]],ETH_USD_History[Date(UTC)],ETH_USD_History[Value],"n/a")</f>
        <v>146.36000000000001</v>
      </c>
      <c r="H996" s="6">
        <f>_xlfn.XLOOKUP(tbDailies[[#This Row],[Date]],VOO_USD_History[Date],VOO_USD_History[Close],"n/a")</f>
        <v>255.08000200000001</v>
      </c>
      <c r="I996" s="8">
        <f>_xlfn.XLOOKUP(tbDailies[[#This Row],[Date]],VIX_USD_History[DATE],VIX_USD_History[CLOSE],"n/a")</f>
        <v>14.46</v>
      </c>
      <c r="J996" s="6">
        <f>tbDailies[[#This Row],[BTC-USD]]*tbDailies[[#This Row],[FX]]</f>
        <v>5217.8543292144004</v>
      </c>
      <c r="K996" s="6">
        <f>tbDailies[[#This Row],[ETH-USD]]*tbDailies[[#This Row],[FX]]</f>
        <v>193.13665600000004</v>
      </c>
      <c r="L996" s="16">
        <f>_xlfn.XLOOKUP(tbDailies[[#This Row],[Month]],tbMonthlies[Month],tbMonthlies[US Inflation],L997)</f>
        <v>1.52E-2</v>
      </c>
      <c r="M996" s="39">
        <f>_xlfn.XLOOKUP(tbDailies[[#This Row],[Month]],tbMonthlies[Month],tbMonthlies[Buffett Indicator],M997)</f>
        <v>1.3345036573657683</v>
      </c>
      <c r="N996" s="39">
        <f>_xlfn.XLOOKUP(tbDailies[[#This Row],[Month]],tbMonthlies[Month],tbMonthlies[CPI Indicator],N997)</f>
        <v>0.7026044417266587</v>
      </c>
      <c r="O996" s="39">
        <f>_xlfn.XLOOKUP(tbDailies[[#This Row],[Month]],tbMonthlies[Month],tbMonthlies[Shiller PE],O997)</f>
        <v>0.20600000000000002</v>
      </c>
      <c r="P996" s="39">
        <f>_xlfn.XLOOKUP(tbDailies[[#This Row],[Month]],tbMonthlies[Month],tbMonthlies[Unemployment],P997)</f>
        <v>3.7999999999999999E-2</v>
      </c>
      <c r="Q996" s="48">
        <f>_xlfn.XLOOKUP(tbDailies[[#This Row],[Month]],tbMonthlies[Month],tbMonthlies[Debt to GDP],Q997)</f>
        <v>75.319000000000003</v>
      </c>
    </row>
    <row r="997" spans="2:17" ht="30" customHeight="1" x14ac:dyDescent="0.25">
      <c r="B997" s="10">
        <v>43516</v>
      </c>
      <c r="C997" s="18" t="str">
        <f>TEXT(tbDailies[[#This Row],[Date]],"mmm-yy")</f>
        <v>Feb-19</v>
      </c>
      <c r="D997" s="4">
        <v>59</v>
      </c>
      <c r="E997" s="4" t="str">
        <f>_xlfn.XLOOKUP(tbDailies[[#This Row],[Date]],FXUSDCAD[Date],FXUSDCAD[Rate],E998)</f>
        <v>1.3169</v>
      </c>
      <c r="F997" s="6">
        <f>_xlfn.XLOOKUP(tbDailies[[#This Row],[Date]],BTC_USD_History[Date],BTC_USD_History[Close],"n/a")</f>
        <v>3999.820557</v>
      </c>
      <c r="G997" s="6">
        <f>_xlfn.XLOOKUP(tbDailies[[#This Row],[Date]],ETH_USD_History[Date(UTC)],ETH_USD_History[Value],"n/a")</f>
        <v>149.22999999999999</v>
      </c>
      <c r="H997" s="6">
        <f>_xlfn.XLOOKUP(tbDailies[[#This Row],[Date]],VOO_USD_History[Date],VOO_USD_History[Close],"n/a")</f>
        <v>256.01001000000002</v>
      </c>
      <c r="I997" s="8">
        <f>_xlfn.XLOOKUP(tbDailies[[#This Row],[Date]],VIX_USD_History[DATE],VIX_USD_History[CLOSE],"n/a")</f>
        <v>14.02</v>
      </c>
      <c r="J997" s="6">
        <f>tbDailies[[#This Row],[BTC-USD]]*tbDailies[[#This Row],[FX]]</f>
        <v>5267.3636915133002</v>
      </c>
      <c r="K997" s="6">
        <f>tbDailies[[#This Row],[ETH-USD]]*tbDailies[[#This Row],[FX]]</f>
        <v>196.52098699999999</v>
      </c>
      <c r="L997" s="16">
        <f>_xlfn.XLOOKUP(tbDailies[[#This Row],[Month]],tbMonthlies[Month],tbMonthlies[US Inflation],L998)</f>
        <v>1.52E-2</v>
      </c>
      <c r="M997" s="39">
        <f>_xlfn.XLOOKUP(tbDailies[[#This Row],[Month]],tbMonthlies[Month],tbMonthlies[Buffett Indicator],M998)</f>
        <v>1.3345036573657683</v>
      </c>
      <c r="N997" s="39">
        <f>_xlfn.XLOOKUP(tbDailies[[#This Row],[Month]],tbMonthlies[Month],tbMonthlies[CPI Indicator],N998)</f>
        <v>0.7026044417266587</v>
      </c>
      <c r="O997" s="39">
        <f>_xlfn.XLOOKUP(tbDailies[[#This Row],[Month]],tbMonthlies[Month],tbMonthlies[Shiller PE],O998)</f>
        <v>0.20600000000000002</v>
      </c>
      <c r="P997" s="39">
        <f>_xlfn.XLOOKUP(tbDailies[[#This Row],[Month]],tbMonthlies[Month],tbMonthlies[Unemployment],P998)</f>
        <v>3.7999999999999999E-2</v>
      </c>
      <c r="Q997" s="48">
        <f>_xlfn.XLOOKUP(tbDailies[[#This Row],[Month]],tbMonthlies[Month],tbMonthlies[Debt to GDP],Q998)</f>
        <v>75.319000000000003</v>
      </c>
    </row>
    <row r="998" spans="2:17" ht="30" customHeight="1" x14ac:dyDescent="0.25">
      <c r="B998" s="10">
        <v>43515</v>
      </c>
      <c r="C998" s="18" t="str">
        <f>TEXT(tbDailies[[#This Row],[Date]],"mmm-yy")</f>
        <v>Feb-19</v>
      </c>
      <c r="D998" s="4">
        <v>65</v>
      </c>
      <c r="E998" s="4" t="str">
        <f>_xlfn.XLOOKUP(tbDailies[[#This Row],[Date]],FXUSDCAD[Date],FXUSDCAD[Rate],E999)</f>
        <v>1.3238</v>
      </c>
      <c r="F998" s="6">
        <f>_xlfn.XLOOKUP(tbDailies[[#This Row],[Date]],BTC_USD_History[Date],BTC_USD_History[Close],"n/a")</f>
        <v>3947.094482</v>
      </c>
      <c r="G998" s="6">
        <f>_xlfn.XLOOKUP(tbDailies[[#This Row],[Date]],ETH_USD_History[Date(UTC)],ETH_USD_History[Value],"n/a")</f>
        <v>144.4</v>
      </c>
      <c r="H998" s="6">
        <f>_xlfn.XLOOKUP(tbDailies[[#This Row],[Date]],VOO_USD_History[Date],VOO_USD_History[Close],"n/a")</f>
        <v>255.41999799999999</v>
      </c>
      <c r="I998" s="8">
        <f>_xlfn.XLOOKUP(tbDailies[[#This Row],[Date]],VIX_USD_History[DATE],VIX_USD_History[CLOSE],"n/a")</f>
        <v>14.88</v>
      </c>
      <c r="J998" s="6">
        <f>tbDailies[[#This Row],[BTC-USD]]*tbDailies[[#This Row],[FX]]</f>
        <v>5225.1636752716004</v>
      </c>
      <c r="K998" s="6">
        <f>tbDailies[[#This Row],[ETH-USD]]*tbDailies[[#This Row],[FX]]</f>
        <v>191.15672000000001</v>
      </c>
      <c r="L998" s="16">
        <f>_xlfn.XLOOKUP(tbDailies[[#This Row],[Month]],tbMonthlies[Month],tbMonthlies[US Inflation],L999)</f>
        <v>1.52E-2</v>
      </c>
      <c r="M998" s="39">
        <f>_xlfn.XLOOKUP(tbDailies[[#This Row],[Month]],tbMonthlies[Month],tbMonthlies[Buffett Indicator],M999)</f>
        <v>1.3345036573657683</v>
      </c>
      <c r="N998" s="39">
        <f>_xlfn.XLOOKUP(tbDailies[[#This Row],[Month]],tbMonthlies[Month],tbMonthlies[CPI Indicator],N999)</f>
        <v>0.7026044417266587</v>
      </c>
      <c r="O998" s="39">
        <f>_xlfn.XLOOKUP(tbDailies[[#This Row],[Month]],tbMonthlies[Month],tbMonthlies[Shiller PE],O999)</f>
        <v>0.20600000000000002</v>
      </c>
      <c r="P998" s="39">
        <f>_xlfn.XLOOKUP(tbDailies[[#This Row],[Month]],tbMonthlies[Month],tbMonthlies[Unemployment],P999)</f>
        <v>3.7999999999999999E-2</v>
      </c>
      <c r="Q998" s="48">
        <f>_xlfn.XLOOKUP(tbDailies[[#This Row],[Month]],tbMonthlies[Month],tbMonthlies[Debt to GDP],Q999)</f>
        <v>75.319000000000003</v>
      </c>
    </row>
    <row r="999" spans="2:17" ht="30" customHeight="1" x14ac:dyDescent="0.25">
      <c r="B999" s="10">
        <v>43514</v>
      </c>
      <c r="C999" s="18" t="str">
        <f>TEXT(tbDailies[[#This Row],[Date]],"mmm-yy")</f>
        <v>Feb-19</v>
      </c>
      <c r="D999" s="4">
        <v>63</v>
      </c>
      <c r="E999" s="4" t="str">
        <f>_xlfn.XLOOKUP(tbDailies[[#This Row],[Date]],FXUSDCAD[Date],FXUSDCAD[Rate],E1000)</f>
        <v>1.3266</v>
      </c>
      <c r="F999" s="6">
        <f>_xlfn.XLOOKUP(tbDailies[[#This Row],[Date]],BTC_USD_History[Date],BTC_USD_History[Close],"n/a")</f>
        <v>3915.7143550000001</v>
      </c>
      <c r="G999" s="6">
        <f>_xlfn.XLOOKUP(tbDailies[[#This Row],[Date]],ETH_USD_History[Date(UTC)],ETH_USD_History[Value],"n/a")</f>
        <v>146.53</v>
      </c>
      <c r="H999" s="6" t="str">
        <f>_xlfn.XLOOKUP(tbDailies[[#This Row],[Date]],VOO_USD_History[Date],VOO_USD_History[Close],"n/a")</f>
        <v>n/a</v>
      </c>
      <c r="I999" s="8" t="str">
        <f>_xlfn.XLOOKUP(tbDailies[[#This Row],[Date]],VIX_USD_History[DATE],VIX_USD_History[CLOSE],"n/a")</f>
        <v>n/a</v>
      </c>
      <c r="J999" s="6">
        <f>tbDailies[[#This Row],[BTC-USD]]*tbDailies[[#This Row],[FX]]</f>
        <v>5194.5866633430005</v>
      </c>
      <c r="K999" s="6">
        <f>tbDailies[[#This Row],[ETH-USD]]*tbDailies[[#This Row],[FX]]</f>
        <v>194.386698</v>
      </c>
      <c r="L999" s="16">
        <f>_xlfn.XLOOKUP(tbDailies[[#This Row],[Month]],tbMonthlies[Month],tbMonthlies[US Inflation],L1000)</f>
        <v>1.52E-2</v>
      </c>
      <c r="M999" s="39">
        <f>_xlfn.XLOOKUP(tbDailies[[#This Row],[Month]],tbMonthlies[Month],tbMonthlies[Buffett Indicator],M1000)</f>
        <v>1.3345036573657683</v>
      </c>
      <c r="N999" s="39">
        <f>_xlfn.XLOOKUP(tbDailies[[#This Row],[Month]],tbMonthlies[Month],tbMonthlies[CPI Indicator],N1000)</f>
        <v>0.7026044417266587</v>
      </c>
      <c r="O999" s="39">
        <f>_xlfn.XLOOKUP(tbDailies[[#This Row],[Month]],tbMonthlies[Month],tbMonthlies[Shiller PE],O1000)</f>
        <v>0.20600000000000002</v>
      </c>
      <c r="P999" s="39">
        <f>_xlfn.XLOOKUP(tbDailies[[#This Row],[Month]],tbMonthlies[Month],tbMonthlies[Unemployment],P1000)</f>
        <v>3.7999999999999999E-2</v>
      </c>
      <c r="Q999" s="48">
        <f>_xlfn.XLOOKUP(tbDailies[[#This Row],[Month]],tbMonthlies[Month],tbMonthlies[Debt to GDP],Q1000)</f>
        <v>75.319000000000003</v>
      </c>
    </row>
    <row r="1000" spans="2:17" ht="30" customHeight="1" x14ac:dyDescent="0.25">
      <c r="B1000" s="10">
        <v>43513</v>
      </c>
      <c r="C1000" s="18" t="str">
        <f>TEXT(tbDailies[[#This Row],[Date]],"mmm-yy")</f>
        <v>Feb-19</v>
      </c>
      <c r="D1000" s="4">
        <v>38</v>
      </c>
      <c r="E1000" s="4" t="str">
        <f>_xlfn.XLOOKUP(tbDailies[[#This Row],[Date]],FXUSDCAD[Date],FXUSDCAD[Rate],E1001)</f>
        <v>1.3266</v>
      </c>
      <c r="F1000" s="6">
        <f>_xlfn.XLOOKUP(tbDailies[[#This Row],[Date]],BTC_USD_History[Date],BTC_USD_History[Close],"n/a")</f>
        <v>3673.836182</v>
      </c>
      <c r="G1000" s="6">
        <f>_xlfn.XLOOKUP(tbDailies[[#This Row],[Date]],ETH_USD_History[Date(UTC)],ETH_USD_History[Value],"n/a")</f>
        <v>134.28</v>
      </c>
      <c r="H1000" s="6" t="str">
        <f>_xlfn.XLOOKUP(tbDailies[[#This Row],[Date]],VOO_USD_History[Date],VOO_USD_History[Close],"n/a")</f>
        <v>n/a</v>
      </c>
      <c r="I1000" s="8" t="str">
        <f>_xlfn.XLOOKUP(tbDailies[[#This Row],[Date]],VIX_USD_History[DATE],VIX_USD_History[CLOSE],"n/a")</f>
        <v>n/a</v>
      </c>
      <c r="J1000" s="6">
        <f>tbDailies[[#This Row],[BTC-USD]]*tbDailies[[#This Row],[FX]]</f>
        <v>4873.7110790411998</v>
      </c>
      <c r="K1000" s="6">
        <f>tbDailies[[#This Row],[ETH-USD]]*tbDailies[[#This Row],[FX]]</f>
        <v>178.13584800000001</v>
      </c>
      <c r="L1000" s="16">
        <f>_xlfn.XLOOKUP(tbDailies[[#This Row],[Month]],tbMonthlies[Month],tbMonthlies[US Inflation],L1001)</f>
        <v>1.52E-2</v>
      </c>
      <c r="M1000" s="39">
        <f>_xlfn.XLOOKUP(tbDailies[[#This Row],[Month]],tbMonthlies[Month],tbMonthlies[Buffett Indicator],M1001)</f>
        <v>1.3345036573657683</v>
      </c>
      <c r="N1000" s="39">
        <f>_xlfn.XLOOKUP(tbDailies[[#This Row],[Month]],tbMonthlies[Month],tbMonthlies[CPI Indicator],N1001)</f>
        <v>0.7026044417266587</v>
      </c>
      <c r="O1000" s="39">
        <f>_xlfn.XLOOKUP(tbDailies[[#This Row],[Month]],tbMonthlies[Month],tbMonthlies[Shiller PE],O1001)</f>
        <v>0.20600000000000002</v>
      </c>
      <c r="P1000" s="39">
        <f>_xlfn.XLOOKUP(tbDailies[[#This Row],[Month]],tbMonthlies[Month],tbMonthlies[Unemployment],P1001)</f>
        <v>3.7999999999999999E-2</v>
      </c>
      <c r="Q1000" s="48">
        <f>_xlfn.XLOOKUP(tbDailies[[#This Row],[Month]],tbMonthlies[Month],tbMonthlies[Debt to GDP],Q1001)</f>
        <v>75.319000000000003</v>
      </c>
    </row>
    <row r="1001" spans="2:17" ht="30" customHeight="1" x14ac:dyDescent="0.25">
      <c r="B1001" s="10">
        <v>43512</v>
      </c>
      <c r="C1001" s="18" t="str">
        <f>TEXT(tbDailies[[#This Row],[Date]],"mmm-yy")</f>
        <v>Feb-19</v>
      </c>
      <c r="D1001" s="4">
        <v>43</v>
      </c>
      <c r="E1001" s="4" t="str">
        <f>_xlfn.XLOOKUP(tbDailies[[#This Row],[Date]],FXUSDCAD[Date],FXUSDCAD[Rate],E1002)</f>
        <v>1.3266</v>
      </c>
      <c r="F1001" s="6">
        <f>_xlfn.XLOOKUP(tbDailies[[#This Row],[Date]],BTC_USD_History[Date],BTC_USD_History[Close],"n/a")</f>
        <v>3629.7875979999999</v>
      </c>
      <c r="G1001" s="6">
        <f>_xlfn.XLOOKUP(tbDailies[[#This Row],[Date]],ETH_USD_History[Date(UTC)],ETH_USD_History[Value],"n/a")</f>
        <v>123.26</v>
      </c>
      <c r="H1001" s="6" t="str">
        <f>_xlfn.XLOOKUP(tbDailies[[#This Row],[Date]],VOO_USD_History[Date],VOO_USD_History[Close],"n/a")</f>
        <v>n/a</v>
      </c>
      <c r="I1001" s="8" t="str">
        <f>_xlfn.XLOOKUP(tbDailies[[#This Row],[Date]],VIX_USD_History[DATE],VIX_USD_History[CLOSE],"n/a")</f>
        <v>n/a</v>
      </c>
      <c r="J1001" s="6">
        <f>tbDailies[[#This Row],[BTC-USD]]*tbDailies[[#This Row],[FX]]</f>
        <v>4815.2762275067998</v>
      </c>
      <c r="K1001" s="6">
        <f>tbDailies[[#This Row],[ETH-USD]]*tbDailies[[#This Row],[FX]]</f>
        <v>163.516716</v>
      </c>
      <c r="L1001" s="16">
        <f>_xlfn.XLOOKUP(tbDailies[[#This Row],[Month]],tbMonthlies[Month],tbMonthlies[US Inflation],L1002)</f>
        <v>1.52E-2</v>
      </c>
      <c r="M1001" s="39">
        <f>_xlfn.XLOOKUP(tbDailies[[#This Row],[Month]],tbMonthlies[Month],tbMonthlies[Buffett Indicator],M1002)</f>
        <v>1.3345036573657683</v>
      </c>
      <c r="N1001" s="39">
        <f>_xlfn.XLOOKUP(tbDailies[[#This Row],[Month]],tbMonthlies[Month],tbMonthlies[CPI Indicator],N1002)</f>
        <v>0.7026044417266587</v>
      </c>
      <c r="O1001" s="39">
        <f>_xlfn.XLOOKUP(tbDailies[[#This Row],[Month]],tbMonthlies[Month],tbMonthlies[Shiller PE],O1002)</f>
        <v>0.20600000000000002</v>
      </c>
      <c r="P1001" s="39">
        <f>_xlfn.XLOOKUP(tbDailies[[#This Row],[Month]],tbMonthlies[Month],tbMonthlies[Unemployment],P1002)</f>
        <v>3.7999999999999999E-2</v>
      </c>
      <c r="Q1001" s="48">
        <f>_xlfn.XLOOKUP(tbDailies[[#This Row],[Month]],tbMonthlies[Month],tbMonthlies[Debt to GDP],Q1002)</f>
        <v>75.319000000000003</v>
      </c>
    </row>
    <row r="1002" spans="2:17" ht="30" customHeight="1" x14ac:dyDescent="0.25">
      <c r="B1002" s="10">
        <v>43511</v>
      </c>
      <c r="C1002" s="18" t="str">
        <f>TEXT(tbDailies[[#This Row],[Date]],"mmm-yy")</f>
        <v>Feb-19</v>
      </c>
      <c r="D1002" s="4">
        <v>43</v>
      </c>
      <c r="E1002" s="4" t="str">
        <f>_xlfn.XLOOKUP(tbDailies[[#This Row],[Date]],FXUSDCAD[Date],FXUSDCAD[Rate],E1003)</f>
        <v>1.3266</v>
      </c>
      <c r="F1002" s="6">
        <f>_xlfn.XLOOKUP(tbDailies[[#This Row],[Date]],BTC_USD_History[Date],BTC_USD_History[Close],"n/a")</f>
        <v>3620.8107909999999</v>
      </c>
      <c r="G1002" s="6">
        <f>_xlfn.XLOOKUP(tbDailies[[#This Row],[Date]],ETH_USD_History[Date(UTC)],ETH_USD_History[Value],"n/a")</f>
        <v>122.02</v>
      </c>
      <c r="H1002" s="6">
        <f>_xlfn.XLOOKUP(tbDailies[[#This Row],[Date]],VOO_USD_History[Date],VOO_USD_History[Close],"n/a")</f>
        <v>254.979996</v>
      </c>
      <c r="I1002" s="8">
        <f>_xlfn.XLOOKUP(tbDailies[[#This Row],[Date]],VIX_USD_History[DATE],VIX_USD_History[CLOSE],"n/a")</f>
        <v>14.91</v>
      </c>
      <c r="J1002" s="6">
        <f>tbDailies[[#This Row],[BTC-USD]]*tbDailies[[#This Row],[FX]]</f>
        <v>4803.3675953406</v>
      </c>
      <c r="K1002" s="6">
        <f>tbDailies[[#This Row],[ETH-USD]]*tbDailies[[#This Row],[FX]]</f>
        <v>161.87173200000001</v>
      </c>
      <c r="L1002" s="16">
        <f>_xlfn.XLOOKUP(tbDailies[[#This Row],[Month]],tbMonthlies[Month],tbMonthlies[US Inflation],L1003)</f>
        <v>1.52E-2</v>
      </c>
      <c r="M1002" s="39">
        <f>_xlfn.XLOOKUP(tbDailies[[#This Row],[Month]],tbMonthlies[Month],tbMonthlies[Buffett Indicator],M1003)</f>
        <v>1.3345036573657683</v>
      </c>
      <c r="N1002" s="39">
        <f>_xlfn.XLOOKUP(tbDailies[[#This Row],[Month]],tbMonthlies[Month],tbMonthlies[CPI Indicator],N1003)</f>
        <v>0.7026044417266587</v>
      </c>
      <c r="O1002" s="39">
        <f>_xlfn.XLOOKUP(tbDailies[[#This Row],[Month]],tbMonthlies[Month],tbMonthlies[Shiller PE],O1003)</f>
        <v>0.20600000000000002</v>
      </c>
      <c r="P1002" s="39">
        <f>_xlfn.XLOOKUP(tbDailies[[#This Row],[Month]],tbMonthlies[Month],tbMonthlies[Unemployment],P1003)</f>
        <v>3.7999999999999999E-2</v>
      </c>
      <c r="Q1002" s="48">
        <f>_xlfn.XLOOKUP(tbDailies[[#This Row],[Month]],tbMonthlies[Month],tbMonthlies[Debt to GDP],Q1003)</f>
        <v>75.319000000000003</v>
      </c>
    </row>
    <row r="1003" spans="2:17" ht="30" customHeight="1" x14ac:dyDescent="0.25">
      <c r="B1003" s="10">
        <v>43510</v>
      </c>
      <c r="C1003" s="18" t="str">
        <f>TEXT(tbDailies[[#This Row],[Date]],"mmm-yy")</f>
        <v>Feb-19</v>
      </c>
      <c r="D1003" s="4">
        <v>48</v>
      </c>
      <c r="E1003" s="4" t="str">
        <f>_xlfn.XLOOKUP(tbDailies[[#This Row],[Date]],FXUSDCAD[Date],FXUSDCAD[Rate],E1004)</f>
        <v>1.3298</v>
      </c>
      <c r="F1003" s="6">
        <f>_xlfn.XLOOKUP(tbDailies[[#This Row],[Date]],BTC_USD_History[Date],BTC_USD_History[Close],"n/a")</f>
        <v>3616.8808589999999</v>
      </c>
      <c r="G1003" s="6">
        <f>_xlfn.XLOOKUP(tbDailies[[#This Row],[Date]],ETH_USD_History[Date(UTC)],ETH_USD_History[Value],"n/a")</f>
        <v>120.85</v>
      </c>
      <c r="H1003" s="6">
        <f>_xlfn.XLOOKUP(tbDailies[[#This Row],[Date]],VOO_USD_History[Date],VOO_USD_History[Close],"n/a")</f>
        <v>252.199997</v>
      </c>
      <c r="I1003" s="8">
        <f>_xlfn.XLOOKUP(tbDailies[[#This Row],[Date]],VIX_USD_History[DATE],VIX_USD_History[CLOSE],"n/a")</f>
        <v>16.22</v>
      </c>
      <c r="J1003" s="6">
        <f>tbDailies[[#This Row],[BTC-USD]]*tbDailies[[#This Row],[FX]]</f>
        <v>4809.7281662982004</v>
      </c>
      <c r="K1003" s="6">
        <f>tbDailies[[#This Row],[ETH-USD]]*tbDailies[[#This Row],[FX]]</f>
        <v>160.70633000000001</v>
      </c>
      <c r="L1003" s="16">
        <f>_xlfn.XLOOKUP(tbDailies[[#This Row],[Month]],tbMonthlies[Month],tbMonthlies[US Inflation],L1004)</f>
        <v>1.52E-2</v>
      </c>
      <c r="M1003" s="39">
        <f>_xlfn.XLOOKUP(tbDailies[[#This Row],[Month]],tbMonthlies[Month],tbMonthlies[Buffett Indicator],M1004)</f>
        <v>1.3345036573657683</v>
      </c>
      <c r="N1003" s="39">
        <f>_xlfn.XLOOKUP(tbDailies[[#This Row],[Month]],tbMonthlies[Month],tbMonthlies[CPI Indicator],N1004)</f>
        <v>0.7026044417266587</v>
      </c>
      <c r="O1003" s="39">
        <f>_xlfn.XLOOKUP(tbDailies[[#This Row],[Month]],tbMonthlies[Month],tbMonthlies[Shiller PE],O1004)</f>
        <v>0.20600000000000002</v>
      </c>
      <c r="P1003" s="39">
        <f>_xlfn.XLOOKUP(tbDailies[[#This Row],[Month]],tbMonthlies[Month],tbMonthlies[Unemployment],P1004)</f>
        <v>3.7999999999999999E-2</v>
      </c>
      <c r="Q1003" s="48">
        <f>_xlfn.XLOOKUP(tbDailies[[#This Row],[Month]],tbMonthlies[Month],tbMonthlies[Debt to GDP],Q1004)</f>
        <v>75.319000000000003</v>
      </c>
    </row>
    <row r="1004" spans="2:17" ht="30" customHeight="1" x14ac:dyDescent="0.25">
      <c r="B1004" s="10">
        <v>43509</v>
      </c>
      <c r="C1004" s="18" t="str">
        <f>TEXT(tbDailies[[#This Row],[Date]],"mmm-yy")</f>
        <v>Feb-19</v>
      </c>
      <c r="D1004" s="4">
        <v>48</v>
      </c>
      <c r="E1004" s="4" t="str">
        <f>_xlfn.XLOOKUP(tbDailies[[#This Row],[Date]],FXUSDCAD[Date],FXUSDCAD[Rate],E1005)</f>
        <v>1.3240</v>
      </c>
      <c r="F1004" s="6">
        <f>_xlfn.XLOOKUP(tbDailies[[#This Row],[Date]],BTC_USD_History[Date],BTC_USD_History[Close],"n/a")</f>
        <v>3632.070557</v>
      </c>
      <c r="G1004" s="6">
        <f>_xlfn.XLOOKUP(tbDailies[[#This Row],[Date]],ETH_USD_History[Date(UTC)],ETH_USD_History[Value],"n/a")</f>
        <v>122.31</v>
      </c>
      <c r="H1004" s="6">
        <f>_xlfn.XLOOKUP(tbDailies[[#This Row],[Date]],VOO_USD_History[Date],VOO_USD_History[Close],"n/a")</f>
        <v>252.759995</v>
      </c>
      <c r="I1004" s="8">
        <f>_xlfn.XLOOKUP(tbDailies[[#This Row],[Date]],VIX_USD_History[DATE],VIX_USD_History[CLOSE],"n/a")</f>
        <v>15.65</v>
      </c>
      <c r="J1004" s="6">
        <f>tbDailies[[#This Row],[BTC-USD]]*tbDailies[[#This Row],[FX]]</f>
        <v>4808.8614174680006</v>
      </c>
      <c r="K1004" s="6">
        <f>tbDailies[[#This Row],[ETH-USD]]*tbDailies[[#This Row],[FX]]</f>
        <v>161.93844000000001</v>
      </c>
      <c r="L1004" s="16">
        <f>_xlfn.XLOOKUP(tbDailies[[#This Row],[Month]],tbMonthlies[Month],tbMonthlies[US Inflation],L1005)</f>
        <v>1.52E-2</v>
      </c>
      <c r="M1004" s="39">
        <f>_xlfn.XLOOKUP(tbDailies[[#This Row],[Month]],tbMonthlies[Month],tbMonthlies[Buffett Indicator],M1005)</f>
        <v>1.3345036573657683</v>
      </c>
      <c r="N1004" s="39">
        <f>_xlfn.XLOOKUP(tbDailies[[#This Row],[Month]],tbMonthlies[Month],tbMonthlies[CPI Indicator],N1005)</f>
        <v>0.7026044417266587</v>
      </c>
      <c r="O1004" s="39">
        <f>_xlfn.XLOOKUP(tbDailies[[#This Row],[Month]],tbMonthlies[Month],tbMonthlies[Shiller PE],O1005)</f>
        <v>0.20600000000000002</v>
      </c>
      <c r="P1004" s="39">
        <f>_xlfn.XLOOKUP(tbDailies[[#This Row],[Month]],tbMonthlies[Month],tbMonthlies[Unemployment],P1005)</f>
        <v>3.7999999999999999E-2</v>
      </c>
      <c r="Q1004" s="48">
        <f>_xlfn.XLOOKUP(tbDailies[[#This Row],[Month]],tbMonthlies[Month],tbMonthlies[Debt to GDP],Q1005)</f>
        <v>75.319000000000003</v>
      </c>
    </row>
    <row r="1005" spans="2:17" ht="30" customHeight="1" x14ac:dyDescent="0.25">
      <c r="B1005" s="10">
        <v>43508</v>
      </c>
      <c r="C1005" s="18" t="str">
        <f>TEXT(tbDailies[[#This Row],[Date]],"mmm-yy")</f>
        <v>Feb-19</v>
      </c>
      <c r="D1005" s="4">
        <v>38</v>
      </c>
      <c r="E1005" s="4" t="str">
        <f>_xlfn.XLOOKUP(tbDailies[[#This Row],[Date]],FXUSDCAD[Date],FXUSDCAD[Rate],E1006)</f>
        <v>1.3248</v>
      </c>
      <c r="F1005" s="6">
        <f>_xlfn.XLOOKUP(tbDailies[[#This Row],[Date]],BTC_USD_History[Date],BTC_USD_History[Close],"n/a")</f>
        <v>3653.5285640000002</v>
      </c>
      <c r="G1005" s="6">
        <f>_xlfn.XLOOKUP(tbDailies[[#This Row],[Date]],ETH_USD_History[Date(UTC)],ETH_USD_History[Value],"n/a")</f>
        <v>122.63</v>
      </c>
      <c r="H1005" s="6">
        <f>_xlfn.XLOOKUP(tbDailies[[#This Row],[Date]],VOO_USD_History[Date],VOO_USD_History[Close],"n/a")</f>
        <v>252</v>
      </c>
      <c r="I1005" s="8">
        <f>_xlfn.XLOOKUP(tbDailies[[#This Row],[Date]],VIX_USD_History[DATE],VIX_USD_History[CLOSE],"n/a")</f>
        <v>15.43</v>
      </c>
      <c r="J1005" s="6">
        <f>tbDailies[[#This Row],[BTC-USD]]*tbDailies[[#This Row],[FX]]</f>
        <v>4840.1946415871998</v>
      </c>
      <c r="K1005" s="6">
        <f>tbDailies[[#This Row],[ETH-USD]]*tbDailies[[#This Row],[FX]]</f>
        <v>162.46022399999998</v>
      </c>
      <c r="L1005" s="16">
        <f>_xlfn.XLOOKUP(tbDailies[[#This Row],[Month]],tbMonthlies[Month],tbMonthlies[US Inflation],L1006)</f>
        <v>1.52E-2</v>
      </c>
      <c r="M1005" s="39">
        <f>_xlfn.XLOOKUP(tbDailies[[#This Row],[Month]],tbMonthlies[Month],tbMonthlies[Buffett Indicator],M1006)</f>
        <v>1.3345036573657683</v>
      </c>
      <c r="N1005" s="39">
        <f>_xlfn.XLOOKUP(tbDailies[[#This Row],[Month]],tbMonthlies[Month],tbMonthlies[CPI Indicator],N1006)</f>
        <v>0.7026044417266587</v>
      </c>
      <c r="O1005" s="39">
        <f>_xlfn.XLOOKUP(tbDailies[[#This Row],[Month]],tbMonthlies[Month],tbMonthlies[Shiller PE],O1006)</f>
        <v>0.20600000000000002</v>
      </c>
      <c r="P1005" s="39">
        <f>_xlfn.XLOOKUP(tbDailies[[#This Row],[Month]],tbMonthlies[Month],tbMonthlies[Unemployment],P1006)</f>
        <v>3.7999999999999999E-2</v>
      </c>
      <c r="Q1005" s="48">
        <f>_xlfn.XLOOKUP(tbDailies[[#This Row],[Month]],tbMonthlies[Month],tbMonthlies[Debt to GDP],Q1006)</f>
        <v>75.319000000000003</v>
      </c>
    </row>
    <row r="1006" spans="2:17" ht="30" customHeight="1" x14ac:dyDescent="0.25">
      <c r="B1006" s="10">
        <v>43507</v>
      </c>
      <c r="C1006" s="18" t="str">
        <f>TEXT(tbDailies[[#This Row],[Date]],"mmm-yy")</f>
        <v>Feb-19</v>
      </c>
      <c r="D1006" s="4">
        <v>46</v>
      </c>
      <c r="E1006" s="4" t="str">
        <f>_xlfn.XLOOKUP(tbDailies[[#This Row],[Date]],FXUSDCAD[Date],FXUSDCAD[Rate],E1007)</f>
        <v>1.3294</v>
      </c>
      <c r="F1006" s="6">
        <f>_xlfn.XLOOKUP(tbDailies[[#This Row],[Date]],BTC_USD_History[Date],BTC_USD_History[Close],"n/a")</f>
        <v>3648.430664</v>
      </c>
      <c r="G1006" s="6">
        <f>_xlfn.XLOOKUP(tbDailies[[#This Row],[Date]],ETH_USD_History[Date(UTC)],ETH_USD_History[Value],"n/a")</f>
        <v>120.76</v>
      </c>
      <c r="H1006" s="6">
        <f>_xlfn.XLOOKUP(tbDailies[[#This Row],[Date]],VOO_USD_History[Date],VOO_USD_History[Close],"n/a")</f>
        <v>248.779999</v>
      </c>
      <c r="I1006" s="8">
        <f>_xlfn.XLOOKUP(tbDailies[[#This Row],[Date]],VIX_USD_History[DATE],VIX_USD_History[CLOSE],"n/a")</f>
        <v>15.97</v>
      </c>
      <c r="J1006" s="6">
        <f>tbDailies[[#This Row],[BTC-USD]]*tbDailies[[#This Row],[FX]]</f>
        <v>4850.2237247215999</v>
      </c>
      <c r="K1006" s="6">
        <f>tbDailies[[#This Row],[ETH-USD]]*tbDailies[[#This Row],[FX]]</f>
        <v>160.538344</v>
      </c>
      <c r="L1006" s="16">
        <f>_xlfn.XLOOKUP(tbDailies[[#This Row],[Month]],tbMonthlies[Month],tbMonthlies[US Inflation],L1007)</f>
        <v>1.52E-2</v>
      </c>
      <c r="M1006" s="39">
        <f>_xlfn.XLOOKUP(tbDailies[[#This Row],[Month]],tbMonthlies[Month],tbMonthlies[Buffett Indicator],M1007)</f>
        <v>1.3345036573657683</v>
      </c>
      <c r="N1006" s="39">
        <f>_xlfn.XLOOKUP(tbDailies[[#This Row],[Month]],tbMonthlies[Month],tbMonthlies[CPI Indicator],N1007)</f>
        <v>0.7026044417266587</v>
      </c>
      <c r="O1006" s="39">
        <f>_xlfn.XLOOKUP(tbDailies[[#This Row],[Month]],tbMonthlies[Month],tbMonthlies[Shiller PE],O1007)</f>
        <v>0.20600000000000002</v>
      </c>
      <c r="P1006" s="39">
        <f>_xlfn.XLOOKUP(tbDailies[[#This Row],[Month]],tbMonthlies[Month],tbMonthlies[Unemployment],P1007)</f>
        <v>3.7999999999999999E-2</v>
      </c>
      <c r="Q1006" s="48">
        <f>_xlfn.XLOOKUP(tbDailies[[#This Row],[Month]],tbMonthlies[Month],tbMonthlies[Debt to GDP],Q1007)</f>
        <v>75.319000000000003</v>
      </c>
    </row>
    <row r="1007" spans="2:17" ht="30" customHeight="1" x14ac:dyDescent="0.25">
      <c r="B1007" s="10">
        <v>43506</v>
      </c>
      <c r="C1007" s="18" t="str">
        <f>TEXT(tbDailies[[#This Row],[Date]],"mmm-yy")</f>
        <v>Feb-19</v>
      </c>
      <c r="D1007" s="4">
        <v>40</v>
      </c>
      <c r="E1007" s="4" t="str">
        <f>_xlfn.XLOOKUP(tbDailies[[#This Row],[Date]],FXUSDCAD[Date],FXUSDCAD[Rate],E1008)</f>
        <v>1.3270</v>
      </c>
      <c r="F1007" s="6">
        <f>_xlfn.XLOOKUP(tbDailies[[#This Row],[Date]],BTC_USD_History[Date],BTC_USD_History[Close],"n/a")</f>
        <v>3690.188232</v>
      </c>
      <c r="G1007" s="6">
        <f>_xlfn.XLOOKUP(tbDailies[[#This Row],[Date]],ETH_USD_History[Date(UTC)],ETH_USD_History[Value],"n/a")</f>
        <v>125.58</v>
      </c>
      <c r="H1007" s="6" t="str">
        <f>_xlfn.XLOOKUP(tbDailies[[#This Row],[Date]],VOO_USD_History[Date],VOO_USD_History[Close],"n/a")</f>
        <v>n/a</v>
      </c>
      <c r="I1007" s="8" t="str">
        <f>_xlfn.XLOOKUP(tbDailies[[#This Row],[Date]],VIX_USD_History[DATE],VIX_USD_History[CLOSE],"n/a")</f>
        <v>n/a</v>
      </c>
      <c r="J1007" s="6">
        <f>tbDailies[[#This Row],[BTC-USD]]*tbDailies[[#This Row],[FX]]</f>
        <v>4896.8797838639994</v>
      </c>
      <c r="K1007" s="6">
        <f>tbDailies[[#This Row],[ETH-USD]]*tbDailies[[#This Row],[FX]]</f>
        <v>166.64465999999999</v>
      </c>
      <c r="L1007" s="16">
        <f>_xlfn.XLOOKUP(tbDailies[[#This Row],[Month]],tbMonthlies[Month],tbMonthlies[US Inflation],L1008)</f>
        <v>1.52E-2</v>
      </c>
      <c r="M1007" s="39">
        <f>_xlfn.XLOOKUP(tbDailies[[#This Row],[Month]],tbMonthlies[Month],tbMonthlies[Buffett Indicator],M1008)</f>
        <v>1.3345036573657683</v>
      </c>
      <c r="N1007" s="39">
        <f>_xlfn.XLOOKUP(tbDailies[[#This Row],[Month]],tbMonthlies[Month],tbMonthlies[CPI Indicator],N1008)</f>
        <v>0.7026044417266587</v>
      </c>
      <c r="O1007" s="39">
        <f>_xlfn.XLOOKUP(tbDailies[[#This Row],[Month]],tbMonthlies[Month],tbMonthlies[Shiller PE],O1008)</f>
        <v>0.20600000000000002</v>
      </c>
      <c r="P1007" s="39">
        <f>_xlfn.XLOOKUP(tbDailies[[#This Row],[Month]],tbMonthlies[Month],tbMonthlies[Unemployment],P1008)</f>
        <v>3.7999999999999999E-2</v>
      </c>
      <c r="Q1007" s="48">
        <f>_xlfn.XLOOKUP(tbDailies[[#This Row],[Month]],tbMonthlies[Month],tbMonthlies[Debt to GDP],Q1008)</f>
        <v>75.319000000000003</v>
      </c>
    </row>
    <row r="1008" spans="2:17" ht="30" customHeight="1" x14ac:dyDescent="0.25">
      <c r="B1008" s="10">
        <v>43505</v>
      </c>
      <c r="C1008" s="18" t="str">
        <f>TEXT(tbDailies[[#This Row],[Date]],"mmm-yy")</f>
        <v>Feb-19</v>
      </c>
      <c r="D1008" s="4">
        <v>42</v>
      </c>
      <c r="E1008" s="4" t="str">
        <f>_xlfn.XLOOKUP(tbDailies[[#This Row],[Date]],FXUSDCAD[Date],FXUSDCAD[Rate],E1009)</f>
        <v>1.3270</v>
      </c>
      <c r="F1008" s="6">
        <f>_xlfn.XLOOKUP(tbDailies[[#This Row],[Date]],BTC_USD_History[Date],BTC_USD_History[Close],"n/a")</f>
        <v>3671.2036130000001</v>
      </c>
      <c r="G1008" s="6">
        <f>_xlfn.XLOOKUP(tbDailies[[#This Row],[Date]],ETH_USD_History[Date(UTC)],ETH_USD_History[Value],"n/a")</f>
        <v>119.46</v>
      </c>
      <c r="H1008" s="6" t="str">
        <f>_xlfn.XLOOKUP(tbDailies[[#This Row],[Date]],VOO_USD_History[Date],VOO_USD_History[Close],"n/a")</f>
        <v>n/a</v>
      </c>
      <c r="I1008" s="8" t="str">
        <f>_xlfn.XLOOKUP(tbDailies[[#This Row],[Date]],VIX_USD_History[DATE],VIX_USD_History[CLOSE],"n/a")</f>
        <v>n/a</v>
      </c>
      <c r="J1008" s="6">
        <f>tbDailies[[#This Row],[BTC-USD]]*tbDailies[[#This Row],[FX]]</f>
        <v>4871.6871944510003</v>
      </c>
      <c r="K1008" s="6">
        <f>tbDailies[[#This Row],[ETH-USD]]*tbDailies[[#This Row],[FX]]</f>
        <v>158.52341999999999</v>
      </c>
      <c r="L1008" s="16">
        <f>_xlfn.XLOOKUP(tbDailies[[#This Row],[Month]],tbMonthlies[Month],tbMonthlies[US Inflation],L1009)</f>
        <v>1.52E-2</v>
      </c>
      <c r="M1008" s="39">
        <f>_xlfn.XLOOKUP(tbDailies[[#This Row],[Month]],tbMonthlies[Month],tbMonthlies[Buffett Indicator],M1009)</f>
        <v>1.3345036573657683</v>
      </c>
      <c r="N1008" s="39">
        <f>_xlfn.XLOOKUP(tbDailies[[#This Row],[Month]],tbMonthlies[Month],tbMonthlies[CPI Indicator],N1009)</f>
        <v>0.7026044417266587</v>
      </c>
      <c r="O1008" s="39">
        <f>_xlfn.XLOOKUP(tbDailies[[#This Row],[Month]],tbMonthlies[Month],tbMonthlies[Shiller PE],O1009)</f>
        <v>0.20600000000000002</v>
      </c>
      <c r="P1008" s="39">
        <f>_xlfn.XLOOKUP(tbDailies[[#This Row],[Month]],tbMonthlies[Month],tbMonthlies[Unemployment],P1009)</f>
        <v>3.7999999999999999E-2</v>
      </c>
      <c r="Q1008" s="48">
        <f>_xlfn.XLOOKUP(tbDailies[[#This Row],[Month]],tbMonthlies[Month],tbMonthlies[Debt to GDP],Q1009)</f>
        <v>75.319000000000003</v>
      </c>
    </row>
    <row r="1009" spans="2:17" ht="30" customHeight="1" x14ac:dyDescent="0.25">
      <c r="B1009" s="10">
        <v>43504</v>
      </c>
      <c r="C1009" s="18" t="str">
        <f>TEXT(tbDailies[[#This Row],[Date]],"mmm-yy")</f>
        <v>Feb-19</v>
      </c>
      <c r="D1009" s="4">
        <v>37</v>
      </c>
      <c r="E1009" s="4" t="str">
        <f>_xlfn.XLOOKUP(tbDailies[[#This Row],[Date]],FXUSDCAD[Date],FXUSDCAD[Rate],E1010)</f>
        <v>1.3270</v>
      </c>
      <c r="F1009" s="6">
        <f>_xlfn.XLOOKUP(tbDailies[[#This Row],[Date]],BTC_USD_History[Date],BTC_USD_History[Close],"n/a")</f>
        <v>3666.7802729999999</v>
      </c>
      <c r="G1009" s="6">
        <f>_xlfn.XLOOKUP(tbDailies[[#This Row],[Date]],ETH_USD_History[Date(UTC)],ETH_USD_History[Value],"n/a")</f>
        <v>119.49</v>
      </c>
      <c r="H1009" s="6">
        <f>_xlfn.XLOOKUP(tbDailies[[#This Row],[Date]],VOO_USD_History[Date],VOO_USD_History[Close],"n/a")</f>
        <v>248.64999399999999</v>
      </c>
      <c r="I1009" s="8">
        <f>_xlfn.XLOOKUP(tbDailies[[#This Row],[Date]],VIX_USD_History[DATE],VIX_USD_History[CLOSE],"n/a")</f>
        <v>15.72</v>
      </c>
      <c r="J1009" s="6">
        <f>tbDailies[[#This Row],[BTC-USD]]*tbDailies[[#This Row],[FX]]</f>
        <v>4865.8174222709995</v>
      </c>
      <c r="K1009" s="6">
        <f>tbDailies[[#This Row],[ETH-USD]]*tbDailies[[#This Row],[FX]]</f>
        <v>158.56322999999998</v>
      </c>
      <c r="L1009" s="16">
        <f>_xlfn.XLOOKUP(tbDailies[[#This Row],[Month]],tbMonthlies[Month],tbMonthlies[US Inflation],L1010)</f>
        <v>1.52E-2</v>
      </c>
      <c r="M1009" s="39">
        <f>_xlfn.XLOOKUP(tbDailies[[#This Row],[Month]],tbMonthlies[Month],tbMonthlies[Buffett Indicator],M1010)</f>
        <v>1.3345036573657683</v>
      </c>
      <c r="N1009" s="39">
        <f>_xlfn.XLOOKUP(tbDailies[[#This Row],[Month]],tbMonthlies[Month],tbMonthlies[CPI Indicator],N1010)</f>
        <v>0.7026044417266587</v>
      </c>
      <c r="O1009" s="39">
        <f>_xlfn.XLOOKUP(tbDailies[[#This Row],[Month]],tbMonthlies[Month],tbMonthlies[Shiller PE],O1010)</f>
        <v>0.20600000000000002</v>
      </c>
      <c r="P1009" s="39">
        <f>_xlfn.XLOOKUP(tbDailies[[#This Row],[Month]],tbMonthlies[Month],tbMonthlies[Unemployment],P1010)</f>
        <v>3.7999999999999999E-2</v>
      </c>
      <c r="Q1009" s="48">
        <f>_xlfn.XLOOKUP(tbDailies[[#This Row],[Month]],tbMonthlies[Month],tbMonthlies[Debt to GDP],Q1010)</f>
        <v>75.319000000000003</v>
      </c>
    </row>
    <row r="1010" spans="2:17" ht="30" customHeight="1" x14ac:dyDescent="0.25">
      <c r="B1010" s="10">
        <v>43503</v>
      </c>
      <c r="C1010" s="18" t="str">
        <f>TEXT(tbDailies[[#This Row],[Date]],"mmm-yy")</f>
        <v>Feb-19</v>
      </c>
      <c r="D1010" s="4">
        <v>18</v>
      </c>
      <c r="E1010" s="4" t="str">
        <f>_xlfn.XLOOKUP(tbDailies[[#This Row],[Date]],FXUSDCAD[Date],FXUSDCAD[Rate],E1011)</f>
        <v>1.3285</v>
      </c>
      <c r="F1010" s="6">
        <f>_xlfn.XLOOKUP(tbDailies[[#This Row],[Date]],BTC_USD_History[Date],BTC_USD_History[Close],"n/a")</f>
        <v>3399.4716800000001</v>
      </c>
      <c r="G1010" s="6">
        <f>_xlfn.XLOOKUP(tbDailies[[#This Row],[Date]],ETH_USD_History[Date(UTC)],ETH_USD_History[Value],"n/a")</f>
        <v>104.3</v>
      </c>
      <c r="H1010" s="6">
        <f>_xlfn.XLOOKUP(tbDailies[[#This Row],[Date]],VOO_USD_History[Date],VOO_USD_History[Close],"n/a")</f>
        <v>248.33000200000001</v>
      </c>
      <c r="I1010" s="8">
        <f>_xlfn.XLOOKUP(tbDailies[[#This Row],[Date]],VIX_USD_History[DATE],VIX_USD_History[CLOSE],"n/a")</f>
        <v>16.37</v>
      </c>
      <c r="J1010" s="6">
        <f>tbDailies[[#This Row],[BTC-USD]]*tbDailies[[#This Row],[FX]]</f>
        <v>4516.19812688</v>
      </c>
      <c r="K1010" s="6">
        <f>tbDailies[[#This Row],[ETH-USD]]*tbDailies[[#This Row],[FX]]</f>
        <v>138.56254999999999</v>
      </c>
      <c r="L1010" s="16">
        <f>_xlfn.XLOOKUP(tbDailies[[#This Row],[Month]],tbMonthlies[Month],tbMonthlies[US Inflation],L1011)</f>
        <v>1.52E-2</v>
      </c>
      <c r="M1010" s="39">
        <f>_xlfn.XLOOKUP(tbDailies[[#This Row],[Month]],tbMonthlies[Month],tbMonthlies[Buffett Indicator],M1011)</f>
        <v>1.3345036573657683</v>
      </c>
      <c r="N1010" s="39">
        <f>_xlfn.XLOOKUP(tbDailies[[#This Row],[Month]],tbMonthlies[Month],tbMonthlies[CPI Indicator],N1011)</f>
        <v>0.7026044417266587</v>
      </c>
      <c r="O1010" s="39">
        <f>_xlfn.XLOOKUP(tbDailies[[#This Row],[Month]],tbMonthlies[Month],tbMonthlies[Shiller PE],O1011)</f>
        <v>0.20600000000000002</v>
      </c>
      <c r="P1010" s="39">
        <f>_xlfn.XLOOKUP(tbDailies[[#This Row],[Month]],tbMonthlies[Month],tbMonthlies[Unemployment],P1011)</f>
        <v>3.7999999999999999E-2</v>
      </c>
      <c r="Q1010" s="48">
        <f>_xlfn.XLOOKUP(tbDailies[[#This Row],[Month]],tbMonthlies[Month],tbMonthlies[Debt to GDP],Q1011)</f>
        <v>75.319000000000003</v>
      </c>
    </row>
    <row r="1011" spans="2:17" ht="30" customHeight="1" x14ac:dyDescent="0.25">
      <c r="B1011" s="10">
        <v>43502</v>
      </c>
      <c r="C1011" s="18" t="str">
        <f>TEXT(tbDailies[[#This Row],[Date]],"mmm-yy")</f>
        <v>Feb-19</v>
      </c>
      <c r="D1011" s="4">
        <v>14</v>
      </c>
      <c r="E1011" s="4" t="str">
        <f>_xlfn.XLOOKUP(tbDailies[[#This Row],[Date]],FXUSDCAD[Date],FXUSDCAD[Rate],E1012)</f>
        <v>1.3190</v>
      </c>
      <c r="F1011" s="6">
        <f>_xlfn.XLOOKUP(tbDailies[[#This Row],[Date]],BTC_USD_History[Date],BTC_USD_History[Close],"n/a")</f>
        <v>3413.7678219999998</v>
      </c>
      <c r="G1011" s="6">
        <f>_xlfn.XLOOKUP(tbDailies[[#This Row],[Date]],ETH_USD_History[Date(UTC)],ETH_USD_History[Value],"n/a")</f>
        <v>104.5</v>
      </c>
      <c r="H1011" s="6">
        <f>_xlfn.XLOOKUP(tbDailies[[#This Row],[Date]],VOO_USD_History[Date],VOO_USD_History[Close],"n/a")</f>
        <v>250.78999300000001</v>
      </c>
      <c r="I1011" s="8">
        <f>_xlfn.XLOOKUP(tbDailies[[#This Row],[Date]],VIX_USD_History[DATE],VIX_USD_History[CLOSE],"n/a")</f>
        <v>15.38</v>
      </c>
      <c r="J1011" s="6">
        <f>tbDailies[[#This Row],[BTC-USD]]*tbDailies[[#This Row],[FX]]</f>
        <v>4502.7597572179993</v>
      </c>
      <c r="K1011" s="6">
        <f>tbDailies[[#This Row],[ETH-USD]]*tbDailies[[#This Row],[FX]]</f>
        <v>137.8355</v>
      </c>
      <c r="L1011" s="16">
        <f>_xlfn.XLOOKUP(tbDailies[[#This Row],[Month]],tbMonthlies[Month],tbMonthlies[US Inflation],L1012)</f>
        <v>1.52E-2</v>
      </c>
      <c r="M1011" s="39">
        <f>_xlfn.XLOOKUP(tbDailies[[#This Row],[Month]],tbMonthlies[Month],tbMonthlies[Buffett Indicator],M1012)</f>
        <v>1.3345036573657683</v>
      </c>
      <c r="N1011" s="39">
        <f>_xlfn.XLOOKUP(tbDailies[[#This Row],[Month]],tbMonthlies[Month],tbMonthlies[CPI Indicator],N1012)</f>
        <v>0.7026044417266587</v>
      </c>
      <c r="O1011" s="39">
        <f>_xlfn.XLOOKUP(tbDailies[[#This Row],[Month]],tbMonthlies[Month],tbMonthlies[Shiller PE],O1012)</f>
        <v>0.20600000000000002</v>
      </c>
      <c r="P1011" s="39">
        <f>_xlfn.XLOOKUP(tbDailies[[#This Row],[Month]],tbMonthlies[Month],tbMonthlies[Unemployment],P1012)</f>
        <v>3.7999999999999999E-2</v>
      </c>
      <c r="Q1011" s="48">
        <f>_xlfn.XLOOKUP(tbDailies[[#This Row],[Month]],tbMonthlies[Month],tbMonthlies[Debt to GDP],Q1012)</f>
        <v>75.319000000000003</v>
      </c>
    </row>
    <row r="1012" spans="2:17" ht="30" customHeight="1" x14ac:dyDescent="0.25">
      <c r="B1012" s="10">
        <v>43501</v>
      </c>
      <c r="C1012" s="18" t="str">
        <f>TEXT(tbDailies[[#This Row],[Date]],"mmm-yy")</f>
        <v>Feb-19</v>
      </c>
      <c r="D1012" s="4">
        <v>21</v>
      </c>
      <c r="E1012" s="4" t="str">
        <f>_xlfn.XLOOKUP(tbDailies[[#This Row],[Date]],FXUSDCAD[Date],FXUSDCAD[Rate],E1013)</f>
        <v>1.3134</v>
      </c>
      <c r="F1012" s="6">
        <f>_xlfn.XLOOKUP(tbDailies[[#This Row],[Date]],BTC_USD_History[Date],BTC_USD_History[Close],"n/a")</f>
        <v>3466.357422</v>
      </c>
      <c r="G1012" s="6">
        <f>_xlfn.XLOOKUP(tbDailies[[#This Row],[Date]],ETH_USD_History[Date(UTC)],ETH_USD_History[Value],"n/a")</f>
        <v>106.93</v>
      </c>
      <c r="H1012" s="6">
        <f>_xlfn.XLOOKUP(tbDailies[[#This Row],[Date]],VOO_USD_History[Date],VOO_USD_History[Close],"n/a")</f>
        <v>251.10000600000001</v>
      </c>
      <c r="I1012" s="8">
        <f>_xlfn.XLOOKUP(tbDailies[[#This Row],[Date]],VIX_USD_History[DATE],VIX_USD_History[CLOSE],"n/a")</f>
        <v>15.57</v>
      </c>
      <c r="J1012" s="6">
        <f>tbDailies[[#This Row],[BTC-USD]]*tbDailies[[#This Row],[FX]]</f>
        <v>4552.7138380547995</v>
      </c>
      <c r="K1012" s="6">
        <f>tbDailies[[#This Row],[ETH-USD]]*tbDailies[[#This Row],[FX]]</f>
        <v>140.44186199999999</v>
      </c>
      <c r="L1012" s="16">
        <f>_xlfn.XLOOKUP(tbDailies[[#This Row],[Month]],tbMonthlies[Month],tbMonthlies[US Inflation],L1013)</f>
        <v>1.52E-2</v>
      </c>
      <c r="M1012" s="39">
        <f>_xlfn.XLOOKUP(tbDailies[[#This Row],[Month]],tbMonthlies[Month],tbMonthlies[Buffett Indicator],M1013)</f>
        <v>1.3345036573657683</v>
      </c>
      <c r="N1012" s="39">
        <f>_xlfn.XLOOKUP(tbDailies[[#This Row],[Month]],tbMonthlies[Month],tbMonthlies[CPI Indicator],N1013)</f>
        <v>0.7026044417266587</v>
      </c>
      <c r="O1012" s="39">
        <f>_xlfn.XLOOKUP(tbDailies[[#This Row],[Month]],tbMonthlies[Month],tbMonthlies[Shiller PE],O1013)</f>
        <v>0.20600000000000002</v>
      </c>
      <c r="P1012" s="39">
        <f>_xlfn.XLOOKUP(tbDailies[[#This Row],[Month]],tbMonthlies[Month],tbMonthlies[Unemployment],P1013)</f>
        <v>3.7999999999999999E-2</v>
      </c>
      <c r="Q1012" s="48">
        <f>_xlfn.XLOOKUP(tbDailies[[#This Row],[Month]],tbMonthlies[Month],tbMonthlies[Debt to GDP],Q1013)</f>
        <v>75.319000000000003</v>
      </c>
    </row>
    <row r="1013" spans="2:17" ht="30" customHeight="1" x14ac:dyDescent="0.25">
      <c r="B1013" s="10">
        <v>43500</v>
      </c>
      <c r="C1013" s="18" t="str">
        <f>TEXT(tbDailies[[#This Row],[Date]],"mmm-yy")</f>
        <v>Feb-19</v>
      </c>
      <c r="D1013" s="4">
        <v>27</v>
      </c>
      <c r="E1013" s="4" t="str">
        <f>_xlfn.XLOOKUP(tbDailies[[#This Row],[Date]],FXUSDCAD[Date],FXUSDCAD[Rate],E1014)</f>
        <v>1.3127</v>
      </c>
      <c r="F1013" s="6">
        <f>_xlfn.XLOOKUP(tbDailies[[#This Row],[Date]],BTC_USD_History[Date],BTC_USD_History[Close],"n/a")</f>
        <v>3459.1540530000002</v>
      </c>
      <c r="G1013" s="6">
        <f>_xlfn.XLOOKUP(tbDailies[[#This Row],[Date]],ETH_USD_History[Date(UTC)],ETH_USD_History[Value],"n/a")</f>
        <v>106.9</v>
      </c>
      <c r="H1013" s="6">
        <f>_xlfn.XLOOKUP(tbDailies[[#This Row],[Date]],VOO_USD_History[Date],VOO_USD_History[Close],"n/a")</f>
        <v>249.990005</v>
      </c>
      <c r="I1013" s="8">
        <f>_xlfn.XLOOKUP(tbDailies[[#This Row],[Date]],VIX_USD_History[DATE],VIX_USD_History[CLOSE],"n/a")</f>
        <v>15.73</v>
      </c>
      <c r="J1013" s="6">
        <f>tbDailies[[#This Row],[BTC-USD]]*tbDailies[[#This Row],[FX]]</f>
        <v>4540.8315253730998</v>
      </c>
      <c r="K1013" s="6">
        <f>tbDailies[[#This Row],[ETH-USD]]*tbDailies[[#This Row],[FX]]</f>
        <v>140.32763</v>
      </c>
      <c r="L1013" s="16">
        <f>_xlfn.XLOOKUP(tbDailies[[#This Row],[Month]],tbMonthlies[Month],tbMonthlies[US Inflation],L1014)</f>
        <v>1.52E-2</v>
      </c>
      <c r="M1013" s="39">
        <f>_xlfn.XLOOKUP(tbDailies[[#This Row],[Month]],tbMonthlies[Month],tbMonthlies[Buffett Indicator],M1014)</f>
        <v>1.3345036573657683</v>
      </c>
      <c r="N1013" s="39">
        <f>_xlfn.XLOOKUP(tbDailies[[#This Row],[Month]],tbMonthlies[Month],tbMonthlies[CPI Indicator],N1014)</f>
        <v>0.7026044417266587</v>
      </c>
      <c r="O1013" s="39">
        <f>_xlfn.XLOOKUP(tbDailies[[#This Row],[Month]],tbMonthlies[Month],tbMonthlies[Shiller PE],O1014)</f>
        <v>0.20600000000000002</v>
      </c>
      <c r="P1013" s="39">
        <f>_xlfn.XLOOKUP(tbDailies[[#This Row],[Month]],tbMonthlies[Month],tbMonthlies[Unemployment],P1014)</f>
        <v>3.7999999999999999E-2</v>
      </c>
      <c r="Q1013" s="48">
        <f>_xlfn.XLOOKUP(tbDailies[[#This Row],[Month]],tbMonthlies[Month],tbMonthlies[Debt to GDP],Q1014)</f>
        <v>75.319000000000003</v>
      </c>
    </row>
    <row r="1014" spans="2:17" ht="30" customHeight="1" x14ac:dyDescent="0.25">
      <c r="B1014" s="10">
        <v>43499</v>
      </c>
      <c r="C1014" s="18" t="str">
        <f>TEXT(tbDailies[[#This Row],[Date]],"mmm-yy")</f>
        <v>Feb-19</v>
      </c>
      <c r="D1014" s="4">
        <v>19</v>
      </c>
      <c r="E1014" s="4" t="str">
        <f>_xlfn.XLOOKUP(tbDailies[[#This Row],[Date]],FXUSDCAD[Date],FXUSDCAD[Rate],E1015)</f>
        <v>1.3095</v>
      </c>
      <c r="F1014" s="6">
        <f>_xlfn.XLOOKUP(tbDailies[[#This Row],[Date]],BTC_USD_History[Date],BTC_USD_History[Close],"n/a")</f>
        <v>3464.0134280000002</v>
      </c>
      <c r="G1014" s="6">
        <f>_xlfn.XLOOKUP(tbDailies[[#This Row],[Date]],ETH_USD_History[Date(UTC)],ETH_USD_History[Value],"n/a")</f>
        <v>107.21</v>
      </c>
      <c r="H1014" s="6" t="str">
        <f>_xlfn.XLOOKUP(tbDailies[[#This Row],[Date]],VOO_USD_History[Date],VOO_USD_History[Close],"n/a")</f>
        <v>n/a</v>
      </c>
      <c r="I1014" s="8" t="str">
        <f>_xlfn.XLOOKUP(tbDailies[[#This Row],[Date]],VIX_USD_History[DATE],VIX_USD_History[CLOSE],"n/a")</f>
        <v>n/a</v>
      </c>
      <c r="J1014" s="6">
        <f>tbDailies[[#This Row],[BTC-USD]]*tbDailies[[#This Row],[FX]]</f>
        <v>4536.1255839660007</v>
      </c>
      <c r="K1014" s="6">
        <f>tbDailies[[#This Row],[ETH-USD]]*tbDailies[[#This Row],[FX]]</f>
        <v>140.39149499999999</v>
      </c>
      <c r="L1014" s="16">
        <f>_xlfn.XLOOKUP(tbDailies[[#This Row],[Month]],tbMonthlies[Month],tbMonthlies[US Inflation],L1015)</f>
        <v>1.52E-2</v>
      </c>
      <c r="M1014" s="39">
        <f>_xlfn.XLOOKUP(tbDailies[[#This Row],[Month]],tbMonthlies[Month],tbMonthlies[Buffett Indicator],M1015)</f>
        <v>1.3345036573657683</v>
      </c>
      <c r="N1014" s="39">
        <f>_xlfn.XLOOKUP(tbDailies[[#This Row],[Month]],tbMonthlies[Month],tbMonthlies[CPI Indicator],N1015)</f>
        <v>0.7026044417266587</v>
      </c>
      <c r="O1014" s="39">
        <f>_xlfn.XLOOKUP(tbDailies[[#This Row],[Month]],tbMonthlies[Month],tbMonthlies[Shiller PE],O1015)</f>
        <v>0.20600000000000002</v>
      </c>
      <c r="P1014" s="39">
        <f>_xlfn.XLOOKUP(tbDailies[[#This Row],[Month]],tbMonthlies[Month],tbMonthlies[Unemployment],P1015)</f>
        <v>3.7999999999999999E-2</v>
      </c>
      <c r="Q1014" s="48">
        <f>_xlfn.XLOOKUP(tbDailies[[#This Row],[Month]],tbMonthlies[Month],tbMonthlies[Debt to GDP],Q1015)</f>
        <v>75.319000000000003</v>
      </c>
    </row>
    <row r="1015" spans="2:17" ht="30" customHeight="1" x14ac:dyDescent="0.25">
      <c r="B1015" s="10">
        <v>43498</v>
      </c>
      <c r="C1015" s="18" t="str">
        <f>TEXT(tbDailies[[#This Row],[Date]],"mmm-yy")</f>
        <v>Feb-19</v>
      </c>
      <c r="D1015" s="4">
        <v>22</v>
      </c>
      <c r="E1015" s="4" t="str">
        <f>_xlfn.XLOOKUP(tbDailies[[#This Row],[Date]],FXUSDCAD[Date],FXUSDCAD[Rate],E1016)</f>
        <v>1.3095</v>
      </c>
      <c r="F1015" s="6">
        <f>_xlfn.XLOOKUP(tbDailies[[#This Row],[Date]],BTC_USD_History[Date],BTC_USD_History[Close],"n/a")</f>
        <v>3521.0607909999999</v>
      </c>
      <c r="G1015" s="6">
        <f>_xlfn.XLOOKUP(tbDailies[[#This Row],[Date]],ETH_USD_History[Date(UTC)],ETH_USD_History[Value],"n/a")</f>
        <v>111</v>
      </c>
      <c r="H1015" s="6" t="str">
        <f>_xlfn.XLOOKUP(tbDailies[[#This Row],[Date]],VOO_USD_History[Date],VOO_USD_History[Close],"n/a")</f>
        <v>n/a</v>
      </c>
      <c r="I1015" s="8" t="str">
        <f>_xlfn.XLOOKUP(tbDailies[[#This Row],[Date]],VIX_USD_History[DATE],VIX_USD_History[CLOSE],"n/a")</f>
        <v>n/a</v>
      </c>
      <c r="J1015" s="6">
        <f>tbDailies[[#This Row],[BTC-USD]]*tbDailies[[#This Row],[FX]]</f>
        <v>4610.8291058145005</v>
      </c>
      <c r="K1015" s="6">
        <f>tbDailies[[#This Row],[ETH-USD]]*tbDailies[[#This Row],[FX]]</f>
        <v>145.3545</v>
      </c>
      <c r="L1015" s="16">
        <f>_xlfn.XLOOKUP(tbDailies[[#This Row],[Month]],tbMonthlies[Month],tbMonthlies[US Inflation],L1016)</f>
        <v>1.52E-2</v>
      </c>
      <c r="M1015" s="39">
        <f>_xlfn.XLOOKUP(tbDailies[[#This Row],[Month]],tbMonthlies[Month],tbMonthlies[Buffett Indicator],M1016)</f>
        <v>1.3345036573657683</v>
      </c>
      <c r="N1015" s="39">
        <f>_xlfn.XLOOKUP(tbDailies[[#This Row],[Month]],tbMonthlies[Month],tbMonthlies[CPI Indicator],N1016)</f>
        <v>0.7026044417266587</v>
      </c>
      <c r="O1015" s="39">
        <f>_xlfn.XLOOKUP(tbDailies[[#This Row],[Month]],tbMonthlies[Month],tbMonthlies[Shiller PE],O1016)</f>
        <v>0.20600000000000002</v>
      </c>
      <c r="P1015" s="39">
        <f>_xlfn.XLOOKUP(tbDailies[[#This Row],[Month]],tbMonthlies[Month],tbMonthlies[Unemployment],P1016)</f>
        <v>3.7999999999999999E-2</v>
      </c>
      <c r="Q1015" s="48">
        <f>_xlfn.XLOOKUP(tbDailies[[#This Row],[Month]],tbMonthlies[Month],tbMonthlies[Debt to GDP],Q1016)</f>
        <v>75.319000000000003</v>
      </c>
    </row>
    <row r="1016" spans="2:17" ht="30" customHeight="1" x14ac:dyDescent="0.25">
      <c r="B1016" s="10">
        <v>43497</v>
      </c>
      <c r="C1016" s="18" t="str">
        <f>TEXT(tbDailies[[#This Row],[Date]],"mmm-yy")</f>
        <v>Feb-19</v>
      </c>
      <c r="D1016" s="4">
        <v>23</v>
      </c>
      <c r="E1016" s="4" t="str">
        <f>_xlfn.XLOOKUP(tbDailies[[#This Row],[Date]],FXUSDCAD[Date],FXUSDCAD[Rate],E1017)</f>
        <v>1.3095</v>
      </c>
      <c r="F1016" s="6">
        <f>_xlfn.XLOOKUP(tbDailies[[#This Row],[Date]],BTC_USD_History[Date],BTC_USD_History[Close],"n/a")</f>
        <v>3487.9453130000002</v>
      </c>
      <c r="G1016" s="6">
        <f>_xlfn.XLOOKUP(tbDailies[[#This Row],[Date]],ETH_USD_History[Date(UTC)],ETH_USD_History[Value],"n/a")</f>
        <v>107.03</v>
      </c>
      <c r="H1016" s="6">
        <f>_xlfn.XLOOKUP(tbDailies[[#This Row],[Date]],VOO_USD_History[Date],VOO_USD_History[Close],"n/a")</f>
        <v>248.220001</v>
      </c>
      <c r="I1016" s="8">
        <f>_xlfn.XLOOKUP(tbDailies[[#This Row],[Date]],VIX_USD_History[DATE],VIX_USD_History[CLOSE],"n/a")</f>
        <v>16.14</v>
      </c>
      <c r="J1016" s="6">
        <f>tbDailies[[#This Row],[BTC-USD]]*tbDailies[[#This Row],[FX]]</f>
        <v>4567.4643873735004</v>
      </c>
      <c r="K1016" s="6">
        <f>tbDailies[[#This Row],[ETH-USD]]*tbDailies[[#This Row],[FX]]</f>
        <v>140.15578500000001</v>
      </c>
      <c r="L1016" s="16">
        <f>_xlfn.XLOOKUP(tbDailies[[#This Row],[Month]],tbMonthlies[Month],tbMonthlies[US Inflation],L1017)</f>
        <v>1.52E-2</v>
      </c>
      <c r="M1016" s="39">
        <f>_xlfn.XLOOKUP(tbDailies[[#This Row],[Month]],tbMonthlies[Month],tbMonthlies[Buffett Indicator],M1017)</f>
        <v>1.3345036573657683</v>
      </c>
      <c r="N1016" s="39">
        <f>_xlfn.XLOOKUP(tbDailies[[#This Row],[Month]],tbMonthlies[Month],tbMonthlies[CPI Indicator],N1017)</f>
        <v>0.7026044417266587</v>
      </c>
      <c r="O1016" s="39">
        <f>_xlfn.XLOOKUP(tbDailies[[#This Row],[Month]],tbMonthlies[Month],tbMonthlies[Shiller PE],O1017)</f>
        <v>0.20600000000000002</v>
      </c>
      <c r="P1016" s="39">
        <f>_xlfn.XLOOKUP(tbDailies[[#This Row],[Month]],tbMonthlies[Month],tbMonthlies[Unemployment],P1017)</f>
        <v>3.7999999999999999E-2</v>
      </c>
      <c r="Q1016" s="48">
        <f>_xlfn.XLOOKUP(tbDailies[[#This Row],[Month]],tbMonthlies[Month],tbMonthlies[Debt to GDP],Q1017)</f>
        <v>75.319000000000003</v>
      </c>
    </row>
    <row r="1017" spans="2:17" ht="30" customHeight="1" x14ac:dyDescent="0.25">
      <c r="B1017" s="10">
        <v>43496</v>
      </c>
      <c r="C1017" s="18" t="str">
        <f>TEXT(tbDailies[[#This Row],[Date]],"mmm-yy")</f>
        <v>Jan-19</v>
      </c>
      <c r="D1017" s="4">
        <v>17</v>
      </c>
      <c r="E1017" s="4" t="str">
        <f>_xlfn.XLOOKUP(tbDailies[[#This Row],[Date]],FXUSDCAD[Date],FXUSDCAD[Rate],E1018)</f>
        <v>1.3144</v>
      </c>
      <c r="F1017" s="6">
        <f>_xlfn.XLOOKUP(tbDailies[[#This Row],[Date]],BTC_USD_History[Date],BTC_USD_History[Close],"n/a")</f>
        <v>3457.7927249999998</v>
      </c>
      <c r="G1017" s="6">
        <f>_xlfn.XLOOKUP(tbDailies[[#This Row],[Date]],ETH_USD_History[Date(UTC)],ETH_USD_History[Value],"n/a")</f>
        <v>106.89</v>
      </c>
      <c r="H1017" s="6">
        <f>_xlfn.XLOOKUP(tbDailies[[#This Row],[Date]],VOO_USD_History[Date],VOO_USD_History[Close],"n/a")</f>
        <v>248.009995</v>
      </c>
      <c r="I1017" s="8">
        <f>_xlfn.XLOOKUP(tbDailies[[#This Row],[Date]],VIX_USD_History[DATE],VIX_USD_History[CLOSE],"n/a")</f>
        <v>16.57</v>
      </c>
      <c r="J1017" s="6">
        <f>tbDailies[[#This Row],[BTC-USD]]*tbDailies[[#This Row],[FX]]</f>
        <v>4544.9227577399997</v>
      </c>
      <c r="K1017" s="6">
        <f>tbDailies[[#This Row],[ETH-USD]]*tbDailies[[#This Row],[FX]]</f>
        <v>140.496216</v>
      </c>
      <c r="L1017" s="16">
        <f>_xlfn.XLOOKUP(tbDailies[[#This Row],[Month]],tbMonthlies[Month],tbMonthlies[US Inflation],L1018)</f>
        <v>1.55E-2</v>
      </c>
      <c r="M1017" s="39">
        <f>_xlfn.XLOOKUP(tbDailies[[#This Row],[Month]],tbMonthlies[Month],tbMonthlies[Buffett Indicator],M1018)</f>
        <v>1.3546054677476578</v>
      </c>
      <c r="N1017" s="39">
        <f>_xlfn.XLOOKUP(tbDailies[[#This Row],[Month]],tbMonthlies[Month],tbMonthlies[CPI Indicator],N1018)</f>
        <v>0.69796536676209797</v>
      </c>
      <c r="O1017" s="39">
        <f>_xlfn.XLOOKUP(tbDailies[[#This Row],[Month]],tbMonthlies[Month],tbMonthlies[Shiller PE],O1018)</f>
        <v>0.19600000000000001</v>
      </c>
      <c r="P1017" s="39">
        <f>_xlfn.XLOOKUP(tbDailies[[#This Row],[Month]],tbMonthlies[Month],tbMonthlies[Unemployment],P1018)</f>
        <v>0.04</v>
      </c>
      <c r="Q1017" s="48">
        <f>_xlfn.XLOOKUP(tbDailies[[#This Row],[Month]],tbMonthlies[Month],tbMonthlies[Debt to GDP],Q1018)</f>
        <v>75.319000000000003</v>
      </c>
    </row>
    <row r="1018" spans="2:17" ht="30" customHeight="1" x14ac:dyDescent="0.25">
      <c r="B1018" s="10">
        <v>43495</v>
      </c>
      <c r="C1018" s="18" t="str">
        <f>TEXT(tbDailies[[#This Row],[Date]],"mmm-yy")</f>
        <v>Jan-19</v>
      </c>
      <c r="D1018" s="4">
        <v>22</v>
      </c>
      <c r="E1018" s="4" t="str">
        <f>_xlfn.XLOOKUP(tbDailies[[#This Row],[Date]],FXUSDCAD[Date],FXUSDCAD[Rate],E1019)</f>
        <v>1.3192</v>
      </c>
      <c r="F1018" s="6">
        <f>_xlfn.XLOOKUP(tbDailies[[#This Row],[Date]],BTC_USD_History[Date],BTC_USD_History[Close],"n/a")</f>
        <v>3486.1816410000001</v>
      </c>
      <c r="G1018" s="6">
        <f>_xlfn.XLOOKUP(tbDailies[[#This Row],[Date]],ETH_USD_History[Date(UTC)],ETH_USD_History[Value],"n/a")</f>
        <v>109.04</v>
      </c>
      <c r="H1018" s="6">
        <f>_xlfn.XLOOKUP(tbDailies[[#This Row],[Date]],VOO_USD_History[Date],VOO_USD_History[Close],"n/a")</f>
        <v>245.96000699999999</v>
      </c>
      <c r="I1018" s="8">
        <f>_xlfn.XLOOKUP(tbDailies[[#This Row],[Date]],VIX_USD_History[DATE],VIX_USD_History[CLOSE],"n/a")</f>
        <v>17.66</v>
      </c>
      <c r="J1018" s="6">
        <f>tbDailies[[#This Row],[BTC-USD]]*tbDailies[[#This Row],[FX]]</f>
        <v>4598.9708208071997</v>
      </c>
      <c r="K1018" s="6">
        <f>tbDailies[[#This Row],[ETH-USD]]*tbDailies[[#This Row],[FX]]</f>
        <v>143.84556800000001</v>
      </c>
      <c r="L1018" s="16">
        <f>_xlfn.XLOOKUP(tbDailies[[#This Row],[Month]],tbMonthlies[Month],tbMonthlies[US Inflation],L1019)</f>
        <v>1.55E-2</v>
      </c>
      <c r="M1018" s="39">
        <f>_xlfn.XLOOKUP(tbDailies[[#This Row],[Month]],tbMonthlies[Month],tbMonthlies[Buffett Indicator],M1019)</f>
        <v>1.3546054677476578</v>
      </c>
      <c r="N1018" s="39">
        <f>_xlfn.XLOOKUP(tbDailies[[#This Row],[Month]],tbMonthlies[Month],tbMonthlies[CPI Indicator],N1019)</f>
        <v>0.69796536676209797</v>
      </c>
      <c r="O1018" s="39">
        <f>_xlfn.XLOOKUP(tbDailies[[#This Row],[Month]],tbMonthlies[Month],tbMonthlies[Shiller PE],O1019)</f>
        <v>0.19600000000000001</v>
      </c>
      <c r="P1018" s="39">
        <f>_xlfn.XLOOKUP(tbDailies[[#This Row],[Month]],tbMonthlies[Month],tbMonthlies[Unemployment],P1019)</f>
        <v>0.04</v>
      </c>
      <c r="Q1018" s="48">
        <f>_xlfn.XLOOKUP(tbDailies[[#This Row],[Month]],tbMonthlies[Month],tbMonthlies[Debt to GDP],Q1019)</f>
        <v>75.319000000000003</v>
      </c>
    </row>
    <row r="1019" spans="2:17" ht="30" customHeight="1" x14ac:dyDescent="0.25">
      <c r="B1019" s="10">
        <v>43494</v>
      </c>
      <c r="C1019" s="18" t="str">
        <f>TEXT(tbDailies[[#This Row],[Date]],"mmm-yy")</f>
        <v>Jan-19</v>
      </c>
      <c r="D1019" s="4">
        <v>21</v>
      </c>
      <c r="E1019" s="4" t="str">
        <f>_xlfn.XLOOKUP(tbDailies[[#This Row],[Date]],FXUSDCAD[Date],FXUSDCAD[Rate],E1020)</f>
        <v>1.3266</v>
      </c>
      <c r="F1019" s="6">
        <f>_xlfn.XLOOKUP(tbDailies[[#This Row],[Date]],BTC_USD_History[Date],BTC_USD_History[Close],"n/a")</f>
        <v>3448.116943</v>
      </c>
      <c r="G1019" s="6">
        <f>_xlfn.XLOOKUP(tbDailies[[#This Row],[Date]],ETH_USD_History[Date(UTC)],ETH_USD_History[Value],"n/a")</f>
        <v>104.75</v>
      </c>
      <c r="H1019" s="6">
        <f>_xlfn.XLOOKUP(tbDailies[[#This Row],[Date]],VOO_USD_History[Date],VOO_USD_History[Close],"n/a")</f>
        <v>242.13000500000001</v>
      </c>
      <c r="I1019" s="8">
        <f>_xlfn.XLOOKUP(tbDailies[[#This Row],[Date]],VIX_USD_History[DATE],VIX_USD_History[CLOSE],"n/a")</f>
        <v>19.13</v>
      </c>
      <c r="J1019" s="6">
        <f>tbDailies[[#This Row],[BTC-USD]]*tbDailies[[#This Row],[FX]]</f>
        <v>4574.2719365838002</v>
      </c>
      <c r="K1019" s="6">
        <f>tbDailies[[#This Row],[ETH-USD]]*tbDailies[[#This Row],[FX]]</f>
        <v>138.96135000000001</v>
      </c>
      <c r="L1019" s="16">
        <f>_xlfn.XLOOKUP(tbDailies[[#This Row],[Month]],tbMonthlies[Month],tbMonthlies[US Inflation],L1020)</f>
        <v>1.55E-2</v>
      </c>
      <c r="M1019" s="39">
        <f>_xlfn.XLOOKUP(tbDailies[[#This Row],[Month]],tbMonthlies[Month],tbMonthlies[Buffett Indicator],M1020)</f>
        <v>1.3546054677476578</v>
      </c>
      <c r="N1019" s="39">
        <f>_xlfn.XLOOKUP(tbDailies[[#This Row],[Month]],tbMonthlies[Month],tbMonthlies[CPI Indicator],N1020)</f>
        <v>0.69796536676209797</v>
      </c>
      <c r="O1019" s="39">
        <f>_xlfn.XLOOKUP(tbDailies[[#This Row],[Month]],tbMonthlies[Month],tbMonthlies[Shiller PE],O1020)</f>
        <v>0.19600000000000001</v>
      </c>
      <c r="P1019" s="39">
        <f>_xlfn.XLOOKUP(tbDailies[[#This Row],[Month]],tbMonthlies[Month],tbMonthlies[Unemployment],P1020)</f>
        <v>0.04</v>
      </c>
      <c r="Q1019" s="48">
        <f>_xlfn.XLOOKUP(tbDailies[[#This Row],[Month]],tbMonthlies[Month],tbMonthlies[Debt to GDP],Q1020)</f>
        <v>75.319000000000003</v>
      </c>
    </row>
    <row r="1020" spans="2:17" ht="30" customHeight="1" x14ac:dyDescent="0.25">
      <c r="B1020" s="10">
        <v>43493</v>
      </c>
      <c r="C1020" s="18" t="str">
        <f>TEXT(tbDailies[[#This Row],[Date]],"mmm-yy")</f>
        <v>Jan-19</v>
      </c>
      <c r="D1020" s="4">
        <v>35</v>
      </c>
      <c r="E1020" s="4" t="str">
        <f>_xlfn.XLOOKUP(tbDailies[[#This Row],[Date]],FXUSDCAD[Date],FXUSDCAD[Rate],E1021)</f>
        <v>1.3260</v>
      </c>
      <c r="F1020" s="6">
        <f>_xlfn.XLOOKUP(tbDailies[[#This Row],[Date]],BTC_USD_History[Date],BTC_USD_History[Close],"n/a")</f>
        <v>3470.4504390000002</v>
      </c>
      <c r="G1020" s="6">
        <f>_xlfn.XLOOKUP(tbDailies[[#This Row],[Date]],ETH_USD_History[Date(UTC)],ETH_USD_History[Value],"n/a")</f>
        <v>106.36</v>
      </c>
      <c r="H1020" s="6">
        <f>_xlfn.XLOOKUP(tbDailies[[#This Row],[Date]],VOO_USD_History[Date],VOO_USD_History[Close],"n/a")</f>
        <v>242.429993</v>
      </c>
      <c r="I1020" s="8">
        <f>_xlfn.XLOOKUP(tbDailies[[#This Row],[Date]],VIX_USD_History[DATE],VIX_USD_History[CLOSE],"n/a")</f>
        <v>18.87</v>
      </c>
      <c r="J1020" s="6">
        <f>tbDailies[[#This Row],[BTC-USD]]*tbDailies[[#This Row],[FX]]</f>
        <v>4601.8172821140006</v>
      </c>
      <c r="K1020" s="6">
        <f>tbDailies[[#This Row],[ETH-USD]]*tbDailies[[#This Row],[FX]]</f>
        <v>141.03336000000002</v>
      </c>
      <c r="L1020" s="16">
        <f>_xlfn.XLOOKUP(tbDailies[[#This Row],[Month]],tbMonthlies[Month],tbMonthlies[US Inflation],L1021)</f>
        <v>1.55E-2</v>
      </c>
      <c r="M1020" s="39">
        <f>_xlfn.XLOOKUP(tbDailies[[#This Row],[Month]],tbMonthlies[Month],tbMonthlies[Buffett Indicator],M1021)</f>
        <v>1.3546054677476578</v>
      </c>
      <c r="N1020" s="39">
        <f>_xlfn.XLOOKUP(tbDailies[[#This Row],[Month]],tbMonthlies[Month],tbMonthlies[CPI Indicator],N1021)</f>
        <v>0.69796536676209797</v>
      </c>
      <c r="O1020" s="39">
        <f>_xlfn.XLOOKUP(tbDailies[[#This Row],[Month]],tbMonthlies[Month],tbMonthlies[Shiller PE],O1021)</f>
        <v>0.19600000000000001</v>
      </c>
      <c r="P1020" s="39">
        <f>_xlfn.XLOOKUP(tbDailies[[#This Row],[Month]],tbMonthlies[Month],tbMonthlies[Unemployment],P1021)</f>
        <v>0.04</v>
      </c>
      <c r="Q1020" s="48">
        <f>_xlfn.XLOOKUP(tbDailies[[#This Row],[Month]],tbMonthlies[Month],tbMonthlies[Debt to GDP],Q1021)</f>
        <v>75.319000000000003</v>
      </c>
    </row>
    <row r="1021" spans="2:17" ht="30" customHeight="1" x14ac:dyDescent="0.25">
      <c r="B1021" s="10">
        <v>43492</v>
      </c>
      <c r="C1021" s="18" t="str">
        <f>TEXT(tbDailies[[#This Row],[Date]],"mmm-yy")</f>
        <v>Jan-19</v>
      </c>
      <c r="D1021" s="4">
        <v>39</v>
      </c>
      <c r="E1021" s="4" t="str">
        <f>_xlfn.XLOOKUP(tbDailies[[#This Row],[Date]],FXUSDCAD[Date],FXUSDCAD[Rate],E1022)</f>
        <v>1.3256</v>
      </c>
      <c r="F1021" s="6">
        <f>_xlfn.XLOOKUP(tbDailies[[#This Row],[Date]],BTC_USD_History[Date],BTC_USD_History[Close],"n/a")</f>
        <v>3583.9658199999999</v>
      </c>
      <c r="G1021" s="6">
        <f>_xlfn.XLOOKUP(tbDailies[[#This Row],[Date]],ETH_USD_History[Date(UTC)],ETH_USD_History[Value],"n/a")</f>
        <v>112.27</v>
      </c>
      <c r="H1021" s="6" t="str">
        <f>_xlfn.XLOOKUP(tbDailies[[#This Row],[Date]],VOO_USD_History[Date],VOO_USD_History[Close],"n/a")</f>
        <v>n/a</v>
      </c>
      <c r="I1021" s="8" t="str">
        <f>_xlfn.XLOOKUP(tbDailies[[#This Row],[Date]],VIX_USD_History[DATE],VIX_USD_History[CLOSE],"n/a")</f>
        <v>n/a</v>
      </c>
      <c r="J1021" s="6">
        <f>tbDailies[[#This Row],[BTC-USD]]*tbDailies[[#This Row],[FX]]</f>
        <v>4750.9050909919997</v>
      </c>
      <c r="K1021" s="6">
        <f>tbDailies[[#This Row],[ETH-USD]]*tbDailies[[#This Row],[FX]]</f>
        <v>148.82511199999999</v>
      </c>
      <c r="L1021" s="16">
        <f>_xlfn.XLOOKUP(tbDailies[[#This Row],[Month]],tbMonthlies[Month],tbMonthlies[US Inflation],L1022)</f>
        <v>1.55E-2</v>
      </c>
      <c r="M1021" s="39">
        <f>_xlfn.XLOOKUP(tbDailies[[#This Row],[Month]],tbMonthlies[Month],tbMonthlies[Buffett Indicator],M1022)</f>
        <v>1.3546054677476578</v>
      </c>
      <c r="N1021" s="39">
        <f>_xlfn.XLOOKUP(tbDailies[[#This Row],[Month]],tbMonthlies[Month],tbMonthlies[CPI Indicator],N1022)</f>
        <v>0.69796536676209797</v>
      </c>
      <c r="O1021" s="39">
        <f>_xlfn.XLOOKUP(tbDailies[[#This Row],[Month]],tbMonthlies[Month],tbMonthlies[Shiller PE],O1022)</f>
        <v>0.19600000000000001</v>
      </c>
      <c r="P1021" s="39">
        <f>_xlfn.XLOOKUP(tbDailies[[#This Row],[Month]],tbMonthlies[Month],tbMonthlies[Unemployment],P1022)</f>
        <v>0.04</v>
      </c>
      <c r="Q1021" s="48">
        <f>_xlfn.XLOOKUP(tbDailies[[#This Row],[Month]],tbMonthlies[Month],tbMonthlies[Debt to GDP],Q1022)</f>
        <v>75.319000000000003</v>
      </c>
    </row>
    <row r="1022" spans="2:17" ht="30" customHeight="1" x14ac:dyDescent="0.25">
      <c r="B1022" s="10">
        <v>43491</v>
      </c>
      <c r="C1022" s="18" t="str">
        <f>TEXT(tbDailies[[#This Row],[Date]],"mmm-yy")</f>
        <v>Jan-19</v>
      </c>
      <c r="D1022" s="4">
        <v>41</v>
      </c>
      <c r="E1022" s="4" t="str">
        <f>_xlfn.XLOOKUP(tbDailies[[#This Row],[Date]],FXUSDCAD[Date],FXUSDCAD[Rate],E1023)</f>
        <v>1.3256</v>
      </c>
      <c r="F1022" s="6">
        <f>_xlfn.XLOOKUP(tbDailies[[#This Row],[Date]],BTC_USD_History[Date],BTC_USD_History[Close],"n/a")</f>
        <v>3602.4604490000002</v>
      </c>
      <c r="G1022" s="6">
        <f>_xlfn.XLOOKUP(tbDailies[[#This Row],[Date]],ETH_USD_History[Date(UTC)],ETH_USD_History[Value],"n/a")</f>
        <v>116.33</v>
      </c>
      <c r="H1022" s="6" t="str">
        <f>_xlfn.XLOOKUP(tbDailies[[#This Row],[Date]],VOO_USD_History[Date],VOO_USD_History[Close],"n/a")</f>
        <v>n/a</v>
      </c>
      <c r="I1022" s="8" t="str">
        <f>_xlfn.XLOOKUP(tbDailies[[#This Row],[Date]],VIX_USD_History[DATE],VIX_USD_History[CLOSE],"n/a")</f>
        <v>n/a</v>
      </c>
      <c r="J1022" s="6">
        <f>tbDailies[[#This Row],[BTC-USD]]*tbDailies[[#This Row],[FX]]</f>
        <v>4775.4215711943998</v>
      </c>
      <c r="K1022" s="6">
        <f>tbDailies[[#This Row],[ETH-USD]]*tbDailies[[#This Row],[FX]]</f>
        <v>154.20704799999999</v>
      </c>
      <c r="L1022" s="16">
        <f>_xlfn.XLOOKUP(tbDailies[[#This Row],[Month]],tbMonthlies[Month],tbMonthlies[US Inflation],L1023)</f>
        <v>1.55E-2</v>
      </c>
      <c r="M1022" s="39">
        <f>_xlfn.XLOOKUP(tbDailies[[#This Row],[Month]],tbMonthlies[Month],tbMonthlies[Buffett Indicator],M1023)</f>
        <v>1.3546054677476578</v>
      </c>
      <c r="N1022" s="39">
        <f>_xlfn.XLOOKUP(tbDailies[[#This Row],[Month]],tbMonthlies[Month],tbMonthlies[CPI Indicator],N1023)</f>
        <v>0.69796536676209797</v>
      </c>
      <c r="O1022" s="39">
        <f>_xlfn.XLOOKUP(tbDailies[[#This Row],[Month]],tbMonthlies[Month],tbMonthlies[Shiller PE],O1023)</f>
        <v>0.19600000000000001</v>
      </c>
      <c r="P1022" s="39">
        <f>_xlfn.XLOOKUP(tbDailies[[#This Row],[Month]],tbMonthlies[Month],tbMonthlies[Unemployment],P1023)</f>
        <v>0.04</v>
      </c>
      <c r="Q1022" s="48">
        <f>_xlfn.XLOOKUP(tbDailies[[#This Row],[Month]],tbMonthlies[Month],tbMonthlies[Debt to GDP],Q1023)</f>
        <v>75.319000000000003</v>
      </c>
    </row>
    <row r="1023" spans="2:17" ht="30" customHeight="1" x14ac:dyDescent="0.25">
      <c r="B1023" s="10">
        <v>43490</v>
      </c>
      <c r="C1023" s="18" t="str">
        <f>TEXT(tbDailies[[#This Row],[Date]],"mmm-yy")</f>
        <v>Jan-19</v>
      </c>
      <c r="D1023" s="4">
        <v>35</v>
      </c>
      <c r="E1023" s="4" t="str">
        <f>_xlfn.XLOOKUP(tbDailies[[#This Row],[Date]],FXUSDCAD[Date],FXUSDCAD[Rate],E1024)</f>
        <v>1.3256</v>
      </c>
      <c r="F1023" s="6">
        <f>_xlfn.XLOOKUP(tbDailies[[#This Row],[Date]],BTC_USD_History[Date],BTC_USD_History[Close],"n/a")</f>
        <v>3599.7658689999998</v>
      </c>
      <c r="G1023" s="6">
        <f>_xlfn.XLOOKUP(tbDailies[[#This Row],[Date]],ETH_USD_History[Date(UTC)],ETH_USD_History[Value],"n/a")</f>
        <v>115.92</v>
      </c>
      <c r="H1023" s="6">
        <f>_xlfn.XLOOKUP(tbDailies[[#This Row],[Date]],VOO_USD_History[Date],VOO_USD_History[Close],"n/a")</f>
        <v>244.320007</v>
      </c>
      <c r="I1023" s="8">
        <f>_xlfn.XLOOKUP(tbDailies[[#This Row],[Date]],VIX_USD_History[DATE],VIX_USD_History[CLOSE],"n/a")</f>
        <v>17.420000000000002</v>
      </c>
      <c r="J1023" s="6">
        <f>tbDailies[[#This Row],[BTC-USD]]*tbDailies[[#This Row],[FX]]</f>
        <v>4771.8496359463998</v>
      </c>
      <c r="K1023" s="6">
        <f>tbDailies[[#This Row],[ETH-USD]]*tbDailies[[#This Row],[FX]]</f>
        <v>153.66355199999998</v>
      </c>
      <c r="L1023" s="16">
        <f>_xlfn.XLOOKUP(tbDailies[[#This Row],[Month]],tbMonthlies[Month],tbMonthlies[US Inflation],L1024)</f>
        <v>1.55E-2</v>
      </c>
      <c r="M1023" s="39">
        <f>_xlfn.XLOOKUP(tbDailies[[#This Row],[Month]],tbMonthlies[Month],tbMonthlies[Buffett Indicator],M1024)</f>
        <v>1.3546054677476578</v>
      </c>
      <c r="N1023" s="39">
        <f>_xlfn.XLOOKUP(tbDailies[[#This Row],[Month]],tbMonthlies[Month],tbMonthlies[CPI Indicator],N1024)</f>
        <v>0.69796536676209797</v>
      </c>
      <c r="O1023" s="39">
        <f>_xlfn.XLOOKUP(tbDailies[[#This Row],[Month]],tbMonthlies[Month],tbMonthlies[Shiller PE],O1024)</f>
        <v>0.19600000000000001</v>
      </c>
      <c r="P1023" s="39">
        <f>_xlfn.XLOOKUP(tbDailies[[#This Row],[Month]],tbMonthlies[Month],tbMonthlies[Unemployment],P1024)</f>
        <v>0.04</v>
      </c>
      <c r="Q1023" s="48">
        <f>_xlfn.XLOOKUP(tbDailies[[#This Row],[Month]],tbMonthlies[Month],tbMonthlies[Debt to GDP],Q1024)</f>
        <v>75.319000000000003</v>
      </c>
    </row>
    <row r="1024" spans="2:17" ht="30" customHeight="1" x14ac:dyDescent="0.25">
      <c r="B1024" s="10">
        <v>43489</v>
      </c>
      <c r="C1024" s="18" t="str">
        <f>TEXT(tbDailies[[#This Row],[Date]],"mmm-yy")</f>
        <v>Jan-19</v>
      </c>
      <c r="D1024" s="4">
        <v>37</v>
      </c>
      <c r="E1024" s="4" t="str">
        <f>_xlfn.XLOOKUP(tbDailies[[#This Row],[Date]],FXUSDCAD[Date],FXUSDCAD[Rate],E1025)</f>
        <v>1.3351</v>
      </c>
      <c r="F1024" s="6">
        <f>_xlfn.XLOOKUP(tbDailies[[#This Row],[Date]],BTC_USD_History[Date],BTC_USD_History[Close],"n/a")</f>
        <v>3600.8654790000001</v>
      </c>
      <c r="G1024" s="6">
        <f>_xlfn.XLOOKUP(tbDailies[[#This Row],[Date]],ETH_USD_History[Date(UTC)],ETH_USD_History[Value],"n/a")</f>
        <v>117.7</v>
      </c>
      <c r="H1024" s="6">
        <f>_xlfn.XLOOKUP(tbDailies[[#This Row],[Date]],VOO_USD_History[Date],VOO_USD_History[Close],"n/a")</f>
        <v>242.259995</v>
      </c>
      <c r="I1024" s="8">
        <f>_xlfn.XLOOKUP(tbDailies[[#This Row],[Date]],VIX_USD_History[DATE],VIX_USD_History[CLOSE],"n/a")</f>
        <v>18.89</v>
      </c>
      <c r="J1024" s="6">
        <f>tbDailies[[#This Row],[BTC-USD]]*tbDailies[[#This Row],[FX]]</f>
        <v>4807.5155010129001</v>
      </c>
      <c r="K1024" s="6">
        <f>tbDailies[[#This Row],[ETH-USD]]*tbDailies[[#This Row],[FX]]</f>
        <v>157.14126999999999</v>
      </c>
      <c r="L1024" s="16">
        <f>_xlfn.XLOOKUP(tbDailies[[#This Row],[Month]],tbMonthlies[Month],tbMonthlies[US Inflation],L1025)</f>
        <v>1.55E-2</v>
      </c>
      <c r="M1024" s="39">
        <f>_xlfn.XLOOKUP(tbDailies[[#This Row],[Month]],tbMonthlies[Month],tbMonthlies[Buffett Indicator],M1025)</f>
        <v>1.3546054677476578</v>
      </c>
      <c r="N1024" s="39">
        <f>_xlfn.XLOOKUP(tbDailies[[#This Row],[Month]],tbMonthlies[Month],tbMonthlies[CPI Indicator],N1025)</f>
        <v>0.69796536676209797</v>
      </c>
      <c r="O1024" s="39">
        <f>_xlfn.XLOOKUP(tbDailies[[#This Row],[Month]],tbMonthlies[Month],tbMonthlies[Shiller PE],O1025)</f>
        <v>0.19600000000000001</v>
      </c>
      <c r="P1024" s="39">
        <f>_xlfn.XLOOKUP(tbDailies[[#This Row],[Month]],tbMonthlies[Month],tbMonthlies[Unemployment],P1025)</f>
        <v>0.04</v>
      </c>
      <c r="Q1024" s="48">
        <f>_xlfn.XLOOKUP(tbDailies[[#This Row],[Month]],tbMonthlies[Month],tbMonthlies[Debt to GDP],Q1025)</f>
        <v>75.319000000000003</v>
      </c>
    </row>
    <row r="1025" spans="2:17" ht="30" customHeight="1" x14ac:dyDescent="0.25">
      <c r="B1025" s="10">
        <v>43488</v>
      </c>
      <c r="C1025" s="18" t="str">
        <f>TEXT(tbDailies[[#This Row],[Date]],"mmm-yy")</f>
        <v>Jan-19</v>
      </c>
      <c r="D1025" s="4">
        <v>33</v>
      </c>
      <c r="E1025" s="4" t="str">
        <f>_xlfn.XLOOKUP(tbDailies[[#This Row],[Date]],FXUSDCAD[Date],FXUSDCAD[Rate],E1026)</f>
        <v>1.3348</v>
      </c>
      <c r="F1025" s="6">
        <f>_xlfn.XLOOKUP(tbDailies[[#This Row],[Date]],BTC_USD_History[Date],BTC_USD_History[Close],"n/a")</f>
        <v>3585.123047</v>
      </c>
      <c r="G1025" s="6">
        <f>_xlfn.XLOOKUP(tbDailies[[#This Row],[Date]],ETH_USD_History[Date(UTC)],ETH_USD_History[Value],"n/a")</f>
        <v>117.57</v>
      </c>
      <c r="H1025" s="6">
        <f>_xlfn.XLOOKUP(tbDailies[[#This Row],[Date]],VOO_USD_History[Date],VOO_USD_History[Close],"n/a")</f>
        <v>242.020004</v>
      </c>
      <c r="I1025" s="8">
        <f>_xlfn.XLOOKUP(tbDailies[[#This Row],[Date]],VIX_USD_History[DATE],VIX_USD_History[CLOSE],"n/a")</f>
        <v>19.52</v>
      </c>
      <c r="J1025" s="6">
        <f>tbDailies[[#This Row],[BTC-USD]]*tbDailies[[#This Row],[FX]]</f>
        <v>4785.4222431356002</v>
      </c>
      <c r="K1025" s="6">
        <f>tbDailies[[#This Row],[ETH-USD]]*tbDailies[[#This Row],[FX]]</f>
        <v>156.932436</v>
      </c>
      <c r="L1025" s="16">
        <f>_xlfn.XLOOKUP(tbDailies[[#This Row],[Month]],tbMonthlies[Month],tbMonthlies[US Inflation],L1026)</f>
        <v>1.55E-2</v>
      </c>
      <c r="M1025" s="39">
        <f>_xlfn.XLOOKUP(tbDailies[[#This Row],[Month]],tbMonthlies[Month],tbMonthlies[Buffett Indicator],M1026)</f>
        <v>1.3546054677476578</v>
      </c>
      <c r="N1025" s="39">
        <f>_xlfn.XLOOKUP(tbDailies[[#This Row],[Month]],tbMonthlies[Month],tbMonthlies[CPI Indicator],N1026)</f>
        <v>0.69796536676209797</v>
      </c>
      <c r="O1025" s="39">
        <f>_xlfn.XLOOKUP(tbDailies[[#This Row],[Month]],tbMonthlies[Month],tbMonthlies[Shiller PE],O1026)</f>
        <v>0.19600000000000001</v>
      </c>
      <c r="P1025" s="39">
        <f>_xlfn.XLOOKUP(tbDailies[[#This Row],[Month]],tbMonthlies[Month],tbMonthlies[Unemployment],P1026)</f>
        <v>0.04</v>
      </c>
      <c r="Q1025" s="48">
        <f>_xlfn.XLOOKUP(tbDailies[[#This Row],[Month]],tbMonthlies[Month],tbMonthlies[Debt to GDP],Q1026)</f>
        <v>75.319000000000003</v>
      </c>
    </row>
    <row r="1026" spans="2:17" ht="30" customHeight="1" x14ac:dyDescent="0.25">
      <c r="B1026" s="10">
        <v>43487</v>
      </c>
      <c r="C1026" s="18" t="str">
        <f>TEXT(tbDailies[[#This Row],[Date]],"mmm-yy")</f>
        <v>Jan-19</v>
      </c>
      <c r="D1026" s="4">
        <v>27</v>
      </c>
      <c r="E1026" s="4" t="str">
        <f>_xlfn.XLOOKUP(tbDailies[[#This Row],[Date]],FXUSDCAD[Date],FXUSDCAD[Rate],E1027)</f>
        <v>1.3340</v>
      </c>
      <c r="F1026" s="6">
        <f>_xlfn.XLOOKUP(tbDailies[[#This Row],[Date]],BTC_USD_History[Date],BTC_USD_History[Close],"n/a")</f>
        <v>3604.5771479999999</v>
      </c>
      <c r="G1026" s="6">
        <f>_xlfn.XLOOKUP(tbDailies[[#This Row],[Date]],ETH_USD_History[Date(UTC)],ETH_USD_History[Value],"n/a")</f>
        <v>119.12</v>
      </c>
      <c r="H1026" s="6">
        <f>_xlfn.XLOOKUP(tbDailies[[#This Row],[Date]],VOO_USD_History[Date],VOO_USD_History[Close],"n/a")</f>
        <v>241.66000399999999</v>
      </c>
      <c r="I1026" s="8">
        <f>_xlfn.XLOOKUP(tbDailies[[#This Row],[Date]],VIX_USD_History[DATE],VIX_USD_History[CLOSE],"n/a")</f>
        <v>20.8</v>
      </c>
      <c r="J1026" s="6">
        <f>tbDailies[[#This Row],[BTC-USD]]*tbDailies[[#This Row],[FX]]</f>
        <v>4808.5059154319997</v>
      </c>
      <c r="K1026" s="6">
        <f>tbDailies[[#This Row],[ETH-USD]]*tbDailies[[#This Row],[FX]]</f>
        <v>158.90608</v>
      </c>
      <c r="L1026" s="16">
        <f>_xlfn.XLOOKUP(tbDailies[[#This Row],[Month]],tbMonthlies[Month],tbMonthlies[US Inflation],L1027)</f>
        <v>1.55E-2</v>
      </c>
      <c r="M1026" s="39">
        <f>_xlfn.XLOOKUP(tbDailies[[#This Row],[Month]],tbMonthlies[Month],tbMonthlies[Buffett Indicator],M1027)</f>
        <v>1.3546054677476578</v>
      </c>
      <c r="N1026" s="39">
        <f>_xlfn.XLOOKUP(tbDailies[[#This Row],[Month]],tbMonthlies[Month],tbMonthlies[CPI Indicator],N1027)</f>
        <v>0.69796536676209797</v>
      </c>
      <c r="O1026" s="39">
        <f>_xlfn.XLOOKUP(tbDailies[[#This Row],[Month]],tbMonthlies[Month],tbMonthlies[Shiller PE],O1027)</f>
        <v>0.19600000000000001</v>
      </c>
      <c r="P1026" s="39">
        <f>_xlfn.XLOOKUP(tbDailies[[#This Row],[Month]],tbMonthlies[Month],tbMonthlies[Unemployment],P1027)</f>
        <v>0.04</v>
      </c>
      <c r="Q1026" s="48">
        <f>_xlfn.XLOOKUP(tbDailies[[#This Row],[Month]],tbMonthlies[Month],tbMonthlies[Debt to GDP],Q1027)</f>
        <v>75.319000000000003</v>
      </c>
    </row>
    <row r="1027" spans="2:17" ht="30" customHeight="1" x14ac:dyDescent="0.25">
      <c r="B1027" s="10">
        <v>43486</v>
      </c>
      <c r="C1027" s="18" t="str">
        <f>TEXT(tbDailies[[#This Row],[Date]],"mmm-yy")</f>
        <v>Jan-19</v>
      </c>
      <c r="D1027" s="4">
        <v>30</v>
      </c>
      <c r="E1027" s="4" t="str">
        <f>_xlfn.XLOOKUP(tbDailies[[#This Row],[Date]],FXUSDCAD[Date],FXUSDCAD[Rate],E1028)</f>
        <v>1.3297</v>
      </c>
      <c r="F1027" s="6">
        <f>_xlfn.XLOOKUP(tbDailies[[#This Row],[Date]],BTC_USD_History[Date],BTC_USD_History[Close],"n/a")</f>
        <v>3576.032471</v>
      </c>
      <c r="G1027" s="6">
        <f>_xlfn.XLOOKUP(tbDailies[[#This Row],[Date]],ETH_USD_History[Date(UTC)],ETH_USD_History[Value],"n/a")</f>
        <v>116.72</v>
      </c>
      <c r="H1027" s="6" t="str">
        <f>_xlfn.XLOOKUP(tbDailies[[#This Row],[Date]],VOO_USD_History[Date],VOO_USD_History[Close],"n/a")</f>
        <v>n/a</v>
      </c>
      <c r="I1027" s="8" t="str">
        <f>_xlfn.XLOOKUP(tbDailies[[#This Row],[Date]],VIX_USD_History[DATE],VIX_USD_History[CLOSE],"n/a")</f>
        <v>n/a</v>
      </c>
      <c r="J1027" s="6">
        <f>tbDailies[[#This Row],[BTC-USD]]*tbDailies[[#This Row],[FX]]</f>
        <v>4755.0503766887005</v>
      </c>
      <c r="K1027" s="6">
        <f>tbDailies[[#This Row],[ETH-USD]]*tbDailies[[#This Row],[FX]]</f>
        <v>155.202584</v>
      </c>
      <c r="L1027" s="16">
        <f>_xlfn.XLOOKUP(tbDailies[[#This Row],[Month]],tbMonthlies[Month],tbMonthlies[US Inflation],L1028)</f>
        <v>1.55E-2</v>
      </c>
      <c r="M1027" s="39">
        <f>_xlfn.XLOOKUP(tbDailies[[#This Row],[Month]],tbMonthlies[Month],tbMonthlies[Buffett Indicator],M1028)</f>
        <v>1.3546054677476578</v>
      </c>
      <c r="N1027" s="39">
        <f>_xlfn.XLOOKUP(tbDailies[[#This Row],[Month]],tbMonthlies[Month],tbMonthlies[CPI Indicator],N1028)</f>
        <v>0.69796536676209797</v>
      </c>
      <c r="O1027" s="39">
        <f>_xlfn.XLOOKUP(tbDailies[[#This Row],[Month]],tbMonthlies[Month],tbMonthlies[Shiller PE],O1028)</f>
        <v>0.19600000000000001</v>
      </c>
      <c r="P1027" s="39">
        <f>_xlfn.XLOOKUP(tbDailies[[#This Row],[Month]],tbMonthlies[Month],tbMonthlies[Unemployment],P1028)</f>
        <v>0.04</v>
      </c>
      <c r="Q1027" s="48">
        <f>_xlfn.XLOOKUP(tbDailies[[#This Row],[Month]],tbMonthlies[Month],tbMonthlies[Debt to GDP],Q1028)</f>
        <v>75.319000000000003</v>
      </c>
    </row>
    <row r="1028" spans="2:17" ht="30" customHeight="1" x14ac:dyDescent="0.25">
      <c r="B1028" s="10">
        <v>43485</v>
      </c>
      <c r="C1028" s="18" t="str">
        <f>TEXT(tbDailies[[#This Row],[Date]],"mmm-yy")</f>
        <v>Jan-19</v>
      </c>
      <c r="D1028" s="4">
        <v>35</v>
      </c>
      <c r="E1028" s="4" t="str">
        <f>_xlfn.XLOOKUP(tbDailies[[#This Row],[Date]],FXUSDCAD[Date],FXUSDCAD[Rate],E1029)</f>
        <v>1.3260</v>
      </c>
      <c r="F1028" s="6">
        <f>_xlfn.XLOOKUP(tbDailies[[#This Row],[Date]],BTC_USD_History[Date],BTC_USD_History[Close],"n/a")</f>
        <v>3601.013672</v>
      </c>
      <c r="G1028" s="6">
        <f>_xlfn.XLOOKUP(tbDailies[[#This Row],[Date]],ETH_USD_History[Date(UTC)],ETH_USD_History[Value],"n/a")</f>
        <v>118.41</v>
      </c>
      <c r="H1028" s="6" t="str">
        <f>_xlfn.XLOOKUP(tbDailies[[#This Row],[Date]],VOO_USD_History[Date],VOO_USD_History[Close],"n/a")</f>
        <v>n/a</v>
      </c>
      <c r="I1028" s="8" t="str">
        <f>_xlfn.XLOOKUP(tbDailies[[#This Row],[Date]],VIX_USD_History[DATE],VIX_USD_History[CLOSE],"n/a")</f>
        <v>n/a</v>
      </c>
      <c r="J1028" s="6">
        <f>tbDailies[[#This Row],[BTC-USD]]*tbDailies[[#This Row],[FX]]</f>
        <v>4774.9441290720006</v>
      </c>
      <c r="K1028" s="6">
        <f>tbDailies[[#This Row],[ETH-USD]]*tbDailies[[#This Row],[FX]]</f>
        <v>157.01166000000001</v>
      </c>
      <c r="L1028" s="16">
        <f>_xlfn.XLOOKUP(tbDailies[[#This Row],[Month]],tbMonthlies[Month],tbMonthlies[US Inflation],L1029)</f>
        <v>1.55E-2</v>
      </c>
      <c r="M1028" s="39">
        <f>_xlfn.XLOOKUP(tbDailies[[#This Row],[Month]],tbMonthlies[Month],tbMonthlies[Buffett Indicator],M1029)</f>
        <v>1.3546054677476578</v>
      </c>
      <c r="N1028" s="39">
        <f>_xlfn.XLOOKUP(tbDailies[[#This Row],[Month]],tbMonthlies[Month],tbMonthlies[CPI Indicator],N1029)</f>
        <v>0.69796536676209797</v>
      </c>
      <c r="O1028" s="39">
        <f>_xlfn.XLOOKUP(tbDailies[[#This Row],[Month]],tbMonthlies[Month],tbMonthlies[Shiller PE],O1029)</f>
        <v>0.19600000000000001</v>
      </c>
      <c r="P1028" s="39">
        <f>_xlfn.XLOOKUP(tbDailies[[#This Row],[Month]],tbMonthlies[Month],tbMonthlies[Unemployment],P1029)</f>
        <v>0.04</v>
      </c>
      <c r="Q1028" s="48">
        <f>_xlfn.XLOOKUP(tbDailies[[#This Row],[Month]],tbMonthlies[Month],tbMonthlies[Debt to GDP],Q1029)</f>
        <v>75.319000000000003</v>
      </c>
    </row>
    <row r="1029" spans="2:17" ht="30" customHeight="1" x14ac:dyDescent="0.25">
      <c r="B1029" s="10">
        <v>43484</v>
      </c>
      <c r="C1029" s="18" t="str">
        <f>TEXT(tbDailies[[#This Row],[Date]],"mmm-yy")</f>
        <v>Jan-19</v>
      </c>
      <c r="D1029" s="4">
        <v>31</v>
      </c>
      <c r="E1029" s="4" t="str">
        <f>_xlfn.XLOOKUP(tbDailies[[#This Row],[Date]],FXUSDCAD[Date],FXUSDCAD[Rate],E1030)</f>
        <v>1.3260</v>
      </c>
      <c r="F1029" s="6">
        <f>_xlfn.XLOOKUP(tbDailies[[#This Row],[Date]],BTC_USD_History[Date],BTC_USD_History[Close],"n/a")</f>
        <v>3728.5683589999999</v>
      </c>
      <c r="G1029" s="6">
        <f>_xlfn.XLOOKUP(tbDailies[[#This Row],[Date]],ETH_USD_History[Date(UTC)],ETH_USD_History[Value],"n/a")</f>
        <v>124.85</v>
      </c>
      <c r="H1029" s="6" t="str">
        <f>_xlfn.XLOOKUP(tbDailies[[#This Row],[Date]],VOO_USD_History[Date],VOO_USD_History[Close],"n/a")</f>
        <v>n/a</v>
      </c>
      <c r="I1029" s="8" t="str">
        <f>_xlfn.XLOOKUP(tbDailies[[#This Row],[Date]],VIX_USD_History[DATE],VIX_USD_History[CLOSE],"n/a")</f>
        <v>n/a</v>
      </c>
      <c r="J1029" s="6">
        <f>tbDailies[[#This Row],[BTC-USD]]*tbDailies[[#This Row],[FX]]</f>
        <v>4944.0816440340004</v>
      </c>
      <c r="K1029" s="6">
        <f>tbDailies[[#This Row],[ETH-USD]]*tbDailies[[#This Row],[FX]]</f>
        <v>165.55109999999999</v>
      </c>
      <c r="L1029" s="16">
        <f>_xlfn.XLOOKUP(tbDailies[[#This Row],[Month]],tbMonthlies[Month],tbMonthlies[US Inflation],L1030)</f>
        <v>1.55E-2</v>
      </c>
      <c r="M1029" s="39">
        <f>_xlfn.XLOOKUP(tbDailies[[#This Row],[Month]],tbMonthlies[Month],tbMonthlies[Buffett Indicator],M1030)</f>
        <v>1.3546054677476578</v>
      </c>
      <c r="N1029" s="39">
        <f>_xlfn.XLOOKUP(tbDailies[[#This Row],[Month]],tbMonthlies[Month],tbMonthlies[CPI Indicator],N1030)</f>
        <v>0.69796536676209797</v>
      </c>
      <c r="O1029" s="39">
        <f>_xlfn.XLOOKUP(tbDailies[[#This Row],[Month]],tbMonthlies[Month],tbMonthlies[Shiller PE],O1030)</f>
        <v>0.19600000000000001</v>
      </c>
      <c r="P1029" s="39">
        <f>_xlfn.XLOOKUP(tbDailies[[#This Row],[Month]],tbMonthlies[Month],tbMonthlies[Unemployment],P1030)</f>
        <v>0.04</v>
      </c>
      <c r="Q1029" s="48">
        <f>_xlfn.XLOOKUP(tbDailies[[#This Row],[Month]],tbMonthlies[Month],tbMonthlies[Debt to GDP],Q1030)</f>
        <v>75.319000000000003</v>
      </c>
    </row>
    <row r="1030" spans="2:17" ht="30" customHeight="1" x14ac:dyDescent="0.25">
      <c r="B1030" s="10">
        <v>43483</v>
      </c>
      <c r="C1030" s="18" t="str">
        <f>TEXT(tbDailies[[#This Row],[Date]],"mmm-yy")</f>
        <v>Jan-19</v>
      </c>
      <c r="D1030" s="4">
        <v>29</v>
      </c>
      <c r="E1030" s="4" t="str">
        <f>_xlfn.XLOOKUP(tbDailies[[#This Row],[Date]],FXUSDCAD[Date],FXUSDCAD[Rate],E1031)</f>
        <v>1.3260</v>
      </c>
      <c r="F1030" s="6">
        <f>_xlfn.XLOOKUP(tbDailies[[#This Row],[Date]],BTC_USD_History[Date],BTC_USD_History[Close],"n/a")</f>
        <v>3657.8393550000001</v>
      </c>
      <c r="G1030" s="6">
        <f>_xlfn.XLOOKUP(tbDailies[[#This Row],[Date]],ETH_USD_History[Date(UTC)],ETH_USD_History[Value],"n/a")</f>
        <v>120.57</v>
      </c>
      <c r="H1030" s="6">
        <f>_xlfn.XLOOKUP(tbDailies[[#This Row],[Date]],VOO_USD_History[Date],VOO_USD_History[Close],"n/a")</f>
        <v>244.91999799999999</v>
      </c>
      <c r="I1030" s="8">
        <f>_xlfn.XLOOKUP(tbDailies[[#This Row],[Date]],VIX_USD_History[DATE],VIX_USD_History[CLOSE],"n/a")</f>
        <v>17.8</v>
      </c>
      <c r="J1030" s="6">
        <f>tbDailies[[#This Row],[BTC-USD]]*tbDailies[[#This Row],[FX]]</f>
        <v>4850.2949847300006</v>
      </c>
      <c r="K1030" s="6">
        <f>tbDailies[[#This Row],[ETH-USD]]*tbDailies[[#This Row],[FX]]</f>
        <v>159.87582</v>
      </c>
      <c r="L1030" s="16">
        <f>_xlfn.XLOOKUP(tbDailies[[#This Row],[Month]],tbMonthlies[Month],tbMonthlies[US Inflation],L1031)</f>
        <v>1.55E-2</v>
      </c>
      <c r="M1030" s="39">
        <f>_xlfn.XLOOKUP(tbDailies[[#This Row],[Month]],tbMonthlies[Month],tbMonthlies[Buffett Indicator],M1031)</f>
        <v>1.3546054677476578</v>
      </c>
      <c r="N1030" s="39">
        <f>_xlfn.XLOOKUP(tbDailies[[#This Row],[Month]],tbMonthlies[Month],tbMonthlies[CPI Indicator],N1031)</f>
        <v>0.69796536676209797</v>
      </c>
      <c r="O1030" s="39">
        <f>_xlfn.XLOOKUP(tbDailies[[#This Row],[Month]],tbMonthlies[Month],tbMonthlies[Shiller PE],O1031)</f>
        <v>0.19600000000000001</v>
      </c>
      <c r="P1030" s="39">
        <f>_xlfn.XLOOKUP(tbDailies[[#This Row],[Month]],tbMonthlies[Month],tbMonthlies[Unemployment],P1031)</f>
        <v>0.04</v>
      </c>
      <c r="Q1030" s="48">
        <f>_xlfn.XLOOKUP(tbDailies[[#This Row],[Month]],tbMonthlies[Month],tbMonthlies[Debt to GDP],Q1031)</f>
        <v>75.319000000000003</v>
      </c>
    </row>
    <row r="1031" spans="2:17" ht="30" customHeight="1" x14ac:dyDescent="0.25">
      <c r="B1031" s="10">
        <v>43482</v>
      </c>
      <c r="C1031" s="18" t="str">
        <f>TEXT(tbDailies[[#This Row],[Date]],"mmm-yy")</f>
        <v>Jan-19</v>
      </c>
      <c r="D1031" s="4">
        <v>28</v>
      </c>
      <c r="E1031" s="4" t="str">
        <f>_xlfn.XLOOKUP(tbDailies[[#This Row],[Date]],FXUSDCAD[Date],FXUSDCAD[Rate],E1032)</f>
        <v>1.3294</v>
      </c>
      <c r="F1031" s="6">
        <f>_xlfn.XLOOKUP(tbDailies[[#This Row],[Date]],BTC_USD_History[Date],BTC_USD_History[Close],"n/a")</f>
        <v>3678.5639649999998</v>
      </c>
      <c r="G1031" s="6">
        <f>_xlfn.XLOOKUP(tbDailies[[#This Row],[Date]],ETH_USD_History[Date(UTC)],ETH_USD_History[Value],"n/a")</f>
        <v>123.72</v>
      </c>
      <c r="H1031" s="6">
        <f>_xlfn.XLOOKUP(tbDailies[[#This Row],[Date]],VOO_USD_History[Date],VOO_USD_History[Close],"n/a")</f>
        <v>241.66999799999999</v>
      </c>
      <c r="I1031" s="8">
        <f>_xlfn.XLOOKUP(tbDailies[[#This Row],[Date]],VIX_USD_History[DATE],VIX_USD_History[CLOSE],"n/a")</f>
        <v>18.059999999999999</v>
      </c>
      <c r="J1031" s="6">
        <f>tbDailies[[#This Row],[BTC-USD]]*tbDailies[[#This Row],[FX]]</f>
        <v>4890.2829350709999</v>
      </c>
      <c r="K1031" s="6">
        <f>tbDailies[[#This Row],[ETH-USD]]*tbDailies[[#This Row],[FX]]</f>
        <v>164.47336799999999</v>
      </c>
      <c r="L1031" s="16">
        <f>_xlfn.XLOOKUP(tbDailies[[#This Row],[Month]],tbMonthlies[Month],tbMonthlies[US Inflation],L1032)</f>
        <v>1.55E-2</v>
      </c>
      <c r="M1031" s="39">
        <f>_xlfn.XLOOKUP(tbDailies[[#This Row],[Month]],tbMonthlies[Month],tbMonthlies[Buffett Indicator],M1032)</f>
        <v>1.3546054677476578</v>
      </c>
      <c r="N1031" s="39">
        <f>_xlfn.XLOOKUP(tbDailies[[#This Row],[Month]],tbMonthlies[Month],tbMonthlies[CPI Indicator],N1032)</f>
        <v>0.69796536676209797</v>
      </c>
      <c r="O1031" s="39">
        <f>_xlfn.XLOOKUP(tbDailies[[#This Row],[Month]],tbMonthlies[Month],tbMonthlies[Shiller PE],O1032)</f>
        <v>0.19600000000000001</v>
      </c>
      <c r="P1031" s="39">
        <f>_xlfn.XLOOKUP(tbDailies[[#This Row],[Month]],tbMonthlies[Month],tbMonthlies[Unemployment],P1032)</f>
        <v>0.04</v>
      </c>
      <c r="Q1031" s="48">
        <f>_xlfn.XLOOKUP(tbDailies[[#This Row],[Month]],tbMonthlies[Month],tbMonthlies[Debt to GDP],Q1032)</f>
        <v>75.319000000000003</v>
      </c>
    </row>
    <row r="1032" spans="2:17" ht="30" customHeight="1" x14ac:dyDescent="0.25">
      <c r="B1032" s="10">
        <v>43481</v>
      </c>
      <c r="C1032" s="18" t="str">
        <f>TEXT(tbDailies[[#This Row],[Date]],"mmm-yy")</f>
        <v>Jan-19</v>
      </c>
      <c r="D1032" s="4">
        <v>24</v>
      </c>
      <c r="E1032" s="4" t="str">
        <f>_xlfn.XLOOKUP(tbDailies[[#This Row],[Date]],FXUSDCAD[Date],FXUSDCAD[Rate],E1033)</f>
        <v>1.3248</v>
      </c>
      <c r="F1032" s="6">
        <f>_xlfn.XLOOKUP(tbDailies[[#This Row],[Date]],BTC_USD_History[Date],BTC_USD_History[Close],"n/a")</f>
        <v>3655.006836</v>
      </c>
      <c r="G1032" s="6">
        <f>_xlfn.XLOOKUP(tbDailies[[#This Row],[Date]],ETH_USD_History[Date(UTC)],ETH_USD_History[Value],"n/a")</f>
        <v>123.12</v>
      </c>
      <c r="H1032" s="6">
        <f>_xlfn.XLOOKUP(tbDailies[[#This Row],[Date]],VOO_USD_History[Date],VOO_USD_History[Close],"n/a")</f>
        <v>239.88000500000001</v>
      </c>
      <c r="I1032" s="8">
        <f>_xlfn.XLOOKUP(tbDailies[[#This Row],[Date]],VIX_USD_History[DATE],VIX_USD_History[CLOSE],"n/a")</f>
        <v>19.04</v>
      </c>
      <c r="J1032" s="6">
        <f>tbDailies[[#This Row],[BTC-USD]]*tbDailies[[#This Row],[FX]]</f>
        <v>4842.1530563327997</v>
      </c>
      <c r="K1032" s="6">
        <f>tbDailies[[#This Row],[ETH-USD]]*tbDailies[[#This Row],[FX]]</f>
        <v>163.109376</v>
      </c>
      <c r="L1032" s="16">
        <f>_xlfn.XLOOKUP(tbDailies[[#This Row],[Month]],tbMonthlies[Month],tbMonthlies[US Inflation],L1033)</f>
        <v>1.55E-2</v>
      </c>
      <c r="M1032" s="39">
        <f>_xlfn.XLOOKUP(tbDailies[[#This Row],[Month]],tbMonthlies[Month],tbMonthlies[Buffett Indicator],M1033)</f>
        <v>1.3546054677476578</v>
      </c>
      <c r="N1032" s="39">
        <f>_xlfn.XLOOKUP(tbDailies[[#This Row],[Month]],tbMonthlies[Month],tbMonthlies[CPI Indicator],N1033)</f>
        <v>0.69796536676209797</v>
      </c>
      <c r="O1032" s="39">
        <f>_xlfn.XLOOKUP(tbDailies[[#This Row],[Month]],tbMonthlies[Month],tbMonthlies[Shiller PE],O1033)</f>
        <v>0.19600000000000001</v>
      </c>
      <c r="P1032" s="39">
        <f>_xlfn.XLOOKUP(tbDailies[[#This Row],[Month]],tbMonthlies[Month],tbMonthlies[Unemployment],P1033)</f>
        <v>0.04</v>
      </c>
      <c r="Q1032" s="48">
        <f>_xlfn.XLOOKUP(tbDailies[[#This Row],[Month]],tbMonthlies[Month],tbMonthlies[Debt to GDP],Q1033)</f>
        <v>75.319000000000003</v>
      </c>
    </row>
    <row r="1033" spans="2:17" ht="30" customHeight="1" x14ac:dyDescent="0.25">
      <c r="B1033" s="10">
        <v>43480</v>
      </c>
      <c r="C1033" s="18" t="str">
        <f>TEXT(tbDailies[[#This Row],[Date]],"mmm-yy")</f>
        <v>Jan-19</v>
      </c>
      <c r="D1033" s="4">
        <v>27</v>
      </c>
      <c r="E1033" s="4" t="str">
        <f>_xlfn.XLOOKUP(tbDailies[[#This Row],[Date]],FXUSDCAD[Date],FXUSDCAD[Rate],E1034)</f>
        <v>1.3266</v>
      </c>
      <c r="F1033" s="6">
        <f>_xlfn.XLOOKUP(tbDailies[[#This Row],[Date]],BTC_USD_History[Date],BTC_USD_History[Close],"n/a")</f>
        <v>3630.6752929999998</v>
      </c>
      <c r="G1033" s="6">
        <f>_xlfn.XLOOKUP(tbDailies[[#This Row],[Date]],ETH_USD_History[Date(UTC)],ETH_USD_History[Value],"n/a")</f>
        <v>121.22</v>
      </c>
      <c r="H1033" s="6">
        <f>_xlfn.XLOOKUP(tbDailies[[#This Row],[Date]],VOO_USD_History[Date],VOO_USD_History[Close],"n/a")</f>
        <v>239.35000600000001</v>
      </c>
      <c r="I1033" s="8">
        <f>_xlfn.XLOOKUP(tbDailies[[#This Row],[Date]],VIX_USD_History[DATE],VIX_USD_History[CLOSE],"n/a")</f>
        <v>18.600000000000001</v>
      </c>
      <c r="J1033" s="6">
        <f>tbDailies[[#This Row],[BTC-USD]]*tbDailies[[#This Row],[FX]]</f>
        <v>4816.4538436938001</v>
      </c>
      <c r="K1033" s="6">
        <f>tbDailies[[#This Row],[ETH-USD]]*tbDailies[[#This Row],[FX]]</f>
        <v>160.810452</v>
      </c>
      <c r="L1033" s="16">
        <f>_xlfn.XLOOKUP(tbDailies[[#This Row],[Month]],tbMonthlies[Month],tbMonthlies[US Inflation],L1034)</f>
        <v>1.55E-2</v>
      </c>
      <c r="M1033" s="39">
        <f>_xlfn.XLOOKUP(tbDailies[[#This Row],[Month]],tbMonthlies[Month],tbMonthlies[Buffett Indicator],M1034)</f>
        <v>1.3546054677476578</v>
      </c>
      <c r="N1033" s="39">
        <f>_xlfn.XLOOKUP(tbDailies[[#This Row],[Month]],tbMonthlies[Month],tbMonthlies[CPI Indicator],N1034)</f>
        <v>0.69796536676209797</v>
      </c>
      <c r="O1033" s="39">
        <f>_xlfn.XLOOKUP(tbDailies[[#This Row],[Month]],tbMonthlies[Month],tbMonthlies[Shiller PE],O1034)</f>
        <v>0.19600000000000001</v>
      </c>
      <c r="P1033" s="39">
        <f>_xlfn.XLOOKUP(tbDailies[[#This Row],[Month]],tbMonthlies[Month],tbMonthlies[Unemployment],P1034)</f>
        <v>0.04</v>
      </c>
      <c r="Q1033" s="48">
        <f>_xlfn.XLOOKUP(tbDailies[[#This Row],[Month]],tbMonthlies[Month],tbMonthlies[Debt to GDP],Q1034)</f>
        <v>75.319000000000003</v>
      </c>
    </row>
    <row r="1034" spans="2:17" ht="30" customHeight="1" x14ac:dyDescent="0.25">
      <c r="B1034" s="10">
        <v>43479</v>
      </c>
      <c r="C1034" s="18" t="str">
        <f>TEXT(tbDailies[[#This Row],[Date]],"mmm-yy")</f>
        <v>Jan-19</v>
      </c>
      <c r="D1034" s="4">
        <v>16</v>
      </c>
      <c r="E1034" s="4" t="str">
        <f>_xlfn.XLOOKUP(tbDailies[[#This Row],[Date]],FXUSDCAD[Date],FXUSDCAD[Rate],E1035)</f>
        <v>1.3269</v>
      </c>
      <c r="F1034" s="6">
        <f>_xlfn.XLOOKUP(tbDailies[[#This Row],[Date]],BTC_USD_History[Date],BTC_USD_History[Close],"n/a")</f>
        <v>3706.0522460000002</v>
      </c>
      <c r="G1034" s="6">
        <f>_xlfn.XLOOKUP(tbDailies[[#This Row],[Date]],ETH_USD_History[Date(UTC)],ETH_USD_History[Value],"n/a")</f>
        <v>129.74</v>
      </c>
      <c r="H1034" s="6">
        <f>_xlfn.XLOOKUP(tbDailies[[#This Row],[Date]],VOO_USD_History[Date],VOO_USD_History[Close],"n/a")</f>
        <v>236.58000200000001</v>
      </c>
      <c r="I1034" s="8">
        <f>_xlfn.XLOOKUP(tbDailies[[#This Row],[Date]],VIX_USD_History[DATE],VIX_USD_History[CLOSE],"n/a")</f>
        <v>19.07</v>
      </c>
      <c r="J1034" s="6">
        <f>tbDailies[[#This Row],[BTC-USD]]*tbDailies[[#This Row],[FX]]</f>
        <v>4917.5607252174004</v>
      </c>
      <c r="K1034" s="6">
        <f>tbDailies[[#This Row],[ETH-USD]]*tbDailies[[#This Row],[FX]]</f>
        <v>172.152006</v>
      </c>
      <c r="L1034" s="16">
        <f>_xlfn.XLOOKUP(tbDailies[[#This Row],[Month]],tbMonthlies[Month],tbMonthlies[US Inflation],L1035)</f>
        <v>1.55E-2</v>
      </c>
      <c r="M1034" s="39">
        <f>_xlfn.XLOOKUP(tbDailies[[#This Row],[Month]],tbMonthlies[Month],tbMonthlies[Buffett Indicator],M1035)</f>
        <v>1.3546054677476578</v>
      </c>
      <c r="N1034" s="39">
        <f>_xlfn.XLOOKUP(tbDailies[[#This Row],[Month]],tbMonthlies[Month],tbMonthlies[CPI Indicator],N1035)</f>
        <v>0.69796536676209797</v>
      </c>
      <c r="O1034" s="39">
        <f>_xlfn.XLOOKUP(tbDailies[[#This Row],[Month]],tbMonthlies[Month],tbMonthlies[Shiller PE],O1035)</f>
        <v>0.19600000000000001</v>
      </c>
      <c r="P1034" s="39">
        <f>_xlfn.XLOOKUP(tbDailies[[#This Row],[Month]],tbMonthlies[Month],tbMonthlies[Unemployment],P1035)</f>
        <v>0.04</v>
      </c>
      <c r="Q1034" s="48">
        <f>_xlfn.XLOOKUP(tbDailies[[#This Row],[Month]],tbMonthlies[Month],tbMonthlies[Debt to GDP],Q1035)</f>
        <v>75.319000000000003</v>
      </c>
    </row>
    <row r="1035" spans="2:17" ht="30" customHeight="1" x14ac:dyDescent="0.25">
      <c r="B1035" s="10">
        <v>43478</v>
      </c>
      <c r="C1035" s="18" t="str">
        <f>TEXT(tbDailies[[#This Row],[Date]],"mmm-yy")</f>
        <v>Jan-19</v>
      </c>
      <c r="D1035" s="4">
        <v>21</v>
      </c>
      <c r="E1035" s="4" t="str">
        <f>_xlfn.XLOOKUP(tbDailies[[#This Row],[Date]],FXUSDCAD[Date],FXUSDCAD[Rate],E1036)</f>
        <v>1.3259</v>
      </c>
      <c r="F1035" s="6">
        <f>_xlfn.XLOOKUP(tbDailies[[#This Row],[Date]],BTC_USD_History[Date],BTC_USD_History[Close],"n/a")</f>
        <v>3552.953125</v>
      </c>
      <c r="G1035" s="6">
        <f>_xlfn.XLOOKUP(tbDailies[[#This Row],[Date]],ETH_USD_History[Date(UTC)],ETH_USD_History[Value],"n/a")</f>
        <v>116.56</v>
      </c>
      <c r="H1035" s="6" t="str">
        <f>_xlfn.XLOOKUP(tbDailies[[#This Row],[Date]],VOO_USD_History[Date],VOO_USD_History[Close],"n/a")</f>
        <v>n/a</v>
      </c>
      <c r="I1035" s="8" t="str">
        <f>_xlfn.XLOOKUP(tbDailies[[#This Row],[Date]],VIX_USD_History[DATE],VIX_USD_History[CLOSE],"n/a")</f>
        <v>n/a</v>
      </c>
      <c r="J1035" s="6">
        <f>tbDailies[[#This Row],[BTC-USD]]*tbDailies[[#This Row],[FX]]</f>
        <v>4710.8605484375003</v>
      </c>
      <c r="K1035" s="6">
        <f>tbDailies[[#This Row],[ETH-USD]]*tbDailies[[#This Row],[FX]]</f>
        <v>154.54690400000001</v>
      </c>
      <c r="L1035" s="16">
        <f>_xlfn.XLOOKUP(tbDailies[[#This Row],[Month]],tbMonthlies[Month],tbMonthlies[US Inflation],L1036)</f>
        <v>1.55E-2</v>
      </c>
      <c r="M1035" s="39">
        <f>_xlfn.XLOOKUP(tbDailies[[#This Row],[Month]],tbMonthlies[Month],tbMonthlies[Buffett Indicator],M1036)</f>
        <v>1.3546054677476578</v>
      </c>
      <c r="N1035" s="39">
        <f>_xlfn.XLOOKUP(tbDailies[[#This Row],[Month]],tbMonthlies[Month],tbMonthlies[CPI Indicator],N1036)</f>
        <v>0.69796536676209797</v>
      </c>
      <c r="O1035" s="39">
        <f>_xlfn.XLOOKUP(tbDailies[[#This Row],[Month]],tbMonthlies[Month],tbMonthlies[Shiller PE],O1036)</f>
        <v>0.19600000000000001</v>
      </c>
      <c r="P1035" s="39">
        <f>_xlfn.XLOOKUP(tbDailies[[#This Row],[Month]],tbMonthlies[Month],tbMonthlies[Unemployment],P1036)</f>
        <v>0.04</v>
      </c>
      <c r="Q1035" s="48">
        <f>_xlfn.XLOOKUP(tbDailies[[#This Row],[Month]],tbMonthlies[Month],tbMonthlies[Debt to GDP],Q1036)</f>
        <v>75.319000000000003</v>
      </c>
    </row>
    <row r="1036" spans="2:17" ht="30" customHeight="1" x14ac:dyDescent="0.25">
      <c r="B1036" s="10">
        <v>43477</v>
      </c>
      <c r="C1036" s="18" t="str">
        <f>TEXT(tbDailies[[#This Row],[Date]],"mmm-yy")</f>
        <v>Jan-19</v>
      </c>
      <c r="D1036" s="4">
        <v>22</v>
      </c>
      <c r="E1036" s="4" t="str">
        <f>_xlfn.XLOOKUP(tbDailies[[#This Row],[Date]],FXUSDCAD[Date],FXUSDCAD[Rate],E1037)</f>
        <v>1.3259</v>
      </c>
      <c r="F1036" s="6">
        <f>_xlfn.XLOOKUP(tbDailies[[#This Row],[Date]],BTC_USD_History[Date],BTC_USD_History[Close],"n/a")</f>
        <v>3661.3010250000002</v>
      </c>
      <c r="G1036" s="6">
        <f>_xlfn.XLOOKUP(tbDailies[[#This Row],[Date]],ETH_USD_History[Date(UTC)],ETH_USD_History[Value],"n/a")</f>
        <v>125.83</v>
      </c>
      <c r="H1036" s="6" t="str">
        <f>_xlfn.XLOOKUP(tbDailies[[#This Row],[Date]],VOO_USD_History[Date],VOO_USD_History[Close],"n/a")</f>
        <v>n/a</v>
      </c>
      <c r="I1036" s="8" t="str">
        <f>_xlfn.XLOOKUP(tbDailies[[#This Row],[Date]],VIX_USD_History[DATE],VIX_USD_History[CLOSE],"n/a")</f>
        <v>n/a</v>
      </c>
      <c r="J1036" s="6">
        <f>tbDailies[[#This Row],[BTC-USD]]*tbDailies[[#This Row],[FX]]</f>
        <v>4854.5190290475002</v>
      </c>
      <c r="K1036" s="6">
        <f>tbDailies[[#This Row],[ETH-USD]]*tbDailies[[#This Row],[FX]]</f>
        <v>166.837997</v>
      </c>
      <c r="L1036" s="16">
        <f>_xlfn.XLOOKUP(tbDailies[[#This Row],[Month]],tbMonthlies[Month],tbMonthlies[US Inflation],L1037)</f>
        <v>1.55E-2</v>
      </c>
      <c r="M1036" s="39">
        <f>_xlfn.XLOOKUP(tbDailies[[#This Row],[Month]],tbMonthlies[Month],tbMonthlies[Buffett Indicator],M1037)</f>
        <v>1.3546054677476578</v>
      </c>
      <c r="N1036" s="39">
        <f>_xlfn.XLOOKUP(tbDailies[[#This Row],[Month]],tbMonthlies[Month],tbMonthlies[CPI Indicator],N1037)</f>
        <v>0.69796536676209797</v>
      </c>
      <c r="O1036" s="39">
        <f>_xlfn.XLOOKUP(tbDailies[[#This Row],[Month]],tbMonthlies[Month],tbMonthlies[Shiller PE],O1037)</f>
        <v>0.19600000000000001</v>
      </c>
      <c r="P1036" s="39">
        <f>_xlfn.XLOOKUP(tbDailies[[#This Row],[Month]],tbMonthlies[Month],tbMonthlies[Unemployment],P1037)</f>
        <v>0.04</v>
      </c>
      <c r="Q1036" s="48">
        <f>_xlfn.XLOOKUP(tbDailies[[#This Row],[Month]],tbMonthlies[Month],tbMonthlies[Debt to GDP],Q1037)</f>
        <v>75.319000000000003</v>
      </c>
    </row>
    <row r="1037" spans="2:17" ht="30" customHeight="1" x14ac:dyDescent="0.25">
      <c r="B1037" s="10">
        <v>43476</v>
      </c>
      <c r="C1037" s="18" t="str">
        <f>TEXT(tbDailies[[#This Row],[Date]],"mmm-yy")</f>
        <v>Jan-19</v>
      </c>
      <c r="D1037" s="4">
        <v>19</v>
      </c>
      <c r="E1037" s="4" t="str">
        <f>_xlfn.XLOOKUP(tbDailies[[#This Row],[Date]],FXUSDCAD[Date],FXUSDCAD[Rate],E1038)</f>
        <v>1.3259</v>
      </c>
      <c r="F1037" s="6">
        <f>_xlfn.XLOOKUP(tbDailies[[#This Row],[Date]],BTC_USD_History[Date],BTC_USD_History[Close],"n/a")</f>
        <v>3687.3654790000001</v>
      </c>
      <c r="G1037" s="6">
        <f>_xlfn.XLOOKUP(tbDailies[[#This Row],[Date]],ETH_USD_History[Date(UTC)],ETH_USD_History[Value],"n/a")</f>
        <v>127.16</v>
      </c>
      <c r="H1037" s="6">
        <f>_xlfn.XLOOKUP(tbDailies[[#This Row],[Date]],VOO_USD_History[Date],VOO_USD_History[Close],"n/a")</f>
        <v>237.88999899999999</v>
      </c>
      <c r="I1037" s="8">
        <f>_xlfn.XLOOKUP(tbDailies[[#This Row],[Date]],VIX_USD_History[DATE],VIX_USD_History[CLOSE],"n/a")</f>
        <v>18.190000000000001</v>
      </c>
      <c r="J1037" s="6">
        <f>tbDailies[[#This Row],[BTC-USD]]*tbDailies[[#This Row],[FX]]</f>
        <v>4889.0778886061007</v>
      </c>
      <c r="K1037" s="6">
        <f>tbDailies[[#This Row],[ETH-USD]]*tbDailies[[#This Row],[FX]]</f>
        <v>168.60144400000001</v>
      </c>
      <c r="L1037" s="16">
        <f>_xlfn.XLOOKUP(tbDailies[[#This Row],[Month]],tbMonthlies[Month],tbMonthlies[US Inflation],L1038)</f>
        <v>1.55E-2</v>
      </c>
      <c r="M1037" s="39">
        <f>_xlfn.XLOOKUP(tbDailies[[#This Row],[Month]],tbMonthlies[Month],tbMonthlies[Buffett Indicator],M1038)</f>
        <v>1.3546054677476578</v>
      </c>
      <c r="N1037" s="39">
        <f>_xlfn.XLOOKUP(tbDailies[[#This Row],[Month]],tbMonthlies[Month],tbMonthlies[CPI Indicator],N1038)</f>
        <v>0.69796536676209797</v>
      </c>
      <c r="O1037" s="39">
        <f>_xlfn.XLOOKUP(tbDailies[[#This Row],[Month]],tbMonthlies[Month],tbMonthlies[Shiller PE],O1038)</f>
        <v>0.19600000000000001</v>
      </c>
      <c r="P1037" s="39">
        <f>_xlfn.XLOOKUP(tbDailies[[#This Row],[Month]],tbMonthlies[Month],tbMonthlies[Unemployment],P1038)</f>
        <v>0.04</v>
      </c>
      <c r="Q1037" s="48">
        <f>_xlfn.XLOOKUP(tbDailies[[#This Row],[Month]],tbMonthlies[Month],tbMonthlies[Debt to GDP],Q1038)</f>
        <v>75.319000000000003</v>
      </c>
    </row>
    <row r="1038" spans="2:17" ht="30" customHeight="1" x14ac:dyDescent="0.25">
      <c r="B1038" s="10">
        <v>43475</v>
      </c>
      <c r="C1038" s="18" t="str">
        <f>TEXT(tbDailies[[#This Row],[Date]],"mmm-yy")</f>
        <v>Jan-19</v>
      </c>
      <c r="D1038" s="4">
        <v>37</v>
      </c>
      <c r="E1038" s="4" t="str">
        <f>_xlfn.XLOOKUP(tbDailies[[#This Row],[Date]],FXUSDCAD[Date],FXUSDCAD[Rate],E1039)</f>
        <v>1.3234</v>
      </c>
      <c r="F1038" s="6">
        <f>_xlfn.XLOOKUP(tbDailies[[#This Row],[Date]],BTC_USD_History[Date],BTC_USD_History[Close],"n/a")</f>
        <v>3678.9245609999998</v>
      </c>
      <c r="G1038" s="6">
        <f>_xlfn.XLOOKUP(tbDailies[[#This Row],[Date]],ETH_USD_History[Date(UTC)],ETH_USD_History[Value],"n/a")</f>
        <v>127.96</v>
      </c>
      <c r="H1038" s="6">
        <f>_xlfn.XLOOKUP(tbDailies[[#This Row],[Date]],VOO_USD_History[Date],VOO_USD_History[Close],"n/a")</f>
        <v>238</v>
      </c>
      <c r="I1038" s="8">
        <f>_xlfn.XLOOKUP(tbDailies[[#This Row],[Date]],VIX_USD_History[DATE],VIX_USD_History[CLOSE],"n/a")</f>
        <v>19.5</v>
      </c>
      <c r="J1038" s="6">
        <f>tbDailies[[#This Row],[BTC-USD]]*tbDailies[[#This Row],[FX]]</f>
        <v>4868.688764027399</v>
      </c>
      <c r="K1038" s="6">
        <f>tbDailies[[#This Row],[ETH-USD]]*tbDailies[[#This Row],[FX]]</f>
        <v>169.34226399999997</v>
      </c>
      <c r="L1038" s="16">
        <f>_xlfn.XLOOKUP(tbDailies[[#This Row],[Month]],tbMonthlies[Month],tbMonthlies[US Inflation],L1039)</f>
        <v>1.55E-2</v>
      </c>
      <c r="M1038" s="39">
        <f>_xlfn.XLOOKUP(tbDailies[[#This Row],[Month]],tbMonthlies[Month],tbMonthlies[Buffett Indicator],M1039)</f>
        <v>1.3546054677476578</v>
      </c>
      <c r="N1038" s="39">
        <f>_xlfn.XLOOKUP(tbDailies[[#This Row],[Month]],tbMonthlies[Month],tbMonthlies[CPI Indicator],N1039)</f>
        <v>0.69796536676209797</v>
      </c>
      <c r="O1038" s="39">
        <f>_xlfn.XLOOKUP(tbDailies[[#This Row],[Month]],tbMonthlies[Month],tbMonthlies[Shiller PE],O1039)</f>
        <v>0.19600000000000001</v>
      </c>
      <c r="P1038" s="39">
        <f>_xlfn.XLOOKUP(tbDailies[[#This Row],[Month]],tbMonthlies[Month],tbMonthlies[Unemployment],P1039)</f>
        <v>0.04</v>
      </c>
      <c r="Q1038" s="48">
        <f>_xlfn.XLOOKUP(tbDailies[[#This Row],[Month]],tbMonthlies[Month],tbMonthlies[Debt to GDP],Q1039)</f>
        <v>75.319000000000003</v>
      </c>
    </row>
    <row r="1039" spans="2:17" ht="30" customHeight="1" x14ac:dyDescent="0.25">
      <c r="B1039" s="10">
        <v>43474</v>
      </c>
      <c r="C1039" s="18" t="str">
        <f>TEXT(tbDailies[[#This Row],[Date]],"mmm-yy")</f>
        <v>Jan-19</v>
      </c>
      <c r="D1039" s="4">
        <v>42</v>
      </c>
      <c r="E1039" s="4" t="str">
        <f>_xlfn.XLOOKUP(tbDailies[[#This Row],[Date]],FXUSDCAD[Date],FXUSDCAD[Rate],E1040)</f>
        <v>1.3221</v>
      </c>
      <c r="F1039" s="6">
        <f>_xlfn.XLOOKUP(tbDailies[[#This Row],[Date]],BTC_USD_History[Date],BTC_USD_History[Close],"n/a")</f>
        <v>4035.2963869999999</v>
      </c>
      <c r="G1039" s="6">
        <f>_xlfn.XLOOKUP(tbDailies[[#This Row],[Date]],ETH_USD_History[Date(UTC)],ETH_USD_History[Value],"n/a")</f>
        <v>151.16999999999999</v>
      </c>
      <c r="H1039" s="6">
        <f>_xlfn.XLOOKUP(tbDailies[[#This Row],[Date]],VOO_USD_History[Date],VOO_USD_History[Close],"n/a")</f>
        <v>237.009995</v>
      </c>
      <c r="I1039" s="8">
        <f>_xlfn.XLOOKUP(tbDailies[[#This Row],[Date]],VIX_USD_History[DATE],VIX_USD_History[CLOSE],"n/a")</f>
        <v>19.98</v>
      </c>
      <c r="J1039" s="6">
        <f>tbDailies[[#This Row],[BTC-USD]]*tbDailies[[#This Row],[FX]]</f>
        <v>5335.0653532527003</v>
      </c>
      <c r="K1039" s="6">
        <f>tbDailies[[#This Row],[ETH-USD]]*tbDailies[[#This Row],[FX]]</f>
        <v>199.86185699999999</v>
      </c>
      <c r="L1039" s="16">
        <f>_xlfn.XLOOKUP(tbDailies[[#This Row],[Month]],tbMonthlies[Month],tbMonthlies[US Inflation],L1040)</f>
        <v>1.55E-2</v>
      </c>
      <c r="M1039" s="39">
        <f>_xlfn.XLOOKUP(tbDailies[[#This Row],[Month]],tbMonthlies[Month],tbMonthlies[Buffett Indicator],M1040)</f>
        <v>1.3546054677476578</v>
      </c>
      <c r="N1039" s="39">
        <f>_xlfn.XLOOKUP(tbDailies[[#This Row],[Month]],tbMonthlies[Month],tbMonthlies[CPI Indicator],N1040)</f>
        <v>0.69796536676209797</v>
      </c>
      <c r="O1039" s="39">
        <f>_xlfn.XLOOKUP(tbDailies[[#This Row],[Month]],tbMonthlies[Month],tbMonthlies[Shiller PE],O1040)</f>
        <v>0.19600000000000001</v>
      </c>
      <c r="P1039" s="39">
        <f>_xlfn.XLOOKUP(tbDailies[[#This Row],[Month]],tbMonthlies[Month],tbMonthlies[Unemployment],P1040)</f>
        <v>0.04</v>
      </c>
      <c r="Q1039" s="48">
        <f>_xlfn.XLOOKUP(tbDailies[[#This Row],[Month]],tbMonthlies[Month],tbMonthlies[Debt to GDP],Q1040)</f>
        <v>75.319000000000003</v>
      </c>
    </row>
    <row r="1040" spans="2:17" ht="30" customHeight="1" x14ac:dyDescent="0.25">
      <c r="B1040" s="10">
        <v>43473</v>
      </c>
      <c r="C1040" s="18" t="str">
        <f>TEXT(tbDailies[[#This Row],[Date]],"mmm-yy")</f>
        <v>Jan-19</v>
      </c>
      <c r="D1040" s="4">
        <v>39</v>
      </c>
      <c r="E1040" s="4" t="str">
        <f>_xlfn.XLOOKUP(tbDailies[[#This Row],[Date]],FXUSDCAD[Date],FXUSDCAD[Rate],E1041)</f>
        <v>1.3293</v>
      </c>
      <c r="F1040" s="6">
        <f>_xlfn.XLOOKUP(tbDailies[[#This Row],[Date]],BTC_USD_History[Date],BTC_USD_History[Close],"n/a")</f>
        <v>4030.8479000000002</v>
      </c>
      <c r="G1040" s="6">
        <f>_xlfn.XLOOKUP(tbDailies[[#This Row],[Date]],ETH_USD_History[Date(UTC)],ETH_USD_History[Value],"n/a")</f>
        <v>151.1</v>
      </c>
      <c r="H1040" s="6">
        <f>_xlfn.XLOOKUP(tbDailies[[#This Row],[Date]],VOO_USD_History[Date],VOO_USD_History[Close],"n/a")</f>
        <v>235.91999799999999</v>
      </c>
      <c r="I1040" s="8">
        <f>_xlfn.XLOOKUP(tbDailies[[#This Row],[Date]],VIX_USD_History[DATE],VIX_USD_History[CLOSE],"n/a")</f>
        <v>20.47</v>
      </c>
      <c r="J1040" s="6">
        <f>tbDailies[[#This Row],[BTC-USD]]*tbDailies[[#This Row],[FX]]</f>
        <v>5358.2061134699998</v>
      </c>
      <c r="K1040" s="6">
        <f>tbDailies[[#This Row],[ETH-USD]]*tbDailies[[#This Row],[FX]]</f>
        <v>200.85722999999999</v>
      </c>
      <c r="L1040" s="16">
        <f>_xlfn.XLOOKUP(tbDailies[[#This Row],[Month]],tbMonthlies[Month],tbMonthlies[US Inflation],L1041)</f>
        <v>1.55E-2</v>
      </c>
      <c r="M1040" s="39">
        <f>_xlfn.XLOOKUP(tbDailies[[#This Row],[Month]],tbMonthlies[Month],tbMonthlies[Buffett Indicator],M1041)</f>
        <v>1.3546054677476578</v>
      </c>
      <c r="N1040" s="39">
        <f>_xlfn.XLOOKUP(tbDailies[[#This Row],[Month]],tbMonthlies[Month],tbMonthlies[CPI Indicator],N1041)</f>
        <v>0.69796536676209797</v>
      </c>
      <c r="O1040" s="39">
        <f>_xlfn.XLOOKUP(tbDailies[[#This Row],[Month]],tbMonthlies[Month],tbMonthlies[Shiller PE],O1041)</f>
        <v>0.19600000000000001</v>
      </c>
      <c r="P1040" s="39">
        <f>_xlfn.XLOOKUP(tbDailies[[#This Row],[Month]],tbMonthlies[Month],tbMonthlies[Unemployment],P1041)</f>
        <v>0.04</v>
      </c>
      <c r="Q1040" s="48">
        <f>_xlfn.XLOOKUP(tbDailies[[#This Row],[Month]],tbMonthlies[Month],tbMonthlies[Debt to GDP],Q1041)</f>
        <v>75.319000000000003</v>
      </c>
    </row>
    <row r="1041" spans="2:17" ht="30" customHeight="1" x14ac:dyDescent="0.25">
      <c r="B1041" s="10">
        <v>43472</v>
      </c>
      <c r="C1041" s="18" t="str">
        <f>TEXT(tbDailies[[#This Row],[Date]],"mmm-yy")</f>
        <v>Jan-19</v>
      </c>
      <c r="D1041" s="4">
        <v>39</v>
      </c>
      <c r="E1041" s="4" t="str">
        <f>_xlfn.XLOOKUP(tbDailies[[#This Row],[Date]],FXUSDCAD[Date],FXUSDCAD[Rate],E1042)</f>
        <v>1.3313</v>
      </c>
      <c r="F1041" s="6">
        <f>_xlfn.XLOOKUP(tbDailies[[#This Row],[Date]],BTC_USD_History[Date],BTC_USD_History[Close],"n/a")</f>
        <v>4025.2482909999999</v>
      </c>
      <c r="G1041" s="6">
        <f>_xlfn.XLOOKUP(tbDailies[[#This Row],[Date]],ETH_USD_History[Date(UTC)],ETH_USD_History[Value],"n/a")</f>
        <v>152.09</v>
      </c>
      <c r="H1041" s="6">
        <f>_xlfn.XLOOKUP(tbDailies[[#This Row],[Date]],VOO_USD_History[Date],VOO_USD_History[Close],"n/a")</f>
        <v>233.64999399999999</v>
      </c>
      <c r="I1041" s="8">
        <f>_xlfn.XLOOKUP(tbDailies[[#This Row],[Date]],VIX_USD_History[DATE],VIX_USD_History[CLOSE],"n/a")</f>
        <v>21.4</v>
      </c>
      <c r="J1041" s="6">
        <f>tbDailies[[#This Row],[BTC-USD]]*tbDailies[[#This Row],[FX]]</f>
        <v>5358.8130498082992</v>
      </c>
      <c r="K1041" s="6">
        <f>tbDailies[[#This Row],[ETH-USD]]*tbDailies[[#This Row],[FX]]</f>
        <v>202.477417</v>
      </c>
      <c r="L1041" s="16">
        <f>_xlfn.XLOOKUP(tbDailies[[#This Row],[Month]],tbMonthlies[Month],tbMonthlies[US Inflation],L1042)</f>
        <v>1.55E-2</v>
      </c>
      <c r="M1041" s="39">
        <f>_xlfn.XLOOKUP(tbDailies[[#This Row],[Month]],tbMonthlies[Month],tbMonthlies[Buffett Indicator],M1042)</f>
        <v>1.3546054677476578</v>
      </c>
      <c r="N1041" s="39">
        <f>_xlfn.XLOOKUP(tbDailies[[#This Row],[Month]],tbMonthlies[Month],tbMonthlies[CPI Indicator],N1042)</f>
        <v>0.69796536676209797</v>
      </c>
      <c r="O1041" s="39">
        <f>_xlfn.XLOOKUP(tbDailies[[#This Row],[Month]],tbMonthlies[Month],tbMonthlies[Shiller PE],O1042)</f>
        <v>0.19600000000000001</v>
      </c>
      <c r="P1041" s="39">
        <f>_xlfn.XLOOKUP(tbDailies[[#This Row],[Month]],tbMonthlies[Month],tbMonthlies[Unemployment],P1042)</f>
        <v>0.04</v>
      </c>
      <c r="Q1041" s="48">
        <f>_xlfn.XLOOKUP(tbDailies[[#This Row],[Month]],tbMonthlies[Month],tbMonthlies[Debt to GDP],Q1042)</f>
        <v>75.319000000000003</v>
      </c>
    </row>
    <row r="1042" spans="2:17" ht="30" customHeight="1" x14ac:dyDescent="0.25">
      <c r="B1042" s="10">
        <v>43471</v>
      </c>
      <c r="C1042" s="18" t="str">
        <f>TEXT(tbDailies[[#This Row],[Date]],"mmm-yy")</f>
        <v>Jan-19</v>
      </c>
      <c r="D1042" s="4">
        <v>31</v>
      </c>
      <c r="E1042" s="4" t="str">
        <f>_xlfn.XLOOKUP(tbDailies[[#This Row],[Date]],FXUSDCAD[Date],FXUSDCAD[Rate],E1043)</f>
        <v>1.3410</v>
      </c>
      <c r="F1042" s="6">
        <f>_xlfn.XLOOKUP(tbDailies[[#This Row],[Date]],BTC_USD_History[Date],BTC_USD_History[Close],"n/a")</f>
        <v>4076.632568</v>
      </c>
      <c r="G1042" s="6">
        <f>_xlfn.XLOOKUP(tbDailies[[#This Row],[Date]],ETH_USD_History[Date(UTC)],ETH_USD_History[Value],"n/a")</f>
        <v>158.61000000000001</v>
      </c>
      <c r="H1042" s="6" t="str">
        <f>_xlfn.XLOOKUP(tbDailies[[#This Row],[Date]],VOO_USD_History[Date],VOO_USD_History[Close],"n/a")</f>
        <v>n/a</v>
      </c>
      <c r="I1042" s="8" t="str">
        <f>_xlfn.XLOOKUP(tbDailies[[#This Row],[Date]],VIX_USD_History[DATE],VIX_USD_History[CLOSE],"n/a")</f>
        <v>n/a</v>
      </c>
      <c r="J1042" s="6">
        <f>tbDailies[[#This Row],[BTC-USD]]*tbDailies[[#This Row],[FX]]</f>
        <v>5466.7642736879998</v>
      </c>
      <c r="K1042" s="6">
        <f>tbDailies[[#This Row],[ETH-USD]]*tbDailies[[#This Row],[FX]]</f>
        <v>212.69601</v>
      </c>
      <c r="L1042" s="16">
        <f>_xlfn.XLOOKUP(tbDailies[[#This Row],[Month]],tbMonthlies[Month],tbMonthlies[US Inflation],L1043)</f>
        <v>1.55E-2</v>
      </c>
      <c r="M1042" s="39">
        <f>_xlfn.XLOOKUP(tbDailies[[#This Row],[Month]],tbMonthlies[Month],tbMonthlies[Buffett Indicator],M1043)</f>
        <v>1.3546054677476578</v>
      </c>
      <c r="N1042" s="39">
        <f>_xlfn.XLOOKUP(tbDailies[[#This Row],[Month]],tbMonthlies[Month],tbMonthlies[CPI Indicator],N1043)</f>
        <v>0.69796536676209797</v>
      </c>
      <c r="O1042" s="39">
        <f>_xlfn.XLOOKUP(tbDailies[[#This Row],[Month]],tbMonthlies[Month],tbMonthlies[Shiller PE],O1043)</f>
        <v>0.19600000000000001</v>
      </c>
      <c r="P1042" s="39">
        <f>_xlfn.XLOOKUP(tbDailies[[#This Row],[Month]],tbMonthlies[Month],tbMonthlies[Unemployment],P1043)</f>
        <v>0.04</v>
      </c>
      <c r="Q1042" s="48">
        <f>_xlfn.XLOOKUP(tbDailies[[#This Row],[Month]],tbMonthlies[Month],tbMonthlies[Debt to GDP],Q1043)</f>
        <v>75.319000000000003</v>
      </c>
    </row>
    <row r="1043" spans="2:17" ht="30" customHeight="1" x14ac:dyDescent="0.25">
      <c r="B1043" s="10">
        <v>43470</v>
      </c>
      <c r="C1043" s="18" t="str">
        <f>TEXT(tbDailies[[#This Row],[Date]],"mmm-yy")</f>
        <v>Jan-19</v>
      </c>
      <c r="D1043" s="4">
        <v>36</v>
      </c>
      <c r="E1043" s="4" t="str">
        <f>_xlfn.XLOOKUP(tbDailies[[#This Row],[Date]],FXUSDCAD[Date],FXUSDCAD[Rate],E1044)</f>
        <v>1.3410</v>
      </c>
      <c r="F1043" s="6">
        <f>_xlfn.XLOOKUP(tbDailies[[#This Row],[Date]],BTC_USD_History[Date],BTC_USD_History[Close],"n/a")</f>
        <v>3845.1945799999999</v>
      </c>
      <c r="G1043" s="6">
        <f>_xlfn.XLOOKUP(tbDailies[[#This Row],[Date]],ETH_USD_History[Date(UTC)],ETH_USD_History[Value],"n/a")</f>
        <v>156.22999999999999</v>
      </c>
      <c r="H1043" s="6" t="str">
        <f>_xlfn.XLOOKUP(tbDailies[[#This Row],[Date]],VOO_USD_History[Date],VOO_USD_History[Close],"n/a")</f>
        <v>n/a</v>
      </c>
      <c r="I1043" s="8" t="str">
        <f>_xlfn.XLOOKUP(tbDailies[[#This Row],[Date]],VIX_USD_History[DATE],VIX_USD_History[CLOSE],"n/a")</f>
        <v>n/a</v>
      </c>
      <c r="J1043" s="6">
        <f>tbDailies[[#This Row],[BTC-USD]]*tbDailies[[#This Row],[FX]]</f>
        <v>5156.4059317799993</v>
      </c>
      <c r="K1043" s="6">
        <f>tbDailies[[#This Row],[ETH-USD]]*tbDailies[[#This Row],[FX]]</f>
        <v>209.50442999999999</v>
      </c>
      <c r="L1043" s="16">
        <f>_xlfn.XLOOKUP(tbDailies[[#This Row],[Month]],tbMonthlies[Month],tbMonthlies[US Inflation],L1044)</f>
        <v>1.55E-2</v>
      </c>
      <c r="M1043" s="39">
        <f>_xlfn.XLOOKUP(tbDailies[[#This Row],[Month]],tbMonthlies[Month],tbMonthlies[Buffett Indicator],M1044)</f>
        <v>1.3546054677476578</v>
      </c>
      <c r="N1043" s="39">
        <f>_xlfn.XLOOKUP(tbDailies[[#This Row],[Month]],tbMonthlies[Month],tbMonthlies[CPI Indicator],N1044)</f>
        <v>0.69796536676209797</v>
      </c>
      <c r="O1043" s="39">
        <f>_xlfn.XLOOKUP(tbDailies[[#This Row],[Month]],tbMonthlies[Month],tbMonthlies[Shiller PE],O1044)</f>
        <v>0.19600000000000001</v>
      </c>
      <c r="P1043" s="39">
        <f>_xlfn.XLOOKUP(tbDailies[[#This Row],[Month]],tbMonthlies[Month],tbMonthlies[Unemployment],P1044)</f>
        <v>0.04</v>
      </c>
      <c r="Q1043" s="48">
        <f>_xlfn.XLOOKUP(tbDailies[[#This Row],[Month]],tbMonthlies[Month],tbMonthlies[Debt to GDP],Q1044)</f>
        <v>75.319000000000003</v>
      </c>
    </row>
    <row r="1044" spans="2:17" ht="30" customHeight="1" x14ac:dyDescent="0.25">
      <c r="B1044" s="10">
        <v>43469</v>
      </c>
      <c r="C1044" s="18" t="str">
        <f>TEXT(tbDailies[[#This Row],[Date]],"mmm-yy")</f>
        <v>Jan-19</v>
      </c>
      <c r="D1044" s="4">
        <v>48</v>
      </c>
      <c r="E1044" s="4" t="str">
        <f>_xlfn.XLOOKUP(tbDailies[[#This Row],[Date]],FXUSDCAD[Date],FXUSDCAD[Rate],E1045)</f>
        <v>1.3410</v>
      </c>
      <c r="F1044" s="6">
        <f>_xlfn.XLOOKUP(tbDailies[[#This Row],[Date]],BTC_USD_History[Date],BTC_USD_History[Close],"n/a")</f>
        <v>3857.717529</v>
      </c>
      <c r="G1044" s="6">
        <f>_xlfn.XLOOKUP(tbDailies[[#This Row],[Date]],ETH_USD_History[Date(UTC)],ETH_USD_History[Value],"n/a")</f>
        <v>156.04</v>
      </c>
      <c r="H1044" s="6">
        <f>_xlfn.XLOOKUP(tbDailies[[#This Row],[Date]],VOO_USD_History[Date],VOO_USD_History[Close],"n/a")</f>
        <v>231.91000399999999</v>
      </c>
      <c r="I1044" s="8">
        <f>_xlfn.XLOOKUP(tbDailies[[#This Row],[Date]],VIX_USD_History[DATE],VIX_USD_History[CLOSE],"n/a")</f>
        <v>21.38</v>
      </c>
      <c r="J1044" s="6">
        <f>tbDailies[[#This Row],[BTC-USD]]*tbDailies[[#This Row],[FX]]</f>
        <v>5173.1992063890002</v>
      </c>
      <c r="K1044" s="6">
        <f>tbDailies[[#This Row],[ETH-USD]]*tbDailies[[#This Row],[FX]]</f>
        <v>209.24963999999997</v>
      </c>
      <c r="L1044" s="16">
        <f>_xlfn.XLOOKUP(tbDailies[[#This Row],[Month]],tbMonthlies[Month],tbMonthlies[US Inflation],L1045)</f>
        <v>1.55E-2</v>
      </c>
      <c r="M1044" s="39">
        <f>_xlfn.XLOOKUP(tbDailies[[#This Row],[Month]],tbMonthlies[Month],tbMonthlies[Buffett Indicator],M1045)</f>
        <v>1.3546054677476578</v>
      </c>
      <c r="N1044" s="39">
        <f>_xlfn.XLOOKUP(tbDailies[[#This Row],[Month]],tbMonthlies[Month],tbMonthlies[CPI Indicator],N1045)</f>
        <v>0.69796536676209797</v>
      </c>
      <c r="O1044" s="39">
        <f>_xlfn.XLOOKUP(tbDailies[[#This Row],[Month]],tbMonthlies[Month],tbMonthlies[Shiller PE],O1045)</f>
        <v>0.19600000000000001</v>
      </c>
      <c r="P1044" s="39">
        <f>_xlfn.XLOOKUP(tbDailies[[#This Row],[Month]],tbMonthlies[Month],tbMonthlies[Unemployment],P1045)</f>
        <v>0.04</v>
      </c>
      <c r="Q1044" s="48">
        <f>_xlfn.XLOOKUP(tbDailies[[#This Row],[Month]],tbMonthlies[Month],tbMonthlies[Debt to GDP],Q1045)</f>
        <v>75.319000000000003</v>
      </c>
    </row>
    <row r="1045" spans="2:17" ht="30" customHeight="1" x14ac:dyDescent="0.25">
      <c r="B1045" s="10">
        <v>43468</v>
      </c>
      <c r="C1045" s="18" t="str">
        <f>TEXT(tbDailies[[#This Row],[Date]],"mmm-yy")</f>
        <v>Jan-19</v>
      </c>
      <c r="D1045" s="4">
        <v>33</v>
      </c>
      <c r="E1045" s="4" t="str">
        <f>_xlfn.XLOOKUP(tbDailies[[#This Row],[Date]],FXUSDCAD[Date],FXUSDCAD[Rate],E1046)</f>
        <v>1.3501</v>
      </c>
      <c r="F1045" s="6">
        <f>_xlfn.XLOOKUP(tbDailies[[#This Row],[Date]],BTC_USD_History[Date],BTC_USD_History[Close],"n/a")</f>
        <v>3836.741211</v>
      </c>
      <c r="G1045" s="6">
        <f>_xlfn.XLOOKUP(tbDailies[[#This Row],[Date]],ETH_USD_History[Date(UTC)],ETH_USD_History[Value],"n/a")</f>
        <v>149.44</v>
      </c>
      <c r="H1045" s="6">
        <f>_xlfn.XLOOKUP(tbDailies[[#This Row],[Date]],VOO_USD_History[Date],VOO_USD_History[Close],"n/a")</f>
        <v>224.5</v>
      </c>
      <c r="I1045" s="8">
        <f>_xlfn.XLOOKUP(tbDailies[[#This Row],[Date]],VIX_USD_History[DATE],VIX_USD_History[CLOSE],"n/a")</f>
        <v>25.45</v>
      </c>
      <c r="J1045" s="6">
        <f>tbDailies[[#This Row],[BTC-USD]]*tbDailies[[#This Row],[FX]]</f>
        <v>5179.9843089711003</v>
      </c>
      <c r="K1045" s="6">
        <f>tbDailies[[#This Row],[ETH-USD]]*tbDailies[[#This Row],[FX]]</f>
        <v>201.75894400000001</v>
      </c>
      <c r="L1045" s="16">
        <f>_xlfn.XLOOKUP(tbDailies[[#This Row],[Month]],tbMonthlies[Month],tbMonthlies[US Inflation],L1046)</f>
        <v>1.55E-2</v>
      </c>
      <c r="M1045" s="39">
        <f>_xlfn.XLOOKUP(tbDailies[[#This Row],[Month]],tbMonthlies[Month],tbMonthlies[Buffett Indicator],M1046)</f>
        <v>1.3546054677476578</v>
      </c>
      <c r="N1045" s="39">
        <f>_xlfn.XLOOKUP(tbDailies[[#This Row],[Month]],tbMonthlies[Month],tbMonthlies[CPI Indicator],N1046)</f>
        <v>0.69796536676209797</v>
      </c>
      <c r="O1045" s="39">
        <f>_xlfn.XLOOKUP(tbDailies[[#This Row],[Month]],tbMonthlies[Month],tbMonthlies[Shiller PE],O1046)</f>
        <v>0.19600000000000001</v>
      </c>
      <c r="P1045" s="39">
        <f>_xlfn.XLOOKUP(tbDailies[[#This Row],[Month]],tbMonthlies[Month],tbMonthlies[Unemployment],P1046)</f>
        <v>0.04</v>
      </c>
      <c r="Q1045" s="48">
        <f>_xlfn.XLOOKUP(tbDailies[[#This Row],[Month]],tbMonthlies[Month],tbMonthlies[Debt to GDP],Q1046)</f>
        <v>75.319000000000003</v>
      </c>
    </row>
    <row r="1046" spans="2:17" ht="30" customHeight="1" x14ac:dyDescent="0.25">
      <c r="B1046" s="10">
        <v>43467</v>
      </c>
      <c r="C1046" s="18" t="str">
        <f>TEXT(tbDailies[[#This Row],[Date]],"mmm-yy")</f>
        <v>Jan-19</v>
      </c>
      <c r="D1046" s="4">
        <v>30</v>
      </c>
      <c r="E1046" s="4" t="str">
        <f>_xlfn.XLOOKUP(tbDailies[[#This Row],[Date]],FXUSDCAD[Date],FXUSDCAD[Rate],E1047)</f>
        <v>1.3600</v>
      </c>
      <c r="F1046" s="6">
        <f>_xlfn.XLOOKUP(tbDailies[[#This Row],[Date]],BTC_USD_History[Date],BTC_USD_History[Close],"n/a")</f>
        <v>3943.4094239999999</v>
      </c>
      <c r="G1046" s="6">
        <f>_xlfn.XLOOKUP(tbDailies[[#This Row],[Date]],ETH_USD_History[Date(UTC)],ETH_USD_History[Value],"n/a")</f>
        <v>156.57</v>
      </c>
      <c r="H1046" s="6">
        <f>_xlfn.XLOOKUP(tbDailies[[#This Row],[Date]],VOO_USD_History[Date],VOO_USD_History[Close],"n/a")</f>
        <v>229.990005</v>
      </c>
      <c r="I1046" s="8">
        <f>_xlfn.XLOOKUP(tbDailies[[#This Row],[Date]],VIX_USD_History[DATE],VIX_USD_History[CLOSE],"n/a")</f>
        <v>23.22</v>
      </c>
      <c r="J1046" s="6">
        <f>tbDailies[[#This Row],[BTC-USD]]*tbDailies[[#This Row],[FX]]</f>
        <v>5363.0368166400003</v>
      </c>
      <c r="K1046" s="6">
        <f>tbDailies[[#This Row],[ETH-USD]]*tbDailies[[#This Row],[FX]]</f>
        <v>212.93520000000001</v>
      </c>
      <c r="L1046" s="16">
        <f>_xlfn.XLOOKUP(tbDailies[[#This Row],[Month]],tbMonthlies[Month],tbMonthlies[US Inflation],L1047)</f>
        <v>1.55E-2</v>
      </c>
      <c r="M1046" s="39">
        <f>_xlfn.XLOOKUP(tbDailies[[#This Row],[Month]],tbMonthlies[Month],tbMonthlies[Buffett Indicator],M1047)</f>
        <v>1.3546054677476578</v>
      </c>
      <c r="N1046" s="39">
        <f>_xlfn.XLOOKUP(tbDailies[[#This Row],[Month]],tbMonthlies[Month],tbMonthlies[CPI Indicator],N1047)</f>
        <v>0.69796536676209797</v>
      </c>
      <c r="O1046" s="39">
        <f>_xlfn.XLOOKUP(tbDailies[[#This Row],[Month]],tbMonthlies[Month],tbMonthlies[Shiller PE],O1047)</f>
        <v>0.19600000000000001</v>
      </c>
      <c r="P1046" s="39">
        <f>_xlfn.XLOOKUP(tbDailies[[#This Row],[Month]],tbMonthlies[Month],tbMonthlies[Unemployment],P1047)</f>
        <v>0.04</v>
      </c>
      <c r="Q1046" s="48">
        <f>_xlfn.XLOOKUP(tbDailies[[#This Row],[Month]],tbMonthlies[Month],tbMonthlies[Debt to GDP],Q1047)</f>
        <v>75.319000000000003</v>
      </c>
    </row>
    <row r="1047" spans="2:17" ht="30" customHeight="1" x14ac:dyDescent="0.25">
      <c r="B1047" s="10">
        <v>43466</v>
      </c>
      <c r="C1047" s="18" t="str">
        <f>TEXT(tbDailies[[#This Row],[Date]],"mmm-yy")</f>
        <v>Jan-19</v>
      </c>
      <c r="D1047" s="4">
        <v>24</v>
      </c>
      <c r="E1047" s="4" t="str">
        <f>_xlfn.XLOOKUP(tbDailies[[#This Row],[Date]],FXUSDCAD[Date],FXUSDCAD[Rate],E1048)</f>
        <v>1.3642</v>
      </c>
      <c r="F1047" s="6">
        <f>_xlfn.XLOOKUP(tbDailies[[#This Row],[Date]],BTC_USD_History[Date],BTC_USD_History[Close],"n/a")</f>
        <v>3843.5200199999999</v>
      </c>
      <c r="G1047" s="6">
        <f>_xlfn.XLOOKUP(tbDailies[[#This Row],[Date]],ETH_USD_History[Date(UTC)],ETH_USD_History[Value],"n/a")</f>
        <v>142.66</v>
      </c>
      <c r="H1047" s="6" t="str">
        <f>_xlfn.XLOOKUP(tbDailies[[#This Row],[Date]],VOO_USD_History[Date],VOO_USD_History[Close],"n/a")</f>
        <v>n/a</v>
      </c>
      <c r="I1047" s="8" t="str">
        <f>_xlfn.XLOOKUP(tbDailies[[#This Row],[Date]],VIX_USD_History[DATE],VIX_USD_History[CLOSE],"n/a")</f>
        <v>n/a</v>
      </c>
      <c r="J1047" s="6">
        <f>tbDailies[[#This Row],[BTC-USD]]*tbDailies[[#This Row],[FX]]</f>
        <v>5243.3300112840006</v>
      </c>
      <c r="K1047" s="6">
        <f>tbDailies[[#This Row],[ETH-USD]]*tbDailies[[#This Row],[FX]]</f>
        <v>194.616772</v>
      </c>
      <c r="L1047" s="16">
        <f>_xlfn.XLOOKUP(tbDailies[[#This Row],[Month]],tbMonthlies[Month],tbMonthlies[US Inflation],L1048)</f>
        <v>1.55E-2</v>
      </c>
      <c r="M1047" s="39">
        <f>_xlfn.XLOOKUP(tbDailies[[#This Row],[Month]],tbMonthlies[Month],tbMonthlies[Buffett Indicator],M1048)</f>
        <v>1.3546054677476578</v>
      </c>
      <c r="N1047" s="39">
        <f>_xlfn.XLOOKUP(tbDailies[[#This Row],[Month]],tbMonthlies[Month],tbMonthlies[CPI Indicator],N1048)</f>
        <v>0.69796536676209797</v>
      </c>
      <c r="O1047" s="39">
        <f>_xlfn.XLOOKUP(tbDailies[[#This Row],[Month]],tbMonthlies[Month],tbMonthlies[Shiller PE],O1048)</f>
        <v>0.19600000000000001</v>
      </c>
      <c r="P1047" s="39">
        <f>_xlfn.XLOOKUP(tbDailies[[#This Row],[Month]],tbMonthlies[Month],tbMonthlies[Unemployment],P1048)</f>
        <v>0.04</v>
      </c>
      <c r="Q1047" s="48">
        <f>_xlfn.XLOOKUP(tbDailies[[#This Row],[Month]],tbMonthlies[Month],tbMonthlies[Debt to GDP],Q1048)</f>
        <v>75.319000000000003</v>
      </c>
    </row>
    <row r="1048" spans="2:17" ht="30" customHeight="1" x14ac:dyDescent="0.25">
      <c r="B1048" s="10">
        <v>43465</v>
      </c>
      <c r="C1048" s="18" t="str">
        <f>TEXT(tbDailies[[#This Row],[Date]],"mmm-yy")</f>
        <v>Dec-18</v>
      </c>
      <c r="D1048" s="4">
        <v>26</v>
      </c>
      <c r="E1048" s="4" t="str">
        <f>_xlfn.XLOOKUP(tbDailies[[#This Row],[Date]],FXUSDCAD[Date],FXUSDCAD[Rate],E1049)</f>
        <v>1.3642</v>
      </c>
      <c r="F1048" s="6">
        <f>_xlfn.XLOOKUP(tbDailies[[#This Row],[Date]],BTC_USD_History[Date],BTC_USD_History[Close],"n/a")</f>
        <v>3742.7004390000002</v>
      </c>
      <c r="G1048" s="6">
        <f>_xlfn.XLOOKUP(tbDailies[[#This Row],[Date]],ETH_USD_History[Date(UTC)],ETH_USD_History[Value],"n/a")</f>
        <v>133.49</v>
      </c>
      <c r="H1048" s="6">
        <f>_xlfn.XLOOKUP(tbDailies[[#This Row],[Date]],VOO_USD_History[Date],VOO_USD_History[Close],"n/a")</f>
        <v>229.80999800000001</v>
      </c>
      <c r="I1048" s="8">
        <f>_xlfn.XLOOKUP(tbDailies[[#This Row],[Date]],VIX_USD_History[DATE],VIX_USD_History[CLOSE],"n/a")</f>
        <v>25.42</v>
      </c>
      <c r="J1048" s="6">
        <f>tbDailies[[#This Row],[BTC-USD]]*tbDailies[[#This Row],[FX]]</f>
        <v>5105.7919388838009</v>
      </c>
      <c r="K1048" s="6">
        <f>tbDailies[[#This Row],[ETH-USD]]*tbDailies[[#This Row],[FX]]</f>
        <v>182.10705800000002</v>
      </c>
      <c r="L1048" s="16">
        <f>_xlfn.XLOOKUP(tbDailies[[#This Row],[Month]],tbMonthlies[Month],tbMonthlies[US Inflation],L1049)</f>
        <v>1.9099999999999999E-2</v>
      </c>
      <c r="M1048" s="39">
        <f>_xlfn.XLOOKUP(tbDailies[[#This Row],[Month]],tbMonthlies[Month],tbMonthlies[Buffett Indicator],M1049)</f>
        <v>1.3668584908946551</v>
      </c>
      <c r="N1048" s="39">
        <f>_xlfn.XLOOKUP(tbDailies[[#This Row],[Month]],tbMonthlies[Month],tbMonthlies[CPI Indicator],N1049)</f>
        <v>0.73209488008858581</v>
      </c>
      <c r="O1048" s="39">
        <f>_xlfn.XLOOKUP(tbDailies[[#This Row],[Month]],tbMonthlies[Month],tbMonthlies[Shiller PE],O1049)</f>
        <v>0.19390000000000002</v>
      </c>
      <c r="P1048" s="39">
        <f>_xlfn.XLOOKUP(tbDailies[[#This Row],[Month]],tbMonthlies[Month],tbMonthlies[Unemployment],P1049)</f>
        <v>3.9E-2</v>
      </c>
      <c r="Q1048" s="48">
        <f>_xlfn.XLOOKUP(tbDailies[[#This Row],[Month]],tbMonthlies[Month],tbMonthlies[Debt to GDP],Q1049)</f>
        <v>76.066999999999993</v>
      </c>
    </row>
    <row r="1049" spans="2:17" ht="30" customHeight="1" x14ac:dyDescent="0.25">
      <c r="B1049" s="10">
        <v>43464</v>
      </c>
      <c r="C1049" s="18" t="str">
        <f>TEXT(tbDailies[[#This Row],[Date]],"mmm-yy")</f>
        <v>Dec-18</v>
      </c>
      <c r="D1049" s="4">
        <v>23</v>
      </c>
      <c r="E1049" s="4" t="str">
        <f>_xlfn.XLOOKUP(tbDailies[[#This Row],[Date]],FXUSDCAD[Date],FXUSDCAD[Rate],E1050)</f>
        <v>1.3638</v>
      </c>
      <c r="F1049" s="6">
        <f>_xlfn.XLOOKUP(tbDailies[[#This Row],[Date]],BTC_USD_History[Date],BTC_USD_History[Close],"n/a")</f>
        <v>3865.9526369999999</v>
      </c>
      <c r="G1049" s="6">
        <f>_xlfn.XLOOKUP(tbDailies[[#This Row],[Date]],ETH_USD_History[Date(UTC)],ETH_USD_History[Value],"n/a")</f>
        <v>141.33000000000001</v>
      </c>
      <c r="H1049" s="6" t="str">
        <f>_xlfn.XLOOKUP(tbDailies[[#This Row],[Date]],VOO_USD_History[Date],VOO_USD_History[Close],"n/a")</f>
        <v>n/a</v>
      </c>
      <c r="I1049" s="8" t="str">
        <f>_xlfn.XLOOKUP(tbDailies[[#This Row],[Date]],VIX_USD_History[DATE],VIX_USD_History[CLOSE],"n/a")</f>
        <v>n/a</v>
      </c>
      <c r="J1049" s="6">
        <f>tbDailies[[#This Row],[BTC-USD]]*tbDailies[[#This Row],[FX]]</f>
        <v>5272.3862063405995</v>
      </c>
      <c r="K1049" s="6">
        <f>tbDailies[[#This Row],[ETH-USD]]*tbDailies[[#This Row],[FX]]</f>
        <v>192.74585400000001</v>
      </c>
      <c r="L1049" s="16">
        <f>_xlfn.XLOOKUP(tbDailies[[#This Row],[Month]],tbMonthlies[Month],tbMonthlies[US Inflation],L1050)</f>
        <v>1.9099999999999999E-2</v>
      </c>
      <c r="M1049" s="39">
        <f>_xlfn.XLOOKUP(tbDailies[[#This Row],[Month]],tbMonthlies[Month],tbMonthlies[Buffett Indicator],M1050)</f>
        <v>1.3668584908946551</v>
      </c>
      <c r="N1049" s="39">
        <f>_xlfn.XLOOKUP(tbDailies[[#This Row],[Month]],tbMonthlies[Month],tbMonthlies[CPI Indicator],N1050)</f>
        <v>0.73209488008858581</v>
      </c>
      <c r="O1049" s="39">
        <f>_xlfn.XLOOKUP(tbDailies[[#This Row],[Month]],tbMonthlies[Month],tbMonthlies[Shiller PE],O1050)</f>
        <v>0.19390000000000002</v>
      </c>
      <c r="P1049" s="39">
        <f>_xlfn.XLOOKUP(tbDailies[[#This Row],[Month]],tbMonthlies[Month],tbMonthlies[Unemployment],P1050)</f>
        <v>3.9E-2</v>
      </c>
      <c r="Q1049" s="48">
        <f>_xlfn.XLOOKUP(tbDailies[[#This Row],[Month]],tbMonthlies[Month],tbMonthlies[Debt to GDP],Q1050)</f>
        <v>76.066999999999993</v>
      </c>
    </row>
    <row r="1050" spans="2:17" ht="30" customHeight="1" x14ac:dyDescent="0.25">
      <c r="B1050" s="10">
        <v>43463</v>
      </c>
      <c r="C1050" s="18" t="str">
        <f>TEXT(tbDailies[[#This Row],[Date]],"mmm-yy")</f>
        <v>Dec-18</v>
      </c>
      <c r="D1050" s="4">
        <v>24</v>
      </c>
      <c r="E1050" s="4" t="str">
        <f>_xlfn.XLOOKUP(tbDailies[[#This Row],[Date]],FXUSDCAD[Date],FXUSDCAD[Rate],E1051)</f>
        <v>1.3638</v>
      </c>
      <c r="F1050" s="6">
        <f>_xlfn.XLOOKUP(tbDailies[[#This Row],[Date]],BTC_USD_History[Date],BTC_USD_History[Close],"n/a")</f>
        <v>3820.4086910000001</v>
      </c>
      <c r="G1050" s="6">
        <f>_xlfn.XLOOKUP(tbDailies[[#This Row],[Date]],ETH_USD_History[Date(UTC)],ETH_USD_History[Value],"n/a")</f>
        <v>137.30000000000001</v>
      </c>
      <c r="H1050" s="6" t="str">
        <f>_xlfn.XLOOKUP(tbDailies[[#This Row],[Date]],VOO_USD_History[Date],VOO_USD_History[Close],"n/a")</f>
        <v>n/a</v>
      </c>
      <c r="I1050" s="8" t="str">
        <f>_xlfn.XLOOKUP(tbDailies[[#This Row],[Date]],VIX_USD_History[DATE],VIX_USD_History[CLOSE],"n/a")</f>
        <v>n/a</v>
      </c>
      <c r="J1050" s="6">
        <f>tbDailies[[#This Row],[BTC-USD]]*tbDailies[[#This Row],[FX]]</f>
        <v>5210.2733727857994</v>
      </c>
      <c r="K1050" s="6">
        <f>tbDailies[[#This Row],[ETH-USD]]*tbDailies[[#This Row],[FX]]</f>
        <v>187.24974</v>
      </c>
      <c r="L1050" s="16">
        <f>_xlfn.XLOOKUP(tbDailies[[#This Row],[Month]],tbMonthlies[Month],tbMonthlies[US Inflation],L1051)</f>
        <v>1.9099999999999999E-2</v>
      </c>
      <c r="M1050" s="39">
        <f>_xlfn.XLOOKUP(tbDailies[[#This Row],[Month]],tbMonthlies[Month],tbMonthlies[Buffett Indicator],M1051)</f>
        <v>1.3668584908946551</v>
      </c>
      <c r="N1050" s="39">
        <f>_xlfn.XLOOKUP(tbDailies[[#This Row],[Month]],tbMonthlies[Month],tbMonthlies[CPI Indicator],N1051)</f>
        <v>0.73209488008858581</v>
      </c>
      <c r="O1050" s="39">
        <f>_xlfn.XLOOKUP(tbDailies[[#This Row],[Month]],tbMonthlies[Month],tbMonthlies[Shiller PE],O1051)</f>
        <v>0.19390000000000002</v>
      </c>
      <c r="P1050" s="39">
        <f>_xlfn.XLOOKUP(tbDailies[[#This Row],[Month]],tbMonthlies[Month],tbMonthlies[Unemployment],P1051)</f>
        <v>3.9E-2</v>
      </c>
      <c r="Q1050" s="48">
        <f>_xlfn.XLOOKUP(tbDailies[[#This Row],[Month]],tbMonthlies[Month],tbMonthlies[Debt to GDP],Q1051)</f>
        <v>76.066999999999993</v>
      </c>
    </row>
    <row r="1051" spans="2:17" ht="30" customHeight="1" x14ac:dyDescent="0.25">
      <c r="B1051" s="10">
        <v>43462</v>
      </c>
      <c r="C1051" s="18" t="str">
        <f>TEXT(tbDailies[[#This Row],[Date]],"mmm-yy")</f>
        <v>Dec-18</v>
      </c>
      <c r="D1051" s="4">
        <v>21</v>
      </c>
      <c r="E1051" s="4" t="str">
        <f>_xlfn.XLOOKUP(tbDailies[[#This Row],[Date]],FXUSDCAD[Date],FXUSDCAD[Rate],E1052)</f>
        <v>1.3638</v>
      </c>
      <c r="F1051" s="6">
        <f>_xlfn.XLOOKUP(tbDailies[[#This Row],[Date]],BTC_USD_History[Date],BTC_USD_History[Close],"n/a")</f>
        <v>3923.9187010000001</v>
      </c>
      <c r="G1051" s="6">
        <f>_xlfn.XLOOKUP(tbDailies[[#This Row],[Date]],ETH_USD_History[Date(UTC)],ETH_USD_History[Value],"n/a")</f>
        <v>139.72999999999999</v>
      </c>
      <c r="H1051" s="6">
        <f>_xlfn.XLOOKUP(tbDailies[[#This Row],[Date]],VOO_USD_History[Date],VOO_USD_History[Close],"n/a")</f>
        <v>227.759995</v>
      </c>
      <c r="I1051" s="8">
        <f>_xlfn.XLOOKUP(tbDailies[[#This Row],[Date]],VIX_USD_History[DATE],VIX_USD_History[CLOSE],"n/a")</f>
        <v>28.34</v>
      </c>
      <c r="J1051" s="6">
        <f>tbDailies[[#This Row],[BTC-USD]]*tbDailies[[#This Row],[FX]]</f>
        <v>5351.4403244238001</v>
      </c>
      <c r="K1051" s="6">
        <f>tbDailies[[#This Row],[ETH-USD]]*tbDailies[[#This Row],[FX]]</f>
        <v>190.56377399999997</v>
      </c>
      <c r="L1051" s="16">
        <f>_xlfn.XLOOKUP(tbDailies[[#This Row],[Month]],tbMonthlies[Month],tbMonthlies[US Inflation],L1052)</f>
        <v>1.9099999999999999E-2</v>
      </c>
      <c r="M1051" s="39">
        <f>_xlfn.XLOOKUP(tbDailies[[#This Row],[Month]],tbMonthlies[Month],tbMonthlies[Buffett Indicator],M1052)</f>
        <v>1.3668584908946551</v>
      </c>
      <c r="N1051" s="39">
        <f>_xlfn.XLOOKUP(tbDailies[[#This Row],[Month]],tbMonthlies[Month],tbMonthlies[CPI Indicator],N1052)</f>
        <v>0.73209488008858581</v>
      </c>
      <c r="O1051" s="39">
        <f>_xlfn.XLOOKUP(tbDailies[[#This Row],[Month]],tbMonthlies[Month],tbMonthlies[Shiller PE],O1052)</f>
        <v>0.19390000000000002</v>
      </c>
      <c r="P1051" s="39">
        <f>_xlfn.XLOOKUP(tbDailies[[#This Row],[Month]],tbMonthlies[Month],tbMonthlies[Unemployment],P1052)</f>
        <v>3.9E-2</v>
      </c>
      <c r="Q1051" s="48">
        <f>_xlfn.XLOOKUP(tbDailies[[#This Row],[Month]],tbMonthlies[Month],tbMonthlies[Debt to GDP],Q1052)</f>
        <v>76.066999999999993</v>
      </c>
    </row>
    <row r="1052" spans="2:17" ht="30" customHeight="1" x14ac:dyDescent="0.25">
      <c r="B1052" s="10">
        <v>43461</v>
      </c>
      <c r="C1052" s="18" t="str">
        <f>TEXT(tbDailies[[#This Row],[Date]],"mmm-yy")</f>
        <v>Dec-18</v>
      </c>
      <c r="D1052" s="4">
        <v>29</v>
      </c>
      <c r="E1052" s="4" t="str">
        <f>_xlfn.XLOOKUP(tbDailies[[#This Row],[Date]],FXUSDCAD[Date],FXUSDCAD[Rate],E1053)</f>
        <v>1.3641</v>
      </c>
      <c r="F1052" s="6">
        <f>_xlfn.XLOOKUP(tbDailies[[#This Row],[Date]],BTC_USD_History[Date],BTC_USD_History[Close],"n/a")</f>
        <v>3654.8334960000002</v>
      </c>
      <c r="G1052" s="6">
        <f>_xlfn.XLOOKUP(tbDailies[[#This Row],[Date]],ETH_USD_History[Date(UTC)],ETH_USD_History[Value],"n/a")</f>
        <v>116.72</v>
      </c>
      <c r="H1052" s="6">
        <f>_xlfn.XLOOKUP(tbDailies[[#This Row],[Date]],VOO_USD_History[Date],VOO_USD_History[Close],"n/a")</f>
        <v>228.050003</v>
      </c>
      <c r="I1052" s="8">
        <f>_xlfn.XLOOKUP(tbDailies[[#This Row],[Date]],VIX_USD_History[DATE],VIX_USD_History[CLOSE],"n/a")</f>
        <v>29.96</v>
      </c>
      <c r="J1052" s="6">
        <f>tbDailies[[#This Row],[BTC-USD]]*tbDailies[[#This Row],[FX]]</f>
        <v>4985.5583718936005</v>
      </c>
      <c r="K1052" s="6">
        <f>tbDailies[[#This Row],[ETH-USD]]*tbDailies[[#This Row],[FX]]</f>
        <v>159.21775200000002</v>
      </c>
      <c r="L1052" s="16">
        <f>_xlfn.XLOOKUP(tbDailies[[#This Row],[Month]],tbMonthlies[Month],tbMonthlies[US Inflation],L1053)</f>
        <v>1.9099999999999999E-2</v>
      </c>
      <c r="M1052" s="39">
        <f>_xlfn.XLOOKUP(tbDailies[[#This Row],[Month]],tbMonthlies[Month],tbMonthlies[Buffett Indicator],M1053)</f>
        <v>1.3668584908946551</v>
      </c>
      <c r="N1052" s="39">
        <f>_xlfn.XLOOKUP(tbDailies[[#This Row],[Month]],tbMonthlies[Month],tbMonthlies[CPI Indicator],N1053)</f>
        <v>0.73209488008858581</v>
      </c>
      <c r="O1052" s="39">
        <f>_xlfn.XLOOKUP(tbDailies[[#This Row],[Month]],tbMonthlies[Month],tbMonthlies[Shiller PE],O1053)</f>
        <v>0.19390000000000002</v>
      </c>
      <c r="P1052" s="39">
        <f>_xlfn.XLOOKUP(tbDailies[[#This Row],[Month]],tbMonthlies[Month],tbMonthlies[Unemployment],P1053)</f>
        <v>3.9E-2</v>
      </c>
      <c r="Q1052" s="48">
        <f>_xlfn.XLOOKUP(tbDailies[[#This Row],[Month]],tbMonthlies[Month],tbMonthlies[Debt to GDP],Q1053)</f>
        <v>76.066999999999993</v>
      </c>
    </row>
    <row r="1053" spans="2:17" ht="30" customHeight="1" x14ac:dyDescent="0.25">
      <c r="B1053" s="10">
        <v>43460</v>
      </c>
      <c r="C1053" s="18" t="str">
        <f>TEXT(tbDailies[[#This Row],[Date]],"mmm-yy")</f>
        <v>Dec-18</v>
      </c>
      <c r="D1053" s="4">
        <v>26</v>
      </c>
      <c r="E1053" s="4" t="str">
        <f>_xlfn.XLOOKUP(tbDailies[[#This Row],[Date]],FXUSDCAD[Date],FXUSDCAD[Rate],E1054)</f>
        <v>1.3589</v>
      </c>
      <c r="F1053" s="6">
        <f>_xlfn.XLOOKUP(tbDailies[[#This Row],[Date]],BTC_USD_History[Date],BTC_USD_History[Close],"n/a")</f>
        <v>3857.297607</v>
      </c>
      <c r="G1053" s="6">
        <f>_xlfn.XLOOKUP(tbDailies[[#This Row],[Date]],ETH_USD_History[Date(UTC)],ETH_USD_History[Value],"n/a")</f>
        <v>132.61000000000001</v>
      </c>
      <c r="H1053" s="6">
        <f>_xlfn.XLOOKUP(tbDailies[[#This Row],[Date]],VOO_USD_History[Date],VOO_USD_History[Close],"n/a")</f>
        <v>225.949997</v>
      </c>
      <c r="I1053" s="8">
        <f>_xlfn.XLOOKUP(tbDailies[[#This Row],[Date]],VIX_USD_History[DATE],VIX_USD_History[CLOSE],"n/a")</f>
        <v>30.41</v>
      </c>
      <c r="J1053" s="6">
        <f>tbDailies[[#This Row],[BTC-USD]]*tbDailies[[#This Row],[FX]]</f>
        <v>5241.6817181523002</v>
      </c>
      <c r="K1053" s="6">
        <f>tbDailies[[#This Row],[ETH-USD]]*tbDailies[[#This Row],[FX]]</f>
        <v>180.20372900000001</v>
      </c>
      <c r="L1053" s="16">
        <f>_xlfn.XLOOKUP(tbDailies[[#This Row],[Month]],tbMonthlies[Month],tbMonthlies[US Inflation],L1054)</f>
        <v>1.9099999999999999E-2</v>
      </c>
      <c r="M1053" s="39">
        <f>_xlfn.XLOOKUP(tbDailies[[#This Row],[Month]],tbMonthlies[Month],tbMonthlies[Buffett Indicator],M1054)</f>
        <v>1.3668584908946551</v>
      </c>
      <c r="N1053" s="39">
        <f>_xlfn.XLOOKUP(tbDailies[[#This Row],[Month]],tbMonthlies[Month],tbMonthlies[CPI Indicator],N1054)</f>
        <v>0.73209488008858581</v>
      </c>
      <c r="O1053" s="39">
        <f>_xlfn.XLOOKUP(tbDailies[[#This Row],[Month]],tbMonthlies[Month],tbMonthlies[Shiller PE],O1054)</f>
        <v>0.19390000000000002</v>
      </c>
      <c r="P1053" s="39">
        <f>_xlfn.XLOOKUP(tbDailies[[#This Row],[Month]],tbMonthlies[Month],tbMonthlies[Unemployment],P1054)</f>
        <v>3.9E-2</v>
      </c>
      <c r="Q1053" s="48">
        <f>_xlfn.XLOOKUP(tbDailies[[#This Row],[Month]],tbMonthlies[Month],tbMonthlies[Debt to GDP],Q1054)</f>
        <v>76.066999999999993</v>
      </c>
    </row>
    <row r="1054" spans="2:17" ht="30" customHeight="1" x14ac:dyDescent="0.25">
      <c r="B1054" s="10">
        <v>43459</v>
      </c>
      <c r="C1054" s="18" t="str">
        <f>TEXT(tbDailies[[#This Row],[Date]],"mmm-yy")</f>
        <v>Dec-18</v>
      </c>
      <c r="D1054" s="4">
        <v>33</v>
      </c>
      <c r="E1054" s="4" t="str">
        <f>_xlfn.XLOOKUP(tbDailies[[#This Row],[Date]],FXUSDCAD[Date],FXUSDCAD[Rate],E1055)</f>
        <v>1.3589</v>
      </c>
      <c r="F1054" s="6">
        <f>_xlfn.XLOOKUP(tbDailies[[#This Row],[Date]],BTC_USD_History[Date],BTC_USD_History[Close],"n/a")</f>
        <v>3815.4907229999999</v>
      </c>
      <c r="G1054" s="6">
        <f>_xlfn.XLOOKUP(tbDailies[[#This Row],[Date]],ETH_USD_History[Date(UTC)],ETH_USD_History[Value],"n/a")</f>
        <v>130.99</v>
      </c>
      <c r="H1054" s="6" t="str">
        <f>_xlfn.XLOOKUP(tbDailies[[#This Row],[Date]],VOO_USD_History[Date],VOO_USD_History[Close],"n/a")</f>
        <v>n/a</v>
      </c>
      <c r="I1054" s="8" t="str">
        <f>_xlfn.XLOOKUP(tbDailies[[#This Row],[Date]],VIX_USD_History[DATE],VIX_USD_History[CLOSE],"n/a")</f>
        <v>n/a</v>
      </c>
      <c r="J1054" s="6">
        <f>tbDailies[[#This Row],[BTC-USD]]*tbDailies[[#This Row],[FX]]</f>
        <v>5184.8703434847002</v>
      </c>
      <c r="K1054" s="6">
        <f>tbDailies[[#This Row],[ETH-USD]]*tbDailies[[#This Row],[FX]]</f>
        <v>178.00231100000002</v>
      </c>
      <c r="L1054" s="16">
        <f>_xlfn.XLOOKUP(tbDailies[[#This Row],[Month]],tbMonthlies[Month],tbMonthlies[US Inflation],L1055)</f>
        <v>1.9099999999999999E-2</v>
      </c>
      <c r="M1054" s="39">
        <f>_xlfn.XLOOKUP(tbDailies[[#This Row],[Month]],tbMonthlies[Month],tbMonthlies[Buffett Indicator],M1055)</f>
        <v>1.3668584908946551</v>
      </c>
      <c r="N1054" s="39">
        <f>_xlfn.XLOOKUP(tbDailies[[#This Row],[Month]],tbMonthlies[Month],tbMonthlies[CPI Indicator],N1055)</f>
        <v>0.73209488008858581</v>
      </c>
      <c r="O1054" s="39">
        <f>_xlfn.XLOOKUP(tbDailies[[#This Row],[Month]],tbMonthlies[Month],tbMonthlies[Shiller PE],O1055)</f>
        <v>0.19390000000000002</v>
      </c>
      <c r="P1054" s="39">
        <f>_xlfn.XLOOKUP(tbDailies[[#This Row],[Month]],tbMonthlies[Month],tbMonthlies[Unemployment],P1055)</f>
        <v>3.9E-2</v>
      </c>
      <c r="Q1054" s="48">
        <f>_xlfn.XLOOKUP(tbDailies[[#This Row],[Month]],tbMonthlies[Month],tbMonthlies[Debt to GDP],Q1055)</f>
        <v>76.066999999999993</v>
      </c>
    </row>
    <row r="1055" spans="2:17" ht="30" customHeight="1" x14ac:dyDescent="0.25">
      <c r="B1055" s="10">
        <v>43458</v>
      </c>
      <c r="C1055" s="18" t="str">
        <f>TEXT(tbDailies[[#This Row],[Date]],"mmm-yy")</f>
        <v>Dec-18</v>
      </c>
      <c r="D1055" s="4">
        <v>25</v>
      </c>
      <c r="E1055" s="4" t="str">
        <f>_xlfn.XLOOKUP(tbDailies[[#This Row],[Date]],FXUSDCAD[Date],FXUSDCAD[Rate],E1056)</f>
        <v>1.3589</v>
      </c>
      <c r="F1055" s="6">
        <f>_xlfn.XLOOKUP(tbDailies[[#This Row],[Date]],BTC_USD_History[Date],BTC_USD_History[Close],"n/a")</f>
        <v>4078.5991210000002</v>
      </c>
      <c r="G1055" s="6">
        <f>_xlfn.XLOOKUP(tbDailies[[#This Row],[Date]],ETH_USD_History[Date(UTC)],ETH_USD_History[Value],"n/a")</f>
        <v>140.87</v>
      </c>
      <c r="H1055" s="6">
        <f>_xlfn.XLOOKUP(tbDailies[[#This Row],[Date]],VOO_USD_History[Date],VOO_USD_History[Close],"n/a")</f>
        <v>215.070007</v>
      </c>
      <c r="I1055" s="8">
        <f>_xlfn.XLOOKUP(tbDailies[[#This Row],[Date]],VIX_USD_History[DATE],VIX_USD_History[CLOSE],"n/a")</f>
        <v>36.07</v>
      </c>
      <c r="J1055" s="6">
        <f>tbDailies[[#This Row],[BTC-USD]]*tbDailies[[#This Row],[FX]]</f>
        <v>5542.4083455269001</v>
      </c>
      <c r="K1055" s="6">
        <f>tbDailies[[#This Row],[ETH-USD]]*tbDailies[[#This Row],[FX]]</f>
        <v>191.42824300000001</v>
      </c>
      <c r="L1055" s="16">
        <f>_xlfn.XLOOKUP(tbDailies[[#This Row],[Month]],tbMonthlies[Month],tbMonthlies[US Inflation],L1056)</f>
        <v>1.9099999999999999E-2</v>
      </c>
      <c r="M1055" s="39">
        <f>_xlfn.XLOOKUP(tbDailies[[#This Row],[Month]],tbMonthlies[Month],tbMonthlies[Buffett Indicator],M1056)</f>
        <v>1.3668584908946551</v>
      </c>
      <c r="N1055" s="39">
        <f>_xlfn.XLOOKUP(tbDailies[[#This Row],[Month]],tbMonthlies[Month],tbMonthlies[CPI Indicator],N1056)</f>
        <v>0.73209488008858581</v>
      </c>
      <c r="O1055" s="39">
        <f>_xlfn.XLOOKUP(tbDailies[[#This Row],[Month]],tbMonthlies[Month],tbMonthlies[Shiller PE],O1056)</f>
        <v>0.19390000000000002</v>
      </c>
      <c r="P1055" s="39">
        <f>_xlfn.XLOOKUP(tbDailies[[#This Row],[Month]],tbMonthlies[Month],tbMonthlies[Unemployment],P1056)</f>
        <v>3.9E-2</v>
      </c>
      <c r="Q1055" s="48">
        <f>_xlfn.XLOOKUP(tbDailies[[#This Row],[Month]],tbMonthlies[Month],tbMonthlies[Debt to GDP],Q1056)</f>
        <v>76.066999999999993</v>
      </c>
    </row>
    <row r="1056" spans="2:17" ht="30" customHeight="1" x14ac:dyDescent="0.25">
      <c r="B1056" s="10">
        <v>43457</v>
      </c>
      <c r="C1056" s="18" t="str">
        <f>TEXT(tbDailies[[#This Row],[Date]],"mmm-yy")</f>
        <v>Dec-18</v>
      </c>
      <c r="D1056" s="4">
        <v>31</v>
      </c>
      <c r="E1056" s="4" t="str">
        <f>_xlfn.XLOOKUP(tbDailies[[#This Row],[Date]],FXUSDCAD[Date],FXUSDCAD[Rate],E1057)</f>
        <v>1.3566</v>
      </c>
      <c r="F1056" s="6">
        <f>_xlfn.XLOOKUP(tbDailies[[#This Row],[Date]],BTC_USD_History[Date],BTC_USD_History[Close],"n/a")</f>
        <v>3998.9802249999998</v>
      </c>
      <c r="G1056" s="6">
        <f>_xlfn.XLOOKUP(tbDailies[[#This Row],[Date]],ETH_USD_History[Date(UTC)],ETH_USD_History[Value],"n/a")</f>
        <v>131.56</v>
      </c>
      <c r="H1056" s="6" t="str">
        <f>_xlfn.XLOOKUP(tbDailies[[#This Row],[Date]],VOO_USD_History[Date],VOO_USD_History[Close],"n/a")</f>
        <v>n/a</v>
      </c>
      <c r="I1056" s="8" t="str">
        <f>_xlfn.XLOOKUP(tbDailies[[#This Row],[Date]],VIX_USD_History[DATE],VIX_USD_History[CLOSE],"n/a")</f>
        <v>n/a</v>
      </c>
      <c r="J1056" s="6">
        <f>tbDailies[[#This Row],[BTC-USD]]*tbDailies[[#This Row],[FX]]</f>
        <v>5425.0165732349997</v>
      </c>
      <c r="K1056" s="6">
        <f>tbDailies[[#This Row],[ETH-USD]]*tbDailies[[#This Row],[FX]]</f>
        <v>178.47429600000001</v>
      </c>
      <c r="L1056" s="16">
        <f>_xlfn.XLOOKUP(tbDailies[[#This Row],[Month]],tbMonthlies[Month],tbMonthlies[US Inflation],L1057)</f>
        <v>1.9099999999999999E-2</v>
      </c>
      <c r="M1056" s="39">
        <f>_xlfn.XLOOKUP(tbDailies[[#This Row],[Month]],tbMonthlies[Month],tbMonthlies[Buffett Indicator],M1057)</f>
        <v>1.3668584908946551</v>
      </c>
      <c r="N1056" s="39">
        <f>_xlfn.XLOOKUP(tbDailies[[#This Row],[Month]],tbMonthlies[Month],tbMonthlies[CPI Indicator],N1057)</f>
        <v>0.73209488008858581</v>
      </c>
      <c r="O1056" s="39">
        <f>_xlfn.XLOOKUP(tbDailies[[#This Row],[Month]],tbMonthlies[Month],tbMonthlies[Shiller PE],O1057)</f>
        <v>0.19390000000000002</v>
      </c>
      <c r="P1056" s="39">
        <f>_xlfn.XLOOKUP(tbDailies[[#This Row],[Month]],tbMonthlies[Month],tbMonthlies[Unemployment],P1057)</f>
        <v>3.9E-2</v>
      </c>
      <c r="Q1056" s="48">
        <f>_xlfn.XLOOKUP(tbDailies[[#This Row],[Month]],tbMonthlies[Month],tbMonthlies[Debt to GDP],Q1057)</f>
        <v>76.066999999999993</v>
      </c>
    </row>
    <row r="1057" spans="2:17" ht="30" customHeight="1" x14ac:dyDescent="0.25">
      <c r="B1057" s="10">
        <v>43456</v>
      </c>
      <c r="C1057" s="18" t="str">
        <f>TEXT(tbDailies[[#This Row],[Date]],"mmm-yy")</f>
        <v>Dec-18</v>
      </c>
      <c r="D1057" s="4">
        <v>28</v>
      </c>
      <c r="E1057" s="4" t="str">
        <f>_xlfn.XLOOKUP(tbDailies[[#This Row],[Date]],FXUSDCAD[Date],FXUSDCAD[Rate],E1058)</f>
        <v>1.3566</v>
      </c>
      <c r="F1057" s="6">
        <f>_xlfn.XLOOKUP(tbDailies[[#This Row],[Date]],BTC_USD_History[Date],BTC_USD_History[Close],"n/a")</f>
        <v>4014.1826169999999</v>
      </c>
      <c r="G1057" s="6">
        <f>_xlfn.XLOOKUP(tbDailies[[#This Row],[Date]],ETH_USD_History[Date(UTC)],ETH_USD_History[Value],"n/a")</f>
        <v>118.36</v>
      </c>
      <c r="H1057" s="6" t="str">
        <f>_xlfn.XLOOKUP(tbDailies[[#This Row],[Date]],VOO_USD_History[Date],VOO_USD_History[Close],"n/a")</f>
        <v>n/a</v>
      </c>
      <c r="I1057" s="8" t="str">
        <f>_xlfn.XLOOKUP(tbDailies[[#This Row],[Date]],VIX_USD_History[DATE],VIX_USD_History[CLOSE],"n/a")</f>
        <v>n/a</v>
      </c>
      <c r="J1057" s="6">
        <f>tbDailies[[#This Row],[BTC-USD]]*tbDailies[[#This Row],[FX]]</f>
        <v>5445.6401382222002</v>
      </c>
      <c r="K1057" s="6">
        <f>tbDailies[[#This Row],[ETH-USD]]*tbDailies[[#This Row],[FX]]</f>
        <v>160.56717599999999</v>
      </c>
      <c r="L1057" s="16">
        <f>_xlfn.XLOOKUP(tbDailies[[#This Row],[Month]],tbMonthlies[Month],tbMonthlies[US Inflation],L1058)</f>
        <v>1.9099999999999999E-2</v>
      </c>
      <c r="M1057" s="39">
        <f>_xlfn.XLOOKUP(tbDailies[[#This Row],[Month]],tbMonthlies[Month],tbMonthlies[Buffett Indicator],M1058)</f>
        <v>1.3668584908946551</v>
      </c>
      <c r="N1057" s="39">
        <f>_xlfn.XLOOKUP(tbDailies[[#This Row],[Month]],tbMonthlies[Month],tbMonthlies[CPI Indicator],N1058)</f>
        <v>0.73209488008858581</v>
      </c>
      <c r="O1057" s="39">
        <f>_xlfn.XLOOKUP(tbDailies[[#This Row],[Month]],tbMonthlies[Month],tbMonthlies[Shiller PE],O1058)</f>
        <v>0.19390000000000002</v>
      </c>
      <c r="P1057" s="39">
        <f>_xlfn.XLOOKUP(tbDailies[[#This Row],[Month]],tbMonthlies[Month],tbMonthlies[Unemployment],P1058)</f>
        <v>3.9E-2</v>
      </c>
      <c r="Q1057" s="48">
        <f>_xlfn.XLOOKUP(tbDailies[[#This Row],[Month]],tbMonthlies[Month],tbMonthlies[Debt to GDP],Q1058)</f>
        <v>76.066999999999993</v>
      </c>
    </row>
    <row r="1058" spans="2:17" ht="30" customHeight="1" x14ac:dyDescent="0.25">
      <c r="B1058" s="10">
        <v>43455</v>
      </c>
      <c r="C1058" s="18" t="str">
        <f>TEXT(tbDailies[[#This Row],[Date]],"mmm-yy")</f>
        <v>Dec-18</v>
      </c>
      <c r="D1058" s="4">
        <v>35</v>
      </c>
      <c r="E1058" s="4" t="str">
        <f>_xlfn.XLOOKUP(tbDailies[[#This Row],[Date]],FXUSDCAD[Date],FXUSDCAD[Rate],E1059)</f>
        <v>1.3566</v>
      </c>
      <c r="F1058" s="6">
        <f>_xlfn.XLOOKUP(tbDailies[[#This Row],[Date]],BTC_USD_History[Date],BTC_USD_History[Close],"n/a")</f>
        <v>3896.5437010000001</v>
      </c>
      <c r="G1058" s="6">
        <f>_xlfn.XLOOKUP(tbDailies[[#This Row],[Date]],ETH_USD_History[Date(UTC)],ETH_USD_History[Value],"n/a")</f>
        <v>109.44</v>
      </c>
      <c r="H1058" s="6">
        <f>_xlfn.XLOOKUP(tbDailies[[#This Row],[Date]],VOO_USD_History[Date],VOO_USD_History[Close],"n/a")</f>
        <v>221.16000399999999</v>
      </c>
      <c r="I1058" s="8">
        <f>_xlfn.XLOOKUP(tbDailies[[#This Row],[Date]],VIX_USD_History[DATE],VIX_USD_History[CLOSE],"n/a")</f>
        <v>30.11</v>
      </c>
      <c r="J1058" s="6">
        <f>tbDailies[[#This Row],[BTC-USD]]*tbDailies[[#This Row],[FX]]</f>
        <v>5286.0511847766002</v>
      </c>
      <c r="K1058" s="6">
        <f>tbDailies[[#This Row],[ETH-USD]]*tbDailies[[#This Row],[FX]]</f>
        <v>148.46630400000001</v>
      </c>
      <c r="L1058" s="16">
        <f>_xlfn.XLOOKUP(tbDailies[[#This Row],[Month]],tbMonthlies[Month],tbMonthlies[US Inflation],L1059)</f>
        <v>1.9099999999999999E-2</v>
      </c>
      <c r="M1058" s="39">
        <f>_xlfn.XLOOKUP(tbDailies[[#This Row],[Month]],tbMonthlies[Month],tbMonthlies[Buffett Indicator],M1059)</f>
        <v>1.3668584908946551</v>
      </c>
      <c r="N1058" s="39">
        <f>_xlfn.XLOOKUP(tbDailies[[#This Row],[Month]],tbMonthlies[Month],tbMonthlies[CPI Indicator],N1059)</f>
        <v>0.73209488008858581</v>
      </c>
      <c r="O1058" s="39">
        <f>_xlfn.XLOOKUP(tbDailies[[#This Row],[Month]],tbMonthlies[Month],tbMonthlies[Shiller PE],O1059)</f>
        <v>0.19390000000000002</v>
      </c>
      <c r="P1058" s="39">
        <f>_xlfn.XLOOKUP(tbDailies[[#This Row],[Month]],tbMonthlies[Month],tbMonthlies[Unemployment],P1059)</f>
        <v>3.9E-2</v>
      </c>
      <c r="Q1058" s="48">
        <f>_xlfn.XLOOKUP(tbDailies[[#This Row],[Month]],tbMonthlies[Month],tbMonthlies[Debt to GDP],Q1059)</f>
        <v>76.066999999999993</v>
      </c>
    </row>
    <row r="1059" spans="2:17" ht="30" customHeight="1" x14ac:dyDescent="0.25">
      <c r="B1059" s="10">
        <v>43454</v>
      </c>
      <c r="C1059" s="18" t="str">
        <f>TEXT(tbDailies[[#This Row],[Date]],"mmm-yy")</f>
        <v>Dec-18</v>
      </c>
      <c r="D1059" s="4">
        <v>27</v>
      </c>
      <c r="E1059" s="4" t="str">
        <f>_xlfn.XLOOKUP(tbDailies[[#This Row],[Date]],FXUSDCAD[Date],FXUSDCAD[Rate],E1060)</f>
        <v>1.3495</v>
      </c>
      <c r="F1059" s="6">
        <f>_xlfn.XLOOKUP(tbDailies[[#This Row],[Date]],BTC_USD_History[Date],BTC_USD_History[Close],"n/a")</f>
        <v>4134.4414059999999</v>
      </c>
      <c r="G1059" s="6">
        <f>_xlfn.XLOOKUP(tbDailies[[#This Row],[Date]],ETH_USD_History[Date(UTC)],ETH_USD_History[Value],"n/a")</f>
        <v>116.43</v>
      </c>
      <c r="H1059" s="6">
        <f>_xlfn.XLOOKUP(tbDailies[[#This Row],[Date]],VOO_USD_History[Date],VOO_USD_History[Close],"n/a")</f>
        <v>225.64999399999999</v>
      </c>
      <c r="I1059" s="8">
        <f>_xlfn.XLOOKUP(tbDailies[[#This Row],[Date]],VIX_USD_History[DATE],VIX_USD_History[CLOSE],"n/a")</f>
        <v>28.38</v>
      </c>
      <c r="J1059" s="6">
        <f>tbDailies[[#This Row],[BTC-USD]]*tbDailies[[#This Row],[FX]]</f>
        <v>5579.4286773969998</v>
      </c>
      <c r="K1059" s="6">
        <f>tbDailies[[#This Row],[ETH-USD]]*tbDailies[[#This Row],[FX]]</f>
        <v>157.12228500000001</v>
      </c>
      <c r="L1059" s="16">
        <f>_xlfn.XLOOKUP(tbDailies[[#This Row],[Month]],tbMonthlies[Month],tbMonthlies[US Inflation],L1060)</f>
        <v>1.9099999999999999E-2</v>
      </c>
      <c r="M1059" s="39">
        <f>_xlfn.XLOOKUP(tbDailies[[#This Row],[Month]],tbMonthlies[Month],tbMonthlies[Buffett Indicator],M1060)</f>
        <v>1.3668584908946551</v>
      </c>
      <c r="N1059" s="39">
        <f>_xlfn.XLOOKUP(tbDailies[[#This Row],[Month]],tbMonthlies[Month],tbMonthlies[CPI Indicator],N1060)</f>
        <v>0.73209488008858581</v>
      </c>
      <c r="O1059" s="39">
        <f>_xlfn.XLOOKUP(tbDailies[[#This Row],[Month]],tbMonthlies[Month],tbMonthlies[Shiller PE],O1060)</f>
        <v>0.19390000000000002</v>
      </c>
      <c r="P1059" s="39">
        <f>_xlfn.XLOOKUP(tbDailies[[#This Row],[Month]],tbMonthlies[Month],tbMonthlies[Unemployment],P1060)</f>
        <v>3.9E-2</v>
      </c>
      <c r="Q1059" s="48">
        <f>_xlfn.XLOOKUP(tbDailies[[#This Row],[Month]],tbMonthlies[Month],tbMonthlies[Debt to GDP],Q1060)</f>
        <v>76.066999999999993</v>
      </c>
    </row>
    <row r="1060" spans="2:17" ht="30" customHeight="1" x14ac:dyDescent="0.25">
      <c r="B1060" s="10">
        <v>43453</v>
      </c>
      <c r="C1060" s="18" t="str">
        <f>TEXT(tbDailies[[#This Row],[Date]],"mmm-yy")</f>
        <v>Dec-18</v>
      </c>
      <c r="D1060" s="4">
        <v>21</v>
      </c>
      <c r="E1060" s="4" t="str">
        <f>_xlfn.XLOOKUP(tbDailies[[#This Row],[Date]],FXUSDCAD[Date],FXUSDCAD[Rate],E1061)</f>
        <v>1.3450</v>
      </c>
      <c r="F1060" s="6">
        <f>_xlfn.XLOOKUP(tbDailies[[#This Row],[Date]],BTC_USD_History[Date],BTC_USD_History[Close],"n/a")</f>
        <v>3745.9506839999999</v>
      </c>
      <c r="G1060" s="6">
        <f>_xlfn.XLOOKUP(tbDailies[[#This Row],[Date]],ETH_USD_History[Date(UTC)],ETH_USD_History[Value],"n/a")</f>
        <v>100.63</v>
      </c>
      <c r="H1060" s="6">
        <f>_xlfn.XLOOKUP(tbDailies[[#This Row],[Date]],VOO_USD_History[Date],VOO_USD_History[Close],"n/a")</f>
        <v>229.41999799999999</v>
      </c>
      <c r="I1060" s="8">
        <f>_xlfn.XLOOKUP(tbDailies[[#This Row],[Date]],VIX_USD_History[DATE],VIX_USD_History[CLOSE],"n/a")</f>
        <v>25.58</v>
      </c>
      <c r="J1060" s="6">
        <f>tbDailies[[#This Row],[BTC-USD]]*tbDailies[[#This Row],[FX]]</f>
        <v>5038.3036699799995</v>
      </c>
      <c r="K1060" s="6">
        <f>tbDailies[[#This Row],[ETH-USD]]*tbDailies[[#This Row],[FX]]</f>
        <v>135.34734999999998</v>
      </c>
      <c r="L1060" s="16">
        <f>_xlfn.XLOOKUP(tbDailies[[#This Row],[Month]],tbMonthlies[Month],tbMonthlies[US Inflation],L1061)</f>
        <v>1.9099999999999999E-2</v>
      </c>
      <c r="M1060" s="39">
        <f>_xlfn.XLOOKUP(tbDailies[[#This Row],[Month]],tbMonthlies[Month],tbMonthlies[Buffett Indicator],M1061)</f>
        <v>1.3668584908946551</v>
      </c>
      <c r="N1060" s="39">
        <f>_xlfn.XLOOKUP(tbDailies[[#This Row],[Month]],tbMonthlies[Month],tbMonthlies[CPI Indicator],N1061)</f>
        <v>0.73209488008858581</v>
      </c>
      <c r="O1060" s="39">
        <f>_xlfn.XLOOKUP(tbDailies[[#This Row],[Month]],tbMonthlies[Month],tbMonthlies[Shiller PE],O1061)</f>
        <v>0.19390000000000002</v>
      </c>
      <c r="P1060" s="39">
        <f>_xlfn.XLOOKUP(tbDailies[[#This Row],[Month]],tbMonthlies[Month],tbMonthlies[Unemployment],P1061)</f>
        <v>3.9E-2</v>
      </c>
      <c r="Q1060" s="48">
        <f>_xlfn.XLOOKUP(tbDailies[[#This Row],[Month]],tbMonthlies[Month],tbMonthlies[Debt to GDP],Q1061)</f>
        <v>76.066999999999993</v>
      </c>
    </row>
    <row r="1061" spans="2:17" ht="30" customHeight="1" x14ac:dyDescent="0.25">
      <c r="B1061" s="10">
        <v>43452</v>
      </c>
      <c r="C1061" s="18" t="str">
        <f>TEXT(tbDailies[[#This Row],[Date]],"mmm-yy")</f>
        <v>Dec-18</v>
      </c>
      <c r="D1061" s="4">
        <v>23</v>
      </c>
      <c r="E1061" s="4" t="str">
        <f>_xlfn.XLOOKUP(tbDailies[[#This Row],[Date]],FXUSDCAD[Date],FXUSDCAD[Rate],E1062)</f>
        <v>1.3454</v>
      </c>
      <c r="F1061" s="6">
        <f>_xlfn.XLOOKUP(tbDailies[[#This Row],[Date]],BTC_USD_History[Date],BTC_USD_History[Close],"n/a")</f>
        <v>3696.0590820000002</v>
      </c>
      <c r="G1061" s="6">
        <f>_xlfn.XLOOKUP(tbDailies[[#This Row],[Date]],ETH_USD_History[Date(UTC)],ETH_USD_History[Value],"n/a")</f>
        <v>102.44</v>
      </c>
      <c r="H1061" s="6">
        <f>_xlfn.XLOOKUP(tbDailies[[#This Row],[Date]],VOO_USD_History[Date],VOO_USD_History[Close],"n/a")</f>
        <v>233.13999899999999</v>
      </c>
      <c r="I1061" s="8">
        <f>_xlfn.XLOOKUP(tbDailies[[#This Row],[Date]],VIX_USD_History[DATE],VIX_USD_History[CLOSE],"n/a")</f>
        <v>25.58</v>
      </c>
      <c r="J1061" s="6">
        <f>tbDailies[[#This Row],[BTC-USD]]*tbDailies[[#This Row],[FX]]</f>
        <v>4972.6778889227999</v>
      </c>
      <c r="K1061" s="6">
        <f>tbDailies[[#This Row],[ETH-USD]]*tbDailies[[#This Row],[FX]]</f>
        <v>137.82277599999998</v>
      </c>
      <c r="L1061" s="16">
        <f>_xlfn.XLOOKUP(tbDailies[[#This Row],[Month]],tbMonthlies[Month],tbMonthlies[US Inflation],L1062)</f>
        <v>1.9099999999999999E-2</v>
      </c>
      <c r="M1061" s="39">
        <f>_xlfn.XLOOKUP(tbDailies[[#This Row],[Month]],tbMonthlies[Month],tbMonthlies[Buffett Indicator],M1062)</f>
        <v>1.3668584908946551</v>
      </c>
      <c r="N1061" s="39">
        <f>_xlfn.XLOOKUP(tbDailies[[#This Row],[Month]],tbMonthlies[Month],tbMonthlies[CPI Indicator],N1062)</f>
        <v>0.73209488008858581</v>
      </c>
      <c r="O1061" s="39">
        <f>_xlfn.XLOOKUP(tbDailies[[#This Row],[Month]],tbMonthlies[Month],tbMonthlies[Shiller PE],O1062)</f>
        <v>0.19390000000000002</v>
      </c>
      <c r="P1061" s="39">
        <f>_xlfn.XLOOKUP(tbDailies[[#This Row],[Month]],tbMonthlies[Month],tbMonthlies[Unemployment],P1062)</f>
        <v>3.9E-2</v>
      </c>
      <c r="Q1061" s="48">
        <f>_xlfn.XLOOKUP(tbDailies[[#This Row],[Month]],tbMonthlies[Month],tbMonthlies[Debt to GDP],Q1062)</f>
        <v>76.066999999999993</v>
      </c>
    </row>
    <row r="1062" spans="2:17" ht="30" customHeight="1" x14ac:dyDescent="0.25">
      <c r="B1062" s="10">
        <v>43451</v>
      </c>
      <c r="C1062" s="18" t="str">
        <f>TEXT(tbDailies[[#This Row],[Date]],"mmm-yy")</f>
        <v>Dec-18</v>
      </c>
      <c r="D1062" s="4">
        <v>17</v>
      </c>
      <c r="E1062" s="4" t="str">
        <f>_xlfn.XLOOKUP(tbDailies[[#This Row],[Date]],FXUSDCAD[Date],FXUSDCAD[Rate],E1063)</f>
        <v>1.3399</v>
      </c>
      <c r="F1062" s="6">
        <f>_xlfn.XLOOKUP(tbDailies[[#This Row],[Date]],BTC_USD_History[Date],BTC_USD_History[Close],"n/a")</f>
        <v>3545.8647460000002</v>
      </c>
      <c r="G1062" s="6">
        <f>_xlfn.XLOOKUP(tbDailies[[#This Row],[Date]],ETH_USD_History[Date(UTC)],ETH_USD_History[Value],"n/a")</f>
        <v>95.44</v>
      </c>
      <c r="H1062" s="6">
        <f>_xlfn.XLOOKUP(tbDailies[[#This Row],[Date]],VOO_USD_History[Date],VOO_USD_History[Close],"n/a")</f>
        <v>233.229996</v>
      </c>
      <c r="I1062" s="8">
        <f>_xlfn.XLOOKUP(tbDailies[[#This Row],[Date]],VIX_USD_History[DATE],VIX_USD_History[CLOSE],"n/a")</f>
        <v>24.52</v>
      </c>
      <c r="J1062" s="6">
        <f>tbDailies[[#This Row],[BTC-USD]]*tbDailies[[#This Row],[FX]]</f>
        <v>4751.1041731654004</v>
      </c>
      <c r="K1062" s="6">
        <f>tbDailies[[#This Row],[ETH-USD]]*tbDailies[[#This Row],[FX]]</f>
        <v>127.88005600000001</v>
      </c>
      <c r="L1062" s="16">
        <f>_xlfn.XLOOKUP(tbDailies[[#This Row],[Month]],tbMonthlies[Month],tbMonthlies[US Inflation],L1063)</f>
        <v>1.9099999999999999E-2</v>
      </c>
      <c r="M1062" s="39">
        <f>_xlfn.XLOOKUP(tbDailies[[#This Row],[Month]],tbMonthlies[Month],tbMonthlies[Buffett Indicator],M1063)</f>
        <v>1.3668584908946551</v>
      </c>
      <c r="N1062" s="39">
        <f>_xlfn.XLOOKUP(tbDailies[[#This Row],[Month]],tbMonthlies[Month],tbMonthlies[CPI Indicator],N1063)</f>
        <v>0.73209488008858581</v>
      </c>
      <c r="O1062" s="39">
        <f>_xlfn.XLOOKUP(tbDailies[[#This Row],[Month]],tbMonthlies[Month],tbMonthlies[Shiller PE],O1063)</f>
        <v>0.19390000000000002</v>
      </c>
      <c r="P1062" s="39">
        <f>_xlfn.XLOOKUP(tbDailies[[#This Row],[Month]],tbMonthlies[Month],tbMonthlies[Unemployment],P1063)</f>
        <v>3.9E-2</v>
      </c>
      <c r="Q1062" s="48">
        <f>_xlfn.XLOOKUP(tbDailies[[#This Row],[Month]],tbMonthlies[Month],tbMonthlies[Debt to GDP],Q1063)</f>
        <v>76.066999999999993</v>
      </c>
    </row>
    <row r="1063" spans="2:17" ht="30" customHeight="1" x14ac:dyDescent="0.25">
      <c r="B1063" s="10">
        <v>43450</v>
      </c>
      <c r="C1063" s="18" t="str">
        <f>TEXT(tbDailies[[#This Row],[Date]],"mmm-yy")</f>
        <v>Dec-18</v>
      </c>
      <c r="D1063" s="4">
        <v>13</v>
      </c>
      <c r="E1063" s="4" t="str">
        <f>_xlfn.XLOOKUP(tbDailies[[#This Row],[Date]],FXUSDCAD[Date],FXUSDCAD[Rate],E1064)</f>
        <v>1.3379</v>
      </c>
      <c r="F1063" s="6">
        <f>_xlfn.XLOOKUP(tbDailies[[#This Row],[Date]],BTC_USD_History[Date],BTC_USD_History[Close],"n/a")</f>
        <v>3252.8391109999998</v>
      </c>
      <c r="G1063" s="6">
        <f>_xlfn.XLOOKUP(tbDailies[[#This Row],[Date]],ETH_USD_History[Date(UTC)],ETH_USD_History[Value],"n/a")</f>
        <v>85.39</v>
      </c>
      <c r="H1063" s="6" t="str">
        <f>_xlfn.XLOOKUP(tbDailies[[#This Row],[Date]],VOO_USD_History[Date],VOO_USD_History[Close],"n/a")</f>
        <v>n/a</v>
      </c>
      <c r="I1063" s="8" t="str">
        <f>_xlfn.XLOOKUP(tbDailies[[#This Row],[Date]],VIX_USD_History[DATE],VIX_USD_History[CLOSE],"n/a")</f>
        <v>n/a</v>
      </c>
      <c r="J1063" s="6">
        <f>tbDailies[[#This Row],[BTC-USD]]*tbDailies[[#This Row],[FX]]</f>
        <v>4351.9734466069003</v>
      </c>
      <c r="K1063" s="6">
        <f>tbDailies[[#This Row],[ETH-USD]]*tbDailies[[#This Row],[FX]]</f>
        <v>114.24328100000001</v>
      </c>
      <c r="L1063" s="16">
        <f>_xlfn.XLOOKUP(tbDailies[[#This Row],[Month]],tbMonthlies[Month],tbMonthlies[US Inflation],L1064)</f>
        <v>1.9099999999999999E-2</v>
      </c>
      <c r="M1063" s="39">
        <f>_xlfn.XLOOKUP(tbDailies[[#This Row],[Month]],tbMonthlies[Month],tbMonthlies[Buffett Indicator],M1064)</f>
        <v>1.3668584908946551</v>
      </c>
      <c r="N1063" s="39">
        <f>_xlfn.XLOOKUP(tbDailies[[#This Row],[Month]],tbMonthlies[Month],tbMonthlies[CPI Indicator],N1064)</f>
        <v>0.73209488008858581</v>
      </c>
      <c r="O1063" s="39">
        <f>_xlfn.XLOOKUP(tbDailies[[#This Row],[Month]],tbMonthlies[Month],tbMonthlies[Shiller PE],O1064)</f>
        <v>0.19390000000000002</v>
      </c>
      <c r="P1063" s="39">
        <f>_xlfn.XLOOKUP(tbDailies[[#This Row],[Month]],tbMonthlies[Month],tbMonthlies[Unemployment],P1064)</f>
        <v>3.9E-2</v>
      </c>
      <c r="Q1063" s="48">
        <f>_xlfn.XLOOKUP(tbDailies[[#This Row],[Month]],tbMonthlies[Month],tbMonthlies[Debt to GDP],Q1064)</f>
        <v>76.066999999999993</v>
      </c>
    </row>
    <row r="1064" spans="2:17" ht="30" customHeight="1" x14ac:dyDescent="0.25">
      <c r="B1064" s="10">
        <v>43449</v>
      </c>
      <c r="C1064" s="18" t="str">
        <f>TEXT(tbDailies[[#This Row],[Date]],"mmm-yy")</f>
        <v>Dec-18</v>
      </c>
      <c r="D1064" s="4">
        <v>11</v>
      </c>
      <c r="E1064" s="4" t="str">
        <f>_xlfn.XLOOKUP(tbDailies[[#This Row],[Date]],FXUSDCAD[Date],FXUSDCAD[Rate],E1065)</f>
        <v>1.3379</v>
      </c>
      <c r="F1064" s="6">
        <f>_xlfn.XLOOKUP(tbDailies[[#This Row],[Date]],BTC_USD_History[Date],BTC_USD_History[Close],"n/a")</f>
        <v>3236.7617190000001</v>
      </c>
      <c r="G1064" s="6">
        <f>_xlfn.XLOOKUP(tbDailies[[#This Row],[Date]],ETH_USD_History[Date(UTC)],ETH_USD_History[Value],"n/a")</f>
        <v>84.27</v>
      </c>
      <c r="H1064" s="6" t="str">
        <f>_xlfn.XLOOKUP(tbDailies[[#This Row],[Date]],VOO_USD_History[Date],VOO_USD_History[Close],"n/a")</f>
        <v>n/a</v>
      </c>
      <c r="I1064" s="8" t="str">
        <f>_xlfn.XLOOKUP(tbDailies[[#This Row],[Date]],VIX_USD_History[DATE],VIX_USD_History[CLOSE],"n/a")</f>
        <v>n/a</v>
      </c>
      <c r="J1064" s="6">
        <f>tbDailies[[#This Row],[BTC-USD]]*tbDailies[[#This Row],[FX]]</f>
        <v>4330.4635038501001</v>
      </c>
      <c r="K1064" s="6">
        <f>tbDailies[[#This Row],[ETH-USD]]*tbDailies[[#This Row],[FX]]</f>
        <v>112.744833</v>
      </c>
      <c r="L1064" s="16">
        <f>_xlfn.XLOOKUP(tbDailies[[#This Row],[Month]],tbMonthlies[Month],tbMonthlies[US Inflation],L1065)</f>
        <v>1.9099999999999999E-2</v>
      </c>
      <c r="M1064" s="39">
        <f>_xlfn.XLOOKUP(tbDailies[[#This Row],[Month]],tbMonthlies[Month],tbMonthlies[Buffett Indicator],M1065)</f>
        <v>1.3668584908946551</v>
      </c>
      <c r="N1064" s="39">
        <f>_xlfn.XLOOKUP(tbDailies[[#This Row],[Month]],tbMonthlies[Month],tbMonthlies[CPI Indicator],N1065)</f>
        <v>0.73209488008858581</v>
      </c>
      <c r="O1064" s="39">
        <f>_xlfn.XLOOKUP(tbDailies[[#This Row],[Month]],tbMonthlies[Month],tbMonthlies[Shiller PE],O1065)</f>
        <v>0.19390000000000002</v>
      </c>
      <c r="P1064" s="39">
        <f>_xlfn.XLOOKUP(tbDailies[[#This Row],[Month]],tbMonthlies[Month],tbMonthlies[Unemployment],P1065)</f>
        <v>3.9E-2</v>
      </c>
      <c r="Q1064" s="48">
        <f>_xlfn.XLOOKUP(tbDailies[[#This Row],[Month]],tbMonthlies[Month],tbMonthlies[Debt to GDP],Q1065)</f>
        <v>76.066999999999993</v>
      </c>
    </row>
    <row r="1065" spans="2:17" ht="30" customHeight="1" x14ac:dyDescent="0.25">
      <c r="B1065" s="10">
        <v>43448</v>
      </c>
      <c r="C1065" s="18" t="str">
        <f>TEXT(tbDailies[[#This Row],[Date]],"mmm-yy")</f>
        <v>Dec-18</v>
      </c>
      <c r="D1065" s="4">
        <v>10</v>
      </c>
      <c r="E1065" s="4" t="str">
        <f>_xlfn.XLOOKUP(tbDailies[[#This Row],[Date]],FXUSDCAD[Date],FXUSDCAD[Rate],E1066)</f>
        <v>1.3379</v>
      </c>
      <c r="F1065" s="6">
        <f>_xlfn.XLOOKUP(tbDailies[[#This Row],[Date]],BTC_USD_History[Date],BTC_USD_History[Close],"n/a")</f>
        <v>3242.4848630000001</v>
      </c>
      <c r="G1065" s="6">
        <f>_xlfn.XLOOKUP(tbDailies[[#This Row],[Date]],ETH_USD_History[Date(UTC)],ETH_USD_History[Value],"n/a")</f>
        <v>83.9</v>
      </c>
      <c r="H1065" s="6">
        <f>_xlfn.XLOOKUP(tbDailies[[#This Row],[Date]],VOO_USD_History[Date],VOO_USD_History[Close],"n/a")</f>
        <v>239.38000500000001</v>
      </c>
      <c r="I1065" s="8">
        <f>_xlfn.XLOOKUP(tbDailies[[#This Row],[Date]],VIX_USD_History[DATE],VIX_USD_History[CLOSE],"n/a")</f>
        <v>21.63</v>
      </c>
      <c r="J1065" s="6">
        <f>tbDailies[[#This Row],[BTC-USD]]*tbDailies[[#This Row],[FX]]</f>
        <v>4338.1204982077006</v>
      </c>
      <c r="K1065" s="6">
        <f>tbDailies[[#This Row],[ETH-USD]]*tbDailies[[#This Row],[FX]]</f>
        <v>112.24981000000001</v>
      </c>
      <c r="L1065" s="16">
        <f>_xlfn.XLOOKUP(tbDailies[[#This Row],[Month]],tbMonthlies[Month],tbMonthlies[US Inflation],L1066)</f>
        <v>1.9099999999999999E-2</v>
      </c>
      <c r="M1065" s="39">
        <f>_xlfn.XLOOKUP(tbDailies[[#This Row],[Month]],tbMonthlies[Month],tbMonthlies[Buffett Indicator],M1066)</f>
        <v>1.3668584908946551</v>
      </c>
      <c r="N1065" s="39">
        <f>_xlfn.XLOOKUP(tbDailies[[#This Row],[Month]],tbMonthlies[Month],tbMonthlies[CPI Indicator],N1066)</f>
        <v>0.73209488008858581</v>
      </c>
      <c r="O1065" s="39">
        <f>_xlfn.XLOOKUP(tbDailies[[#This Row],[Month]],tbMonthlies[Month],tbMonthlies[Shiller PE],O1066)</f>
        <v>0.19390000000000002</v>
      </c>
      <c r="P1065" s="39">
        <f>_xlfn.XLOOKUP(tbDailies[[#This Row],[Month]],tbMonthlies[Month],tbMonthlies[Unemployment],P1066)</f>
        <v>3.9E-2</v>
      </c>
      <c r="Q1065" s="48">
        <f>_xlfn.XLOOKUP(tbDailies[[#This Row],[Month]],tbMonthlies[Month],tbMonthlies[Debt to GDP],Q1066)</f>
        <v>76.066999999999993</v>
      </c>
    </row>
    <row r="1066" spans="2:17" ht="30" customHeight="1" x14ac:dyDescent="0.25">
      <c r="B1066" s="10">
        <v>43447</v>
      </c>
      <c r="C1066" s="18" t="str">
        <f>TEXT(tbDailies[[#This Row],[Date]],"mmm-yy")</f>
        <v>Dec-18</v>
      </c>
      <c r="D1066" s="4">
        <v>14</v>
      </c>
      <c r="E1066" s="4" t="str">
        <f>_xlfn.XLOOKUP(tbDailies[[#This Row],[Date]],FXUSDCAD[Date],FXUSDCAD[Rate],E1067)</f>
        <v>1.3359</v>
      </c>
      <c r="F1066" s="6">
        <f>_xlfn.XLOOKUP(tbDailies[[#This Row],[Date]],BTC_USD_History[Date],BTC_USD_History[Close],"n/a")</f>
        <v>3313.6772460000002</v>
      </c>
      <c r="G1066" s="6">
        <f>_xlfn.XLOOKUP(tbDailies[[#This Row],[Date]],ETH_USD_History[Date(UTC)],ETH_USD_History[Value],"n/a")</f>
        <v>86.39</v>
      </c>
      <c r="H1066" s="6">
        <f>_xlfn.XLOOKUP(tbDailies[[#This Row],[Date]],VOO_USD_History[Date],VOO_USD_History[Close],"n/a")</f>
        <v>243.88000500000001</v>
      </c>
      <c r="I1066" s="8">
        <f>_xlfn.XLOOKUP(tbDailies[[#This Row],[Date]],VIX_USD_History[DATE],VIX_USD_History[CLOSE],"n/a")</f>
        <v>20.65</v>
      </c>
      <c r="J1066" s="6">
        <f>tbDailies[[#This Row],[BTC-USD]]*tbDailies[[#This Row],[FX]]</f>
        <v>4426.7414329314006</v>
      </c>
      <c r="K1066" s="6">
        <f>tbDailies[[#This Row],[ETH-USD]]*tbDailies[[#This Row],[FX]]</f>
        <v>115.40840100000001</v>
      </c>
      <c r="L1066" s="16">
        <f>_xlfn.XLOOKUP(tbDailies[[#This Row],[Month]],tbMonthlies[Month],tbMonthlies[US Inflation],L1067)</f>
        <v>1.9099999999999999E-2</v>
      </c>
      <c r="M1066" s="39">
        <f>_xlfn.XLOOKUP(tbDailies[[#This Row],[Month]],tbMonthlies[Month],tbMonthlies[Buffett Indicator],M1067)</f>
        <v>1.3668584908946551</v>
      </c>
      <c r="N1066" s="39">
        <f>_xlfn.XLOOKUP(tbDailies[[#This Row],[Month]],tbMonthlies[Month],tbMonthlies[CPI Indicator],N1067)</f>
        <v>0.73209488008858581</v>
      </c>
      <c r="O1066" s="39">
        <f>_xlfn.XLOOKUP(tbDailies[[#This Row],[Month]],tbMonthlies[Month],tbMonthlies[Shiller PE],O1067)</f>
        <v>0.19390000000000002</v>
      </c>
      <c r="P1066" s="39">
        <f>_xlfn.XLOOKUP(tbDailies[[#This Row],[Month]],tbMonthlies[Month],tbMonthlies[Unemployment],P1067)</f>
        <v>3.9E-2</v>
      </c>
      <c r="Q1066" s="48">
        <f>_xlfn.XLOOKUP(tbDailies[[#This Row],[Month]],tbMonthlies[Month],tbMonthlies[Debt to GDP],Q1067)</f>
        <v>76.066999999999993</v>
      </c>
    </row>
    <row r="1067" spans="2:17" ht="30" customHeight="1" x14ac:dyDescent="0.25">
      <c r="B1067" s="10">
        <v>43446</v>
      </c>
      <c r="C1067" s="18" t="str">
        <f>TEXT(tbDailies[[#This Row],[Date]],"mmm-yy")</f>
        <v>Dec-18</v>
      </c>
      <c r="D1067" s="4">
        <v>14</v>
      </c>
      <c r="E1067" s="4" t="str">
        <f>_xlfn.XLOOKUP(tbDailies[[#This Row],[Date]],FXUSDCAD[Date],FXUSDCAD[Rate],E1068)</f>
        <v>1.3346</v>
      </c>
      <c r="F1067" s="6">
        <f>_xlfn.XLOOKUP(tbDailies[[#This Row],[Date]],BTC_USD_History[Date],BTC_USD_History[Close],"n/a")</f>
        <v>3486.9501949999999</v>
      </c>
      <c r="G1067" s="6">
        <f>_xlfn.XLOOKUP(tbDailies[[#This Row],[Date]],ETH_USD_History[Date(UTC)],ETH_USD_History[Value],"n/a")</f>
        <v>90.52</v>
      </c>
      <c r="H1067" s="6">
        <f>_xlfn.XLOOKUP(tbDailies[[#This Row],[Date]],VOO_USD_History[Date],VOO_USD_History[Close],"n/a")</f>
        <v>243.96000699999999</v>
      </c>
      <c r="I1067" s="8">
        <f>_xlfn.XLOOKUP(tbDailies[[#This Row],[Date]],VIX_USD_History[DATE],VIX_USD_History[CLOSE],"n/a")</f>
        <v>21.46</v>
      </c>
      <c r="J1067" s="6">
        <f>tbDailies[[#This Row],[BTC-USD]]*tbDailies[[#This Row],[FX]]</f>
        <v>4653.6837302470003</v>
      </c>
      <c r="K1067" s="6">
        <f>tbDailies[[#This Row],[ETH-USD]]*tbDailies[[#This Row],[FX]]</f>
        <v>120.807992</v>
      </c>
      <c r="L1067" s="16">
        <f>_xlfn.XLOOKUP(tbDailies[[#This Row],[Month]],tbMonthlies[Month],tbMonthlies[US Inflation],L1068)</f>
        <v>1.9099999999999999E-2</v>
      </c>
      <c r="M1067" s="39">
        <f>_xlfn.XLOOKUP(tbDailies[[#This Row],[Month]],tbMonthlies[Month],tbMonthlies[Buffett Indicator],M1068)</f>
        <v>1.3668584908946551</v>
      </c>
      <c r="N1067" s="39">
        <f>_xlfn.XLOOKUP(tbDailies[[#This Row],[Month]],tbMonthlies[Month],tbMonthlies[CPI Indicator],N1068)</f>
        <v>0.73209488008858581</v>
      </c>
      <c r="O1067" s="39">
        <f>_xlfn.XLOOKUP(tbDailies[[#This Row],[Month]],tbMonthlies[Month],tbMonthlies[Shiller PE],O1068)</f>
        <v>0.19390000000000002</v>
      </c>
      <c r="P1067" s="39">
        <f>_xlfn.XLOOKUP(tbDailies[[#This Row],[Month]],tbMonthlies[Month],tbMonthlies[Unemployment],P1068)</f>
        <v>3.9E-2</v>
      </c>
      <c r="Q1067" s="48">
        <f>_xlfn.XLOOKUP(tbDailies[[#This Row],[Month]],tbMonthlies[Month],tbMonthlies[Debt to GDP],Q1068)</f>
        <v>76.066999999999993</v>
      </c>
    </row>
    <row r="1068" spans="2:17" ht="30" customHeight="1" x14ac:dyDescent="0.25">
      <c r="B1068" s="10">
        <v>43445</v>
      </c>
      <c r="C1068" s="18" t="str">
        <f>TEXT(tbDailies[[#This Row],[Date]],"mmm-yy")</f>
        <v>Dec-18</v>
      </c>
      <c r="D1068" s="4">
        <v>15</v>
      </c>
      <c r="E1068" s="4" t="str">
        <f>_xlfn.XLOOKUP(tbDailies[[#This Row],[Date]],FXUSDCAD[Date],FXUSDCAD[Rate],E1069)</f>
        <v>1.3402</v>
      </c>
      <c r="F1068" s="6">
        <f>_xlfn.XLOOKUP(tbDailies[[#This Row],[Date]],BTC_USD_History[Date],BTC_USD_History[Close],"n/a")</f>
        <v>3424.588135</v>
      </c>
      <c r="G1068" s="6">
        <f>_xlfn.XLOOKUP(tbDailies[[#This Row],[Date]],ETH_USD_History[Date(UTC)],ETH_USD_History[Value],"n/a")</f>
        <v>88.05</v>
      </c>
      <c r="H1068" s="6">
        <f>_xlfn.XLOOKUP(tbDailies[[#This Row],[Date]],VOO_USD_History[Date],VOO_USD_History[Close],"n/a")</f>
        <v>242.61999499999999</v>
      </c>
      <c r="I1068" s="8">
        <f>_xlfn.XLOOKUP(tbDailies[[#This Row],[Date]],VIX_USD_History[DATE],VIX_USD_History[CLOSE],"n/a")</f>
        <v>21.76</v>
      </c>
      <c r="J1068" s="6">
        <f>tbDailies[[#This Row],[BTC-USD]]*tbDailies[[#This Row],[FX]]</f>
        <v>4589.6330185269999</v>
      </c>
      <c r="K1068" s="6">
        <f>tbDailies[[#This Row],[ETH-USD]]*tbDailies[[#This Row],[FX]]</f>
        <v>118.00461</v>
      </c>
      <c r="L1068" s="16">
        <f>_xlfn.XLOOKUP(tbDailies[[#This Row],[Month]],tbMonthlies[Month],tbMonthlies[US Inflation],L1069)</f>
        <v>1.9099999999999999E-2</v>
      </c>
      <c r="M1068" s="39">
        <f>_xlfn.XLOOKUP(tbDailies[[#This Row],[Month]],tbMonthlies[Month],tbMonthlies[Buffett Indicator],M1069)</f>
        <v>1.3668584908946551</v>
      </c>
      <c r="N1068" s="39">
        <f>_xlfn.XLOOKUP(tbDailies[[#This Row],[Month]],tbMonthlies[Month],tbMonthlies[CPI Indicator],N1069)</f>
        <v>0.73209488008858581</v>
      </c>
      <c r="O1068" s="39">
        <f>_xlfn.XLOOKUP(tbDailies[[#This Row],[Month]],tbMonthlies[Month],tbMonthlies[Shiller PE],O1069)</f>
        <v>0.19390000000000002</v>
      </c>
      <c r="P1068" s="39">
        <f>_xlfn.XLOOKUP(tbDailies[[#This Row],[Month]],tbMonthlies[Month],tbMonthlies[Unemployment],P1069)</f>
        <v>3.9E-2</v>
      </c>
      <c r="Q1068" s="48">
        <f>_xlfn.XLOOKUP(tbDailies[[#This Row],[Month]],tbMonthlies[Month],tbMonthlies[Debt to GDP],Q1069)</f>
        <v>76.066999999999993</v>
      </c>
    </row>
    <row r="1069" spans="2:17" ht="30" customHeight="1" x14ac:dyDescent="0.25">
      <c r="B1069" s="10">
        <v>43444</v>
      </c>
      <c r="C1069" s="18" t="str">
        <f>TEXT(tbDailies[[#This Row],[Date]],"mmm-yy")</f>
        <v>Dec-18</v>
      </c>
      <c r="D1069" s="4">
        <v>19</v>
      </c>
      <c r="E1069" s="4" t="str">
        <f>_xlfn.XLOOKUP(tbDailies[[#This Row],[Date]],FXUSDCAD[Date],FXUSDCAD[Rate],E1070)</f>
        <v>1.3379</v>
      </c>
      <c r="F1069" s="6">
        <f>_xlfn.XLOOKUP(tbDailies[[#This Row],[Date]],BTC_USD_History[Date],BTC_USD_History[Close],"n/a")</f>
        <v>3502.6560060000002</v>
      </c>
      <c r="G1069" s="6">
        <f>_xlfn.XLOOKUP(tbDailies[[#This Row],[Date]],ETH_USD_History[Date(UTC)],ETH_USD_History[Value],"n/a")</f>
        <v>90.7</v>
      </c>
      <c r="H1069" s="6">
        <f>_xlfn.XLOOKUP(tbDailies[[#This Row],[Date]],VOO_USD_History[Date],VOO_USD_History[Close],"n/a")</f>
        <v>242.550003</v>
      </c>
      <c r="I1069" s="8">
        <f>_xlfn.XLOOKUP(tbDailies[[#This Row],[Date]],VIX_USD_History[DATE],VIX_USD_History[CLOSE],"n/a")</f>
        <v>22.64</v>
      </c>
      <c r="J1069" s="6">
        <f>tbDailies[[#This Row],[BTC-USD]]*tbDailies[[#This Row],[FX]]</f>
        <v>4686.2034704274001</v>
      </c>
      <c r="K1069" s="6">
        <f>tbDailies[[#This Row],[ETH-USD]]*tbDailies[[#This Row],[FX]]</f>
        <v>121.34753000000001</v>
      </c>
      <c r="L1069" s="16">
        <f>_xlfn.XLOOKUP(tbDailies[[#This Row],[Month]],tbMonthlies[Month],tbMonthlies[US Inflation],L1070)</f>
        <v>1.9099999999999999E-2</v>
      </c>
      <c r="M1069" s="39">
        <f>_xlfn.XLOOKUP(tbDailies[[#This Row],[Month]],tbMonthlies[Month],tbMonthlies[Buffett Indicator],M1070)</f>
        <v>1.3668584908946551</v>
      </c>
      <c r="N1069" s="39">
        <f>_xlfn.XLOOKUP(tbDailies[[#This Row],[Month]],tbMonthlies[Month],tbMonthlies[CPI Indicator],N1070)</f>
        <v>0.73209488008858581</v>
      </c>
      <c r="O1069" s="39">
        <f>_xlfn.XLOOKUP(tbDailies[[#This Row],[Month]],tbMonthlies[Month],tbMonthlies[Shiller PE],O1070)</f>
        <v>0.19390000000000002</v>
      </c>
      <c r="P1069" s="39">
        <f>_xlfn.XLOOKUP(tbDailies[[#This Row],[Month]],tbMonthlies[Month],tbMonthlies[Unemployment],P1070)</f>
        <v>3.9E-2</v>
      </c>
      <c r="Q1069" s="48">
        <f>_xlfn.XLOOKUP(tbDailies[[#This Row],[Month]],tbMonthlies[Month],tbMonthlies[Debt to GDP],Q1070)</f>
        <v>76.066999999999993</v>
      </c>
    </row>
    <row r="1070" spans="2:17" ht="30" customHeight="1" x14ac:dyDescent="0.25">
      <c r="B1070" s="10">
        <v>43443</v>
      </c>
      <c r="C1070" s="18" t="str">
        <f>TEXT(tbDailies[[#This Row],[Date]],"mmm-yy")</f>
        <v>Dec-18</v>
      </c>
      <c r="D1070" s="4">
        <v>14</v>
      </c>
      <c r="E1070" s="4" t="str">
        <f>_xlfn.XLOOKUP(tbDailies[[#This Row],[Date]],FXUSDCAD[Date],FXUSDCAD[Rate],E1071)</f>
        <v>1.3299</v>
      </c>
      <c r="F1070" s="6">
        <f>_xlfn.XLOOKUP(tbDailies[[#This Row],[Date]],BTC_USD_History[Date],BTC_USD_History[Close],"n/a")</f>
        <v>3614.234375</v>
      </c>
      <c r="G1070" s="6">
        <f>_xlfn.XLOOKUP(tbDailies[[#This Row],[Date]],ETH_USD_History[Date(UTC)],ETH_USD_History[Value],"n/a")</f>
        <v>94.42</v>
      </c>
      <c r="H1070" s="6" t="str">
        <f>_xlfn.XLOOKUP(tbDailies[[#This Row],[Date]],VOO_USD_History[Date],VOO_USD_History[Close],"n/a")</f>
        <v>n/a</v>
      </c>
      <c r="I1070" s="8" t="str">
        <f>_xlfn.XLOOKUP(tbDailies[[#This Row],[Date]],VIX_USD_History[DATE],VIX_USD_History[CLOSE],"n/a")</f>
        <v>n/a</v>
      </c>
      <c r="J1070" s="6">
        <f>tbDailies[[#This Row],[BTC-USD]]*tbDailies[[#This Row],[FX]]</f>
        <v>4806.5702953125001</v>
      </c>
      <c r="K1070" s="6">
        <f>tbDailies[[#This Row],[ETH-USD]]*tbDailies[[#This Row],[FX]]</f>
        <v>125.56915800000002</v>
      </c>
      <c r="L1070" s="16">
        <f>_xlfn.XLOOKUP(tbDailies[[#This Row],[Month]],tbMonthlies[Month],tbMonthlies[US Inflation],L1071)</f>
        <v>1.9099999999999999E-2</v>
      </c>
      <c r="M1070" s="39">
        <f>_xlfn.XLOOKUP(tbDailies[[#This Row],[Month]],tbMonthlies[Month],tbMonthlies[Buffett Indicator],M1071)</f>
        <v>1.3668584908946551</v>
      </c>
      <c r="N1070" s="39">
        <f>_xlfn.XLOOKUP(tbDailies[[#This Row],[Month]],tbMonthlies[Month],tbMonthlies[CPI Indicator],N1071)</f>
        <v>0.73209488008858581</v>
      </c>
      <c r="O1070" s="39">
        <f>_xlfn.XLOOKUP(tbDailies[[#This Row],[Month]],tbMonthlies[Month],tbMonthlies[Shiller PE],O1071)</f>
        <v>0.19390000000000002</v>
      </c>
      <c r="P1070" s="39">
        <f>_xlfn.XLOOKUP(tbDailies[[#This Row],[Month]],tbMonthlies[Month],tbMonthlies[Unemployment],P1071)</f>
        <v>3.9E-2</v>
      </c>
      <c r="Q1070" s="48">
        <f>_xlfn.XLOOKUP(tbDailies[[#This Row],[Month]],tbMonthlies[Month],tbMonthlies[Debt to GDP],Q1071)</f>
        <v>76.066999999999993</v>
      </c>
    </row>
    <row r="1071" spans="2:17" ht="30" customHeight="1" x14ac:dyDescent="0.25">
      <c r="B1071" s="10">
        <v>43442</v>
      </c>
      <c r="C1071" s="18" t="str">
        <f>TEXT(tbDailies[[#This Row],[Date]],"mmm-yy")</f>
        <v>Dec-18</v>
      </c>
      <c r="D1071" s="4">
        <v>11</v>
      </c>
      <c r="E1071" s="4" t="str">
        <f>_xlfn.XLOOKUP(tbDailies[[#This Row],[Date]],FXUSDCAD[Date],FXUSDCAD[Rate],E1072)</f>
        <v>1.3299</v>
      </c>
      <c r="F1071" s="6">
        <f>_xlfn.XLOOKUP(tbDailies[[#This Row],[Date]],BTC_USD_History[Date],BTC_USD_History[Close],"n/a")</f>
        <v>3476.1147460000002</v>
      </c>
      <c r="G1071" s="6">
        <f>_xlfn.XLOOKUP(tbDailies[[#This Row],[Date]],ETH_USD_History[Date(UTC)],ETH_USD_History[Value],"n/a")</f>
        <v>91.44</v>
      </c>
      <c r="H1071" s="6" t="str">
        <f>_xlfn.XLOOKUP(tbDailies[[#This Row],[Date]],VOO_USD_History[Date],VOO_USD_History[Close],"n/a")</f>
        <v>n/a</v>
      </c>
      <c r="I1071" s="8" t="str">
        <f>_xlfn.XLOOKUP(tbDailies[[#This Row],[Date]],VIX_USD_History[DATE],VIX_USD_History[CLOSE],"n/a")</f>
        <v>n/a</v>
      </c>
      <c r="J1071" s="6">
        <f>tbDailies[[#This Row],[BTC-USD]]*tbDailies[[#This Row],[FX]]</f>
        <v>4622.8850007054007</v>
      </c>
      <c r="K1071" s="6">
        <f>tbDailies[[#This Row],[ETH-USD]]*tbDailies[[#This Row],[FX]]</f>
        <v>121.60605600000001</v>
      </c>
      <c r="L1071" s="16">
        <f>_xlfn.XLOOKUP(tbDailies[[#This Row],[Month]],tbMonthlies[Month],tbMonthlies[US Inflation],L1072)</f>
        <v>1.9099999999999999E-2</v>
      </c>
      <c r="M1071" s="39">
        <f>_xlfn.XLOOKUP(tbDailies[[#This Row],[Month]],tbMonthlies[Month],tbMonthlies[Buffett Indicator],M1072)</f>
        <v>1.3668584908946551</v>
      </c>
      <c r="N1071" s="39">
        <f>_xlfn.XLOOKUP(tbDailies[[#This Row],[Month]],tbMonthlies[Month],tbMonthlies[CPI Indicator],N1072)</f>
        <v>0.73209488008858581</v>
      </c>
      <c r="O1071" s="39">
        <f>_xlfn.XLOOKUP(tbDailies[[#This Row],[Month]],tbMonthlies[Month],tbMonthlies[Shiller PE],O1072)</f>
        <v>0.19390000000000002</v>
      </c>
      <c r="P1071" s="39">
        <f>_xlfn.XLOOKUP(tbDailies[[#This Row],[Month]],tbMonthlies[Month],tbMonthlies[Unemployment],P1072)</f>
        <v>3.9E-2</v>
      </c>
      <c r="Q1071" s="48">
        <f>_xlfn.XLOOKUP(tbDailies[[#This Row],[Month]],tbMonthlies[Month],tbMonthlies[Debt to GDP],Q1072)</f>
        <v>76.066999999999993</v>
      </c>
    </row>
    <row r="1072" spans="2:17" ht="30" customHeight="1" x14ac:dyDescent="0.25">
      <c r="B1072" s="10">
        <v>43441</v>
      </c>
      <c r="C1072" s="18" t="str">
        <f>TEXT(tbDailies[[#This Row],[Date]],"mmm-yy")</f>
        <v>Dec-18</v>
      </c>
      <c r="D1072" s="4">
        <v>11</v>
      </c>
      <c r="E1072" s="4" t="str">
        <f>_xlfn.XLOOKUP(tbDailies[[#This Row],[Date]],FXUSDCAD[Date],FXUSDCAD[Rate],E1073)</f>
        <v>1.3299</v>
      </c>
      <c r="F1072" s="6">
        <f>_xlfn.XLOOKUP(tbDailies[[#This Row],[Date]],BTC_USD_History[Date],BTC_USD_History[Close],"n/a")</f>
        <v>3419.9372560000002</v>
      </c>
      <c r="G1072" s="6">
        <f>_xlfn.XLOOKUP(tbDailies[[#This Row],[Date]],ETH_USD_History[Date(UTC)],ETH_USD_History[Value],"n/a")</f>
        <v>93.61</v>
      </c>
      <c r="H1072" s="6">
        <f>_xlfn.XLOOKUP(tbDailies[[#This Row],[Date]],VOO_USD_History[Date],VOO_USD_History[Close],"n/a")</f>
        <v>242.259995</v>
      </c>
      <c r="I1072" s="8">
        <f>_xlfn.XLOOKUP(tbDailies[[#This Row],[Date]],VIX_USD_History[DATE],VIX_USD_History[CLOSE],"n/a")</f>
        <v>23.23</v>
      </c>
      <c r="J1072" s="6">
        <f>tbDailies[[#This Row],[BTC-USD]]*tbDailies[[#This Row],[FX]]</f>
        <v>4548.1745567544003</v>
      </c>
      <c r="K1072" s="6">
        <f>tbDailies[[#This Row],[ETH-USD]]*tbDailies[[#This Row],[FX]]</f>
        <v>124.491939</v>
      </c>
      <c r="L1072" s="16">
        <f>_xlfn.XLOOKUP(tbDailies[[#This Row],[Month]],tbMonthlies[Month],tbMonthlies[US Inflation],L1073)</f>
        <v>1.9099999999999999E-2</v>
      </c>
      <c r="M1072" s="39">
        <f>_xlfn.XLOOKUP(tbDailies[[#This Row],[Month]],tbMonthlies[Month],tbMonthlies[Buffett Indicator],M1073)</f>
        <v>1.3668584908946551</v>
      </c>
      <c r="N1072" s="39">
        <f>_xlfn.XLOOKUP(tbDailies[[#This Row],[Month]],tbMonthlies[Month],tbMonthlies[CPI Indicator],N1073)</f>
        <v>0.73209488008858581</v>
      </c>
      <c r="O1072" s="39">
        <f>_xlfn.XLOOKUP(tbDailies[[#This Row],[Month]],tbMonthlies[Month],tbMonthlies[Shiller PE],O1073)</f>
        <v>0.19390000000000002</v>
      </c>
      <c r="P1072" s="39">
        <f>_xlfn.XLOOKUP(tbDailies[[#This Row],[Month]],tbMonthlies[Month],tbMonthlies[Unemployment],P1073)</f>
        <v>3.9E-2</v>
      </c>
      <c r="Q1072" s="48">
        <f>_xlfn.XLOOKUP(tbDailies[[#This Row],[Month]],tbMonthlies[Month],tbMonthlies[Debt to GDP],Q1073)</f>
        <v>76.066999999999993</v>
      </c>
    </row>
    <row r="1073" spans="2:17" ht="30" customHeight="1" x14ac:dyDescent="0.25">
      <c r="B1073" s="10">
        <v>43440</v>
      </c>
      <c r="C1073" s="18" t="str">
        <f>TEXT(tbDailies[[#This Row],[Date]],"mmm-yy")</f>
        <v>Dec-18</v>
      </c>
      <c r="D1073" s="4">
        <v>13</v>
      </c>
      <c r="E1073" s="4" t="str">
        <f>_xlfn.XLOOKUP(tbDailies[[#This Row],[Date]],FXUSDCAD[Date],FXUSDCAD[Rate],E1074)</f>
        <v>1.3404</v>
      </c>
      <c r="F1073" s="6">
        <f>_xlfn.XLOOKUP(tbDailies[[#This Row],[Date]],BTC_USD_History[Date],BTC_USD_History[Close],"n/a")</f>
        <v>3521.101807</v>
      </c>
      <c r="G1073" s="6">
        <f>_xlfn.XLOOKUP(tbDailies[[#This Row],[Date]],ETH_USD_History[Date(UTC)],ETH_USD_History[Value],"n/a")</f>
        <v>90.43</v>
      </c>
      <c r="H1073" s="6">
        <f>_xlfn.XLOOKUP(tbDailies[[#This Row],[Date]],VOO_USD_History[Date],VOO_USD_History[Close],"n/a")</f>
        <v>248.020004</v>
      </c>
      <c r="I1073" s="8">
        <f>_xlfn.XLOOKUP(tbDailies[[#This Row],[Date]],VIX_USD_History[DATE],VIX_USD_History[CLOSE],"n/a")</f>
        <v>21.19</v>
      </c>
      <c r="J1073" s="6">
        <f>tbDailies[[#This Row],[BTC-USD]]*tbDailies[[#This Row],[FX]]</f>
        <v>4719.6848621028003</v>
      </c>
      <c r="K1073" s="6">
        <f>tbDailies[[#This Row],[ETH-USD]]*tbDailies[[#This Row],[FX]]</f>
        <v>121.21237200000002</v>
      </c>
      <c r="L1073" s="16">
        <f>_xlfn.XLOOKUP(tbDailies[[#This Row],[Month]],tbMonthlies[Month],tbMonthlies[US Inflation],L1074)</f>
        <v>1.9099999999999999E-2</v>
      </c>
      <c r="M1073" s="39">
        <f>_xlfn.XLOOKUP(tbDailies[[#This Row],[Month]],tbMonthlies[Month],tbMonthlies[Buffett Indicator],M1074)</f>
        <v>1.3668584908946551</v>
      </c>
      <c r="N1073" s="39">
        <f>_xlfn.XLOOKUP(tbDailies[[#This Row],[Month]],tbMonthlies[Month],tbMonthlies[CPI Indicator],N1074)</f>
        <v>0.73209488008858581</v>
      </c>
      <c r="O1073" s="39">
        <f>_xlfn.XLOOKUP(tbDailies[[#This Row],[Month]],tbMonthlies[Month],tbMonthlies[Shiller PE],O1074)</f>
        <v>0.19390000000000002</v>
      </c>
      <c r="P1073" s="39">
        <f>_xlfn.XLOOKUP(tbDailies[[#This Row],[Month]],tbMonthlies[Month],tbMonthlies[Unemployment],P1074)</f>
        <v>3.9E-2</v>
      </c>
      <c r="Q1073" s="48">
        <f>_xlfn.XLOOKUP(tbDailies[[#This Row],[Month]],tbMonthlies[Month],tbMonthlies[Debt to GDP],Q1074)</f>
        <v>76.066999999999993</v>
      </c>
    </row>
    <row r="1074" spans="2:17" ht="30" customHeight="1" x14ac:dyDescent="0.25">
      <c r="B1074" s="10">
        <v>43439</v>
      </c>
      <c r="C1074" s="18" t="str">
        <f>TEXT(tbDailies[[#This Row],[Date]],"mmm-yy")</f>
        <v>Dec-18</v>
      </c>
      <c r="D1074" s="4">
        <v>19</v>
      </c>
      <c r="E1074" s="4" t="str">
        <f>_xlfn.XLOOKUP(tbDailies[[#This Row],[Date]],FXUSDCAD[Date],FXUSDCAD[Rate],E1075)</f>
        <v>1.3353</v>
      </c>
      <c r="F1074" s="6">
        <f>_xlfn.XLOOKUP(tbDailies[[#This Row],[Date]],BTC_USD_History[Date],BTC_USD_History[Close],"n/a")</f>
        <v>3753.9948730000001</v>
      </c>
      <c r="G1074" s="6">
        <f>_xlfn.XLOOKUP(tbDailies[[#This Row],[Date]],ETH_USD_History[Date(UTC)],ETH_USD_History[Value],"n/a")</f>
        <v>101.57</v>
      </c>
      <c r="H1074" s="6" t="str">
        <f>_xlfn.XLOOKUP(tbDailies[[#This Row],[Date]],VOO_USD_History[Date],VOO_USD_History[Close],"n/a")</f>
        <v>n/a</v>
      </c>
      <c r="I1074" s="8" t="str">
        <f>_xlfn.XLOOKUP(tbDailies[[#This Row],[Date]],VIX_USD_History[DATE],VIX_USD_History[CLOSE],"n/a")</f>
        <v>n/a</v>
      </c>
      <c r="J1074" s="6">
        <f>tbDailies[[#This Row],[BTC-USD]]*tbDailies[[#This Row],[FX]]</f>
        <v>5012.7093539169</v>
      </c>
      <c r="K1074" s="6">
        <f>tbDailies[[#This Row],[ETH-USD]]*tbDailies[[#This Row],[FX]]</f>
        <v>135.62642099999999</v>
      </c>
      <c r="L1074" s="16">
        <f>_xlfn.XLOOKUP(tbDailies[[#This Row],[Month]],tbMonthlies[Month],tbMonthlies[US Inflation],L1075)</f>
        <v>1.9099999999999999E-2</v>
      </c>
      <c r="M1074" s="39">
        <f>_xlfn.XLOOKUP(tbDailies[[#This Row],[Month]],tbMonthlies[Month],tbMonthlies[Buffett Indicator],M1075)</f>
        <v>1.3668584908946551</v>
      </c>
      <c r="N1074" s="39">
        <f>_xlfn.XLOOKUP(tbDailies[[#This Row],[Month]],tbMonthlies[Month],tbMonthlies[CPI Indicator],N1075)</f>
        <v>0.73209488008858581</v>
      </c>
      <c r="O1074" s="39">
        <f>_xlfn.XLOOKUP(tbDailies[[#This Row],[Month]],tbMonthlies[Month],tbMonthlies[Shiller PE],O1075)</f>
        <v>0.19390000000000002</v>
      </c>
      <c r="P1074" s="39">
        <f>_xlfn.XLOOKUP(tbDailies[[#This Row],[Month]],tbMonthlies[Month],tbMonthlies[Unemployment],P1075)</f>
        <v>3.9E-2</v>
      </c>
      <c r="Q1074" s="48">
        <f>_xlfn.XLOOKUP(tbDailies[[#This Row],[Month]],tbMonthlies[Month],tbMonthlies[Debt to GDP],Q1075)</f>
        <v>76.066999999999993</v>
      </c>
    </row>
    <row r="1075" spans="2:17" ht="30" customHeight="1" x14ac:dyDescent="0.25">
      <c r="B1075" s="10">
        <v>43438</v>
      </c>
      <c r="C1075" s="18" t="str">
        <f>TEXT(tbDailies[[#This Row],[Date]],"mmm-yy")</f>
        <v>Dec-18</v>
      </c>
      <c r="D1075" s="4">
        <v>12</v>
      </c>
      <c r="E1075" s="4" t="str">
        <f>_xlfn.XLOOKUP(tbDailies[[#This Row],[Date]],FXUSDCAD[Date],FXUSDCAD[Rate],E1076)</f>
        <v>1.3219</v>
      </c>
      <c r="F1075" s="6">
        <f>_xlfn.XLOOKUP(tbDailies[[#This Row],[Date]],BTC_USD_History[Date],BTC_USD_History[Close],"n/a")</f>
        <v>3956.8937989999999</v>
      </c>
      <c r="G1075" s="6">
        <f>_xlfn.XLOOKUP(tbDailies[[#This Row],[Date]],ETH_USD_History[Date(UTC)],ETH_USD_History[Value],"n/a")</f>
        <v>109.82</v>
      </c>
      <c r="H1075" s="6">
        <f>_xlfn.XLOOKUP(tbDailies[[#This Row],[Date]],VOO_USD_History[Date],VOO_USD_History[Close],"n/a")</f>
        <v>248.64999399999999</v>
      </c>
      <c r="I1075" s="8">
        <f>_xlfn.XLOOKUP(tbDailies[[#This Row],[Date]],VIX_USD_History[DATE],VIX_USD_History[CLOSE],"n/a")</f>
        <v>20.74</v>
      </c>
      <c r="J1075" s="6">
        <f>tbDailies[[#This Row],[BTC-USD]]*tbDailies[[#This Row],[FX]]</f>
        <v>5230.6179128981003</v>
      </c>
      <c r="K1075" s="6">
        <f>tbDailies[[#This Row],[ETH-USD]]*tbDailies[[#This Row],[FX]]</f>
        <v>145.17105799999999</v>
      </c>
      <c r="L1075" s="16">
        <f>_xlfn.XLOOKUP(tbDailies[[#This Row],[Month]],tbMonthlies[Month],tbMonthlies[US Inflation],L1076)</f>
        <v>1.9099999999999999E-2</v>
      </c>
      <c r="M1075" s="39">
        <f>_xlfn.XLOOKUP(tbDailies[[#This Row],[Month]],tbMonthlies[Month],tbMonthlies[Buffett Indicator],M1076)</f>
        <v>1.3668584908946551</v>
      </c>
      <c r="N1075" s="39">
        <f>_xlfn.XLOOKUP(tbDailies[[#This Row],[Month]],tbMonthlies[Month],tbMonthlies[CPI Indicator],N1076)</f>
        <v>0.73209488008858581</v>
      </c>
      <c r="O1075" s="39">
        <f>_xlfn.XLOOKUP(tbDailies[[#This Row],[Month]],tbMonthlies[Month],tbMonthlies[Shiller PE],O1076)</f>
        <v>0.19390000000000002</v>
      </c>
      <c r="P1075" s="39">
        <f>_xlfn.XLOOKUP(tbDailies[[#This Row],[Month]],tbMonthlies[Month],tbMonthlies[Unemployment],P1076)</f>
        <v>3.9E-2</v>
      </c>
      <c r="Q1075" s="48">
        <f>_xlfn.XLOOKUP(tbDailies[[#This Row],[Month]],tbMonthlies[Month],tbMonthlies[Debt to GDP],Q1076)</f>
        <v>76.066999999999993</v>
      </c>
    </row>
    <row r="1076" spans="2:17" ht="30" customHeight="1" x14ac:dyDescent="0.25">
      <c r="B1076" s="10">
        <v>43437</v>
      </c>
      <c r="C1076" s="18" t="str">
        <f>TEXT(tbDailies[[#This Row],[Date]],"mmm-yy")</f>
        <v>Dec-18</v>
      </c>
      <c r="D1076" s="4">
        <v>17</v>
      </c>
      <c r="E1076" s="4" t="str">
        <f>_xlfn.XLOOKUP(tbDailies[[#This Row],[Date]],FXUSDCAD[Date],FXUSDCAD[Rate],E1077)</f>
        <v>1.3191</v>
      </c>
      <c r="F1076" s="6">
        <f>_xlfn.XLOOKUP(tbDailies[[#This Row],[Date]],BTC_USD_History[Date],BTC_USD_History[Close],"n/a")</f>
        <v>3894.1308589999999</v>
      </c>
      <c r="G1076" s="6">
        <f>_xlfn.XLOOKUP(tbDailies[[#This Row],[Date]],ETH_USD_History[Date(UTC)],ETH_USD_History[Value],"n/a")</f>
        <v>108.23</v>
      </c>
      <c r="H1076" s="6">
        <f>_xlfn.XLOOKUP(tbDailies[[#This Row],[Date]],VOO_USD_History[Date],VOO_USD_History[Close],"n/a")</f>
        <v>256.60998499999999</v>
      </c>
      <c r="I1076" s="8">
        <f>_xlfn.XLOOKUP(tbDailies[[#This Row],[Date]],VIX_USD_History[DATE],VIX_USD_History[CLOSE],"n/a")</f>
        <v>16.440000000000001</v>
      </c>
      <c r="J1076" s="6">
        <f>tbDailies[[#This Row],[BTC-USD]]*tbDailies[[#This Row],[FX]]</f>
        <v>5136.7480161068997</v>
      </c>
      <c r="K1076" s="6">
        <f>tbDailies[[#This Row],[ETH-USD]]*tbDailies[[#This Row],[FX]]</f>
        <v>142.76619299999999</v>
      </c>
      <c r="L1076" s="16">
        <f>_xlfn.XLOOKUP(tbDailies[[#This Row],[Month]],tbMonthlies[Month],tbMonthlies[US Inflation],L1077)</f>
        <v>1.9099999999999999E-2</v>
      </c>
      <c r="M1076" s="39">
        <f>_xlfn.XLOOKUP(tbDailies[[#This Row],[Month]],tbMonthlies[Month],tbMonthlies[Buffett Indicator],M1077)</f>
        <v>1.3668584908946551</v>
      </c>
      <c r="N1076" s="39">
        <f>_xlfn.XLOOKUP(tbDailies[[#This Row],[Month]],tbMonthlies[Month],tbMonthlies[CPI Indicator],N1077)</f>
        <v>0.73209488008858581</v>
      </c>
      <c r="O1076" s="39">
        <f>_xlfn.XLOOKUP(tbDailies[[#This Row],[Month]],tbMonthlies[Month],tbMonthlies[Shiller PE],O1077)</f>
        <v>0.19390000000000002</v>
      </c>
      <c r="P1076" s="39">
        <f>_xlfn.XLOOKUP(tbDailies[[#This Row],[Month]],tbMonthlies[Month],tbMonthlies[Unemployment],P1077)</f>
        <v>3.9E-2</v>
      </c>
      <c r="Q1076" s="48">
        <f>_xlfn.XLOOKUP(tbDailies[[#This Row],[Month]],tbMonthlies[Month],tbMonthlies[Debt to GDP],Q1077)</f>
        <v>76.066999999999993</v>
      </c>
    </row>
    <row r="1077" spans="2:17" ht="30" customHeight="1" x14ac:dyDescent="0.25">
      <c r="B1077" s="10">
        <v>43436</v>
      </c>
      <c r="C1077" s="18" t="str">
        <f>TEXT(tbDailies[[#This Row],[Date]],"mmm-yy")</f>
        <v>Dec-18</v>
      </c>
      <c r="D1077" s="4">
        <v>15</v>
      </c>
      <c r="E1077" s="4" t="str">
        <f>_xlfn.XLOOKUP(tbDailies[[#This Row],[Date]],FXUSDCAD[Date],FXUSDCAD[Rate],E1078)</f>
        <v>1.3301</v>
      </c>
      <c r="F1077" s="6">
        <f>_xlfn.XLOOKUP(tbDailies[[#This Row],[Date]],BTC_USD_History[Date],BTC_USD_History[Close],"n/a")</f>
        <v>4139.8779299999997</v>
      </c>
      <c r="G1077" s="6">
        <f>_xlfn.XLOOKUP(tbDailies[[#This Row],[Date]],ETH_USD_History[Date(UTC)],ETH_USD_History[Value],"n/a")</f>
        <v>115.96</v>
      </c>
      <c r="H1077" s="6" t="str">
        <f>_xlfn.XLOOKUP(tbDailies[[#This Row],[Date]],VOO_USD_History[Date],VOO_USD_History[Close],"n/a")</f>
        <v>n/a</v>
      </c>
      <c r="I1077" s="8" t="str">
        <f>_xlfn.XLOOKUP(tbDailies[[#This Row],[Date]],VIX_USD_History[DATE],VIX_USD_History[CLOSE],"n/a")</f>
        <v>n/a</v>
      </c>
      <c r="J1077" s="6">
        <f>tbDailies[[#This Row],[BTC-USD]]*tbDailies[[#This Row],[FX]]</f>
        <v>5506.4516346929995</v>
      </c>
      <c r="K1077" s="6">
        <f>tbDailies[[#This Row],[ETH-USD]]*tbDailies[[#This Row],[FX]]</f>
        <v>154.23839599999999</v>
      </c>
      <c r="L1077" s="16">
        <f>_xlfn.XLOOKUP(tbDailies[[#This Row],[Month]],tbMonthlies[Month],tbMonthlies[US Inflation],L1078)</f>
        <v>1.9099999999999999E-2</v>
      </c>
      <c r="M1077" s="39">
        <f>_xlfn.XLOOKUP(tbDailies[[#This Row],[Month]],tbMonthlies[Month],tbMonthlies[Buffett Indicator],M1078)</f>
        <v>1.3668584908946551</v>
      </c>
      <c r="N1077" s="39">
        <f>_xlfn.XLOOKUP(tbDailies[[#This Row],[Month]],tbMonthlies[Month],tbMonthlies[CPI Indicator],N1078)</f>
        <v>0.73209488008858581</v>
      </c>
      <c r="O1077" s="39">
        <f>_xlfn.XLOOKUP(tbDailies[[#This Row],[Month]],tbMonthlies[Month],tbMonthlies[Shiller PE],O1078)</f>
        <v>0.19390000000000002</v>
      </c>
      <c r="P1077" s="39">
        <f>_xlfn.XLOOKUP(tbDailies[[#This Row],[Month]],tbMonthlies[Month],tbMonthlies[Unemployment],P1078)</f>
        <v>3.9E-2</v>
      </c>
      <c r="Q1077" s="48">
        <f>_xlfn.XLOOKUP(tbDailies[[#This Row],[Month]],tbMonthlies[Month],tbMonthlies[Debt to GDP],Q1078)</f>
        <v>76.066999999999993</v>
      </c>
    </row>
    <row r="1078" spans="2:17" ht="30" customHeight="1" x14ac:dyDescent="0.25">
      <c r="B1078" s="10">
        <v>43435</v>
      </c>
      <c r="C1078" s="18" t="str">
        <f>TEXT(tbDailies[[#This Row],[Date]],"mmm-yy")</f>
        <v>Dec-18</v>
      </c>
      <c r="D1078" s="4">
        <v>13</v>
      </c>
      <c r="E1078" s="4" t="str">
        <f>_xlfn.XLOOKUP(tbDailies[[#This Row],[Date]],FXUSDCAD[Date],FXUSDCAD[Rate],E1079)</f>
        <v>1.3301</v>
      </c>
      <c r="F1078" s="6">
        <f>_xlfn.XLOOKUP(tbDailies[[#This Row],[Date]],BTC_USD_History[Date],BTC_USD_History[Close],"n/a")</f>
        <v>4214.671875</v>
      </c>
      <c r="G1078" s="6">
        <f>_xlfn.XLOOKUP(tbDailies[[#This Row],[Date]],ETH_USD_History[Date(UTC)],ETH_USD_History[Value],"n/a")</f>
        <v>118.5</v>
      </c>
      <c r="H1078" s="6" t="str">
        <f>_xlfn.XLOOKUP(tbDailies[[#This Row],[Date]],VOO_USD_History[Date],VOO_USD_History[Close],"n/a")</f>
        <v>n/a</v>
      </c>
      <c r="I1078" s="8" t="str">
        <f>_xlfn.XLOOKUP(tbDailies[[#This Row],[Date]],VIX_USD_History[DATE],VIX_USD_History[CLOSE],"n/a")</f>
        <v>n/a</v>
      </c>
      <c r="J1078" s="6">
        <f>tbDailies[[#This Row],[BTC-USD]]*tbDailies[[#This Row],[FX]]</f>
        <v>5605.9350609375006</v>
      </c>
      <c r="K1078" s="6">
        <f>tbDailies[[#This Row],[ETH-USD]]*tbDailies[[#This Row],[FX]]</f>
        <v>157.61685</v>
      </c>
      <c r="L1078" s="16">
        <f>_xlfn.XLOOKUP(tbDailies[[#This Row],[Month]],tbMonthlies[Month],tbMonthlies[US Inflation],L1079)</f>
        <v>1.9099999999999999E-2</v>
      </c>
      <c r="M1078" s="39">
        <f>_xlfn.XLOOKUP(tbDailies[[#This Row],[Month]],tbMonthlies[Month],tbMonthlies[Buffett Indicator],M1079)</f>
        <v>1.3668584908946551</v>
      </c>
      <c r="N1078" s="39">
        <f>_xlfn.XLOOKUP(tbDailies[[#This Row],[Month]],tbMonthlies[Month],tbMonthlies[CPI Indicator],N1079)</f>
        <v>0.73209488008858581</v>
      </c>
      <c r="O1078" s="39">
        <f>_xlfn.XLOOKUP(tbDailies[[#This Row],[Month]],tbMonthlies[Month],tbMonthlies[Shiller PE],O1079)</f>
        <v>0.19390000000000002</v>
      </c>
      <c r="P1078" s="39">
        <f>_xlfn.XLOOKUP(tbDailies[[#This Row],[Month]],tbMonthlies[Month],tbMonthlies[Unemployment],P1079)</f>
        <v>3.9E-2</v>
      </c>
      <c r="Q1078" s="48">
        <f>_xlfn.XLOOKUP(tbDailies[[#This Row],[Month]],tbMonthlies[Month],tbMonthlies[Debt to GDP],Q1079)</f>
        <v>76.066999999999993</v>
      </c>
    </row>
    <row r="1079" spans="2:17" ht="30" customHeight="1" x14ac:dyDescent="0.25">
      <c r="B1079" s="10">
        <v>43434</v>
      </c>
      <c r="C1079" s="18" t="str">
        <f>TEXT(tbDailies[[#This Row],[Date]],"mmm-yy")</f>
        <v>Nov-18</v>
      </c>
      <c r="D1079" s="4">
        <v>19</v>
      </c>
      <c r="E1079" s="4" t="str">
        <f>_xlfn.XLOOKUP(tbDailies[[#This Row],[Date]],FXUSDCAD[Date],FXUSDCAD[Rate],E1080)</f>
        <v>1.3301</v>
      </c>
      <c r="F1079" s="6">
        <f>_xlfn.XLOOKUP(tbDailies[[#This Row],[Date]],BTC_USD_History[Date],BTC_USD_History[Close],"n/a")</f>
        <v>4017.2685550000001</v>
      </c>
      <c r="G1079" s="6">
        <f>_xlfn.XLOOKUP(tbDailies[[#This Row],[Date]],ETH_USD_History[Date(UTC)],ETH_USD_History[Value],"n/a")</f>
        <v>112.87</v>
      </c>
      <c r="H1079" s="6">
        <f>_xlfn.XLOOKUP(tbDailies[[#This Row],[Date]],VOO_USD_History[Date],VOO_USD_History[Close],"n/a")</f>
        <v>253.479996</v>
      </c>
      <c r="I1079" s="8">
        <f>_xlfn.XLOOKUP(tbDailies[[#This Row],[Date]],VIX_USD_History[DATE],VIX_USD_History[CLOSE],"n/a")</f>
        <v>18.07</v>
      </c>
      <c r="J1079" s="6">
        <f>tbDailies[[#This Row],[BTC-USD]]*tbDailies[[#This Row],[FX]]</f>
        <v>5343.3689050055</v>
      </c>
      <c r="K1079" s="6">
        <f>tbDailies[[#This Row],[ETH-USD]]*tbDailies[[#This Row],[FX]]</f>
        <v>150.128387</v>
      </c>
      <c r="L1079" s="16">
        <f>_xlfn.XLOOKUP(tbDailies[[#This Row],[Month]],tbMonthlies[Month],tbMonthlies[US Inflation],L1080)</f>
        <v>2.18E-2</v>
      </c>
      <c r="M1079" s="39">
        <f>_xlfn.XLOOKUP(tbDailies[[#This Row],[Month]],tbMonthlies[Month],tbMonthlies[Buffett Indicator],M1080)</f>
        <v>1.3613336648517236</v>
      </c>
      <c r="N1079" s="39">
        <f>_xlfn.XLOOKUP(tbDailies[[#This Row],[Month]],tbMonthlies[Month],tbMonthlies[CPI Indicator],N1080)</f>
        <v>0.73444065623451937</v>
      </c>
      <c r="O1079" s="39">
        <f>_xlfn.XLOOKUP(tbDailies[[#This Row],[Month]],tbMonthlies[Month],tbMonthlies[Shiller PE],O1080)</f>
        <v>0.20670000000000002</v>
      </c>
      <c r="P1079" s="39">
        <f>_xlfn.XLOOKUP(tbDailies[[#This Row],[Month]],tbMonthlies[Month],tbMonthlies[Unemployment],P1080)</f>
        <v>3.7999999999999999E-2</v>
      </c>
      <c r="Q1079" s="48">
        <f>_xlfn.XLOOKUP(tbDailies[[#This Row],[Month]],tbMonthlies[Month],tbMonthlies[Debt to GDP],Q1080)</f>
        <v>76.066999999999993</v>
      </c>
    </row>
    <row r="1080" spans="2:17" ht="30" customHeight="1" x14ac:dyDescent="0.25">
      <c r="B1080" s="10">
        <v>43433</v>
      </c>
      <c r="C1080" s="18" t="str">
        <f>TEXT(tbDailies[[#This Row],[Date]],"mmm-yy")</f>
        <v>Nov-18</v>
      </c>
      <c r="D1080" s="4">
        <v>18</v>
      </c>
      <c r="E1080" s="4" t="str">
        <f>_xlfn.XLOOKUP(tbDailies[[#This Row],[Date]],FXUSDCAD[Date],FXUSDCAD[Rate],E1081)</f>
        <v>1.3275</v>
      </c>
      <c r="F1080" s="6">
        <f>_xlfn.XLOOKUP(tbDailies[[#This Row],[Date]],BTC_USD_History[Date],BTC_USD_History[Close],"n/a")</f>
        <v>4278.8466799999997</v>
      </c>
      <c r="G1080" s="6">
        <f>_xlfn.XLOOKUP(tbDailies[[#This Row],[Date]],ETH_USD_History[Date(UTC)],ETH_USD_History[Value],"n/a")</f>
        <v>117.48</v>
      </c>
      <c r="H1080" s="6">
        <f>_xlfn.XLOOKUP(tbDailies[[#This Row],[Date]],VOO_USD_History[Date],VOO_USD_History[Close],"n/a")</f>
        <v>251.80999800000001</v>
      </c>
      <c r="I1080" s="8">
        <f>_xlfn.XLOOKUP(tbDailies[[#This Row],[Date]],VIX_USD_History[DATE],VIX_USD_History[CLOSE],"n/a")</f>
        <v>18.79</v>
      </c>
      <c r="J1080" s="6">
        <f>tbDailies[[#This Row],[BTC-USD]]*tbDailies[[#This Row],[FX]]</f>
        <v>5680.1689676999995</v>
      </c>
      <c r="K1080" s="6">
        <f>tbDailies[[#This Row],[ETH-USD]]*tbDailies[[#This Row],[FX]]</f>
        <v>155.9547</v>
      </c>
      <c r="L1080" s="16">
        <f>_xlfn.XLOOKUP(tbDailies[[#This Row],[Month]],tbMonthlies[Month],tbMonthlies[US Inflation],L1081)</f>
        <v>2.18E-2</v>
      </c>
      <c r="M1080" s="39">
        <f>_xlfn.XLOOKUP(tbDailies[[#This Row],[Month]],tbMonthlies[Month],tbMonthlies[Buffett Indicator],M1081)</f>
        <v>1.3613336648517236</v>
      </c>
      <c r="N1080" s="39">
        <f>_xlfn.XLOOKUP(tbDailies[[#This Row],[Month]],tbMonthlies[Month],tbMonthlies[CPI Indicator],N1081)</f>
        <v>0.73444065623451937</v>
      </c>
      <c r="O1080" s="39">
        <f>_xlfn.XLOOKUP(tbDailies[[#This Row],[Month]],tbMonthlies[Month],tbMonthlies[Shiller PE],O1081)</f>
        <v>0.20670000000000002</v>
      </c>
      <c r="P1080" s="39">
        <f>_xlfn.XLOOKUP(tbDailies[[#This Row],[Month]],tbMonthlies[Month],tbMonthlies[Unemployment],P1081)</f>
        <v>3.7999999999999999E-2</v>
      </c>
      <c r="Q1080" s="48">
        <f>_xlfn.XLOOKUP(tbDailies[[#This Row],[Month]],tbMonthlies[Month],tbMonthlies[Debt to GDP],Q1081)</f>
        <v>76.066999999999993</v>
      </c>
    </row>
    <row r="1081" spans="2:17" ht="30" customHeight="1" x14ac:dyDescent="0.25">
      <c r="B1081" s="10">
        <v>43432</v>
      </c>
      <c r="C1081" s="18" t="str">
        <f>TEXT(tbDailies[[#This Row],[Date]],"mmm-yy")</f>
        <v>Nov-18</v>
      </c>
      <c r="D1081" s="4">
        <v>14</v>
      </c>
      <c r="E1081" s="4" t="str">
        <f>_xlfn.XLOOKUP(tbDailies[[#This Row],[Date]],FXUSDCAD[Date],FXUSDCAD[Rate],E1082)</f>
        <v>1.3302</v>
      </c>
      <c r="F1081" s="6">
        <f>_xlfn.XLOOKUP(tbDailies[[#This Row],[Date]],BTC_USD_History[Date],BTC_USD_History[Close],"n/a")</f>
        <v>4257.419922</v>
      </c>
      <c r="G1081" s="6">
        <f>_xlfn.XLOOKUP(tbDailies[[#This Row],[Date]],ETH_USD_History[Date(UTC)],ETH_USD_History[Value],"n/a")</f>
        <v>122.88</v>
      </c>
      <c r="H1081" s="6">
        <f>_xlfn.XLOOKUP(tbDailies[[#This Row],[Date]],VOO_USD_History[Date],VOO_USD_History[Close],"n/a")</f>
        <v>252.33000200000001</v>
      </c>
      <c r="I1081" s="8">
        <f>_xlfn.XLOOKUP(tbDailies[[#This Row],[Date]],VIX_USD_History[DATE],VIX_USD_History[CLOSE],"n/a")</f>
        <v>18.489999999999998</v>
      </c>
      <c r="J1081" s="6">
        <f>tbDailies[[#This Row],[BTC-USD]]*tbDailies[[#This Row],[FX]]</f>
        <v>5663.2199802444002</v>
      </c>
      <c r="K1081" s="6">
        <f>tbDailies[[#This Row],[ETH-USD]]*tbDailies[[#This Row],[FX]]</f>
        <v>163.45497599999999</v>
      </c>
      <c r="L1081" s="16">
        <f>_xlfn.XLOOKUP(tbDailies[[#This Row],[Month]],tbMonthlies[Month],tbMonthlies[US Inflation],L1082)</f>
        <v>2.18E-2</v>
      </c>
      <c r="M1081" s="39">
        <f>_xlfn.XLOOKUP(tbDailies[[#This Row],[Month]],tbMonthlies[Month],tbMonthlies[Buffett Indicator],M1082)</f>
        <v>1.3613336648517236</v>
      </c>
      <c r="N1081" s="39">
        <f>_xlfn.XLOOKUP(tbDailies[[#This Row],[Month]],tbMonthlies[Month],tbMonthlies[CPI Indicator],N1082)</f>
        <v>0.73444065623451937</v>
      </c>
      <c r="O1081" s="39">
        <f>_xlfn.XLOOKUP(tbDailies[[#This Row],[Month]],tbMonthlies[Month],tbMonthlies[Shiller PE],O1082)</f>
        <v>0.20670000000000002</v>
      </c>
      <c r="P1081" s="39">
        <f>_xlfn.XLOOKUP(tbDailies[[#This Row],[Month]],tbMonthlies[Month],tbMonthlies[Unemployment],P1082)</f>
        <v>3.7999999999999999E-2</v>
      </c>
      <c r="Q1081" s="48">
        <f>_xlfn.XLOOKUP(tbDailies[[#This Row],[Month]],tbMonthlies[Month],tbMonthlies[Debt to GDP],Q1082)</f>
        <v>76.066999999999993</v>
      </c>
    </row>
    <row r="1082" spans="2:17" ht="30" customHeight="1" x14ac:dyDescent="0.25">
      <c r="B1082" s="10">
        <v>43431</v>
      </c>
      <c r="C1082" s="18" t="str">
        <f>TEXT(tbDailies[[#This Row],[Date]],"mmm-yy")</f>
        <v>Nov-18</v>
      </c>
      <c r="D1082" s="4">
        <v>11</v>
      </c>
      <c r="E1082" s="4" t="str">
        <f>_xlfn.XLOOKUP(tbDailies[[#This Row],[Date]],FXUSDCAD[Date],FXUSDCAD[Rate],E1083)</f>
        <v>1.3289</v>
      </c>
      <c r="F1082" s="6">
        <f>_xlfn.XLOOKUP(tbDailies[[#This Row],[Date]],BTC_USD_History[Date],BTC_USD_History[Close],"n/a")</f>
        <v>3820.719971</v>
      </c>
      <c r="G1082" s="6">
        <f>_xlfn.XLOOKUP(tbDailies[[#This Row],[Date]],ETH_USD_History[Date(UTC)],ETH_USD_History[Value],"n/a")</f>
        <v>110.19</v>
      </c>
      <c r="H1082" s="6">
        <f>_xlfn.XLOOKUP(tbDailies[[#This Row],[Date]],VOO_USD_History[Date],VOO_USD_History[Close],"n/a")</f>
        <v>246.570007</v>
      </c>
      <c r="I1082" s="8">
        <f>_xlfn.XLOOKUP(tbDailies[[#This Row],[Date]],VIX_USD_History[DATE],VIX_USD_History[CLOSE],"n/a")</f>
        <v>19.02</v>
      </c>
      <c r="J1082" s="6">
        <f>tbDailies[[#This Row],[BTC-USD]]*tbDailies[[#This Row],[FX]]</f>
        <v>5077.3547694619001</v>
      </c>
      <c r="K1082" s="6">
        <f>tbDailies[[#This Row],[ETH-USD]]*tbDailies[[#This Row],[FX]]</f>
        <v>146.43149099999999</v>
      </c>
      <c r="L1082" s="16">
        <f>_xlfn.XLOOKUP(tbDailies[[#This Row],[Month]],tbMonthlies[Month],tbMonthlies[US Inflation],L1083)</f>
        <v>2.18E-2</v>
      </c>
      <c r="M1082" s="39">
        <f>_xlfn.XLOOKUP(tbDailies[[#This Row],[Month]],tbMonthlies[Month],tbMonthlies[Buffett Indicator],M1083)</f>
        <v>1.3613336648517236</v>
      </c>
      <c r="N1082" s="39">
        <f>_xlfn.XLOOKUP(tbDailies[[#This Row],[Month]],tbMonthlies[Month],tbMonthlies[CPI Indicator],N1083)</f>
        <v>0.73444065623451937</v>
      </c>
      <c r="O1082" s="39">
        <f>_xlfn.XLOOKUP(tbDailies[[#This Row],[Month]],tbMonthlies[Month],tbMonthlies[Shiller PE],O1083)</f>
        <v>0.20670000000000002</v>
      </c>
      <c r="P1082" s="39">
        <f>_xlfn.XLOOKUP(tbDailies[[#This Row],[Month]],tbMonthlies[Month],tbMonthlies[Unemployment],P1083)</f>
        <v>3.7999999999999999E-2</v>
      </c>
      <c r="Q1082" s="48">
        <f>_xlfn.XLOOKUP(tbDailies[[#This Row],[Month]],tbMonthlies[Month],tbMonthlies[Debt to GDP],Q1083)</f>
        <v>76.066999999999993</v>
      </c>
    </row>
    <row r="1083" spans="2:17" ht="30" customHeight="1" x14ac:dyDescent="0.25">
      <c r="B1083" s="10">
        <v>43430</v>
      </c>
      <c r="C1083" s="18" t="str">
        <f>TEXT(tbDailies[[#This Row],[Date]],"mmm-yy")</f>
        <v>Nov-18</v>
      </c>
      <c r="D1083" s="4">
        <v>17</v>
      </c>
      <c r="E1083" s="4" t="str">
        <f>_xlfn.XLOOKUP(tbDailies[[#This Row],[Date]],FXUSDCAD[Date],FXUSDCAD[Rate],E1084)</f>
        <v>1.3230</v>
      </c>
      <c r="F1083" s="6">
        <f>_xlfn.XLOOKUP(tbDailies[[#This Row],[Date]],BTC_USD_History[Date],BTC_USD_History[Close],"n/a")</f>
        <v>3779.1298830000001</v>
      </c>
      <c r="G1083" s="6">
        <f>_xlfn.XLOOKUP(tbDailies[[#This Row],[Date]],ETH_USD_History[Date(UTC)],ETH_USD_History[Value],"n/a")</f>
        <v>108.87</v>
      </c>
      <c r="H1083" s="6">
        <f>_xlfn.XLOOKUP(tbDailies[[#This Row],[Date]],VOO_USD_History[Date],VOO_USD_History[Close],"n/a")</f>
        <v>245.800003</v>
      </c>
      <c r="I1083" s="8">
        <f>_xlfn.XLOOKUP(tbDailies[[#This Row],[Date]],VIX_USD_History[DATE],VIX_USD_History[CLOSE],"n/a")</f>
        <v>18.899999999999999</v>
      </c>
      <c r="J1083" s="6">
        <f>tbDailies[[#This Row],[BTC-USD]]*tbDailies[[#This Row],[FX]]</f>
        <v>4999.7888352090004</v>
      </c>
      <c r="K1083" s="6">
        <f>tbDailies[[#This Row],[ETH-USD]]*tbDailies[[#This Row],[FX]]</f>
        <v>144.03501</v>
      </c>
      <c r="L1083" s="16">
        <f>_xlfn.XLOOKUP(tbDailies[[#This Row],[Month]],tbMonthlies[Month],tbMonthlies[US Inflation],L1084)</f>
        <v>2.18E-2</v>
      </c>
      <c r="M1083" s="39">
        <f>_xlfn.XLOOKUP(tbDailies[[#This Row],[Month]],tbMonthlies[Month],tbMonthlies[Buffett Indicator],M1084)</f>
        <v>1.3613336648517236</v>
      </c>
      <c r="N1083" s="39">
        <f>_xlfn.XLOOKUP(tbDailies[[#This Row],[Month]],tbMonthlies[Month],tbMonthlies[CPI Indicator],N1084)</f>
        <v>0.73444065623451937</v>
      </c>
      <c r="O1083" s="39">
        <f>_xlfn.XLOOKUP(tbDailies[[#This Row],[Month]],tbMonthlies[Month],tbMonthlies[Shiller PE],O1084)</f>
        <v>0.20670000000000002</v>
      </c>
      <c r="P1083" s="39">
        <f>_xlfn.XLOOKUP(tbDailies[[#This Row],[Month]],tbMonthlies[Month],tbMonthlies[Unemployment],P1084)</f>
        <v>3.7999999999999999E-2</v>
      </c>
      <c r="Q1083" s="48">
        <f>_xlfn.XLOOKUP(tbDailies[[#This Row],[Month]],tbMonthlies[Month],tbMonthlies[Debt to GDP],Q1084)</f>
        <v>76.066999999999993</v>
      </c>
    </row>
    <row r="1084" spans="2:17" ht="30" customHeight="1" x14ac:dyDescent="0.25">
      <c r="B1084" s="10">
        <v>43429</v>
      </c>
      <c r="C1084" s="18" t="str">
        <f>TEXT(tbDailies[[#This Row],[Date]],"mmm-yy")</f>
        <v>Nov-18</v>
      </c>
      <c r="D1084" s="4">
        <v>9</v>
      </c>
      <c r="E1084" s="4" t="str">
        <f>_xlfn.XLOOKUP(tbDailies[[#This Row],[Date]],FXUSDCAD[Date],FXUSDCAD[Rate],E1085)</f>
        <v>1.3228</v>
      </c>
      <c r="F1084" s="6">
        <f>_xlfn.XLOOKUP(tbDailies[[#This Row],[Date]],BTC_USD_History[Date],BTC_USD_History[Close],"n/a")</f>
        <v>4009.969971</v>
      </c>
      <c r="G1084" s="6">
        <f>_xlfn.XLOOKUP(tbDailies[[#This Row],[Date]],ETH_USD_History[Date(UTC)],ETH_USD_History[Value],"n/a")</f>
        <v>116.75</v>
      </c>
      <c r="H1084" s="6" t="str">
        <f>_xlfn.XLOOKUP(tbDailies[[#This Row],[Date]],VOO_USD_History[Date],VOO_USD_History[Close],"n/a")</f>
        <v>n/a</v>
      </c>
      <c r="I1084" s="8" t="str">
        <f>_xlfn.XLOOKUP(tbDailies[[#This Row],[Date]],VIX_USD_History[DATE],VIX_USD_History[CLOSE],"n/a")</f>
        <v>n/a</v>
      </c>
      <c r="J1084" s="6">
        <f>tbDailies[[#This Row],[BTC-USD]]*tbDailies[[#This Row],[FX]]</f>
        <v>5304.3882776388</v>
      </c>
      <c r="K1084" s="6">
        <f>tbDailies[[#This Row],[ETH-USD]]*tbDailies[[#This Row],[FX]]</f>
        <v>154.43690000000001</v>
      </c>
      <c r="L1084" s="16">
        <f>_xlfn.XLOOKUP(tbDailies[[#This Row],[Month]],tbMonthlies[Month],tbMonthlies[US Inflation],L1085)</f>
        <v>2.18E-2</v>
      </c>
      <c r="M1084" s="39">
        <f>_xlfn.XLOOKUP(tbDailies[[#This Row],[Month]],tbMonthlies[Month],tbMonthlies[Buffett Indicator],M1085)</f>
        <v>1.3613336648517236</v>
      </c>
      <c r="N1084" s="39">
        <f>_xlfn.XLOOKUP(tbDailies[[#This Row],[Month]],tbMonthlies[Month],tbMonthlies[CPI Indicator],N1085)</f>
        <v>0.73444065623451937</v>
      </c>
      <c r="O1084" s="39">
        <f>_xlfn.XLOOKUP(tbDailies[[#This Row],[Month]],tbMonthlies[Month],tbMonthlies[Shiller PE],O1085)</f>
        <v>0.20670000000000002</v>
      </c>
      <c r="P1084" s="39">
        <f>_xlfn.XLOOKUP(tbDailies[[#This Row],[Month]],tbMonthlies[Month],tbMonthlies[Unemployment],P1085)</f>
        <v>3.7999999999999999E-2</v>
      </c>
      <c r="Q1084" s="48">
        <f>_xlfn.XLOOKUP(tbDailies[[#This Row],[Month]],tbMonthlies[Month],tbMonthlies[Debt to GDP],Q1085)</f>
        <v>76.066999999999993</v>
      </c>
    </row>
    <row r="1085" spans="2:17" ht="30" customHeight="1" x14ac:dyDescent="0.25">
      <c r="B1085" s="10">
        <v>43428</v>
      </c>
      <c r="C1085" s="18" t="str">
        <f>TEXT(tbDailies[[#This Row],[Date]],"mmm-yy")</f>
        <v>Nov-18</v>
      </c>
      <c r="D1085" s="4">
        <v>15</v>
      </c>
      <c r="E1085" s="4" t="str">
        <f>_xlfn.XLOOKUP(tbDailies[[#This Row],[Date]],FXUSDCAD[Date],FXUSDCAD[Rate],E1086)</f>
        <v>1.3228</v>
      </c>
      <c r="F1085" s="6">
        <f>_xlfn.XLOOKUP(tbDailies[[#This Row],[Date]],BTC_USD_History[Date],BTC_USD_History[Close],"n/a")</f>
        <v>3880.76001</v>
      </c>
      <c r="G1085" s="6">
        <f>_xlfn.XLOOKUP(tbDailies[[#This Row],[Date]],ETH_USD_History[Date(UTC)],ETH_USD_History[Value],"n/a")</f>
        <v>112.75</v>
      </c>
      <c r="H1085" s="6" t="str">
        <f>_xlfn.XLOOKUP(tbDailies[[#This Row],[Date]],VOO_USD_History[Date],VOO_USD_History[Close],"n/a")</f>
        <v>n/a</v>
      </c>
      <c r="I1085" s="8" t="str">
        <f>_xlfn.XLOOKUP(tbDailies[[#This Row],[Date]],VIX_USD_History[DATE],VIX_USD_History[CLOSE],"n/a")</f>
        <v>n/a</v>
      </c>
      <c r="J1085" s="6">
        <f>tbDailies[[#This Row],[BTC-USD]]*tbDailies[[#This Row],[FX]]</f>
        <v>5133.4693412280003</v>
      </c>
      <c r="K1085" s="6">
        <f>tbDailies[[#This Row],[ETH-USD]]*tbDailies[[#This Row],[FX]]</f>
        <v>149.14570000000001</v>
      </c>
      <c r="L1085" s="16">
        <f>_xlfn.XLOOKUP(tbDailies[[#This Row],[Month]],tbMonthlies[Month],tbMonthlies[US Inflation],L1086)</f>
        <v>2.18E-2</v>
      </c>
      <c r="M1085" s="39">
        <f>_xlfn.XLOOKUP(tbDailies[[#This Row],[Month]],tbMonthlies[Month],tbMonthlies[Buffett Indicator],M1086)</f>
        <v>1.3613336648517236</v>
      </c>
      <c r="N1085" s="39">
        <f>_xlfn.XLOOKUP(tbDailies[[#This Row],[Month]],tbMonthlies[Month],tbMonthlies[CPI Indicator],N1086)</f>
        <v>0.73444065623451937</v>
      </c>
      <c r="O1085" s="39">
        <f>_xlfn.XLOOKUP(tbDailies[[#This Row],[Month]],tbMonthlies[Month],tbMonthlies[Shiller PE],O1086)</f>
        <v>0.20670000000000002</v>
      </c>
      <c r="P1085" s="39">
        <f>_xlfn.XLOOKUP(tbDailies[[#This Row],[Month]],tbMonthlies[Month],tbMonthlies[Unemployment],P1086)</f>
        <v>3.7999999999999999E-2</v>
      </c>
      <c r="Q1085" s="48">
        <f>_xlfn.XLOOKUP(tbDailies[[#This Row],[Month]],tbMonthlies[Month],tbMonthlies[Debt to GDP],Q1086)</f>
        <v>76.066999999999993</v>
      </c>
    </row>
    <row r="1086" spans="2:17" ht="30" customHeight="1" x14ac:dyDescent="0.25">
      <c r="B1086" s="10">
        <v>43427</v>
      </c>
      <c r="C1086" s="18" t="str">
        <f>TEXT(tbDailies[[#This Row],[Date]],"mmm-yy")</f>
        <v>Nov-18</v>
      </c>
      <c r="D1086" s="4">
        <v>12</v>
      </c>
      <c r="E1086" s="4" t="str">
        <f>_xlfn.XLOOKUP(tbDailies[[#This Row],[Date]],FXUSDCAD[Date],FXUSDCAD[Rate],E1087)</f>
        <v>1.3228</v>
      </c>
      <c r="F1086" s="6">
        <f>_xlfn.XLOOKUP(tbDailies[[#This Row],[Date]],BTC_USD_History[Date],BTC_USD_History[Close],"n/a")</f>
        <v>4347.1098629999997</v>
      </c>
      <c r="G1086" s="6">
        <f>_xlfn.XLOOKUP(tbDailies[[#This Row],[Date]],ETH_USD_History[Date(UTC)],ETH_USD_History[Value],"n/a")</f>
        <v>123.37</v>
      </c>
      <c r="H1086" s="6">
        <f>_xlfn.XLOOKUP(tbDailies[[#This Row],[Date]],VOO_USD_History[Date],VOO_USD_History[Close],"n/a")</f>
        <v>242.009995</v>
      </c>
      <c r="I1086" s="8">
        <f>_xlfn.XLOOKUP(tbDailies[[#This Row],[Date]],VIX_USD_History[DATE],VIX_USD_History[CLOSE],"n/a")</f>
        <v>21.52</v>
      </c>
      <c r="J1086" s="6">
        <f>tbDailies[[#This Row],[BTC-USD]]*tbDailies[[#This Row],[FX]]</f>
        <v>5750.3569267763996</v>
      </c>
      <c r="K1086" s="6">
        <f>tbDailies[[#This Row],[ETH-USD]]*tbDailies[[#This Row],[FX]]</f>
        <v>163.193836</v>
      </c>
      <c r="L1086" s="16">
        <f>_xlfn.XLOOKUP(tbDailies[[#This Row],[Month]],tbMonthlies[Month],tbMonthlies[US Inflation],L1087)</f>
        <v>2.18E-2</v>
      </c>
      <c r="M1086" s="39">
        <f>_xlfn.XLOOKUP(tbDailies[[#This Row],[Month]],tbMonthlies[Month],tbMonthlies[Buffett Indicator],M1087)</f>
        <v>1.3613336648517236</v>
      </c>
      <c r="N1086" s="39">
        <f>_xlfn.XLOOKUP(tbDailies[[#This Row],[Month]],tbMonthlies[Month],tbMonthlies[CPI Indicator],N1087)</f>
        <v>0.73444065623451937</v>
      </c>
      <c r="O1086" s="39">
        <f>_xlfn.XLOOKUP(tbDailies[[#This Row],[Month]],tbMonthlies[Month],tbMonthlies[Shiller PE],O1087)</f>
        <v>0.20670000000000002</v>
      </c>
      <c r="P1086" s="39">
        <f>_xlfn.XLOOKUP(tbDailies[[#This Row],[Month]],tbMonthlies[Month],tbMonthlies[Unemployment],P1087)</f>
        <v>3.7999999999999999E-2</v>
      </c>
      <c r="Q1086" s="48">
        <f>_xlfn.XLOOKUP(tbDailies[[#This Row],[Month]],tbMonthlies[Month],tbMonthlies[Debt to GDP],Q1087)</f>
        <v>76.066999999999993</v>
      </c>
    </row>
    <row r="1087" spans="2:17" ht="30" customHeight="1" x14ac:dyDescent="0.25">
      <c r="B1087" s="10">
        <v>43426</v>
      </c>
      <c r="C1087" s="18" t="str">
        <f>TEXT(tbDailies[[#This Row],[Date]],"mmm-yy")</f>
        <v>Nov-18</v>
      </c>
      <c r="D1087" s="4">
        <v>14</v>
      </c>
      <c r="E1087" s="4" t="str">
        <f>_xlfn.XLOOKUP(tbDailies[[#This Row],[Date]],FXUSDCAD[Date],FXUSDCAD[Rate],E1088)</f>
        <v>1.3205</v>
      </c>
      <c r="F1087" s="6">
        <f>_xlfn.XLOOKUP(tbDailies[[#This Row],[Date]],BTC_USD_History[Date],BTC_USD_History[Close],"n/a")</f>
        <v>4365.9399409999996</v>
      </c>
      <c r="G1087" s="6">
        <f>_xlfn.XLOOKUP(tbDailies[[#This Row],[Date]],ETH_USD_History[Date(UTC)],ETH_USD_History[Value],"n/a")</f>
        <v>124.83</v>
      </c>
      <c r="H1087" s="6" t="str">
        <f>_xlfn.XLOOKUP(tbDailies[[#This Row],[Date]],VOO_USD_History[Date],VOO_USD_History[Close],"n/a")</f>
        <v>n/a</v>
      </c>
      <c r="I1087" s="8" t="str">
        <f>_xlfn.XLOOKUP(tbDailies[[#This Row],[Date]],VIX_USD_History[DATE],VIX_USD_History[CLOSE],"n/a")</f>
        <v>n/a</v>
      </c>
      <c r="J1087" s="6">
        <f>tbDailies[[#This Row],[BTC-USD]]*tbDailies[[#This Row],[FX]]</f>
        <v>5765.2236920904998</v>
      </c>
      <c r="K1087" s="6">
        <f>tbDailies[[#This Row],[ETH-USD]]*tbDailies[[#This Row],[FX]]</f>
        <v>164.83801500000001</v>
      </c>
      <c r="L1087" s="16">
        <f>_xlfn.XLOOKUP(tbDailies[[#This Row],[Month]],tbMonthlies[Month],tbMonthlies[US Inflation],L1088)</f>
        <v>2.18E-2</v>
      </c>
      <c r="M1087" s="39">
        <f>_xlfn.XLOOKUP(tbDailies[[#This Row],[Month]],tbMonthlies[Month],tbMonthlies[Buffett Indicator],M1088)</f>
        <v>1.3613336648517236</v>
      </c>
      <c r="N1087" s="39">
        <f>_xlfn.XLOOKUP(tbDailies[[#This Row],[Month]],tbMonthlies[Month],tbMonthlies[CPI Indicator],N1088)</f>
        <v>0.73444065623451937</v>
      </c>
      <c r="O1087" s="39">
        <f>_xlfn.XLOOKUP(tbDailies[[#This Row],[Month]],tbMonthlies[Month],tbMonthlies[Shiller PE],O1088)</f>
        <v>0.20670000000000002</v>
      </c>
      <c r="P1087" s="39">
        <f>_xlfn.XLOOKUP(tbDailies[[#This Row],[Month]],tbMonthlies[Month],tbMonthlies[Unemployment],P1088)</f>
        <v>3.7999999999999999E-2</v>
      </c>
      <c r="Q1087" s="48">
        <f>_xlfn.XLOOKUP(tbDailies[[#This Row],[Month]],tbMonthlies[Month],tbMonthlies[Debt to GDP],Q1088)</f>
        <v>76.066999999999993</v>
      </c>
    </row>
    <row r="1088" spans="2:17" ht="30" customHeight="1" x14ac:dyDescent="0.25">
      <c r="B1088" s="10">
        <v>43425</v>
      </c>
      <c r="C1088" s="18" t="str">
        <f>TEXT(tbDailies[[#This Row],[Date]],"mmm-yy")</f>
        <v>Nov-18</v>
      </c>
      <c r="D1088" s="4">
        <v>15</v>
      </c>
      <c r="E1088" s="4" t="str">
        <f>_xlfn.XLOOKUP(tbDailies[[#This Row],[Date]],FXUSDCAD[Date],FXUSDCAD[Rate],E1089)</f>
        <v>1.3270</v>
      </c>
      <c r="F1088" s="6">
        <f>_xlfn.XLOOKUP(tbDailies[[#This Row],[Date]],BTC_USD_History[Date],BTC_USD_History[Close],"n/a")</f>
        <v>4602.169922</v>
      </c>
      <c r="G1088" s="6">
        <f>_xlfn.XLOOKUP(tbDailies[[#This Row],[Date]],ETH_USD_History[Date(UTC)],ETH_USD_History[Value],"n/a")</f>
        <v>136.5</v>
      </c>
      <c r="H1088" s="6">
        <f>_xlfn.XLOOKUP(tbDailies[[#This Row],[Date]],VOO_USD_History[Date],VOO_USD_History[Close],"n/a")</f>
        <v>243.58000200000001</v>
      </c>
      <c r="I1088" s="8">
        <f>_xlfn.XLOOKUP(tbDailies[[#This Row],[Date]],VIX_USD_History[DATE],VIX_USD_History[CLOSE],"n/a")</f>
        <v>20.8</v>
      </c>
      <c r="J1088" s="6">
        <f>tbDailies[[#This Row],[BTC-USD]]*tbDailies[[#This Row],[FX]]</f>
        <v>6107.0794864939999</v>
      </c>
      <c r="K1088" s="6">
        <f>tbDailies[[#This Row],[ETH-USD]]*tbDailies[[#This Row],[FX]]</f>
        <v>181.13550000000001</v>
      </c>
      <c r="L1088" s="16">
        <f>_xlfn.XLOOKUP(tbDailies[[#This Row],[Month]],tbMonthlies[Month],tbMonthlies[US Inflation],L1089)</f>
        <v>2.18E-2</v>
      </c>
      <c r="M1088" s="39">
        <f>_xlfn.XLOOKUP(tbDailies[[#This Row],[Month]],tbMonthlies[Month],tbMonthlies[Buffett Indicator],M1089)</f>
        <v>1.3613336648517236</v>
      </c>
      <c r="N1088" s="39">
        <f>_xlfn.XLOOKUP(tbDailies[[#This Row],[Month]],tbMonthlies[Month],tbMonthlies[CPI Indicator],N1089)</f>
        <v>0.73444065623451937</v>
      </c>
      <c r="O1088" s="39">
        <f>_xlfn.XLOOKUP(tbDailies[[#This Row],[Month]],tbMonthlies[Month],tbMonthlies[Shiller PE],O1089)</f>
        <v>0.20670000000000002</v>
      </c>
      <c r="P1088" s="39">
        <f>_xlfn.XLOOKUP(tbDailies[[#This Row],[Month]],tbMonthlies[Month],tbMonthlies[Unemployment],P1089)</f>
        <v>3.7999999999999999E-2</v>
      </c>
      <c r="Q1088" s="48">
        <f>_xlfn.XLOOKUP(tbDailies[[#This Row],[Month]],tbMonthlies[Month],tbMonthlies[Debt to GDP],Q1089)</f>
        <v>76.066999999999993</v>
      </c>
    </row>
    <row r="1089" spans="2:17" ht="30" customHeight="1" x14ac:dyDescent="0.25">
      <c r="B1089" s="10">
        <v>43424</v>
      </c>
      <c r="C1089" s="18" t="str">
        <f>TEXT(tbDailies[[#This Row],[Date]],"mmm-yy")</f>
        <v>Nov-18</v>
      </c>
      <c r="D1089" s="4">
        <v>21</v>
      </c>
      <c r="E1089" s="4" t="str">
        <f>_xlfn.XLOOKUP(tbDailies[[#This Row],[Date]],FXUSDCAD[Date],FXUSDCAD[Rate],E1090)</f>
        <v>1.3259</v>
      </c>
      <c r="F1089" s="6">
        <f>_xlfn.XLOOKUP(tbDailies[[#This Row],[Date]],BTC_USD_History[Date],BTC_USD_History[Close],"n/a")</f>
        <v>4451.8701170000004</v>
      </c>
      <c r="G1089" s="6">
        <f>_xlfn.XLOOKUP(tbDailies[[#This Row],[Date]],ETH_USD_History[Date(UTC)],ETH_USD_History[Value],"n/a")</f>
        <v>130.74</v>
      </c>
      <c r="H1089" s="6">
        <f>_xlfn.XLOOKUP(tbDailies[[#This Row],[Date]],VOO_USD_History[Date],VOO_USD_History[Close],"n/a")</f>
        <v>242.770004</v>
      </c>
      <c r="I1089" s="8">
        <f>_xlfn.XLOOKUP(tbDailies[[#This Row],[Date]],VIX_USD_History[DATE],VIX_USD_History[CLOSE],"n/a")</f>
        <v>22.48</v>
      </c>
      <c r="J1089" s="6">
        <f>tbDailies[[#This Row],[BTC-USD]]*tbDailies[[#This Row],[FX]]</f>
        <v>5902.7345881303008</v>
      </c>
      <c r="K1089" s="6">
        <f>tbDailies[[#This Row],[ETH-USD]]*tbDailies[[#This Row],[FX]]</f>
        <v>173.34816600000002</v>
      </c>
      <c r="L1089" s="16">
        <f>_xlfn.XLOOKUP(tbDailies[[#This Row],[Month]],tbMonthlies[Month],tbMonthlies[US Inflation],L1090)</f>
        <v>2.18E-2</v>
      </c>
      <c r="M1089" s="39">
        <f>_xlfn.XLOOKUP(tbDailies[[#This Row],[Month]],tbMonthlies[Month],tbMonthlies[Buffett Indicator],M1090)</f>
        <v>1.3613336648517236</v>
      </c>
      <c r="N1089" s="39">
        <f>_xlfn.XLOOKUP(tbDailies[[#This Row],[Month]],tbMonthlies[Month],tbMonthlies[CPI Indicator],N1090)</f>
        <v>0.73444065623451937</v>
      </c>
      <c r="O1089" s="39">
        <f>_xlfn.XLOOKUP(tbDailies[[#This Row],[Month]],tbMonthlies[Month],tbMonthlies[Shiller PE],O1090)</f>
        <v>0.20670000000000002</v>
      </c>
      <c r="P1089" s="39">
        <f>_xlfn.XLOOKUP(tbDailies[[#This Row],[Month]],tbMonthlies[Month],tbMonthlies[Unemployment],P1090)</f>
        <v>3.7999999999999999E-2</v>
      </c>
      <c r="Q1089" s="48">
        <f>_xlfn.XLOOKUP(tbDailies[[#This Row],[Month]],tbMonthlies[Month],tbMonthlies[Debt to GDP],Q1090)</f>
        <v>76.066999999999993</v>
      </c>
    </row>
    <row r="1090" spans="2:17" ht="30" customHeight="1" x14ac:dyDescent="0.25">
      <c r="B1090" s="10">
        <v>43423</v>
      </c>
      <c r="C1090" s="18" t="str">
        <f>TEXT(tbDailies[[#This Row],[Date]],"mmm-yy")</f>
        <v>Nov-18</v>
      </c>
      <c r="D1090" s="4">
        <v>28</v>
      </c>
      <c r="E1090" s="4" t="str">
        <f>_xlfn.XLOOKUP(tbDailies[[#This Row],[Date]],FXUSDCAD[Date],FXUSDCAD[Rate],E1091)</f>
        <v>1.3182</v>
      </c>
      <c r="F1090" s="6">
        <f>_xlfn.XLOOKUP(tbDailies[[#This Row],[Date]],BTC_USD_History[Date],BTC_USD_History[Close],"n/a")</f>
        <v>4871.4902339999999</v>
      </c>
      <c r="G1090" s="6">
        <f>_xlfn.XLOOKUP(tbDailies[[#This Row],[Date]],ETH_USD_History[Date(UTC)],ETH_USD_History[Value],"n/a")</f>
        <v>148.22</v>
      </c>
      <c r="H1090" s="6">
        <f>_xlfn.XLOOKUP(tbDailies[[#This Row],[Date]],VOO_USD_History[Date],VOO_USD_History[Close],"n/a")</f>
        <v>247.320007</v>
      </c>
      <c r="I1090" s="8">
        <f>_xlfn.XLOOKUP(tbDailies[[#This Row],[Date]],VIX_USD_History[DATE],VIX_USD_History[CLOSE],"n/a")</f>
        <v>20.100000000000001</v>
      </c>
      <c r="J1090" s="6">
        <f>tbDailies[[#This Row],[BTC-USD]]*tbDailies[[#This Row],[FX]]</f>
        <v>6421.5984264587996</v>
      </c>
      <c r="K1090" s="6">
        <f>tbDailies[[#This Row],[ETH-USD]]*tbDailies[[#This Row],[FX]]</f>
        <v>195.38360399999999</v>
      </c>
      <c r="L1090" s="16">
        <f>_xlfn.XLOOKUP(tbDailies[[#This Row],[Month]],tbMonthlies[Month],tbMonthlies[US Inflation],L1091)</f>
        <v>2.18E-2</v>
      </c>
      <c r="M1090" s="39">
        <f>_xlfn.XLOOKUP(tbDailies[[#This Row],[Month]],tbMonthlies[Month],tbMonthlies[Buffett Indicator],M1091)</f>
        <v>1.3613336648517236</v>
      </c>
      <c r="N1090" s="39">
        <f>_xlfn.XLOOKUP(tbDailies[[#This Row],[Month]],tbMonthlies[Month],tbMonthlies[CPI Indicator],N1091)</f>
        <v>0.73444065623451937</v>
      </c>
      <c r="O1090" s="39">
        <f>_xlfn.XLOOKUP(tbDailies[[#This Row],[Month]],tbMonthlies[Month],tbMonthlies[Shiller PE],O1091)</f>
        <v>0.20670000000000002</v>
      </c>
      <c r="P1090" s="39">
        <f>_xlfn.XLOOKUP(tbDailies[[#This Row],[Month]],tbMonthlies[Month],tbMonthlies[Unemployment],P1091)</f>
        <v>3.7999999999999999E-2</v>
      </c>
      <c r="Q1090" s="48">
        <f>_xlfn.XLOOKUP(tbDailies[[#This Row],[Month]],tbMonthlies[Month],tbMonthlies[Debt to GDP],Q1091)</f>
        <v>76.066999999999993</v>
      </c>
    </row>
    <row r="1091" spans="2:17" ht="30" customHeight="1" x14ac:dyDescent="0.25">
      <c r="B1091" s="10">
        <v>43422</v>
      </c>
      <c r="C1091" s="18" t="str">
        <f>TEXT(tbDailies[[#This Row],[Date]],"mmm-yy")</f>
        <v>Nov-18</v>
      </c>
      <c r="D1091" s="4">
        <v>26</v>
      </c>
      <c r="E1091" s="4" t="str">
        <f>_xlfn.XLOOKUP(tbDailies[[#This Row],[Date]],FXUSDCAD[Date],FXUSDCAD[Rate],E1092)</f>
        <v>1.3154</v>
      </c>
      <c r="F1091" s="6">
        <f>_xlfn.XLOOKUP(tbDailies[[#This Row],[Date]],BTC_USD_History[Date],BTC_USD_History[Close],"n/a")</f>
        <v>5623.5400390000004</v>
      </c>
      <c r="G1091" s="6">
        <f>_xlfn.XLOOKUP(tbDailies[[#This Row],[Date]],ETH_USD_History[Date(UTC)],ETH_USD_History[Value],"n/a")</f>
        <v>177.53</v>
      </c>
      <c r="H1091" s="6" t="str">
        <f>_xlfn.XLOOKUP(tbDailies[[#This Row],[Date]],VOO_USD_History[Date],VOO_USD_History[Close],"n/a")</f>
        <v>n/a</v>
      </c>
      <c r="I1091" s="8" t="str">
        <f>_xlfn.XLOOKUP(tbDailies[[#This Row],[Date]],VIX_USD_History[DATE],VIX_USD_History[CLOSE],"n/a")</f>
        <v>n/a</v>
      </c>
      <c r="J1091" s="6">
        <f>tbDailies[[#This Row],[BTC-USD]]*tbDailies[[#This Row],[FX]]</f>
        <v>7397.2045673005996</v>
      </c>
      <c r="K1091" s="6">
        <f>tbDailies[[#This Row],[ETH-USD]]*tbDailies[[#This Row],[FX]]</f>
        <v>233.52296199999998</v>
      </c>
      <c r="L1091" s="16">
        <f>_xlfn.XLOOKUP(tbDailies[[#This Row],[Month]],tbMonthlies[Month],tbMonthlies[US Inflation],L1092)</f>
        <v>2.18E-2</v>
      </c>
      <c r="M1091" s="39">
        <f>_xlfn.XLOOKUP(tbDailies[[#This Row],[Month]],tbMonthlies[Month],tbMonthlies[Buffett Indicator],M1092)</f>
        <v>1.3613336648517236</v>
      </c>
      <c r="N1091" s="39">
        <f>_xlfn.XLOOKUP(tbDailies[[#This Row],[Month]],tbMonthlies[Month],tbMonthlies[CPI Indicator],N1092)</f>
        <v>0.73444065623451937</v>
      </c>
      <c r="O1091" s="39">
        <f>_xlfn.XLOOKUP(tbDailies[[#This Row],[Month]],tbMonthlies[Month],tbMonthlies[Shiller PE],O1092)</f>
        <v>0.20670000000000002</v>
      </c>
      <c r="P1091" s="39">
        <f>_xlfn.XLOOKUP(tbDailies[[#This Row],[Month]],tbMonthlies[Month],tbMonthlies[Unemployment],P1092)</f>
        <v>3.7999999999999999E-2</v>
      </c>
      <c r="Q1091" s="48">
        <f>_xlfn.XLOOKUP(tbDailies[[#This Row],[Month]],tbMonthlies[Month],tbMonthlies[Debt to GDP],Q1092)</f>
        <v>76.066999999999993</v>
      </c>
    </row>
    <row r="1092" spans="2:17" ht="30" customHeight="1" x14ac:dyDescent="0.25">
      <c r="B1092" s="10">
        <v>43421</v>
      </c>
      <c r="C1092" s="18" t="str">
        <f>TEXT(tbDailies[[#This Row],[Date]],"mmm-yy")</f>
        <v>Nov-18</v>
      </c>
      <c r="D1092" s="4">
        <v>50</v>
      </c>
      <c r="E1092" s="4" t="str">
        <f>_xlfn.XLOOKUP(tbDailies[[#This Row],[Date]],FXUSDCAD[Date],FXUSDCAD[Rate],E1093)</f>
        <v>1.3154</v>
      </c>
      <c r="F1092" s="6">
        <f>_xlfn.XLOOKUP(tbDailies[[#This Row],[Date]],BTC_USD_History[Date],BTC_USD_History[Close],"n/a")</f>
        <v>5554.330078</v>
      </c>
      <c r="G1092" s="6">
        <f>_xlfn.XLOOKUP(tbDailies[[#This Row],[Date]],ETH_USD_History[Date(UTC)],ETH_USD_History[Value],"n/a")</f>
        <v>174.22</v>
      </c>
      <c r="H1092" s="6" t="str">
        <f>_xlfn.XLOOKUP(tbDailies[[#This Row],[Date]],VOO_USD_History[Date],VOO_USD_History[Close],"n/a")</f>
        <v>n/a</v>
      </c>
      <c r="I1092" s="8" t="str">
        <f>_xlfn.XLOOKUP(tbDailies[[#This Row],[Date]],VIX_USD_History[DATE],VIX_USD_History[CLOSE],"n/a")</f>
        <v>n/a</v>
      </c>
      <c r="J1092" s="6">
        <f>tbDailies[[#This Row],[BTC-USD]]*tbDailies[[#This Row],[FX]]</f>
        <v>7306.1657846011994</v>
      </c>
      <c r="K1092" s="6">
        <f>tbDailies[[#This Row],[ETH-USD]]*tbDailies[[#This Row],[FX]]</f>
        <v>229.16898799999998</v>
      </c>
      <c r="L1092" s="16">
        <f>_xlfn.XLOOKUP(tbDailies[[#This Row],[Month]],tbMonthlies[Month],tbMonthlies[US Inflation],L1093)</f>
        <v>2.18E-2</v>
      </c>
      <c r="M1092" s="39">
        <f>_xlfn.XLOOKUP(tbDailies[[#This Row],[Month]],tbMonthlies[Month],tbMonthlies[Buffett Indicator],M1093)</f>
        <v>1.3613336648517236</v>
      </c>
      <c r="N1092" s="39">
        <f>_xlfn.XLOOKUP(tbDailies[[#This Row],[Month]],tbMonthlies[Month],tbMonthlies[CPI Indicator],N1093)</f>
        <v>0.73444065623451937</v>
      </c>
      <c r="O1092" s="39">
        <f>_xlfn.XLOOKUP(tbDailies[[#This Row],[Month]],tbMonthlies[Month],tbMonthlies[Shiller PE],O1093)</f>
        <v>0.20670000000000002</v>
      </c>
      <c r="P1092" s="39">
        <f>_xlfn.XLOOKUP(tbDailies[[#This Row],[Month]],tbMonthlies[Month],tbMonthlies[Unemployment],P1093)</f>
        <v>3.7999999999999999E-2</v>
      </c>
      <c r="Q1092" s="48">
        <f>_xlfn.XLOOKUP(tbDailies[[#This Row],[Month]],tbMonthlies[Month],tbMonthlies[Debt to GDP],Q1093)</f>
        <v>76.066999999999993</v>
      </c>
    </row>
    <row r="1093" spans="2:17" ht="30" customHeight="1" x14ac:dyDescent="0.25">
      <c r="B1093" s="10">
        <v>43420</v>
      </c>
      <c r="C1093" s="18" t="str">
        <f>TEXT(tbDailies[[#This Row],[Date]],"mmm-yy")</f>
        <v>Nov-18</v>
      </c>
      <c r="D1093" s="4">
        <v>50</v>
      </c>
      <c r="E1093" s="4" t="str">
        <f>_xlfn.XLOOKUP(tbDailies[[#This Row],[Date]],FXUSDCAD[Date],FXUSDCAD[Rate],E1094)</f>
        <v>1.3154</v>
      </c>
      <c r="F1093" s="6">
        <f>_xlfn.XLOOKUP(tbDailies[[#This Row],[Date]],BTC_USD_History[Date],BTC_USD_History[Close],"n/a")</f>
        <v>5575.5498049999997</v>
      </c>
      <c r="G1093" s="6">
        <f>_xlfn.XLOOKUP(tbDailies[[#This Row],[Date]],ETH_USD_History[Date(UTC)],ETH_USD_History[Value],"n/a")</f>
        <v>174.84</v>
      </c>
      <c r="H1093" s="6">
        <f>_xlfn.XLOOKUP(tbDailies[[#This Row],[Date]],VOO_USD_History[Date],VOO_USD_History[Close],"n/a")</f>
        <v>251.490005</v>
      </c>
      <c r="I1093" s="8">
        <f>_xlfn.XLOOKUP(tbDailies[[#This Row],[Date]],VIX_USD_History[DATE],VIX_USD_History[CLOSE],"n/a")</f>
        <v>18.14</v>
      </c>
      <c r="J1093" s="6">
        <f>tbDailies[[#This Row],[BTC-USD]]*tbDailies[[#This Row],[FX]]</f>
        <v>7334.0782134969986</v>
      </c>
      <c r="K1093" s="6">
        <f>tbDailies[[#This Row],[ETH-USD]]*tbDailies[[#This Row],[FX]]</f>
        <v>229.98453599999999</v>
      </c>
      <c r="L1093" s="16">
        <f>_xlfn.XLOOKUP(tbDailies[[#This Row],[Month]],tbMonthlies[Month],tbMonthlies[US Inflation],L1094)</f>
        <v>2.18E-2</v>
      </c>
      <c r="M1093" s="39">
        <f>_xlfn.XLOOKUP(tbDailies[[#This Row],[Month]],tbMonthlies[Month],tbMonthlies[Buffett Indicator],M1094)</f>
        <v>1.3613336648517236</v>
      </c>
      <c r="N1093" s="39">
        <f>_xlfn.XLOOKUP(tbDailies[[#This Row],[Month]],tbMonthlies[Month],tbMonthlies[CPI Indicator],N1094)</f>
        <v>0.73444065623451937</v>
      </c>
      <c r="O1093" s="39">
        <f>_xlfn.XLOOKUP(tbDailies[[#This Row],[Month]],tbMonthlies[Month],tbMonthlies[Shiller PE],O1094)</f>
        <v>0.20670000000000002</v>
      </c>
      <c r="P1093" s="39">
        <f>_xlfn.XLOOKUP(tbDailies[[#This Row],[Month]],tbMonthlies[Month],tbMonthlies[Unemployment],P1094)</f>
        <v>3.7999999999999999E-2</v>
      </c>
      <c r="Q1093" s="48">
        <f>_xlfn.XLOOKUP(tbDailies[[#This Row],[Month]],tbMonthlies[Month],tbMonthlies[Debt to GDP],Q1094)</f>
        <v>76.066999999999993</v>
      </c>
    </row>
    <row r="1094" spans="2:17" ht="30" customHeight="1" x14ac:dyDescent="0.25">
      <c r="B1094" s="10">
        <v>43419</v>
      </c>
      <c r="C1094" s="18" t="str">
        <f>TEXT(tbDailies[[#This Row],[Date]],"mmm-yy")</f>
        <v>Nov-18</v>
      </c>
      <c r="D1094" s="4">
        <v>50</v>
      </c>
      <c r="E1094" s="4" t="str">
        <f>_xlfn.XLOOKUP(tbDailies[[#This Row],[Date]],FXUSDCAD[Date],FXUSDCAD[Rate],E1095)</f>
        <v>1.3202</v>
      </c>
      <c r="F1094" s="6">
        <f>_xlfn.XLOOKUP(tbDailies[[#This Row],[Date]],BTC_USD_History[Date],BTC_USD_History[Close],"n/a")</f>
        <v>5648.0297849999997</v>
      </c>
      <c r="G1094" s="6">
        <f>_xlfn.XLOOKUP(tbDailies[[#This Row],[Date]],ETH_USD_History[Date(UTC)],ETH_USD_History[Value],"n/a")</f>
        <v>181.53</v>
      </c>
      <c r="H1094" s="6">
        <f>_xlfn.XLOOKUP(tbDailies[[#This Row],[Date]],VOO_USD_History[Date],VOO_USD_History[Close],"n/a")</f>
        <v>250.85000600000001</v>
      </c>
      <c r="I1094" s="8">
        <f>_xlfn.XLOOKUP(tbDailies[[#This Row],[Date]],VIX_USD_History[DATE],VIX_USD_History[CLOSE],"n/a")</f>
        <v>19.98</v>
      </c>
      <c r="J1094" s="6">
        <f>tbDailies[[#This Row],[BTC-USD]]*tbDailies[[#This Row],[FX]]</f>
        <v>7456.5289221570001</v>
      </c>
      <c r="K1094" s="6">
        <f>tbDailies[[#This Row],[ETH-USD]]*tbDailies[[#This Row],[FX]]</f>
        <v>239.65590600000002</v>
      </c>
      <c r="L1094" s="16">
        <f>_xlfn.XLOOKUP(tbDailies[[#This Row],[Month]],tbMonthlies[Month],tbMonthlies[US Inflation],L1095)</f>
        <v>2.18E-2</v>
      </c>
      <c r="M1094" s="39">
        <f>_xlfn.XLOOKUP(tbDailies[[#This Row],[Month]],tbMonthlies[Month],tbMonthlies[Buffett Indicator],M1095)</f>
        <v>1.3613336648517236</v>
      </c>
      <c r="N1094" s="39">
        <f>_xlfn.XLOOKUP(tbDailies[[#This Row],[Month]],tbMonthlies[Month],tbMonthlies[CPI Indicator],N1095)</f>
        <v>0.73444065623451937</v>
      </c>
      <c r="O1094" s="39">
        <f>_xlfn.XLOOKUP(tbDailies[[#This Row],[Month]],tbMonthlies[Month],tbMonthlies[Shiller PE],O1095)</f>
        <v>0.20670000000000002</v>
      </c>
      <c r="P1094" s="39">
        <f>_xlfn.XLOOKUP(tbDailies[[#This Row],[Month]],tbMonthlies[Month],tbMonthlies[Unemployment],P1095)</f>
        <v>3.7999999999999999E-2</v>
      </c>
      <c r="Q1094" s="48">
        <f>_xlfn.XLOOKUP(tbDailies[[#This Row],[Month]],tbMonthlies[Month],tbMonthlies[Debt to GDP],Q1095)</f>
        <v>76.066999999999993</v>
      </c>
    </row>
    <row r="1095" spans="2:17" ht="30" customHeight="1" x14ac:dyDescent="0.25">
      <c r="B1095" s="10">
        <v>43418</v>
      </c>
      <c r="C1095" s="18" t="str">
        <f>TEXT(tbDailies[[#This Row],[Date]],"mmm-yy")</f>
        <v>Nov-18</v>
      </c>
      <c r="D1095" s="4">
        <v>50</v>
      </c>
      <c r="E1095" s="4" t="str">
        <f>_xlfn.XLOOKUP(tbDailies[[#This Row],[Date]],FXUSDCAD[Date],FXUSDCAD[Rate],E1096)</f>
        <v>1.3235</v>
      </c>
      <c r="F1095" s="6">
        <f>_xlfn.XLOOKUP(tbDailies[[#This Row],[Date]],BTC_USD_History[Date],BTC_USD_History[Close],"n/a")</f>
        <v>5738.3500979999999</v>
      </c>
      <c r="G1095" s="6">
        <f>_xlfn.XLOOKUP(tbDailies[[#This Row],[Date]],ETH_USD_History[Date(UTC)],ETH_USD_History[Value],"n/a")</f>
        <v>182.72</v>
      </c>
      <c r="H1095" s="6">
        <f>_xlfn.XLOOKUP(tbDailies[[#This Row],[Date]],VOO_USD_History[Date],VOO_USD_History[Close],"n/a")</f>
        <v>248.279999</v>
      </c>
      <c r="I1095" s="8">
        <f>_xlfn.XLOOKUP(tbDailies[[#This Row],[Date]],VIX_USD_History[DATE],VIX_USD_History[CLOSE],"n/a")</f>
        <v>21.25</v>
      </c>
      <c r="J1095" s="6">
        <f>tbDailies[[#This Row],[BTC-USD]]*tbDailies[[#This Row],[FX]]</f>
        <v>7594.7063547029993</v>
      </c>
      <c r="K1095" s="6">
        <f>tbDailies[[#This Row],[ETH-USD]]*tbDailies[[#This Row],[FX]]</f>
        <v>241.82991999999999</v>
      </c>
      <c r="L1095" s="16">
        <f>_xlfn.XLOOKUP(tbDailies[[#This Row],[Month]],tbMonthlies[Month],tbMonthlies[US Inflation],L1096)</f>
        <v>2.18E-2</v>
      </c>
      <c r="M1095" s="39">
        <f>_xlfn.XLOOKUP(tbDailies[[#This Row],[Month]],tbMonthlies[Month],tbMonthlies[Buffett Indicator],M1096)</f>
        <v>1.3613336648517236</v>
      </c>
      <c r="N1095" s="39">
        <f>_xlfn.XLOOKUP(tbDailies[[#This Row],[Month]],tbMonthlies[Month],tbMonthlies[CPI Indicator],N1096)</f>
        <v>0.73444065623451937</v>
      </c>
      <c r="O1095" s="39">
        <f>_xlfn.XLOOKUP(tbDailies[[#This Row],[Month]],tbMonthlies[Month],tbMonthlies[Shiller PE],O1096)</f>
        <v>0.20670000000000002</v>
      </c>
      <c r="P1095" s="39">
        <f>_xlfn.XLOOKUP(tbDailies[[#This Row],[Month]],tbMonthlies[Month],tbMonthlies[Unemployment],P1096)</f>
        <v>3.7999999999999999E-2</v>
      </c>
      <c r="Q1095" s="48">
        <f>_xlfn.XLOOKUP(tbDailies[[#This Row],[Month]],tbMonthlies[Month],tbMonthlies[Debt to GDP],Q1096)</f>
        <v>76.066999999999993</v>
      </c>
    </row>
    <row r="1096" spans="2:17" ht="30" customHeight="1" x14ac:dyDescent="0.25">
      <c r="B1096" s="10">
        <v>43417</v>
      </c>
      <c r="C1096" s="18" t="str">
        <f>TEXT(tbDailies[[#This Row],[Date]],"mmm-yy")</f>
        <v>Nov-18</v>
      </c>
      <c r="D1096" s="4">
        <v>50</v>
      </c>
      <c r="E1096" s="4" t="str">
        <f>_xlfn.XLOOKUP(tbDailies[[#This Row],[Date]],FXUSDCAD[Date],FXUSDCAD[Rate],E1097)</f>
        <v>1.3241</v>
      </c>
      <c r="F1096" s="6">
        <f>_xlfn.XLOOKUP(tbDailies[[#This Row],[Date]],BTC_USD_History[Date],BTC_USD_History[Close],"n/a")</f>
        <v>6359.4902339999999</v>
      </c>
      <c r="G1096" s="6">
        <f>_xlfn.XLOOKUP(tbDailies[[#This Row],[Date]],ETH_USD_History[Date(UTC)],ETH_USD_History[Value],"n/a")</f>
        <v>206.42</v>
      </c>
      <c r="H1096" s="6">
        <f>_xlfn.XLOOKUP(tbDailies[[#This Row],[Date]],VOO_USD_History[Date],VOO_USD_History[Close],"n/a")</f>
        <v>249.990005</v>
      </c>
      <c r="I1096" s="8">
        <f>_xlfn.XLOOKUP(tbDailies[[#This Row],[Date]],VIX_USD_History[DATE],VIX_USD_History[CLOSE],"n/a")</f>
        <v>20.02</v>
      </c>
      <c r="J1096" s="6">
        <f>tbDailies[[#This Row],[BTC-USD]]*tbDailies[[#This Row],[FX]]</f>
        <v>8420.6010188393993</v>
      </c>
      <c r="K1096" s="6">
        <f>tbDailies[[#This Row],[ETH-USD]]*tbDailies[[#This Row],[FX]]</f>
        <v>273.32072199999999</v>
      </c>
      <c r="L1096" s="16">
        <f>_xlfn.XLOOKUP(tbDailies[[#This Row],[Month]],tbMonthlies[Month],tbMonthlies[US Inflation],L1097)</f>
        <v>2.18E-2</v>
      </c>
      <c r="M1096" s="39">
        <f>_xlfn.XLOOKUP(tbDailies[[#This Row],[Month]],tbMonthlies[Month],tbMonthlies[Buffett Indicator],M1097)</f>
        <v>1.3613336648517236</v>
      </c>
      <c r="N1096" s="39">
        <f>_xlfn.XLOOKUP(tbDailies[[#This Row],[Month]],tbMonthlies[Month],tbMonthlies[CPI Indicator],N1097)</f>
        <v>0.73444065623451937</v>
      </c>
      <c r="O1096" s="39">
        <f>_xlfn.XLOOKUP(tbDailies[[#This Row],[Month]],tbMonthlies[Month],tbMonthlies[Shiller PE],O1097)</f>
        <v>0.20670000000000002</v>
      </c>
      <c r="P1096" s="39">
        <f>_xlfn.XLOOKUP(tbDailies[[#This Row],[Month]],tbMonthlies[Month],tbMonthlies[Unemployment],P1097)</f>
        <v>3.7999999999999999E-2</v>
      </c>
      <c r="Q1096" s="48">
        <f>_xlfn.XLOOKUP(tbDailies[[#This Row],[Month]],tbMonthlies[Month],tbMonthlies[Debt to GDP],Q1097)</f>
        <v>76.066999999999993</v>
      </c>
    </row>
    <row r="1097" spans="2:17" ht="30" customHeight="1" x14ac:dyDescent="0.25">
      <c r="B1097" s="10">
        <v>43416</v>
      </c>
      <c r="C1097" s="18" t="str">
        <f>TEXT(tbDailies[[#This Row],[Date]],"mmm-yy")</f>
        <v>Nov-18</v>
      </c>
      <c r="D1097" s="4">
        <v>50</v>
      </c>
      <c r="E1097" s="4" t="str">
        <f>_xlfn.XLOOKUP(tbDailies[[#This Row],[Date]],FXUSDCAD[Date],FXUSDCAD[Rate],E1098)</f>
        <v>1.3206</v>
      </c>
      <c r="F1097" s="6">
        <f>_xlfn.XLOOKUP(tbDailies[[#This Row],[Date]],BTC_USD_History[Date],BTC_USD_History[Close],"n/a")</f>
        <v>6371.2700199999999</v>
      </c>
      <c r="G1097" s="6">
        <f>_xlfn.XLOOKUP(tbDailies[[#This Row],[Date]],ETH_USD_History[Date(UTC)],ETH_USD_History[Value],"n/a")</f>
        <v>210.81</v>
      </c>
      <c r="H1097" s="6">
        <f>_xlfn.XLOOKUP(tbDailies[[#This Row],[Date]],VOO_USD_History[Date],VOO_USD_History[Close],"n/a")</f>
        <v>250.41000399999999</v>
      </c>
      <c r="I1097" s="8">
        <f>_xlfn.XLOOKUP(tbDailies[[#This Row],[Date]],VIX_USD_History[DATE],VIX_USD_History[CLOSE],"n/a")</f>
        <v>20.45</v>
      </c>
      <c r="J1097" s="6">
        <f>tbDailies[[#This Row],[BTC-USD]]*tbDailies[[#This Row],[FX]]</f>
        <v>8413.8991884120005</v>
      </c>
      <c r="K1097" s="6">
        <f>tbDailies[[#This Row],[ETH-USD]]*tbDailies[[#This Row],[FX]]</f>
        <v>278.39568600000001</v>
      </c>
      <c r="L1097" s="16">
        <f>_xlfn.XLOOKUP(tbDailies[[#This Row],[Month]],tbMonthlies[Month],tbMonthlies[US Inflation],L1098)</f>
        <v>2.18E-2</v>
      </c>
      <c r="M1097" s="39">
        <f>_xlfn.XLOOKUP(tbDailies[[#This Row],[Month]],tbMonthlies[Month],tbMonthlies[Buffett Indicator],M1098)</f>
        <v>1.3613336648517236</v>
      </c>
      <c r="N1097" s="39">
        <f>_xlfn.XLOOKUP(tbDailies[[#This Row],[Month]],tbMonthlies[Month],tbMonthlies[CPI Indicator],N1098)</f>
        <v>0.73444065623451937</v>
      </c>
      <c r="O1097" s="39">
        <f>_xlfn.XLOOKUP(tbDailies[[#This Row],[Month]],tbMonthlies[Month],tbMonthlies[Shiller PE],O1098)</f>
        <v>0.20670000000000002</v>
      </c>
      <c r="P1097" s="39">
        <f>_xlfn.XLOOKUP(tbDailies[[#This Row],[Month]],tbMonthlies[Month],tbMonthlies[Unemployment],P1098)</f>
        <v>3.7999999999999999E-2</v>
      </c>
      <c r="Q1097" s="48">
        <f>_xlfn.XLOOKUP(tbDailies[[#This Row],[Month]],tbMonthlies[Month],tbMonthlies[Debt to GDP],Q1098)</f>
        <v>76.066999999999993</v>
      </c>
    </row>
    <row r="1098" spans="2:17" ht="30" customHeight="1" x14ac:dyDescent="0.25">
      <c r="B1098" s="10">
        <v>43415</v>
      </c>
      <c r="C1098" s="18" t="str">
        <f>TEXT(tbDailies[[#This Row],[Date]],"mmm-yy")</f>
        <v>Nov-18</v>
      </c>
      <c r="D1098" s="4">
        <v>50</v>
      </c>
      <c r="E1098" s="4" t="str">
        <f>_xlfn.XLOOKUP(tbDailies[[#This Row],[Date]],FXUSDCAD[Date],FXUSDCAD[Rate],E1099)</f>
        <v>1.3206</v>
      </c>
      <c r="F1098" s="6">
        <f>_xlfn.XLOOKUP(tbDailies[[#This Row],[Date]],BTC_USD_History[Date],BTC_USD_History[Close],"n/a")</f>
        <v>6411.2700199999999</v>
      </c>
      <c r="G1098" s="6">
        <f>_xlfn.XLOOKUP(tbDailies[[#This Row],[Date]],ETH_USD_History[Date(UTC)],ETH_USD_History[Value],"n/a")</f>
        <v>211.7</v>
      </c>
      <c r="H1098" s="6" t="str">
        <f>_xlfn.XLOOKUP(tbDailies[[#This Row],[Date]],VOO_USD_History[Date],VOO_USD_History[Close],"n/a")</f>
        <v>n/a</v>
      </c>
      <c r="I1098" s="8" t="str">
        <f>_xlfn.XLOOKUP(tbDailies[[#This Row],[Date]],VIX_USD_History[DATE],VIX_USD_History[CLOSE],"n/a")</f>
        <v>n/a</v>
      </c>
      <c r="J1098" s="6">
        <f>tbDailies[[#This Row],[BTC-USD]]*tbDailies[[#This Row],[FX]]</f>
        <v>8466.7231884119992</v>
      </c>
      <c r="K1098" s="6">
        <f>tbDailies[[#This Row],[ETH-USD]]*tbDailies[[#This Row],[FX]]</f>
        <v>279.57101999999998</v>
      </c>
      <c r="L1098" s="16">
        <f>_xlfn.XLOOKUP(tbDailies[[#This Row],[Month]],tbMonthlies[Month],tbMonthlies[US Inflation],L1099)</f>
        <v>2.18E-2</v>
      </c>
      <c r="M1098" s="39">
        <f>_xlfn.XLOOKUP(tbDailies[[#This Row],[Month]],tbMonthlies[Month],tbMonthlies[Buffett Indicator],M1099)</f>
        <v>1.3613336648517236</v>
      </c>
      <c r="N1098" s="39">
        <f>_xlfn.XLOOKUP(tbDailies[[#This Row],[Month]],tbMonthlies[Month],tbMonthlies[CPI Indicator],N1099)</f>
        <v>0.73444065623451937</v>
      </c>
      <c r="O1098" s="39">
        <f>_xlfn.XLOOKUP(tbDailies[[#This Row],[Month]],tbMonthlies[Month],tbMonthlies[Shiller PE],O1099)</f>
        <v>0.20670000000000002</v>
      </c>
      <c r="P1098" s="39">
        <f>_xlfn.XLOOKUP(tbDailies[[#This Row],[Month]],tbMonthlies[Month],tbMonthlies[Unemployment],P1099)</f>
        <v>3.7999999999999999E-2</v>
      </c>
      <c r="Q1098" s="48">
        <f>_xlfn.XLOOKUP(tbDailies[[#This Row],[Month]],tbMonthlies[Month],tbMonthlies[Debt to GDP],Q1099)</f>
        <v>76.066999999999993</v>
      </c>
    </row>
    <row r="1099" spans="2:17" ht="30" customHeight="1" x14ac:dyDescent="0.25">
      <c r="B1099" s="10">
        <v>43414</v>
      </c>
      <c r="C1099" s="18" t="str">
        <f>TEXT(tbDailies[[#This Row],[Date]],"mmm-yy")</f>
        <v>Nov-18</v>
      </c>
      <c r="D1099" s="4">
        <v>50</v>
      </c>
      <c r="E1099" s="4" t="str">
        <f>_xlfn.XLOOKUP(tbDailies[[#This Row],[Date]],FXUSDCAD[Date],FXUSDCAD[Rate],E1100)</f>
        <v>1.3206</v>
      </c>
      <c r="F1099" s="6">
        <f>_xlfn.XLOOKUP(tbDailies[[#This Row],[Date]],BTC_USD_History[Date],BTC_USD_History[Close],"n/a")</f>
        <v>6409.2202150000003</v>
      </c>
      <c r="G1099" s="6">
        <f>_xlfn.XLOOKUP(tbDailies[[#This Row],[Date]],ETH_USD_History[Date(UTC)],ETH_USD_History[Value],"n/a")</f>
        <v>211.9</v>
      </c>
      <c r="H1099" s="6" t="str">
        <f>_xlfn.XLOOKUP(tbDailies[[#This Row],[Date]],VOO_USD_History[Date],VOO_USD_History[Close],"n/a")</f>
        <v>n/a</v>
      </c>
      <c r="I1099" s="8" t="str">
        <f>_xlfn.XLOOKUP(tbDailies[[#This Row],[Date]],VIX_USD_History[DATE],VIX_USD_History[CLOSE],"n/a")</f>
        <v>n/a</v>
      </c>
      <c r="J1099" s="6">
        <f>tbDailies[[#This Row],[BTC-USD]]*tbDailies[[#This Row],[FX]]</f>
        <v>8464.0162159290012</v>
      </c>
      <c r="K1099" s="6">
        <f>tbDailies[[#This Row],[ETH-USD]]*tbDailies[[#This Row],[FX]]</f>
        <v>279.83514000000002</v>
      </c>
      <c r="L1099" s="16">
        <f>_xlfn.XLOOKUP(tbDailies[[#This Row],[Month]],tbMonthlies[Month],tbMonthlies[US Inflation],L1100)</f>
        <v>2.18E-2</v>
      </c>
      <c r="M1099" s="39">
        <f>_xlfn.XLOOKUP(tbDailies[[#This Row],[Month]],tbMonthlies[Month],tbMonthlies[Buffett Indicator],M1100)</f>
        <v>1.3613336648517236</v>
      </c>
      <c r="N1099" s="39">
        <f>_xlfn.XLOOKUP(tbDailies[[#This Row],[Month]],tbMonthlies[Month],tbMonthlies[CPI Indicator],N1100)</f>
        <v>0.73444065623451937</v>
      </c>
      <c r="O1099" s="39">
        <f>_xlfn.XLOOKUP(tbDailies[[#This Row],[Month]],tbMonthlies[Month],tbMonthlies[Shiller PE],O1100)</f>
        <v>0.20670000000000002</v>
      </c>
      <c r="P1099" s="39">
        <f>_xlfn.XLOOKUP(tbDailies[[#This Row],[Month]],tbMonthlies[Month],tbMonthlies[Unemployment],P1100)</f>
        <v>3.7999999999999999E-2</v>
      </c>
      <c r="Q1099" s="48">
        <f>_xlfn.XLOOKUP(tbDailies[[#This Row],[Month]],tbMonthlies[Month],tbMonthlies[Debt to GDP],Q1100)</f>
        <v>76.066999999999993</v>
      </c>
    </row>
    <row r="1100" spans="2:17" ht="30" customHeight="1" x14ac:dyDescent="0.25">
      <c r="B1100" s="10">
        <v>43413</v>
      </c>
      <c r="C1100" s="18" t="str">
        <f>TEXT(tbDailies[[#This Row],[Date]],"mmm-yy")</f>
        <v>Nov-18</v>
      </c>
      <c r="D1100" s="4">
        <v>50</v>
      </c>
      <c r="E1100" s="4" t="str">
        <f>_xlfn.XLOOKUP(tbDailies[[#This Row],[Date]],FXUSDCAD[Date],FXUSDCAD[Rate],E1101)</f>
        <v>1.3206</v>
      </c>
      <c r="F1100" s="6">
        <f>_xlfn.XLOOKUP(tbDailies[[#This Row],[Date]],BTC_USD_History[Date],BTC_USD_History[Close],"n/a")</f>
        <v>6385.6201170000004</v>
      </c>
      <c r="G1100" s="6">
        <f>_xlfn.XLOOKUP(tbDailies[[#This Row],[Date]],ETH_USD_History[Date(UTC)],ETH_USD_History[Value],"n/a")</f>
        <v>209.39</v>
      </c>
      <c r="H1100" s="6">
        <f>_xlfn.XLOOKUP(tbDailies[[#This Row],[Date]],VOO_USD_History[Date],VOO_USD_History[Close],"n/a")</f>
        <v>255.33999600000001</v>
      </c>
      <c r="I1100" s="8">
        <f>_xlfn.XLOOKUP(tbDailies[[#This Row],[Date]],VIX_USD_History[DATE],VIX_USD_History[CLOSE],"n/a")</f>
        <v>17.36</v>
      </c>
      <c r="J1100" s="6">
        <f>tbDailies[[#This Row],[BTC-USD]]*tbDailies[[#This Row],[FX]]</f>
        <v>8432.8499265102</v>
      </c>
      <c r="K1100" s="6">
        <f>tbDailies[[#This Row],[ETH-USD]]*tbDailies[[#This Row],[FX]]</f>
        <v>276.52043399999997</v>
      </c>
      <c r="L1100" s="16">
        <f>_xlfn.XLOOKUP(tbDailies[[#This Row],[Month]],tbMonthlies[Month],tbMonthlies[US Inflation],L1101)</f>
        <v>2.18E-2</v>
      </c>
      <c r="M1100" s="39">
        <f>_xlfn.XLOOKUP(tbDailies[[#This Row],[Month]],tbMonthlies[Month],tbMonthlies[Buffett Indicator],M1101)</f>
        <v>1.3613336648517236</v>
      </c>
      <c r="N1100" s="39">
        <f>_xlfn.XLOOKUP(tbDailies[[#This Row],[Month]],tbMonthlies[Month],tbMonthlies[CPI Indicator],N1101)</f>
        <v>0.73444065623451937</v>
      </c>
      <c r="O1100" s="39">
        <f>_xlfn.XLOOKUP(tbDailies[[#This Row],[Month]],tbMonthlies[Month],tbMonthlies[Shiller PE],O1101)</f>
        <v>0.20670000000000002</v>
      </c>
      <c r="P1100" s="39">
        <f>_xlfn.XLOOKUP(tbDailies[[#This Row],[Month]],tbMonthlies[Month],tbMonthlies[Unemployment],P1101)</f>
        <v>3.7999999999999999E-2</v>
      </c>
      <c r="Q1100" s="48">
        <f>_xlfn.XLOOKUP(tbDailies[[#This Row],[Month]],tbMonthlies[Month],tbMonthlies[Debt to GDP],Q1101)</f>
        <v>76.066999999999993</v>
      </c>
    </row>
    <row r="1101" spans="2:17" ht="30" customHeight="1" x14ac:dyDescent="0.25">
      <c r="B1101" s="10">
        <v>43412</v>
      </c>
      <c r="C1101" s="18" t="str">
        <f>TEXT(tbDailies[[#This Row],[Date]],"mmm-yy")</f>
        <v>Nov-18</v>
      </c>
      <c r="D1101" s="4">
        <v>50</v>
      </c>
      <c r="E1101" s="4" t="str">
        <f>_xlfn.XLOOKUP(tbDailies[[#This Row],[Date]],FXUSDCAD[Date],FXUSDCAD[Rate],E1102)</f>
        <v>1.3114</v>
      </c>
      <c r="F1101" s="6">
        <f>_xlfn.XLOOKUP(tbDailies[[#This Row],[Date]],BTC_USD_History[Date],BTC_USD_History[Close],"n/a")</f>
        <v>6453.7202150000003</v>
      </c>
      <c r="G1101" s="6">
        <f>_xlfn.XLOOKUP(tbDailies[[#This Row],[Date]],ETH_USD_History[Date(UTC)],ETH_USD_History[Value],"n/a")</f>
        <v>211.29</v>
      </c>
      <c r="H1101" s="6">
        <f>_xlfn.XLOOKUP(tbDailies[[#This Row],[Date]],VOO_USD_History[Date],VOO_USD_History[Close],"n/a")</f>
        <v>257.72000100000002</v>
      </c>
      <c r="I1101" s="8">
        <f>_xlfn.XLOOKUP(tbDailies[[#This Row],[Date]],VIX_USD_History[DATE],VIX_USD_History[CLOSE],"n/a")</f>
        <v>16.72</v>
      </c>
      <c r="J1101" s="6">
        <f>tbDailies[[#This Row],[BTC-USD]]*tbDailies[[#This Row],[FX]]</f>
        <v>8463.4086899510003</v>
      </c>
      <c r="K1101" s="6">
        <f>tbDailies[[#This Row],[ETH-USD]]*tbDailies[[#This Row],[FX]]</f>
        <v>277.08570599999996</v>
      </c>
      <c r="L1101" s="16">
        <f>_xlfn.XLOOKUP(tbDailies[[#This Row],[Month]],tbMonthlies[Month],tbMonthlies[US Inflation],L1102)</f>
        <v>2.18E-2</v>
      </c>
      <c r="M1101" s="39">
        <f>_xlfn.XLOOKUP(tbDailies[[#This Row],[Month]],tbMonthlies[Month],tbMonthlies[Buffett Indicator],M1102)</f>
        <v>1.3613336648517236</v>
      </c>
      <c r="N1101" s="39">
        <f>_xlfn.XLOOKUP(tbDailies[[#This Row],[Month]],tbMonthlies[Month],tbMonthlies[CPI Indicator],N1102)</f>
        <v>0.73444065623451937</v>
      </c>
      <c r="O1101" s="39">
        <f>_xlfn.XLOOKUP(tbDailies[[#This Row],[Month]],tbMonthlies[Month],tbMonthlies[Shiller PE],O1102)</f>
        <v>0.20670000000000002</v>
      </c>
      <c r="P1101" s="39">
        <f>_xlfn.XLOOKUP(tbDailies[[#This Row],[Month]],tbMonthlies[Month],tbMonthlies[Unemployment],P1102)</f>
        <v>3.7999999999999999E-2</v>
      </c>
      <c r="Q1101" s="48">
        <f>_xlfn.XLOOKUP(tbDailies[[#This Row],[Month]],tbMonthlies[Month],tbMonthlies[Debt to GDP],Q1102)</f>
        <v>76.066999999999993</v>
      </c>
    </row>
    <row r="1102" spans="2:17" ht="30" customHeight="1" x14ac:dyDescent="0.25">
      <c r="B1102" s="10">
        <v>43411</v>
      </c>
      <c r="C1102" s="18" t="str">
        <f>TEXT(tbDailies[[#This Row],[Date]],"mmm-yy")</f>
        <v>Nov-18</v>
      </c>
      <c r="D1102" s="4">
        <v>50</v>
      </c>
      <c r="E1102" s="4" t="str">
        <f>_xlfn.XLOOKUP(tbDailies[[#This Row],[Date]],FXUSDCAD[Date],FXUSDCAD[Rate],E1103)</f>
        <v>1.3096</v>
      </c>
      <c r="F1102" s="6">
        <f>_xlfn.XLOOKUP(tbDailies[[#This Row],[Date]],BTC_USD_History[Date],BTC_USD_History[Close],"n/a")</f>
        <v>6530.1401370000003</v>
      </c>
      <c r="G1102" s="6">
        <f>_xlfn.XLOOKUP(tbDailies[[#This Row],[Date]],ETH_USD_History[Date(UTC)],ETH_USD_History[Value],"n/a")</f>
        <v>217.99</v>
      </c>
      <c r="H1102" s="6">
        <f>_xlfn.XLOOKUP(tbDailies[[#This Row],[Date]],VOO_USD_History[Date],VOO_USD_History[Close],"n/a")</f>
        <v>258.16000400000001</v>
      </c>
      <c r="I1102" s="8">
        <f>_xlfn.XLOOKUP(tbDailies[[#This Row],[Date]],VIX_USD_History[DATE],VIX_USD_History[CLOSE],"n/a")</f>
        <v>16.36</v>
      </c>
      <c r="J1102" s="6">
        <f>tbDailies[[#This Row],[BTC-USD]]*tbDailies[[#This Row],[FX]]</f>
        <v>8551.8715234152005</v>
      </c>
      <c r="K1102" s="6">
        <f>tbDailies[[#This Row],[ETH-USD]]*tbDailies[[#This Row],[FX]]</f>
        <v>285.47970400000003</v>
      </c>
      <c r="L1102" s="16">
        <f>_xlfn.XLOOKUP(tbDailies[[#This Row],[Month]],tbMonthlies[Month],tbMonthlies[US Inflation],L1103)</f>
        <v>2.18E-2</v>
      </c>
      <c r="M1102" s="39">
        <f>_xlfn.XLOOKUP(tbDailies[[#This Row],[Month]],tbMonthlies[Month],tbMonthlies[Buffett Indicator],M1103)</f>
        <v>1.3613336648517236</v>
      </c>
      <c r="N1102" s="39">
        <f>_xlfn.XLOOKUP(tbDailies[[#This Row],[Month]],tbMonthlies[Month],tbMonthlies[CPI Indicator],N1103)</f>
        <v>0.73444065623451937</v>
      </c>
      <c r="O1102" s="39">
        <f>_xlfn.XLOOKUP(tbDailies[[#This Row],[Month]],tbMonthlies[Month],tbMonthlies[Shiller PE],O1103)</f>
        <v>0.20670000000000002</v>
      </c>
      <c r="P1102" s="39">
        <f>_xlfn.XLOOKUP(tbDailies[[#This Row],[Month]],tbMonthlies[Month],tbMonthlies[Unemployment],P1103)</f>
        <v>3.7999999999999999E-2</v>
      </c>
      <c r="Q1102" s="48">
        <f>_xlfn.XLOOKUP(tbDailies[[#This Row],[Month]],tbMonthlies[Month],tbMonthlies[Debt to GDP],Q1103)</f>
        <v>76.066999999999993</v>
      </c>
    </row>
    <row r="1103" spans="2:17" ht="30" customHeight="1" x14ac:dyDescent="0.25">
      <c r="B1103" s="10">
        <v>43410</v>
      </c>
      <c r="C1103" s="18" t="str">
        <f>TEXT(tbDailies[[#This Row],[Date]],"mmm-yy")</f>
        <v>Nov-18</v>
      </c>
      <c r="D1103" s="4">
        <v>50</v>
      </c>
      <c r="E1103" s="4" t="str">
        <f>_xlfn.XLOOKUP(tbDailies[[#This Row],[Date]],FXUSDCAD[Date],FXUSDCAD[Rate],E1104)</f>
        <v>1.3130</v>
      </c>
      <c r="F1103" s="6">
        <f>_xlfn.XLOOKUP(tbDailies[[#This Row],[Date]],BTC_USD_History[Date],BTC_USD_History[Close],"n/a")</f>
        <v>6461.0097660000001</v>
      </c>
      <c r="G1103" s="6">
        <f>_xlfn.XLOOKUP(tbDailies[[#This Row],[Date]],ETH_USD_History[Date(UTC)],ETH_USD_History[Value],"n/a")</f>
        <v>219.56</v>
      </c>
      <c r="H1103" s="6">
        <f>_xlfn.XLOOKUP(tbDailies[[#This Row],[Date]],VOO_USD_History[Date],VOO_USD_History[Close],"n/a")</f>
        <v>252.820007</v>
      </c>
      <c r="I1103" s="8">
        <f>_xlfn.XLOOKUP(tbDailies[[#This Row],[Date]],VIX_USD_History[DATE],VIX_USD_History[CLOSE],"n/a")</f>
        <v>19.91</v>
      </c>
      <c r="J1103" s="6">
        <f>tbDailies[[#This Row],[BTC-USD]]*tbDailies[[#This Row],[FX]]</f>
        <v>8483.3058227580004</v>
      </c>
      <c r="K1103" s="6">
        <f>tbDailies[[#This Row],[ETH-USD]]*tbDailies[[#This Row],[FX]]</f>
        <v>288.28228000000001</v>
      </c>
      <c r="L1103" s="16">
        <f>_xlfn.XLOOKUP(tbDailies[[#This Row],[Month]],tbMonthlies[Month],tbMonthlies[US Inflation],L1104)</f>
        <v>2.18E-2</v>
      </c>
      <c r="M1103" s="39">
        <f>_xlfn.XLOOKUP(tbDailies[[#This Row],[Month]],tbMonthlies[Month],tbMonthlies[Buffett Indicator],M1104)</f>
        <v>1.3613336648517236</v>
      </c>
      <c r="N1103" s="39">
        <f>_xlfn.XLOOKUP(tbDailies[[#This Row],[Month]],tbMonthlies[Month],tbMonthlies[CPI Indicator],N1104)</f>
        <v>0.73444065623451937</v>
      </c>
      <c r="O1103" s="39">
        <f>_xlfn.XLOOKUP(tbDailies[[#This Row],[Month]],tbMonthlies[Month],tbMonthlies[Shiller PE],O1104)</f>
        <v>0.20670000000000002</v>
      </c>
      <c r="P1103" s="39">
        <f>_xlfn.XLOOKUP(tbDailies[[#This Row],[Month]],tbMonthlies[Month],tbMonthlies[Unemployment],P1104)</f>
        <v>3.7999999999999999E-2</v>
      </c>
      <c r="Q1103" s="48">
        <f>_xlfn.XLOOKUP(tbDailies[[#This Row],[Month]],tbMonthlies[Month],tbMonthlies[Debt to GDP],Q1104)</f>
        <v>76.066999999999993</v>
      </c>
    </row>
    <row r="1104" spans="2:17" ht="30" customHeight="1" x14ac:dyDescent="0.25">
      <c r="B1104" s="10">
        <v>43409</v>
      </c>
      <c r="C1104" s="18" t="str">
        <f>TEXT(tbDailies[[#This Row],[Date]],"mmm-yy")</f>
        <v>Nov-18</v>
      </c>
      <c r="D1104" s="4">
        <v>50</v>
      </c>
      <c r="E1104" s="4" t="str">
        <f>_xlfn.XLOOKUP(tbDailies[[#This Row],[Date]],FXUSDCAD[Date],FXUSDCAD[Rate],E1105)</f>
        <v>1.3096</v>
      </c>
      <c r="F1104" s="6">
        <f>_xlfn.XLOOKUP(tbDailies[[#This Row],[Date]],BTC_USD_History[Date],BTC_USD_History[Close],"n/a")</f>
        <v>6419.6601559999999</v>
      </c>
      <c r="G1104" s="6">
        <f>_xlfn.XLOOKUP(tbDailies[[#This Row],[Date]],ETH_USD_History[Date(UTC)],ETH_USD_History[Value],"n/a")</f>
        <v>209.7</v>
      </c>
      <c r="H1104" s="6">
        <f>_xlfn.XLOOKUP(tbDailies[[#This Row],[Date]],VOO_USD_History[Date],VOO_USD_History[Close],"n/a")</f>
        <v>251.229996</v>
      </c>
      <c r="I1104" s="8">
        <f>_xlfn.XLOOKUP(tbDailies[[#This Row],[Date]],VIX_USD_History[DATE],VIX_USD_History[CLOSE],"n/a")</f>
        <v>19.96</v>
      </c>
      <c r="J1104" s="6">
        <f>tbDailies[[#This Row],[BTC-USD]]*tbDailies[[#This Row],[FX]]</f>
        <v>8407.1869402976008</v>
      </c>
      <c r="K1104" s="6">
        <f>tbDailies[[#This Row],[ETH-USD]]*tbDailies[[#This Row],[FX]]</f>
        <v>274.62312000000003</v>
      </c>
      <c r="L1104" s="16">
        <f>_xlfn.XLOOKUP(tbDailies[[#This Row],[Month]],tbMonthlies[Month],tbMonthlies[US Inflation],L1105)</f>
        <v>2.18E-2</v>
      </c>
      <c r="M1104" s="39">
        <f>_xlfn.XLOOKUP(tbDailies[[#This Row],[Month]],tbMonthlies[Month],tbMonthlies[Buffett Indicator],M1105)</f>
        <v>1.3613336648517236</v>
      </c>
      <c r="N1104" s="39">
        <f>_xlfn.XLOOKUP(tbDailies[[#This Row],[Month]],tbMonthlies[Month],tbMonthlies[CPI Indicator],N1105)</f>
        <v>0.73444065623451937</v>
      </c>
      <c r="O1104" s="39">
        <f>_xlfn.XLOOKUP(tbDailies[[#This Row],[Month]],tbMonthlies[Month],tbMonthlies[Shiller PE],O1105)</f>
        <v>0.20670000000000002</v>
      </c>
      <c r="P1104" s="39">
        <f>_xlfn.XLOOKUP(tbDailies[[#This Row],[Month]],tbMonthlies[Month],tbMonthlies[Unemployment],P1105)</f>
        <v>3.7999999999999999E-2</v>
      </c>
      <c r="Q1104" s="48">
        <f>_xlfn.XLOOKUP(tbDailies[[#This Row],[Month]],tbMonthlies[Month],tbMonthlies[Debt to GDP],Q1105)</f>
        <v>76.066999999999993</v>
      </c>
    </row>
    <row r="1105" spans="2:17" ht="30" customHeight="1" x14ac:dyDescent="0.25">
      <c r="B1105" s="10">
        <v>43408</v>
      </c>
      <c r="C1105" s="18" t="str">
        <f>TEXT(tbDailies[[#This Row],[Date]],"mmm-yy")</f>
        <v>Nov-18</v>
      </c>
      <c r="D1105" s="4">
        <v>50</v>
      </c>
      <c r="E1105" s="4" t="str">
        <f>_xlfn.XLOOKUP(tbDailies[[#This Row],[Date]],FXUSDCAD[Date],FXUSDCAD[Rate],E1106)</f>
        <v>1.3105</v>
      </c>
      <c r="F1105" s="6">
        <f>_xlfn.XLOOKUP(tbDailies[[#This Row],[Date]],BTC_USD_History[Date],BTC_USD_History[Close],"n/a")</f>
        <v>6376.1298829999996</v>
      </c>
      <c r="G1105" s="6">
        <f>_xlfn.XLOOKUP(tbDailies[[#This Row],[Date]],ETH_USD_History[Date(UTC)],ETH_USD_History[Value],"n/a")</f>
        <v>211.3</v>
      </c>
      <c r="H1105" s="6" t="str">
        <f>_xlfn.XLOOKUP(tbDailies[[#This Row],[Date]],VOO_USD_History[Date],VOO_USD_History[Close],"n/a")</f>
        <v>n/a</v>
      </c>
      <c r="I1105" s="8" t="str">
        <f>_xlfn.XLOOKUP(tbDailies[[#This Row],[Date]],VIX_USD_History[DATE],VIX_USD_History[CLOSE],"n/a")</f>
        <v>n/a</v>
      </c>
      <c r="J1105" s="6">
        <f>tbDailies[[#This Row],[BTC-USD]]*tbDailies[[#This Row],[FX]]</f>
        <v>8355.9182116715001</v>
      </c>
      <c r="K1105" s="6">
        <f>tbDailies[[#This Row],[ETH-USD]]*tbDailies[[#This Row],[FX]]</f>
        <v>276.90865000000002</v>
      </c>
      <c r="L1105" s="16">
        <f>_xlfn.XLOOKUP(tbDailies[[#This Row],[Month]],tbMonthlies[Month],tbMonthlies[US Inflation],L1106)</f>
        <v>2.18E-2</v>
      </c>
      <c r="M1105" s="39">
        <f>_xlfn.XLOOKUP(tbDailies[[#This Row],[Month]],tbMonthlies[Month],tbMonthlies[Buffett Indicator],M1106)</f>
        <v>1.3613336648517236</v>
      </c>
      <c r="N1105" s="39">
        <f>_xlfn.XLOOKUP(tbDailies[[#This Row],[Month]],tbMonthlies[Month],tbMonthlies[CPI Indicator],N1106)</f>
        <v>0.73444065623451937</v>
      </c>
      <c r="O1105" s="39">
        <f>_xlfn.XLOOKUP(tbDailies[[#This Row],[Month]],tbMonthlies[Month],tbMonthlies[Shiller PE],O1106)</f>
        <v>0.20670000000000002</v>
      </c>
      <c r="P1105" s="39">
        <f>_xlfn.XLOOKUP(tbDailies[[#This Row],[Month]],tbMonthlies[Month],tbMonthlies[Unemployment],P1106)</f>
        <v>3.7999999999999999E-2</v>
      </c>
      <c r="Q1105" s="48">
        <f>_xlfn.XLOOKUP(tbDailies[[#This Row],[Month]],tbMonthlies[Month],tbMonthlies[Debt to GDP],Q1106)</f>
        <v>76.066999999999993</v>
      </c>
    </row>
    <row r="1106" spans="2:17" ht="30" customHeight="1" x14ac:dyDescent="0.25">
      <c r="B1106" s="10">
        <v>43407</v>
      </c>
      <c r="C1106" s="18" t="str">
        <f>TEXT(tbDailies[[#This Row],[Date]],"mmm-yy")</f>
        <v>Nov-18</v>
      </c>
      <c r="D1106" s="4">
        <v>50</v>
      </c>
      <c r="E1106" s="4" t="str">
        <f>_xlfn.XLOOKUP(tbDailies[[#This Row],[Date]],FXUSDCAD[Date],FXUSDCAD[Rate],E1107)</f>
        <v>1.3105</v>
      </c>
      <c r="F1106" s="6">
        <f>_xlfn.XLOOKUP(tbDailies[[#This Row],[Date]],BTC_USD_History[Date],BTC_USD_History[Close],"n/a")</f>
        <v>6361.2597660000001</v>
      </c>
      <c r="G1106" s="6">
        <f>_xlfn.XLOOKUP(tbDailies[[#This Row],[Date]],ETH_USD_History[Date(UTC)],ETH_USD_History[Value],"n/a")</f>
        <v>199.47</v>
      </c>
      <c r="H1106" s="6" t="str">
        <f>_xlfn.XLOOKUP(tbDailies[[#This Row],[Date]],VOO_USD_History[Date],VOO_USD_History[Close],"n/a")</f>
        <v>n/a</v>
      </c>
      <c r="I1106" s="8" t="str">
        <f>_xlfn.XLOOKUP(tbDailies[[#This Row],[Date]],VIX_USD_History[DATE],VIX_USD_History[CLOSE],"n/a")</f>
        <v>n/a</v>
      </c>
      <c r="J1106" s="6">
        <f>tbDailies[[#This Row],[BTC-USD]]*tbDailies[[#This Row],[FX]]</f>
        <v>8336.4309233429994</v>
      </c>
      <c r="K1106" s="6">
        <f>tbDailies[[#This Row],[ETH-USD]]*tbDailies[[#This Row],[FX]]</f>
        <v>261.40543500000001</v>
      </c>
      <c r="L1106" s="16">
        <f>_xlfn.XLOOKUP(tbDailies[[#This Row],[Month]],tbMonthlies[Month],tbMonthlies[US Inflation],L1107)</f>
        <v>2.18E-2</v>
      </c>
      <c r="M1106" s="39">
        <f>_xlfn.XLOOKUP(tbDailies[[#This Row],[Month]],tbMonthlies[Month],tbMonthlies[Buffett Indicator],M1107)</f>
        <v>1.3613336648517236</v>
      </c>
      <c r="N1106" s="39">
        <f>_xlfn.XLOOKUP(tbDailies[[#This Row],[Month]],tbMonthlies[Month],tbMonthlies[CPI Indicator],N1107)</f>
        <v>0.73444065623451937</v>
      </c>
      <c r="O1106" s="39">
        <f>_xlfn.XLOOKUP(tbDailies[[#This Row],[Month]],tbMonthlies[Month],tbMonthlies[Shiller PE],O1107)</f>
        <v>0.20670000000000002</v>
      </c>
      <c r="P1106" s="39">
        <f>_xlfn.XLOOKUP(tbDailies[[#This Row],[Month]],tbMonthlies[Month],tbMonthlies[Unemployment],P1107)</f>
        <v>3.7999999999999999E-2</v>
      </c>
      <c r="Q1106" s="48">
        <f>_xlfn.XLOOKUP(tbDailies[[#This Row],[Month]],tbMonthlies[Month],tbMonthlies[Debt to GDP],Q1107)</f>
        <v>76.066999999999993</v>
      </c>
    </row>
    <row r="1107" spans="2:17" ht="30" customHeight="1" x14ac:dyDescent="0.25">
      <c r="B1107" s="10">
        <v>43406</v>
      </c>
      <c r="C1107" s="18" t="str">
        <f>TEXT(tbDailies[[#This Row],[Date]],"mmm-yy")</f>
        <v>Nov-18</v>
      </c>
      <c r="D1107" s="4">
        <v>50</v>
      </c>
      <c r="E1107" s="4" t="str">
        <f>_xlfn.XLOOKUP(tbDailies[[#This Row],[Date]],FXUSDCAD[Date],FXUSDCAD[Rate],E1108)</f>
        <v>1.3105</v>
      </c>
      <c r="F1107" s="6">
        <f>_xlfn.XLOOKUP(tbDailies[[#This Row],[Date]],BTC_USD_History[Date],BTC_USD_History[Close],"n/a")</f>
        <v>6388.4399409999996</v>
      </c>
      <c r="G1107" s="6">
        <f>_xlfn.XLOOKUP(tbDailies[[#This Row],[Date]],ETH_USD_History[Date(UTC)],ETH_USD_History[Value],"n/a")</f>
        <v>201.02</v>
      </c>
      <c r="H1107" s="6">
        <f>_xlfn.XLOOKUP(tbDailies[[#This Row],[Date]],VOO_USD_History[Date],VOO_USD_History[Close],"n/a")</f>
        <v>249.80999800000001</v>
      </c>
      <c r="I1107" s="8">
        <f>_xlfn.XLOOKUP(tbDailies[[#This Row],[Date]],VIX_USD_History[DATE],VIX_USD_History[CLOSE],"n/a")</f>
        <v>19.510000000000002</v>
      </c>
      <c r="J1107" s="6">
        <f>tbDailies[[#This Row],[BTC-USD]]*tbDailies[[#This Row],[FX]]</f>
        <v>8372.0505426804993</v>
      </c>
      <c r="K1107" s="6">
        <f>tbDailies[[#This Row],[ETH-USD]]*tbDailies[[#This Row],[FX]]</f>
        <v>263.43671000000001</v>
      </c>
      <c r="L1107" s="16">
        <f>_xlfn.XLOOKUP(tbDailies[[#This Row],[Month]],tbMonthlies[Month],tbMonthlies[US Inflation],L1108)</f>
        <v>2.18E-2</v>
      </c>
      <c r="M1107" s="39">
        <f>_xlfn.XLOOKUP(tbDailies[[#This Row],[Month]],tbMonthlies[Month],tbMonthlies[Buffett Indicator],M1108)</f>
        <v>1.3613336648517236</v>
      </c>
      <c r="N1107" s="39">
        <f>_xlfn.XLOOKUP(tbDailies[[#This Row],[Month]],tbMonthlies[Month],tbMonthlies[CPI Indicator],N1108)</f>
        <v>0.73444065623451937</v>
      </c>
      <c r="O1107" s="39">
        <f>_xlfn.XLOOKUP(tbDailies[[#This Row],[Month]],tbMonthlies[Month],tbMonthlies[Shiller PE],O1108)</f>
        <v>0.20670000000000002</v>
      </c>
      <c r="P1107" s="39">
        <f>_xlfn.XLOOKUP(tbDailies[[#This Row],[Month]],tbMonthlies[Month],tbMonthlies[Unemployment],P1108)</f>
        <v>3.7999999999999999E-2</v>
      </c>
      <c r="Q1107" s="48">
        <f>_xlfn.XLOOKUP(tbDailies[[#This Row],[Month]],tbMonthlies[Month],tbMonthlies[Debt to GDP],Q1108)</f>
        <v>76.066999999999993</v>
      </c>
    </row>
    <row r="1108" spans="2:17" ht="30" customHeight="1" x14ac:dyDescent="0.25">
      <c r="B1108" s="10">
        <v>43405</v>
      </c>
      <c r="C1108" s="18" t="str">
        <f>TEXT(tbDailies[[#This Row],[Date]],"mmm-yy")</f>
        <v>Nov-18</v>
      </c>
      <c r="D1108" s="4">
        <v>50</v>
      </c>
      <c r="E1108" s="4" t="str">
        <f>_xlfn.XLOOKUP(tbDailies[[#This Row],[Date]],FXUSDCAD[Date],FXUSDCAD[Rate],E1109)</f>
        <v>1.3088</v>
      </c>
      <c r="F1108" s="6">
        <f>_xlfn.XLOOKUP(tbDailies[[#This Row],[Date]],BTC_USD_History[Date],BTC_USD_History[Close],"n/a")</f>
        <v>6377.7797849999997</v>
      </c>
      <c r="G1108" s="6">
        <f>_xlfn.XLOOKUP(tbDailies[[#This Row],[Date]],ETH_USD_History[Date(UTC)],ETH_USD_History[Value],"n/a")</f>
        <v>198.73</v>
      </c>
      <c r="H1108" s="6">
        <f>_xlfn.XLOOKUP(tbDailies[[#This Row],[Date]],VOO_USD_History[Date],VOO_USD_History[Close],"n/a")</f>
        <v>251.36999499999999</v>
      </c>
      <c r="I1108" s="8">
        <f>_xlfn.XLOOKUP(tbDailies[[#This Row],[Date]],VIX_USD_History[DATE],VIX_USD_History[CLOSE],"n/a")</f>
        <v>19.34</v>
      </c>
      <c r="J1108" s="6">
        <f>tbDailies[[#This Row],[BTC-USD]]*tbDailies[[#This Row],[FX]]</f>
        <v>8347.238182608</v>
      </c>
      <c r="K1108" s="6">
        <f>tbDailies[[#This Row],[ETH-USD]]*tbDailies[[#This Row],[FX]]</f>
        <v>260.097824</v>
      </c>
      <c r="L1108" s="16">
        <f>_xlfn.XLOOKUP(tbDailies[[#This Row],[Month]],tbMonthlies[Month],tbMonthlies[US Inflation],L1109)</f>
        <v>2.18E-2</v>
      </c>
      <c r="M1108" s="39">
        <f>_xlfn.XLOOKUP(tbDailies[[#This Row],[Month]],tbMonthlies[Month],tbMonthlies[Buffett Indicator],M1109)</f>
        <v>1.3613336648517236</v>
      </c>
      <c r="N1108" s="39">
        <f>_xlfn.XLOOKUP(tbDailies[[#This Row],[Month]],tbMonthlies[Month],tbMonthlies[CPI Indicator],N1109)</f>
        <v>0.73444065623451937</v>
      </c>
      <c r="O1108" s="39">
        <f>_xlfn.XLOOKUP(tbDailies[[#This Row],[Month]],tbMonthlies[Month],tbMonthlies[Shiller PE],O1109)</f>
        <v>0.20670000000000002</v>
      </c>
      <c r="P1108" s="39">
        <f>_xlfn.XLOOKUP(tbDailies[[#This Row],[Month]],tbMonthlies[Month],tbMonthlies[Unemployment],P1109)</f>
        <v>3.7999999999999999E-2</v>
      </c>
      <c r="Q1108" s="48">
        <f>_xlfn.XLOOKUP(tbDailies[[#This Row],[Month]],tbMonthlies[Month],tbMonthlies[Debt to GDP],Q1109)</f>
        <v>76.066999999999993</v>
      </c>
    </row>
    <row r="1109" spans="2:17" ht="30" customHeight="1" x14ac:dyDescent="0.25">
      <c r="B1109" s="10">
        <v>43404</v>
      </c>
      <c r="C1109" s="18" t="str">
        <f>TEXT(tbDailies[[#This Row],[Date]],"mmm-yy")</f>
        <v>Oct-18</v>
      </c>
      <c r="D1109" s="4">
        <v>50</v>
      </c>
      <c r="E1109" s="4" t="str">
        <f>_xlfn.XLOOKUP(tbDailies[[#This Row],[Date]],FXUSDCAD[Date],FXUSDCAD[Rate],E1110)</f>
        <v>1.3142</v>
      </c>
      <c r="F1109" s="6">
        <f>_xlfn.XLOOKUP(tbDailies[[#This Row],[Date]],BTC_USD_History[Date],BTC_USD_History[Close],"n/a")</f>
        <v>6317.6098629999997</v>
      </c>
      <c r="G1109" s="6">
        <f>_xlfn.XLOOKUP(tbDailies[[#This Row],[Date]],ETH_USD_History[Date(UTC)],ETH_USD_History[Value],"n/a")</f>
        <v>197.85</v>
      </c>
      <c r="H1109" s="6">
        <f>_xlfn.XLOOKUP(tbDailies[[#This Row],[Date]],VOO_USD_History[Date],VOO_USD_History[Close],"n/a")</f>
        <v>248.78999300000001</v>
      </c>
      <c r="I1109" s="8">
        <f>_xlfn.XLOOKUP(tbDailies[[#This Row],[Date]],VIX_USD_History[DATE],VIX_USD_History[CLOSE],"n/a")</f>
        <v>21.23</v>
      </c>
      <c r="J1109" s="6">
        <f>tbDailies[[#This Row],[BTC-USD]]*tbDailies[[#This Row],[FX]]</f>
        <v>8302.6028819545991</v>
      </c>
      <c r="K1109" s="6">
        <f>tbDailies[[#This Row],[ETH-USD]]*tbDailies[[#This Row],[FX]]</f>
        <v>260.01447000000002</v>
      </c>
      <c r="L1109" s="16">
        <f>_xlfn.XLOOKUP(tbDailies[[#This Row],[Month]],tbMonthlies[Month],tbMonthlies[US Inflation],L1110)</f>
        <v>2.52E-2</v>
      </c>
      <c r="M1109" s="39">
        <f>_xlfn.XLOOKUP(tbDailies[[#This Row],[Month]],tbMonthlies[Month],tbMonthlies[Buffett Indicator],M1110)</f>
        <v>1.4558452337625054</v>
      </c>
      <c r="N1109" s="39">
        <f>_xlfn.XLOOKUP(tbDailies[[#This Row],[Month]],tbMonthlies[Month],tbMonthlies[CPI Indicator],N1110)</f>
        <v>0.73690882070111019</v>
      </c>
      <c r="O1109" s="39">
        <f>_xlfn.XLOOKUP(tbDailies[[#This Row],[Month]],tbMonthlies[Month],tbMonthlies[Shiller PE],O1110)</f>
        <v>0.21249999999999999</v>
      </c>
      <c r="P1109" s="39">
        <f>_xlfn.XLOOKUP(tbDailies[[#This Row],[Month]],tbMonthlies[Month],tbMonthlies[Unemployment],P1110)</f>
        <v>3.7999999999999999E-2</v>
      </c>
      <c r="Q1109" s="48">
        <f>_xlfn.XLOOKUP(tbDailies[[#This Row],[Month]],tbMonthlies[Month],tbMonthlies[Debt to GDP],Q1110)</f>
        <v>76.066999999999993</v>
      </c>
    </row>
    <row r="1110" spans="2:17" ht="30" customHeight="1" x14ac:dyDescent="0.25">
      <c r="B1110" s="10">
        <v>43403</v>
      </c>
      <c r="C1110" s="18" t="str">
        <f>TEXT(tbDailies[[#This Row],[Date]],"mmm-yy")</f>
        <v>Oct-18</v>
      </c>
      <c r="D1110" s="4">
        <v>50</v>
      </c>
      <c r="E1110" s="4" t="str">
        <f>_xlfn.XLOOKUP(tbDailies[[#This Row],[Date]],FXUSDCAD[Date],FXUSDCAD[Rate],E1111)</f>
        <v>1.3133</v>
      </c>
      <c r="F1110" s="6">
        <f>_xlfn.XLOOKUP(tbDailies[[#This Row],[Date]],BTC_USD_History[Date],BTC_USD_History[Close],"n/a")</f>
        <v>6334.2700199999999</v>
      </c>
      <c r="G1110" s="6">
        <f>_xlfn.XLOOKUP(tbDailies[[#This Row],[Date]],ETH_USD_History[Date(UTC)],ETH_USD_History[Value],"n/a")</f>
        <v>196.19</v>
      </c>
      <c r="H1110" s="6">
        <f>_xlfn.XLOOKUP(tbDailies[[#This Row],[Date]],VOO_USD_History[Date],VOO_USD_History[Close],"n/a")</f>
        <v>246.21000699999999</v>
      </c>
      <c r="I1110" s="8">
        <f>_xlfn.XLOOKUP(tbDailies[[#This Row],[Date]],VIX_USD_History[DATE],VIX_USD_History[CLOSE],"n/a")</f>
        <v>23.35</v>
      </c>
      <c r="J1110" s="6">
        <f>tbDailies[[#This Row],[BTC-USD]]*tbDailies[[#This Row],[FX]]</f>
        <v>8318.7968172659985</v>
      </c>
      <c r="K1110" s="6">
        <f>tbDailies[[#This Row],[ETH-USD]]*tbDailies[[#This Row],[FX]]</f>
        <v>257.65632699999998</v>
      </c>
      <c r="L1110" s="16">
        <f>_xlfn.XLOOKUP(tbDailies[[#This Row],[Month]],tbMonthlies[Month],tbMonthlies[US Inflation],L1111)</f>
        <v>2.52E-2</v>
      </c>
      <c r="M1110" s="39">
        <f>_xlfn.XLOOKUP(tbDailies[[#This Row],[Month]],tbMonthlies[Month],tbMonthlies[Buffett Indicator],M1111)</f>
        <v>1.4558452337625054</v>
      </c>
      <c r="N1110" s="39">
        <f>_xlfn.XLOOKUP(tbDailies[[#This Row],[Month]],tbMonthlies[Month],tbMonthlies[CPI Indicator],N1111)</f>
        <v>0.73690882070111019</v>
      </c>
      <c r="O1110" s="39">
        <f>_xlfn.XLOOKUP(tbDailies[[#This Row],[Month]],tbMonthlies[Month],tbMonthlies[Shiller PE],O1111)</f>
        <v>0.21249999999999999</v>
      </c>
      <c r="P1110" s="39">
        <f>_xlfn.XLOOKUP(tbDailies[[#This Row],[Month]],tbMonthlies[Month],tbMonthlies[Unemployment],P1111)</f>
        <v>3.7999999999999999E-2</v>
      </c>
      <c r="Q1110" s="48">
        <f>_xlfn.XLOOKUP(tbDailies[[#This Row],[Month]],tbMonthlies[Month],tbMonthlies[Debt to GDP],Q1111)</f>
        <v>76.066999999999993</v>
      </c>
    </row>
    <row r="1111" spans="2:17" ht="30" customHeight="1" x14ac:dyDescent="0.25">
      <c r="B1111" s="10">
        <v>43402</v>
      </c>
      <c r="C1111" s="18" t="str">
        <f>TEXT(tbDailies[[#This Row],[Date]],"mmm-yy")</f>
        <v>Oct-18</v>
      </c>
      <c r="D1111" s="4">
        <v>50</v>
      </c>
      <c r="E1111" s="4" t="str">
        <f>_xlfn.XLOOKUP(tbDailies[[#This Row],[Date]],FXUSDCAD[Date],FXUSDCAD[Rate],E1112)</f>
        <v>1.3119</v>
      </c>
      <c r="F1111" s="6">
        <f>_xlfn.XLOOKUP(tbDailies[[#This Row],[Date]],BTC_USD_History[Date],BTC_USD_History[Close],"n/a")</f>
        <v>6332.6298829999996</v>
      </c>
      <c r="G1111" s="6">
        <f>_xlfn.XLOOKUP(tbDailies[[#This Row],[Date]],ETH_USD_History[Date(UTC)],ETH_USD_History[Value],"n/a")</f>
        <v>195.67</v>
      </c>
      <c r="H1111" s="6">
        <f>_xlfn.XLOOKUP(tbDailies[[#This Row],[Date]],VOO_USD_History[Date],VOO_USD_History[Close],"n/a")</f>
        <v>242.5</v>
      </c>
      <c r="I1111" s="8">
        <f>_xlfn.XLOOKUP(tbDailies[[#This Row],[Date]],VIX_USD_History[DATE],VIX_USD_History[CLOSE],"n/a")</f>
        <v>24.7</v>
      </c>
      <c r="J1111" s="6">
        <f>tbDailies[[#This Row],[BTC-USD]]*tbDailies[[#This Row],[FX]]</f>
        <v>8307.7771435076993</v>
      </c>
      <c r="K1111" s="6">
        <f>tbDailies[[#This Row],[ETH-USD]]*tbDailies[[#This Row],[FX]]</f>
        <v>256.69947300000001</v>
      </c>
      <c r="L1111" s="16">
        <f>_xlfn.XLOOKUP(tbDailies[[#This Row],[Month]],tbMonthlies[Month],tbMonthlies[US Inflation],L1112)</f>
        <v>2.52E-2</v>
      </c>
      <c r="M1111" s="39">
        <f>_xlfn.XLOOKUP(tbDailies[[#This Row],[Month]],tbMonthlies[Month],tbMonthlies[Buffett Indicator],M1112)</f>
        <v>1.4558452337625054</v>
      </c>
      <c r="N1111" s="39">
        <f>_xlfn.XLOOKUP(tbDailies[[#This Row],[Month]],tbMonthlies[Month],tbMonthlies[CPI Indicator],N1112)</f>
        <v>0.73690882070111019</v>
      </c>
      <c r="O1111" s="39">
        <f>_xlfn.XLOOKUP(tbDailies[[#This Row],[Month]],tbMonthlies[Month],tbMonthlies[Shiller PE],O1112)</f>
        <v>0.21249999999999999</v>
      </c>
      <c r="P1111" s="39">
        <f>_xlfn.XLOOKUP(tbDailies[[#This Row],[Month]],tbMonthlies[Month],tbMonthlies[Unemployment],P1112)</f>
        <v>3.7999999999999999E-2</v>
      </c>
      <c r="Q1111" s="48">
        <f>_xlfn.XLOOKUP(tbDailies[[#This Row],[Month]],tbMonthlies[Month],tbMonthlies[Debt to GDP],Q1112)</f>
        <v>76.066999999999993</v>
      </c>
    </row>
    <row r="1112" spans="2:17" ht="30" customHeight="1" x14ac:dyDescent="0.25">
      <c r="B1112" s="10">
        <v>43401</v>
      </c>
      <c r="C1112" s="18" t="str">
        <f>TEXT(tbDailies[[#This Row],[Date]],"mmm-yy")</f>
        <v>Oct-18</v>
      </c>
      <c r="D1112" s="4">
        <v>50</v>
      </c>
      <c r="E1112" s="4" t="str">
        <f>_xlfn.XLOOKUP(tbDailies[[#This Row],[Date]],FXUSDCAD[Date],FXUSDCAD[Rate],E1113)</f>
        <v>1.3108</v>
      </c>
      <c r="F1112" s="6">
        <f>_xlfn.XLOOKUP(tbDailies[[#This Row],[Date]],BTC_USD_History[Date],BTC_USD_History[Close],"n/a")</f>
        <v>6486.3901370000003</v>
      </c>
      <c r="G1112" s="6">
        <f>_xlfn.XLOOKUP(tbDailies[[#This Row],[Date]],ETH_USD_History[Date(UTC)],ETH_USD_History[Value],"n/a")</f>
        <v>203.72</v>
      </c>
      <c r="H1112" s="6" t="str">
        <f>_xlfn.XLOOKUP(tbDailies[[#This Row],[Date]],VOO_USD_History[Date],VOO_USD_History[Close],"n/a")</f>
        <v>n/a</v>
      </c>
      <c r="I1112" s="8" t="str">
        <f>_xlfn.XLOOKUP(tbDailies[[#This Row],[Date]],VIX_USD_History[DATE],VIX_USD_History[CLOSE],"n/a")</f>
        <v>n/a</v>
      </c>
      <c r="J1112" s="6">
        <f>tbDailies[[#This Row],[BTC-USD]]*tbDailies[[#This Row],[FX]]</f>
        <v>8502.3601915796007</v>
      </c>
      <c r="K1112" s="6">
        <f>tbDailies[[#This Row],[ETH-USD]]*tbDailies[[#This Row],[FX]]</f>
        <v>267.03617600000001</v>
      </c>
      <c r="L1112" s="16">
        <f>_xlfn.XLOOKUP(tbDailies[[#This Row],[Month]],tbMonthlies[Month],tbMonthlies[US Inflation],L1113)</f>
        <v>2.52E-2</v>
      </c>
      <c r="M1112" s="39">
        <f>_xlfn.XLOOKUP(tbDailies[[#This Row],[Month]],tbMonthlies[Month],tbMonthlies[Buffett Indicator],M1113)</f>
        <v>1.4558452337625054</v>
      </c>
      <c r="N1112" s="39">
        <f>_xlfn.XLOOKUP(tbDailies[[#This Row],[Month]],tbMonthlies[Month],tbMonthlies[CPI Indicator],N1113)</f>
        <v>0.73690882070111019</v>
      </c>
      <c r="O1112" s="39">
        <f>_xlfn.XLOOKUP(tbDailies[[#This Row],[Month]],tbMonthlies[Month],tbMonthlies[Shiller PE],O1113)</f>
        <v>0.21249999999999999</v>
      </c>
      <c r="P1112" s="39">
        <f>_xlfn.XLOOKUP(tbDailies[[#This Row],[Month]],tbMonthlies[Month],tbMonthlies[Unemployment],P1113)</f>
        <v>3.7999999999999999E-2</v>
      </c>
      <c r="Q1112" s="48">
        <f>_xlfn.XLOOKUP(tbDailies[[#This Row],[Month]],tbMonthlies[Month],tbMonthlies[Debt to GDP],Q1113)</f>
        <v>76.066999999999993</v>
      </c>
    </row>
    <row r="1113" spans="2:17" ht="30" customHeight="1" x14ac:dyDescent="0.25">
      <c r="B1113" s="10">
        <v>43400</v>
      </c>
      <c r="C1113" s="18" t="str">
        <f>TEXT(tbDailies[[#This Row],[Date]],"mmm-yy")</f>
        <v>Oct-18</v>
      </c>
      <c r="D1113" s="4">
        <v>50</v>
      </c>
      <c r="E1113" s="4" t="str">
        <f>_xlfn.XLOOKUP(tbDailies[[#This Row],[Date]],FXUSDCAD[Date],FXUSDCAD[Rate],E1114)</f>
        <v>1.3108</v>
      </c>
      <c r="F1113" s="6">
        <f>_xlfn.XLOOKUP(tbDailies[[#This Row],[Date]],BTC_USD_History[Date],BTC_USD_History[Close],"n/a")</f>
        <v>6480.3798829999996</v>
      </c>
      <c r="G1113" s="6">
        <f>_xlfn.XLOOKUP(tbDailies[[#This Row],[Date]],ETH_USD_History[Date(UTC)],ETH_USD_History[Value],"n/a")</f>
        <v>202.79</v>
      </c>
      <c r="H1113" s="6" t="str">
        <f>_xlfn.XLOOKUP(tbDailies[[#This Row],[Date]],VOO_USD_History[Date],VOO_USD_History[Close],"n/a")</f>
        <v>n/a</v>
      </c>
      <c r="I1113" s="8" t="str">
        <f>_xlfn.XLOOKUP(tbDailies[[#This Row],[Date]],VIX_USD_History[DATE],VIX_USD_History[CLOSE],"n/a")</f>
        <v>n/a</v>
      </c>
      <c r="J1113" s="6">
        <f>tbDailies[[#This Row],[BTC-USD]]*tbDailies[[#This Row],[FX]]</f>
        <v>8494.4819506364001</v>
      </c>
      <c r="K1113" s="6">
        <f>tbDailies[[#This Row],[ETH-USD]]*tbDailies[[#This Row],[FX]]</f>
        <v>265.81713199999996</v>
      </c>
      <c r="L1113" s="16">
        <f>_xlfn.XLOOKUP(tbDailies[[#This Row],[Month]],tbMonthlies[Month],tbMonthlies[US Inflation],L1114)</f>
        <v>2.52E-2</v>
      </c>
      <c r="M1113" s="39">
        <f>_xlfn.XLOOKUP(tbDailies[[#This Row],[Month]],tbMonthlies[Month],tbMonthlies[Buffett Indicator],M1114)</f>
        <v>1.4558452337625054</v>
      </c>
      <c r="N1113" s="39">
        <f>_xlfn.XLOOKUP(tbDailies[[#This Row],[Month]],tbMonthlies[Month],tbMonthlies[CPI Indicator],N1114)</f>
        <v>0.73690882070111019</v>
      </c>
      <c r="O1113" s="39">
        <f>_xlfn.XLOOKUP(tbDailies[[#This Row],[Month]],tbMonthlies[Month],tbMonthlies[Shiller PE],O1114)</f>
        <v>0.21249999999999999</v>
      </c>
      <c r="P1113" s="39">
        <f>_xlfn.XLOOKUP(tbDailies[[#This Row],[Month]],tbMonthlies[Month],tbMonthlies[Unemployment],P1114)</f>
        <v>3.7999999999999999E-2</v>
      </c>
      <c r="Q1113" s="48">
        <f>_xlfn.XLOOKUP(tbDailies[[#This Row],[Month]],tbMonthlies[Month],tbMonthlies[Debt to GDP],Q1114)</f>
        <v>76.066999999999993</v>
      </c>
    </row>
    <row r="1114" spans="2:17" ht="30" customHeight="1" x14ac:dyDescent="0.25">
      <c r="B1114" s="10">
        <v>43399</v>
      </c>
      <c r="C1114" s="18" t="str">
        <f>TEXT(tbDailies[[#This Row],[Date]],"mmm-yy")</f>
        <v>Oct-18</v>
      </c>
      <c r="D1114" s="4">
        <v>50</v>
      </c>
      <c r="E1114" s="4" t="str">
        <f>_xlfn.XLOOKUP(tbDailies[[#This Row],[Date]],FXUSDCAD[Date],FXUSDCAD[Rate],E1115)</f>
        <v>1.3108</v>
      </c>
      <c r="F1114" s="6">
        <f>_xlfn.XLOOKUP(tbDailies[[#This Row],[Date]],BTC_USD_History[Date],BTC_USD_History[Close],"n/a")</f>
        <v>6474.75</v>
      </c>
      <c r="G1114" s="6">
        <f>_xlfn.XLOOKUP(tbDailies[[#This Row],[Date]],ETH_USD_History[Date(UTC)],ETH_USD_History[Value],"n/a")</f>
        <v>203.37</v>
      </c>
      <c r="H1114" s="6">
        <f>_xlfn.XLOOKUP(tbDailies[[#This Row],[Date]],VOO_USD_History[Date],VOO_USD_History[Close],"n/a")</f>
        <v>243.759995</v>
      </c>
      <c r="I1114" s="8">
        <f>_xlfn.XLOOKUP(tbDailies[[#This Row],[Date]],VIX_USD_History[DATE],VIX_USD_History[CLOSE],"n/a")</f>
        <v>24.16</v>
      </c>
      <c r="J1114" s="6">
        <f>tbDailies[[#This Row],[BTC-USD]]*tbDailies[[#This Row],[FX]]</f>
        <v>8487.1023000000005</v>
      </c>
      <c r="K1114" s="6">
        <f>tbDailies[[#This Row],[ETH-USD]]*tbDailies[[#This Row],[FX]]</f>
        <v>266.57739600000002</v>
      </c>
      <c r="L1114" s="16">
        <f>_xlfn.XLOOKUP(tbDailies[[#This Row],[Month]],tbMonthlies[Month],tbMonthlies[US Inflation],L1115)</f>
        <v>2.52E-2</v>
      </c>
      <c r="M1114" s="39">
        <f>_xlfn.XLOOKUP(tbDailies[[#This Row],[Month]],tbMonthlies[Month],tbMonthlies[Buffett Indicator],M1115)</f>
        <v>1.4558452337625054</v>
      </c>
      <c r="N1114" s="39">
        <f>_xlfn.XLOOKUP(tbDailies[[#This Row],[Month]],tbMonthlies[Month],tbMonthlies[CPI Indicator],N1115)</f>
        <v>0.73690882070111019</v>
      </c>
      <c r="O1114" s="39">
        <f>_xlfn.XLOOKUP(tbDailies[[#This Row],[Month]],tbMonthlies[Month],tbMonthlies[Shiller PE],O1115)</f>
        <v>0.21249999999999999</v>
      </c>
      <c r="P1114" s="39">
        <f>_xlfn.XLOOKUP(tbDailies[[#This Row],[Month]],tbMonthlies[Month],tbMonthlies[Unemployment],P1115)</f>
        <v>3.7999999999999999E-2</v>
      </c>
      <c r="Q1114" s="48">
        <f>_xlfn.XLOOKUP(tbDailies[[#This Row],[Month]],tbMonthlies[Month],tbMonthlies[Debt to GDP],Q1115)</f>
        <v>76.066999999999993</v>
      </c>
    </row>
    <row r="1115" spans="2:17" ht="30" customHeight="1" x14ac:dyDescent="0.25">
      <c r="B1115" s="10">
        <v>43398</v>
      </c>
      <c r="C1115" s="18" t="str">
        <f>TEXT(tbDailies[[#This Row],[Date]],"mmm-yy")</f>
        <v>Oct-18</v>
      </c>
      <c r="D1115" s="4">
        <v>50</v>
      </c>
      <c r="E1115" s="4" t="str">
        <f>_xlfn.XLOOKUP(tbDailies[[#This Row],[Date]],FXUSDCAD[Date],FXUSDCAD[Rate],E1116)</f>
        <v>1.3076</v>
      </c>
      <c r="F1115" s="6">
        <f>_xlfn.XLOOKUP(tbDailies[[#This Row],[Date]],BTC_USD_History[Date],BTC_USD_History[Close],"n/a")</f>
        <v>6476.2900390000004</v>
      </c>
      <c r="G1115" s="6">
        <f>_xlfn.XLOOKUP(tbDailies[[#This Row],[Date]],ETH_USD_History[Date(UTC)],ETH_USD_History[Value],"n/a")</f>
        <v>201.23</v>
      </c>
      <c r="H1115" s="6">
        <f>_xlfn.XLOOKUP(tbDailies[[#This Row],[Date]],VOO_USD_History[Date],VOO_USD_History[Close],"n/a")</f>
        <v>248.14999399999999</v>
      </c>
      <c r="I1115" s="8">
        <f>_xlfn.XLOOKUP(tbDailies[[#This Row],[Date]],VIX_USD_History[DATE],VIX_USD_History[CLOSE],"n/a")</f>
        <v>24.22</v>
      </c>
      <c r="J1115" s="6">
        <f>tbDailies[[#This Row],[BTC-USD]]*tbDailies[[#This Row],[FX]]</f>
        <v>8468.3968549964011</v>
      </c>
      <c r="K1115" s="6">
        <f>tbDailies[[#This Row],[ETH-USD]]*tbDailies[[#This Row],[FX]]</f>
        <v>263.12834800000002</v>
      </c>
      <c r="L1115" s="16">
        <f>_xlfn.XLOOKUP(tbDailies[[#This Row],[Month]],tbMonthlies[Month],tbMonthlies[US Inflation],L1116)</f>
        <v>2.52E-2</v>
      </c>
      <c r="M1115" s="39">
        <f>_xlfn.XLOOKUP(tbDailies[[#This Row],[Month]],tbMonthlies[Month],tbMonthlies[Buffett Indicator],M1116)</f>
        <v>1.4558452337625054</v>
      </c>
      <c r="N1115" s="39">
        <f>_xlfn.XLOOKUP(tbDailies[[#This Row],[Month]],tbMonthlies[Month],tbMonthlies[CPI Indicator],N1116)</f>
        <v>0.73690882070111019</v>
      </c>
      <c r="O1115" s="39">
        <f>_xlfn.XLOOKUP(tbDailies[[#This Row],[Month]],tbMonthlies[Month],tbMonthlies[Shiller PE],O1116)</f>
        <v>0.21249999999999999</v>
      </c>
      <c r="P1115" s="39">
        <f>_xlfn.XLOOKUP(tbDailies[[#This Row],[Month]],tbMonthlies[Month],tbMonthlies[Unemployment],P1116)</f>
        <v>3.7999999999999999E-2</v>
      </c>
      <c r="Q1115" s="48">
        <f>_xlfn.XLOOKUP(tbDailies[[#This Row],[Month]],tbMonthlies[Month],tbMonthlies[Debt to GDP],Q1116)</f>
        <v>76.066999999999993</v>
      </c>
    </row>
    <row r="1116" spans="2:17" ht="30" customHeight="1" x14ac:dyDescent="0.25">
      <c r="B1116" s="10">
        <v>43397</v>
      </c>
      <c r="C1116" s="18" t="str">
        <f>TEXT(tbDailies[[#This Row],[Date]],"mmm-yy")</f>
        <v>Oct-18</v>
      </c>
      <c r="D1116" s="4">
        <v>50</v>
      </c>
      <c r="E1116" s="4" t="str">
        <f>_xlfn.XLOOKUP(tbDailies[[#This Row],[Date]],FXUSDCAD[Date],FXUSDCAD[Rate],E1117)</f>
        <v>1.3029</v>
      </c>
      <c r="F1116" s="6">
        <f>_xlfn.XLOOKUP(tbDailies[[#This Row],[Date]],BTC_USD_History[Date],BTC_USD_History[Close],"n/a")</f>
        <v>6495.8398440000001</v>
      </c>
      <c r="G1116" s="6">
        <f>_xlfn.XLOOKUP(tbDailies[[#This Row],[Date]],ETH_USD_History[Date(UTC)],ETH_USD_History[Value],"n/a")</f>
        <v>202.92</v>
      </c>
      <c r="H1116" s="6">
        <f>_xlfn.XLOOKUP(tbDailies[[#This Row],[Date]],VOO_USD_History[Date],VOO_USD_History[Close],"n/a")</f>
        <v>243.779999</v>
      </c>
      <c r="I1116" s="8">
        <f>_xlfn.XLOOKUP(tbDailies[[#This Row],[Date]],VIX_USD_History[DATE],VIX_USD_History[CLOSE],"n/a")</f>
        <v>25.23</v>
      </c>
      <c r="J1116" s="6">
        <f>tbDailies[[#This Row],[BTC-USD]]*tbDailies[[#This Row],[FX]]</f>
        <v>8463.4297327475997</v>
      </c>
      <c r="K1116" s="6">
        <f>tbDailies[[#This Row],[ETH-USD]]*tbDailies[[#This Row],[FX]]</f>
        <v>264.38446799999997</v>
      </c>
      <c r="L1116" s="16">
        <f>_xlfn.XLOOKUP(tbDailies[[#This Row],[Month]],tbMonthlies[Month],tbMonthlies[US Inflation],L1117)</f>
        <v>2.52E-2</v>
      </c>
      <c r="M1116" s="39">
        <f>_xlfn.XLOOKUP(tbDailies[[#This Row],[Month]],tbMonthlies[Month],tbMonthlies[Buffett Indicator],M1117)</f>
        <v>1.4558452337625054</v>
      </c>
      <c r="N1116" s="39">
        <f>_xlfn.XLOOKUP(tbDailies[[#This Row],[Month]],tbMonthlies[Month],tbMonthlies[CPI Indicator],N1117)</f>
        <v>0.73690882070111019</v>
      </c>
      <c r="O1116" s="39">
        <f>_xlfn.XLOOKUP(tbDailies[[#This Row],[Month]],tbMonthlies[Month],tbMonthlies[Shiller PE],O1117)</f>
        <v>0.21249999999999999</v>
      </c>
      <c r="P1116" s="39">
        <f>_xlfn.XLOOKUP(tbDailies[[#This Row],[Month]],tbMonthlies[Month],tbMonthlies[Unemployment],P1117)</f>
        <v>3.7999999999999999E-2</v>
      </c>
      <c r="Q1116" s="48">
        <f>_xlfn.XLOOKUP(tbDailies[[#This Row],[Month]],tbMonthlies[Month],tbMonthlies[Debt to GDP],Q1117)</f>
        <v>76.066999999999993</v>
      </c>
    </row>
    <row r="1117" spans="2:17" ht="30" customHeight="1" x14ac:dyDescent="0.25">
      <c r="B1117" s="10">
        <v>43396</v>
      </c>
      <c r="C1117" s="18" t="str">
        <f>TEXT(tbDailies[[#This Row],[Date]],"mmm-yy")</f>
        <v>Oct-18</v>
      </c>
      <c r="D1117" s="4">
        <v>50</v>
      </c>
      <c r="E1117" s="4" t="str">
        <f>_xlfn.XLOOKUP(tbDailies[[#This Row],[Date]],FXUSDCAD[Date],FXUSDCAD[Rate],E1118)</f>
        <v>1.3098</v>
      </c>
      <c r="F1117" s="6">
        <f>_xlfn.XLOOKUP(tbDailies[[#This Row],[Date]],BTC_USD_History[Date],BTC_USD_History[Close],"n/a")</f>
        <v>6475.7402339999999</v>
      </c>
      <c r="G1117" s="6">
        <f>_xlfn.XLOOKUP(tbDailies[[#This Row],[Date]],ETH_USD_History[Date(UTC)],ETH_USD_History[Value],"n/a")</f>
        <v>203.7</v>
      </c>
      <c r="H1117" s="6">
        <f>_xlfn.XLOOKUP(tbDailies[[#This Row],[Date]],VOO_USD_History[Date],VOO_USD_History[Close],"n/a")</f>
        <v>251.279999</v>
      </c>
      <c r="I1117" s="8">
        <f>_xlfn.XLOOKUP(tbDailies[[#This Row],[Date]],VIX_USD_History[DATE],VIX_USD_History[CLOSE],"n/a")</f>
        <v>20.71</v>
      </c>
      <c r="J1117" s="6">
        <f>tbDailies[[#This Row],[BTC-USD]]*tbDailies[[#This Row],[FX]]</f>
        <v>8481.9245584931996</v>
      </c>
      <c r="K1117" s="6">
        <f>tbDailies[[#This Row],[ETH-USD]]*tbDailies[[#This Row],[FX]]</f>
        <v>266.80626000000001</v>
      </c>
      <c r="L1117" s="16">
        <f>_xlfn.XLOOKUP(tbDailies[[#This Row],[Month]],tbMonthlies[Month],tbMonthlies[US Inflation],L1118)</f>
        <v>2.52E-2</v>
      </c>
      <c r="M1117" s="39">
        <f>_xlfn.XLOOKUP(tbDailies[[#This Row],[Month]],tbMonthlies[Month],tbMonthlies[Buffett Indicator],M1118)</f>
        <v>1.4558452337625054</v>
      </c>
      <c r="N1117" s="39">
        <f>_xlfn.XLOOKUP(tbDailies[[#This Row],[Month]],tbMonthlies[Month],tbMonthlies[CPI Indicator],N1118)</f>
        <v>0.73690882070111019</v>
      </c>
      <c r="O1117" s="39">
        <f>_xlfn.XLOOKUP(tbDailies[[#This Row],[Month]],tbMonthlies[Month],tbMonthlies[Shiller PE],O1118)</f>
        <v>0.21249999999999999</v>
      </c>
      <c r="P1117" s="39">
        <f>_xlfn.XLOOKUP(tbDailies[[#This Row],[Month]],tbMonthlies[Month],tbMonthlies[Unemployment],P1118)</f>
        <v>3.7999999999999999E-2</v>
      </c>
      <c r="Q1117" s="48">
        <f>_xlfn.XLOOKUP(tbDailies[[#This Row],[Month]],tbMonthlies[Month],tbMonthlies[Debt to GDP],Q1118)</f>
        <v>76.066999999999993</v>
      </c>
    </row>
    <row r="1118" spans="2:17" ht="30" customHeight="1" x14ac:dyDescent="0.25">
      <c r="B1118" s="10">
        <v>43395</v>
      </c>
      <c r="C1118" s="18" t="str">
        <f>TEXT(tbDailies[[#This Row],[Date]],"mmm-yy")</f>
        <v>Oct-18</v>
      </c>
      <c r="D1118" s="4">
        <v>50</v>
      </c>
      <c r="E1118" s="4" t="str">
        <f>_xlfn.XLOOKUP(tbDailies[[#This Row],[Date]],FXUSDCAD[Date],FXUSDCAD[Rate],E1119)</f>
        <v>1.3105</v>
      </c>
      <c r="F1118" s="6">
        <f>_xlfn.XLOOKUP(tbDailies[[#This Row],[Date]],BTC_USD_History[Date],BTC_USD_History[Close],"n/a")</f>
        <v>6487.1601559999999</v>
      </c>
      <c r="G1118" s="6">
        <f>_xlfn.XLOOKUP(tbDailies[[#This Row],[Date]],ETH_USD_History[Date(UTC)],ETH_USD_History[Value],"n/a")</f>
        <v>203.6</v>
      </c>
      <c r="H1118" s="6">
        <f>_xlfn.XLOOKUP(tbDailies[[#This Row],[Date]],VOO_USD_History[Date],VOO_USD_History[Close],"n/a")</f>
        <v>252.800003</v>
      </c>
      <c r="I1118" s="8">
        <f>_xlfn.XLOOKUP(tbDailies[[#This Row],[Date]],VIX_USD_History[DATE],VIX_USD_History[CLOSE],"n/a")</f>
        <v>19.64</v>
      </c>
      <c r="J1118" s="6">
        <f>tbDailies[[#This Row],[BTC-USD]]*tbDailies[[#This Row],[FX]]</f>
        <v>8501.4233844379996</v>
      </c>
      <c r="K1118" s="6">
        <f>tbDailies[[#This Row],[ETH-USD]]*tbDailies[[#This Row],[FX]]</f>
        <v>266.81779999999998</v>
      </c>
      <c r="L1118" s="16">
        <f>_xlfn.XLOOKUP(tbDailies[[#This Row],[Month]],tbMonthlies[Month],tbMonthlies[US Inflation],L1119)</f>
        <v>2.52E-2</v>
      </c>
      <c r="M1118" s="39">
        <f>_xlfn.XLOOKUP(tbDailies[[#This Row],[Month]],tbMonthlies[Month],tbMonthlies[Buffett Indicator],M1119)</f>
        <v>1.4558452337625054</v>
      </c>
      <c r="N1118" s="39">
        <f>_xlfn.XLOOKUP(tbDailies[[#This Row],[Month]],tbMonthlies[Month],tbMonthlies[CPI Indicator],N1119)</f>
        <v>0.73690882070111019</v>
      </c>
      <c r="O1118" s="39">
        <f>_xlfn.XLOOKUP(tbDailies[[#This Row],[Month]],tbMonthlies[Month],tbMonthlies[Shiller PE],O1119)</f>
        <v>0.21249999999999999</v>
      </c>
      <c r="P1118" s="39">
        <f>_xlfn.XLOOKUP(tbDailies[[#This Row],[Month]],tbMonthlies[Month],tbMonthlies[Unemployment],P1119)</f>
        <v>3.7999999999999999E-2</v>
      </c>
      <c r="Q1118" s="48">
        <f>_xlfn.XLOOKUP(tbDailies[[#This Row],[Month]],tbMonthlies[Month],tbMonthlies[Debt to GDP],Q1119)</f>
        <v>76.066999999999993</v>
      </c>
    </row>
    <row r="1119" spans="2:17" ht="30" customHeight="1" x14ac:dyDescent="0.25">
      <c r="B1119" s="10">
        <v>43394</v>
      </c>
      <c r="C1119" s="18" t="str">
        <f>TEXT(tbDailies[[#This Row],[Date]],"mmm-yy")</f>
        <v>Oct-18</v>
      </c>
      <c r="D1119" s="4">
        <v>50</v>
      </c>
      <c r="E1119" s="4" t="str">
        <f>_xlfn.XLOOKUP(tbDailies[[#This Row],[Date]],FXUSDCAD[Date],FXUSDCAD[Rate],E1120)</f>
        <v>1.3104</v>
      </c>
      <c r="F1119" s="6">
        <f>_xlfn.XLOOKUP(tbDailies[[#This Row],[Date]],BTC_USD_History[Date],BTC_USD_History[Close],"n/a")</f>
        <v>6482.3500979999999</v>
      </c>
      <c r="G1119" s="6">
        <f>_xlfn.XLOOKUP(tbDailies[[#This Row],[Date]],ETH_USD_History[Date(UTC)],ETH_USD_History[Value],"n/a")</f>
        <v>204.77</v>
      </c>
      <c r="H1119" s="6" t="str">
        <f>_xlfn.XLOOKUP(tbDailies[[#This Row],[Date]],VOO_USD_History[Date],VOO_USD_History[Close],"n/a")</f>
        <v>n/a</v>
      </c>
      <c r="I1119" s="8" t="str">
        <f>_xlfn.XLOOKUP(tbDailies[[#This Row],[Date]],VIX_USD_History[DATE],VIX_USD_History[CLOSE],"n/a")</f>
        <v>n/a</v>
      </c>
      <c r="J1119" s="6">
        <f>tbDailies[[#This Row],[BTC-USD]]*tbDailies[[#This Row],[FX]]</f>
        <v>8494.4715684191997</v>
      </c>
      <c r="K1119" s="6">
        <f>tbDailies[[#This Row],[ETH-USD]]*tbDailies[[#This Row],[FX]]</f>
        <v>268.33060800000004</v>
      </c>
      <c r="L1119" s="16">
        <f>_xlfn.XLOOKUP(tbDailies[[#This Row],[Month]],tbMonthlies[Month],tbMonthlies[US Inflation],L1120)</f>
        <v>2.52E-2</v>
      </c>
      <c r="M1119" s="39">
        <f>_xlfn.XLOOKUP(tbDailies[[#This Row],[Month]],tbMonthlies[Month],tbMonthlies[Buffett Indicator],M1120)</f>
        <v>1.4558452337625054</v>
      </c>
      <c r="N1119" s="39">
        <f>_xlfn.XLOOKUP(tbDailies[[#This Row],[Month]],tbMonthlies[Month],tbMonthlies[CPI Indicator],N1120)</f>
        <v>0.73690882070111019</v>
      </c>
      <c r="O1119" s="39">
        <f>_xlfn.XLOOKUP(tbDailies[[#This Row],[Month]],tbMonthlies[Month],tbMonthlies[Shiller PE],O1120)</f>
        <v>0.21249999999999999</v>
      </c>
      <c r="P1119" s="39">
        <f>_xlfn.XLOOKUP(tbDailies[[#This Row],[Month]],tbMonthlies[Month],tbMonthlies[Unemployment],P1120)</f>
        <v>3.7999999999999999E-2</v>
      </c>
      <c r="Q1119" s="48">
        <f>_xlfn.XLOOKUP(tbDailies[[#This Row],[Month]],tbMonthlies[Month],tbMonthlies[Debt to GDP],Q1120)</f>
        <v>76.066999999999993</v>
      </c>
    </row>
    <row r="1120" spans="2:17" ht="30" customHeight="1" x14ac:dyDescent="0.25">
      <c r="B1120" s="10">
        <v>43393</v>
      </c>
      <c r="C1120" s="18" t="str">
        <f>TEXT(tbDailies[[#This Row],[Date]],"mmm-yy")</f>
        <v>Oct-18</v>
      </c>
      <c r="D1120" s="4">
        <v>50</v>
      </c>
      <c r="E1120" s="4" t="str">
        <f>_xlfn.XLOOKUP(tbDailies[[#This Row],[Date]],FXUSDCAD[Date],FXUSDCAD[Rate],E1121)</f>
        <v>1.3104</v>
      </c>
      <c r="F1120" s="6">
        <f>_xlfn.XLOOKUP(tbDailies[[#This Row],[Date]],BTC_USD_History[Date],BTC_USD_History[Close],"n/a")</f>
        <v>6489.1899409999996</v>
      </c>
      <c r="G1120" s="6">
        <f>_xlfn.XLOOKUP(tbDailies[[#This Row],[Date]],ETH_USD_History[Date(UTC)],ETH_USD_History[Value],"n/a")</f>
        <v>205.08</v>
      </c>
      <c r="H1120" s="6" t="str">
        <f>_xlfn.XLOOKUP(tbDailies[[#This Row],[Date]],VOO_USD_History[Date],VOO_USD_History[Close],"n/a")</f>
        <v>n/a</v>
      </c>
      <c r="I1120" s="8" t="str">
        <f>_xlfn.XLOOKUP(tbDailies[[#This Row],[Date]],VIX_USD_History[DATE],VIX_USD_History[CLOSE],"n/a")</f>
        <v>n/a</v>
      </c>
      <c r="J1120" s="6">
        <f>tbDailies[[#This Row],[BTC-USD]]*tbDailies[[#This Row],[FX]]</f>
        <v>8503.4344986863998</v>
      </c>
      <c r="K1120" s="6">
        <f>tbDailies[[#This Row],[ETH-USD]]*tbDailies[[#This Row],[FX]]</f>
        <v>268.73683199999999</v>
      </c>
      <c r="L1120" s="16">
        <f>_xlfn.XLOOKUP(tbDailies[[#This Row],[Month]],tbMonthlies[Month],tbMonthlies[US Inflation],L1121)</f>
        <v>2.52E-2</v>
      </c>
      <c r="M1120" s="39">
        <f>_xlfn.XLOOKUP(tbDailies[[#This Row],[Month]],tbMonthlies[Month],tbMonthlies[Buffett Indicator],M1121)</f>
        <v>1.4558452337625054</v>
      </c>
      <c r="N1120" s="39">
        <f>_xlfn.XLOOKUP(tbDailies[[#This Row],[Month]],tbMonthlies[Month],tbMonthlies[CPI Indicator],N1121)</f>
        <v>0.73690882070111019</v>
      </c>
      <c r="O1120" s="39">
        <f>_xlfn.XLOOKUP(tbDailies[[#This Row],[Month]],tbMonthlies[Month],tbMonthlies[Shiller PE],O1121)</f>
        <v>0.21249999999999999</v>
      </c>
      <c r="P1120" s="39">
        <f>_xlfn.XLOOKUP(tbDailies[[#This Row],[Month]],tbMonthlies[Month],tbMonthlies[Unemployment],P1121)</f>
        <v>3.7999999999999999E-2</v>
      </c>
      <c r="Q1120" s="48">
        <f>_xlfn.XLOOKUP(tbDailies[[#This Row],[Month]],tbMonthlies[Month],tbMonthlies[Debt to GDP],Q1121)</f>
        <v>76.066999999999993</v>
      </c>
    </row>
    <row r="1121" spans="2:17" ht="30" customHeight="1" x14ac:dyDescent="0.25">
      <c r="B1121" s="10">
        <v>43392</v>
      </c>
      <c r="C1121" s="18" t="str">
        <f>TEXT(tbDailies[[#This Row],[Date]],"mmm-yy")</f>
        <v>Oct-18</v>
      </c>
      <c r="D1121" s="4">
        <v>50</v>
      </c>
      <c r="E1121" s="4" t="str">
        <f>_xlfn.XLOOKUP(tbDailies[[#This Row],[Date]],FXUSDCAD[Date],FXUSDCAD[Rate],E1122)</f>
        <v>1.3104</v>
      </c>
      <c r="F1121" s="6">
        <f>_xlfn.XLOOKUP(tbDailies[[#This Row],[Date]],BTC_USD_History[Date],BTC_USD_History[Close],"n/a")</f>
        <v>6465.4101559999999</v>
      </c>
      <c r="G1121" s="6">
        <f>_xlfn.XLOOKUP(tbDailies[[#This Row],[Date]],ETH_USD_History[Date(UTC)],ETH_USD_History[Value],"n/a")</f>
        <v>202.86</v>
      </c>
      <c r="H1121" s="6">
        <f>_xlfn.XLOOKUP(tbDailies[[#This Row],[Date]],VOO_USD_History[Date],VOO_USD_History[Close],"n/a")</f>
        <v>253.85000600000001</v>
      </c>
      <c r="I1121" s="8">
        <f>_xlfn.XLOOKUP(tbDailies[[#This Row],[Date]],VIX_USD_History[DATE],VIX_USD_History[CLOSE],"n/a")</f>
        <v>19.89</v>
      </c>
      <c r="J1121" s="6">
        <f>tbDailies[[#This Row],[BTC-USD]]*tbDailies[[#This Row],[FX]]</f>
        <v>8472.2734684223997</v>
      </c>
      <c r="K1121" s="6">
        <f>tbDailies[[#This Row],[ETH-USD]]*tbDailies[[#This Row],[FX]]</f>
        <v>265.827744</v>
      </c>
      <c r="L1121" s="16">
        <f>_xlfn.XLOOKUP(tbDailies[[#This Row],[Month]],tbMonthlies[Month],tbMonthlies[US Inflation],L1122)</f>
        <v>2.52E-2</v>
      </c>
      <c r="M1121" s="39">
        <f>_xlfn.XLOOKUP(tbDailies[[#This Row],[Month]],tbMonthlies[Month],tbMonthlies[Buffett Indicator],M1122)</f>
        <v>1.4558452337625054</v>
      </c>
      <c r="N1121" s="39">
        <f>_xlfn.XLOOKUP(tbDailies[[#This Row],[Month]],tbMonthlies[Month],tbMonthlies[CPI Indicator],N1122)</f>
        <v>0.73690882070111019</v>
      </c>
      <c r="O1121" s="39">
        <f>_xlfn.XLOOKUP(tbDailies[[#This Row],[Month]],tbMonthlies[Month],tbMonthlies[Shiller PE],O1122)</f>
        <v>0.21249999999999999</v>
      </c>
      <c r="P1121" s="39">
        <f>_xlfn.XLOOKUP(tbDailies[[#This Row],[Month]],tbMonthlies[Month],tbMonthlies[Unemployment],P1122)</f>
        <v>3.7999999999999999E-2</v>
      </c>
      <c r="Q1121" s="48">
        <f>_xlfn.XLOOKUP(tbDailies[[#This Row],[Month]],tbMonthlies[Month],tbMonthlies[Debt to GDP],Q1122)</f>
        <v>76.066999999999993</v>
      </c>
    </row>
    <row r="1122" spans="2:17" ht="30" customHeight="1" x14ac:dyDescent="0.25">
      <c r="B1122" s="10">
        <v>43391</v>
      </c>
      <c r="C1122" s="18" t="str">
        <f>TEXT(tbDailies[[#This Row],[Date]],"mmm-yy")</f>
        <v>Oct-18</v>
      </c>
      <c r="D1122" s="4">
        <v>50</v>
      </c>
      <c r="E1122" s="4" t="str">
        <f>_xlfn.XLOOKUP(tbDailies[[#This Row],[Date]],FXUSDCAD[Date],FXUSDCAD[Rate],E1123)</f>
        <v>1.3057</v>
      </c>
      <c r="F1122" s="6">
        <f>_xlfn.XLOOKUP(tbDailies[[#This Row],[Date]],BTC_USD_History[Date],BTC_USD_History[Close],"n/a")</f>
        <v>6476.7099609999996</v>
      </c>
      <c r="G1122" s="6">
        <f>_xlfn.XLOOKUP(tbDailies[[#This Row],[Date]],ETH_USD_History[Date(UTC)],ETH_USD_History[Value],"n/a")</f>
        <v>202.49</v>
      </c>
      <c r="H1122" s="6">
        <f>_xlfn.XLOOKUP(tbDailies[[#This Row],[Date]],VOO_USD_History[Date],VOO_USD_History[Close],"n/a")</f>
        <v>254.050003</v>
      </c>
      <c r="I1122" s="8">
        <f>_xlfn.XLOOKUP(tbDailies[[#This Row],[Date]],VIX_USD_History[DATE],VIX_USD_History[CLOSE],"n/a")</f>
        <v>20.059999999999999</v>
      </c>
      <c r="J1122" s="6">
        <f>tbDailies[[#This Row],[BTC-USD]]*tbDailies[[#This Row],[FX]]</f>
        <v>8456.6401960777002</v>
      </c>
      <c r="K1122" s="6">
        <f>tbDailies[[#This Row],[ETH-USD]]*tbDailies[[#This Row],[FX]]</f>
        <v>264.39119300000004</v>
      </c>
      <c r="L1122" s="16">
        <f>_xlfn.XLOOKUP(tbDailies[[#This Row],[Month]],tbMonthlies[Month],tbMonthlies[US Inflation],L1123)</f>
        <v>2.52E-2</v>
      </c>
      <c r="M1122" s="39">
        <f>_xlfn.XLOOKUP(tbDailies[[#This Row],[Month]],tbMonthlies[Month],tbMonthlies[Buffett Indicator],M1123)</f>
        <v>1.4558452337625054</v>
      </c>
      <c r="N1122" s="39">
        <f>_xlfn.XLOOKUP(tbDailies[[#This Row],[Month]],tbMonthlies[Month],tbMonthlies[CPI Indicator],N1123)</f>
        <v>0.73690882070111019</v>
      </c>
      <c r="O1122" s="39">
        <f>_xlfn.XLOOKUP(tbDailies[[#This Row],[Month]],tbMonthlies[Month],tbMonthlies[Shiller PE],O1123)</f>
        <v>0.21249999999999999</v>
      </c>
      <c r="P1122" s="39">
        <f>_xlfn.XLOOKUP(tbDailies[[#This Row],[Month]],tbMonthlies[Month],tbMonthlies[Unemployment],P1123)</f>
        <v>3.7999999999999999E-2</v>
      </c>
      <c r="Q1122" s="48">
        <f>_xlfn.XLOOKUP(tbDailies[[#This Row],[Month]],tbMonthlies[Month],tbMonthlies[Debt to GDP],Q1123)</f>
        <v>76.066999999999993</v>
      </c>
    </row>
    <row r="1123" spans="2:17" ht="30" customHeight="1" x14ac:dyDescent="0.25">
      <c r="B1123" s="10">
        <v>43390</v>
      </c>
      <c r="C1123" s="18" t="str">
        <f>TEXT(tbDailies[[#This Row],[Date]],"mmm-yy")</f>
        <v>Oct-18</v>
      </c>
      <c r="D1123" s="4">
        <v>50</v>
      </c>
      <c r="E1123" s="4" t="str">
        <f>_xlfn.XLOOKUP(tbDailies[[#This Row],[Date]],FXUSDCAD[Date],FXUSDCAD[Rate],E1124)</f>
        <v>1.2994</v>
      </c>
      <c r="F1123" s="6">
        <f>_xlfn.XLOOKUP(tbDailies[[#This Row],[Date]],BTC_USD_History[Date],BTC_USD_History[Close],"n/a")</f>
        <v>6544.4301759999998</v>
      </c>
      <c r="G1123" s="6">
        <f>_xlfn.XLOOKUP(tbDailies[[#This Row],[Date]],ETH_USD_History[Date(UTC)],ETH_USD_History[Value],"n/a")</f>
        <v>207.6</v>
      </c>
      <c r="H1123" s="6">
        <f>_xlfn.XLOOKUP(tbDailies[[#This Row],[Date]],VOO_USD_History[Date],VOO_USD_History[Close],"n/a")</f>
        <v>257.67001299999998</v>
      </c>
      <c r="I1123" s="8">
        <f>_xlfn.XLOOKUP(tbDailies[[#This Row],[Date]],VIX_USD_History[DATE],VIX_USD_History[CLOSE],"n/a")</f>
        <v>17.399999999999999</v>
      </c>
      <c r="J1123" s="6">
        <f>tbDailies[[#This Row],[BTC-USD]]*tbDailies[[#This Row],[FX]]</f>
        <v>8503.8325706943997</v>
      </c>
      <c r="K1123" s="6">
        <f>tbDailies[[#This Row],[ETH-USD]]*tbDailies[[#This Row],[FX]]</f>
        <v>269.75544000000002</v>
      </c>
      <c r="L1123" s="16">
        <f>_xlfn.XLOOKUP(tbDailies[[#This Row],[Month]],tbMonthlies[Month],tbMonthlies[US Inflation],L1124)</f>
        <v>2.52E-2</v>
      </c>
      <c r="M1123" s="39">
        <f>_xlfn.XLOOKUP(tbDailies[[#This Row],[Month]],tbMonthlies[Month],tbMonthlies[Buffett Indicator],M1124)</f>
        <v>1.4558452337625054</v>
      </c>
      <c r="N1123" s="39">
        <f>_xlfn.XLOOKUP(tbDailies[[#This Row],[Month]],tbMonthlies[Month],tbMonthlies[CPI Indicator],N1124)</f>
        <v>0.73690882070111019</v>
      </c>
      <c r="O1123" s="39">
        <f>_xlfn.XLOOKUP(tbDailies[[#This Row],[Month]],tbMonthlies[Month],tbMonthlies[Shiller PE],O1124)</f>
        <v>0.21249999999999999</v>
      </c>
      <c r="P1123" s="39">
        <f>_xlfn.XLOOKUP(tbDailies[[#This Row],[Month]],tbMonthlies[Month],tbMonthlies[Unemployment],P1124)</f>
        <v>3.7999999999999999E-2</v>
      </c>
      <c r="Q1123" s="48">
        <f>_xlfn.XLOOKUP(tbDailies[[#This Row],[Month]],tbMonthlies[Month],tbMonthlies[Debt to GDP],Q1124)</f>
        <v>76.066999999999993</v>
      </c>
    </row>
    <row r="1124" spans="2:17" ht="30" customHeight="1" x14ac:dyDescent="0.25">
      <c r="B1124" s="10">
        <v>43389</v>
      </c>
      <c r="C1124" s="18" t="str">
        <f>TEXT(tbDailies[[#This Row],[Date]],"mmm-yy")</f>
        <v>Oct-18</v>
      </c>
      <c r="D1124" s="4">
        <v>50</v>
      </c>
      <c r="E1124" s="4" t="str">
        <f>_xlfn.XLOOKUP(tbDailies[[#This Row],[Date]],FXUSDCAD[Date],FXUSDCAD[Rate],E1125)</f>
        <v>1.2938</v>
      </c>
      <c r="F1124" s="6">
        <f>_xlfn.XLOOKUP(tbDailies[[#This Row],[Date]],BTC_USD_History[Date],BTC_USD_History[Close],"n/a")</f>
        <v>6596.1098629999997</v>
      </c>
      <c r="G1124" s="6">
        <f>_xlfn.XLOOKUP(tbDailies[[#This Row],[Date]],ETH_USD_History[Date(UTC)],ETH_USD_History[Value],"n/a")</f>
        <v>210.22</v>
      </c>
      <c r="H1124" s="6">
        <f>_xlfn.XLOOKUP(tbDailies[[#This Row],[Date]],VOO_USD_History[Date],VOO_USD_History[Close],"n/a")</f>
        <v>257.57998700000002</v>
      </c>
      <c r="I1124" s="8">
        <f>_xlfn.XLOOKUP(tbDailies[[#This Row],[Date]],VIX_USD_History[DATE],VIX_USD_History[CLOSE],"n/a")</f>
        <v>17.62</v>
      </c>
      <c r="J1124" s="6">
        <f>tbDailies[[#This Row],[BTC-USD]]*tbDailies[[#This Row],[FX]]</f>
        <v>8534.0469407494002</v>
      </c>
      <c r="K1124" s="6">
        <f>tbDailies[[#This Row],[ETH-USD]]*tbDailies[[#This Row],[FX]]</f>
        <v>271.98263600000001</v>
      </c>
      <c r="L1124" s="16">
        <f>_xlfn.XLOOKUP(tbDailies[[#This Row],[Month]],tbMonthlies[Month],tbMonthlies[US Inflation],L1125)</f>
        <v>2.52E-2</v>
      </c>
      <c r="M1124" s="39">
        <f>_xlfn.XLOOKUP(tbDailies[[#This Row],[Month]],tbMonthlies[Month],tbMonthlies[Buffett Indicator],M1125)</f>
        <v>1.4558452337625054</v>
      </c>
      <c r="N1124" s="39">
        <f>_xlfn.XLOOKUP(tbDailies[[#This Row],[Month]],tbMonthlies[Month],tbMonthlies[CPI Indicator],N1125)</f>
        <v>0.73690882070111019</v>
      </c>
      <c r="O1124" s="39">
        <f>_xlfn.XLOOKUP(tbDailies[[#This Row],[Month]],tbMonthlies[Month],tbMonthlies[Shiller PE],O1125)</f>
        <v>0.21249999999999999</v>
      </c>
      <c r="P1124" s="39">
        <f>_xlfn.XLOOKUP(tbDailies[[#This Row],[Month]],tbMonthlies[Month],tbMonthlies[Unemployment],P1125)</f>
        <v>3.7999999999999999E-2</v>
      </c>
      <c r="Q1124" s="48">
        <f>_xlfn.XLOOKUP(tbDailies[[#This Row],[Month]],tbMonthlies[Month],tbMonthlies[Debt to GDP],Q1125)</f>
        <v>76.066999999999993</v>
      </c>
    </row>
    <row r="1125" spans="2:17" ht="30" customHeight="1" x14ac:dyDescent="0.25">
      <c r="B1125" s="10">
        <v>43388</v>
      </c>
      <c r="C1125" s="18" t="str">
        <f>TEXT(tbDailies[[#This Row],[Date]],"mmm-yy")</f>
        <v>Oct-18</v>
      </c>
      <c r="D1125" s="4">
        <v>50</v>
      </c>
      <c r="E1125" s="4" t="str">
        <f>_xlfn.XLOOKUP(tbDailies[[#This Row],[Date]],FXUSDCAD[Date],FXUSDCAD[Rate],E1126)</f>
        <v>1.2993</v>
      </c>
      <c r="F1125" s="6">
        <f>_xlfn.XLOOKUP(tbDailies[[#This Row],[Date]],BTC_USD_History[Date],BTC_USD_History[Close],"n/a")</f>
        <v>6596.5400390000004</v>
      </c>
      <c r="G1125" s="6">
        <f>_xlfn.XLOOKUP(tbDailies[[#This Row],[Date]],ETH_USD_History[Date(UTC)],ETH_USD_History[Value],"n/a")</f>
        <v>210.8</v>
      </c>
      <c r="H1125" s="6">
        <f>_xlfn.XLOOKUP(tbDailies[[#This Row],[Date]],VOO_USD_History[Date],VOO_USD_History[Close],"n/a")</f>
        <v>252.21000699999999</v>
      </c>
      <c r="I1125" s="8">
        <f>_xlfn.XLOOKUP(tbDailies[[#This Row],[Date]],VIX_USD_History[DATE],VIX_USD_History[CLOSE],"n/a")</f>
        <v>21.3</v>
      </c>
      <c r="J1125" s="6">
        <f>tbDailies[[#This Row],[BTC-USD]]*tbDailies[[#This Row],[FX]]</f>
        <v>8570.8844726727002</v>
      </c>
      <c r="K1125" s="6">
        <f>tbDailies[[#This Row],[ETH-USD]]*tbDailies[[#This Row],[FX]]</f>
        <v>273.89244000000002</v>
      </c>
      <c r="L1125" s="16">
        <f>_xlfn.XLOOKUP(tbDailies[[#This Row],[Month]],tbMonthlies[Month],tbMonthlies[US Inflation],L1126)</f>
        <v>2.52E-2</v>
      </c>
      <c r="M1125" s="39">
        <f>_xlfn.XLOOKUP(tbDailies[[#This Row],[Month]],tbMonthlies[Month],tbMonthlies[Buffett Indicator],M1126)</f>
        <v>1.4558452337625054</v>
      </c>
      <c r="N1125" s="39">
        <f>_xlfn.XLOOKUP(tbDailies[[#This Row],[Month]],tbMonthlies[Month],tbMonthlies[CPI Indicator],N1126)</f>
        <v>0.73690882070111019</v>
      </c>
      <c r="O1125" s="39">
        <f>_xlfn.XLOOKUP(tbDailies[[#This Row],[Month]],tbMonthlies[Month],tbMonthlies[Shiller PE],O1126)</f>
        <v>0.21249999999999999</v>
      </c>
      <c r="P1125" s="39">
        <f>_xlfn.XLOOKUP(tbDailies[[#This Row],[Month]],tbMonthlies[Month],tbMonthlies[Unemployment],P1126)</f>
        <v>3.7999999999999999E-2</v>
      </c>
      <c r="Q1125" s="48">
        <f>_xlfn.XLOOKUP(tbDailies[[#This Row],[Month]],tbMonthlies[Month],tbMonthlies[Debt to GDP],Q1126)</f>
        <v>76.066999999999993</v>
      </c>
    </row>
    <row r="1126" spans="2:17" ht="30" customHeight="1" x14ac:dyDescent="0.25">
      <c r="B1126" s="10">
        <v>43387</v>
      </c>
      <c r="C1126" s="18" t="str">
        <f>TEXT(tbDailies[[#This Row],[Date]],"mmm-yy")</f>
        <v>Oct-18</v>
      </c>
      <c r="D1126" s="4">
        <v>50</v>
      </c>
      <c r="E1126" s="4" t="str">
        <f>_xlfn.XLOOKUP(tbDailies[[#This Row],[Date]],FXUSDCAD[Date],FXUSDCAD[Rate],E1127)</f>
        <v>1.3031</v>
      </c>
      <c r="F1126" s="6">
        <f>_xlfn.XLOOKUP(tbDailies[[#This Row],[Date]],BTC_USD_History[Date],BTC_USD_History[Close],"n/a")</f>
        <v>6290.9301759999998</v>
      </c>
      <c r="G1126" s="6">
        <f>_xlfn.XLOOKUP(tbDailies[[#This Row],[Date]],ETH_USD_History[Date(UTC)],ETH_USD_History[Value],"n/a")</f>
        <v>194.99</v>
      </c>
      <c r="H1126" s="6" t="str">
        <f>_xlfn.XLOOKUP(tbDailies[[#This Row],[Date]],VOO_USD_History[Date],VOO_USD_History[Close],"n/a")</f>
        <v>n/a</v>
      </c>
      <c r="I1126" s="8" t="str">
        <f>_xlfn.XLOOKUP(tbDailies[[#This Row],[Date]],VIX_USD_History[DATE],VIX_USD_History[CLOSE],"n/a")</f>
        <v>n/a</v>
      </c>
      <c r="J1126" s="6">
        <f>tbDailies[[#This Row],[BTC-USD]]*tbDailies[[#This Row],[FX]]</f>
        <v>8197.7111123455998</v>
      </c>
      <c r="K1126" s="6">
        <f>tbDailies[[#This Row],[ETH-USD]]*tbDailies[[#This Row],[FX]]</f>
        <v>254.09146899999999</v>
      </c>
      <c r="L1126" s="16">
        <f>_xlfn.XLOOKUP(tbDailies[[#This Row],[Month]],tbMonthlies[Month],tbMonthlies[US Inflation],L1127)</f>
        <v>2.52E-2</v>
      </c>
      <c r="M1126" s="39">
        <f>_xlfn.XLOOKUP(tbDailies[[#This Row],[Month]],tbMonthlies[Month],tbMonthlies[Buffett Indicator],M1127)</f>
        <v>1.4558452337625054</v>
      </c>
      <c r="N1126" s="39">
        <f>_xlfn.XLOOKUP(tbDailies[[#This Row],[Month]],tbMonthlies[Month],tbMonthlies[CPI Indicator],N1127)</f>
        <v>0.73690882070111019</v>
      </c>
      <c r="O1126" s="39">
        <f>_xlfn.XLOOKUP(tbDailies[[#This Row],[Month]],tbMonthlies[Month],tbMonthlies[Shiller PE],O1127)</f>
        <v>0.21249999999999999</v>
      </c>
      <c r="P1126" s="39">
        <f>_xlfn.XLOOKUP(tbDailies[[#This Row],[Month]],tbMonthlies[Month],tbMonthlies[Unemployment],P1127)</f>
        <v>3.7999999999999999E-2</v>
      </c>
      <c r="Q1126" s="48">
        <f>_xlfn.XLOOKUP(tbDailies[[#This Row],[Month]],tbMonthlies[Month],tbMonthlies[Debt to GDP],Q1127)</f>
        <v>76.066999999999993</v>
      </c>
    </row>
    <row r="1127" spans="2:17" ht="30" customHeight="1" x14ac:dyDescent="0.25">
      <c r="B1127" s="10">
        <v>43386</v>
      </c>
      <c r="C1127" s="18" t="str">
        <f>TEXT(tbDailies[[#This Row],[Date]],"mmm-yy")</f>
        <v>Oct-18</v>
      </c>
      <c r="D1127" s="4">
        <v>50</v>
      </c>
      <c r="E1127" s="4" t="str">
        <f>_xlfn.XLOOKUP(tbDailies[[#This Row],[Date]],FXUSDCAD[Date],FXUSDCAD[Rate],E1128)</f>
        <v>1.3031</v>
      </c>
      <c r="F1127" s="6">
        <f>_xlfn.XLOOKUP(tbDailies[[#This Row],[Date]],BTC_USD_History[Date],BTC_USD_History[Close],"n/a")</f>
        <v>6285.9902339999999</v>
      </c>
      <c r="G1127" s="6">
        <f>_xlfn.XLOOKUP(tbDailies[[#This Row],[Date]],ETH_USD_History[Date(UTC)],ETH_USD_History[Value],"n/a")</f>
        <v>199.45</v>
      </c>
      <c r="H1127" s="6" t="str">
        <f>_xlfn.XLOOKUP(tbDailies[[#This Row],[Date]],VOO_USD_History[Date],VOO_USD_History[Close],"n/a")</f>
        <v>n/a</v>
      </c>
      <c r="I1127" s="8" t="str">
        <f>_xlfn.XLOOKUP(tbDailies[[#This Row],[Date]],VIX_USD_History[DATE],VIX_USD_History[CLOSE],"n/a")</f>
        <v>n/a</v>
      </c>
      <c r="J1127" s="6">
        <f>tbDailies[[#This Row],[BTC-USD]]*tbDailies[[#This Row],[FX]]</f>
        <v>8191.2738739253991</v>
      </c>
      <c r="K1127" s="6">
        <f>tbDailies[[#This Row],[ETH-USD]]*tbDailies[[#This Row],[FX]]</f>
        <v>259.90329499999996</v>
      </c>
      <c r="L1127" s="16">
        <f>_xlfn.XLOOKUP(tbDailies[[#This Row],[Month]],tbMonthlies[Month],tbMonthlies[US Inflation],L1128)</f>
        <v>2.52E-2</v>
      </c>
      <c r="M1127" s="39">
        <f>_xlfn.XLOOKUP(tbDailies[[#This Row],[Month]],tbMonthlies[Month],tbMonthlies[Buffett Indicator],M1128)</f>
        <v>1.4558452337625054</v>
      </c>
      <c r="N1127" s="39">
        <f>_xlfn.XLOOKUP(tbDailies[[#This Row],[Month]],tbMonthlies[Month],tbMonthlies[CPI Indicator],N1128)</f>
        <v>0.73690882070111019</v>
      </c>
      <c r="O1127" s="39">
        <f>_xlfn.XLOOKUP(tbDailies[[#This Row],[Month]],tbMonthlies[Month],tbMonthlies[Shiller PE],O1128)</f>
        <v>0.21249999999999999</v>
      </c>
      <c r="P1127" s="39">
        <f>_xlfn.XLOOKUP(tbDailies[[#This Row],[Month]],tbMonthlies[Month],tbMonthlies[Unemployment],P1128)</f>
        <v>3.7999999999999999E-2</v>
      </c>
      <c r="Q1127" s="48">
        <f>_xlfn.XLOOKUP(tbDailies[[#This Row],[Month]],tbMonthlies[Month],tbMonthlies[Debt to GDP],Q1128)</f>
        <v>76.066999999999993</v>
      </c>
    </row>
    <row r="1128" spans="2:17" ht="30" customHeight="1" x14ac:dyDescent="0.25">
      <c r="B1128" s="10">
        <v>43385</v>
      </c>
      <c r="C1128" s="18" t="str">
        <f>TEXT(tbDailies[[#This Row],[Date]],"mmm-yy")</f>
        <v>Oct-18</v>
      </c>
      <c r="D1128" s="4">
        <v>50</v>
      </c>
      <c r="E1128" s="4" t="str">
        <f>_xlfn.XLOOKUP(tbDailies[[#This Row],[Date]],FXUSDCAD[Date],FXUSDCAD[Rate],E1129)</f>
        <v>1.3031</v>
      </c>
      <c r="F1128" s="6">
        <f>_xlfn.XLOOKUP(tbDailies[[#This Row],[Date]],BTC_USD_History[Date],BTC_USD_History[Close],"n/a")</f>
        <v>6274.580078</v>
      </c>
      <c r="G1128" s="6">
        <f>_xlfn.XLOOKUP(tbDailies[[#This Row],[Date]],ETH_USD_History[Date(UTC)],ETH_USD_History[Value],"n/a")</f>
        <v>195.97</v>
      </c>
      <c r="H1128" s="6">
        <f>_xlfn.XLOOKUP(tbDailies[[#This Row],[Date]],VOO_USD_History[Date],VOO_USD_History[Close],"n/a")</f>
        <v>253.60000600000001</v>
      </c>
      <c r="I1128" s="8">
        <f>_xlfn.XLOOKUP(tbDailies[[#This Row],[Date]],VIX_USD_History[DATE],VIX_USD_History[CLOSE],"n/a")</f>
        <v>21.31</v>
      </c>
      <c r="J1128" s="6">
        <f>tbDailies[[#This Row],[BTC-USD]]*tbDailies[[#This Row],[FX]]</f>
        <v>8176.4052996417995</v>
      </c>
      <c r="K1128" s="6">
        <f>tbDailies[[#This Row],[ETH-USD]]*tbDailies[[#This Row],[FX]]</f>
        <v>255.36850699999999</v>
      </c>
      <c r="L1128" s="16">
        <f>_xlfn.XLOOKUP(tbDailies[[#This Row],[Month]],tbMonthlies[Month],tbMonthlies[US Inflation],L1129)</f>
        <v>2.52E-2</v>
      </c>
      <c r="M1128" s="39">
        <f>_xlfn.XLOOKUP(tbDailies[[#This Row],[Month]],tbMonthlies[Month],tbMonthlies[Buffett Indicator],M1129)</f>
        <v>1.4558452337625054</v>
      </c>
      <c r="N1128" s="39">
        <f>_xlfn.XLOOKUP(tbDailies[[#This Row],[Month]],tbMonthlies[Month],tbMonthlies[CPI Indicator],N1129)</f>
        <v>0.73690882070111019</v>
      </c>
      <c r="O1128" s="39">
        <f>_xlfn.XLOOKUP(tbDailies[[#This Row],[Month]],tbMonthlies[Month],tbMonthlies[Shiller PE],O1129)</f>
        <v>0.21249999999999999</v>
      </c>
      <c r="P1128" s="39">
        <f>_xlfn.XLOOKUP(tbDailies[[#This Row],[Month]],tbMonthlies[Month],tbMonthlies[Unemployment],P1129)</f>
        <v>3.7999999999999999E-2</v>
      </c>
      <c r="Q1128" s="48">
        <f>_xlfn.XLOOKUP(tbDailies[[#This Row],[Month]],tbMonthlies[Month],tbMonthlies[Debt to GDP],Q1129)</f>
        <v>76.066999999999993</v>
      </c>
    </row>
    <row r="1129" spans="2:17" ht="30" customHeight="1" x14ac:dyDescent="0.25">
      <c r="B1129" s="10">
        <v>43384</v>
      </c>
      <c r="C1129" s="18" t="str">
        <f>TEXT(tbDailies[[#This Row],[Date]],"mmm-yy")</f>
        <v>Oct-18</v>
      </c>
      <c r="D1129" s="4">
        <v>50</v>
      </c>
      <c r="E1129" s="4" t="str">
        <f>_xlfn.XLOOKUP(tbDailies[[#This Row],[Date]],FXUSDCAD[Date],FXUSDCAD[Rate],E1130)</f>
        <v>1.3038</v>
      </c>
      <c r="F1129" s="6">
        <f>_xlfn.XLOOKUP(tbDailies[[#This Row],[Date]],BTC_USD_History[Date],BTC_USD_History[Close],"n/a")</f>
        <v>6256.2402339999999</v>
      </c>
      <c r="G1129" s="6">
        <f>_xlfn.XLOOKUP(tbDailies[[#This Row],[Date]],ETH_USD_History[Date(UTC)],ETH_USD_History[Value],"n/a")</f>
        <v>189.83</v>
      </c>
      <c r="H1129" s="6">
        <f>_xlfn.XLOOKUP(tbDailies[[#This Row],[Date]],VOO_USD_History[Date],VOO_USD_History[Close],"n/a")</f>
        <v>250.220001</v>
      </c>
      <c r="I1129" s="8">
        <f>_xlfn.XLOOKUP(tbDailies[[#This Row],[Date]],VIX_USD_History[DATE],VIX_USD_History[CLOSE],"n/a")</f>
        <v>24.98</v>
      </c>
      <c r="J1129" s="6">
        <f>tbDailies[[#This Row],[BTC-USD]]*tbDailies[[#This Row],[FX]]</f>
        <v>8156.8860170892003</v>
      </c>
      <c r="K1129" s="6">
        <f>tbDailies[[#This Row],[ETH-USD]]*tbDailies[[#This Row],[FX]]</f>
        <v>247.50035400000002</v>
      </c>
      <c r="L1129" s="16">
        <f>_xlfn.XLOOKUP(tbDailies[[#This Row],[Month]],tbMonthlies[Month],tbMonthlies[US Inflation],L1130)</f>
        <v>2.52E-2</v>
      </c>
      <c r="M1129" s="39">
        <f>_xlfn.XLOOKUP(tbDailies[[#This Row],[Month]],tbMonthlies[Month],tbMonthlies[Buffett Indicator],M1130)</f>
        <v>1.4558452337625054</v>
      </c>
      <c r="N1129" s="39">
        <f>_xlfn.XLOOKUP(tbDailies[[#This Row],[Month]],tbMonthlies[Month],tbMonthlies[CPI Indicator],N1130)</f>
        <v>0.73690882070111019</v>
      </c>
      <c r="O1129" s="39">
        <f>_xlfn.XLOOKUP(tbDailies[[#This Row],[Month]],tbMonthlies[Month],tbMonthlies[Shiller PE],O1130)</f>
        <v>0.21249999999999999</v>
      </c>
      <c r="P1129" s="39">
        <f>_xlfn.XLOOKUP(tbDailies[[#This Row],[Month]],tbMonthlies[Month],tbMonthlies[Unemployment],P1130)</f>
        <v>3.7999999999999999E-2</v>
      </c>
      <c r="Q1129" s="48">
        <f>_xlfn.XLOOKUP(tbDailies[[#This Row],[Month]],tbMonthlies[Month],tbMonthlies[Debt to GDP],Q1130)</f>
        <v>76.066999999999993</v>
      </c>
    </row>
    <row r="1130" spans="2:17" ht="30" customHeight="1" x14ac:dyDescent="0.25">
      <c r="B1130" s="10">
        <v>43383</v>
      </c>
      <c r="C1130" s="18" t="str">
        <f>TEXT(tbDailies[[#This Row],[Date]],"mmm-yy")</f>
        <v>Oct-18</v>
      </c>
      <c r="D1130" s="4">
        <v>50</v>
      </c>
      <c r="E1130" s="4" t="str">
        <f>_xlfn.XLOOKUP(tbDailies[[#This Row],[Date]],FXUSDCAD[Date],FXUSDCAD[Rate],E1131)</f>
        <v>1.2992</v>
      </c>
      <c r="F1130" s="6">
        <f>_xlfn.XLOOKUP(tbDailies[[#This Row],[Date]],BTC_USD_History[Date],BTC_USD_History[Close],"n/a")</f>
        <v>6585.5297849999997</v>
      </c>
      <c r="G1130" s="6">
        <f>_xlfn.XLOOKUP(tbDailies[[#This Row],[Date]],ETH_USD_History[Date(UTC)],ETH_USD_History[Value],"n/a")</f>
        <v>225.26</v>
      </c>
      <c r="H1130" s="6">
        <f>_xlfn.XLOOKUP(tbDailies[[#This Row],[Date]],VOO_USD_History[Date],VOO_USD_History[Close],"n/a")</f>
        <v>255.60000600000001</v>
      </c>
      <c r="I1130" s="8">
        <f>_xlfn.XLOOKUP(tbDailies[[#This Row],[Date]],VIX_USD_History[DATE],VIX_USD_History[CLOSE],"n/a")</f>
        <v>22.96</v>
      </c>
      <c r="J1130" s="6">
        <f>tbDailies[[#This Row],[BTC-USD]]*tbDailies[[#This Row],[FX]]</f>
        <v>8555.9202966719986</v>
      </c>
      <c r="K1130" s="6">
        <f>tbDailies[[#This Row],[ETH-USD]]*tbDailies[[#This Row],[FX]]</f>
        <v>292.65779199999997</v>
      </c>
      <c r="L1130" s="16">
        <f>_xlfn.XLOOKUP(tbDailies[[#This Row],[Month]],tbMonthlies[Month],tbMonthlies[US Inflation],L1131)</f>
        <v>2.52E-2</v>
      </c>
      <c r="M1130" s="39">
        <f>_xlfn.XLOOKUP(tbDailies[[#This Row],[Month]],tbMonthlies[Month],tbMonthlies[Buffett Indicator],M1131)</f>
        <v>1.4558452337625054</v>
      </c>
      <c r="N1130" s="39">
        <f>_xlfn.XLOOKUP(tbDailies[[#This Row],[Month]],tbMonthlies[Month],tbMonthlies[CPI Indicator],N1131)</f>
        <v>0.73690882070111019</v>
      </c>
      <c r="O1130" s="39">
        <f>_xlfn.XLOOKUP(tbDailies[[#This Row],[Month]],tbMonthlies[Month],tbMonthlies[Shiller PE],O1131)</f>
        <v>0.21249999999999999</v>
      </c>
      <c r="P1130" s="39">
        <f>_xlfn.XLOOKUP(tbDailies[[#This Row],[Month]],tbMonthlies[Month],tbMonthlies[Unemployment],P1131)</f>
        <v>3.7999999999999999E-2</v>
      </c>
      <c r="Q1130" s="48">
        <f>_xlfn.XLOOKUP(tbDailies[[#This Row],[Month]],tbMonthlies[Month],tbMonthlies[Debt to GDP],Q1131)</f>
        <v>76.066999999999993</v>
      </c>
    </row>
    <row r="1131" spans="2:17" ht="30" customHeight="1" x14ac:dyDescent="0.25">
      <c r="B1131" s="10">
        <v>43382</v>
      </c>
      <c r="C1131" s="18" t="str">
        <f>TEXT(tbDailies[[#This Row],[Date]],"mmm-yy")</f>
        <v>Oct-18</v>
      </c>
      <c r="D1131" s="4">
        <v>50</v>
      </c>
      <c r="E1131" s="4" t="str">
        <f>_xlfn.XLOOKUP(tbDailies[[#This Row],[Date]],FXUSDCAD[Date],FXUSDCAD[Rate],E1132)</f>
        <v>1.2965</v>
      </c>
      <c r="F1131" s="6">
        <f>_xlfn.XLOOKUP(tbDailies[[#This Row],[Date]],BTC_USD_History[Date],BTC_USD_History[Close],"n/a")</f>
        <v>6642.6401370000003</v>
      </c>
      <c r="G1131" s="6">
        <f>_xlfn.XLOOKUP(tbDailies[[#This Row],[Date]],ETH_USD_History[Date(UTC)],ETH_USD_History[Value],"n/a")</f>
        <v>227.49</v>
      </c>
      <c r="H1131" s="6">
        <f>_xlfn.XLOOKUP(tbDailies[[#This Row],[Date]],VOO_USD_History[Date],VOO_USD_History[Close],"n/a")</f>
        <v>264.13000499999998</v>
      </c>
      <c r="I1131" s="8">
        <f>_xlfn.XLOOKUP(tbDailies[[#This Row],[Date]],VIX_USD_History[DATE],VIX_USD_History[CLOSE],"n/a")</f>
        <v>15.95</v>
      </c>
      <c r="J1131" s="6">
        <f>tbDailies[[#This Row],[BTC-USD]]*tbDailies[[#This Row],[FX]]</f>
        <v>8612.1829376205005</v>
      </c>
      <c r="K1131" s="6">
        <f>tbDailies[[#This Row],[ETH-USD]]*tbDailies[[#This Row],[FX]]</f>
        <v>294.94078500000001</v>
      </c>
      <c r="L1131" s="16">
        <f>_xlfn.XLOOKUP(tbDailies[[#This Row],[Month]],tbMonthlies[Month],tbMonthlies[US Inflation],L1132)</f>
        <v>2.52E-2</v>
      </c>
      <c r="M1131" s="39">
        <f>_xlfn.XLOOKUP(tbDailies[[#This Row],[Month]],tbMonthlies[Month],tbMonthlies[Buffett Indicator],M1132)</f>
        <v>1.4558452337625054</v>
      </c>
      <c r="N1131" s="39">
        <f>_xlfn.XLOOKUP(tbDailies[[#This Row],[Month]],tbMonthlies[Month],tbMonthlies[CPI Indicator],N1132)</f>
        <v>0.73690882070111019</v>
      </c>
      <c r="O1131" s="39">
        <f>_xlfn.XLOOKUP(tbDailies[[#This Row],[Month]],tbMonthlies[Month],tbMonthlies[Shiller PE],O1132)</f>
        <v>0.21249999999999999</v>
      </c>
      <c r="P1131" s="39">
        <f>_xlfn.XLOOKUP(tbDailies[[#This Row],[Month]],tbMonthlies[Month],tbMonthlies[Unemployment],P1132)</f>
        <v>3.7999999999999999E-2</v>
      </c>
      <c r="Q1131" s="48">
        <f>_xlfn.XLOOKUP(tbDailies[[#This Row],[Month]],tbMonthlies[Month],tbMonthlies[Debt to GDP],Q1132)</f>
        <v>76.066999999999993</v>
      </c>
    </row>
    <row r="1132" spans="2:17" ht="30" customHeight="1" x14ac:dyDescent="0.25">
      <c r="B1132" s="10">
        <v>43381</v>
      </c>
      <c r="C1132" s="18" t="str">
        <f>TEXT(tbDailies[[#This Row],[Date]],"mmm-yy")</f>
        <v>Oct-18</v>
      </c>
      <c r="D1132" s="4">
        <v>50</v>
      </c>
      <c r="E1132" s="4" t="str">
        <f>_xlfn.XLOOKUP(tbDailies[[#This Row],[Date]],FXUSDCAD[Date],FXUSDCAD[Rate],E1133)</f>
        <v>1.2936</v>
      </c>
      <c r="F1132" s="6">
        <f>_xlfn.XLOOKUP(tbDailies[[#This Row],[Date]],BTC_USD_History[Date],BTC_USD_History[Close],"n/a")</f>
        <v>6652.2299800000001</v>
      </c>
      <c r="G1132" s="6">
        <f>_xlfn.XLOOKUP(tbDailies[[#This Row],[Date]],ETH_USD_History[Date(UTC)],ETH_USD_History[Value],"n/a")</f>
        <v>229.33</v>
      </c>
      <c r="H1132" s="6">
        <f>_xlfn.XLOOKUP(tbDailies[[#This Row],[Date]],VOO_USD_History[Date],VOO_USD_History[Close],"n/a")</f>
        <v>264.47000100000002</v>
      </c>
      <c r="I1132" s="8">
        <f>_xlfn.XLOOKUP(tbDailies[[#This Row],[Date]],VIX_USD_History[DATE],VIX_USD_History[CLOSE],"n/a")</f>
        <v>15.69</v>
      </c>
      <c r="J1132" s="6">
        <f>tbDailies[[#This Row],[BTC-USD]]*tbDailies[[#This Row],[FX]]</f>
        <v>8605.3247021280004</v>
      </c>
      <c r="K1132" s="6">
        <f>tbDailies[[#This Row],[ETH-USD]]*tbDailies[[#This Row],[FX]]</f>
        <v>296.66128800000001</v>
      </c>
      <c r="L1132" s="16">
        <f>_xlfn.XLOOKUP(tbDailies[[#This Row],[Month]],tbMonthlies[Month],tbMonthlies[US Inflation],L1133)</f>
        <v>2.52E-2</v>
      </c>
      <c r="M1132" s="39">
        <f>_xlfn.XLOOKUP(tbDailies[[#This Row],[Month]],tbMonthlies[Month],tbMonthlies[Buffett Indicator],M1133)</f>
        <v>1.4558452337625054</v>
      </c>
      <c r="N1132" s="39">
        <f>_xlfn.XLOOKUP(tbDailies[[#This Row],[Month]],tbMonthlies[Month],tbMonthlies[CPI Indicator],N1133)</f>
        <v>0.73690882070111019</v>
      </c>
      <c r="O1132" s="39">
        <f>_xlfn.XLOOKUP(tbDailies[[#This Row],[Month]],tbMonthlies[Month],tbMonthlies[Shiller PE],O1133)</f>
        <v>0.21249999999999999</v>
      </c>
      <c r="P1132" s="39">
        <f>_xlfn.XLOOKUP(tbDailies[[#This Row],[Month]],tbMonthlies[Month],tbMonthlies[Unemployment],P1133)</f>
        <v>3.7999999999999999E-2</v>
      </c>
      <c r="Q1132" s="48">
        <f>_xlfn.XLOOKUP(tbDailies[[#This Row],[Month]],tbMonthlies[Month],tbMonthlies[Debt to GDP],Q1133)</f>
        <v>76.066999999999993</v>
      </c>
    </row>
    <row r="1133" spans="2:17" ht="30" customHeight="1" x14ac:dyDescent="0.25">
      <c r="B1133" s="10">
        <v>43380</v>
      </c>
      <c r="C1133" s="18" t="str">
        <f>TEXT(tbDailies[[#This Row],[Date]],"mmm-yy")</f>
        <v>Oct-18</v>
      </c>
      <c r="D1133" s="4">
        <v>50</v>
      </c>
      <c r="E1133" s="4" t="str">
        <f>_xlfn.XLOOKUP(tbDailies[[#This Row],[Date]],FXUSDCAD[Date],FXUSDCAD[Rate],E1134)</f>
        <v>1.2936</v>
      </c>
      <c r="F1133" s="6">
        <f>_xlfn.XLOOKUP(tbDailies[[#This Row],[Date]],BTC_USD_History[Date],BTC_USD_History[Close],"n/a")</f>
        <v>6602.9501950000003</v>
      </c>
      <c r="G1133" s="6">
        <f>_xlfn.XLOOKUP(tbDailies[[#This Row],[Date]],ETH_USD_History[Date(UTC)],ETH_USD_History[Value],"n/a")</f>
        <v>225.65</v>
      </c>
      <c r="H1133" s="6" t="str">
        <f>_xlfn.XLOOKUP(tbDailies[[#This Row],[Date]],VOO_USD_History[Date],VOO_USD_History[Close],"n/a")</f>
        <v>n/a</v>
      </c>
      <c r="I1133" s="8" t="str">
        <f>_xlfn.XLOOKUP(tbDailies[[#This Row],[Date]],VIX_USD_History[DATE],VIX_USD_History[CLOSE],"n/a")</f>
        <v>n/a</v>
      </c>
      <c r="J1133" s="6">
        <f>tbDailies[[#This Row],[BTC-USD]]*tbDailies[[#This Row],[FX]]</f>
        <v>8541.5763722520005</v>
      </c>
      <c r="K1133" s="6">
        <f>tbDailies[[#This Row],[ETH-USD]]*tbDailies[[#This Row],[FX]]</f>
        <v>291.90084000000002</v>
      </c>
      <c r="L1133" s="16">
        <f>_xlfn.XLOOKUP(tbDailies[[#This Row],[Month]],tbMonthlies[Month],tbMonthlies[US Inflation],L1134)</f>
        <v>2.52E-2</v>
      </c>
      <c r="M1133" s="39">
        <f>_xlfn.XLOOKUP(tbDailies[[#This Row],[Month]],tbMonthlies[Month],tbMonthlies[Buffett Indicator],M1134)</f>
        <v>1.4558452337625054</v>
      </c>
      <c r="N1133" s="39">
        <f>_xlfn.XLOOKUP(tbDailies[[#This Row],[Month]],tbMonthlies[Month],tbMonthlies[CPI Indicator],N1134)</f>
        <v>0.73690882070111019</v>
      </c>
      <c r="O1133" s="39">
        <f>_xlfn.XLOOKUP(tbDailies[[#This Row],[Month]],tbMonthlies[Month],tbMonthlies[Shiller PE],O1134)</f>
        <v>0.21249999999999999</v>
      </c>
      <c r="P1133" s="39">
        <f>_xlfn.XLOOKUP(tbDailies[[#This Row],[Month]],tbMonthlies[Month],tbMonthlies[Unemployment],P1134)</f>
        <v>3.7999999999999999E-2</v>
      </c>
      <c r="Q1133" s="48">
        <f>_xlfn.XLOOKUP(tbDailies[[#This Row],[Month]],tbMonthlies[Month],tbMonthlies[Debt to GDP],Q1134)</f>
        <v>76.066999999999993</v>
      </c>
    </row>
    <row r="1134" spans="2:17" ht="30" customHeight="1" x14ac:dyDescent="0.25">
      <c r="B1134" s="10">
        <v>43379</v>
      </c>
      <c r="C1134" s="18" t="str">
        <f>TEXT(tbDailies[[#This Row],[Date]],"mmm-yy")</f>
        <v>Oct-18</v>
      </c>
      <c r="D1134" s="4">
        <v>50</v>
      </c>
      <c r="E1134" s="4" t="str">
        <f>_xlfn.XLOOKUP(tbDailies[[#This Row],[Date]],FXUSDCAD[Date],FXUSDCAD[Rate],E1135)</f>
        <v>1.2936</v>
      </c>
      <c r="F1134" s="6">
        <f>_xlfn.XLOOKUP(tbDailies[[#This Row],[Date]],BTC_USD_History[Date],BTC_USD_History[Close],"n/a")</f>
        <v>6588.3100590000004</v>
      </c>
      <c r="G1134" s="6">
        <f>_xlfn.XLOOKUP(tbDailies[[#This Row],[Date]],ETH_USD_History[Date(UTC)],ETH_USD_History[Value],"n/a")</f>
        <v>224.62</v>
      </c>
      <c r="H1134" s="6" t="str">
        <f>_xlfn.XLOOKUP(tbDailies[[#This Row],[Date]],VOO_USD_History[Date],VOO_USD_History[Close],"n/a")</f>
        <v>n/a</v>
      </c>
      <c r="I1134" s="8" t="str">
        <f>_xlfn.XLOOKUP(tbDailies[[#This Row],[Date]],VIX_USD_History[DATE],VIX_USD_History[CLOSE],"n/a")</f>
        <v>n/a</v>
      </c>
      <c r="J1134" s="6">
        <f>tbDailies[[#This Row],[BTC-USD]]*tbDailies[[#This Row],[FX]]</f>
        <v>8522.6378923224001</v>
      </c>
      <c r="K1134" s="6">
        <f>tbDailies[[#This Row],[ETH-USD]]*tbDailies[[#This Row],[FX]]</f>
        <v>290.56843200000003</v>
      </c>
      <c r="L1134" s="16">
        <f>_xlfn.XLOOKUP(tbDailies[[#This Row],[Month]],tbMonthlies[Month],tbMonthlies[US Inflation],L1135)</f>
        <v>2.52E-2</v>
      </c>
      <c r="M1134" s="39">
        <f>_xlfn.XLOOKUP(tbDailies[[#This Row],[Month]],tbMonthlies[Month],tbMonthlies[Buffett Indicator],M1135)</f>
        <v>1.4558452337625054</v>
      </c>
      <c r="N1134" s="39">
        <f>_xlfn.XLOOKUP(tbDailies[[#This Row],[Month]],tbMonthlies[Month],tbMonthlies[CPI Indicator],N1135)</f>
        <v>0.73690882070111019</v>
      </c>
      <c r="O1134" s="39">
        <f>_xlfn.XLOOKUP(tbDailies[[#This Row],[Month]],tbMonthlies[Month],tbMonthlies[Shiller PE],O1135)</f>
        <v>0.21249999999999999</v>
      </c>
      <c r="P1134" s="39">
        <f>_xlfn.XLOOKUP(tbDailies[[#This Row],[Month]],tbMonthlies[Month],tbMonthlies[Unemployment],P1135)</f>
        <v>3.7999999999999999E-2</v>
      </c>
      <c r="Q1134" s="48">
        <f>_xlfn.XLOOKUP(tbDailies[[#This Row],[Month]],tbMonthlies[Month],tbMonthlies[Debt to GDP],Q1135)</f>
        <v>76.066999999999993</v>
      </c>
    </row>
    <row r="1135" spans="2:17" ht="30" customHeight="1" x14ac:dyDescent="0.25">
      <c r="B1135" s="10">
        <v>43378</v>
      </c>
      <c r="C1135" s="18" t="str">
        <f>TEXT(tbDailies[[#This Row],[Date]],"mmm-yy")</f>
        <v>Oct-18</v>
      </c>
      <c r="D1135" s="4">
        <v>50</v>
      </c>
      <c r="E1135" s="4" t="str">
        <f>_xlfn.XLOOKUP(tbDailies[[#This Row],[Date]],FXUSDCAD[Date],FXUSDCAD[Rate],E1136)</f>
        <v>1.2936</v>
      </c>
      <c r="F1135" s="6">
        <f>_xlfn.XLOOKUP(tbDailies[[#This Row],[Date]],BTC_USD_History[Date],BTC_USD_History[Close],"n/a")</f>
        <v>6622.4799800000001</v>
      </c>
      <c r="G1135" s="6">
        <f>_xlfn.XLOOKUP(tbDailies[[#This Row],[Date]],ETH_USD_History[Date(UTC)],ETH_USD_History[Value],"n/a")</f>
        <v>227.9</v>
      </c>
      <c r="H1135" s="6">
        <f>_xlfn.XLOOKUP(tbDailies[[#This Row],[Date]],VOO_USD_History[Date],VOO_USD_History[Close],"n/a")</f>
        <v>264.540009</v>
      </c>
      <c r="I1135" s="8">
        <f>_xlfn.XLOOKUP(tbDailies[[#This Row],[Date]],VIX_USD_History[DATE],VIX_USD_History[CLOSE],"n/a")</f>
        <v>14.82</v>
      </c>
      <c r="J1135" s="6">
        <f>tbDailies[[#This Row],[BTC-USD]]*tbDailies[[#This Row],[FX]]</f>
        <v>8566.8401021280006</v>
      </c>
      <c r="K1135" s="6">
        <f>tbDailies[[#This Row],[ETH-USD]]*tbDailies[[#This Row],[FX]]</f>
        <v>294.81144</v>
      </c>
      <c r="L1135" s="16">
        <f>_xlfn.XLOOKUP(tbDailies[[#This Row],[Month]],tbMonthlies[Month],tbMonthlies[US Inflation],L1136)</f>
        <v>2.52E-2</v>
      </c>
      <c r="M1135" s="39">
        <f>_xlfn.XLOOKUP(tbDailies[[#This Row],[Month]],tbMonthlies[Month],tbMonthlies[Buffett Indicator],M1136)</f>
        <v>1.4558452337625054</v>
      </c>
      <c r="N1135" s="39">
        <f>_xlfn.XLOOKUP(tbDailies[[#This Row],[Month]],tbMonthlies[Month],tbMonthlies[CPI Indicator],N1136)</f>
        <v>0.73690882070111019</v>
      </c>
      <c r="O1135" s="39">
        <f>_xlfn.XLOOKUP(tbDailies[[#This Row],[Month]],tbMonthlies[Month],tbMonthlies[Shiller PE],O1136)</f>
        <v>0.21249999999999999</v>
      </c>
      <c r="P1135" s="39">
        <f>_xlfn.XLOOKUP(tbDailies[[#This Row],[Month]],tbMonthlies[Month],tbMonthlies[Unemployment],P1136)</f>
        <v>3.7999999999999999E-2</v>
      </c>
      <c r="Q1135" s="48">
        <f>_xlfn.XLOOKUP(tbDailies[[#This Row],[Month]],tbMonthlies[Month],tbMonthlies[Debt to GDP],Q1136)</f>
        <v>76.066999999999993</v>
      </c>
    </row>
    <row r="1136" spans="2:17" ht="30" customHeight="1" x14ac:dyDescent="0.25">
      <c r="B1136" s="10">
        <v>43377</v>
      </c>
      <c r="C1136" s="18" t="str">
        <f>TEXT(tbDailies[[#This Row],[Date]],"mmm-yy")</f>
        <v>Oct-18</v>
      </c>
      <c r="D1136" s="4">
        <v>50</v>
      </c>
      <c r="E1136" s="4" t="str">
        <f>_xlfn.XLOOKUP(tbDailies[[#This Row],[Date]],FXUSDCAD[Date],FXUSDCAD[Rate],E1137)</f>
        <v>1.2900</v>
      </c>
      <c r="F1136" s="6">
        <f>_xlfn.XLOOKUP(tbDailies[[#This Row],[Date]],BTC_USD_History[Date],BTC_USD_History[Close],"n/a")</f>
        <v>6576.6899409999996</v>
      </c>
      <c r="G1136" s="6">
        <f>_xlfn.XLOOKUP(tbDailies[[#This Row],[Date]],ETH_USD_History[Date(UTC)],ETH_USD_History[Value],"n/a")</f>
        <v>221.76</v>
      </c>
      <c r="H1136" s="6">
        <f>_xlfn.XLOOKUP(tbDailies[[#This Row],[Date]],VOO_USD_History[Date],VOO_USD_History[Close],"n/a")</f>
        <v>266.040009</v>
      </c>
      <c r="I1136" s="8">
        <f>_xlfn.XLOOKUP(tbDailies[[#This Row],[Date]],VIX_USD_History[DATE],VIX_USD_History[CLOSE],"n/a")</f>
        <v>14.22</v>
      </c>
      <c r="J1136" s="6">
        <f>tbDailies[[#This Row],[BTC-USD]]*tbDailies[[#This Row],[FX]]</f>
        <v>8483.9300238899996</v>
      </c>
      <c r="K1136" s="6">
        <f>tbDailies[[#This Row],[ETH-USD]]*tbDailies[[#This Row],[FX]]</f>
        <v>286.07040000000001</v>
      </c>
      <c r="L1136" s="16">
        <f>_xlfn.XLOOKUP(tbDailies[[#This Row],[Month]],tbMonthlies[Month],tbMonthlies[US Inflation],L1137)</f>
        <v>2.52E-2</v>
      </c>
      <c r="M1136" s="39">
        <f>_xlfn.XLOOKUP(tbDailies[[#This Row],[Month]],tbMonthlies[Month],tbMonthlies[Buffett Indicator],M1137)</f>
        <v>1.4558452337625054</v>
      </c>
      <c r="N1136" s="39">
        <f>_xlfn.XLOOKUP(tbDailies[[#This Row],[Month]],tbMonthlies[Month],tbMonthlies[CPI Indicator],N1137)</f>
        <v>0.73690882070111019</v>
      </c>
      <c r="O1136" s="39">
        <f>_xlfn.XLOOKUP(tbDailies[[#This Row],[Month]],tbMonthlies[Month],tbMonthlies[Shiller PE],O1137)</f>
        <v>0.21249999999999999</v>
      </c>
      <c r="P1136" s="39">
        <f>_xlfn.XLOOKUP(tbDailies[[#This Row],[Month]],tbMonthlies[Month],tbMonthlies[Unemployment],P1137)</f>
        <v>3.7999999999999999E-2</v>
      </c>
      <c r="Q1136" s="48">
        <f>_xlfn.XLOOKUP(tbDailies[[#This Row],[Month]],tbMonthlies[Month],tbMonthlies[Debt to GDP],Q1137)</f>
        <v>76.066999999999993</v>
      </c>
    </row>
    <row r="1137" spans="2:17" ht="30" customHeight="1" x14ac:dyDescent="0.25">
      <c r="B1137" s="10">
        <v>43376</v>
      </c>
      <c r="C1137" s="18" t="str">
        <f>TEXT(tbDailies[[#This Row],[Date]],"mmm-yy")</f>
        <v>Oct-18</v>
      </c>
      <c r="D1137" s="4">
        <v>50</v>
      </c>
      <c r="E1137" s="4" t="str">
        <f>_xlfn.XLOOKUP(tbDailies[[#This Row],[Date]],FXUSDCAD[Date],FXUSDCAD[Rate],E1138)</f>
        <v>1.2832</v>
      </c>
      <c r="F1137" s="6">
        <f>_xlfn.XLOOKUP(tbDailies[[#This Row],[Date]],BTC_USD_History[Date],BTC_USD_History[Close],"n/a")</f>
        <v>6502.5898440000001</v>
      </c>
      <c r="G1137" s="6">
        <f>_xlfn.XLOOKUP(tbDailies[[#This Row],[Date]],ETH_USD_History[Date(UTC)],ETH_USD_History[Value],"n/a")</f>
        <v>219.97</v>
      </c>
      <c r="H1137" s="6">
        <f>_xlfn.XLOOKUP(tbDailies[[#This Row],[Date]],VOO_USD_History[Date],VOO_USD_History[Close],"n/a")</f>
        <v>268.23998999999998</v>
      </c>
      <c r="I1137" s="8">
        <f>_xlfn.XLOOKUP(tbDailies[[#This Row],[Date]],VIX_USD_History[DATE],VIX_USD_History[CLOSE],"n/a")</f>
        <v>11.61</v>
      </c>
      <c r="J1137" s="6">
        <f>tbDailies[[#This Row],[BTC-USD]]*tbDailies[[#This Row],[FX]]</f>
        <v>8344.1232878207993</v>
      </c>
      <c r="K1137" s="6">
        <f>tbDailies[[#This Row],[ETH-USD]]*tbDailies[[#This Row],[FX]]</f>
        <v>282.26550399999996</v>
      </c>
      <c r="L1137" s="16">
        <f>_xlfn.XLOOKUP(tbDailies[[#This Row],[Month]],tbMonthlies[Month],tbMonthlies[US Inflation],L1138)</f>
        <v>2.52E-2</v>
      </c>
      <c r="M1137" s="39">
        <f>_xlfn.XLOOKUP(tbDailies[[#This Row],[Month]],tbMonthlies[Month],tbMonthlies[Buffett Indicator],M1138)</f>
        <v>1.4558452337625054</v>
      </c>
      <c r="N1137" s="39">
        <f>_xlfn.XLOOKUP(tbDailies[[#This Row],[Month]],tbMonthlies[Month],tbMonthlies[CPI Indicator],N1138)</f>
        <v>0.73690882070111019</v>
      </c>
      <c r="O1137" s="39">
        <f>_xlfn.XLOOKUP(tbDailies[[#This Row],[Month]],tbMonthlies[Month],tbMonthlies[Shiller PE],O1138)</f>
        <v>0.21249999999999999</v>
      </c>
      <c r="P1137" s="39">
        <f>_xlfn.XLOOKUP(tbDailies[[#This Row],[Month]],tbMonthlies[Month],tbMonthlies[Unemployment],P1138)</f>
        <v>3.7999999999999999E-2</v>
      </c>
      <c r="Q1137" s="48">
        <f>_xlfn.XLOOKUP(tbDailies[[#This Row],[Month]],tbMonthlies[Month],tbMonthlies[Debt to GDP],Q1138)</f>
        <v>76.066999999999993</v>
      </c>
    </row>
    <row r="1138" spans="2:17" ht="30" customHeight="1" x14ac:dyDescent="0.25">
      <c r="B1138" s="10">
        <v>43375</v>
      </c>
      <c r="C1138" s="18" t="str">
        <f>TEXT(tbDailies[[#This Row],[Date]],"mmm-yy")</f>
        <v>Oct-18</v>
      </c>
      <c r="D1138" s="4">
        <v>50</v>
      </c>
      <c r="E1138" s="4" t="str">
        <f>_xlfn.XLOOKUP(tbDailies[[#This Row],[Date]],FXUSDCAD[Date],FXUSDCAD[Rate],E1139)</f>
        <v>1.2817</v>
      </c>
      <c r="F1138" s="6">
        <f>_xlfn.XLOOKUP(tbDailies[[#This Row],[Date]],BTC_USD_History[Date],BTC_USD_History[Close],"n/a")</f>
        <v>6556.1000979999999</v>
      </c>
      <c r="G1138" s="6">
        <f>_xlfn.XLOOKUP(tbDailies[[#This Row],[Date]],ETH_USD_History[Date(UTC)],ETH_USD_History[Value],"n/a")</f>
        <v>225.41</v>
      </c>
      <c r="H1138" s="6">
        <f>_xlfn.XLOOKUP(tbDailies[[#This Row],[Date]],VOO_USD_History[Date],VOO_USD_History[Close],"n/a")</f>
        <v>268.01001000000002</v>
      </c>
      <c r="I1138" s="8">
        <f>_xlfn.XLOOKUP(tbDailies[[#This Row],[Date]],VIX_USD_History[DATE],VIX_USD_History[CLOSE],"n/a")</f>
        <v>12.05</v>
      </c>
      <c r="J1138" s="6">
        <f>tbDailies[[#This Row],[BTC-USD]]*tbDailies[[#This Row],[FX]]</f>
        <v>8402.9534956066</v>
      </c>
      <c r="K1138" s="6">
        <f>tbDailies[[#This Row],[ETH-USD]]*tbDailies[[#This Row],[FX]]</f>
        <v>288.90799700000002</v>
      </c>
      <c r="L1138" s="16">
        <f>_xlfn.XLOOKUP(tbDailies[[#This Row],[Month]],tbMonthlies[Month],tbMonthlies[US Inflation],L1139)</f>
        <v>2.52E-2</v>
      </c>
      <c r="M1138" s="39">
        <f>_xlfn.XLOOKUP(tbDailies[[#This Row],[Month]],tbMonthlies[Month],tbMonthlies[Buffett Indicator],M1139)</f>
        <v>1.4558452337625054</v>
      </c>
      <c r="N1138" s="39">
        <f>_xlfn.XLOOKUP(tbDailies[[#This Row],[Month]],tbMonthlies[Month],tbMonthlies[CPI Indicator],N1139)</f>
        <v>0.73690882070111019</v>
      </c>
      <c r="O1138" s="39">
        <f>_xlfn.XLOOKUP(tbDailies[[#This Row],[Month]],tbMonthlies[Month],tbMonthlies[Shiller PE],O1139)</f>
        <v>0.21249999999999999</v>
      </c>
      <c r="P1138" s="39">
        <f>_xlfn.XLOOKUP(tbDailies[[#This Row],[Month]],tbMonthlies[Month],tbMonthlies[Unemployment],P1139)</f>
        <v>3.7999999999999999E-2</v>
      </c>
      <c r="Q1138" s="48">
        <f>_xlfn.XLOOKUP(tbDailies[[#This Row],[Month]],tbMonthlies[Month],tbMonthlies[Debt to GDP],Q1139)</f>
        <v>76.066999999999993</v>
      </c>
    </row>
    <row r="1139" spans="2:17" ht="30" customHeight="1" x14ac:dyDescent="0.25">
      <c r="B1139" s="10">
        <v>43374</v>
      </c>
      <c r="C1139" s="18" t="str">
        <f>TEXT(tbDailies[[#This Row],[Date]],"mmm-yy")</f>
        <v>Oct-18</v>
      </c>
      <c r="D1139" s="4">
        <v>50</v>
      </c>
      <c r="E1139" s="4" t="str">
        <f>_xlfn.XLOOKUP(tbDailies[[#This Row],[Date]],FXUSDCAD[Date],FXUSDCAD[Rate],E1140)</f>
        <v>1.2803</v>
      </c>
      <c r="F1139" s="6">
        <f>_xlfn.XLOOKUP(tbDailies[[#This Row],[Date]],BTC_USD_History[Date],BTC_USD_History[Close],"n/a")</f>
        <v>6589.6201170000004</v>
      </c>
      <c r="G1139" s="6">
        <f>_xlfn.XLOOKUP(tbDailies[[#This Row],[Date]],ETH_USD_History[Date(UTC)],ETH_USD_History[Value],"n/a")</f>
        <v>230.89</v>
      </c>
      <c r="H1139" s="6">
        <f>_xlfn.XLOOKUP(tbDailies[[#This Row],[Date]],VOO_USD_History[Date],VOO_USD_History[Close],"n/a")</f>
        <v>268.040009</v>
      </c>
      <c r="I1139" s="8">
        <f>_xlfn.XLOOKUP(tbDailies[[#This Row],[Date]],VIX_USD_History[DATE],VIX_USD_History[CLOSE],"n/a")</f>
        <v>12</v>
      </c>
      <c r="J1139" s="6">
        <f>tbDailies[[#This Row],[BTC-USD]]*tbDailies[[#This Row],[FX]]</f>
        <v>8436.6906357951011</v>
      </c>
      <c r="K1139" s="6">
        <f>tbDailies[[#This Row],[ETH-USD]]*tbDailies[[#This Row],[FX]]</f>
        <v>295.60846699999996</v>
      </c>
      <c r="L1139" s="16">
        <f>_xlfn.XLOOKUP(tbDailies[[#This Row],[Month]],tbMonthlies[Month],tbMonthlies[US Inflation],L1140)</f>
        <v>2.52E-2</v>
      </c>
      <c r="M1139" s="39">
        <f>_xlfn.XLOOKUP(tbDailies[[#This Row],[Month]],tbMonthlies[Month],tbMonthlies[Buffett Indicator],M1140)</f>
        <v>1.4558452337625054</v>
      </c>
      <c r="N1139" s="39">
        <f>_xlfn.XLOOKUP(tbDailies[[#This Row],[Month]],tbMonthlies[Month],tbMonthlies[CPI Indicator],N1140)</f>
        <v>0.73690882070111019</v>
      </c>
      <c r="O1139" s="39">
        <f>_xlfn.XLOOKUP(tbDailies[[#This Row],[Month]],tbMonthlies[Month],tbMonthlies[Shiller PE],O1140)</f>
        <v>0.21249999999999999</v>
      </c>
      <c r="P1139" s="39">
        <f>_xlfn.XLOOKUP(tbDailies[[#This Row],[Month]],tbMonthlies[Month],tbMonthlies[Unemployment],P1140)</f>
        <v>3.7999999999999999E-2</v>
      </c>
      <c r="Q1139" s="48">
        <f>_xlfn.XLOOKUP(tbDailies[[#This Row],[Month]],tbMonthlies[Month],tbMonthlies[Debt to GDP],Q1140)</f>
        <v>76.066999999999993</v>
      </c>
    </row>
    <row r="1140" spans="2:17" ht="30" customHeight="1" x14ac:dyDescent="0.25">
      <c r="B1140" s="10">
        <v>43373</v>
      </c>
      <c r="C1140" s="18" t="str">
        <f>TEXT(tbDailies[[#This Row],[Date]],"mmm-yy")</f>
        <v>Sep-18</v>
      </c>
      <c r="D1140" s="4">
        <v>50</v>
      </c>
      <c r="E1140" s="4" t="str">
        <f>_xlfn.XLOOKUP(tbDailies[[#This Row],[Date]],FXUSDCAD[Date],FXUSDCAD[Rate],E1141)</f>
        <v>1.2945</v>
      </c>
      <c r="F1140" s="6">
        <f>_xlfn.XLOOKUP(tbDailies[[#This Row],[Date]],BTC_USD_History[Date],BTC_USD_History[Close],"n/a")</f>
        <v>6625.5600590000004</v>
      </c>
      <c r="G1140" s="6">
        <f>_xlfn.XLOOKUP(tbDailies[[#This Row],[Date]],ETH_USD_History[Date(UTC)],ETH_USD_History[Value],"n/a")</f>
        <v>232.6</v>
      </c>
      <c r="H1140" s="6" t="str">
        <f>_xlfn.XLOOKUP(tbDailies[[#This Row],[Date]],VOO_USD_History[Date],VOO_USD_History[Close],"n/a")</f>
        <v>n/a</v>
      </c>
      <c r="I1140" s="8" t="str">
        <f>_xlfn.XLOOKUP(tbDailies[[#This Row],[Date]],VIX_USD_History[DATE],VIX_USD_History[CLOSE],"n/a")</f>
        <v>n/a</v>
      </c>
      <c r="J1140" s="6">
        <f>tbDailies[[#This Row],[BTC-USD]]*tbDailies[[#This Row],[FX]]</f>
        <v>8576.7874963755003</v>
      </c>
      <c r="K1140" s="6">
        <f>tbDailies[[#This Row],[ETH-USD]]*tbDailies[[#This Row],[FX]]</f>
        <v>301.10069999999996</v>
      </c>
      <c r="L1140" s="16">
        <f>_xlfn.XLOOKUP(tbDailies[[#This Row],[Month]],tbMonthlies[Month],tbMonthlies[US Inflation],L1141)</f>
        <v>2.2800000000000001E-2</v>
      </c>
      <c r="M1140" s="39">
        <f>_xlfn.XLOOKUP(tbDailies[[#This Row],[Month]],tbMonthlies[Month],tbMonthlies[Buffett Indicator],M1141)</f>
        <v>1.4654368810415865</v>
      </c>
      <c r="N1140" s="39">
        <f>_xlfn.XLOOKUP(tbDailies[[#This Row],[Month]],tbMonthlies[Month],tbMonthlies[CPI Indicator],N1141)</f>
        <v>0.73560917329603404</v>
      </c>
      <c r="O1140" s="39">
        <f>_xlfn.XLOOKUP(tbDailies[[#This Row],[Month]],tbMonthlies[Month],tbMonthlies[Shiller PE],O1141)</f>
        <v>0.2225</v>
      </c>
      <c r="P1140" s="39">
        <f>_xlfn.XLOOKUP(tbDailies[[#This Row],[Month]],tbMonthlies[Month],tbMonthlies[Unemployment],P1141)</f>
        <v>3.7000000000000005E-2</v>
      </c>
      <c r="Q1140" s="48">
        <f>_xlfn.XLOOKUP(tbDailies[[#This Row],[Month]],tbMonthlies[Month],tbMonthlies[Debt to GDP],Q1141)</f>
        <v>76.063999999999993</v>
      </c>
    </row>
    <row r="1141" spans="2:17" ht="30" customHeight="1" x14ac:dyDescent="0.25">
      <c r="B1141" s="10">
        <v>43372</v>
      </c>
      <c r="C1141" s="18" t="str">
        <f>TEXT(tbDailies[[#This Row],[Date]],"mmm-yy")</f>
        <v>Sep-18</v>
      </c>
      <c r="D1141" s="4">
        <v>50</v>
      </c>
      <c r="E1141" s="4" t="str">
        <f>_xlfn.XLOOKUP(tbDailies[[#This Row],[Date]],FXUSDCAD[Date],FXUSDCAD[Rate],E1142)</f>
        <v>1.2945</v>
      </c>
      <c r="F1141" s="6">
        <f>_xlfn.XLOOKUP(tbDailies[[#This Row],[Date]],BTC_USD_History[Date],BTC_USD_History[Close],"n/a")</f>
        <v>6601.9599609999996</v>
      </c>
      <c r="G1141" s="6">
        <f>_xlfn.XLOOKUP(tbDailies[[#This Row],[Date]],ETH_USD_History[Date(UTC)],ETH_USD_History[Value],"n/a")</f>
        <v>231.32</v>
      </c>
      <c r="H1141" s="6" t="str">
        <f>_xlfn.XLOOKUP(tbDailies[[#This Row],[Date]],VOO_USD_History[Date],VOO_USD_History[Close],"n/a")</f>
        <v>n/a</v>
      </c>
      <c r="I1141" s="8" t="str">
        <f>_xlfn.XLOOKUP(tbDailies[[#This Row],[Date]],VIX_USD_History[DATE],VIX_USD_History[CLOSE],"n/a")</f>
        <v>n/a</v>
      </c>
      <c r="J1141" s="6">
        <f>tbDailies[[#This Row],[BTC-USD]]*tbDailies[[#This Row],[FX]]</f>
        <v>8546.2371695144993</v>
      </c>
      <c r="K1141" s="6">
        <f>tbDailies[[#This Row],[ETH-USD]]*tbDailies[[#This Row],[FX]]</f>
        <v>299.44373999999999</v>
      </c>
      <c r="L1141" s="16">
        <f>_xlfn.XLOOKUP(tbDailies[[#This Row],[Month]],tbMonthlies[Month],tbMonthlies[US Inflation],L1142)</f>
        <v>2.2800000000000001E-2</v>
      </c>
      <c r="M1141" s="39">
        <f>_xlfn.XLOOKUP(tbDailies[[#This Row],[Month]],tbMonthlies[Month],tbMonthlies[Buffett Indicator],M1142)</f>
        <v>1.4654368810415865</v>
      </c>
      <c r="N1141" s="39">
        <f>_xlfn.XLOOKUP(tbDailies[[#This Row],[Month]],tbMonthlies[Month],tbMonthlies[CPI Indicator],N1142)</f>
        <v>0.73560917329603404</v>
      </c>
      <c r="O1141" s="39">
        <f>_xlfn.XLOOKUP(tbDailies[[#This Row],[Month]],tbMonthlies[Month],tbMonthlies[Shiller PE],O1142)</f>
        <v>0.2225</v>
      </c>
      <c r="P1141" s="39">
        <f>_xlfn.XLOOKUP(tbDailies[[#This Row],[Month]],tbMonthlies[Month],tbMonthlies[Unemployment],P1142)</f>
        <v>3.7000000000000005E-2</v>
      </c>
      <c r="Q1141" s="48">
        <f>_xlfn.XLOOKUP(tbDailies[[#This Row],[Month]],tbMonthlies[Month],tbMonthlies[Debt to GDP],Q1142)</f>
        <v>76.063999999999993</v>
      </c>
    </row>
    <row r="1142" spans="2:17" ht="30" customHeight="1" x14ac:dyDescent="0.25">
      <c r="B1142" s="10">
        <v>43371</v>
      </c>
      <c r="C1142" s="18" t="str">
        <f>TEXT(tbDailies[[#This Row],[Date]],"mmm-yy")</f>
        <v>Sep-18</v>
      </c>
      <c r="D1142" s="4">
        <v>50</v>
      </c>
      <c r="E1142" s="4" t="str">
        <f>_xlfn.XLOOKUP(tbDailies[[#This Row],[Date]],FXUSDCAD[Date],FXUSDCAD[Rate],E1143)</f>
        <v>1.2945</v>
      </c>
      <c r="F1142" s="6">
        <f>_xlfn.XLOOKUP(tbDailies[[#This Row],[Date]],BTC_USD_History[Date],BTC_USD_History[Close],"n/a")</f>
        <v>6644.1298829999996</v>
      </c>
      <c r="G1142" s="6">
        <f>_xlfn.XLOOKUP(tbDailies[[#This Row],[Date]],ETH_USD_History[Date(UTC)],ETH_USD_History[Value],"n/a")</f>
        <v>221.56</v>
      </c>
      <c r="H1142" s="6">
        <f>_xlfn.XLOOKUP(tbDailies[[#This Row],[Date]],VOO_USD_History[Date],VOO_USD_History[Close],"n/a")</f>
        <v>267.04998799999998</v>
      </c>
      <c r="I1142" s="8">
        <f>_xlfn.XLOOKUP(tbDailies[[#This Row],[Date]],VIX_USD_History[DATE],VIX_USD_History[CLOSE],"n/a")</f>
        <v>12.12</v>
      </c>
      <c r="J1142" s="6">
        <f>tbDailies[[#This Row],[BTC-USD]]*tbDailies[[#This Row],[FX]]</f>
        <v>8600.8261335435</v>
      </c>
      <c r="K1142" s="6">
        <f>tbDailies[[#This Row],[ETH-USD]]*tbDailies[[#This Row],[FX]]</f>
        <v>286.80941999999999</v>
      </c>
      <c r="L1142" s="16">
        <f>_xlfn.XLOOKUP(tbDailies[[#This Row],[Month]],tbMonthlies[Month],tbMonthlies[US Inflation],L1143)</f>
        <v>2.2800000000000001E-2</v>
      </c>
      <c r="M1142" s="39">
        <f>_xlfn.XLOOKUP(tbDailies[[#This Row],[Month]],tbMonthlies[Month],tbMonthlies[Buffett Indicator],M1143)</f>
        <v>1.4654368810415865</v>
      </c>
      <c r="N1142" s="39">
        <f>_xlfn.XLOOKUP(tbDailies[[#This Row],[Month]],tbMonthlies[Month],tbMonthlies[CPI Indicator],N1143)</f>
        <v>0.73560917329603404</v>
      </c>
      <c r="O1142" s="39">
        <f>_xlfn.XLOOKUP(tbDailies[[#This Row],[Month]],tbMonthlies[Month],tbMonthlies[Shiller PE],O1143)</f>
        <v>0.2225</v>
      </c>
      <c r="P1142" s="39">
        <f>_xlfn.XLOOKUP(tbDailies[[#This Row],[Month]],tbMonthlies[Month],tbMonthlies[Unemployment],P1143)</f>
        <v>3.7000000000000005E-2</v>
      </c>
      <c r="Q1142" s="48">
        <f>_xlfn.XLOOKUP(tbDailies[[#This Row],[Month]],tbMonthlies[Month],tbMonthlies[Debt to GDP],Q1143)</f>
        <v>76.063999999999993</v>
      </c>
    </row>
    <row r="1143" spans="2:17" ht="30" customHeight="1" x14ac:dyDescent="0.25">
      <c r="B1143" s="10">
        <v>43370</v>
      </c>
      <c r="C1143" s="18" t="str">
        <f>TEXT(tbDailies[[#This Row],[Date]],"mmm-yy")</f>
        <v>Sep-18</v>
      </c>
      <c r="D1143" s="4">
        <v>50</v>
      </c>
      <c r="E1143" s="4" t="str">
        <f>_xlfn.XLOOKUP(tbDailies[[#This Row],[Date]],FXUSDCAD[Date],FXUSDCAD[Rate],E1144)</f>
        <v>1.3045</v>
      </c>
      <c r="F1143" s="6">
        <f>_xlfn.XLOOKUP(tbDailies[[#This Row],[Date]],BTC_USD_History[Date],BTC_USD_History[Close],"n/a")</f>
        <v>6676.75</v>
      </c>
      <c r="G1143" s="6">
        <f>_xlfn.XLOOKUP(tbDailies[[#This Row],[Date]],ETH_USD_History[Date(UTC)],ETH_USD_History[Value],"n/a")</f>
        <v>229.09</v>
      </c>
      <c r="H1143" s="6">
        <f>_xlfn.XLOOKUP(tbDailies[[#This Row],[Date]],VOO_USD_History[Date],VOO_USD_History[Close],"n/a")</f>
        <v>267.07998700000002</v>
      </c>
      <c r="I1143" s="8">
        <f>_xlfn.XLOOKUP(tbDailies[[#This Row],[Date]],VIX_USD_History[DATE],VIX_USD_History[CLOSE],"n/a")</f>
        <v>12.41</v>
      </c>
      <c r="J1143" s="6">
        <f>tbDailies[[#This Row],[BTC-USD]]*tbDailies[[#This Row],[FX]]</f>
        <v>8709.8203749999993</v>
      </c>
      <c r="K1143" s="6">
        <f>tbDailies[[#This Row],[ETH-USD]]*tbDailies[[#This Row],[FX]]</f>
        <v>298.84790500000003</v>
      </c>
      <c r="L1143" s="16">
        <f>_xlfn.XLOOKUP(tbDailies[[#This Row],[Month]],tbMonthlies[Month],tbMonthlies[US Inflation],L1144)</f>
        <v>2.2800000000000001E-2</v>
      </c>
      <c r="M1143" s="39">
        <f>_xlfn.XLOOKUP(tbDailies[[#This Row],[Month]],tbMonthlies[Month],tbMonthlies[Buffett Indicator],M1144)</f>
        <v>1.4654368810415865</v>
      </c>
      <c r="N1143" s="39">
        <f>_xlfn.XLOOKUP(tbDailies[[#This Row],[Month]],tbMonthlies[Month],tbMonthlies[CPI Indicator],N1144)</f>
        <v>0.73560917329603404</v>
      </c>
      <c r="O1143" s="39">
        <f>_xlfn.XLOOKUP(tbDailies[[#This Row],[Month]],tbMonthlies[Month],tbMonthlies[Shiller PE],O1144)</f>
        <v>0.2225</v>
      </c>
      <c r="P1143" s="39">
        <f>_xlfn.XLOOKUP(tbDailies[[#This Row],[Month]],tbMonthlies[Month],tbMonthlies[Unemployment],P1144)</f>
        <v>3.7000000000000005E-2</v>
      </c>
      <c r="Q1143" s="48">
        <f>_xlfn.XLOOKUP(tbDailies[[#This Row],[Month]],tbMonthlies[Month],tbMonthlies[Debt to GDP],Q1144)</f>
        <v>76.063999999999993</v>
      </c>
    </row>
    <row r="1144" spans="2:17" ht="30" customHeight="1" x14ac:dyDescent="0.25">
      <c r="B1144" s="10">
        <v>43369</v>
      </c>
      <c r="C1144" s="18" t="str">
        <f>TEXT(tbDailies[[#This Row],[Date]],"mmm-yy")</f>
        <v>Sep-18</v>
      </c>
      <c r="D1144" s="4">
        <v>50</v>
      </c>
      <c r="E1144" s="4" t="str">
        <f>_xlfn.XLOOKUP(tbDailies[[#This Row],[Date]],FXUSDCAD[Date],FXUSDCAD[Rate],E1145)</f>
        <v>1.2975</v>
      </c>
      <c r="F1144" s="6">
        <f>_xlfn.XLOOKUP(tbDailies[[#This Row],[Date]],BTC_USD_History[Date],BTC_USD_History[Close],"n/a")</f>
        <v>6495</v>
      </c>
      <c r="G1144" s="6">
        <f>_xlfn.XLOOKUP(tbDailies[[#This Row],[Date]],ETH_USD_History[Date(UTC)],ETH_USD_History[Value],"n/a")</f>
        <v>214.21</v>
      </c>
      <c r="H1144" s="6">
        <f>_xlfn.XLOOKUP(tbDailies[[#This Row],[Date]],VOO_USD_History[Date],VOO_USD_History[Close],"n/a")</f>
        <v>266.33999599999999</v>
      </c>
      <c r="I1144" s="8">
        <f>_xlfn.XLOOKUP(tbDailies[[#This Row],[Date]],VIX_USD_History[DATE],VIX_USD_History[CLOSE],"n/a")</f>
        <v>12.89</v>
      </c>
      <c r="J1144" s="6">
        <f>tbDailies[[#This Row],[BTC-USD]]*tbDailies[[#This Row],[FX]]</f>
        <v>8427.2625000000007</v>
      </c>
      <c r="K1144" s="6">
        <f>tbDailies[[#This Row],[ETH-USD]]*tbDailies[[#This Row],[FX]]</f>
        <v>277.93747500000001</v>
      </c>
      <c r="L1144" s="16">
        <f>_xlfn.XLOOKUP(tbDailies[[#This Row],[Month]],tbMonthlies[Month],tbMonthlies[US Inflation],L1145)</f>
        <v>2.2800000000000001E-2</v>
      </c>
      <c r="M1144" s="39">
        <f>_xlfn.XLOOKUP(tbDailies[[#This Row],[Month]],tbMonthlies[Month],tbMonthlies[Buffett Indicator],M1145)</f>
        <v>1.4654368810415865</v>
      </c>
      <c r="N1144" s="39">
        <f>_xlfn.XLOOKUP(tbDailies[[#This Row],[Month]],tbMonthlies[Month],tbMonthlies[CPI Indicator],N1145)</f>
        <v>0.73560917329603404</v>
      </c>
      <c r="O1144" s="39">
        <f>_xlfn.XLOOKUP(tbDailies[[#This Row],[Month]],tbMonthlies[Month],tbMonthlies[Shiller PE],O1145)</f>
        <v>0.2225</v>
      </c>
      <c r="P1144" s="39">
        <f>_xlfn.XLOOKUP(tbDailies[[#This Row],[Month]],tbMonthlies[Month],tbMonthlies[Unemployment],P1145)</f>
        <v>3.7000000000000005E-2</v>
      </c>
      <c r="Q1144" s="48">
        <f>_xlfn.XLOOKUP(tbDailies[[#This Row],[Month]],tbMonthlies[Month],tbMonthlies[Debt to GDP],Q1145)</f>
        <v>76.063999999999993</v>
      </c>
    </row>
    <row r="1145" spans="2:17" ht="30" customHeight="1" x14ac:dyDescent="0.25">
      <c r="B1145" s="10">
        <v>43368</v>
      </c>
      <c r="C1145" s="18" t="str">
        <f>TEXT(tbDailies[[#This Row],[Date]],"mmm-yy")</f>
        <v>Sep-18</v>
      </c>
      <c r="D1145" s="4">
        <v>50</v>
      </c>
      <c r="E1145" s="4" t="str">
        <f>_xlfn.XLOOKUP(tbDailies[[#This Row],[Date]],FXUSDCAD[Date],FXUSDCAD[Rate],E1146)</f>
        <v>1.2948</v>
      </c>
      <c r="F1145" s="6">
        <f>_xlfn.XLOOKUP(tbDailies[[#This Row],[Date]],BTC_USD_History[Date],BTC_USD_History[Close],"n/a")</f>
        <v>6446.4702150000003</v>
      </c>
      <c r="G1145" s="6">
        <f>_xlfn.XLOOKUP(tbDailies[[#This Row],[Date]],ETH_USD_History[Date(UTC)],ETH_USD_History[Value],"n/a")</f>
        <v>219.2</v>
      </c>
      <c r="H1145" s="6">
        <f>_xlfn.XLOOKUP(tbDailies[[#This Row],[Date]],VOO_USD_History[Date],VOO_USD_History[Close],"n/a")</f>
        <v>268.32998700000002</v>
      </c>
      <c r="I1145" s="8">
        <f>_xlfn.XLOOKUP(tbDailies[[#This Row],[Date]],VIX_USD_History[DATE],VIX_USD_History[CLOSE],"n/a")</f>
        <v>12.42</v>
      </c>
      <c r="J1145" s="6">
        <f>tbDailies[[#This Row],[BTC-USD]]*tbDailies[[#This Row],[FX]]</f>
        <v>8346.8896343819997</v>
      </c>
      <c r="K1145" s="6">
        <f>tbDailies[[#This Row],[ETH-USD]]*tbDailies[[#This Row],[FX]]</f>
        <v>283.82015999999999</v>
      </c>
      <c r="L1145" s="16">
        <f>_xlfn.XLOOKUP(tbDailies[[#This Row],[Month]],tbMonthlies[Month],tbMonthlies[US Inflation],L1146)</f>
        <v>2.2800000000000001E-2</v>
      </c>
      <c r="M1145" s="39">
        <f>_xlfn.XLOOKUP(tbDailies[[#This Row],[Month]],tbMonthlies[Month],tbMonthlies[Buffett Indicator],M1146)</f>
        <v>1.4654368810415865</v>
      </c>
      <c r="N1145" s="39">
        <f>_xlfn.XLOOKUP(tbDailies[[#This Row],[Month]],tbMonthlies[Month],tbMonthlies[CPI Indicator],N1146)</f>
        <v>0.73560917329603404</v>
      </c>
      <c r="O1145" s="39">
        <f>_xlfn.XLOOKUP(tbDailies[[#This Row],[Month]],tbMonthlies[Month],tbMonthlies[Shiller PE],O1146)</f>
        <v>0.2225</v>
      </c>
      <c r="P1145" s="39">
        <f>_xlfn.XLOOKUP(tbDailies[[#This Row],[Month]],tbMonthlies[Month],tbMonthlies[Unemployment],P1146)</f>
        <v>3.7000000000000005E-2</v>
      </c>
      <c r="Q1145" s="48">
        <f>_xlfn.XLOOKUP(tbDailies[[#This Row],[Month]],tbMonthlies[Month],tbMonthlies[Debt to GDP],Q1146)</f>
        <v>76.063999999999993</v>
      </c>
    </row>
    <row r="1146" spans="2:17" ht="30" customHeight="1" x14ac:dyDescent="0.25">
      <c r="B1146" s="10">
        <v>43367</v>
      </c>
      <c r="C1146" s="18" t="str">
        <f>TEXT(tbDailies[[#This Row],[Date]],"mmm-yy")</f>
        <v>Sep-18</v>
      </c>
      <c r="D1146" s="4">
        <v>50</v>
      </c>
      <c r="E1146" s="4" t="str">
        <f>_xlfn.XLOOKUP(tbDailies[[#This Row],[Date]],FXUSDCAD[Date],FXUSDCAD[Rate],E1147)</f>
        <v>1.2935</v>
      </c>
      <c r="F1146" s="6">
        <f>_xlfn.XLOOKUP(tbDailies[[#This Row],[Date]],BTC_USD_History[Date],BTC_USD_History[Close],"n/a")</f>
        <v>6595.4101559999999</v>
      </c>
      <c r="G1146" s="6">
        <f>_xlfn.XLOOKUP(tbDailies[[#This Row],[Date]],ETH_USD_History[Date(UTC)],ETH_USD_History[Value],"n/a")</f>
        <v>227.92</v>
      </c>
      <c r="H1146" s="6">
        <f>_xlfn.XLOOKUP(tbDailies[[#This Row],[Date]],VOO_USD_History[Date],VOO_USD_History[Close],"n/a")</f>
        <v>268.66000400000001</v>
      </c>
      <c r="I1146" s="8">
        <f>_xlfn.XLOOKUP(tbDailies[[#This Row],[Date]],VIX_USD_History[DATE],VIX_USD_History[CLOSE],"n/a")</f>
        <v>12.2</v>
      </c>
      <c r="J1146" s="6">
        <f>tbDailies[[#This Row],[BTC-USD]]*tbDailies[[#This Row],[FX]]</f>
        <v>8531.1630367859998</v>
      </c>
      <c r="K1146" s="6">
        <f>tbDailies[[#This Row],[ETH-USD]]*tbDailies[[#This Row],[FX]]</f>
        <v>294.81452000000002</v>
      </c>
      <c r="L1146" s="16">
        <f>_xlfn.XLOOKUP(tbDailies[[#This Row],[Month]],tbMonthlies[Month],tbMonthlies[US Inflation],L1147)</f>
        <v>2.2800000000000001E-2</v>
      </c>
      <c r="M1146" s="39">
        <f>_xlfn.XLOOKUP(tbDailies[[#This Row],[Month]],tbMonthlies[Month],tbMonthlies[Buffett Indicator],M1147)</f>
        <v>1.4654368810415865</v>
      </c>
      <c r="N1146" s="39">
        <f>_xlfn.XLOOKUP(tbDailies[[#This Row],[Month]],tbMonthlies[Month],tbMonthlies[CPI Indicator],N1147)</f>
        <v>0.73560917329603404</v>
      </c>
      <c r="O1146" s="39">
        <f>_xlfn.XLOOKUP(tbDailies[[#This Row],[Month]],tbMonthlies[Month],tbMonthlies[Shiller PE],O1147)</f>
        <v>0.2225</v>
      </c>
      <c r="P1146" s="39">
        <f>_xlfn.XLOOKUP(tbDailies[[#This Row],[Month]],tbMonthlies[Month],tbMonthlies[Unemployment],P1147)</f>
        <v>3.7000000000000005E-2</v>
      </c>
      <c r="Q1146" s="48">
        <f>_xlfn.XLOOKUP(tbDailies[[#This Row],[Month]],tbMonthlies[Month],tbMonthlies[Debt to GDP],Q1147)</f>
        <v>76.063999999999993</v>
      </c>
    </row>
    <row r="1147" spans="2:17" ht="30" customHeight="1" x14ac:dyDescent="0.25">
      <c r="B1147" s="10">
        <v>43366</v>
      </c>
      <c r="C1147" s="18" t="str">
        <f>TEXT(tbDailies[[#This Row],[Date]],"mmm-yy")</f>
        <v>Sep-18</v>
      </c>
      <c r="D1147" s="4">
        <v>50</v>
      </c>
      <c r="E1147" s="4" t="str">
        <f>_xlfn.XLOOKUP(tbDailies[[#This Row],[Date]],FXUSDCAD[Date],FXUSDCAD[Rate],E1148)</f>
        <v>1.2916</v>
      </c>
      <c r="F1147" s="6">
        <f>_xlfn.XLOOKUP(tbDailies[[#This Row],[Date]],BTC_USD_History[Date],BTC_USD_History[Close],"n/a")</f>
        <v>6710.6298829999996</v>
      </c>
      <c r="G1147" s="6">
        <f>_xlfn.XLOOKUP(tbDailies[[#This Row],[Date]],ETH_USD_History[Date(UTC)],ETH_USD_History[Value],"n/a")</f>
        <v>244.55</v>
      </c>
      <c r="H1147" s="6" t="str">
        <f>_xlfn.XLOOKUP(tbDailies[[#This Row],[Date]],VOO_USD_History[Date],VOO_USD_History[Close],"n/a")</f>
        <v>n/a</v>
      </c>
      <c r="I1147" s="8" t="str">
        <f>_xlfn.XLOOKUP(tbDailies[[#This Row],[Date]],VIX_USD_History[DATE],VIX_USD_History[CLOSE],"n/a")</f>
        <v>n/a</v>
      </c>
      <c r="J1147" s="6">
        <f>tbDailies[[#This Row],[BTC-USD]]*tbDailies[[#This Row],[FX]]</f>
        <v>8667.4495568828006</v>
      </c>
      <c r="K1147" s="6">
        <f>tbDailies[[#This Row],[ETH-USD]]*tbDailies[[#This Row],[FX]]</f>
        <v>315.86078000000003</v>
      </c>
      <c r="L1147" s="16">
        <f>_xlfn.XLOOKUP(tbDailies[[#This Row],[Month]],tbMonthlies[Month],tbMonthlies[US Inflation],L1148)</f>
        <v>2.2800000000000001E-2</v>
      </c>
      <c r="M1147" s="39">
        <f>_xlfn.XLOOKUP(tbDailies[[#This Row],[Month]],tbMonthlies[Month],tbMonthlies[Buffett Indicator],M1148)</f>
        <v>1.4654368810415865</v>
      </c>
      <c r="N1147" s="39">
        <f>_xlfn.XLOOKUP(tbDailies[[#This Row],[Month]],tbMonthlies[Month],tbMonthlies[CPI Indicator],N1148)</f>
        <v>0.73560917329603404</v>
      </c>
      <c r="O1147" s="39">
        <f>_xlfn.XLOOKUP(tbDailies[[#This Row],[Month]],tbMonthlies[Month],tbMonthlies[Shiller PE],O1148)</f>
        <v>0.2225</v>
      </c>
      <c r="P1147" s="39">
        <f>_xlfn.XLOOKUP(tbDailies[[#This Row],[Month]],tbMonthlies[Month],tbMonthlies[Unemployment],P1148)</f>
        <v>3.7000000000000005E-2</v>
      </c>
      <c r="Q1147" s="48">
        <f>_xlfn.XLOOKUP(tbDailies[[#This Row],[Month]],tbMonthlies[Month],tbMonthlies[Debt to GDP],Q1148)</f>
        <v>76.063999999999993</v>
      </c>
    </row>
    <row r="1148" spans="2:17" ht="30" customHeight="1" x14ac:dyDescent="0.25">
      <c r="B1148" s="10">
        <v>43365</v>
      </c>
      <c r="C1148" s="18" t="str">
        <f>TEXT(tbDailies[[#This Row],[Date]],"mmm-yy")</f>
        <v>Sep-18</v>
      </c>
      <c r="D1148" s="4">
        <v>50</v>
      </c>
      <c r="E1148" s="4" t="str">
        <f>_xlfn.XLOOKUP(tbDailies[[#This Row],[Date]],FXUSDCAD[Date],FXUSDCAD[Rate],E1149)</f>
        <v>1.2916</v>
      </c>
      <c r="F1148" s="6">
        <f>_xlfn.XLOOKUP(tbDailies[[#This Row],[Date]],BTC_USD_History[Date],BTC_USD_History[Close],"n/a")</f>
        <v>6721.9799800000001</v>
      </c>
      <c r="G1148" s="6">
        <f>_xlfn.XLOOKUP(tbDailies[[#This Row],[Date]],ETH_USD_History[Date(UTC)],ETH_USD_History[Value],"n/a")</f>
        <v>240.78</v>
      </c>
      <c r="H1148" s="6" t="str">
        <f>_xlfn.XLOOKUP(tbDailies[[#This Row],[Date]],VOO_USD_History[Date],VOO_USD_History[Close],"n/a")</f>
        <v>n/a</v>
      </c>
      <c r="I1148" s="8" t="str">
        <f>_xlfn.XLOOKUP(tbDailies[[#This Row],[Date]],VIX_USD_History[DATE],VIX_USD_History[CLOSE],"n/a")</f>
        <v>n/a</v>
      </c>
      <c r="J1148" s="6">
        <f>tbDailies[[#This Row],[BTC-USD]]*tbDailies[[#This Row],[FX]]</f>
        <v>8682.1093421679998</v>
      </c>
      <c r="K1148" s="6">
        <f>tbDailies[[#This Row],[ETH-USD]]*tbDailies[[#This Row],[FX]]</f>
        <v>310.99144800000005</v>
      </c>
      <c r="L1148" s="16">
        <f>_xlfn.XLOOKUP(tbDailies[[#This Row],[Month]],tbMonthlies[Month],tbMonthlies[US Inflation],L1149)</f>
        <v>2.2800000000000001E-2</v>
      </c>
      <c r="M1148" s="39">
        <f>_xlfn.XLOOKUP(tbDailies[[#This Row],[Month]],tbMonthlies[Month],tbMonthlies[Buffett Indicator],M1149)</f>
        <v>1.4654368810415865</v>
      </c>
      <c r="N1148" s="39">
        <f>_xlfn.XLOOKUP(tbDailies[[#This Row],[Month]],tbMonthlies[Month],tbMonthlies[CPI Indicator],N1149)</f>
        <v>0.73560917329603404</v>
      </c>
      <c r="O1148" s="39">
        <f>_xlfn.XLOOKUP(tbDailies[[#This Row],[Month]],tbMonthlies[Month],tbMonthlies[Shiller PE],O1149)</f>
        <v>0.2225</v>
      </c>
      <c r="P1148" s="39">
        <f>_xlfn.XLOOKUP(tbDailies[[#This Row],[Month]],tbMonthlies[Month],tbMonthlies[Unemployment],P1149)</f>
        <v>3.7000000000000005E-2</v>
      </c>
      <c r="Q1148" s="48">
        <f>_xlfn.XLOOKUP(tbDailies[[#This Row],[Month]],tbMonthlies[Month],tbMonthlies[Debt to GDP],Q1149)</f>
        <v>76.063999999999993</v>
      </c>
    </row>
    <row r="1149" spans="2:17" ht="30" customHeight="1" x14ac:dyDescent="0.25">
      <c r="B1149" s="10">
        <v>43364</v>
      </c>
      <c r="C1149" s="18" t="str">
        <f>TEXT(tbDailies[[#This Row],[Date]],"mmm-yy")</f>
        <v>Sep-18</v>
      </c>
      <c r="D1149" s="4">
        <v>50</v>
      </c>
      <c r="E1149" s="4" t="str">
        <f>_xlfn.XLOOKUP(tbDailies[[#This Row],[Date]],FXUSDCAD[Date],FXUSDCAD[Rate],E1150)</f>
        <v>1.2916</v>
      </c>
      <c r="F1149" s="6">
        <f>_xlfn.XLOOKUP(tbDailies[[#This Row],[Date]],BTC_USD_History[Date],BTC_USD_History[Close],"n/a")</f>
        <v>6734.9501950000003</v>
      </c>
      <c r="G1149" s="6">
        <f>_xlfn.XLOOKUP(tbDailies[[#This Row],[Date]],ETH_USD_History[Date(UTC)],ETH_USD_History[Value],"n/a")</f>
        <v>247.69</v>
      </c>
      <c r="H1149" s="6">
        <f>_xlfn.XLOOKUP(tbDailies[[#This Row],[Date]],VOO_USD_History[Date],VOO_USD_History[Close],"n/a")</f>
        <v>269.55999800000001</v>
      </c>
      <c r="I1149" s="8">
        <f>_xlfn.XLOOKUP(tbDailies[[#This Row],[Date]],VIX_USD_History[DATE],VIX_USD_History[CLOSE],"n/a")</f>
        <v>11.68</v>
      </c>
      <c r="J1149" s="6">
        <f>tbDailies[[#This Row],[BTC-USD]]*tbDailies[[#This Row],[FX]]</f>
        <v>8698.8616718620015</v>
      </c>
      <c r="K1149" s="6">
        <f>tbDailies[[#This Row],[ETH-USD]]*tbDailies[[#This Row],[FX]]</f>
        <v>319.916404</v>
      </c>
      <c r="L1149" s="16">
        <f>_xlfn.XLOOKUP(tbDailies[[#This Row],[Month]],tbMonthlies[Month],tbMonthlies[US Inflation],L1150)</f>
        <v>2.2800000000000001E-2</v>
      </c>
      <c r="M1149" s="39">
        <f>_xlfn.XLOOKUP(tbDailies[[#This Row],[Month]],tbMonthlies[Month],tbMonthlies[Buffett Indicator],M1150)</f>
        <v>1.4654368810415865</v>
      </c>
      <c r="N1149" s="39">
        <f>_xlfn.XLOOKUP(tbDailies[[#This Row],[Month]],tbMonthlies[Month],tbMonthlies[CPI Indicator],N1150)</f>
        <v>0.73560917329603404</v>
      </c>
      <c r="O1149" s="39">
        <f>_xlfn.XLOOKUP(tbDailies[[#This Row],[Month]],tbMonthlies[Month],tbMonthlies[Shiller PE],O1150)</f>
        <v>0.2225</v>
      </c>
      <c r="P1149" s="39">
        <f>_xlfn.XLOOKUP(tbDailies[[#This Row],[Month]],tbMonthlies[Month],tbMonthlies[Unemployment],P1150)</f>
        <v>3.7000000000000005E-2</v>
      </c>
      <c r="Q1149" s="48">
        <f>_xlfn.XLOOKUP(tbDailies[[#This Row],[Month]],tbMonthlies[Month],tbMonthlies[Debt to GDP],Q1150)</f>
        <v>76.063999999999993</v>
      </c>
    </row>
    <row r="1150" spans="2:17" ht="30" customHeight="1" x14ac:dyDescent="0.25">
      <c r="B1150" s="10">
        <v>43363</v>
      </c>
      <c r="C1150" s="18" t="str">
        <f>TEXT(tbDailies[[#This Row],[Date]],"mmm-yy")</f>
        <v>Sep-18</v>
      </c>
      <c r="D1150" s="4">
        <v>50</v>
      </c>
      <c r="E1150" s="4" t="str">
        <f>_xlfn.XLOOKUP(tbDailies[[#This Row],[Date]],FXUSDCAD[Date],FXUSDCAD[Rate],E1151)</f>
        <v>1.2905</v>
      </c>
      <c r="F1150" s="6">
        <f>_xlfn.XLOOKUP(tbDailies[[#This Row],[Date]],BTC_USD_History[Date],BTC_USD_History[Close],"n/a")</f>
        <v>6519.669922</v>
      </c>
      <c r="G1150" s="6">
        <f>_xlfn.XLOOKUP(tbDailies[[#This Row],[Date]],ETH_USD_History[Date(UTC)],ETH_USD_History[Value],"n/a")</f>
        <v>224.76</v>
      </c>
      <c r="H1150" s="6">
        <f>_xlfn.XLOOKUP(tbDailies[[#This Row],[Date]],VOO_USD_History[Date],VOO_USD_History[Close],"n/a")</f>
        <v>269.75</v>
      </c>
      <c r="I1150" s="8">
        <f>_xlfn.XLOOKUP(tbDailies[[#This Row],[Date]],VIX_USD_History[DATE],VIX_USD_History[CLOSE],"n/a")</f>
        <v>11.8</v>
      </c>
      <c r="J1150" s="6">
        <f>tbDailies[[#This Row],[BTC-USD]]*tbDailies[[#This Row],[FX]]</f>
        <v>8413.6340343409993</v>
      </c>
      <c r="K1150" s="6">
        <f>tbDailies[[#This Row],[ETH-USD]]*tbDailies[[#This Row],[FX]]</f>
        <v>290.05277999999998</v>
      </c>
      <c r="L1150" s="16">
        <f>_xlfn.XLOOKUP(tbDailies[[#This Row],[Month]],tbMonthlies[Month],tbMonthlies[US Inflation],L1151)</f>
        <v>2.2800000000000001E-2</v>
      </c>
      <c r="M1150" s="39">
        <f>_xlfn.XLOOKUP(tbDailies[[#This Row],[Month]],tbMonthlies[Month],tbMonthlies[Buffett Indicator],M1151)</f>
        <v>1.4654368810415865</v>
      </c>
      <c r="N1150" s="39">
        <f>_xlfn.XLOOKUP(tbDailies[[#This Row],[Month]],tbMonthlies[Month],tbMonthlies[CPI Indicator],N1151)</f>
        <v>0.73560917329603404</v>
      </c>
      <c r="O1150" s="39">
        <f>_xlfn.XLOOKUP(tbDailies[[#This Row],[Month]],tbMonthlies[Month],tbMonthlies[Shiller PE],O1151)</f>
        <v>0.2225</v>
      </c>
      <c r="P1150" s="39">
        <f>_xlfn.XLOOKUP(tbDailies[[#This Row],[Month]],tbMonthlies[Month],tbMonthlies[Unemployment],P1151)</f>
        <v>3.7000000000000005E-2</v>
      </c>
      <c r="Q1150" s="48">
        <f>_xlfn.XLOOKUP(tbDailies[[#This Row],[Month]],tbMonthlies[Month],tbMonthlies[Debt to GDP],Q1151)</f>
        <v>76.063999999999993</v>
      </c>
    </row>
    <row r="1151" spans="2:17" ht="30" customHeight="1" x14ac:dyDescent="0.25">
      <c r="B1151" s="10">
        <v>43362</v>
      </c>
      <c r="C1151" s="18" t="str">
        <f>TEXT(tbDailies[[#This Row],[Date]],"mmm-yy")</f>
        <v>Sep-18</v>
      </c>
      <c r="D1151" s="4">
        <v>50</v>
      </c>
      <c r="E1151" s="4" t="str">
        <f>_xlfn.XLOOKUP(tbDailies[[#This Row],[Date]],FXUSDCAD[Date],FXUSDCAD[Rate],E1152)</f>
        <v>1.2947</v>
      </c>
      <c r="F1151" s="6">
        <f>_xlfn.XLOOKUP(tbDailies[[#This Row],[Date]],BTC_USD_History[Date],BTC_USD_History[Close],"n/a")</f>
        <v>6398.5400390000004</v>
      </c>
      <c r="G1151" s="6">
        <f>_xlfn.XLOOKUP(tbDailies[[#This Row],[Date]],ETH_USD_History[Date(UTC)],ETH_USD_History[Value],"n/a")</f>
        <v>209.78</v>
      </c>
      <c r="H1151" s="6">
        <f>_xlfn.XLOOKUP(tbDailies[[#This Row],[Date]],VOO_USD_History[Date],VOO_USD_History[Close],"n/a")</f>
        <v>267.60000600000001</v>
      </c>
      <c r="I1151" s="8">
        <f>_xlfn.XLOOKUP(tbDailies[[#This Row],[Date]],VIX_USD_History[DATE],VIX_USD_History[CLOSE],"n/a")</f>
        <v>11.75</v>
      </c>
      <c r="J1151" s="6">
        <f>tbDailies[[#This Row],[BTC-USD]]*tbDailies[[#This Row],[FX]]</f>
        <v>8284.1897884933005</v>
      </c>
      <c r="K1151" s="6">
        <f>tbDailies[[#This Row],[ETH-USD]]*tbDailies[[#This Row],[FX]]</f>
        <v>271.60216600000001</v>
      </c>
      <c r="L1151" s="16">
        <f>_xlfn.XLOOKUP(tbDailies[[#This Row],[Month]],tbMonthlies[Month],tbMonthlies[US Inflation],L1152)</f>
        <v>2.2800000000000001E-2</v>
      </c>
      <c r="M1151" s="39">
        <f>_xlfn.XLOOKUP(tbDailies[[#This Row],[Month]],tbMonthlies[Month],tbMonthlies[Buffett Indicator],M1152)</f>
        <v>1.4654368810415865</v>
      </c>
      <c r="N1151" s="39">
        <f>_xlfn.XLOOKUP(tbDailies[[#This Row],[Month]],tbMonthlies[Month],tbMonthlies[CPI Indicator],N1152)</f>
        <v>0.73560917329603404</v>
      </c>
      <c r="O1151" s="39">
        <f>_xlfn.XLOOKUP(tbDailies[[#This Row],[Month]],tbMonthlies[Month],tbMonthlies[Shiller PE],O1152)</f>
        <v>0.2225</v>
      </c>
      <c r="P1151" s="39">
        <f>_xlfn.XLOOKUP(tbDailies[[#This Row],[Month]],tbMonthlies[Month],tbMonthlies[Unemployment],P1152)</f>
        <v>3.7000000000000005E-2</v>
      </c>
      <c r="Q1151" s="48">
        <f>_xlfn.XLOOKUP(tbDailies[[#This Row],[Month]],tbMonthlies[Month],tbMonthlies[Debt to GDP],Q1152)</f>
        <v>76.063999999999993</v>
      </c>
    </row>
    <row r="1152" spans="2:17" ht="30" customHeight="1" x14ac:dyDescent="0.25">
      <c r="B1152" s="10">
        <v>43361</v>
      </c>
      <c r="C1152" s="18" t="str">
        <f>TEXT(tbDailies[[#This Row],[Date]],"mmm-yy")</f>
        <v>Sep-18</v>
      </c>
      <c r="D1152" s="4">
        <v>50</v>
      </c>
      <c r="E1152" s="4" t="str">
        <f>_xlfn.XLOOKUP(tbDailies[[#This Row],[Date]],FXUSDCAD[Date],FXUSDCAD[Rate],E1153)</f>
        <v>1.2992</v>
      </c>
      <c r="F1152" s="6">
        <f>_xlfn.XLOOKUP(tbDailies[[#This Row],[Date]],BTC_USD_History[Date],BTC_USD_History[Close],"n/a")</f>
        <v>6371.2998049999997</v>
      </c>
      <c r="G1152" s="6">
        <f>_xlfn.XLOOKUP(tbDailies[[#This Row],[Date]],ETH_USD_History[Date(UTC)],ETH_USD_History[Value],"n/a")</f>
        <v>208.39</v>
      </c>
      <c r="H1152" s="6">
        <f>_xlfn.XLOOKUP(tbDailies[[#This Row],[Date]],VOO_USD_History[Date],VOO_USD_History[Close],"n/a")</f>
        <v>267.29998799999998</v>
      </c>
      <c r="I1152" s="8">
        <f>_xlfn.XLOOKUP(tbDailies[[#This Row],[Date]],VIX_USD_History[DATE],VIX_USD_History[CLOSE],"n/a")</f>
        <v>12.79</v>
      </c>
      <c r="J1152" s="6">
        <f>tbDailies[[#This Row],[BTC-USD]]*tbDailies[[#This Row],[FX]]</f>
        <v>8277.5927066559998</v>
      </c>
      <c r="K1152" s="6">
        <f>tbDailies[[#This Row],[ETH-USD]]*tbDailies[[#This Row],[FX]]</f>
        <v>270.74028799999996</v>
      </c>
      <c r="L1152" s="16">
        <f>_xlfn.XLOOKUP(tbDailies[[#This Row],[Month]],tbMonthlies[Month],tbMonthlies[US Inflation],L1153)</f>
        <v>2.2800000000000001E-2</v>
      </c>
      <c r="M1152" s="39">
        <f>_xlfn.XLOOKUP(tbDailies[[#This Row],[Month]],tbMonthlies[Month],tbMonthlies[Buffett Indicator],M1153)</f>
        <v>1.4654368810415865</v>
      </c>
      <c r="N1152" s="39">
        <f>_xlfn.XLOOKUP(tbDailies[[#This Row],[Month]],tbMonthlies[Month],tbMonthlies[CPI Indicator],N1153)</f>
        <v>0.73560917329603404</v>
      </c>
      <c r="O1152" s="39">
        <f>_xlfn.XLOOKUP(tbDailies[[#This Row],[Month]],tbMonthlies[Month],tbMonthlies[Shiller PE],O1153)</f>
        <v>0.2225</v>
      </c>
      <c r="P1152" s="39">
        <f>_xlfn.XLOOKUP(tbDailies[[#This Row],[Month]],tbMonthlies[Month],tbMonthlies[Unemployment],P1153)</f>
        <v>3.7000000000000005E-2</v>
      </c>
      <c r="Q1152" s="48">
        <f>_xlfn.XLOOKUP(tbDailies[[#This Row],[Month]],tbMonthlies[Month],tbMonthlies[Debt to GDP],Q1153)</f>
        <v>76.063999999999993</v>
      </c>
    </row>
    <row r="1153" spans="2:17" ht="30" customHeight="1" x14ac:dyDescent="0.25">
      <c r="B1153" s="10">
        <v>43360</v>
      </c>
      <c r="C1153" s="18" t="str">
        <f>TEXT(tbDailies[[#This Row],[Date]],"mmm-yy")</f>
        <v>Sep-18</v>
      </c>
      <c r="D1153" s="4">
        <v>50</v>
      </c>
      <c r="E1153" s="4" t="str">
        <f>_xlfn.XLOOKUP(tbDailies[[#This Row],[Date]],FXUSDCAD[Date],FXUSDCAD[Rate],E1154)</f>
        <v>1.3019</v>
      </c>
      <c r="F1153" s="6">
        <f>_xlfn.XLOOKUP(tbDailies[[#This Row],[Date]],BTC_USD_History[Date],BTC_USD_History[Close],"n/a")</f>
        <v>6281.2001950000003</v>
      </c>
      <c r="G1153" s="6">
        <f>_xlfn.XLOOKUP(tbDailies[[#This Row],[Date]],ETH_USD_History[Date(UTC)],ETH_USD_History[Value],"n/a")</f>
        <v>196.04</v>
      </c>
      <c r="H1153" s="6">
        <f>_xlfn.XLOOKUP(tbDailies[[#This Row],[Date]],VOO_USD_History[Date],VOO_USD_History[Close],"n/a")</f>
        <v>265.85000600000001</v>
      </c>
      <c r="I1153" s="8">
        <f>_xlfn.XLOOKUP(tbDailies[[#This Row],[Date]],VIX_USD_History[DATE],VIX_USD_History[CLOSE],"n/a")</f>
        <v>13.68</v>
      </c>
      <c r="J1153" s="6">
        <f>tbDailies[[#This Row],[BTC-USD]]*tbDailies[[#This Row],[FX]]</f>
        <v>8177.4945338705011</v>
      </c>
      <c r="K1153" s="6">
        <f>tbDailies[[#This Row],[ETH-USD]]*tbDailies[[#This Row],[FX]]</f>
        <v>255.22447600000001</v>
      </c>
      <c r="L1153" s="16">
        <f>_xlfn.XLOOKUP(tbDailies[[#This Row],[Month]],tbMonthlies[Month],tbMonthlies[US Inflation],L1154)</f>
        <v>2.2800000000000001E-2</v>
      </c>
      <c r="M1153" s="39">
        <f>_xlfn.XLOOKUP(tbDailies[[#This Row],[Month]],tbMonthlies[Month],tbMonthlies[Buffett Indicator],M1154)</f>
        <v>1.4654368810415865</v>
      </c>
      <c r="N1153" s="39">
        <f>_xlfn.XLOOKUP(tbDailies[[#This Row],[Month]],tbMonthlies[Month],tbMonthlies[CPI Indicator],N1154)</f>
        <v>0.73560917329603404</v>
      </c>
      <c r="O1153" s="39">
        <f>_xlfn.XLOOKUP(tbDailies[[#This Row],[Month]],tbMonthlies[Month],tbMonthlies[Shiller PE],O1154)</f>
        <v>0.2225</v>
      </c>
      <c r="P1153" s="39">
        <f>_xlfn.XLOOKUP(tbDailies[[#This Row],[Month]],tbMonthlies[Month],tbMonthlies[Unemployment],P1154)</f>
        <v>3.7000000000000005E-2</v>
      </c>
      <c r="Q1153" s="48">
        <f>_xlfn.XLOOKUP(tbDailies[[#This Row],[Month]],tbMonthlies[Month],tbMonthlies[Debt to GDP],Q1154)</f>
        <v>76.063999999999993</v>
      </c>
    </row>
    <row r="1154" spans="2:17" ht="30" customHeight="1" x14ac:dyDescent="0.25">
      <c r="B1154" s="10">
        <v>43359</v>
      </c>
      <c r="C1154" s="18" t="str">
        <f>TEXT(tbDailies[[#This Row],[Date]],"mmm-yy")</f>
        <v>Sep-18</v>
      </c>
      <c r="D1154" s="4">
        <v>50</v>
      </c>
      <c r="E1154" s="4" t="str">
        <f>_xlfn.XLOOKUP(tbDailies[[#This Row],[Date]],FXUSDCAD[Date],FXUSDCAD[Rate],E1155)</f>
        <v>1.3033</v>
      </c>
      <c r="F1154" s="6">
        <f>_xlfn.XLOOKUP(tbDailies[[#This Row],[Date]],BTC_USD_History[Date],BTC_USD_History[Close],"n/a")</f>
        <v>6517.1801759999998</v>
      </c>
      <c r="G1154" s="6">
        <f>_xlfn.XLOOKUP(tbDailies[[#This Row],[Date]],ETH_USD_History[Date(UTC)],ETH_USD_History[Value],"n/a")</f>
        <v>220.12</v>
      </c>
      <c r="H1154" s="6" t="str">
        <f>_xlfn.XLOOKUP(tbDailies[[#This Row],[Date]],VOO_USD_History[Date],VOO_USD_History[Close],"n/a")</f>
        <v>n/a</v>
      </c>
      <c r="I1154" s="8" t="str">
        <f>_xlfn.XLOOKUP(tbDailies[[#This Row],[Date]],VIX_USD_History[DATE],VIX_USD_History[CLOSE],"n/a")</f>
        <v>n/a</v>
      </c>
      <c r="J1154" s="6">
        <f>tbDailies[[#This Row],[BTC-USD]]*tbDailies[[#This Row],[FX]]</f>
        <v>8493.8409233807997</v>
      </c>
      <c r="K1154" s="6">
        <f>tbDailies[[#This Row],[ETH-USD]]*tbDailies[[#This Row],[FX]]</f>
        <v>286.88239599999997</v>
      </c>
      <c r="L1154" s="16">
        <f>_xlfn.XLOOKUP(tbDailies[[#This Row],[Month]],tbMonthlies[Month],tbMonthlies[US Inflation],L1155)</f>
        <v>2.2800000000000001E-2</v>
      </c>
      <c r="M1154" s="39">
        <f>_xlfn.XLOOKUP(tbDailies[[#This Row],[Month]],tbMonthlies[Month],tbMonthlies[Buffett Indicator],M1155)</f>
        <v>1.4654368810415865</v>
      </c>
      <c r="N1154" s="39">
        <f>_xlfn.XLOOKUP(tbDailies[[#This Row],[Month]],tbMonthlies[Month],tbMonthlies[CPI Indicator],N1155)</f>
        <v>0.73560917329603404</v>
      </c>
      <c r="O1154" s="39">
        <f>_xlfn.XLOOKUP(tbDailies[[#This Row],[Month]],tbMonthlies[Month],tbMonthlies[Shiller PE],O1155)</f>
        <v>0.2225</v>
      </c>
      <c r="P1154" s="39">
        <f>_xlfn.XLOOKUP(tbDailies[[#This Row],[Month]],tbMonthlies[Month],tbMonthlies[Unemployment],P1155)</f>
        <v>3.7000000000000005E-2</v>
      </c>
      <c r="Q1154" s="48">
        <f>_xlfn.XLOOKUP(tbDailies[[#This Row],[Month]],tbMonthlies[Month],tbMonthlies[Debt to GDP],Q1155)</f>
        <v>76.063999999999993</v>
      </c>
    </row>
    <row r="1155" spans="2:17" ht="30" customHeight="1" x14ac:dyDescent="0.25">
      <c r="B1155" s="10">
        <v>43358</v>
      </c>
      <c r="C1155" s="18" t="str">
        <f>TEXT(tbDailies[[#This Row],[Date]],"mmm-yy")</f>
        <v>Sep-18</v>
      </c>
      <c r="D1155" s="4">
        <v>50</v>
      </c>
      <c r="E1155" s="4" t="str">
        <f>_xlfn.XLOOKUP(tbDailies[[#This Row],[Date]],FXUSDCAD[Date],FXUSDCAD[Rate],E1156)</f>
        <v>1.3033</v>
      </c>
      <c r="F1155" s="6">
        <f>_xlfn.XLOOKUP(tbDailies[[#This Row],[Date]],BTC_USD_History[Date],BTC_USD_History[Close],"n/a")</f>
        <v>6543.2001950000003</v>
      </c>
      <c r="G1155" s="6">
        <f>_xlfn.XLOOKUP(tbDailies[[#This Row],[Date]],ETH_USD_History[Date(UTC)],ETH_USD_History[Value],"n/a")</f>
        <v>221.63</v>
      </c>
      <c r="H1155" s="6" t="str">
        <f>_xlfn.XLOOKUP(tbDailies[[#This Row],[Date]],VOO_USD_History[Date],VOO_USD_History[Close],"n/a")</f>
        <v>n/a</v>
      </c>
      <c r="I1155" s="8" t="str">
        <f>_xlfn.XLOOKUP(tbDailies[[#This Row],[Date]],VIX_USD_History[DATE],VIX_USD_History[CLOSE],"n/a")</f>
        <v>n/a</v>
      </c>
      <c r="J1155" s="6">
        <f>tbDailies[[#This Row],[BTC-USD]]*tbDailies[[#This Row],[FX]]</f>
        <v>8527.7528141434996</v>
      </c>
      <c r="K1155" s="6">
        <f>tbDailies[[#This Row],[ETH-USD]]*tbDailies[[#This Row],[FX]]</f>
        <v>288.85037899999998</v>
      </c>
      <c r="L1155" s="16">
        <f>_xlfn.XLOOKUP(tbDailies[[#This Row],[Month]],tbMonthlies[Month],tbMonthlies[US Inflation],L1156)</f>
        <v>2.2800000000000001E-2</v>
      </c>
      <c r="M1155" s="39">
        <f>_xlfn.XLOOKUP(tbDailies[[#This Row],[Month]],tbMonthlies[Month],tbMonthlies[Buffett Indicator],M1156)</f>
        <v>1.4654368810415865</v>
      </c>
      <c r="N1155" s="39">
        <f>_xlfn.XLOOKUP(tbDailies[[#This Row],[Month]],tbMonthlies[Month],tbMonthlies[CPI Indicator],N1156)</f>
        <v>0.73560917329603404</v>
      </c>
      <c r="O1155" s="39">
        <f>_xlfn.XLOOKUP(tbDailies[[#This Row],[Month]],tbMonthlies[Month],tbMonthlies[Shiller PE],O1156)</f>
        <v>0.2225</v>
      </c>
      <c r="P1155" s="39">
        <f>_xlfn.XLOOKUP(tbDailies[[#This Row],[Month]],tbMonthlies[Month],tbMonthlies[Unemployment],P1156)</f>
        <v>3.7000000000000005E-2</v>
      </c>
      <c r="Q1155" s="48">
        <f>_xlfn.XLOOKUP(tbDailies[[#This Row],[Month]],tbMonthlies[Month],tbMonthlies[Debt to GDP],Q1156)</f>
        <v>76.063999999999993</v>
      </c>
    </row>
    <row r="1156" spans="2:17" ht="30" customHeight="1" x14ac:dyDescent="0.25">
      <c r="B1156" s="10">
        <v>43357</v>
      </c>
      <c r="C1156" s="18" t="str">
        <f>TEXT(tbDailies[[#This Row],[Date]],"mmm-yy")</f>
        <v>Sep-18</v>
      </c>
      <c r="D1156" s="4">
        <v>50</v>
      </c>
      <c r="E1156" s="4" t="str">
        <f>_xlfn.XLOOKUP(tbDailies[[#This Row],[Date]],FXUSDCAD[Date],FXUSDCAD[Rate],E1157)</f>
        <v>1.3033</v>
      </c>
      <c r="F1156" s="6">
        <f>_xlfn.XLOOKUP(tbDailies[[#This Row],[Date]],BTC_USD_History[Date],BTC_USD_History[Close],"n/a")</f>
        <v>6512.7099609999996</v>
      </c>
      <c r="G1156" s="6">
        <f>_xlfn.XLOOKUP(tbDailies[[#This Row],[Date]],ETH_USD_History[Date(UTC)],ETH_USD_History[Value],"n/a")</f>
        <v>208.87</v>
      </c>
      <c r="H1156" s="6">
        <f>_xlfn.XLOOKUP(tbDailies[[#This Row],[Date]],VOO_USD_History[Date],VOO_USD_History[Close],"n/a")</f>
        <v>267.35998499999999</v>
      </c>
      <c r="I1156" s="8">
        <f>_xlfn.XLOOKUP(tbDailies[[#This Row],[Date]],VIX_USD_History[DATE],VIX_USD_History[CLOSE],"n/a")</f>
        <v>12.07</v>
      </c>
      <c r="J1156" s="6">
        <f>tbDailies[[#This Row],[BTC-USD]]*tbDailies[[#This Row],[FX]]</f>
        <v>8488.0148921712989</v>
      </c>
      <c r="K1156" s="6">
        <f>tbDailies[[#This Row],[ETH-USD]]*tbDailies[[#This Row],[FX]]</f>
        <v>272.22027099999997</v>
      </c>
      <c r="L1156" s="16">
        <f>_xlfn.XLOOKUP(tbDailies[[#This Row],[Month]],tbMonthlies[Month],tbMonthlies[US Inflation],L1157)</f>
        <v>2.2800000000000001E-2</v>
      </c>
      <c r="M1156" s="39">
        <f>_xlfn.XLOOKUP(tbDailies[[#This Row],[Month]],tbMonthlies[Month],tbMonthlies[Buffett Indicator],M1157)</f>
        <v>1.4654368810415865</v>
      </c>
      <c r="N1156" s="39">
        <f>_xlfn.XLOOKUP(tbDailies[[#This Row],[Month]],tbMonthlies[Month],tbMonthlies[CPI Indicator],N1157)</f>
        <v>0.73560917329603404</v>
      </c>
      <c r="O1156" s="39">
        <f>_xlfn.XLOOKUP(tbDailies[[#This Row],[Month]],tbMonthlies[Month],tbMonthlies[Shiller PE],O1157)</f>
        <v>0.2225</v>
      </c>
      <c r="P1156" s="39">
        <f>_xlfn.XLOOKUP(tbDailies[[#This Row],[Month]],tbMonthlies[Month],tbMonthlies[Unemployment],P1157)</f>
        <v>3.7000000000000005E-2</v>
      </c>
      <c r="Q1156" s="48">
        <f>_xlfn.XLOOKUP(tbDailies[[#This Row],[Month]],tbMonthlies[Month],tbMonthlies[Debt to GDP],Q1157)</f>
        <v>76.063999999999993</v>
      </c>
    </row>
    <row r="1157" spans="2:17" ht="30" customHeight="1" x14ac:dyDescent="0.25">
      <c r="B1157" s="10">
        <v>43356</v>
      </c>
      <c r="C1157" s="18" t="str">
        <f>TEXT(tbDailies[[#This Row],[Date]],"mmm-yy")</f>
        <v>Sep-18</v>
      </c>
      <c r="D1157" s="4">
        <v>50</v>
      </c>
      <c r="E1157" s="4" t="str">
        <f>_xlfn.XLOOKUP(tbDailies[[#This Row],[Date]],FXUSDCAD[Date],FXUSDCAD[Rate],E1158)</f>
        <v>1.2997</v>
      </c>
      <c r="F1157" s="6">
        <f>_xlfn.XLOOKUP(tbDailies[[#This Row],[Date]],BTC_USD_History[Date],BTC_USD_History[Close],"n/a")</f>
        <v>6517.3100590000004</v>
      </c>
      <c r="G1157" s="6">
        <f>_xlfn.XLOOKUP(tbDailies[[#This Row],[Date]],ETH_USD_History[Date(UTC)],ETH_USD_History[Value],"n/a")</f>
        <v>211.27</v>
      </c>
      <c r="H1157" s="6">
        <f>_xlfn.XLOOKUP(tbDailies[[#This Row],[Date]],VOO_USD_History[Date],VOO_USD_History[Close],"n/a")</f>
        <v>267.22000100000002</v>
      </c>
      <c r="I1157" s="8">
        <f>_xlfn.XLOOKUP(tbDailies[[#This Row],[Date]],VIX_USD_History[DATE],VIX_USD_History[CLOSE],"n/a")</f>
        <v>12.37</v>
      </c>
      <c r="J1157" s="6">
        <f>tbDailies[[#This Row],[BTC-USD]]*tbDailies[[#This Row],[FX]]</f>
        <v>8470.5478836823004</v>
      </c>
      <c r="K1157" s="6">
        <f>tbDailies[[#This Row],[ETH-USD]]*tbDailies[[#This Row],[FX]]</f>
        <v>274.58761900000002</v>
      </c>
      <c r="L1157" s="16">
        <f>_xlfn.XLOOKUP(tbDailies[[#This Row],[Month]],tbMonthlies[Month],tbMonthlies[US Inflation],L1158)</f>
        <v>2.2800000000000001E-2</v>
      </c>
      <c r="M1157" s="39">
        <f>_xlfn.XLOOKUP(tbDailies[[#This Row],[Month]],tbMonthlies[Month],tbMonthlies[Buffett Indicator],M1158)</f>
        <v>1.4654368810415865</v>
      </c>
      <c r="N1157" s="39">
        <f>_xlfn.XLOOKUP(tbDailies[[#This Row],[Month]],tbMonthlies[Month],tbMonthlies[CPI Indicator],N1158)</f>
        <v>0.73560917329603404</v>
      </c>
      <c r="O1157" s="39">
        <f>_xlfn.XLOOKUP(tbDailies[[#This Row],[Month]],tbMonthlies[Month],tbMonthlies[Shiller PE],O1158)</f>
        <v>0.2225</v>
      </c>
      <c r="P1157" s="39">
        <f>_xlfn.XLOOKUP(tbDailies[[#This Row],[Month]],tbMonthlies[Month],tbMonthlies[Unemployment],P1158)</f>
        <v>3.7000000000000005E-2</v>
      </c>
      <c r="Q1157" s="48">
        <f>_xlfn.XLOOKUP(tbDailies[[#This Row],[Month]],tbMonthlies[Month],tbMonthlies[Debt to GDP],Q1158)</f>
        <v>76.063999999999993</v>
      </c>
    </row>
    <row r="1158" spans="2:17" ht="30" customHeight="1" x14ac:dyDescent="0.25">
      <c r="B1158" s="10">
        <v>43355</v>
      </c>
      <c r="C1158" s="18" t="str">
        <f>TEXT(tbDailies[[#This Row],[Date]],"mmm-yy")</f>
        <v>Sep-18</v>
      </c>
      <c r="D1158" s="4">
        <v>50</v>
      </c>
      <c r="E1158" s="4" t="str">
        <f>_xlfn.XLOOKUP(tbDailies[[#This Row],[Date]],FXUSDCAD[Date],FXUSDCAD[Rate],E1159)</f>
        <v>1.3014</v>
      </c>
      <c r="F1158" s="6">
        <f>_xlfn.XLOOKUP(tbDailies[[#This Row],[Date]],BTC_USD_History[Date],BTC_USD_History[Close],"n/a")</f>
        <v>6351.7998049999997</v>
      </c>
      <c r="G1158" s="6">
        <f>_xlfn.XLOOKUP(tbDailies[[#This Row],[Date]],ETH_USD_History[Date(UTC)],ETH_USD_History[Value],"n/a")</f>
        <v>183.03</v>
      </c>
      <c r="H1158" s="6">
        <f>_xlfn.XLOOKUP(tbDailies[[#This Row],[Date]],VOO_USD_History[Date],VOO_USD_History[Close],"n/a")</f>
        <v>265.709991</v>
      </c>
      <c r="I1158" s="8">
        <f>_xlfn.XLOOKUP(tbDailies[[#This Row],[Date]],VIX_USD_History[DATE],VIX_USD_History[CLOSE],"n/a")</f>
        <v>13.14</v>
      </c>
      <c r="J1158" s="6">
        <f>tbDailies[[#This Row],[BTC-USD]]*tbDailies[[#This Row],[FX]]</f>
        <v>8266.232266226998</v>
      </c>
      <c r="K1158" s="6">
        <f>tbDailies[[#This Row],[ETH-USD]]*tbDailies[[#This Row],[FX]]</f>
        <v>238.19524199999998</v>
      </c>
      <c r="L1158" s="16">
        <f>_xlfn.XLOOKUP(tbDailies[[#This Row],[Month]],tbMonthlies[Month],tbMonthlies[US Inflation],L1159)</f>
        <v>2.2800000000000001E-2</v>
      </c>
      <c r="M1158" s="39">
        <f>_xlfn.XLOOKUP(tbDailies[[#This Row],[Month]],tbMonthlies[Month],tbMonthlies[Buffett Indicator],M1159)</f>
        <v>1.4654368810415865</v>
      </c>
      <c r="N1158" s="39">
        <f>_xlfn.XLOOKUP(tbDailies[[#This Row],[Month]],tbMonthlies[Month],tbMonthlies[CPI Indicator],N1159)</f>
        <v>0.73560917329603404</v>
      </c>
      <c r="O1158" s="39">
        <f>_xlfn.XLOOKUP(tbDailies[[#This Row],[Month]],tbMonthlies[Month],tbMonthlies[Shiller PE],O1159)</f>
        <v>0.2225</v>
      </c>
      <c r="P1158" s="39">
        <f>_xlfn.XLOOKUP(tbDailies[[#This Row],[Month]],tbMonthlies[Month],tbMonthlies[Unemployment],P1159)</f>
        <v>3.7000000000000005E-2</v>
      </c>
      <c r="Q1158" s="48">
        <f>_xlfn.XLOOKUP(tbDailies[[#This Row],[Month]],tbMonthlies[Month],tbMonthlies[Debt to GDP],Q1159)</f>
        <v>76.063999999999993</v>
      </c>
    </row>
    <row r="1159" spans="2:17" ht="30" customHeight="1" x14ac:dyDescent="0.25">
      <c r="B1159" s="10">
        <v>43354</v>
      </c>
      <c r="C1159" s="18" t="str">
        <f>TEXT(tbDailies[[#This Row],[Date]],"mmm-yy")</f>
        <v>Sep-18</v>
      </c>
      <c r="D1159" s="4">
        <v>50</v>
      </c>
      <c r="E1159" s="4" t="str">
        <f>_xlfn.XLOOKUP(tbDailies[[#This Row],[Date]],FXUSDCAD[Date],FXUSDCAD[Rate],E1160)</f>
        <v>1.3141</v>
      </c>
      <c r="F1159" s="6">
        <f>_xlfn.XLOOKUP(tbDailies[[#This Row],[Date]],BTC_USD_History[Date],BTC_USD_History[Close],"n/a")</f>
        <v>6321.2001950000003</v>
      </c>
      <c r="G1159" s="6">
        <f>_xlfn.XLOOKUP(tbDailies[[#This Row],[Date]],ETH_USD_History[Date(UTC)],ETH_USD_History[Value],"n/a")</f>
        <v>185.15</v>
      </c>
      <c r="H1159" s="6">
        <f>_xlfn.XLOOKUP(tbDailies[[#This Row],[Date]],VOO_USD_History[Date],VOO_USD_History[Close],"n/a")</f>
        <v>265.67999300000002</v>
      </c>
      <c r="I1159" s="8">
        <f>_xlfn.XLOOKUP(tbDailies[[#This Row],[Date]],VIX_USD_History[DATE],VIX_USD_History[CLOSE],"n/a")</f>
        <v>13.22</v>
      </c>
      <c r="J1159" s="6">
        <f>tbDailies[[#This Row],[BTC-USD]]*tbDailies[[#This Row],[FX]]</f>
        <v>8306.6891762495015</v>
      </c>
      <c r="K1159" s="6">
        <f>tbDailies[[#This Row],[ETH-USD]]*tbDailies[[#This Row],[FX]]</f>
        <v>243.30561500000002</v>
      </c>
      <c r="L1159" s="16">
        <f>_xlfn.XLOOKUP(tbDailies[[#This Row],[Month]],tbMonthlies[Month],tbMonthlies[US Inflation],L1160)</f>
        <v>2.2800000000000001E-2</v>
      </c>
      <c r="M1159" s="39">
        <f>_xlfn.XLOOKUP(tbDailies[[#This Row],[Month]],tbMonthlies[Month],tbMonthlies[Buffett Indicator],M1160)</f>
        <v>1.4654368810415865</v>
      </c>
      <c r="N1159" s="39">
        <f>_xlfn.XLOOKUP(tbDailies[[#This Row],[Month]],tbMonthlies[Month],tbMonthlies[CPI Indicator],N1160)</f>
        <v>0.73560917329603404</v>
      </c>
      <c r="O1159" s="39">
        <f>_xlfn.XLOOKUP(tbDailies[[#This Row],[Month]],tbMonthlies[Month],tbMonthlies[Shiller PE],O1160)</f>
        <v>0.2225</v>
      </c>
      <c r="P1159" s="39">
        <f>_xlfn.XLOOKUP(tbDailies[[#This Row],[Month]],tbMonthlies[Month],tbMonthlies[Unemployment],P1160)</f>
        <v>3.7000000000000005E-2</v>
      </c>
      <c r="Q1159" s="48">
        <f>_xlfn.XLOOKUP(tbDailies[[#This Row],[Month]],tbMonthlies[Month],tbMonthlies[Debt to GDP],Q1160)</f>
        <v>76.063999999999993</v>
      </c>
    </row>
    <row r="1160" spans="2:17" ht="30" customHeight="1" x14ac:dyDescent="0.25">
      <c r="B1160" s="10">
        <v>43353</v>
      </c>
      <c r="C1160" s="18" t="str">
        <f>TEXT(tbDailies[[#This Row],[Date]],"mmm-yy")</f>
        <v>Sep-18</v>
      </c>
      <c r="D1160" s="4">
        <v>50</v>
      </c>
      <c r="E1160" s="4" t="str">
        <f>_xlfn.XLOOKUP(tbDailies[[#This Row],[Date]],FXUSDCAD[Date],FXUSDCAD[Rate],E1161)</f>
        <v>1.3163</v>
      </c>
      <c r="F1160" s="6">
        <f>_xlfn.XLOOKUP(tbDailies[[#This Row],[Date]],BTC_USD_History[Date],BTC_USD_History[Close],"n/a")</f>
        <v>6329.7001950000003</v>
      </c>
      <c r="G1160" s="6">
        <f>_xlfn.XLOOKUP(tbDailies[[#This Row],[Date]],ETH_USD_History[Date(UTC)],ETH_USD_History[Value],"n/a")</f>
        <v>197.14</v>
      </c>
      <c r="H1160" s="6">
        <f>_xlfn.XLOOKUP(tbDailies[[#This Row],[Date]],VOO_USD_History[Date],VOO_USD_History[Close],"n/a")</f>
        <v>264.67999300000002</v>
      </c>
      <c r="I1160" s="8">
        <f>_xlfn.XLOOKUP(tbDailies[[#This Row],[Date]],VIX_USD_History[DATE],VIX_USD_History[CLOSE],"n/a")</f>
        <v>14.16</v>
      </c>
      <c r="J1160" s="6">
        <f>tbDailies[[#This Row],[BTC-USD]]*tbDailies[[#This Row],[FX]]</f>
        <v>8331.7843666785011</v>
      </c>
      <c r="K1160" s="6">
        <f>tbDailies[[#This Row],[ETH-USD]]*tbDailies[[#This Row],[FX]]</f>
        <v>259.49538200000001</v>
      </c>
      <c r="L1160" s="16">
        <f>_xlfn.XLOOKUP(tbDailies[[#This Row],[Month]],tbMonthlies[Month],tbMonthlies[US Inflation],L1161)</f>
        <v>2.2800000000000001E-2</v>
      </c>
      <c r="M1160" s="39">
        <f>_xlfn.XLOOKUP(tbDailies[[#This Row],[Month]],tbMonthlies[Month],tbMonthlies[Buffett Indicator],M1161)</f>
        <v>1.4654368810415865</v>
      </c>
      <c r="N1160" s="39">
        <f>_xlfn.XLOOKUP(tbDailies[[#This Row],[Month]],tbMonthlies[Month],tbMonthlies[CPI Indicator],N1161)</f>
        <v>0.73560917329603404</v>
      </c>
      <c r="O1160" s="39">
        <f>_xlfn.XLOOKUP(tbDailies[[#This Row],[Month]],tbMonthlies[Month],tbMonthlies[Shiller PE],O1161)</f>
        <v>0.2225</v>
      </c>
      <c r="P1160" s="39">
        <f>_xlfn.XLOOKUP(tbDailies[[#This Row],[Month]],tbMonthlies[Month],tbMonthlies[Unemployment],P1161)</f>
        <v>3.7000000000000005E-2</v>
      </c>
      <c r="Q1160" s="48">
        <f>_xlfn.XLOOKUP(tbDailies[[#This Row],[Month]],tbMonthlies[Month],tbMonthlies[Debt to GDP],Q1161)</f>
        <v>76.063999999999993</v>
      </c>
    </row>
    <row r="1161" spans="2:17" ht="30" customHeight="1" x14ac:dyDescent="0.25">
      <c r="B1161" s="10">
        <v>43352</v>
      </c>
      <c r="C1161" s="18" t="str">
        <f>TEXT(tbDailies[[#This Row],[Date]],"mmm-yy")</f>
        <v>Sep-18</v>
      </c>
      <c r="D1161" s="4">
        <v>50</v>
      </c>
      <c r="E1161" s="4" t="str">
        <f>_xlfn.XLOOKUP(tbDailies[[#This Row],[Date]],FXUSDCAD[Date],FXUSDCAD[Rate],E1162)</f>
        <v>1.3164</v>
      </c>
      <c r="F1161" s="6">
        <f>_xlfn.XLOOKUP(tbDailies[[#This Row],[Date]],BTC_USD_History[Date],BTC_USD_History[Close],"n/a")</f>
        <v>6300.8598629999997</v>
      </c>
      <c r="G1161" s="6">
        <f>_xlfn.XLOOKUP(tbDailies[[#This Row],[Date]],ETH_USD_History[Date(UTC)],ETH_USD_History[Value],"n/a")</f>
        <v>195.99</v>
      </c>
      <c r="H1161" s="6" t="str">
        <f>_xlfn.XLOOKUP(tbDailies[[#This Row],[Date]],VOO_USD_History[Date],VOO_USD_History[Close],"n/a")</f>
        <v>n/a</v>
      </c>
      <c r="I1161" s="8" t="str">
        <f>_xlfn.XLOOKUP(tbDailies[[#This Row],[Date]],VIX_USD_History[DATE],VIX_USD_History[CLOSE],"n/a")</f>
        <v>n/a</v>
      </c>
      <c r="J1161" s="6">
        <f>tbDailies[[#This Row],[BTC-USD]]*tbDailies[[#This Row],[FX]]</f>
        <v>8294.4519236531996</v>
      </c>
      <c r="K1161" s="6">
        <f>tbDailies[[#This Row],[ETH-USD]]*tbDailies[[#This Row],[FX]]</f>
        <v>258.00123600000001</v>
      </c>
      <c r="L1161" s="16">
        <f>_xlfn.XLOOKUP(tbDailies[[#This Row],[Month]],tbMonthlies[Month],tbMonthlies[US Inflation],L1162)</f>
        <v>2.2800000000000001E-2</v>
      </c>
      <c r="M1161" s="39">
        <f>_xlfn.XLOOKUP(tbDailies[[#This Row],[Month]],tbMonthlies[Month],tbMonthlies[Buffett Indicator],M1162)</f>
        <v>1.4654368810415865</v>
      </c>
      <c r="N1161" s="39">
        <f>_xlfn.XLOOKUP(tbDailies[[#This Row],[Month]],tbMonthlies[Month],tbMonthlies[CPI Indicator],N1162)</f>
        <v>0.73560917329603404</v>
      </c>
      <c r="O1161" s="39">
        <f>_xlfn.XLOOKUP(tbDailies[[#This Row],[Month]],tbMonthlies[Month],tbMonthlies[Shiller PE],O1162)</f>
        <v>0.2225</v>
      </c>
      <c r="P1161" s="39">
        <f>_xlfn.XLOOKUP(tbDailies[[#This Row],[Month]],tbMonthlies[Month],tbMonthlies[Unemployment],P1162)</f>
        <v>3.7000000000000005E-2</v>
      </c>
      <c r="Q1161" s="48">
        <f>_xlfn.XLOOKUP(tbDailies[[#This Row],[Month]],tbMonthlies[Month],tbMonthlies[Debt to GDP],Q1162)</f>
        <v>76.063999999999993</v>
      </c>
    </row>
    <row r="1162" spans="2:17" ht="30" customHeight="1" x14ac:dyDescent="0.25">
      <c r="B1162" s="10">
        <v>43351</v>
      </c>
      <c r="C1162" s="18" t="str">
        <f>TEXT(tbDailies[[#This Row],[Date]],"mmm-yy")</f>
        <v>Sep-18</v>
      </c>
      <c r="D1162" s="4">
        <v>50</v>
      </c>
      <c r="E1162" s="4" t="str">
        <f>_xlfn.XLOOKUP(tbDailies[[#This Row],[Date]],FXUSDCAD[Date],FXUSDCAD[Rate],E1163)</f>
        <v>1.3164</v>
      </c>
      <c r="F1162" s="6">
        <f>_xlfn.XLOOKUP(tbDailies[[#This Row],[Date]],BTC_USD_History[Date],BTC_USD_History[Close],"n/a")</f>
        <v>6225.9799800000001</v>
      </c>
      <c r="G1162" s="6">
        <f>_xlfn.XLOOKUP(tbDailies[[#This Row],[Date]],ETH_USD_History[Date(UTC)],ETH_USD_History[Value],"n/a")</f>
        <v>196.77</v>
      </c>
      <c r="H1162" s="6" t="str">
        <f>_xlfn.XLOOKUP(tbDailies[[#This Row],[Date]],VOO_USD_History[Date],VOO_USD_History[Close],"n/a")</f>
        <v>n/a</v>
      </c>
      <c r="I1162" s="8" t="str">
        <f>_xlfn.XLOOKUP(tbDailies[[#This Row],[Date]],VIX_USD_History[DATE],VIX_USD_History[CLOSE],"n/a")</f>
        <v>n/a</v>
      </c>
      <c r="J1162" s="6">
        <f>tbDailies[[#This Row],[BTC-USD]]*tbDailies[[#This Row],[FX]]</f>
        <v>8195.8800456720001</v>
      </c>
      <c r="K1162" s="6">
        <f>tbDailies[[#This Row],[ETH-USD]]*tbDailies[[#This Row],[FX]]</f>
        <v>259.02802800000001</v>
      </c>
      <c r="L1162" s="16">
        <f>_xlfn.XLOOKUP(tbDailies[[#This Row],[Month]],tbMonthlies[Month],tbMonthlies[US Inflation],L1163)</f>
        <v>2.2800000000000001E-2</v>
      </c>
      <c r="M1162" s="39">
        <f>_xlfn.XLOOKUP(tbDailies[[#This Row],[Month]],tbMonthlies[Month],tbMonthlies[Buffett Indicator],M1163)</f>
        <v>1.4654368810415865</v>
      </c>
      <c r="N1162" s="39">
        <f>_xlfn.XLOOKUP(tbDailies[[#This Row],[Month]],tbMonthlies[Month],tbMonthlies[CPI Indicator],N1163)</f>
        <v>0.73560917329603404</v>
      </c>
      <c r="O1162" s="39">
        <f>_xlfn.XLOOKUP(tbDailies[[#This Row],[Month]],tbMonthlies[Month],tbMonthlies[Shiller PE],O1163)</f>
        <v>0.2225</v>
      </c>
      <c r="P1162" s="39">
        <f>_xlfn.XLOOKUP(tbDailies[[#This Row],[Month]],tbMonthlies[Month],tbMonthlies[Unemployment],P1163)</f>
        <v>3.7000000000000005E-2</v>
      </c>
      <c r="Q1162" s="48">
        <f>_xlfn.XLOOKUP(tbDailies[[#This Row],[Month]],tbMonthlies[Month],tbMonthlies[Debt to GDP],Q1163)</f>
        <v>76.063999999999993</v>
      </c>
    </row>
    <row r="1163" spans="2:17" ht="30" customHeight="1" x14ac:dyDescent="0.25">
      <c r="B1163" s="10">
        <v>43350</v>
      </c>
      <c r="C1163" s="18" t="str">
        <f>TEXT(tbDailies[[#This Row],[Date]],"mmm-yy")</f>
        <v>Sep-18</v>
      </c>
      <c r="D1163" s="4">
        <v>50</v>
      </c>
      <c r="E1163" s="4" t="str">
        <f>_xlfn.XLOOKUP(tbDailies[[#This Row],[Date]],FXUSDCAD[Date],FXUSDCAD[Rate],E1164)</f>
        <v>1.3164</v>
      </c>
      <c r="F1163" s="6">
        <f>_xlfn.XLOOKUP(tbDailies[[#This Row],[Date]],BTC_USD_History[Date],BTC_USD_History[Close],"n/a")</f>
        <v>6467.0698240000002</v>
      </c>
      <c r="G1163" s="6">
        <f>_xlfn.XLOOKUP(tbDailies[[#This Row],[Date]],ETH_USD_History[Date(UTC)],ETH_USD_History[Value],"n/a")</f>
        <v>215.14</v>
      </c>
      <c r="H1163" s="6">
        <f>_xlfn.XLOOKUP(tbDailies[[#This Row],[Date]],VOO_USD_History[Date],VOO_USD_History[Close],"n/a")</f>
        <v>264.17999300000002</v>
      </c>
      <c r="I1163" s="8">
        <f>_xlfn.XLOOKUP(tbDailies[[#This Row],[Date]],VIX_USD_History[DATE],VIX_USD_History[CLOSE],"n/a")</f>
        <v>14.88</v>
      </c>
      <c r="J1163" s="6">
        <f>tbDailies[[#This Row],[BTC-USD]]*tbDailies[[#This Row],[FX]]</f>
        <v>8513.2507163135997</v>
      </c>
      <c r="K1163" s="6">
        <f>tbDailies[[#This Row],[ETH-USD]]*tbDailies[[#This Row],[FX]]</f>
        <v>283.21029599999997</v>
      </c>
      <c r="L1163" s="16">
        <f>_xlfn.XLOOKUP(tbDailies[[#This Row],[Month]],tbMonthlies[Month],tbMonthlies[US Inflation],L1164)</f>
        <v>2.2800000000000001E-2</v>
      </c>
      <c r="M1163" s="39">
        <f>_xlfn.XLOOKUP(tbDailies[[#This Row],[Month]],tbMonthlies[Month],tbMonthlies[Buffett Indicator],M1164)</f>
        <v>1.4654368810415865</v>
      </c>
      <c r="N1163" s="39">
        <f>_xlfn.XLOOKUP(tbDailies[[#This Row],[Month]],tbMonthlies[Month],tbMonthlies[CPI Indicator],N1164)</f>
        <v>0.73560917329603404</v>
      </c>
      <c r="O1163" s="39">
        <f>_xlfn.XLOOKUP(tbDailies[[#This Row],[Month]],tbMonthlies[Month],tbMonthlies[Shiller PE],O1164)</f>
        <v>0.2225</v>
      </c>
      <c r="P1163" s="39">
        <f>_xlfn.XLOOKUP(tbDailies[[#This Row],[Month]],tbMonthlies[Month],tbMonthlies[Unemployment],P1164)</f>
        <v>3.7000000000000005E-2</v>
      </c>
      <c r="Q1163" s="48">
        <f>_xlfn.XLOOKUP(tbDailies[[#This Row],[Month]],tbMonthlies[Month],tbMonthlies[Debt to GDP],Q1164)</f>
        <v>76.063999999999993</v>
      </c>
    </row>
    <row r="1164" spans="2:17" ht="30" customHeight="1" x14ac:dyDescent="0.25">
      <c r="B1164" s="10">
        <v>43349</v>
      </c>
      <c r="C1164" s="18" t="str">
        <f>TEXT(tbDailies[[#This Row],[Date]],"mmm-yy")</f>
        <v>Sep-18</v>
      </c>
      <c r="D1164" s="4">
        <v>50</v>
      </c>
      <c r="E1164" s="4" t="str">
        <f>_xlfn.XLOOKUP(tbDailies[[#This Row],[Date]],FXUSDCAD[Date],FXUSDCAD[Rate],E1165)</f>
        <v>1.3188</v>
      </c>
      <c r="F1164" s="6">
        <f>_xlfn.XLOOKUP(tbDailies[[#This Row],[Date]],BTC_USD_History[Date],BTC_USD_History[Close],"n/a")</f>
        <v>6529.169922</v>
      </c>
      <c r="G1164" s="6">
        <f>_xlfn.XLOOKUP(tbDailies[[#This Row],[Date]],ETH_USD_History[Date(UTC)],ETH_USD_History[Value],"n/a")</f>
        <v>229.52</v>
      </c>
      <c r="H1164" s="6">
        <f>_xlfn.XLOOKUP(tbDailies[[#This Row],[Date]],VOO_USD_History[Date],VOO_USD_History[Close],"n/a")</f>
        <v>264.82000699999998</v>
      </c>
      <c r="I1164" s="8">
        <f>_xlfn.XLOOKUP(tbDailies[[#This Row],[Date]],VIX_USD_History[DATE],VIX_USD_History[CLOSE],"n/a")</f>
        <v>14.65</v>
      </c>
      <c r="J1164" s="6">
        <f>tbDailies[[#This Row],[BTC-USD]]*tbDailies[[#This Row],[FX]]</f>
        <v>8610.6692931336001</v>
      </c>
      <c r="K1164" s="6">
        <f>tbDailies[[#This Row],[ETH-USD]]*tbDailies[[#This Row],[FX]]</f>
        <v>302.69097600000003</v>
      </c>
      <c r="L1164" s="16">
        <f>_xlfn.XLOOKUP(tbDailies[[#This Row],[Month]],tbMonthlies[Month],tbMonthlies[US Inflation],L1165)</f>
        <v>2.2800000000000001E-2</v>
      </c>
      <c r="M1164" s="39">
        <f>_xlfn.XLOOKUP(tbDailies[[#This Row],[Month]],tbMonthlies[Month],tbMonthlies[Buffett Indicator],M1165)</f>
        <v>1.4654368810415865</v>
      </c>
      <c r="N1164" s="39">
        <f>_xlfn.XLOOKUP(tbDailies[[#This Row],[Month]],tbMonthlies[Month],tbMonthlies[CPI Indicator],N1165)</f>
        <v>0.73560917329603404</v>
      </c>
      <c r="O1164" s="39">
        <f>_xlfn.XLOOKUP(tbDailies[[#This Row],[Month]],tbMonthlies[Month],tbMonthlies[Shiller PE],O1165)</f>
        <v>0.2225</v>
      </c>
      <c r="P1164" s="39">
        <f>_xlfn.XLOOKUP(tbDailies[[#This Row],[Month]],tbMonthlies[Month],tbMonthlies[Unemployment],P1165)</f>
        <v>3.7000000000000005E-2</v>
      </c>
      <c r="Q1164" s="48">
        <f>_xlfn.XLOOKUP(tbDailies[[#This Row],[Month]],tbMonthlies[Month],tbMonthlies[Debt to GDP],Q1165)</f>
        <v>76.063999999999993</v>
      </c>
    </row>
    <row r="1165" spans="2:17" ht="30" customHeight="1" x14ac:dyDescent="0.25">
      <c r="B1165" s="10">
        <v>43348</v>
      </c>
      <c r="C1165" s="18" t="str">
        <f>TEXT(tbDailies[[#This Row],[Date]],"mmm-yy")</f>
        <v>Sep-18</v>
      </c>
      <c r="D1165" s="4">
        <v>50</v>
      </c>
      <c r="E1165" s="4" t="str">
        <f>_xlfn.XLOOKUP(tbDailies[[#This Row],[Date]],FXUSDCAD[Date],FXUSDCAD[Rate],E1166)</f>
        <v>1.3185</v>
      </c>
      <c r="F1165" s="6">
        <f>_xlfn.XLOOKUP(tbDailies[[#This Row],[Date]],BTC_USD_History[Date],BTC_USD_History[Close],"n/a")</f>
        <v>6792.830078</v>
      </c>
      <c r="G1165" s="6">
        <f>_xlfn.XLOOKUP(tbDailies[[#This Row],[Date]],ETH_USD_History[Date(UTC)],ETH_USD_History[Value],"n/a")</f>
        <v>228.27</v>
      </c>
      <c r="H1165" s="6">
        <f>_xlfn.XLOOKUP(tbDailies[[#This Row],[Date]],VOO_USD_History[Date],VOO_USD_History[Close],"n/a")</f>
        <v>265.60000600000001</v>
      </c>
      <c r="I1165" s="8">
        <f>_xlfn.XLOOKUP(tbDailies[[#This Row],[Date]],VIX_USD_History[DATE],VIX_USD_History[CLOSE],"n/a")</f>
        <v>13.91</v>
      </c>
      <c r="J1165" s="6">
        <f>tbDailies[[#This Row],[BTC-USD]]*tbDailies[[#This Row],[FX]]</f>
        <v>8956.3464578429994</v>
      </c>
      <c r="K1165" s="6">
        <f>tbDailies[[#This Row],[ETH-USD]]*tbDailies[[#This Row],[FX]]</f>
        <v>300.973995</v>
      </c>
      <c r="L1165" s="16">
        <f>_xlfn.XLOOKUP(tbDailies[[#This Row],[Month]],tbMonthlies[Month],tbMonthlies[US Inflation],L1166)</f>
        <v>2.2800000000000001E-2</v>
      </c>
      <c r="M1165" s="39">
        <f>_xlfn.XLOOKUP(tbDailies[[#This Row],[Month]],tbMonthlies[Month],tbMonthlies[Buffett Indicator],M1166)</f>
        <v>1.4654368810415865</v>
      </c>
      <c r="N1165" s="39">
        <f>_xlfn.XLOOKUP(tbDailies[[#This Row],[Month]],tbMonthlies[Month],tbMonthlies[CPI Indicator],N1166)</f>
        <v>0.73560917329603404</v>
      </c>
      <c r="O1165" s="39">
        <f>_xlfn.XLOOKUP(tbDailies[[#This Row],[Month]],tbMonthlies[Month],tbMonthlies[Shiller PE],O1166)</f>
        <v>0.2225</v>
      </c>
      <c r="P1165" s="39">
        <f>_xlfn.XLOOKUP(tbDailies[[#This Row],[Month]],tbMonthlies[Month],tbMonthlies[Unemployment],P1166)</f>
        <v>3.7000000000000005E-2</v>
      </c>
      <c r="Q1165" s="48">
        <f>_xlfn.XLOOKUP(tbDailies[[#This Row],[Month]],tbMonthlies[Month],tbMonthlies[Debt to GDP],Q1166)</f>
        <v>76.063999999999993</v>
      </c>
    </row>
    <row r="1166" spans="2:17" ht="30" customHeight="1" x14ac:dyDescent="0.25">
      <c r="B1166" s="10">
        <v>43347</v>
      </c>
      <c r="C1166" s="18" t="str">
        <f>TEXT(tbDailies[[#This Row],[Date]],"mmm-yy")</f>
        <v>Sep-18</v>
      </c>
      <c r="D1166" s="4">
        <v>50</v>
      </c>
      <c r="E1166" s="4" t="str">
        <f>_xlfn.XLOOKUP(tbDailies[[#This Row],[Date]],FXUSDCAD[Date],FXUSDCAD[Rate],E1167)</f>
        <v>1.3182</v>
      </c>
      <c r="F1166" s="6">
        <f>_xlfn.XLOOKUP(tbDailies[[#This Row],[Date]],BTC_USD_History[Date],BTC_USD_History[Close],"n/a")</f>
        <v>7361.6601559999999</v>
      </c>
      <c r="G1166" s="6">
        <f>_xlfn.XLOOKUP(tbDailies[[#This Row],[Date]],ETH_USD_History[Date(UTC)],ETH_USD_History[Value],"n/a")</f>
        <v>285.23</v>
      </c>
      <c r="H1166" s="6">
        <f>_xlfn.XLOOKUP(tbDailies[[#This Row],[Date]],VOO_USD_History[Date],VOO_USD_History[Close],"n/a")</f>
        <v>266.35000600000001</v>
      </c>
      <c r="I1166" s="8">
        <f>_xlfn.XLOOKUP(tbDailies[[#This Row],[Date]],VIX_USD_History[DATE],VIX_USD_History[CLOSE],"n/a")</f>
        <v>13.16</v>
      </c>
      <c r="J1166" s="6">
        <f>tbDailies[[#This Row],[BTC-USD]]*tbDailies[[#This Row],[FX]]</f>
        <v>9704.1404176392007</v>
      </c>
      <c r="K1166" s="6">
        <f>tbDailies[[#This Row],[ETH-USD]]*tbDailies[[#This Row],[FX]]</f>
        <v>375.99018600000005</v>
      </c>
      <c r="L1166" s="16">
        <f>_xlfn.XLOOKUP(tbDailies[[#This Row],[Month]],tbMonthlies[Month],tbMonthlies[US Inflation],L1167)</f>
        <v>2.2800000000000001E-2</v>
      </c>
      <c r="M1166" s="39">
        <f>_xlfn.XLOOKUP(tbDailies[[#This Row],[Month]],tbMonthlies[Month],tbMonthlies[Buffett Indicator],M1167)</f>
        <v>1.4654368810415865</v>
      </c>
      <c r="N1166" s="39">
        <f>_xlfn.XLOOKUP(tbDailies[[#This Row],[Month]],tbMonthlies[Month],tbMonthlies[CPI Indicator],N1167)</f>
        <v>0.73560917329603404</v>
      </c>
      <c r="O1166" s="39">
        <f>_xlfn.XLOOKUP(tbDailies[[#This Row],[Month]],tbMonthlies[Month],tbMonthlies[Shiller PE],O1167)</f>
        <v>0.2225</v>
      </c>
      <c r="P1166" s="39">
        <f>_xlfn.XLOOKUP(tbDailies[[#This Row],[Month]],tbMonthlies[Month],tbMonthlies[Unemployment],P1167)</f>
        <v>3.7000000000000005E-2</v>
      </c>
      <c r="Q1166" s="48">
        <f>_xlfn.XLOOKUP(tbDailies[[#This Row],[Month]],tbMonthlies[Month],tbMonthlies[Debt to GDP],Q1167)</f>
        <v>76.063999999999993</v>
      </c>
    </row>
    <row r="1167" spans="2:17" ht="30" customHeight="1" x14ac:dyDescent="0.25">
      <c r="B1167" s="10">
        <v>43346</v>
      </c>
      <c r="C1167" s="18" t="str">
        <f>TEXT(tbDailies[[#This Row],[Date]],"mmm-yy")</f>
        <v>Sep-18</v>
      </c>
      <c r="D1167" s="4">
        <v>50</v>
      </c>
      <c r="E1167" s="4" t="str">
        <f>_xlfn.XLOOKUP(tbDailies[[#This Row],[Date]],FXUSDCAD[Date],FXUSDCAD[Rate],E1168)</f>
        <v>1.3055</v>
      </c>
      <c r="F1167" s="6">
        <f>_xlfn.XLOOKUP(tbDailies[[#This Row],[Date]],BTC_USD_History[Date],BTC_USD_History[Close],"n/a")</f>
        <v>7260.0600590000004</v>
      </c>
      <c r="G1167" s="6">
        <f>_xlfn.XLOOKUP(tbDailies[[#This Row],[Date]],ETH_USD_History[Date(UTC)],ETH_USD_History[Value],"n/a")</f>
        <v>288.97000000000003</v>
      </c>
      <c r="H1167" s="6" t="str">
        <f>_xlfn.XLOOKUP(tbDailies[[#This Row],[Date]],VOO_USD_History[Date],VOO_USD_History[Close],"n/a")</f>
        <v>n/a</v>
      </c>
      <c r="I1167" s="8" t="str">
        <f>_xlfn.XLOOKUP(tbDailies[[#This Row],[Date]],VIX_USD_History[DATE],VIX_USD_History[CLOSE],"n/a")</f>
        <v>n/a</v>
      </c>
      <c r="J1167" s="6">
        <f>tbDailies[[#This Row],[BTC-USD]]*tbDailies[[#This Row],[FX]]</f>
        <v>9478.0084070245011</v>
      </c>
      <c r="K1167" s="6">
        <f>tbDailies[[#This Row],[ETH-USD]]*tbDailies[[#This Row],[FX]]</f>
        <v>377.25033500000006</v>
      </c>
      <c r="L1167" s="16">
        <f>_xlfn.XLOOKUP(tbDailies[[#This Row],[Month]],tbMonthlies[Month],tbMonthlies[US Inflation],L1168)</f>
        <v>2.2800000000000001E-2</v>
      </c>
      <c r="M1167" s="39">
        <f>_xlfn.XLOOKUP(tbDailies[[#This Row],[Month]],tbMonthlies[Month],tbMonthlies[Buffett Indicator],M1168)</f>
        <v>1.4654368810415865</v>
      </c>
      <c r="N1167" s="39">
        <f>_xlfn.XLOOKUP(tbDailies[[#This Row],[Month]],tbMonthlies[Month],tbMonthlies[CPI Indicator],N1168)</f>
        <v>0.73560917329603404</v>
      </c>
      <c r="O1167" s="39">
        <f>_xlfn.XLOOKUP(tbDailies[[#This Row],[Month]],tbMonthlies[Month],tbMonthlies[Shiller PE],O1168)</f>
        <v>0.2225</v>
      </c>
      <c r="P1167" s="39">
        <f>_xlfn.XLOOKUP(tbDailies[[#This Row],[Month]],tbMonthlies[Month],tbMonthlies[Unemployment],P1168)</f>
        <v>3.7000000000000005E-2</v>
      </c>
      <c r="Q1167" s="48">
        <f>_xlfn.XLOOKUP(tbDailies[[#This Row],[Month]],tbMonthlies[Month],tbMonthlies[Debt to GDP],Q1168)</f>
        <v>76.063999999999993</v>
      </c>
    </row>
    <row r="1168" spans="2:17" ht="30" customHeight="1" x14ac:dyDescent="0.25">
      <c r="B1168" s="10">
        <v>43345</v>
      </c>
      <c r="C1168" s="18" t="str">
        <f>TEXT(tbDailies[[#This Row],[Date]],"mmm-yy")</f>
        <v>Sep-18</v>
      </c>
      <c r="D1168" s="4">
        <v>50</v>
      </c>
      <c r="E1168" s="4" t="str">
        <f>_xlfn.XLOOKUP(tbDailies[[#This Row],[Date]],FXUSDCAD[Date],FXUSDCAD[Rate],E1169)</f>
        <v>1.3055</v>
      </c>
      <c r="F1168" s="6">
        <f>_xlfn.XLOOKUP(tbDailies[[#This Row],[Date]],BTC_USD_History[Date],BTC_USD_History[Close],"n/a")</f>
        <v>7272.7202150000003</v>
      </c>
      <c r="G1168" s="6">
        <f>_xlfn.XLOOKUP(tbDailies[[#This Row],[Date]],ETH_USD_History[Date(UTC)],ETH_USD_History[Value],"n/a")</f>
        <v>295.02</v>
      </c>
      <c r="H1168" s="6" t="str">
        <f>_xlfn.XLOOKUP(tbDailies[[#This Row],[Date]],VOO_USD_History[Date],VOO_USD_History[Close],"n/a")</f>
        <v>n/a</v>
      </c>
      <c r="I1168" s="8" t="str">
        <f>_xlfn.XLOOKUP(tbDailies[[#This Row],[Date]],VIX_USD_History[DATE],VIX_USD_History[CLOSE],"n/a")</f>
        <v>n/a</v>
      </c>
      <c r="J1168" s="6">
        <f>tbDailies[[#This Row],[BTC-USD]]*tbDailies[[#This Row],[FX]]</f>
        <v>9494.5362406825006</v>
      </c>
      <c r="K1168" s="6">
        <f>tbDailies[[#This Row],[ETH-USD]]*tbDailies[[#This Row],[FX]]</f>
        <v>385.14861000000002</v>
      </c>
      <c r="L1168" s="16">
        <f>_xlfn.XLOOKUP(tbDailies[[#This Row],[Month]],tbMonthlies[Month],tbMonthlies[US Inflation],L1169)</f>
        <v>2.2800000000000001E-2</v>
      </c>
      <c r="M1168" s="39">
        <f>_xlfn.XLOOKUP(tbDailies[[#This Row],[Month]],tbMonthlies[Month],tbMonthlies[Buffett Indicator],M1169)</f>
        <v>1.4654368810415865</v>
      </c>
      <c r="N1168" s="39">
        <f>_xlfn.XLOOKUP(tbDailies[[#This Row],[Month]],tbMonthlies[Month],tbMonthlies[CPI Indicator],N1169)</f>
        <v>0.73560917329603404</v>
      </c>
      <c r="O1168" s="39">
        <f>_xlfn.XLOOKUP(tbDailies[[#This Row],[Month]],tbMonthlies[Month],tbMonthlies[Shiller PE],O1169)</f>
        <v>0.2225</v>
      </c>
      <c r="P1168" s="39">
        <f>_xlfn.XLOOKUP(tbDailies[[#This Row],[Month]],tbMonthlies[Month],tbMonthlies[Unemployment],P1169)</f>
        <v>3.7000000000000005E-2</v>
      </c>
      <c r="Q1168" s="48">
        <f>_xlfn.XLOOKUP(tbDailies[[#This Row],[Month]],tbMonthlies[Month],tbMonthlies[Debt to GDP],Q1169)</f>
        <v>76.063999999999993</v>
      </c>
    </row>
    <row r="1169" spans="2:17" ht="30" customHeight="1" x14ac:dyDescent="0.25">
      <c r="B1169" s="10">
        <v>43344</v>
      </c>
      <c r="C1169" s="18" t="str">
        <f>TEXT(tbDailies[[#This Row],[Date]],"mmm-yy")</f>
        <v>Sep-18</v>
      </c>
      <c r="D1169" s="4">
        <v>50</v>
      </c>
      <c r="E1169" s="4" t="str">
        <f>_xlfn.XLOOKUP(tbDailies[[#This Row],[Date]],FXUSDCAD[Date],FXUSDCAD[Rate],E1170)</f>
        <v>1.3055</v>
      </c>
      <c r="F1169" s="6">
        <f>_xlfn.XLOOKUP(tbDailies[[#This Row],[Date]],BTC_USD_History[Date],BTC_USD_History[Close],"n/a")</f>
        <v>7193.25</v>
      </c>
      <c r="G1169" s="6">
        <f>_xlfn.XLOOKUP(tbDailies[[#This Row],[Date]],ETH_USD_History[Date(UTC)],ETH_USD_History[Value],"n/a")</f>
        <v>295.36</v>
      </c>
      <c r="H1169" s="6" t="str">
        <f>_xlfn.XLOOKUP(tbDailies[[#This Row],[Date]],VOO_USD_History[Date],VOO_USD_History[Close],"n/a")</f>
        <v>n/a</v>
      </c>
      <c r="I1169" s="8" t="str">
        <f>_xlfn.XLOOKUP(tbDailies[[#This Row],[Date]],VIX_USD_History[DATE],VIX_USD_History[CLOSE],"n/a")</f>
        <v>n/a</v>
      </c>
      <c r="J1169" s="6">
        <f>tbDailies[[#This Row],[BTC-USD]]*tbDailies[[#This Row],[FX]]</f>
        <v>9390.787875</v>
      </c>
      <c r="K1169" s="6">
        <f>tbDailies[[#This Row],[ETH-USD]]*tbDailies[[#This Row],[FX]]</f>
        <v>385.59248000000002</v>
      </c>
      <c r="L1169" s="16">
        <f>_xlfn.XLOOKUP(tbDailies[[#This Row],[Month]],tbMonthlies[Month],tbMonthlies[US Inflation],L1170)</f>
        <v>2.2800000000000001E-2</v>
      </c>
      <c r="M1169" s="39">
        <f>_xlfn.XLOOKUP(tbDailies[[#This Row],[Month]],tbMonthlies[Month],tbMonthlies[Buffett Indicator],M1170)</f>
        <v>1.4654368810415865</v>
      </c>
      <c r="N1169" s="39">
        <f>_xlfn.XLOOKUP(tbDailies[[#This Row],[Month]],tbMonthlies[Month],tbMonthlies[CPI Indicator],N1170)</f>
        <v>0.73560917329603404</v>
      </c>
      <c r="O1169" s="39">
        <f>_xlfn.XLOOKUP(tbDailies[[#This Row],[Month]],tbMonthlies[Month],tbMonthlies[Shiller PE],O1170)</f>
        <v>0.2225</v>
      </c>
      <c r="P1169" s="39">
        <f>_xlfn.XLOOKUP(tbDailies[[#This Row],[Month]],tbMonthlies[Month],tbMonthlies[Unemployment],P1170)</f>
        <v>3.7000000000000005E-2</v>
      </c>
      <c r="Q1169" s="48">
        <f>_xlfn.XLOOKUP(tbDailies[[#This Row],[Month]],tbMonthlies[Month],tbMonthlies[Debt to GDP],Q1170)</f>
        <v>76.063999999999993</v>
      </c>
    </row>
    <row r="1170" spans="2:17" ht="30" customHeight="1" x14ac:dyDescent="0.25">
      <c r="B1170" s="10">
        <v>43343</v>
      </c>
      <c r="C1170" s="18" t="str">
        <f>TEXT(tbDailies[[#This Row],[Date]],"mmm-yy")</f>
        <v>Aug-18</v>
      </c>
      <c r="D1170" s="4">
        <v>50</v>
      </c>
      <c r="E1170" s="4" t="str">
        <f>_xlfn.XLOOKUP(tbDailies[[#This Row],[Date]],FXUSDCAD[Date],FXUSDCAD[Rate],E1171)</f>
        <v>1.3055</v>
      </c>
      <c r="F1170" s="6">
        <f>_xlfn.XLOOKUP(tbDailies[[#This Row],[Date]],BTC_USD_History[Date],BTC_USD_History[Close],"n/a")</f>
        <v>7037.580078</v>
      </c>
      <c r="G1170" s="6">
        <f>_xlfn.XLOOKUP(tbDailies[[#This Row],[Date]],ETH_USD_History[Date(UTC)],ETH_USD_History[Value],"n/a")</f>
        <v>281.66000000000003</v>
      </c>
      <c r="H1170" s="6">
        <f>_xlfn.XLOOKUP(tbDailies[[#This Row],[Date]],VOO_USD_History[Date],VOO_USD_History[Close],"n/a")</f>
        <v>266.72000100000002</v>
      </c>
      <c r="I1170" s="8">
        <f>_xlfn.XLOOKUP(tbDailies[[#This Row],[Date]],VIX_USD_History[DATE],VIX_USD_History[CLOSE],"n/a")</f>
        <v>12.86</v>
      </c>
      <c r="J1170" s="6">
        <f>tbDailies[[#This Row],[BTC-USD]]*tbDailies[[#This Row],[FX]]</f>
        <v>9187.5607918290007</v>
      </c>
      <c r="K1170" s="6">
        <f>tbDailies[[#This Row],[ETH-USD]]*tbDailies[[#This Row],[FX]]</f>
        <v>367.70713000000006</v>
      </c>
      <c r="L1170" s="16">
        <f>_xlfn.XLOOKUP(tbDailies[[#This Row],[Month]],tbMonthlies[Month],tbMonthlies[US Inflation],L1171)</f>
        <v>2.7E-2</v>
      </c>
      <c r="M1170" s="39">
        <f>_xlfn.XLOOKUP(tbDailies[[#This Row],[Month]],tbMonthlies[Month],tbMonthlies[Buffett Indicator],M1171)</f>
        <v>1.4165891624911868</v>
      </c>
      <c r="N1170" s="39">
        <f>_xlfn.XLOOKUP(tbDailies[[#This Row],[Month]],tbMonthlies[Month],tbMonthlies[CPI Indicator],N1171)</f>
        <v>0.73475536905906691</v>
      </c>
      <c r="O1170" s="39">
        <f>_xlfn.XLOOKUP(tbDailies[[#This Row],[Month]],tbMonthlies[Month],tbMonthlies[Shiller PE],O1171)</f>
        <v>0.22370000000000001</v>
      </c>
      <c r="P1170" s="39">
        <f>_xlfn.XLOOKUP(tbDailies[[#This Row],[Month]],tbMonthlies[Month],tbMonthlies[Unemployment],P1171)</f>
        <v>3.7999999999999999E-2</v>
      </c>
      <c r="Q1170" s="48">
        <f>_xlfn.XLOOKUP(tbDailies[[#This Row],[Month]],tbMonthlies[Month],tbMonthlies[Debt to GDP],Q1171)</f>
        <v>76.063999999999993</v>
      </c>
    </row>
    <row r="1171" spans="2:17" ht="30" customHeight="1" x14ac:dyDescent="0.25">
      <c r="B1171" s="10">
        <v>43342</v>
      </c>
      <c r="C1171" s="18" t="str">
        <f>TEXT(tbDailies[[#This Row],[Date]],"mmm-yy")</f>
        <v>Aug-18</v>
      </c>
      <c r="D1171" s="4">
        <v>50</v>
      </c>
      <c r="E1171" s="4" t="str">
        <f>_xlfn.XLOOKUP(tbDailies[[#This Row],[Date]],FXUSDCAD[Date],FXUSDCAD[Rate],E1172)</f>
        <v>1.2980</v>
      </c>
      <c r="F1171" s="6">
        <f>_xlfn.XLOOKUP(tbDailies[[#This Row],[Date]],BTC_USD_History[Date],BTC_USD_History[Close],"n/a")</f>
        <v>6978.2299800000001</v>
      </c>
      <c r="G1171" s="6">
        <f>_xlfn.XLOOKUP(tbDailies[[#This Row],[Date]],ETH_USD_History[Date(UTC)],ETH_USD_History[Value],"n/a")</f>
        <v>284.14999999999998</v>
      </c>
      <c r="H1171" s="6">
        <f>_xlfn.XLOOKUP(tbDailies[[#This Row],[Date]],VOO_USD_History[Date],VOO_USD_History[Close],"n/a")</f>
        <v>266.709991</v>
      </c>
      <c r="I1171" s="8">
        <f>_xlfn.XLOOKUP(tbDailies[[#This Row],[Date]],VIX_USD_History[DATE],VIX_USD_History[CLOSE],"n/a")</f>
        <v>13.53</v>
      </c>
      <c r="J1171" s="6">
        <f>tbDailies[[#This Row],[BTC-USD]]*tbDailies[[#This Row],[FX]]</f>
        <v>9057.742514040001</v>
      </c>
      <c r="K1171" s="6">
        <f>tbDailies[[#This Row],[ETH-USD]]*tbDailies[[#This Row],[FX]]</f>
        <v>368.82669999999996</v>
      </c>
      <c r="L1171" s="16">
        <f>_xlfn.XLOOKUP(tbDailies[[#This Row],[Month]],tbMonthlies[Month],tbMonthlies[US Inflation],L1172)</f>
        <v>2.7E-2</v>
      </c>
      <c r="M1171" s="39">
        <f>_xlfn.XLOOKUP(tbDailies[[#This Row],[Month]],tbMonthlies[Month],tbMonthlies[Buffett Indicator],M1172)</f>
        <v>1.4165891624911868</v>
      </c>
      <c r="N1171" s="39">
        <f>_xlfn.XLOOKUP(tbDailies[[#This Row],[Month]],tbMonthlies[Month],tbMonthlies[CPI Indicator],N1172)</f>
        <v>0.73475536905906691</v>
      </c>
      <c r="O1171" s="39">
        <f>_xlfn.XLOOKUP(tbDailies[[#This Row],[Month]],tbMonthlies[Month],tbMonthlies[Shiller PE],O1172)</f>
        <v>0.22370000000000001</v>
      </c>
      <c r="P1171" s="39">
        <f>_xlfn.XLOOKUP(tbDailies[[#This Row],[Month]],tbMonthlies[Month],tbMonthlies[Unemployment],P1172)</f>
        <v>3.7999999999999999E-2</v>
      </c>
      <c r="Q1171" s="48">
        <f>_xlfn.XLOOKUP(tbDailies[[#This Row],[Month]],tbMonthlies[Month],tbMonthlies[Debt to GDP],Q1172)</f>
        <v>76.063999999999993</v>
      </c>
    </row>
    <row r="1172" spans="2:17" ht="30" customHeight="1" x14ac:dyDescent="0.25">
      <c r="B1172" s="10">
        <v>43341</v>
      </c>
      <c r="C1172" s="18" t="str">
        <f>TEXT(tbDailies[[#This Row],[Date]],"mmm-yy")</f>
        <v>Aug-18</v>
      </c>
      <c r="D1172" s="4">
        <v>50</v>
      </c>
      <c r="E1172" s="4" t="str">
        <f>_xlfn.XLOOKUP(tbDailies[[#This Row],[Date]],FXUSDCAD[Date],FXUSDCAD[Rate],E1173)</f>
        <v>1.2931</v>
      </c>
      <c r="F1172" s="6">
        <f>_xlfn.XLOOKUP(tbDailies[[#This Row],[Date]],BTC_USD_History[Date],BTC_USD_History[Close],"n/a")</f>
        <v>7047.1601559999999</v>
      </c>
      <c r="G1172" s="6">
        <f>_xlfn.XLOOKUP(tbDailies[[#This Row],[Date]],ETH_USD_History[Date(UTC)],ETH_USD_History[Value],"n/a")</f>
        <v>288.67</v>
      </c>
      <c r="H1172" s="6">
        <f>_xlfn.XLOOKUP(tbDailies[[#This Row],[Date]],VOO_USD_History[Date],VOO_USD_History[Close],"n/a")</f>
        <v>267.79998799999998</v>
      </c>
      <c r="I1172" s="8">
        <f>_xlfn.XLOOKUP(tbDailies[[#This Row],[Date]],VIX_USD_History[DATE],VIX_USD_History[CLOSE],"n/a")</f>
        <v>12.25</v>
      </c>
      <c r="J1172" s="6">
        <f>tbDailies[[#This Row],[BTC-USD]]*tbDailies[[#This Row],[FX]]</f>
        <v>9112.6827977235989</v>
      </c>
      <c r="K1172" s="6">
        <f>tbDailies[[#This Row],[ETH-USD]]*tbDailies[[#This Row],[FX]]</f>
        <v>373.279177</v>
      </c>
      <c r="L1172" s="16">
        <f>_xlfn.XLOOKUP(tbDailies[[#This Row],[Month]],tbMonthlies[Month],tbMonthlies[US Inflation],L1173)</f>
        <v>2.7E-2</v>
      </c>
      <c r="M1172" s="39">
        <f>_xlfn.XLOOKUP(tbDailies[[#This Row],[Month]],tbMonthlies[Month],tbMonthlies[Buffett Indicator],M1173)</f>
        <v>1.4165891624911868</v>
      </c>
      <c r="N1172" s="39">
        <f>_xlfn.XLOOKUP(tbDailies[[#This Row],[Month]],tbMonthlies[Month],tbMonthlies[CPI Indicator],N1173)</f>
        <v>0.73475536905906691</v>
      </c>
      <c r="O1172" s="39">
        <f>_xlfn.XLOOKUP(tbDailies[[#This Row],[Month]],tbMonthlies[Month],tbMonthlies[Shiller PE],O1173)</f>
        <v>0.22370000000000001</v>
      </c>
      <c r="P1172" s="39">
        <f>_xlfn.XLOOKUP(tbDailies[[#This Row],[Month]],tbMonthlies[Month],tbMonthlies[Unemployment],P1173)</f>
        <v>3.7999999999999999E-2</v>
      </c>
      <c r="Q1172" s="48">
        <f>_xlfn.XLOOKUP(tbDailies[[#This Row],[Month]],tbMonthlies[Month],tbMonthlies[Debt to GDP],Q1173)</f>
        <v>76.063999999999993</v>
      </c>
    </row>
    <row r="1173" spans="2:17" ht="30" customHeight="1" x14ac:dyDescent="0.25">
      <c r="B1173" s="10">
        <v>43340</v>
      </c>
      <c r="C1173" s="18" t="str">
        <f>TEXT(tbDailies[[#This Row],[Date]],"mmm-yy")</f>
        <v>Aug-18</v>
      </c>
      <c r="D1173" s="4">
        <v>50</v>
      </c>
      <c r="E1173" s="4" t="str">
        <f>_xlfn.XLOOKUP(tbDailies[[#This Row],[Date]],FXUSDCAD[Date],FXUSDCAD[Rate],E1174)</f>
        <v>1.2917</v>
      </c>
      <c r="F1173" s="6">
        <f>_xlfn.XLOOKUP(tbDailies[[#This Row],[Date]],BTC_USD_History[Date],BTC_USD_History[Close],"n/a")</f>
        <v>7096.2797849999997</v>
      </c>
      <c r="G1173" s="6">
        <f>_xlfn.XLOOKUP(tbDailies[[#This Row],[Date]],ETH_USD_History[Date(UTC)],ETH_USD_History[Value],"n/a")</f>
        <v>295.55</v>
      </c>
      <c r="H1173" s="6">
        <f>_xlfn.XLOOKUP(tbDailies[[#This Row],[Date]],VOO_USD_History[Date],VOO_USD_History[Close],"n/a")</f>
        <v>266.33999599999999</v>
      </c>
      <c r="I1173" s="8">
        <f>_xlfn.XLOOKUP(tbDailies[[#This Row],[Date]],VIX_USD_History[DATE],VIX_USD_History[CLOSE],"n/a")</f>
        <v>12.5</v>
      </c>
      <c r="J1173" s="6">
        <f>tbDailies[[#This Row],[BTC-USD]]*tbDailies[[#This Row],[FX]]</f>
        <v>9166.2645982845006</v>
      </c>
      <c r="K1173" s="6">
        <f>tbDailies[[#This Row],[ETH-USD]]*tbDailies[[#This Row],[FX]]</f>
        <v>381.76193500000005</v>
      </c>
      <c r="L1173" s="16">
        <f>_xlfn.XLOOKUP(tbDailies[[#This Row],[Month]],tbMonthlies[Month],tbMonthlies[US Inflation],L1174)</f>
        <v>2.7E-2</v>
      </c>
      <c r="M1173" s="39">
        <f>_xlfn.XLOOKUP(tbDailies[[#This Row],[Month]],tbMonthlies[Month],tbMonthlies[Buffett Indicator],M1174)</f>
        <v>1.4165891624911868</v>
      </c>
      <c r="N1173" s="39">
        <f>_xlfn.XLOOKUP(tbDailies[[#This Row],[Month]],tbMonthlies[Month],tbMonthlies[CPI Indicator],N1174)</f>
        <v>0.73475536905906691</v>
      </c>
      <c r="O1173" s="39">
        <f>_xlfn.XLOOKUP(tbDailies[[#This Row],[Month]],tbMonthlies[Month],tbMonthlies[Shiller PE],O1174)</f>
        <v>0.22370000000000001</v>
      </c>
      <c r="P1173" s="39">
        <f>_xlfn.XLOOKUP(tbDailies[[#This Row],[Month]],tbMonthlies[Month],tbMonthlies[Unemployment],P1174)</f>
        <v>3.7999999999999999E-2</v>
      </c>
      <c r="Q1173" s="48">
        <f>_xlfn.XLOOKUP(tbDailies[[#This Row],[Month]],tbMonthlies[Month],tbMonthlies[Debt to GDP],Q1174)</f>
        <v>76.063999999999993</v>
      </c>
    </row>
    <row r="1174" spans="2:17" ht="30" customHeight="1" x14ac:dyDescent="0.25">
      <c r="B1174" s="10">
        <v>43339</v>
      </c>
      <c r="C1174" s="18" t="str">
        <f>TEXT(tbDailies[[#This Row],[Date]],"mmm-yy")</f>
        <v>Aug-18</v>
      </c>
      <c r="D1174" s="4">
        <v>50</v>
      </c>
      <c r="E1174" s="4" t="str">
        <f>_xlfn.XLOOKUP(tbDailies[[#This Row],[Date]],FXUSDCAD[Date],FXUSDCAD[Rate],E1175)</f>
        <v>1.2986</v>
      </c>
      <c r="F1174" s="6">
        <f>_xlfn.XLOOKUP(tbDailies[[#This Row],[Date]],BTC_USD_History[Date],BTC_USD_History[Close],"n/a")</f>
        <v>6884.6401370000003</v>
      </c>
      <c r="G1174" s="6">
        <f>_xlfn.XLOOKUP(tbDailies[[#This Row],[Date]],ETH_USD_History[Date(UTC)],ETH_USD_History[Value],"n/a")</f>
        <v>288.02</v>
      </c>
      <c r="H1174" s="6">
        <f>_xlfn.XLOOKUP(tbDailies[[#This Row],[Date]],VOO_USD_History[Date],VOO_USD_History[Close],"n/a")</f>
        <v>266.19000199999999</v>
      </c>
      <c r="I1174" s="8">
        <f>_xlfn.XLOOKUP(tbDailies[[#This Row],[Date]],VIX_USD_History[DATE],VIX_USD_History[CLOSE],"n/a")</f>
        <v>12.16</v>
      </c>
      <c r="J1174" s="6">
        <f>tbDailies[[#This Row],[BTC-USD]]*tbDailies[[#This Row],[FX]]</f>
        <v>8940.393681908201</v>
      </c>
      <c r="K1174" s="6">
        <f>tbDailies[[#This Row],[ETH-USD]]*tbDailies[[#This Row],[FX]]</f>
        <v>374.02277199999997</v>
      </c>
      <c r="L1174" s="16">
        <f>_xlfn.XLOOKUP(tbDailies[[#This Row],[Month]],tbMonthlies[Month],tbMonthlies[US Inflation],L1175)</f>
        <v>2.7E-2</v>
      </c>
      <c r="M1174" s="39">
        <f>_xlfn.XLOOKUP(tbDailies[[#This Row],[Month]],tbMonthlies[Month],tbMonthlies[Buffett Indicator],M1175)</f>
        <v>1.4165891624911868</v>
      </c>
      <c r="N1174" s="39">
        <f>_xlfn.XLOOKUP(tbDailies[[#This Row],[Month]],tbMonthlies[Month],tbMonthlies[CPI Indicator],N1175)</f>
        <v>0.73475536905906691</v>
      </c>
      <c r="O1174" s="39">
        <f>_xlfn.XLOOKUP(tbDailies[[#This Row],[Month]],tbMonthlies[Month],tbMonthlies[Shiller PE],O1175)</f>
        <v>0.22370000000000001</v>
      </c>
      <c r="P1174" s="39">
        <f>_xlfn.XLOOKUP(tbDailies[[#This Row],[Month]],tbMonthlies[Month],tbMonthlies[Unemployment],P1175)</f>
        <v>3.7999999999999999E-2</v>
      </c>
      <c r="Q1174" s="48">
        <f>_xlfn.XLOOKUP(tbDailies[[#This Row],[Month]],tbMonthlies[Month],tbMonthlies[Debt to GDP],Q1175)</f>
        <v>76.063999999999993</v>
      </c>
    </row>
    <row r="1175" spans="2:17" ht="30" customHeight="1" x14ac:dyDescent="0.25">
      <c r="B1175" s="10">
        <v>43338</v>
      </c>
      <c r="C1175" s="18" t="str">
        <f>TEXT(tbDailies[[#This Row],[Date]],"mmm-yy")</f>
        <v>Aug-18</v>
      </c>
      <c r="D1175" s="4">
        <v>50</v>
      </c>
      <c r="E1175" s="4" t="str">
        <f>_xlfn.XLOOKUP(tbDailies[[#This Row],[Date]],FXUSDCAD[Date],FXUSDCAD[Rate],E1176)</f>
        <v>1.3036</v>
      </c>
      <c r="F1175" s="6">
        <f>_xlfn.XLOOKUP(tbDailies[[#This Row],[Date]],BTC_USD_History[Date],BTC_USD_History[Close],"n/a")</f>
        <v>6707.2597660000001</v>
      </c>
      <c r="G1175" s="6">
        <f>_xlfn.XLOOKUP(tbDailies[[#This Row],[Date]],ETH_USD_History[Date(UTC)],ETH_USD_History[Value],"n/a")</f>
        <v>274.3</v>
      </c>
      <c r="H1175" s="6" t="str">
        <f>_xlfn.XLOOKUP(tbDailies[[#This Row],[Date]],VOO_USD_History[Date],VOO_USD_History[Close],"n/a")</f>
        <v>n/a</v>
      </c>
      <c r="I1175" s="8" t="str">
        <f>_xlfn.XLOOKUP(tbDailies[[#This Row],[Date]],VIX_USD_History[DATE],VIX_USD_History[CLOSE],"n/a")</f>
        <v>n/a</v>
      </c>
      <c r="J1175" s="6">
        <f>tbDailies[[#This Row],[BTC-USD]]*tbDailies[[#This Row],[FX]]</f>
        <v>8743.5838309576011</v>
      </c>
      <c r="K1175" s="6">
        <f>tbDailies[[#This Row],[ETH-USD]]*tbDailies[[#This Row],[FX]]</f>
        <v>357.57748000000004</v>
      </c>
      <c r="L1175" s="16">
        <f>_xlfn.XLOOKUP(tbDailies[[#This Row],[Month]],tbMonthlies[Month],tbMonthlies[US Inflation],L1176)</f>
        <v>2.7E-2</v>
      </c>
      <c r="M1175" s="39">
        <f>_xlfn.XLOOKUP(tbDailies[[#This Row],[Month]],tbMonthlies[Month],tbMonthlies[Buffett Indicator],M1176)</f>
        <v>1.4165891624911868</v>
      </c>
      <c r="N1175" s="39">
        <f>_xlfn.XLOOKUP(tbDailies[[#This Row],[Month]],tbMonthlies[Month],tbMonthlies[CPI Indicator],N1176)</f>
        <v>0.73475536905906691</v>
      </c>
      <c r="O1175" s="39">
        <f>_xlfn.XLOOKUP(tbDailies[[#This Row],[Month]],tbMonthlies[Month],tbMonthlies[Shiller PE],O1176)</f>
        <v>0.22370000000000001</v>
      </c>
      <c r="P1175" s="39">
        <f>_xlfn.XLOOKUP(tbDailies[[#This Row],[Month]],tbMonthlies[Month],tbMonthlies[Unemployment],P1176)</f>
        <v>3.7999999999999999E-2</v>
      </c>
      <c r="Q1175" s="48">
        <f>_xlfn.XLOOKUP(tbDailies[[#This Row],[Month]],tbMonthlies[Month],tbMonthlies[Debt to GDP],Q1176)</f>
        <v>76.063999999999993</v>
      </c>
    </row>
    <row r="1176" spans="2:17" ht="30" customHeight="1" x14ac:dyDescent="0.25">
      <c r="B1176" s="10">
        <v>43337</v>
      </c>
      <c r="C1176" s="18" t="str">
        <f>TEXT(tbDailies[[#This Row],[Date]],"mmm-yy")</f>
        <v>Aug-18</v>
      </c>
      <c r="D1176" s="4">
        <v>50</v>
      </c>
      <c r="E1176" s="4" t="str">
        <f>_xlfn.XLOOKUP(tbDailies[[#This Row],[Date]],FXUSDCAD[Date],FXUSDCAD[Rate],E1177)</f>
        <v>1.3036</v>
      </c>
      <c r="F1176" s="6">
        <f>_xlfn.XLOOKUP(tbDailies[[#This Row],[Date]],BTC_USD_History[Date],BTC_USD_History[Close],"n/a")</f>
        <v>6763.1899409999996</v>
      </c>
      <c r="G1176" s="6">
        <f>_xlfn.XLOOKUP(tbDailies[[#This Row],[Date]],ETH_USD_History[Date(UTC)],ETH_USD_History[Value],"n/a")</f>
        <v>277.56</v>
      </c>
      <c r="H1176" s="6" t="str">
        <f>_xlfn.XLOOKUP(tbDailies[[#This Row],[Date]],VOO_USD_History[Date],VOO_USD_History[Close],"n/a")</f>
        <v>n/a</v>
      </c>
      <c r="I1176" s="8" t="str">
        <f>_xlfn.XLOOKUP(tbDailies[[#This Row],[Date]],VIX_USD_History[DATE],VIX_USD_History[CLOSE],"n/a")</f>
        <v>n/a</v>
      </c>
      <c r="J1176" s="6">
        <f>tbDailies[[#This Row],[BTC-USD]]*tbDailies[[#This Row],[FX]]</f>
        <v>8816.4944070876008</v>
      </c>
      <c r="K1176" s="6">
        <f>tbDailies[[#This Row],[ETH-USD]]*tbDailies[[#This Row],[FX]]</f>
        <v>361.82721600000002</v>
      </c>
      <c r="L1176" s="16">
        <f>_xlfn.XLOOKUP(tbDailies[[#This Row],[Month]],tbMonthlies[Month],tbMonthlies[US Inflation],L1177)</f>
        <v>2.7E-2</v>
      </c>
      <c r="M1176" s="39">
        <f>_xlfn.XLOOKUP(tbDailies[[#This Row],[Month]],tbMonthlies[Month],tbMonthlies[Buffett Indicator],M1177)</f>
        <v>1.4165891624911868</v>
      </c>
      <c r="N1176" s="39">
        <f>_xlfn.XLOOKUP(tbDailies[[#This Row],[Month]],tbMonthlies[Month],tbMonthlies[CPI Indicator],N1177)</f>
        <v>0.73475536905906691</v>
      </c>
      <c r="O1176" s="39">
        <f>_xlfn.XLOOKUP(tbDailies[[#This Row],[Month]],tbMonthlies[Month],tbMonthlies[Shiller PE],O1177)</f>
        <v>0.22370000000000001</v>
      </c>
      <c r="P1176" s="39">
        <f>_xlfn.XLOOKUP(tbDailies[[#This Row],[Month]],tbMonthlies[Month],tbMonthlies[Unemployment],P1177)</f>
        <v>3.7999999999999999E-2</v>
      </c>
      <c r="Q1176" s="48">
        <f>_xlfn.XLOOKUP(tbDailies[[#This Row],[Month]],tbMonthlies[Month],tbMonthlies[Debt to GDP],Q1177)</f>
        <v>76.063999999999993</v>
      </c>
    </row>
    <row r="1177" spans="2:17" ht="30" customHeight="1" x14ac:dyDescent="0.25">
      <c r="B1177" s="10">
        <v>43336</v>
      </c>
      <c r="C1177" s="18" t="str">
        <f>TEXT(tbDailies[[#This Row],[Date]],"mmm-yy")</f>
        <v>Aug-18</v>
      </c>
      <c r="D1177" s="4">
        <v>50</v>
      </c>
      <c r="E1177" s="4" t="str">
        <f>_xlfn.XLOOKUP(tbDailies[[#This Row],[Date]],FXUSDCAD[Date],FXUSDCAD[Rate],E1178)</f>
        <v>1.3036</v>
      </c>
      <c r="F1177" s="6">
        <f>_xlfn.XLOOKUP(tbDailies[[#This Row],[Date]],BTC_USD_History[Date],BTC_USD_History[Close],"n/a")</f>
        <v>6719.9599609999996</v>
      </c>
      <c r="G1177" s="6">
        <f>_xlfn.XLOOKUP(tbDailies[[#This Row],[Date]],ETH_USD_History[Date(UTC)],ETH_USD_History[Value],"n/a")</f>
        <v>281.37</v>
      </c>
      <c r="H1177" s="6">
        <f>_xlfn.XLOOKUP(tbDailies[[#This Row],[Date]],VOO_USD_History[Date],VOO_USD_History[Close],"n/a")</f>
        <v>264.20001200000002</v>
      </c>
      <c r="I1177" s="8">
        <f>_xlfn.XLOOKUP(tbDailies[[#This Row],[Date]],VIX_USD_History[DATE],VIX_USD_History[CLOSE],"n/a")</f>
        <v>11.99</v>
      </c>
      <c r="J1177" s="6">
        <f>tbDailies[[#This Row],[BTC-USD]]*tbDailies[[#This Row],[FX]]</f>
        <v>8760.1398051596007</v>
      </c>
      <c r="K1177" s="6">
        <f>tbDailies[[#This Row],[ETH-USD]]*tbDailies[[#This Row],[FX]]</f>
        <v>366.79393200000004</v>
      </c>
      <c r="L1177" s="16">
        <f>_xlfn.XLOOKUP(tbDailies[[#This Row],[Month]],tbMonthlies[Month],tbMonthlies[US Inflation],L1178)</f>
        <v>2.7E-2</v>
      </c>
      <c r="M1177" s="39">
        <f>_xlfn.XLOOKUP(tbDailies[[#This Row],[Month]],tbMonthlies[Month],tbMonthlies[Buffett Indicator],M1178)</f>
        <v>1.4165891624911868</v>
      </c>
      <c r="N1177" s="39">
        <f>_xlfn.XLOOKUP(tbDailies[[#This Row],[Month]],tbMonthlies[Month],tbMonthlies[CPI Indicator],N1178)</f>
        <v>0.73475536905906691</v>
      </c>
      <c r="O1177" s="39">
        <f>_xlfn.XLOOKUP(tbDailies[[#This Row],[Month]],tbMonthlies[Month],tbMonthlies[Shiller PE],O1178)</f>
        <v>0.22370000000000001</v>
      </c>
      <c r="P1177" s="39">
        <f>_xlfn.XLOOKUP(tbDailies[[#This Row],[Month]],tbMonthlies[Month],tbMonthlies[Unemployment],P1178)</f>
        <v>3.7999999999999999E-2</v>
      </c>
      <c r="Q1177" s="48">
        <f>_xlfn.XLOOKUP(tbDailies[[#This Row],[Month]],tbMonthlies[Month],tbMonthlies[Debt to GDP],Q1178)</f>
        <v>76.063999999999993</v>
      </c>
    </row>
    <row r="1178" spans="2:17" ht="30" customHeight="1" x14ac:dyDescent="0.25">
      <c r="B1178" s="10">
        <v>43335</v>
      </c>
      <c r="C1178" s="18" t="str">
        <f>TEXT(tbDailies[[#This Row],[Date]],"mmm-yy")</f>
        <v>Aug-18</v>
      </c>
      <c r="D1178" s="4">
        <v>50</v>
      </c>
      <c r="E1178" s="4" t="str">
        <f>_xlfn.XLOOKUP(tbDailies[[#This Row],[Date]],FXUSDCAD[Date],FXUSDCAD[Rate],E1179)</f>
        <v>1.3063</v>
      </c>
      <c r="F1178" s="6">
        <f>_xlfn.XLOOKUP(tbDailies[[#This Row],[Date]],BTC_USD_History[Date],BTC_USD_History[Close],"n/a")</f>
        <v>6534.8798829999996</v>
      </c>
      <c r="G1178" s="6">
        <f>_xlfn.XLOOKUP(tbDailies[[#This Row],[Date]],ETH_USD_History[Date(UTC)],ETH_USD_History[Value],"n/a")</f>
        <v>275.83</v>
      </c>
      <c r="H1178" s="6">
        <f>_xlfn.XLOOKUP(tbDailies[[#This Row],[Date]],VOO_USD_History[Date],VOO_USD_History[Close],"n/a")</f>
        <v>262.54998799999998</v>
      </c>
      <c r="I1178" s="8">
        <f>_xlfn.XLOOKUP(tbDailies[[#This Row],[Date]],VIX_USD_History[DATE],VIX_USD_History[CLOSE],"n/a")</f>
        <v>12.41</v>
      </c>
      <c r="J1178" s="6">
        <f>tbDailies[[#This Row],[BTC-USD]]*tbDailies[[#This Row],[FX]]</f>
        <v>8536.5135911629004</v>
      </c>
      <c r="K1178" s="6">
        <f>tbDailies[[#This Row],[ETH-USD]]*tbDailies[[#This Row],[FX]]</f>
        <v>360.31672900000001</v>
      </c>
      <c r="L1178" s="16">
        <f>_xlfn.XLOOKUP(tbDailies[[#This Row],[Month]],tbMonthlies[Month],tbMonthlies[US Inflation],L1179)</f>
        <v>2.7E-2</v>
      </c>
      <c r="M1178" s="39">
        <f>_xlfn.XLOOKUP(tbDailies[[#This Row],[Month]],tbMonthlies[Month],tbMonthlies[Buffett Indicator],M1179)</f>
        <v>1.4165891624911868</v>
      </c>
      <c r="N1178" s="39">
        <f>_xlfn.XLOOKUP(tbDailies[[#This Row],[Month]],tbMonthlies[Month],tbMonthlies[CPI Indicator],N1179)</f>
        <v>0.73475536905906691</v>
      </c>
      <c r="O1178" s="39">
        <f>_xlfn.XLOOKUP(tbDailies[[#This Row],[Month]],tbMonthlies[Month],tbMonthlies[Shiller PE],O1179)</f>
        <v>0.22370000000000001</v>
      </c>
      <c r="P1178" s="39">
        <f>_xlfn.XLOOKUP(tbDailies[[#This Row],[Month]],tbMonthlies[Month],tbMonthlies[Unemployment],P1179)</f>
        <v>3.7999999999999999E-2</v>
      </c>
      <c r="Q1178" s="48">
        <f>_xlfn.XLOOKUP(tbDailies[[#This Row],[Month]],tbMonthlies[Month],tbMonthlies[Debt to GDP],Q1179)</f>
        <v>76.063999999999993</v>
      </c>
    </row>
    <row r="1179" spans="2:17" ht="30" customHeight="1" x14ac:dyDescent="0.25">
      <c r="B1179" s="10">
        <v>43334</v>
      </c>
      <c r="C1179" s="18" t="str">
        <f>TEXT(tbDailies[[#This Row],[Date]],"mmm-yy")</f>
        <v>Aug-18</v>
      </c>
      <c r="D1179" s="4">
        <v>50</v>
      </c>
      <c r="E1179" s="4" t="str">
        <f>_xlfn.XLOOKUP(tbDailies[[#This Row],[Date]],FXUSDCAD[Date],FXUSDCAD[Rate],E1180)</f>
        <v>1.3016</v>
      </c>
      <c r="F1179" s="6">
        <f>_xlfn.XLOOKUP(tbDailies[[#This Row],[Date]],BTC_USD_History[Date],BTC_USD_History[Close],"n/a")</f>
        <v>6376.7099609999996</v>
      </c>
      <c r="G1179" s="6">
        <f>_xlfn.XLOOKUP(tbDailies[[#This Row],[Date]],ETH_USD_History[Date(UTC)],ETH_USD_History[Value],"n/a")</f>
        <v>270.37</v>
      </c>
      <c r="H1179" s="6">
        <f>_xlfn.XLOOKUP(tbDailies[[#This Row],[Date]],VOO_USD_History[Date],VOO_USD_History[Close],"n/a")</f>
        <v>262.92999300000002</v>
      </c>
      <c r="I1179" s="8">
        <f>_xlfn.XLOOKUP(tbDailies[[#This Row],[Date]],VIX_USD_History[DATE],VIX_USD_History[CLOSE],"n/a")</f>
        <v>12.25</v>
      </c>
      <c r="J1179" s="6">
        <f>tbDailies[[#This Row],[BTC-USD]]*tbDailies[[#This Row],[FX]]</f>
        <v>8299.9256852376002</v>
      </c>
      <c r="K1179" s="6">
        <f>tbDailies[[#This Row],[ETH-USD]]*tbDailies[[#This Row],[FX]]</f>
        <v>351.91359200000005</v>
      </c>
      <c r="L1179" s="16">
        <f>_xlfn.XLOOKUP(tbDailies[[#This Row],[Month]],tbMonthlies[Month],tbMonthlies[US Inflation],L1180)</f>
        <v>2.7E-2</v>
      </c>
      <c r="M1179" s="39">
        <f>_xlfn.XLOOKUP(tbDailies[[#This Row],[Month]],tbMonthlies[Month],tbMonthlies[Buffett Indicator],M1180)</f>
        <v>1.4165891624911868</v>
      </c>
      <c r="N1179" s="39">
        <f>_xlfn.XLOOKUP(tbDailies[[#This Row],[Month]],tbMonthlies[Month],tbMonthlies[CPI Indicator],N1180)</f>
        <v>0.73475536905906691</v>
      </c>
      <c r="O1179" s="39">
        <f>_xlfn.XLOOKUP(tbDailies[[#This Row],[Month]],tbMonthlies[Month],tbMonthlies[Shiller PE],O1180)</f>
        <v>0.22370000000000001</v>
      </c>
      <c r="P1179" s="39">
        <f>_xlfn.XLOOKUP(tbDailies[[#This Row],[Month]],tbMonthlies[Month],tbMonthlies[Unemployment],P1180)</f>
        <v>3.7999999999999999E-2</v>
      </c>
      <c r="Q1179" s="48">
        <f>_xlfn.XLOOKUP(tbDailies[[#This Row],[Month]],tbMonthlies[Month],tbMonthlies[Debt to GDP],Q1180)</f>
        <v>76.063999999999993</v>
      </c>
    </row>
    <row r="1180" spans="2:17" ht="30" customHeight="1" x14ac:dyDescent="0.25">
      <c r="B1180" s="10">
        <v>43333</v>
      </c>
      <c r="C1180" s="18" t="str">
        <f>TEXT(tbDailies[[#This Row],[Date]],"mmm-yy")</f>
        <v>Aug-18</v>
      </c>
      <c r="D1180" s="4">
        <v>50</v>
      </c>
      <c r="E1180" s="4" t="str">
        <f>_xlfn.XLOOKUP(tbDailies[[#This Row],[Date]],FXUSDCAD[Date],FXUSDCAD[Rate],E1181)</f>
        <v>1.3036</v>
      </c>
      <c r="F1180" s="6">
        <f>_xlfn.XLOOKUP(tbDailies[[#This Row],[Date]],BTC_USD_History[Date],BTC_USD_History[Close],"n/a")</f>
        <v>6488.7597660000001</v>
      </c>
      <c r="G1180" s="6">
        <f>_xlfn.XLOOKUP(tbDailies[[#This Row],[Date]],ETH_USD_History[Date(UTC)],ETH_USD_History[Value],"n/a")</f>
        <v>281.13</v>
      </c>
      <c r="H1180" s="6">
        <f>_xlfn.XLOOKUP(tbDailies[[#This Row],[Date]],VOO_USD_History[Date],VOO_USD_History[Close],"n/a")</f>
        <v>263.01001000000002</v>
      </c>
      <c r="I1180" s="8">
        <f>_xlfn.XLOOKUP(tbDailies[[#This Row],[Date]],VIX_USD_History[DATE],VIX_USD_History[CLOSE],"n/a")</f>
        <v>12.86</v>
      </c>
      <c r="J1180" s="6">
        <f>tbDailies[[#This Row],[BTC-USD]]*tbDailies[[#This Row],[FX]]</f>
        <v>8458.7472309576006</v>
      </c>
      <c r="K1180" s="6">
        <f>tbDailies[[#This Row],[ETH-USD]]*tbDailies[[#This Row],[FX]]</f>
        <v>366.48106799999999</v>
      </c>
      <c r="L1180" s="16">
        <f>_xlfn.XLOOKUP(tbDailies[[#This Row],[Month]],tbMonthlies[Month],tbMonthlies[US Inflation],L1181)</f>
        <v>2.7E-2</v>
      </c>
      <c r="M1180" s="39">
        <f>_xlfn.XLOOKUP(tbDailies[[#This Row],[Month]],tbMonthlies[Month],tbMonthlies[Buffett Indicator],M1181)</f>
        <v>1.4165891624911868</v>
      </c>
      <c r="N1180" s="39">
        <f>_xlfn.XLOOKUP(tbDailies[[#This Row],[Month]],tbMonthlies[Month],tbMonthlies[CPI Indicator],N1181)</f>
        <v>0.73475536905906691</v>
      </c>
      <c r="O1180" s="39">
        <f>_xlfn.XLOOKUP(tbDailies[[#This Row],[Month]],tbMonthlies[Month],tbMonthlies[Shiller PE],O1181)</f>
        <v>0.22370000000000001</v>
      </c>
      <c r="P1180" s="39">
        <f>_xlfn.XLOOKUP(tbDailies[[#This Row],[Month]],tbMonthlies[Month],tbMonthlies[Unemployment],P1181)</f>
        <v>3.7999999999999999E-2</v>
      </c>
      <c r="Q1180" s="48">
        <f>_xlfn.XLOOKUP(tbDailies[[#This Row],[Month]],tbMonthlies[Month],tbMonthlies[Debt to GDP],Q1181)</f>
        <v>76.063999999999993</v>
      </c>
    </row>
    <row r="1181" spans="2:17" ht="30" customHeight="1" x14ac:dyDescent="0.25">
      <c r="B1181" s="10">
        <v>43332</v>
      </c>
      <c r="C1181" s="18" t="str">
        <f>TEXT(tbDailies[[#This Row],[Date]],"mmm-yy")</f>
        <v>Aug-18</v>
      </c>
      <c r="D1181" s="4">
        <v>50</v>
      </c>
      <c r="E1181" s="4" t="str">
        <f>_xlfn.XLOOKUP(tbDailies[[#This Row],[Date]],FXUSDCAD[Date],FXUSDCAD[Rate],E1182)</f>
        <v>1.3065</v>
      </c>
      <c r="F1181" s="6">
        <f>_xlfn.XLOOKUP(tbDailies[[#This Row],[Date]],BTC_USD_History[Date],BTC_USD_History[Close],"n/a")</f>
        <v>6308.5297849999997</v>
      </c>
      <c r="G1181" s="6">
        <f>_xlfn.XLOOKUP(tbDailies[[#This Row],[Date]],ETH_USD_History[Date(UTC)],ETH_USD_History[Value],"n/a")</f>
        <v>270.81</v>
      </c>
      <c r="H1181" s="6">
        <f>_xlfn.XLOOKUP(tbDailies[[#This Row],[Date]],VOO_USD_History[Date],VOO_USD_History[Close],"n/a")</f>
        <v>262.44000199999999</v>
      </c>
      <c r="I1181" s="8">
        <f>_xlfn.XLOOKUP(tbDailies[[#This Row],[Date]],VIX_USD_History[DATE],VIX_USD_History[CLOSE],"n/a")</f>
        <v>12.49</v>
      </c>
      <c r="J1181" s="6">
        <f>tbDailies[[#This Row],[BTC-USD]]*tbDailies[[#This Row],[FX]]</f>
        <v>8242.0941641025001</v>
      </c>
      <c r="K1181" s="6">
        <f>tbDailies[[#This Row],[ETH-USD]]*tbDailies[[#This Row],[FX]]</f>
        <v>353.813265</v>
      </c>
      <c r="L1181" s="16">
        <f>_xlfn.XLOOKUP(tbDailies[[#This Row],[Month]],tbMonthlies[Month],tbMonthlies[US Inflation],L1182)</f>
        <v>2.7E-2</v>
      </c>
      <c r="M1181" s="39">
        <f>_xlfn.XLOOKUP(tbDailies[[#This Row],[Month]],tbMonthlies[Month],tbMonthlies[Buffett Indicator],M1182)</f>
        <v>1.4165891624911868</v>
      </c>
      <c r="N1181" s="39">
        <f>_xlfn.XLOOKUP(tbDailies[[#This Row],[Month]],tbMonthlies[Month],tbMonthlies[CPI Indicator],N1182)</f>
        <v>0.73475536905906691</v>
      </c>
      <c r="O1181" s="39">
        <f>_xlfn.XLOOKUP(tbDailies[[#This Row],[Month]],tbMonthlies[Month],tbMonthlies[Shiller PE],O1182)</f>
        <v>0.22370000000000001</v>
      </c>
      <c r="P1181" s="39">
        <f>_xlfn.XLOOKUP(tbDailies[[#This Row],[Month]],tbMonthlies[Month],tbMonthlies[Unemployment],P1182)</f>
        <v>3.7999999999999999E-2</v>
      </c>
      <c r="Q1181" s="48">
        <f>_xlfn.XLOOKUP(tbDailies[[#This Row],[Month]],tbMonthlies[Month],tbMonthlies[Debt to GDP],Q1182)</f>
        <v>76.063999999999993</v>
      </c>
    </row>
    <row r="1182" spans="2:17" ht="30" customHeight="1" x14ac:dyDescent="0.25">
      <c r="B1182" s="10">
        <v>43331</v>
      </c>
      <c r="C1182" s="18" t="str">
        <f>TEXT(tbDailies[[#This Row],[Date]],"mmm-yy")</f>
        <v>Aug-18</v>
      </c>
      <c r="D1182" s="4">
        <v>50</v>
      </c>
      <c r="E1182" s="4" t="str">
        <f>_xlfn.XLOOKUP(tbDailies[[#This Row],[Date]],FXUSDCAD[Date],FXUSDCAD[Rate],E1183)</f>
        <v>1.3081</v>
      </c>
      <c r="F1182" s="6">
        <f>_xlfn.XLOOKUP(tbDailies[[#This Row],[Date]],BTC_USD_History[Date],BTC_USD_History[Close],"n/a")</f>
        <v>6506.0698240000002</v>
      </c>
      <c r="G1182" s="6">
        <f>_xlfn.XLOOKUP(tbDailies[[#This Row],[Date]],ETH_USD_History[Date(UTC)],ETH_USD_History[Value],"n/a")</f>
        <v>299.62</v>
      </c>
      <c r="H1182" s="6" t="str">
        <f>_xlfn.XLOOKUP(tbDailies[[#This Row],[Date]],VOO_USD_History[Date],VOO_USD_History[Close],"n/a")</f>
        <v>n/a</v>
      </c>
      <c r="I1182" s="8" t="str">
        <f>_xlfn.XLOOKUP(tbDailies[[#This Row],[Date]],VIX_USD_History[DATE],VIX_USD_History[CLOSE],"n/a")</f>
        <v>n/a</v>
      </c>
      <c r="J1182" s="6">
        <f>tbDailies[[#This Row],[BTC-USD]]*tbDailies[[#This Row],[FX]]</f>
        <v>8510.5899367744005</v>
      </c>
      <c r="K1182" s="6">
        <f>tbDailies[[#This Row],[ETH-USD]]*tbDailies[[#This Row],[FX]]</f>
        <v>391.93292200000002</v>
      </c>
      <c r="L1182" s="16">
        <f>_xlfn.XLOOKUP(tbDailies[[#This Row],[Month]],tbMonthlies[Month],tbMonthlies[US Inflation],L1183)</f>
        <v>2.7E-2</v>
      </c>
      <c r="M1182" s="39">
        <f>_xlfn.XLOOKUP(tbDailies[[#This Row],[Month]],tbMonthlies[Month],tbMonthlies[Buffett Indicator],M1183)</f>
        <v>1.4165891624911868</v>
      </c>
      <c r="N1182" s="39">
        <f>_xlfn.XLOOKUP(tbDailies[[#This Row],[Month]],tbMonthlies[Month],tbMonthlies[CPI Indicator],N1183)</f>
        <v>0.73475536905906691</v>
      </c>
      <c r="O1182" s="39">
        <f>_xlfn.XLOOKUP(tbDailies[[#This Row],[Month]],tbMonthlies[Month],tbMonthlies[Shiller PE],O1183)</f>
        <v>0.22370000000000001</v>
      </c>
      <c r="P1182" s="39">
        <f>_xlfn.XLOOKUP(tbDailies[[#This Row],[Month]],tbMonthlies[Month],tbMonthlies[Unemployment],P1183)</f>
        <v>3.7999999999999999E-2</v>
      </c>
      <c r="Q1182" s="48">
        <f>_xlfn.XLOOKUP(tbDailies[[#This Row],[Month]],tbMonthlies[Month],tbMonthlies[Debt to GDP],Q1183)</f>
        <v>76.063999999999993</v>
      </c>
    </row>
    <row r="1183" spans="2:17" ht="30" customHeight="1" x14ac:dyDescent="0.25">
      <c r="B1183" s="10">
        <v>43330</v>
      </c>
      <c r="C1183" s="18" t="str">
        <f>TEXT(tbDailies[[#This Row],[Date]],"mmm-yy")</f>
        <v>Aug-18</v>
      </c>
      <c r="D1183" s="4">
        <v>50</v>
      </c>
      <c r="E1183" s="4" t="str">
        <f>_xlfn.XLOOKUP(tbDailies[[#This Row],[Date]],FXUSDCAD[Date],FXUSDCAD[Rate],E1184)</f>
        <v>1.3081</v>
      </c>
      <c r="F1183" s="6">
        <f>_xlfn.XLOOKUP(tbDailies[[#This Row],[Date]],BTC_USD_History[Date],BTC_USD_History[Close],"n/a")</f>
        <v>6423.7597660000001</v>
      </c>
      <c r="G1183" s="6">
        <f>_xlfn.XLOOKUP(tbDailies[[#This Row],[Date]],ETH_USD_History[Date(UTC)],ETH_USD_History[Value],"n/a")</f>
        <v>294.85000000000002</v>
      </c>
      <c r="H1183" s="6" t="str">
        <f>_xlfn.XLOOKUP(tbDailies[[#This Row],[Date]],VOO_USD_History[Date],VOO_USD_History[Close],"n/a")</f>
        <v>n/a</v>
      </c>
      <c r="I1183" s="8" t="str">
        <f>_xlfn.XLOOKUP(tbDailies[[#This Row],[Date]],VIX_USD_History[DATE],VIX_USD_History[CLOSE],"n/a")</f>
        <v>n/a</v>
      </c>
      <c r="J1183" s="6">
        <f>tbDailies[[#This Row],[BTC-USD]]*tbDailies[[#This Row],[FX]]</f>
        <v>8402.9201499046012</v>
      </c>
      <c r="K1183" s="6">
        <f>tbDailies[[#This Row],[ETH-USD]]*tbDailies[[#This Row],[FX]]</f>
        <v>385.69328500000006</v>
      </c>
      <c r="L1183" s="16">
        <f>_xlfn.XLOOKUP(tbDailies[[#This Row],[Month]],tbMonthlies[Month],tbMonthlies[US Inflation],L1184)</f>
        <v>2.7E-2</v>
      </c>
      <c r="M1183" s="39">
        <f>_xlfn.XLOOKUP(tbDailies[[#This Row],[Month]],tbMonthlies[Month],tbMonthlies[Buffett Indicator],M1184)</f>
        <v>1.4165891624911868</v>
      </c>
      <c r="N1183" s="39">
        <f>_xlfn.XLOOKUP(tbDailies[[#This Row],[Month]],tbMonthlies[Month],tbMonthlies[CPI Indicator],N1184)</f>
        <v>0.73475536905906691</v>
      </c>
      <c r="O1183" s="39">
        <f>_xlfn.XLOOKUP(tbDailies[[#This Row],[Month]],tbMonthlies[Month],tbMonthlies[Shiller PE],O1184)</f>
        <v>0.22370000000000001</v>
      </c>
      <c r="P1183" s="39">
        <f>_xlfn.XLOOKUP(tbDailies[[#This Row],[Month]],tbMonthlies[Month],tbMonthlies[Unemployment],P1184)</f>
        <v>3.7999999999999999E-2</v>
      </c>
      <c r="Q1183" s="48">
        <f>_xlfn.XLOOKUP(tbDailies[[#This Row],[Month]],tbMonthlies[Month],tbMonthlies[Debt to GDP],Q1184)</f>
        <v>76.063999999999993</v>
      </c>
    </row>
    <row r="1184" spans="2:17" ht="30" customHeight="1" x14ac:dyDescent="0.25">
      <c r="B1184" s="10">
        <v>43329</v>
      </c>
      <c r="C1184" s="18" t="str">
        <f>TEXT(tbDailies[[#This Row],[Date]],"mmm-yy")</f>
        <v>Aug-18</v>
      </c>
      <c r="D1184" s="4">
        <v>50</v>
      </c>
      <c r="E1184" s="4" t="str">
        <f>_xlfn.XLOOKUP(tbDailies[[#This Row],[Date]],FXUSDCAD[Date],FXUSDCAD[Rate],E1185)</f>
        <v>1.3081</v>
      </c>
      <c r="F1184" s="6">
        <f>_xlfn.XLOOKUP(tbDailies[[#This Row],[Date]],BTC_USD_History[Date],BTC_USD_History[Close],"n/a")</f>
        <v>6580.6298829999996</v>
      </c>
      <c r="G1184" s="6">
        <f>_xlfn.XLOOKUP(tbDailies[[#This Row],[Date]],ETH_USD_History[Date(UTC)],ETH_USD_History[Value],"n/a")</f>
        <v>317.57</v>
      </c>
      <c r="H1184" s="6">
        <f>_xlfn.XLOOKUP(tbDailies[[#This Row],[Date]],VOO_USD_History[Date],VOO_USD_History[Close],"n/a")</f>
        <v>261.85998499999999</v>
      </c>
      <c r="I1184" s="8">
        <f>_xlfn.XLOOKUP(tbDailies[[#This Row],[Date]],VIX_USD_History[DATE],VIX_USD_History[CLOSE],"n/a")</f>
        <v>12.64</v>
      </c>
      <c r="J1184" s="6">
        <f>tbDailies[[#This Row],[BTC-USD]]*tbDailies[[#This Row],[FX]]</f>
        <v>8608.1219499522995</v>
      </c>
      <c r="K1184" s="6">
        <f>tbDailies[[#This Row],[ETH-USD]]*tbDailies[[#This Row],[FX]]</f>
        <v>415.41331700000001</v>
      </c>
      <c r="L1184" s="16">
        <f>_xlfn.XLOOKUP(tbDailies[[#This Row],[Month]],tbMonthlies[Month],tbMonthlies[US Inflation],L1185)</f>
        <v>2.7E-2</v>
      </c>
      <c r="M1184" s="39">
        <f>_xlfn.XLOOKUP(tbDailies[[#This Row],[Month]],tbMonthlies[Month],tbMonthlies[Buffett Indicator],M1185)</f>
        <v>1.4165891624911868</v>
      </c>
      <c r="N1184" s="39">
        <f>_xlfn.XLOOKUP(tbDailies[[#This Row],[Month]],tbMonthlies[Month],tbMonthlies[CPI Indicator],N1185)</f>
        <v>0.73475536905906691</v>
      </c>
      <c r="O1184" s="39">
        <f>_xlfn.XLOOKUP(tbDailies[[#This Row],[Month]],tbMonthlies[Month],tbMonthlies[Shiller PE],O1185)</f>
        <v>0.22370000000000001</v>
      </c>
      <c r="P1184" s="39">
        <f>_xlfn.XLOOKUP(tbDailies[[#This Row],[Month]],tbMonthlies[Month],tbMonthlies[Unemployment],P1185)</f>
        <v>3.7999999999999999E-2</v>
      </c>
      <c r="Q1184" s="48">
        <f>_xlfn.XLOOKUP(tbDailies[[#This Row],[Month]],tbMonthlies[Month],tbMonthlies[Debt to GDP],Q1185)</f>
        <v>76.063999999999993</v>
      </c>
    </row>
    <row r="1185" spans="2:17" ht="30" customHeight="1" x14ac:dyDescent="0.25">
      <c r="B1185" s="10">
        <v>43328</v>
      </c>
      <c r="C1185" s="18" t="str">
        <f>TEXT(tbDailies[[#This Row],[Date]],"mmm-yy")</f>
        <v>Aug-18</v>
      </c>
      <c r="D1185" s="4">
        <v>50</v>
      </c>
      <c r="E1185" s="4" t="str">
        <f>_xlfn.XLOOKUP(tbDailies[[#This Row],[Date]],FXUSDCAD[Date],FXUSDCAD[Rate],E1186)</f>
        <v>1.3152</v>
      </c>
      <c r="F1185" s="6">
        <f>_xlfn.XLOOKUP(tbDailies[[#This Row],[Date]],BTC_USD_History[Date],BTC_USD_History[Close],"n/a")</f>
        <v>6334.7299800000001</v>
      </c>
      <c r="G1185" s="6">
        <f>_xlfn.XLOOKUP(tbDailies[[#This Row],[Date]],ETH_USD_History[Date(UTC)],ETH_USD_History[Value],"n/a")</f>
        <v>286.8</v>
      </c>
      <c r="H1185" s="6">
        <f>_xlfn.XLOOKUP(tbDailies[[#This Row],[Date]],VOO_USD_History[Date],VOO_USD_History[Close],"n/a")</f>
        <v>260.98998999999998</v>
      </c>
      <c r="I1185" s="8">
        <f>_xlfn.XLOOKUP(tbDailies[[#This Row],[Date]],VIX_USD_History[DATE],VIX_USD_History[CLOSE],"n/a")</f>
        <v>13.45</v>
      </c>
      <c r="J1185" s="6">
        <f>tbDailies[[#This Row],[BTC-USD]]*tbDailies[[#This Row],[FX]]</f>
        <v>8331.4368696959991</v>
      </c>
      <c r="K1185" s="6">
        <f>tbDailies[[#This Row],[ETH-USD]]*tbDailies[[#This Row],[FX]]</f>
        <v>377.19936000000001</v>
      </c>
      <c r="L1185" s="16">
        <f>_xlfn.XLOOKUP(tbDailies[[#This Row],[Month]],tbMonthlies[Month],tbMonthlies[US Inflation],L1186)</f>
        <v>2.7E-2</v>
      </c>
      <c r="M1185" s="39">
        <f>_xlfn.XLOOKUP(tbDailies[[#This Row],[Month]],tbMonthlies[Month],tbMonthlies[Buffett Indicator],M1186)</f>
        <v>1.4165891624911868</v>
      </c>
      <c r="N1185" s="39">
        <f>_xlfn.XLOOKUP(tbDailies[[#This Row],[Month]],tbMonthlies[Month],tbMonthlies[CPI Indicator],N1186)</f>
        <v>0.73475536905906691</v>
      </c>
      <c r="O1185" s="39">
        <f>_xlfn.XLOOKUP(tbDailies[[#This Row],[Month]],tbMonthlies[Month],tbMonthlies[Shiller PE],O1186)</f>
        <v>0.22370000000000001</v>
      </c>
      <c r="P1185" s="39">
        <f>_xlfn.XLOOKUP(tbDailies[[#This Row],[Month]],tbMonthlies[Month],tbMonthlies[Unemployment],P1186)</f>
        <v>3.7999999999999999E-2</v>
      </c>
      <c r="Q1185" s="48">
        <f>_xlfn.XLOOKUP(tbDailies[[#This Row],[Month]],tbMonthlies[Month],tbMonthlies[Debt to GDP],Q1186)</f>
        <v>76.063999999999993</v>
      </c>
    </row>
    <row r="1186" spans="2:17" ht="30" customHeight="1" x14ac:dyDescent="0.25">
      <c r="B1186" s="10">
        <v>43327</v>
      </c>
      <c r="C1186" s="18" t="str">
        <f>TEXT(tbDailies[[#This Row],[Date]],"mmm-yy")</f>
        <v>Aug-18</v>
      </c>
      <c r="D1186" s="4">
        <v>50</v>
      </c>
      <c r="E1186" s="4" t="str">
        <f>_xlfn.XLOOKUP(tbDailies[[#This Row],[Date]],FXUSDCAD[Date],FXUSDCAD[Rate],E1187)</f>
        <v>1.3138</v>
      </c>
      <c r="F1186" s="6">
        <f>_xlfn.XLOOKUP(tbDailies[[#This Row],[Date]],BTC_USD_History[Date],BTC_USD_History[Close],"n/a")</f>
        <v>6308.5200199999999</v>
      </c>
      <c r="G1186" s="6">
        <f>_xlfn.XLOOKUP(tbDailies[[#This Row],[Date]],ETH_USD_History[Date(UTC)],ETH_USD_History[Value],"n/a")</f>
        <v>281.24</v>
      </c>
      <c r="H1186" s="6">
        <f>_xlfn.XLOOKUP(tbDailies[[#This Row],[Date]],VOO_USD_History[Date],VOO_USD_History[Close],"n/a")</f>
        <v>258.89001500000001</v>
      </c>
      <c r="I1186" s="8">
        <f>_xlfn.XLOOKUP(tbDailies[[#This Row],[Date]],VIX_USD_History[DATE],VIX_USD_History[CLOSE],"n/a")</f>
        <v>14.64</v>
      </c>
      <c r="J1186" s="6">
        <f>tbDailies[[#This Row],[BTC-USD]]*tbDailies[[#This Row],[FX]]</f>
        <v>8288.1336022760006</v>
      </c>
      <c r="K1186" s="6">
        <f>tbDailies[[#This Row],[ETH-USD]]*tbDailies[[#This Row],[FX]]</f>
        <v>369.49311200000005</v>
      </c>
      <c r="L1186" s="16">
        <f>_xlfn.XLOOKUP(tbDailies[[#This Row],[Month]],tbMonthlies[Month],tbMonthlies[US Inflation],L1187)</f>
        <v>2.7E-2</v>
      </c>
      <c r="M1186" s="39">
        <f>_xlfn.XLOOKUP(tbDailies[[#This Row],[Month]],tbMonthlies[Month],tbMonthlies[Buffett Indicator],M1187)</f>
        <v>1.4165891624911868</v>
      </c>
      <c r="N1186" s="39">
        <f>_xlfn.XLOOKUP(tbDailies[[#This Row],[Month]],tbMonthlies[Month],tbMonthlies[CPI Indicator],N1187)</f>
        <v>0.73475536905906691</v>
      </c>
      <c r="O1186" s="39">
        <f>_xlfn.XLOOKUP(tbDailies[[#This Row],[Month]],tbMonthlies[Month],tbMonthlies[Shiller PE],O1187)</f>
        <v>0.22370000000000001</v>
      </c>
      <c r="P1186" s="39">
        <f>_xlfn.XLOOKUP(tbDailies[[#This Row],[Month]],tbMonthlies[Month],tbMonthlies[Unemployment],P1187)</f>
        <v>3.7999999999999999E-2</v>
      </c>
      <c r="Q1186" s="48">
        <f>_xlfn.XLOOKUP(tbDailies[[#This Row],[Month]],tbMonthlies[Month],tbMonthlies[Debt to GDP],Q1187)</f>
        <v>76.063999999999993</v>
      </c>
    </row>
    <row r="1187" spans="2:17" ht="30" customHeight="1" x14ac:dyDescent="0.25">
      <c r="B1187" s="10">
        <v>43326</v>
      </c>
      <c r="C1187" s="18" t="str">
        <f>TEXT(tbDailies[[#This Row],[Date]],"mmm-yy")</f>
        <v>Aug-18</v>
      </c>
      <c r="D1187" s="4">
        <v>50</v>
      </c>
      <c r="E1187" s="4" t="str">
        <f>_xlfn.XLOOKUP(tbDailies[[#This Row],[Date]],FXUSDCAD[Date],FXUSDCAD[Rate],E1188)</f>
        <v>1.3087</v>
      </c>
      <c r="F1187" s="6">
        <f>_xlfn.XLOOKUP(tbDailies[[#This Row],[Date]],BTC_USD_History[Date],BTC_USD_History[Close],"n/a")</f>
        <v>6199.7099609999996</v>
      </c>
      <c r="G1187" s="6">
        <f>_xlfn.XLOOKUP(tbDailies[[#This Row],[Date]],ETH_USD_History[Date(UTC)],ETH_USD_History[Value],"n/a")</f>
        <v>278.31</v>
      </c>
      <c r="H1187" s="6">
        <f>_xlfn.XLOOKUP(tbDailies[[#This Row],[Date]],VOO_USD_History[Date],VOO_USD_History[Close],"n/a")</f>
        <v>260.80999800000001</v>
      </c>
      <c r="I1187" s="8">
        <f>_xlfn.XLOOKUP(tbDailies[[#This Row],[Date]],VIX_USD_History[DATE],VIX_USD_History[CLOSE],"n/a")</f>
        <v>13.31</v>
      </c>
      <c r="J1187" s="6">
        <f>tbDailies[[#This Row],[BTC-USD]]*tbDailies[[#This Row],[FX]]</f>
        <v>8113.5604259606989</v>
      </c>
      <c r="K1187" s="6">
        <f>tbDailies[[#This Row],[ETH-USD]]*tbDailies[[#This Row],[FX]]</f>
        <v>364.22429699999998</v>
      </c>
      <c r="L1187" s="16">
        <f>_xlfn.XLOOKUP(tbDailies[[#This Row],[Month]],tbMonthlies[Month],tbMonthlies[US Inflation],L1188)</f>
        <v>2.7E-2</v>
      </c>
      <c r="M1187" s="39">
        <f>_xlfn.XLOOKUP(tbDailies[[#This Row],[Month]],tbMonthlies[Month],tbMonthlies[Buffett Indicator],M1188)</f>
        <v>1.4165891624911868</v>
      </c>
      <c r="N1187" s="39">
        <f>_xlfn.XLOOKUP(tbDailies[[#This Row],[Month]],tbMonthlies[Month],tbMonthlies[CPI Indicator],N1188)</f>
        <v>0.73475536905906691</v>
      </c>
      <c r="O1187" s="39">
        <f>_xlfn.XLOOKUP(tbDailies[[#This Row],[Month]],tbMonthlies[Month],tbMonthlies[Shiller PE],O1188)</f>
        <v>0.22370000000000001</v>
      </c>
      <c r="P1187" s="39">
        <f>_xlfn.XLOOKUP(tbDailies[[#This Row],[Month]],tbMonthlies[Month],tbMonthlies[Unemployment],P1188)</f>
        <v>3.7999999999999999E-2</v>
      </c>
      <c r="Q1187" s="48">
        <f>_xlfn.XLOOKUP(tbDailies[[#This Row],[Month]],tbMonthlies[Month],tbMonthlies[Debt to GDP],Q1188)</f>
        <v>76.063999999999993</v>
      </c>
    </row>
    <row r="1188" spans="2:17" ht="30" customHeight="1" x14ac:dyDescent="0.25">
      <c r="B1188" s="10">
        <v>43325</v>
      </c>
      <c r="C1188" s="18" t="str">
        <f>TEXT(tbDailies[[#This Row],[Date]],"mmm-yy")</f>
        <v>Aug-18</v>
      </c>
      <c r="D1188" s="4">
        <v>50</v>
      </c>
      <c r="E1188" s="4" t="str">
        <f>_xlfn.XLOOKUP(tbDailies[[#This Row],[Date]],FXUSDCAD[Date],FXUSDCAD[Rate],E1189)</f>
        <v>1.3136</v>
      </c>
      <c r="F1188" s="6">
        <f>_xlfn.XLOOKUP(tbDailies[[#This Row],[Date]],BTC_USD_History[Date],BTC_USD_History[Close],"n/a")</f>
        <v>6297.5698240000002</v>
      </c>
      <c r="G1188" s="6">
        <f>_xlfn.XLOOKUP(tbDailies[[#This Row],[Date]],ETH_USD_History[Date(UTC)],ETH_USD_History[Value],"n/a")</f>
        <v>284.02999999999997</v>
      </c>
      <c r="H1188" s="6">
        <f>_xlfn.XLOOKUP(tbDailies[[#This Row],[Date]],VOO_USD_History[Date],VOO_USD_History[Close],"n/a")</f>
        <v>259.14001500000001</v>
      </c>
      <c r="I1188" s="8">
        <f>_xlfn.XLOOKUP(tbDailies[[#This Row],[Date]],VIX_USD_History[DATE],VIX_USD_History[CLOSE],"n/a")</f>
        <v>14.78</v>
      </c>
      <c r="J1188" s="6">
        <f>tbDailies[[#This Row],[BTC-USD]]*tbDailies[[#This Row],[FX]]</f>
        <v>8272.4877208064008</v>
      </c>
      <c r="K1188" s="6">
        <f>tbDailies[[#This Row],[ETH-USD]]*tbDailies[[#This Row],[FX]]</f>
        <v>373.10180800000001</v>
      </c>
      <c r="L1188" s="16">
        <f>_xlfn.XLOOKUP(tbDailies[[#This Row],[Month]],tbMonthlies[Month],tbMonthlies[US Inflation],L1189)</f>
        <v>2.7E-2</v>
      </c>
      <c r="M1188" s="39">
        <f>_xlfn.XLOOKUP(tbDailies[[#This Row],[Month]],tbMonthlies[Month],tbMonthlies[Buffett Indicator],M1189)</f>
        <v>1.4165891624911868</v>
      </c>
      <c r="N1188" s="39">
        <f>_xlfn.XLOOKUP(tbDailies[[#This Row],[Month]],tbMonthlies[Month],tbMonthlies[CPI Indicator],N1189)</f>
        <v>0.73475536905906691</v>
      </c>
      <c r="O1188" s="39">
        <f>_xlfn.XLOOKUP(tbDailies[[#This Row],[Month]],tbMonthlies[Month],tbMonthlies[Shiller PE],O1189)</f>
        <v>0.22370000000000001</v>
      </c>
      <c r="P1188" s="39">
        <f>_xlfn.XLOOKUP(tbDailies[[#This Row],[Month]],tbMonthlies[Month],tbMonthlies[Unemployment],P1189)</f>
        <v>3.7999999999999999E-2</v>
      </c>
      <c r="Q1188" s="48">
        <f>_xlfn.XLOOKUP(tbDailies[[#This Row],[Month]],tbMonthlies[Month],tbMonthlies[Debt to GDP],Q1189)</f>
        <v>76.063999999999993</v>
      </c>
    </row>
    <row r="1189" spans="2:17" ht="30" customHeight="1" x14ac:dyDescent="0.25">
      <c r="B1189" s="10">
        <v>43324</v>
      </c>
      <c r="C1189" s="18" t="str">
        <f>TEXT(tbDailies[[#This Row],[Date]],"mmm-yy")</f>
        <v>Aug-18</v>
      </c>
      <c r="D1189" s="4">
        <v>50</v>
      </c>
      <c r="E1189" s="4" t="str">
        <f>_xlfn.XLOOKUP(tbDailies[[#This Row],[Date]],FXUSDCAD[Date],FXUSDCAD[Rate],E1190)</f>
        <v>1.3113</v>
      </c>
      <c r="F1189" s="6">
        <f>_xlfn.XLOOKUP(tbDailies[[#This Row],[Date]],BTC_USD_History[Date],BTC_USD_History[Close],"n/a")</f>
        <v>6322.6899409999996</v>
      </c>
      <c r="G1189" s="6">
        <f>_xlfn.XLOOKUP(tbDailies[[#This Row],[Date]],ETH_USD_History[Date(UTC)],ETH_USD_History[Value],"n/a")</f>
        <v>318.2</v>
      </c>
      <c r="H1189" s="6" t="str">
        <f>_xlfn.XLOOKUP(tbDailies[[#This Row],[Date]],VOO_USD_History[Date],VOO_USD_History[Close],"n/a")</f>
        <v>n/a</v>
      </c>
      <c r="I1189" s="8" t="str">
        <f>_xlfn.XLOOKUP(tbDailies[[#This Row],[Date]],VIX_USD_History[DATE],VIX_USD_History[CLOSE],"n/a")</f>
        <v>n/a</v>
      </c>
      <c r="J1189" s="6">
        <f>tbDailies[[#This Row],[BTC-USD]]*tbDailies[[#This Row],[FX]]</f>
        <v>8290.9433196332993</v>
      </c>
      <c r="K1189" s="6">
        <f>tbDailies[[#This Row],[ETH-USD]]*tbDailies[[#This Row],[FX]]</f>
        <v>417.25565999999998</v>
      </c>
      <c r="L1189" s="16">
        <f>_xlfn.XLOOKUP(tbDailies[[#This Row],[Month]],tbMonthlies[Month],tbMonthlies[US Inflation],L1190)</f>
        <v>2.7E-2</v>
      </c>
      <c r="M1189" s="39">
        <f>_xlfn.XLOOKUP(tbDailies[[#This Row],[Month]],tbMonthlies[Month],tbMonthlies[Buffett Indicator],M1190)</f>
        <v>1.4165891624911868</v>
      </c>
      <c r="N1189" s="39">
        <f>_xlfn.XLOOKUP(tbDailies[[#This Row],[Month]],tbMonthlies[Month],tbMonthlies[CPI Indicator],N1190)</f>
        <v>0.73475536905906691</v>
      </c>
      <c r="O1189" s="39">
        <f>_xlfn.XLOOKUP(tbDailies[[#This Row],[Month]],tbMonthlies[Month],tbMonthlies[Shiller PE],O1190)</f>
        <v>0.22370000000000001</v>
      </c>
      <c r="P1189" s="39">
        <f>_xlfn.XLOOKUP(tbDailies[[#This Row],[Month]],tbMonthlies[Month],tbMonthlies[Unemployment],P1190)</f>
        <v>3.7999999999999999E-2</v>
      </c>
      <c r="Q1189" s="48">
        <f>_xlfn.XLOOKUP(tbDailies[[#This Row],[Month]],tbMonthlies[Month],tbMonthlies[Debt to GDP],Q1190)</f>
        <v>76.063999999999993</v>
      </c>
    </row>
    <row r="1190" spans="2:17" ht="30" customHeight="1" x14ac:dyDescent="0.25">
      <c r="B1190" s="10">
        <v>43323</v>
      </c>
      <c r="C1190" s="18" t="str">
        <f>TEXT(tbDailies[[#This Row],[Date]],"mmm-yy")</f>
        <v>Aug-18</v>
      </c>
      <c r="D1190" s="4">
        <v>50</v>
      </c>
      <c r="E1190" s="4" t="str">
        <f>_xlfn.XLOOKUP(tbDailies[[#This Row],[Date]],FXUSDCAD[Date],FXUSDCAD[Rate],E1191)</f>
        <v>1.3113</v>
      </c>
      <c r="F1190" s="6">
        <f>_xlfn.XLOOKUP(tbDailies[[#This Row],[Date]],BTC_USD_History[Date],BTC_USD_History[Close],"n/a")</f>
        <v>6295.7299800000001</v>
      </c>
      <c r="G1190" s="6">
        <f>_xlfn.XLOOKUP(tbDailies[[#This Row],[Date]],ETH_USD_History[Date(UTC)],ETH_USD_History[Value],"n/a")</f>
        <v>318.01</v>
      </c>
      <c r="H1190" s="6" t="str">
        <f>_xlfn.XLOOKUP(tbDailies[[#This Row],[Date]],VOO_USD_History[Date],VOO_USD_History[Close],"n/a")</f>
        <v>n/a</v>
      </c>
      <c r="I1190" s="8" t="str">
        <f>_xlfn.XLOOKUP(tbDailies[[#This Row],[Date]],VIX_USD_History[DATE],VIX_USD_History[CLOSE],"n/a")</f>
        <v>n/a</v>
      </c>
      <c r="J1190" s="6">
        <f>tbDailies[[#This Row],[BTC-USD]]*tbDailies[[#This Row],[FX]]</f>
        <v>8255.590722773999</v>
      </c>
      <c r="K1190" s="6">
        <f>tbDailies[[#This Row],[ETH-USD]]*tbDailies[[#This Row],[FX]]</f>
        <v>417.00651299999998</v>
      </c>
      <c r="L1190" s="16">
        <f>_xlfn.XLOOKUP(tbDailies[[#This Row],[Month]],tbMonthlies[Month],tbMonthlies[US Inflation],L1191)</f>
        <v>2.7E-2</v>
      </c>
      <c r="M1190" s="39">
        <f>_xlfn.XLOOKUP(tbDailies[[#This Row],[Month]],tbMonthlies[Month],tbMonthlies[Buffett Indicator],M1191)</f>
        <v>1.4165891624911868</v>
      </c>
      <c r="N1190" s="39">
        <f>_xlfn.XLOOKUP(tbDailies[[#This Row],[Month]],tbMonthlies[Month],tbMonthlies[CPI Indicator],N1191)</f>
        <v>0.73475536905906691</v>
      </c>
      <c r="O1190" s="39">
        <f>_xlfn.XLOOKUP(tbDailies[[#This Row],[Month]],tbMonthlies[Month],tbMonthlies[Shiller PE],O1191)</f>
        <v>0.22370000000000001</v>
      </c>
      <c r="P1190" s="39">
        <f>_xlfn.XLOOKUP(tbDailies[[#This Row],[Month]],tbMonthlies[Month],tbMonthlies[Unemployment],P1191)</f>
        <v>3.7999999999999999E-2</v>
      </c>
      <c r="Q1190" s="48">
        <f>_xlfn.XLOOKUP(tbDailies[[#This Row],[Month]],tbMonthlies[Month],tbMonthlies[Debt to GDP],Q1191)</f>
        <v>76.063999999999993</v>
      </c>
    </row>
    <row r="1191" spans="2:17" ht="30" customHeight="1" x14ac:dyDescent="0.25">
      <c r="B1191" s="10">
        <v>43322</v>
      </c>
      <c r="C1191" s="18" t="str">
        <f>TEXT(tbDailies[[#This Row],[Date]],"mmm-yy")</f>
        <v>Aug-18</v>
      </c>
      <c r="D1191" s="4">
        <v>50</v>
      </c>
      <c r="E1191" s="4" t="str">
        <f>_xlfn.XLOOKUP(tbDailies[[#This Row],[Date]],FXUSDCAD[Date],FXUSDCAD[Rate],E1192)</f>
        <v>1.3113</v>
      </c>
      <c r="F1191" s="6">
        <f>_xlfn.XLOOKUP(tbDailies[[#This Row],[Date]],BTC_USD_History[Date],BTC_USD_History[Close],"n/a")</f>
        <v>6184.7099609999996</v>
      </c>
      <c r="G1191" s="6">
        <f>_xlfn.XLOOKUP(tbDailies[[#This Row],[Date]],ETH_USD_History[Date(UTC)],ETH_USD_History[Value],"n/a")</f>
        <v>331.57</v>
      </c>
      <c r="H1191" s="6">
        <f>_xlfn.XLOOKUP(tbDailies[[#This Row],[Date]],VOO_USD_History[Date],VOO_USD_History[Close],"n/a")</f>
        <v>260.11999500000002</v>
      </c>
      <c r="I1191" s="8">
        <f>_xlfn.XLOOKUP(tbDailies[[#This Row],[Date]],VIX_USD_History[DATE],VIX_USD_History[CLOSE],"n/a")</f>
        <v>13.16</v>
      </c>
      <c r="J1191" s="6">
        <f>tbDailies[[#This Row],[BTC-USD]]*tbDailies[[#This Row],[FX]]</f>
        <v>8110.0101718592987</v>
      </c>
      <c r="K1191" s="6">
        <f>tbDailies[[#This Row],[ETH-USD]]*tbDailies[[#This Row],[FX]]</f>
        <v>434.78774099999998</v>
      </c>
      <c r="L1191" s="16">
        <f>_xlfn.XLOOKUP(tbDailies[[#This Row],[Month]],tbMonthlies[Month],tbMonthlies[US Inflation],L1192)</f>
        <v>2.7E-2</v>
      </c>
      <c r="M1191" s="39">
        <f>_xlfn.XLOOKUP(tbDailies[[#This Row],[Month]],tbMonthlies[Month],tbMonthlies[Buffett Indicator],M1192)</f>
        <v>1.4165891624911868</v>
      </c>
      <c r="N1191" s="39">
        <f>_xlfn.XLOOKUP(tbDailies[[#This Row],[Month]],tbMonthlies[Month],tbMonthlies[CPI Indicator],N1192)</f>
        <v>0.73475536905906691</v>
      </c>
      <c r="O1191" s="39">
        <f>_xlfn.XLOOKUP(tbDailies[[#This Row],[Month]],tbMonthlies[Month],tbMonthlies[Shiller PE],O1192)</f>
        <v>0.22370000000000001</v>
      </c>
      <c r="P1191" s="39">
        <f>_xlfn.XLOOKUP(tbDailies[[#This Row],[Month]],tbMonthlies[Month],tbMonthlies[Unemployment],P1192)</f>
        <v>3.7999999999999999E-2</v>
      </c>
      <c r="Q1191" s="48">
        <f>_xlfn.XLOOKUP(tbDailies[[#This Row],[Month]],tbMonthlies[Month],tbMonthlies[Debt to GDP],Q1192)</f>
        <v>76.063999999999993</v>
      </c>
    </row>
    <row r="1192" spans="2:17" ht="30" customHeight="1" x14ac:dyDescent="0.25">
      <c r="B1192" s="10">
        <v>43321</v>
      </c>
      <c r="C1192" s="18" t="str">
        <f>TEXT(tbDailies[[#This Row],[Date]],"mmm-yy")</f>
        <v>Aug-18</v>
      </c>
      <c r="D1192" s="4">
        <v>50</v>
      </c>
      <c r="E1192" s="4" t="str">
        <f>_xlfn.XLOOKUP(tbDailies[[#This Row],[Date]],FXUSDCAD[Date],FXUSDCAD[Rate],E1193)</f>
        <v>1.3040</v>
      </c>
      <c r="F1192" s="6">
        <f>_xlfn.XLOOKUP(tbDailies[[#This Row],[Date]],BTC_USD_History[Date],BTC_USD_History[Close],"n/a")</f>
        <v>6568.2299800000001</v>
      </c>
      <c r="G1192" s="6">
        <f>_xlfn.XLOOKUP(tbDailies[[#This Row],[Date]],ETH_USD_History[Date(UTC)],ETH_USD_History[Value],"n/a")</f>
        <v>363.51</v>
      </c>
      <c r="H1192" s="6">
        <f>_xlfn.XLOOKUP(tbDailies[[#This Row],[Date]],VOO_USD_History[Date],VOO_USD_History[Close],"n/a")</f>
        <v>261.89999399999999</v>
      </c>
      <c r="I1192" s="8">
        <f>_xlfn.XLOOKUP(tbDailies[[#This Row],[Date]],VIX_USD_History[DATE],VIX_USD_History[CLOSE],"n/a")</f>
        <v>11.27</v>
      </c>
      <c r="J1192" s="6">
        <f>tbDailies[[#This Row],[BTC-USD]]*tbDailies[[#This Row],[FX]]</f>
        <v>8564.9718939200011</v>
      </c>
      <c r="K1192" s="6">
        <f>tbDailies[[#This Row],[ETH-USD]]*tbDailies[[#This Row],[FX]]</f>
        <v>474.01704000000001</v>
      </c>
      <c r="L1192" s="16">
        <f>_xlfn.XLOOKUP(tbDailies[[#This Row],[Month]],tbMonthlies[Month],tbMonthlies[US Inflation],L1193)</f>
        <v>2.7E-2</v>
      </c>
      <c r="M1192" s="39">
        <f>_xlfn.XLOOKUP(tbDailies[[#This Row],[Month]],tbMonthlies[Month],tbMonthlies[Buffett Indicator],M1193)</f>
        <v>1.4165891624911868</v>
      </c>
      <c r="N1192" s="39">
        <f>_xlfn.XLOOKUP(tbDailies[[#This Row],[Month]],tbMonthlies[Month],tbMonthlies[CPI Indicator],N1193)</f>
        <v>0.73475536905906691</v>
      </c>
      <c r="O1192" s="39">
        <f>_xlfn.XLOOKUP(tbDailies[[#This Row],[Month]],tbMonthlies[Month],tbMonthlies[Shiller PE],O1193)</f>
        <v>0.22370000000000001</v>
      </c>
      <c r="P1192" s="39">
        <f>_xlfn.XLOOKUP(tbDailies[[#This Row],[Month]],tbMonthlies[Month],tbMonthlies[Unemployment],P1193)</f>
        <v>3.7999999999999999E-2</v>
      </c>
      <c r="Q1192" s="48">
        <f>_xlfn.XLOOKUP(tbDailies[[#This Row],[Month]],tbMonthlies[Month],tbMonthlies[Debt to GDP],Q1193)</f>
        <v>76.063999999999993</v>
      </c>
    </row>
    <row r="1193" spans="2:17" ht="30" customHeight="1" x14ac:dyDescent="0.25">
      <c r="B1193" s="10">
        <v>43320</v>
      </c>
      <c r="C1193" s="18" t="str">
        <f>TEXT(tbDailies[[#This Row],[Date]],"mmm-yy")</f>
        <v>Aug-18</v>
      </c>
      <c r="D1193" s="4">
        <v>50</v>
      </c>
      <c r="E1193" s="4" t="str">
        <f>_xlfn.XLOOKUP(tbDailies[[#This Row],[Date]],FXUSDCAD[Date],FXUSDCAD[Rate],E1194)</f>
        <v>1.3052</v>
      </c>
      <c r="F1193" s="6">
        <f>_xlfn.XLOOKUP(tbDailies[[#This Row],[Date]],BTC_USD_History[Date],BTC_USD_History[Close],"n/a")</f>
        <v>6305.7998049999997</v>
      </c>
      <c r="G1193" s="6">
        <f>_xlfn.XLOOKUP(tbDailies[[#This Row],[Date]],ETH_USD_History[Date(UTC)],ETH_USD_History[Value],"n/a")</f>
        <v>355.57</v>
      </c>
      <c r="H1193" s="6">
        <f>_xlfn.XLOOKUP(tbDailies[[#This Row],[Date]],VOO_USD_History[Date],VOO_USD_History[Close],"n/a")</f>
        <v>262.23001099999999</v>
      </c>
      <c r="I1193" s="8">
        <f>_xlfn.XLOOKUP(tbDailies[[#This Row],[Date]],VIX_USD_History[DATE],VIX_USD_History[CLOSE],"n/a")</f>
        <v>10.85</v>
      </c>
      <c r="J1193" s="6">
        <f>tbDailies[[#This Row],[BTC-USD]]*tbDailies[[#This Row],[FX]]</f>
        <v>8230.3299054859999</v>
      </c>
      <c r="K1193" s="6">
        <f>tbDailies[[#This Row],[ETH-USD]]*tbDailies[[#This Row],[FX]]</f>
        <v>464.08996399999995</v>
      </c>
      <c r="L1193" s="16">
        <f>_xlfn.XLOOKUP(tbDailies[[#This Row],[Month]],tbMonthlies[Month],tbMonthlies[US Inflation],L1194)</f>
        <v>2.7E-2</v>
      </c>
      <c r="M1193" s="39">
        <f>_xlfn.XLOOKUP(tbDailies[[#This Row],[Month]],tbMonthlies[Month],tbMonthlies[Buffett Indicator],M1194)</f>
        <v>1.4165891624911868</v>
      </c>
      <c r="N1193" s="39">
        <f>_xlfn.XLOOKUP(tbDailies[[#This Row],[Month]],tbMonthlies[Month],tbMonthlies[CPI Indicator],N1194)</f>
        <v>0.73475536905906691</v>
      </c>
      <c r="O1193" s="39">
        <f>_xlfn.XLOOKUP(tbDailies[[#This Row],[Month]],tbMonthlies[Month],tbMonthlies[Shiller PE],O1194)</f>
        <v>0.22370000000000001</v>
      </c>
      <c r="P1193" s="39">
        <f>_xlfn.XLOOKUP(tbDailies[[#This Row],[Month]],tbMonthlies[Month],tbMonthlies[Unemployment],P1194)</f>
        <v>3.7999999999999999E-2</v>
      </c>
      <c r="Q1193" s="48">
        <f>_xlfn.XLOOKUP(tbDailies[[#This Row],[Month]],tbMonthlies[Month],tbMonthlies[Debt to GDP],Q1194)</f>
        <v>76.063999999999993</v>
      </c>
    </row>
    <row r="1194" spans="2:17" ht="30" customHeight="1" x14ac:dyDescent="0.25">
      <c r="B1194" s="10">
        <v>43319</v>
      </c>
      <c r="C1194" s="18" t="str">
        <f>TEXT(tbDailies[[#This Row],[Date]],"mmm-yy")</f>
        <v>Aug-18</v>
      </c>
      <c r="D1194" s="4">
        <v>50</v>
      </c>
      <c r="E1194" s="4" t="str">
        <f>_xlfn.XLOOKUP(tbDailies[[#This Row],[Date]],FXUSDCAD[Date],FXUSDCAD[Rate],E1195)</f>
        <v>1.3023</v>
      </c>
      <c r="F1194" s="6">
        <f>_xlfn.XLOOKUP(tbDailies[[#This Row],[Date]],BTC_USD_History[Date],BTC_USD_History[Close],"n/a")</f>
        <v>6753.1201170000004</v>
      </c>
      <c r="G1194" s="6">
        <f>_xlfn.XLOOKUP(tbDailies[[#This Row],[Date]],ETH_USD_History[Date(UTC)],ETH_USD_History[Value],"n/a")</f>
        <v>377.94</v>
      </c>
      <c r="H1194" s="6">
        <f>_xlfn.XLOOKUP(tbDailies[[#This Row],[Date]],VOO_USD_History[Date],VOO_USD_History[Close],"n/a")</f>
        <v>262.36999500000002</v>
      </c>
      <c r="I1194" s="8">
        <f>_xlfn.XLOOKUP(tbDailies[[#This Row],[Date]],VIX_USD_History[DATE],VIX_USD_History[CLOSE],"n/a")</f>
        <v>10.93</v>
      </c>
      <c r="J1194" s="6">
        <f>tbDailies[[#This Row],[BTC-USD]]*tbDailies[[#This Row],[FX]]</f>
        <v>8794.5883283691001</v>
      </c>
      <c r="K1194" s="6">
        <f>tbDailies[[#This Row],[ETH-USD]]*tbDailies[[#This Row],[FX]]</f>
        <v>492.19126199999999</v>
      </c>
      <c r="L1194" s="16">
        <f>_xlfn.XLOOKUP(tbDailies[[#This Row],[Month]],tbMonthlies[Month],tbMonthlies[US Inflation],L1195)</f>
        <v>2.7E-2</v>
      </c>
      <c r="M1194" s="39">
        <f>_xlfn.XLOOKUP(tbDailies[[#This Row],[Month]],tbMonthlies[Month],tbMonthlies[Buffett Indicator],M1195)</f>
        <v>1.4165891624911868</v>
      </c>
      <c r="N1194" s="39">
        <f>_xlfn.XLOOKUP(tbDailies[[#This Row],[Month]],tbMonthlies[Month],tbMonthlies[CPI Indicator],N1195)</f>
        <v>0.73475536905906691</v>
      </c>
      <c r="O1194" s="39">
        <f>_xlfn.XLOOKUP(tbDailies[[#This Row],[Month]],tbMonthlies[Month],tbMonthlies[Shiller PE],O1195)</f>
        <v>0.22370000000000001</v>
      </c>
      <c r="P1194" s="39">
        <f>_xlfn.XLOOKUP(tbDailies[[#This Row],[Month]],tbMonthlies[Month],tbMonthlies[Unemployment],P1195)</f>
        <v>3.7999999999999999E-2</v>
      </c>
      <c r="Q1194" s="48">
        <f>_xlfn.XLOOKUP(tbDailies[[#This Row],[Month]],tbMonthlies[Month],tbMonthlies[Debt to GDP],Q1195)</f>
        <v>76.063999999999993</v>
      </c>
    </row>
    <row r="1195" spans="2:17" ht="30" customHeight="1" x14ac:dyDescent="0.25">
      <c r="B1195" s="10">
        <v>43318</v>
      </c>
      <c r="C1195" s="18" t="str">
        <f>TEXT(tbDailies[[#This Row],[Date]],"mmm-yy")</f>
        <v>Aug-18</v>
      </c>
      <c r="D1195" s="4">
        <v>50</v>
      </c>
      <c r="E1195" s="4" t="str">
        <f>_xlfn.XLOOKUP(tbDailies[[#This Row],[Date]],FXUSDCAD[Date],FXUSDCAD[Rate],E1196)</f>
        <v>1.2983</v>
      </c>
      <c r="F1195" s="6">
        <f>_xlfn.XLOOKUP(tbDailies[[#This Row],[Date]],BTC_USD_History[Date],BTC_USD_History[Close],"n/a")</f>
        <v>6951.7998049999997</v>
      </c>
      <c r="G1195" s="6">
        <f>_xlfn.XLOOKUP(tbDailies[[#This Row],[Date]],ETH_USD_History[Date(UTC)],ETH_USD_History[Value],"n/a")</f>
        <v>404.95</v>
      </c>
      <c r="H1195" s="6">
        <f>_xlfn.XLOOKUP(tbDailies[[#This Row],[Date]],VOO_USD_History[Date],VOO_USD_History[Close],"n/a")</f>
        <v>261.64001500000001</v>
      </c>
      <c r="I1195" s="8">
        <f>_xlfn.XLOOKUP(tbDailies[[#This Row],[Date]],VIX_USD_History[DATE],VIX_USD_History[CLOSE],"n/a")</f>
        <v>11.27</v>
      </c>
      <c r="J1195" s="6">
        <f>tbDailies[[#This Row],[BTC-USD]]*tbDailies[[#This Row],[FX]]</f>
        <v>9025.5216868315001</v>
      </c>
      <c r="K1195" s="6">
        <f>tbDailies[[#This Row],[ETH-USD]]*tbDailies[[#This Row],[FX]]</f>
        <v>525.74658499999998</v>
      </c>
      <c r="L1195" s="16">
        <f>_xlfn.XLOOKUP(tbDailies[[#This Row],[Month]],tbMonthlies[Month],tbMonthlies[US Inflation],L1196)</f>
        <v>2.7E-2</v>
      </c>
      <c r="M1195" s="39">
        <f>_xlfn.XLOOKUP(tbDailies[[#This Row],[Month]],tbMonthlies[Month],tbMonthlies[Buffett Indicator],M1196)</f>
        <v>1.4165891624911868</v>
      </c>
      <c r="N1195" s="39">
        <f>_xlfn.XLOOKUP(tbDailies[[#This Row],[Month]],tbMonthlies[Month],tbMonthlies[CPI Indicator],N1196)</f>
        <v>0.73475536905906691</v>
      </c>
      <c r="O1195" s="39">
        <f>_xlfn.XLOOKUP(tbDailies[[#This Row],[Month]],tbMonthlies[Month],tbMonthlies[Shiller PE],O1196)</f>
        <v>0.22370000000000001</v>
      </c>
      <c r="P1195" s="39">
        <f>_xlfn.XLOOKUP(tbDailies[[#This Row],[Month]],tbMonthlies[Month],tbMonthlies[Unemployment],P1196)</f>
        <v>3.7999999999999999E-2</v>
      </c>
      <c r="Q1195" s="48">
        <f>_xlfn.XLOOKUP(tbDailies[[#This Row],[Month]],tbMonthlies[Month],tbMonthlies[Debt to GDP],Q1196)</f>
        <v>76.063999999999993</v>
      </c>
    </row>
    <row r="1196" spans="2:17" ht="30" customHeight="1" x14ac:dyDescent="0.25">
      <c r="B1196" s="10">
        <v>43317</v>
      </c>
      <c r="C1196" s="18" t="str">
        <f>TEXT(tbDailies[[#This Row],[Date]],"mmm-yy")</f>
        <v>Aug-18</v>
      </c>
      <c r="D1196" s="4">
        <v>50</v>
      </c>
      <c r="E1196" s="4" t="str">
        <f>_xlfn.XLOOKUP(tbDailies[[#This Row],[Date]],FXUSDCAD[Date],FXUSDCAD[Rate],E1197)</f>
        <v>1.2983</v>
      </c>
      <c r="F1196" s="6">
        <f>_xlfn.XLOOKUP(tbDailies[[#This Row],[Date]],BTC_USD_History[Date],BTC_USD_History[Close],"n/a")</f>
        <v>7068.4799800000001</v>
      </c>
      <c r="G1196" s="6">
        <f>_xlfn.XLOOKUP(tbDailies[[#This Row],[Date]],ETH_USD_History[Date(UTC)],ETH_USD_History[Value],"n/a")</f>
        <v>408.81</v>
      </c>
      <c r="H1196" s="6" t="str">
        <f>_xlfn.XLOOKUP(tbDailies[[#This Row],[Date]],VOO_USD_History[Date],VOO_USD_History[Close],"n/a")</f>
        <v>n/a</v>
      </c>
      <c r="I1196" s="8" t="str">
        <f>_xlfn.XLOOKUP(tbDailies[[#This Row],[Date]],VIX_USD_History[DATE],VIX_USD_History[CLOSE],"n/a")</f>
        <v>n/a</v>
      </c>
      <c r="J1196" s="6">
        <f>tbDailies[[#This Row],[BTC-USD]]*tbDailies[[#This Row],[FX]]</f>
        <v>9177.0075580339999</v>
      </c>
      <c r="K1196" s="6">
        <f>tbDailies[[#This Row],[ETH-USD]]*tbDailies[[#This Row],[FX]]</f>
        <v>530.75802299999998</v>
      </c>
      <c r="L1196" s="16">
        <f>_xlfn.XLOOKUP(tbDailies[[#This Row],[Month]],tbMonthlies[Month],tbMonthlies[US Inflation],L1197)</f>
        <v>2.7E-2</v>
      </c>
      <c r="M1196" s="39">
        <f>_xlfn.XLOOKUP(tbDailies[[#This Row],[Month]],tbMonthlies[Month],tbMonthlies[Buffett Indicator],M1197)</f>
        <v>1.4165891624911868</v>
      </c>
      <c r="N1196" s="39">
        <f>_xlfn.XLOOKUP(tbDailies[[#This Row],[Month]],tbMonthlies[Month],tbMonthlies[CPI Indicator],N1197)</f>
        <v>0.73475536905906691</v>
      </c>
      <c r="O1196" s="39">
        <f>_xlfn.XLOOKUP(tbDailies[[#This Row],[Month]],tbMonthlies[Month],tbMonthlies[Shiller PE],O1197)</f>
        <v>0.22370000000000001</v>
      </c>
      <c r="P1196" s="39">
        <f>_xlfn.XLOOKUP(tbDailies[[#This Row],[Month]],tbMonthlies[Month],tbMonthlies[Unemployment],P1197)</f>
        <v>3.7999999999999999E-2</v>
      </c>
      <c r="Q1196" s="48">
        <f>_xlfn.XLOOKUP(tbDailies[[#This Row],[Month]],tbMonthlies[Month],tbMonthlies[Debt to GDP],Q1197)</f>
        <v>76.063999999999993</v>
      </c>
    </row>
    <row r="1197" spans="2:17" ht="30" customHeight="1" x14ac:dyDescent="0.25">
      <c r="B1197" s="10">
        <v>43316</v>
      </c>
      <c r="C1197" s="18" t="str">
        <f>TEXT(tbDailies[[#This Row],[Date]],"mmm-yy")</f>
        <v>Aug-18</v>
      </c>
      <c r="D1197" s="4">
        <v>50</v>
      </c>
      <c r="E1197" s="4" t="str">
        <f>_xlfn.XLOOKUP(tbDailies[[#This Row],[Date]],FXUSDCAD[Date],FXUSDCAD[Rate],E1198)</f>
        <v>1.2983</v>
      </c>
      <c r="F1197" s="6">
        <f>_xlfn.XLOOKUP(tbDailies[[#This Row],[Date]],BTC_USD_History[Date],BTC_USD_History[Close],"n/a")</f>
        <v>7032.8500979999999</v>
      </c>
      <c r="G1197" s="6">
        <f>_xlfn.XLOOKUP(tbDailies[[#This Row],[Date]],ETH_USD_History[Date(UTC)],ETH_USD_History[Value],"n/a")</f>
        <v>406.91</v>
      </c>
      <c r="H1197" s="6" t="str">
        <f>_xlfn.XLOOKUP(tbDailies[[#This Row],[Date]],VOO_USD_History[Date],VOO_USD_History[Close],"n/a")</f>
        <v>n/a</v>
      </c>
      <c r="I1197" s="8" t="str">
        <f>_xlfn.XLOOKUP(tbDailies[[#This Row],[Date]],VIX_USD_History[DATE],VIX_USD_History[CLOSE],"n/a")</f>
        <v>n/a</v>
      </c>
      <c r="J1197" s="6">
        <f>tbDailies[[#This Row],[BTC-USD]]*tbDailies[[#This Row],[FX]]</f>
        <v>9130.7492822334007</v>
      </c>
      <c r="K1197" s="6">
        <f>tbDailies[[#This Row],[ETH-USD]]*tbDailies[[#This Row],[FX]]</f>
        <v>528.29125299999998</v>
      </c>
      <c r="L1197" s="16">
        <f>_xlfn.XLOOKUP(tbDailies[[#This Row],[Month]],tbMonthlies[Month],tbMonthlies[US Inflation],L1198)</f>
        <v>2.7E-2</v>
      </c>
      <c r="M1197" s="39">
        <f>_xlfn.XLOOKUP(tbDailies[[#This Row],[Month]],tbMonthlies[Month],tbMonthlies[Buffett Indicator],M1198)</f>
        <v>1.4165891624911868</v>
      </c>
      <c r="N1197" s="39">
        <f>_xlfn.XLOOKUP(tbDailies[[#This Row],[Month]],tbMonthlies[Month],tbMonthlies[CPI Indicator],N1198)</f>
        <v>0.73475536905906691</v>
      </c>
      <c r="O1197" s="39">
        <f>_xlfn.XLOOKUP(tbDailies[[#This Row],[Month]],tbMonthlies[Month],tbMonthlies[Shiller PE],O1198)</f>
        <v>0.22370000000000001</v>
      </c>
      <c r="P1197" s="39">
        <f>_xlfn.XLOOKUP(tbDailies[[#This Row],[Month]],tbMonthlies[Month],tbMonthlies[Unemployment],P1198)</f>
        <v>3.7999999999999999E-2</v>
      </c>
      <c r="Q1197" s="48">
        <f>_xlfn.XLOOKUP(tbDailies[[#This Row],[Month]],tbMonthlies[Month],tbMonthlies[Debt to GDP],Q1198)</f>
        <v>76.063999999999993</v>
      </c>
    </row>
    <row r="1198" spans="2:17" ht="30" customHeight="1" x14ac:dyDescent="0.25">
      <c r="B1198" s="10">
        <v>43315</v>
      </c>
      <c r="C1198" s="18" t="str">
        <f>TEXT(tbDailies[[#This Row],[Date]],"mmm-yy")</f>
        <v>Aug-18</v>
      </c>
      <c r="D1198" s="4">
        <v>50</v>
      </c>
      <c r="E1198" s="4" t="str">
        <f>_xlfn.XLOOKUP(tbDailies[[#This Row],[Date]],FXUSDCAD[Date],FXUSDCAD[Rate],E1199)</f>
        <v>1.2983</v>
      </c>
      <c r="F1198" s="6">
        <f>_xlfn.XLOOKUP(tbDailies[[#This Row],[Date]],BTC_USD_History[Date],BTC_USD_History[Close],"n/a")</f>
        <v>7434.3901370000003</v>
      </c>
      <c r="G1198" s="6">
        <f>_xlfn.XLOOKUP(tbDailies[[#This Row],[Date]],ETH_USD_History[Date(UTC)],ETH_USD_History[Value],"n/a")</f>
        <v>417.62</v>
      </c>
      <c r="H1198" s="6">
        <f>_xlfn.XLOOKUP(tbDailies[[#This Row],[Date]],VOO_USD_History[Date],VOO_USD_History[Close],"n/a")</f>
        <v>260.66000400000001</v>
      </c>
      <c r="I1198" s="8">
        <f>_xlfn.XLOOKUP(tbDailies[[#This Row],[Date]],VIX_USD_History[DATE],VIX_USD_History[CLOSE],"n/a")</f>
        <v>11.64</v>
      </c>
      <c r="J1198" s="6">
        <f>tbDailies[[#This Row],[BTC-USD]]*tbDailies[[#This Row],[FX]]</f>
        <v>9652.0687148671004</v>
      </c>
      <c r="K1198" s="6">
        <f>tbDailies[[#This Row],[ETH-USD]]*tbDailies[[#This Row],[FX]]</f>
        <v>542.19604600000002</v>
      </c>
      <c r="L1198" s="16">
        <f>_xlfn.XLOOKUP(tbDailies[[#This Row],[Month]],tbMonthlies[Month],tbMonthlies[US Inflation],L1199)</f>
        <v>2.7E-2</v>
      </c>
      <c r="M1198" s="39">
        <f>_xlfn.XLOOKUP(tbDailies[[#This Row],[Month]],tbMonthlies[Month],tbMonthlies[Buffett Indicator],M1199)</f>
        <v>1.4165891624911868</v>
      </c>
      <c r="N1198" s="39">
        <f>_xlfn.XLOOKUP(tbDailies[[#This Row],[Month]],tbMonthlies[Month],tbMonthlies[CPI Indicator],N1199)</f>
        <v>0.73475536905906691</v>
      </c>
      <c r="O1198" s="39">
        <f>_xlfn.XLOOKUP(tbDailies[[#This Row],[Month]],tbMonthlies[Month],tbMonthlies[Shiller PE],O1199)</f>
        <v>0.22370000000000001</v>
      </c>
      <c r="P1198" s="39">
        <f>_xlfn.XLOOKUP(tbDailies[[#This Row],[Month]],tbMonthlies[Month],tbMonthlies[Unemployment],P1199)</f>
        <v>3.7999999999999999E-2</v>
      </c>
      <c r="Q1198" s="48">
        <f>_xlfn.XLOOKUP(tbDailies[[#This Row],[Month]],tbMonthlies[Month],tbMonthlies[Debt to GDP],Q1199)</f>
        <v>76.063999999999993</v>
      </c>
    </row>
    <row r="1199" spans="2:17" ht="30" customHeight="1" x14ac:dyDescent="0.25">
      <c r="B1199" s="10">
        <v>43314</v>
      </c>
      <c r="C1199" s="18" t="str">
        <f>TEXT(tbDailies[[#This Row],[Date]],"mmm-yy")</f>
        <v>Aug-18</v>
      </c>
      <c r="D1199" s="4">
        <v>50</v>
      </c>
      <c r="E1199" s="4" t="str">
        <f>_xlfn.XLOOKUP(tbDailies[[#This Row],[Date]],FXUSDCAD[Date],FXUSDCAD[Rate],E1200)</f>
        <v>1.3014</v>
      </c>
      <c r="F1199" s="6">
        <f>_xlfn.XLOOKUP(tbDailies[[#This Row],[Date]],BTC_USD_History[Date],BTC_USD_History[Close],"n/a")</f>
        <v>7567.1499020000001</v>
      </c>
      <c r="G1199" s="6">
        <f>_xlfn.XLOOKUP(tbDailies[[#This Row],[Date]],ETH_USD_History[Date(UTC)],ETH_USD_History[Value],"n/a")</f>
        <v>410.83</v>
      </c>
      <c r="H1199" s="6">
        <f>_xlfn.XLOOKUP(tbDailies[[#This Row],[Date]],VOO_USD_History[Date],VOO_USD_History[Close],"n/a")</f>
        <v>259.39001500000001</v>
      </c>
      <c r="I1199" s="8">
        <f>_xlfn.XLOOKUP(tbDailies[[#This Row],[Date]],VIX_USD_History[DATE],VIX_USD_History[CLOSE],"n/a")</f>
        <v>12.19</v>
      </c>
      <c r="J1199" s="6">
        <f>tbDailies[[#This Row],[BTC-USD]]*tbDailies[[#This Row],[FX]]</f>
        <v>9847.8888824627993</v>
      </c>
      <c r="K1199" s="6">
        <f>tbDailies[[#This Row],[ETH-USD]]*tbDailies[[#This Row],[FX]]</f>
        <v>534.65416199999993</v>
      </c>
      <c r="L1199" s="16">
        <f>_xlfn.XLOOKUP(tbDailies[[#This Row],[Month]],tbMonthlies[Month],tbMonthlies[US Inflation],L1200)</f>
        <v>2.7E-2</v>
      </c>
      <c r="M1199" s="39">
        <f>_xlfn.XLOOKUP(tbDailies[[#This Row],[Month]],tbMonthlies[Month],tbMonthlies[Buffett Indicator],M1200)</f>
        <v>1.4165891624911868</v>
      </c>
      <c r="N1199" s="39">
        <f>_xlfn.XLOOKUP(tbDailies[[#This Row],[Month]],tbMonthlies[Month],tbMonthlies[CPI Indicator],N1200)</f>
        <v>0.73475536905906691</v>
      </c>
      <c r="O1199" s="39">
        <f>_xlfn.XLOOKUP(tbDailies[[#This Row],[Month]],tbMonthlies[Month],tbMonthlies[Shiller PE],O1200)</f>
        <v>0.22370000000000001</v>
      </c>
      <c r="P1199" s="39">
        <f>_xlfn.XLOOKUP(tbDailies[[#This Row],[Month]],tbMonthlies[Month],tbMonthlies[Unemployment],P1200)</f>
        <v>3.7999999999999999E-2</v>
      </c>
      <c r="Q1199" s="48">
        <f>_xlfn.XLOOKUP(tbDailies[[#This Row],[Month]],tbMonthlies[Month],tbMonthlies[Debt to GDP],Q1200)</f>
        <v>76.063999999999993</v>
      </c>
    </row>
    <row r="1200" spans="2:17" ht="30" customHeight="1" x14ac:dyDescent="0.25">
      <c r="B1200" s="10">
        <v>43313</v>
      </c>
      <c r="C1200" s="18" t="str">
        <f>TEXT(tbDailies[[#This Row],[Date]],"mmm-yy")</f>
        <v>Aug-18</v>
      </c>
      <c r="D1200" s="4">
        <v>50</v>
      </c>
      <c r="E1200" s="4" t="str">
        <f>_xlfn.XLOOKUP(tbDailies[[#This Row],[Date]],FXUSDCAD[Date],FXUSDCAD[Rate],E1201)</f>
        <v>1.3002</v>
      </c>
      <c r="F1200" s="6">
        <f>_xlfn.XLOOKUP(tbDailies[[#This Row],[Date]],BTC_USD_History[Date],BTC_USD_History[Close],"n/a")</f>
        <v>7624.9101559999999</v>
      </c>
      <c r="G1200" s="6">
        <f>_xlfn.XLOOKUP(tbDailies[[#This Row],[Date]],ETH_USD_History[Date(UTC)],ETH_USD_History[Value],"n/a")</f>
        <v>419.87</v>
      </c>
      <c r="H1200" s="6">
        <f>_xlfn.XLOOKUP(tbDailies[[#This Row],[Date]],VOO_USD_History[Date],VOO_USD_History[Close],"n/a")</f>
        <v>258.07998700000002</v>
      </c>
      <c r="I1200" s="8">
        <f>_xlfn.XLOOKUP(tbDailies[[#This Row],[Date]],VIX_USD_History[DATE],VIX_USD_History[CLOSE],"n/a")</f>
        <v>13.15</v>
      </c>
      <c r="J1200" s="6">
        <f>tbDailies[[#This Row],[BTC-USD]]*tbDailies[[#This Row],[FX]]</f>
        <v>9913.9081848311998</v>
      </c>
      <c r="K1200" s="6">
        <f>tbDailies[[#This Row],[ETH-USD]]*tbDailies[[#This Row],[FX]]</f>
        <v>545.91497400000003</v>
      </c>
      <c r="L1200" s="16">
        <f>_xlfn.XLOOKUP(tbDailies[[#This Row],[Month]],tbMonthlies[Month],tbMonthlies[US Inflation],L1201)</f>
        <v>2.7E-2</v>
      </c>
      <c r="M1200" s="39">
        <f>_xlfn.XLOOKUP(tbDailies[[#This Row],[Month]],tbMonthlies[Month],tbMonthlies[Buffett Indicator],M1201)</f>
        <v>1.4165891624911868</v>
      </c>
      <c r="N1200" s="39">
        <f>_xlfn.XLOOKUP(tbDailies[[#This Row],[Month]],tbMonthlies[Month],tbMonthlies[CPI Indicator],N1201)</f>
        <v>0.73475536905906691</v>
      </c>
      <c r="O1200" s="39">
        <f>_xlfn.XLOOKUP(tbDailies[[#This Row],[Month]],tbMonthlies[Month],tbMonthlies[Shiller PE],O1201)</f>
        <v>0.22370000000000001</v>
      </c>
      <c r="P1200" s="39">
        <f>_xlfn.XLOOKUP(tbDailies[[#This Row],[Month]],tbMonthlies[Month],tbMonthlies[Unemployment],P1201)</f>
        <v>3.7999999999999999E-2</v>
      </c>
      <c r="Q1200" s="48">
        <f>_xlfn.XLOOKUP(tbDailies[[#This Row],[Month]],tbMonthlies[Month],tbMonthlies[Debt to GDP],Q1201)</f>
        <v>76.063999999999993</v>
      </c>
    </row>
    <row r="1201" spans="2:17" ht="30" customHeight="1" x14ac:dyDescent="0.25">
      <c r="B1201" s="10">
        <v>43312</v>
      </c>
      <c r="C1201" s="18" t="str">
        <f>TEXT(tbDailies[[#This Row],[Date]],"mmm-yy")</f>
        <v>Jul-18</v>
      </c>
      <c r="D1201" s="4">
        <v>50</v>
      </c>
      <c r="E1201" s="4" t="str">
        <f>_xlfn.XLOOKUP(tbDailies[[#This Row],[Date]],FXUSDCAD[Date],FXUSDCAD[Rate],E1202)</f>
        <v>1.3017</v>
      </c>
      <c r="F1201" s="6">
        <f>_xlfn.XLOOKUP(tbDailies[[#This Row],[Date]],BTC_USD_History[Date],BTC_USD_History[Close],"n/a")</f>
        <v>7780.4399409999996</v>
      </c>
      <c r="G1201" s="6">
        <f>_xlfn.XLOOKUP(tbDailies[[#This Row],[Date]],ETH_USD_History[Date(UTC)],ETH_USD_History[Value],"n/a")</f>
        <v>431.99</v>
      </c>
      <c r="H1201" s="6">
        <f>_xlfn.XLOOKUP(tbDailies[[#This Row],[Date]],VOO_USD_History[Date],VOO_USD_History[Close],"n/a")</f>
        <v>258.39999399999999</v>
      </c>
      <c r="I1201" s="8">
        <f>_xlfn.XLOOKUP(tbDailies[[#This Row],[Date]],VIX_USD_History[DATE],VIX_USD_History[CLOSE],"n/a")</f>
        <v>12.83</v>
      </c>
      <c r="J1201" s="6">
        <f>tbDailies[[#This Row],[BTC-USD]]*tbDailies[[#This Row],[FX]]</f>
        <v>10127.7986711997</v>
      </c>
      <c r="K1201" s="6">
        <f>tbDailies[[#This Row],[ETH-USD]]*tbDailies[[#This Row],[FX]]</f>
        <v>562.32138300000008</v>
      </c>
      <c r="L1201" s="16">
        <f>_xlfn.XLOOKUP(tbDailies[[#This Row],[Month]],tbMonthlies[Month],tbMonthlies[US Inflation],L1202)</f>
        <v>2.9499999999999998E-2</v>
      </c>
      <c r="M1201" s="39">
        <f>_xlfn.XLOOKUP(tbDailies[[#This Row],[Month]],tbMonthlies[Month],tbMonthlies[Buffett Indicator],M1202)</f>
        <v>1.3743942016453572</v>
      </c>
      <c r="N1201" s="39">
        <f>_xlfn.XLOOKUP(tbDailies[[#This Row],[Month]],tbMonthlies[Month],tbMonthlies[CPI Indicator],N1202)</f>
        <v>0.73434740799020892</v>
      </c>
      <c r="O1201" s="39">
        <f>_xlfn.XLOOKUP(tbDailies[[#This Row],[Month]],tbMonthlies[Month],tbMonthlies[Shiller PE],O1202)</f>
        <v>0.22329999999999997</v>
      </c>
      <c r="P1201" s="39">
        <f>_xlfn.XLOOKUP(tbDailies[[#This Row],[Month]],tbMonthlies[Month],tbMonthlies[Unemployment],P1202)</f>
        <v>3.7999999999999999E-2</v>
      </c>
      <c r="Q1201" s="48">
        <f>_xlfn.XLOOKUP(tbDailies[[#This Row],[Month]],tbMonthlies[Month],tbMonthlies[Debt to GDP],Q1202)</f>
        <v>76.063999999999993</v>
      </c>
    </row>
    <row r="1202" spans="2:17" ht="30" customHeight="1" x14ac:dyDescent="0.25">
      <c r="B1202" s="10">
        <v>43311</v>
      </c>
      <c r="C1202" s="18" t="str">
        <f>TEXT(tbDailies[[#This Row],[Date]],"mmm-yy")</f>
        <v>Jul-18</v>
      </c>
      <c r="D1202" s="4">
        <v>50</v>
      </c>
      <c r="E1202" s="4" t="str">
        <f>_xlfn.XLOOKUP(tbDailies[[#This Row],[Date]],FXUSDCAD[Date],FXUSDCAD[Rate],E1203)</f>
        <v>1.3021</v>
      </c>
      <c r="F1202" s="6">
        <f>_xlfn.XLOOKUP(tbDailies[[#This Row],[Date]],BTC_USD_History[Date],BTC_USD_History[Close],"n/a")</f>
        <v>8180.4799800000001</v>
      </c>
      <c r="G1202" s="6">
        <f>_xlfn.XLOOKUP(tbDailies[[#This Row],[Date]],ETH_USD_History[Date(UTC)],ETH_USD_History[Value],"n/a")</f>
        <v>456.56</v>
      </c>
      <c r="H1202" s="6">
        <f>_xlfn.XLOOKUP(tbDailies[[#This Row],[Date]],VOO_USD_History[Date],VOO_USD_History[Close],"n/a")</f>
        <v>257.10000600000001</v>
      </c>
      <c r="I1202" s="8">
        <f>_xlfn.XLOOKUP(tbDailies[[#This Row],[Date]],VIX_USD_History[DATE],VIX_USD_History[CLOSE],"n/a")</f>
        <v>14.26</v>
      </c>
      <c r="J1202" s="6">
        <f>tbDailies[[#This Row],[BTC-USD]]*tbDailies[[#This Row],[FX]]</f>
        <v>10651.802981958001</v>
      </c>
      <c r="K1202" s="6">
        <f>tbDailies[[#This Row],[ETH-USD]]*tbDailies[[#This Row],[FX]]</f>
        <v>594.48677599999996</v>
      </c>
      <c r="L1202" s="16">
        <f>_xlfn.XLOOKUP(tbDailies[[#This Row],[Month]],tbMonthlies[Month],tbMonthlies[US Inflation],L1203)</f>
        <v>2.9499999999999998E-2</v>
      </c>
      <c r="M1202" s="39">
        <f>_xlfn.XLOOKUP(tbDailies[[#This Row],[Month]],tbMonthlies[Month],tbMonthlies[Buffett Indicator],M1203)</f>
        <v>1.3743942016453572</v>
      </c>
      <c r="N1202" s="39">
        <f>_xlfn.XLOOKUP(tbDailies[[#This Row],[Month]],tbMonthlies[Month],tbMonthlies[CPI Indicator],N1203)</f>
        <v>0.73434740799020892</v>
      </c>
      <c r="O1202" s="39">
        <f>_xlfn.XLOOKUP(tbDailies[[#This Row],[Month]],tbMonthlies[Month],tbMonthlies[Shiller PE],O1203)</f>
        <v>0.22329999999999997</v>
      </c>
      <c r="P1202" s="39">
        <f>_xlfn.XLOOKUP(tbDailies[[#This Row],[Month]],tbMonthlies[Month],tbMonthlies[Unemployment],P1203)</f>
        <v>3.7999999999999999E-2</v>
      </c>
      <c r="Q1202" s="48">
        <f>_xlfn.XLOOKUP(tbDailies[[#This Row],[Month]],tbMonthlies[Month],tbMonthlies[Debt to GDP],Q1203)</f>
        <v>76.063999999999993</v>
      </c>
    </row>
    <row r="1203" spans="2:17" ht="30" customHeight="1" x14ac:dyDescent="0.25">
      <c r="B1203" s="10">
        <v>43310</v>
      </c>
      <c r="C1203" s="18" t="str">
        <f>TEXT(tbDailies[[#This Row],[Date]],"mmm-yy")</f>
        <v>Jul-18</v>
      </c>
      <c r="D1203" s="4">
        <v>50</v>
      </c>
      <c r="E1203" s="4" t="str">
        <f>_xlfn.XLOOKUP(tbDailies[[#This Row],[Date]],FXUSDCAD[Date],FXUSDCAD[Rate],E1204)</f>
        <v>1.3062</v>
      </c>
      <c r="F1203" s="6">
        <f>_xlfn.XLOOKUP(tbDailies[[#This Row],[Date]],BTC_USD_History[Date],BTC_USD_History[Close],"n/a")</f>
        <v>8218.4599610000005</v>
      </c>
      <c r="G1203" s="6">
        <f>_xlfn.XLOOKUP(tbDailies[[#This Row],[Date]],ETH_USD_History[Date(UTC)],ETH_USD_History[Value],"n/a")</f>
        <v>466.2</v>
      </c>
      <c r="H1203" s="6" t="str">
        <f>_xlfn.XLOOKUP(tbDailies[[#This Row],[Date]],VOO_USD_History[Date],VOO_USD_History[Close],"n/a")</f>
        <v>n/a</v>
      </c>
      <c r="I1203" s="8" t="str">
        <f>_xlfn.XLOOKUP(tbDailies[[#This Row],[Date]],VIX_USD_History[DATE],VIX_USD_History[CLOSE],"n/a")</f>
        <v>n/a</v>
      </c>
      <c r="J1203" s="6">
        <f>tbDailies[[#This Row],[BTC-USD]]*tbDailies[[#This Row],[FX]]</f>
        <v>10734.952401058201</v>
      </c>
      <c r="K1203" s="6">
        <f>tbDailies[[#This Row],[ETH-USD]]*tbDailies[[#This Row],[FX]]</f>
        <v>608.95043999999996</v>
      </c>
      <c r="L1203" s="16">
        <f>_xlfn.XLOOKUP(tbDailies[[#This Row],[Month]],tbMonthlies[Month],tbMonthlies[US Inflation],L1204)</f>
        <v>2.9499999999999998E-2</v>
      </c>
      <c r="M1203" s="39">
        <f>_xlfn.XLOOKUP(tbDailies[[#This Row],[Month]],tbMonthlies[Month],tbMonthlies[Buffett Indicator],M1204)</f>
        <v>1.3743942016453572</v>
      </c>
      <c r="N1203" s="39">
        <f>_xlfn.XLOOKUP(tbDailies[[#This Row],[Month]],tbMonthlies[Month],tbMonthlies[CPI Indicator],N1204)</f>
        <v>0.73434740799020892</v>
      </c>
      <c r="O1203" s="39">
        <f>_xlfn.XLOOKUP(tbDailies[[#This Row],[Month]],tbMonthlies[Month],tbMonthlies[Shiller PE],O1204)</f>
        <v>0.22329999999999997</v>
      </c>
      <c r="P1203" s="39">
        <f>_xlfn.XLOOKUP(tbDailies[[#This Row],[Month]],tbMonthlies[Month],tbMonthlies[Unemployment],P1204)</f>
        <v>3.7999999999999999E-2</v>
      </c>
      <c r="Q1203" s="48">
        <f>_xlfn.XLOOKUP(tbDailies[[#This Row],[Month]],tbMonthlies[Month],tbMonthlies[Debt to GDP],Q1204)</f>
        <v>76.063999999999993</v>
      </c>
    </row>
    <row r="1204" spans="2:17" ht="30" customHeight="1" x14ac:dyDescent="0.25">
      <c r="B1204" s="10">
        <v>43309</v>
      </c>
      <c r="C1204" s="18" t="str">
        <f>TEXT(tbDailies[[#This Row],[Date]],"mmm-yy")</f>
        <v>Jul-18</v>
      </c>
      <c r="D1204" s="4">
        <v>50</v>
      </c>
      <c r="E1204" s="4" t="str">
        <f>_xlfn.XLOOKUP(tbDailies[[#This Row],[Date]],FXUSDCAD[Date],FXUSDCAD[Rate],E1205)</f>
        <v>1.3062</v>
      </c>
      <c r="F1204" s="6">
        <f>_xlfn.XLOOKUP(tbDailies[[#This Row],[Date]],BTC_USD_History[Date],BTC_USD_History[Close],"n/a")</f>
        <v>8192.1503909999992</v>
      </c>
      <c r="G1204" s="6">
        <f>_xlfn.XLOOKUP(tbDailies[[#This Row],[Date]],ETH_USD_History[Date(UTC)],ETH_USD_History[Value],"n/a")</f>
        <v>468.55</v>
      </c>
      <c r="H1204" s="6" t="str">
        <f>_xlfn.XLOOKUP(tbDailies[[#This Row],[Date]],VOO_USD_History[Date],VOO_USD_History[Close],"n/a")</f>
        <v>n/a</v>
      </c>
      <c r="I1204" s="8" t="str">
        <f>_xlfn.XLOOKUP(tbDailies[[#This Row],[Date]],VIX_USD_History[DATE],VIX_USD_History[CLOSE],"n/a")</f>
        <v>n/a</v>
      </c>
      <c r="J1204" s="6">
        <f>tbDailies[[#This Row],[BTC-USD]]*tbDailies[[#This Row],[FX]]</f>
        <v>10700.5868407242</v>
      </c>
      <c r="K1204" s="6">
        <f>tbDailies[[#This Row],[ETH-USD]]*tbDailies[[#This Row],[FX]]</f>
        <v>612.02001000000007</v>
      </c>
      <c r="L1204" s="16">
        <f>_xlfn.XLOOKUP(tbDailies[[#This Row],[Month]],tbMonthlies[Month],tbMonthlies[US Inflation],L1205)</f>
        <v>2.9499999999999998E-2</v>
      </c>
      <c r="M1204" s="39">
        <f>_xlfn.XLOOKUP(tbDailies[[#This Row],[Month]],tbMonthlies[Month],tbMonthlies[Buffett Indicator],M1205)</f>
        <v>1.3743942016453572</v>
      </c>
      <c r="N1204" s="39">
        <f>_xlfn.XLOOKUP(tbDailies[[#This Row],[Month]],tbMonthlies[Month],tbMonthlies[CPI Indicator],N1205)</f>
        <v>0.73434740799020892</v>
      </c>
      <c r="O1204" s="39">
        <f>_xlfn.XLOOKUP(tbDailies[[#This Row],[Month]],tbMonthlies[Month],tbMonthlies[Shiller PE],O1205)</f>
        <v>0.22329999999999997</v>
      </c>
      <c r="P1204" s="39">
        <f>_xlfn.XLOOKUP(tbDailies[[#This Row],[Month]],tbMonthlies[Month],tbMonthlies[Unemployment],P1205)</f>
        <v>3.7999999999999999E-2</v>
      </c>
      <c r="Q1204" s="48">
        <f>_xlfn.XLOOKUP(tbDailies[[#This Row],[Month]],tbMonthlies[Month],tbMonthlies[Debt to GDP],Q1205)</f>
        <v>76.063999999999993</v>
      </c>
    </row>
    <row r="1205" spans="2:17" ht="30" customHeight="1" x14ac:dyDescent="0.25">
      <c r="B1205" s="10">
        <v>43308</v>
      </c>
      <c r="C1205" s="18" t="str">
        <f>TEXT(tbDailies[[#This Row],[Date]],"mmm-yy")</f>
        <v>Jul-18</v>
      </c>
      <c r="D1205" s="4">
        <v>50</v>
      </c>
      <c r="E1205" s="4" t="str">
        <f>_xlfn.XLOOKUP(tbDailies[[#This Row],[Date]],FXUSDCAD[Date],FXUSDCAD[Rate],E1206)</f>
        <v>1.3062</v>
      </c>
      <c r="F1205" s="6">
        <f>_xlfn.XLOOKUP(tbDailies[[#This Row],[Date]],BTC_USD_History[Date],BTC_USD_History[Close],"n/a")</f>
        <v>8165.0097660000001</v>
      </c>
      <c r="G1205" s="6">
        <f>_xlfn.XLOOKUP(tbDailies[[#This Row],[Date]],ETH_USD_History[Date(UTC)],ETH_USD_History[Value],"n/a")</f>
        <v>469.69</v>
      </c>
      <c r="H1205" s="6">
        <f>_xlfn.XLOOKUP(tbDailies[[#This Row],[Date]],VOO_USD_History[Date],VOO_USD_History[Close],"n/a")</f>
        <v>258.58999599999999</v>
      </c>
      <c r="I1205" s="8">
        <f>_xlfn.XLOOKUP(tbDailies[[#This Row],[Date]],VIX_USD_History[DATE],VIX_USD_History[CLOSE],"n/a")</f>
        <v>13.03</v>
      </c>
      <c r="J1205" s="6">
        <f>tbDailies[[#This Row],[BTC-USD]]*tbDailies[[#This Row],[FX]]</f>
        <v>10665.1357563492</v>
      </c>
      <c r="K1205" s="6">
        <f>tbDailies[[#This Row],[ETH-USD]]*tbDailies[[#This Row],[FX]]</f>
        <v>613.50907800000004</v>
      </c>
      <c r="L1205" s="16">
        <f>_xlfn.XLOOKUP(tbDailies[[#This Row],[Month]],tbMonthlies[Month],tbMonthlies[US Inflation],L1206)</f>
        <v>2.9499999999999998E-2</v>
      </c>
      <c r="M1205" s="39">
        <f>_xlfn.XLOOKUP(tbDailies[[#This Row],[Month]],tbMonthlies[Month],tbMonthlies[Buffett Indicator],M1206)</f>
        <v>1.3743942016453572</v>
      </c>
      <c r="N1205" s="39">
        <f>_xlfn.XLOOKUP(tbDailies[[#This Row],[Month]],tbMonthlies[Month],tbMonthlies[CPI Indicator],N1206)</f>
        <v>0.73434740799020892</v>
      </c>
      <c r="O1205" s="39">
        <f>_xlfn.XLOOKUP(tbDailies[[#This Row],[Month]],tbMonthlies[Month],tbMonthlies[Shiller PE],O1206)</f>
        <v>0.22329999999999997</v>
      </c>
      <c r="P1205" s="39">
        <f>_xlfn.XLOOKUP(tbDailies[[#This Row],[Month]],tbMonthlies[Month],tbMonthlies[Unemployment],P1206)</f>
        <v>3.7999999999999999E-2</v>
      </c>
      <c r="Q1205" s="48">
        <f>_xlfn.XLOOKUP(tbDailies[[#This Row],[Month]],tbMonthlies[Month],tbMonthlies[Debt to GDP],Q1206)</f>
        <v>76.063999999999993</v>
      </c>
    </row>
    <row r="1206" spans="2:17" ht="30" customHeight="1" x14ac:dyDescent="0.25">
      <c r="B1206" s="10">
        <v>43307</v>
      </c>
      <c r="C1206" s="18" t="str">
        <f>TEXT(tbDailies[[#This Row],[Date]],"mmm-yy")</f>
        <v>Jul-18</v>
      </c>
      <c r="D1206" s="4">
        <v>50</v>
      </c>
      <c r="E1206" s="4" t="str">
        <f>_xlfn.XLOOKUP(tbDailies[[#This Row],[Date]],FXUSDCAD[Date],FXUSDCAD[Rate],E1207)</f>
        <v>1.3065</v>
      </c>
      <c r="F1206" s="6">
        <f>_xlfn.XLOOKUP(tbDailies[[#This Row],[Date]],BTC_USD_History[Date],BTC_USD_History[Close],"n/a")</f>
        <v>7951.580078</v>
      </c>
      <c r="G1206" s="6">
        <f>_xlfn.XLOOKUP(tbDailies[[#This Row],[Date]],ETH_USD_History[Date(UTC)],ETH_USD_History[Value],"n/a")</f>
        <v>462.03</v>
      </c>
      <c r="H1206" s="6">
        <f>_xlfn.XLOOKUP(tbDailies[[#This Row],[Date]],VOO_USD_History[Date],VOO_USD_History[Close],"n/a")</f>
        <v>260.27999899999998</v>
      </c>
      <c r="I1206" s="8">
        <f>_xlfn.XLOOKUP(tbDailies[[#This Row],[Date]],VIX_USD_History[DATE],VIX_USD_History[CLOSE],"n/a")</f>
        <v>12.14</v>
      </c>
      <c r="J1206" s="6">
        <f>tbDailies[[#This Row],[BTC-USD]]*tbDailies[[#This Row],[FX]]</f>
        <v>10388.739371907001</v>
      </c>
      <c r="K1206" s="6">
        <f>tbDailies[[#This Row],[ETH-USD]]*tbDailies[[#This Row],[FX]]</f>
        <v>603.64219500000002</v>
      </c>
      <c r="L1206" s="16">
        <f>_xlfn.XLOOKUP(tbDailies[[#This Row],[Month]],tbMonthlies[Month],tbMonthlies[US Inflation],L1207)</f>
        <v>2.9499999999999998E-2</v>
      </c>
      <c r="M1206" s="39">
        <f>_xlfn.XLOOKUP(tbDailies[[#This Row],[Month]],tbMonthlies[Month],tbMonthlies[Buffett Indicator],M1207)</f>
        <v>1.3743942016453572</v>
      </c>
      <c r="N1206" s="39">
        <f>_xlfn.XLOOKUP(tbDailies[[#This Row],[Month]],tbMonthlies[Month],tbMonthlies[CPI Indicator],N1207)</f>
        <v>0.73434740799020892</v>
      </c>
      <c r="O1206" s="39">
        <f>_xlfn.XLOOKUP(tbDailies[[#This Row],[Month]],tbMonthlies[Month],tbMonthlies[Shiller PE],O1207)</f>
        <v>0.22329999999999997</v>
      </c>
      <c r="P1206" s="39">
        <f>_xlfn.XLOOKUP(tbDailies[[#This Row],[Month]],tbMonthlies[Month],tbMonthlies[Unemployment],P1207)</f>
        <v>3.7999999999999999E-2</v>
      </c>
      <c r="Q1206" s="48">
        <f>_xlfn.XLOOKUP(tbDailies[[#This Row],[Month]],tbMonthlies[Month],tbMonthlies[Debt to GDP],Q1207)</f>
        <v>76.063999999999993</v>
      </c>
    </row>
    <row r="1207" spans="2:17" ht="30" customHeight="1" x14ac:dyDescent="0.25">
      <c r="B1207" s="10">
        <v>43306</v>
      </c>
      <c r="C1207" s="18" t="str">
        <f>TEXT(tbDailies[[#This Row],[Date]],"mmm-yy")</f>
        <v>Jul-18</v>
      </c>
      <c r="D1207" s="4">
        <v>50</v>
      </c>
      <c r="E1207" s="4" t="str">
        <f>_xlfn.XLOOKUP(tbDailies[[#This Row],[Date]],FXUSDCAD[Date],FXUSDCAD[Rate],E1208)</f>
        <v>1.3088</v>
      </c>
      <c r="F1207" s="6">
        <f>_xlfn.XLOOKUP(tbDailies[[#This Row],[Date]],BTC_USD_History[Date],BTC_USD_History[Close],"n/a")</f>
        <v>8181.3901370000003</v>
      </c>
      <c r="G1207" s="6">
        <f>_xlfn.XLOOKUP(tbDailies[[#This Row],[Date]],ETH_USD_History[Date(UTC)],ETH_USD_History[Value],"n/a")</f>
        <v>471.28</v>
      </c>
      <c r="H1207" s="6">
        <f>_xlfn.XLOOKUP(tbDailies[[#This Row],[Date]],VOO_USD_History[Date],VOO_USD_History[Close],"n/a")</f>
        <v>261.04998799999998</v>
      </c>
      <c r="I1207" s="8">
        <f>_xlfn.XLOOKUP(tbDailies[[#This Row],[Date]],VIX_USD_History[DATE],VIX_USD_History[CLOSE],"n/a")</f>
        <v>12.29</v>
      </c>
      <c r="J1207" s="6">
        <f>tbDailies[[#This Row],[BTC-USD]]*tbDailies[[#This Row],[FX]]</f>
        <v>10707.8034113056</v>
      </c>
      <c r="K1207" s="6">
        <f>tbDailies[[#This Row],[ETH-USD]]*tbDailies[[#This Row],[FX]]</f>
        <v>616.81126399999994</v>
      </c>
      <c r="L1207" s="16">
        <f>_xlfn.XLOOKUP(tbDailies[[#This Row],[Month]],tbMonthlies[Month],tbMonthlies[US Inflation],L1208)</f>
        <v>2.9499999999999998E-2</v>
      </c>
      <c r="M1207" s="39">
        <f>_xlfn.XLOOKUP(tbDailies[[#This Row],[Month]],tbMonthlies[Month],tbMonthlies[Buffett Indicator],M1208)</f>
        <v>1.3743942016453572</v>
      </c>
      <c r="N1207" s="39">
        <f>_xlfn.XLOOKUP(tbDailies[[#This Row],[Month]],tbMonthlies[Month],tbMonthlies[CPI Indicator],N1208)</f>
        <v>0.73434740799020892</v>
      </c>
      <c r="O1207" s="39">
        <f>_xlfn.XLOOKUP(tbDailies[[#This Row],[Month]],tbMonthlies[Month],tbMonthlies[Shiller PE],O1208)</f>
        <v>0.22329999999999997</v>
      </c>
      <c r="P1207" s="39">
        <f>_xlfn.XLOOKUP(tbDailies[[#This Row],[Month]],tbMonthlies[Month],tbMonthlies[Unemployment],P1208)</f>
        <v>3.7999999999999999E-2</v>
      </c>
      <c r="Q1207" s="48">
        <f>_xlfn.XLOOKUP(tbDailies[[#This Row],[Month]],tbMonthlies[Month],tbMonthlies[Debt to GDP],Q1208)</f>
        <v>76.063999999999993</v>
      </c>
    </row>
    <row r="1208" spans="2:17" ht="30" customHeight="1" x14ac:dyDescent="0.25">
      <c r="B1208" s="10">
        <v>43305</v>
      </c>
      <c r="C1208" s="18" t="str">
        <f>TEXT(tbDailies[[#This Row],[Date]],"mmm-yy")</f>
        <v>Jul-18</v>
      </c>
      <c r="D1208" s="4">
        <v>50</v>
      </c>
      <c r="E1208" s="4" t="str">
        <f>_xlfn.XLOOKUP(tbDailies[[#This Row],[Date]],FXUSDCAD[Date],FXUSDCAD[Rate],E1209)</f>
        <v>1.3157</v>
      </c>
      <c r="F1208" s="6">
        <f>_xlfn.XLOOKUP(tbDailies[[#This Row],[Date]],BTC_USD_History[Date],BTC_USD_History[Close],"n/a")</f>
        <v>8424.2695309999999</v>
      </c>
      <c r="G1208" s="6">
        <f>_xlfn.XLOOKUP(tbDailies[[#This Row],[Date]],ETH_USD_History[Date(UTC)],ETH_USD_History[Value],"n/a")</f>
        <v>479.47</v>
      </c>
      <c r="H1208" s="6">
        <f>_xlfn.XLOOKUP(tbDailies[[#This Row],[Date]],VOO_USD_History[Date],VOO_USD_History[Close],"n/a")</f>
        <v>258.67999300000002</v>
      </c>
      <c r="I1208" s="8">
        <f>_xlfn.XLOOKUP(tbDailies[[#This Row],[Date]],VIX_USD_History[DATE],VIX_USD_History[CLOSE],"n/a")</f>
        <v>12.41</v>
      </c>
      <c r="J1208" s="6">
        <f>tbDailies[[#This Row],[BTC-USD]]*tbDailies[[#This Row],[FX]]</f>
        <v>11083.8114219367</v>
      </c>
      <c r="K1208" s="6">
        <f>tbDailies[[#This Row],[ETH-USD]]*tbDailies[[#This Row],[FX]]</f>
        <v>630.83867900000007</v>
      </c>
      <c r="L1208" s="16">
        <f>_xlfn.XLOOKUP(tbDailies[[#This Row],[Month]],tbMonthlies[Month],tbMonthlies[US Inflation],L1209)</f>
        <v>2.9499999999999998E-2</v>
      </c>
      <c r="M1208" s="39">
        <f>_xlfn.XLOOKUP(tbDailies[[#This Row],[Month]],tbMonthlies[Month],tbMonthlies[Buffett Indicator],M1209)</f>
        <v>1.3743942016453572</v>
      </c>
      <c r="N1208" s="39">
        <f>_xlfn.XLOOKUP(tbDailies[[#This Row],[Month]],tbMonthlies[Month],tbMonthlies[CPI Indicator],N1209)</f>
        <v>0.73434740799020892</v>
      </c>
      <c r="O1208" s="39">
        <f>_xlfn.XLOOKUP(tbDailies[[#This Row],[Month]],tbMonthlies[Month],tbMonthlies[Shiller PE],O1209)</f>
        <v>0.22329999999999997</v>
      </c>
      <c r="P1208" s="39">
        <f>_xlfn.XLOOKUP(tbDailies[[#This Row],[Month]],tbMonthlies[Month],tbMonthlies[Unemployment],P1209)</f>
        <v>3.7999999999999999E-2</v>
      </c>
      <c r="Q1208" s="48">
        <f>_xlfn.XLOOKUP(tbDailies[[#This Row],[Month]],tbMonthlies[Month],tbMonthlies[Debt to GDP],Q1209)</f>
        <v>76.063999999999993</v>
      </c>
    </row>
    <row r="1209" spans="2:17" ht="30" customHeight="1" x14ac:dyDescent="0.25">
      <c r="B1209" s="10">
        <v>43304</v>
      </c>
      <c r="C1209" s="18" t="str">
        <f>TEXT(tbDailies[[#This Row],[Date]],"mmm-yy")</f>
        <v>Jul-18</v>
      </c>
      <c r="D1209" s="4">
        <v>50</v>
      </c>
      <c r="E1209" s="4" t="str">
        <f>_xlfn.XLOOKUP(tbDailies[[#This Row],[Date]],FXUSDCAD[Date],FXUSDCAD[Rate],E1210)</f>
        <v>1.3156</v>
      </c>
      <c r="F1209" s="6">
        <f>_xlfn.XLOOKUP(tbDailies[[#This Row],[Date]],BTC_USD_History[Date],BTC_USD_History[Close],"n/a")</f>
        <v>7711.1098629999997</v>
      </c>
      <c r="G1209" s="6">
        <f>_xlfn.XLOOKUP(tbDailies[[#This Row],[Date]],ETH_USD_History[Date(UTC)],ETH_USD_History[Value],"n/a")</f>
        <v>449.63</v>
      </c>
      <c r="H1209" s="6">
        <f>_xlfn.XLOOKUP(tbDailies[[#This Row],[Date]],VOO_USD_History[Date],VOO_USD_History[Close],"n/a")</f>
        <v>257.47000100000002</v>
      </c>
      <c r="I1209" s="8">
        <f>_xlfn.XLOOKUP(tbDailies[[#This Row],[Date]],VIX_USD_History[DATE],VIX_USD_History[CLOSE],"n/a")</f>
        <v>12.62</v>
      </c>
      <c r="J1209" s="6">
        <f>tbDailies[[#This Row],[BTC-USD]]*tbDailies[[#This Row],[FX]]</f>
        <v>10144.7361357628</v>
      </c>
      <c r="K1209" s="6">
        <f>tbDailies[[#This Row],[ETH-USD]]*tbDailies[[#This Row],[FX]]</f>
        <v>591.53322800000001</v>
      </c>
      <c r="L1209" s="16">
        <f>_xlfn.XLOOKUP(tbDailies[[#This Row],[Month]],tbMonthlies[Month],tbMonthlies[US Inflation],L1210)</f>
        <v>2.9499999999999998E-2</v>
      </c>
      <c r="M1209" s="39">
        <f>_xlfn.XLOOKUP(tbDailies[[#This Row],[Month]],tbMonthlies[Month],tbMonthlies[Buffett Indicator],M1210)</f>
        <v>1.3743942016453572</v>
      </c>
      <c r="N1209" s="39">
        <f>_xlfn.XLOOKUP(tbDailies[[#This Row],[Month]],tbMonthlies[Month],tbMonthlies[CPI Indicator],N1210)</f>
        <v>0.73434740799020892</v>
      </c>
      <c r="O1209" s="39">
        <f>_xlfn.XLOOKUP(tbDailies[[#This Row],[Month]],tbMonthlies[Month],tbMonthlies[Shiller PE],O1210)</f>
        <v>0.22329999999999997</v>
      </c>
      <c r="P1209" s="39">
        <f>_xlfn.XLOOKUP(tbDailies[[#This Row],[Month]],tbMonthlies[Month],tbMonthlies[Unemployment],P1210)</f>
        <v>3.7999999999999999E-2</v>
      </c>
      <c r="Q1209" s="48">
        <f>_xlfn.XLOOKUP(tbDailies[[#This Row],[Month]],tbMonthlies[Month],tbMonthlies[Debt to GDP],Q1210)</f>
        <v>76.063999999999993</v>
      </c>
    </row>
    <row r="1210" spans="2:17" ht="30" customHeight="1" x14ac:dyDescent="0.25">
      <c r="B1210" s="10">
        <v>43303</v>
      </c>
      <c r="C1210" s="18" t="str">
        <f>TEXT(tbDailies[[#This Row],[Date]],"mmm-yy")</f>
        <v>Jul-18</v>
      </c>
      <c r="D1210" s="4">
        <v>50</v>
      </c>
      <c r="E1210" s="4" t="str">
        <f>_xlfn.XLOOKUP(tbDailies[[#This Row],[Date]],FXUSDCAD[Date],FXUSDCAD[Rate],E1211)</f>
        <v>1.3142</v>
      </c>
      <c r="F1210" s="6">
        <f>_xlfn.XLOOKUP(tbDailies[[#This Row],[Date]],BTC_USD_History[Date],BTC_USD_History[Close],"n/a")</f>
        <v>7418.4902339999999</v>
      </c>
      <c r="G1210" s="6">
        <f>_xlfn.XLOOKUP(tbDailies[[#This Row],[Date]],ETH_USD_History[Date(UTC)],ETH_USD_History[Value],"n/a")</f>
        <v>457.65</v>
      </c>
      <c r="H1210" s="6" t="str">
        <f>_xlfn.XLOOKUP(tbDailies[[#This Row],[Date]],VOO_USD_History[Date],VOO_USD_History[Close],"n/a")</f>
        <v>n/a</v>
      </c>
      <c r="I1210" s="8" t="str">
        <f>_xlfn.XLOOKUP(tbDailies[[#This Row],[Date]],VIX_USD_History[DATE],VIX_USD_History[CLOSE],"n/a")</f>
        <v>n/a</v>
      </c>
      <c r="J1210" s="6">
        <f>tbDailies[[#This Row],[BTC-USD]]*tbDailies[[#This Row],[FX]]</f>
        <v>9749.3798655228002</v>
      </c>
      <c r="K1210" s="6">
        <f>tbDailies[[#This Row],[ETH-USD]]*tbDailies[[#This Row],[FX]]</f>
        <v>601.44362999999998</v>
      </c>
      <c r="L1210" s="16">
        <f>_xlfn.XLOOKUP(tbDailies[[#This Row],[Month]],tbMonthlies[Month],tbMonthlies[US Inflation],L1211)</f>
        <v>2.9499999999999998E-2</v>
      </c>
      <c r="M1210" s="39">
        <f>_xlfn.XLOOKUP(tbDailies[[#This Row],[Month]],tbMonthlies[Month],tbMonthlies[Buffett Indicator],M1211)</f>
        <v>1.3743942016453572</v>
      </c>
      <c r="N1210" s="39">
        <f>_xlfn.XLOOKUP(tbDailies[[#This Row],[Month]],tbMonthlies[Month],tbMonthlies[CPI Indicator],N1211)</f>
        <v>0.73434740799020892</v>
      </c>
      <c r="O1210" s="39">
        <f>_xlfn.XLOOKUP(tbDailies[[#This Row],[Month]],tbMonthlies[Month],tbMonthlies[Shiller PE],O1211)</f>
        <v>0.22329999999999997</v>
      </c>
      <c r="P1210" s="39">
        <f>_xlfn.XLOOKUP(tbDailies[[#This Row],[Month]],tbMonthlies[Month],tbMonthlies[Unemployment],P1211)</f>
        <v>3.7999999999999999E-2</v>
      </c>
      <c r="Q1210" s="48">
        <f>_xlfn.XLOOKUP(tbDailies[[#This Row],[Month]],tbMonthlies[Month],tbMonthlies[Debt to GDP],Q1211)</f>
        <v>76.063999999999993</v>
      </c>
    </row>
    <row r="1211" spans="2:17" ht="30" customHeight="1" x14ac:dyDescent="0.25">
      <c r="B1211" s="10">
        <v>43302</v>
      </c>
      <c r="C1211" s="18" t="str">
        <f>TEXT(tbDailies[[#This Row],[Date]],"mmm-yy")</f>
        <v>Jul-18</v>
      </c>
      <c r="D1211" s="4">
        <v>50</v>
      </c>
      <c r="E1211" s="4" t="str">
        <f>_xlfn.XLOOKUP(tbDailies[[#This Row],[Date]],FXUSDCAD[Date],FXUSDCAD[Rate],E1212)</f>
        <v>1.3142</v>
      </c>
      <c r="F1211" s="6">
        <f>_xlfn.XLOOKUP(tbDailies[[#This Row],[Date]],BTC_USD_History[Date],BTC_USD_History[Close],"n/a")</f>
        <v>7419.2900390000004</v>
      </c>
      <c r="G1211" s="6">
        <f>_xlfn.XLOOKUP(tbDailies[[#This Row],[Date]],ETH_USD_History[Date(UTC)],ETH_USD_History[Value],"n/a")</f>
        <v>461.04</v>
      </c>
      <c r="H1211" s="6" t="str">
        <f>_xlfn.XLOOKUP(tbDailies[[#This Row],[Date]],VOO_USD_History[Date],VOO_USD_History[Close],"n/a")</f>
        <v>n/a</v>
      </c>
      <c r="I1211" s="8" t="str">
        <f>_xlfn.XLOOKUP(tbDailies[[#This Row],[Date]],VIX_USD_History[DATE],VIX_USD_History[CLOSE],"n/a")</f>
        <v>n/a</v>
      </c>
      <c r="J1211" s="6">
        <f>tbDailies[[#This Row],[BTC-USD]]*tbDailies[[#This Row],[FX]]</f>
        <v>9750.4309692538009</v>
      </c>
      <c r="K1211" s="6">
        <f>tbDailies[[#This Row],[ETH-USD]]*tbDailies[[#This Row],[FX]]</f>
        <v>605.89876800000002</v>
      </c>
      <c r="L1211" s="16">
        <f>_xlfn.XLOOKUP(tbDailies[[#This Row],[Month]],tbMonthlies[Month],tbMonthlies[US Inflation],L1212)</f>
        <v>2.9499999999999998E-2</v>
      </c>
      <c r="M1211" s="39">
        <f>_xlfn.XLOOKUP(tbDailies[[#This Row],[Month]],tbMonthlies[Month],tbMonthlies[Buffett Indicator],M1212)</f>
        <v>1.3743942016453572</v>
      </c>
      <c r="N1211" s="39">
        <f>_xlfn.XLOOKUP(tbDailies[[#This Row],[Month]],tbMonthlies[Month],tbMonthlies[CPI Indicator],N1212)</f>
        <v>0.73434740799020892</v>
      </c>
      <c r="O1211" s="39">
        <f>_xlfn.XLOOKUP(tbDailies[[#This Row],[Month]],tbMonthlies[Month],tbMonthlies[Shiller PE],O1212)</f>
        <v>0.22329999999999997</v>
      </c>
      <c r="P1211" s="39">
        <f>_xlfn.XLOOKUP(tbDailies[[#This Row],[Month]],tbMonthlies[Month],tbMonthlies[Unemployment],P1212)</f>
        <v>3.7999999999999999E-2</v>
      </c>
      <c r="Q1211" s="48">
        <f>_xlfn.XLOOKUP(tbDailies[[#This Row],[Month]],tbMonthlies[Month],tbMonthlies[Debt to GDP],Q1212)</f>
        <v>76.063999999999993</v>
      </c>
    </row>
    <row r="1212" spans="2:17" ht="30" customHeight="1" x14ac:dyDescent="0.25">
      <c r="B1212" s="10">
        <v>43301</v>
      </c>
      <c r="C1212" s="18" t="str">
        <f>TEXT(tbDailies[[#This Row],[Date]],"mmm-yy")</f>
        <v>Jul-18</v>
      </c>
      <c r="D1212" s="4">
        <v>50</v>
      </c>
      <c r="E1212" s="4" t="str">
        <f>_xlfn.XLOOKUP(tbDailies[[#This Row],[Date]],FXUSDCAD[Date],FXUSDCAD[Rate],E1213)</f>
        <v>1.3142</v>
      </c>
      <c r="F1212" s="6">
        <f>_xlfn.XLOOKUP(tbDailies[[#This Row],[Date]],BTC_USD_History[Date],BTC_USD_History[Close],"n/a")</f>
        <v>7354.1298829999996</v>
      </c>
      <c r="G1212" s="6">
        <f>_xlfn.XLOOKUP(tbDailies[[#This Row],[Date]],ETH_USD_History[Date(UTC)],ETH_USD_History[Value],"n/a")</f>
        <v>448.84</v>
      </c>
      <c r="H1212" s="6">
        <f>_xlfn.XLOOKUP(tbDailies[[#This Row],[Date]],VOO_USD_History[Date],VOO_USD_History[Close],"n/a")</f>
        <v>256.98001099999999</v>
      </c>
      <c r="I1212" s="8">
        <f>_xlfn.XLOOKUP(tbDailies[[#This Row],[Date]],VIX_USD_History[DATE],VIX_USD_History[CLOSE],"n/a")</f>
        <v>12.86</v>
      </c>
      <c r="J1212" s="6">
        <f>tbDailies[[#This Row],[BTC-USD]]*tbDailies[[#This Row],[FX]]</f>
        <v>9664.7974922386002</v>
      </c>
      <c r="K1212" s="6">
        <f>tbDailies[[#This Row],[ETH-USD]]*tbDailies[[#This Row],[FX]]</f>
        <v>589.86552799999993</v>
      </c>
      <c r="L1212" s="16">
        <f>_xlfn.XLOOKUP(tbDailies[[#This Row],[Month]],tbMonthlies[Month],tbMonthlies[US Inflation],L1213)</f>
        <v>2.9499999999999998E-2</v>
      </c>
      <c r="M1212" s="39">
        <f>_xlfn.XLOOKUP(tbDailies[[#This Row],[Month]],tbMonthlies[Month],tbMonthlies[Buffett Indicator],M1213)</f>
        <v>1.3743942016453572</v>
      </c>
      <c r="N1212" s="39">
        <f>_xlfn.XLOOKUP(tbDailies[[#This Row],[Month]],tbMonthlies[Month],tbMonthlies[CPI Indicator],N1213)</f>
        <v>0.73434740799020892</v>
      </c>
      <c r="O1212" s="39">
        <f>_xlfn.XLOOKUP(tbDailies[[#This Row],[Month]],tbMonthlies[Month],tbMonthlies[Shiller PE],O1213)</f>
        <v>0.22329999999999997</v>
      </c>
      <c r="P1212" s="39">
        <f>_xlfn.XLOOKUP(tbDailies[[#This Row],[Month]],tbMonthlies[Month],tbMonthlies[Unemployment],P1213)</f>
        <v>3.7999999999999999E-2</v>
      </c>
      <c r="Q1212" s="48">
        <f>_xlfn.XLOOKUP(tbDailies[[#This Row],[Month]],tbMonthlies[Month],tbMonthlies[Debt to GDP],Q1213)</f>
        <v>76.063999999999993</v>
      </c>
    </row>
    <row r="1213" spans="2:17" ht="30" customHeight="1" x14ac:dyDescent="0.25">
      <c r="B1213" s="10">
        <v>43300</v>
      </c>
      <c r="C1213" s="18" t="str">
        <f>TEXT(tbDailies[[#This Row],[Date]],"mmm-yy")</f>
        <v>Jul-18</v>
      </c>
      <c r="D1213" s="4">
        <v>50</v>
      </c>
      <c r="E1213" s="4" t="str">
        <f>_xlfn.XLOOKUP(tbDailies[[#This Row],[Date]],FXUSDCAD[Date],FXUSDCAD[Rate],E1214)</f>
        <v>1.3255</v>
      </c>
      <c r="F1213" s="6">
        <f>_xlfn.XLOOKUP(tbDailies[[#This Row],[Date]],BTC_USD_History[Date],BTC_USD_History[Close],"n/a")</f>
        <v>7466.8598629999997</v>
      </c>
      <c r="G1213" s="6">
        <f>_xlfn.XLOOKUP(tbDailies[[#This Row],[Date]],ETH_USD_History[Date(UTC)],ETH_USD_History[Value],"n/a")</f>
        <v>468.65</v>
      </c>
      <c r="H1213" s="6">
        <f>_xlfn.XLOOKUP(tbDailies[[#This Row],[Date]],VOO_USD_History[Date],VOO_USD_History[Close],"n/a")</f>
        <v>257.22000100000002</v>
      </c>
      <c r="I1213" s="8">
        <f>_xlfn.XLOOKUP(tbDailies[[#This Row],[Date]],VIX_USD_History[DATE],VIX_USD_History[CLOSE],"n/a")</f>
        <v>12.87</v>
      </c>
      <c r="J1213" s="6">
        <f>tbDailies[[#This Row],[BTC-USD]]*tbDailies[[#This Row],[FX]]</f>
        <v>9897.3227484064992</v>
      </c>
      <c r="K1213" s="6">
        <f>tbDailies[[#This Row],[ETH-USD]]*tbDailies[[#This Row],[FX]]</f>
        <v>621.19557499999996</v>
      </c>
      <c r="L1213" s="16">
        <f>_xlfn.XLOOKUP(tbDailies[[#This Row],[Month]],tbMonthlies[Month],tbMonthlies[US Inflation],L1214)</f>
        <v>2.9499999999999998E-2</v>
      </c>
      <c r="M1213" s="39">
        <f>_xlfn.XLOOKUP(tbDailies[[#This Row],[Month]],tbMonthlies[Month],tbMonthlies[Buffett Indicator],M1214)</f>
        <v>1.3743942016453572</v>
      </c>
      <c r="N1213" s="39">
        <f>_xlfn.XLOOKUP(tbDailies[[#This Row],[Month]],tbMonthlies[Month],tbMonthlies[CPI Indicator],N1214)</f>
        <v>0.73434740799020892</v>
      </c>
      <c r="O1213" s="39">
        <f>_xlfn.XLOOKUP(tbDailies[[#This Row],[Month]],tbMonthlies[Month],tbMonthlies[Shiller PE],O1214)</f>
        <v>0.22329999999999997</v>
      </c>
      <c r="P1213" s="39">
        <f>_xlfn.XLOOKUP(tbDailies[[#This Row],[Month]],tbMonthlies[Month],tbMonthlies[Unemployment],P1214)</f>
        <v>3.7999999999999999E-2</v>
      </c>
      <c r="Q1213" s="48">
        <f>_xlfn.XLOOKUP(tbDailies[[#This Row],[Month]],tbMonthlies[Month],tbMonthlies[Debt to GDP],Q1214)</f>
        <v>76.063999999999993</v>
      </c>
    </row>
    <row r="1214" spans="2:17" ht="30" customHeight="1" x14ac:dyDescent="0.25">
      <c r="B1214" s="10">
        <v>43299</v>
      </c>
      <c r="C1214" s="18" t="str">
        <f>TEXT(tbDailies[[#This Row],[Date]],"mmm-yy")</f>
        <v>Jul-18</v>
      </c>
      <c r="D1214" s="4">
        <v>50</v>
      </c>
      <c r="E1214" s="4" t="str">
        <f>_xlfn.XLOOKUP(tbDailies[[#This Row],[Date]],FXUSDCAD[Date],FXUSDCAD[Rate],E1215)</f>
        <v>1.3204</v>
      </c>
      <c r="F1214" s="6">
        <f>_xlfn.XLOOKUP(tbDailies[[#This Row],[Date]],BTC_USD_History[Date],BTC_USD_History[Close],"n/a")</f>
        <v>7370.7797849999997</v>
      </c>
      <c r="G1214" s="6">
        <f>_xlfn.XLOOKUP(tbDailies[[#This Row],[Date]],ETH_USD_History[Date(UTC)],ETH_USD_History[Value],"n/a")</f>
        <v>479.02</v>
      </c>
      <c r="H1214" s="6">
        <f>_xlfn.XLOOKUP(tbDailies[[#This Row],[Date]],VOO_USD_History[Date],VOO_USD_History[Close],"n/a")</f>
        <v>258.20001200000002</v>
      </c>
      <c r="I1214" s="8">
        <f>_xlfn.XLOOKUP(tbDailies[[#This Row],[Date]],VIX_USD_History[DATE],VIX_USD_History[CLOSE],"n/a")</f>
        <v>12.1</v>
      </c>
      <c r="J1214" s="6">
        <f>tbDailies[[#This Row],[BTC-USD]]*tbDailies[[#This Row],[FX]]</f>
        <v>9732.3776281139999</v>
      </c>
      <c r="K1214" s="6">
        <f>tbDailies[[#This Row],[ETH-USD]]*tbDailies[[#This Row],[FX]]</f>
        <v>632.49800800000003</v>
      </c>
      <c r="L1214" s="16">
        <f>_xlfn.XLOOKUP(tbDailies[[#This Row],[Month]],tbMonthlies[Month],tbMonthlies[US Inflation],L1215)</f>
        <v>2.9499999999999998E-2</v>
      </c>
      <c r="M1214" s="39">
        <f>_xlfn.XLOOKUP(tbDailies[[#This Row],[Month]],tbMonthlies[Month],tbMonthlies[Buffett Indicator],M1215)</f>
        <v>1.3743942016453572</v>
      </c>
      <c r="N1214" s="39">
        <f>_xlfn.XLOOKUP(tbDailies[[#This Row],[Month]],tbMonthlies[Month],tbMonthlies[CPI Indicator],N1215)</f>
        <v>0.73434740799020892</v>
      </c>
      <c r="O1214" s="39">
        <f>_xlfn.XLOOKUP(tbDailies[[#This Row],[Month]],tbMonthlies[Month],tbMonthlies[Shiller PE],O1215)</f>
        <v>0.22329999999999997</v>
      </c>
      <c r="P1214" s="39">
        <f>_xlfn.XLOOKUP(tbDailies[[#This Row],[Month]],tbMonthlies[Month],tbMonthlies[Unemployment],P1215)</f>
        <v>3.7999999999999999E-2</v>
      </c>
      <c r="Q1214" s="48">
        <f>_xlfn.XLOOKUP(tbDailies[[#This Row],[Month]],tbMonthlies[Month],tbMonthlies[Debt to GDP],Q1215)</f>
        <v>76.063999999999993</v>
      </c>
    </row>
    <row r="1215" spans="2:17" ht="30" customHeight="1" x14ac:dyDescent="0.25">
      <c r="B1215" s="10">
        <v>43298</v>
      </c>
      <c r="C1215" s="18" t="str">
        <f>TEXT(tbDailies[[#This Row],[Date]],"mmm-yy")</f>
        <v>Jul-18</v>
      </c>
      <c r="D1215" s="4">
        <v>50</v>
      </c>
      <c r="E1215" s="4" t="str">
        <f>_xlfn.XLOOKUP(tbDailies[[#This Row],[Date]],FXUSDCAD[Date],FXUSDCAD[Rate],E1216)</f>
        <v>1.3187</v>
      </c>
      <c r="F1215" s="6">
        <f>_xlfn.XLOOKUP(tbDailies[[#This Row],[Date]],BTC_USD_History[Date],BTC_USD_History[Close],"n/a")</f>
        <v>7321.0400390000004</v>
      </c>
      <c r="G1215" s="6">
        <f>_xlfn.XLOOKUP(tbDailies[[#This Row],[Date]],ETH_USD_History[Date(UTC)],ETH_USD_History[Value],"n/a")</f>
        <v>499.06</v>
      </c>
      <c r="H1215" s="6">
        <f>_xlfn.XLOOKUP(tbDailies[[#This Row],[Date]],VOO_USD_History[Date],VOO_USD_History[Close],"n/a")</f>
        <v>257.73001099999999</v>
      </c>
      <c r="I1215" s="8">
        <f>_xlfn.XLOOKUP(tbDailies[[#This Row],[Date]],VIX_USD_History[DATE],VIX_USD_History[CLOSE],"n/a")</f>
        <v>12.06</v>
      </c>
      <c r="J1215" s="6">
        <f>tbDailies[[#This Row],[BTC-USD]]*tbDailies[[#This Row],[FX]]</f>
        <v>9654.2554994293005</v>
      </c>
      <c r="K1215" s="6">
        <f>tbDailies[[#This Row],[ETH-USD]]*tbDailies[[#This Row],[FX]]</f>
        <v>658.11042199999997</v>
      </c>
      <c r="L1215" s="16">
        <f>_xlfn.XLOOKUP(tbDailies[[#This Row],[Month]],tbMonthlies[Month],tbMonthlies[US Inflation],L1216)</f>
        <v>2.9499999999999998E-2</v>
      </c>
      <c r="M1215" s="39">
        <f>_xlfn.XLOOKUP(tbDailies[[#This Row],[Month]],tbMonthlies[Month],tbMonthlies[Buffett Indicator],M1216)</f>
        <v>1.3743942016453572</v>
      </c>
      <c r="N1215" s="39">
        <f>_xlfn.XLOOKUP(tbDailies[[#This Row],[Month]],tbMonthlies[Month],tbMonthlies[CPI Indicator],N1216)</f>
        <v>0.73434740799020892</v>
      </c>
      <c r="O1215" s="39">
        <f>_xlfn.XLOOKUP(tbDailies[[#This Row],[Month]],tbMonthlies[Month],tbMonthlies[Shiller PE],O1216)</f>
        <v>0.22329999999999997</v>
      </c>
      <c r="P1215" s="39">
        <f>_xlfn.XLOOKUP(tbDailies[[#This Row],[Month]],tbMonthlies[Month],tbMonthlies[Unemployment],P1216)</f>
        <v>3.7999999999999999E-2</v>
      </c>
      <c r="Q1215" s="48">
        <f>_xlfn.XLOOKUP(tbDailies[[#This Row],[Month]],tbMonthlies[Month],tbMonthlies[Debt to GDP],Q1216)</f>
        <v>76.063999999999993</v>
      </c>
    </row>
    <row r="1216" spans="2:17" ht="30" customHeight="1" x14ac:dyDescent="0.25">
      <c r="B1216" s="10">
        <v>43297</v>
      </c>
      <c r="C1216" s="18" t="str">
        <f>TEXT(tbDailies[[#This Row],[Date]],"mmm-yy")</f>
        <v>Jul-18</v>
      </c>
      <c r="D1216" s="4">
        <v>50</v>
      </c>
      <c r="E1216" s="4" t="str">
        <f>_xlfn.XLOOKUP(tbDailies[[#This Row],[Date]],FXUSDCAD[Date],FXUSDCAD[Rate],E1217)</f>
        <v>1.3137</v>
      </c>
      <c r="F1216" s="6">
        <f>_xlfn.XLOOKUP(tbDailies[[#This Row],[Date]],BTC_USD_History[Date],BTC_USD_History[Close],"n/a")</f>
        <v>6741.75</v>
      </c>
      <c r="G1216" s="6">
        <f>_xlfn.XLOOKUP(tbDailies[[#This Row],[Date]],ETH_USD_History[Date(UTC)],ETH_USD_History[Value],"n/a")</f>
        <v>478.75</v>
      </c>
      <c r="H1216" s="6">
        <f>_xlfn.XLOOKUP(tbDailies[[#This Row],[Date]],VOO_USD_History[Date],VOO_USD_History[Close],"n/a")</f>
        <v>256.63000499999998</v>
      </c>
      <c r="I1216" s="8">
        <f>_xlfn.XLOOKUP(tbDailies[[#This Row],[Date]],VIX_USD_History[DATE],VIX_USD_History[CLOSE],"n/a")</f>
        <v>12.83</v>
      </c>
      <c r="J1216" s="6">
        <f>tbDailies[[#This Row],[BTC-USD]]*tbDailies[[#This Row],[FX]]</f>
        <v>8856.6369750000013</v>
      </c>
      <c r="K1216" s="6">
        <f>tbDailies[[#This Row],[ETH-USD]]*tbDailies[[#This Row],[FX]]</f>
        <v>628.93387500000006</v>
      </c>
      <c r="L1216" s="16">
        <f>_xlfn.XLOOKUP(tbDailies[[#This Row],[Month]],tbMonthlies[Month],tbMonthlies[US Inflation],L1217)</f>
        <v>2.9499999999999998E-2</v>
      </c>
      <c r="M1216" s="39">
        <f>_xlfn.XLOOKUP(tbDailies[[#This Row],[Month]],tbMonthlies[Month],tbMonthlies[Buffett Indicator],M1217)</f>
        <v>1.3743942016453572</v>
      </c>
      <c r="N1216" s="39">
        <f>_xlfn.XLOOKUP(tbDailies[[#This Row],[Month]],tbMonthlies[Month],tbMonthlies[CPI Indicator],N1217)</f>
        <v>0.73434740799020892</v>
      </c>
      <c r="O1216" s="39">
        <f>_xlfn.XLOOKUP(tbDailies[[#This Row],[Month]],tbMonthlies[Month],tbMonthlies[Shiller PE],O1217)</f>
        <v>0.22329999999999997</v>
      </c>
      <c r="P1216" s="39">
        <f>_xlfn.XLOOKUP(tbDailies[[#This Row],[Month]],tbMonthlies[Month],tbMonthlies[Unemployment],P1217)</f>
        <v>3.7999999999999999E-2</v>
      </c>
      <c r="Q1216" s="48">
        <f>_xlfn.XLOOKUP(tbDailies[[#This Row],[Month]],tbMonthlies[Month],tbMonthlies[Debt to GDP],Q1217)</f>
        <v>76.063999999999993</v>
      </c>
    </row>
    <row r="1217" spans="2:17" ht="30" customHeight="1" x14ac:dyDescent="0.25">
      <c r="B1217" s="10">
        <v>43296</v>
      </c>
      <c r="C1217" s="18" t="str">
        <f>TEXT(tbDailies[[#This Row],[Date]],"mmm-yy")</f>
        <v>Jul-18</v>
      </c>
      <c r="D1217" s="4">
        <v>50</v>
      </c>
      <c r="E1217" s="4" t="str">
        <f>_xlfn.XLOOKUP(tbDailies[[#This Row],[Date]],FXUSDCAD[Date],FXUSDCAD[Rate],E1218)</f>
        <v>1.3171</v>
      </c>
      <c r="F1217" s="6">
        <f>_xlfn.XLOOKUP(tbDailies[[#This Row],[Date]],BTC_USD_History[Date],BTC_USD_History[Close],"n/a")</f>
        <v>6359.6401370000003</v>
      </c>
      <c r="G1217" s="6">
        <f>_xlfn.XLOOKUP(tbDailies[[#This Row],[Date]],ETH_USD_History[Date(UTC)],ETH_USD_History[Value],"n/a")</f>
        <v>449.62</v>
      </c>
      <c r="H1217" s="6" t="str">
        <f>_xlfn.XLOOKUP(tbDailies[[#This Row],[Date]],VOO_USD_History[Date],VOO_USD_History[Close],"n/a")</f>
        <v>n/a</v>
      </c>
      <c r="I1217" s="8" t="str">
        <f>_xlfn.XLOOKUP(tbDailies[[#This Row],[Date]],VIX_USD_History[DATE],VIX_USD_History[CLOSE],"n/a")</f>
        <v>n/a</v>
      </c>
      <c r="J1217" s="6">
        <f>tbDailies[[#This Row],[BTC-USD]]*tbDailies[[#This Row],[FX]]</f>
        <v>8376.2820244427003</v>
      </c>
      <c r="K1217" s="6">
        <f>tbDailies[[#This Row],[ETH-USD]]*tbDailies[[#This Row],[FX]]</f>
        <v>592.19450199999994</v>
      </c>
      <c r="L1217" s="16">
        <f>_xlfn.XLOOKUP(tbDailies[[#This Row],[Month]],tbMonthlies[Month],tbMonthlies[US Inflation],L1218)</f>
        <v>2.9499999999999998E-2</v>
      </c>
      <c r="M1217" s="39">
        <f>_xlfn.XLOOKUP(tbDailies[[#This Row],[Month]],tbMonthlies[Month],tbMonthlies[Buffett Indicator],M1218)</f>
        <v>1.3743942016453572</v>
      </c>
      <c r="N1217" s="39">
        <f>_xlfn.XLOOKUP(tbDailies[[#This Row],[Month]],tbMonthlies[Month],tbMonthlies[CPI Indicator],N1218)</f>
        <v>0.73434740799020892</v>
      </c>
      <c r="O1217" s="39">
        <f>_xlfn.XLOOKUP(tbDailies[[#This Row],[Month]],tbMonthlies[Month],tbMonthlies[Shiller PE],O1218)</f>
        <v>0.22329999999999997</v>
      </c>
      <c r="P1217" s="39">
        <f>_xlfn.XLOOKUP(tbDailies[[#This Row],[Month]],tbMonthlies[Month],tbMonthlies[Unemployment],P1218)</f>
        <v>3.7999999999999999E-2</v>
      </c>
      <c r="Q1217" s="48">
        <f>_xlfn.XLOOKUP(tbDailies[[#This Row],[Month]],tbMonthlies[Month],tbMonthlies[Debt to GDP],Q1218)</f>
        <v>76.063999999999993</v>
      </c>
    </row>
    <row r="1218" spans="2:17" ht="30" customHeight="1" x14ac:dyDescent="0.25">
      <c r="B1218" s="10">
        <v>43295</v>
      </c>
      <c r="C1218" s="18" t="str">
        <f>TEXT(tbDailies[[#This Row],[Date]],"mmm-yy")</f>
        <v>Jul-18</v>
      </c>
      <c r="D1218" s="4">
        <v>50</v>
      </c>
      <c r="E1218" s="4" t="str">
        <f>_xlfn.XLOOKUP(tbDailies[[#This Row],[Date]],FXUSDCAD[Date],FXUSDCAD[Rate],E1219)</f>
        <v>1.3171</v>
      </c>
      <c r="F1218" s="6">
        <f>_xlfn.XLOOKUP(tbDailies[[#This Row],[Date]],BTC_USD_History[Date],BTC_USD_History[Close],"n/a")</f>
        <v>6276.1201170000004</v>
      </c>
      <c r="G1218" s="6">
        <f>_xlfn.XLOOKUP(tbDailies[[#This Row],[Date]],ETH_USD_History[Date(UTC)],ETH_USD_History[Value],"n/a")</f>
        <v>433.74</v>
      </c>
      <c r="H1218" s="6" t="str">
        <f>_xlfn.XLOOKUP(tbDailies[[#This Row],[Date]],VOO_USD_History[Date],VOO_USD_History[Close],"n/a")</f>
        <v>n/a</v>
      </c>
      <c r="I1218" s="8" t="str">
        <f>_xlfn.XLOOKUP(tbDailies[[#This Row],[Date]],VIX_USD_History[DATE],VIX_USD_History[CLOSE],"n/a")</f>
        <v>n/a</v>
      </c>
      <c r="J1218" s="6">
        <f>tbDailies[[#This Row],[BTC-USD]]*tbDailies[[#This Row],[FX]]</f>
        <v>8266.2778061006993</v>
      </c>
      <c r="K1218" s="6">
        <f>tbDailies[[#This Row],[ETH-USD]]*tbDailies[[#This Row],[FX]]</f>
        <v>571.278954</v>
      </c>
      <c r="L1218" s="16">
        <f>_xlfn.XLOOKUP(tbDailies[[#This Row],[Month]],tbMonthlies[Month],tbMonthlies[US Inflation],L1219)</f>
        <v>2.9499999999999998E-2</v>
      </c>
      <c r="M1218" s="39">
        <f>_xlfn.XLOOKUP(tbDailies[[#This Row],[Month]],tbMonthlies[Month],tbMonthlies[Buffett Indicator],M1219)</f>
        <v>1.3743942016453572</v>
      </c>
      <c r="N1218" s="39">
        <f>_xlfn.XLOOKUP(tbDailies[[#This Row],[Month]],tbMonthlies[Month],tbMonthlies[CPI Indicator],N1219)</f>
        <v>0.73434740799020892</v>
      </c>
      <c r="O1218" s="39">
        <f>_xlfn.XLOOKUP(tbDailies[[#This Row],[Month]],tbMonthlies[Month],tbMonthlies[Shiller PE],O1219)</f>
        <v>0.22329999999999997</v>
      </c>
      <c r="P1218" s="39">
        <f>_xlfn.XLOOKUP(tbDailies[[#This Row],[Month]],tbMonthlies[Month],tbMonthlies[Unemployment],P1219)</f>
        <v>3.7999999999999999E-2</v>
      </c>
      <c r="Q1218" s="48">
        <f>_xlfn.XLOOKUP(tbDailies[[#This Row],[Month]],tbMonthlies[Month],tbMonthlies[Debt to GDP],Q1219)</f>
        <v>76.063999999999993</v>
      </c>
    </row>
    <row r="1219" spans="2:17" ht="30" customHeight="1" x14ac:dyDescent="0.25">
      <c r="B1219" s="10">
        <v>43294</v>
      </c>
      <c r="C1219" s="18" t="str">
        <f>TEXT(tbDailies[[#This Row],[Date]],"mmm-yy")</f>
        <v>Jul-18</v>
      </c>
      <c r="D1219" s="4">
        <v>50</v>
      </c>
      <c r="E1219" s="4" t="str">
        <f>_xlfn.XLOOKUP(tbDailies[[#This Row],[Date]],FXUSDCAD[Date],FXUSDCAD[Rate],E1220)</f>
        <v>1.3171</v>
      </c>
      <c r="F1219" s="6">
        <f>_xlfn.XLOOKUP(tbDailies[[#This Row],[Date]],BTC_USD_History[Date],BTC_USD_History[Close],"n/a")</f>
        <v>6238.0498049999997</v>
      </c>
      <c r="G1219" s="6">
        <f>_xlfn.XLOOKUP(tbDailies[[#This Row],[Date]],ETH_USD_History[Date(UTC)],ETH_USD_History[Value],"n/a")</f>
        <v>432.46</v>
      </c>
      <c r="H1219" s="6">
        <f>_xlfn.XLOOKUP(tbDailies[[#This Row],[Date]],VOO_USD_History[Date],VOO_USD_History[Close],"n/a")</f>
        <v>256.790009</v>
      </c>
      <c r="I1219" s="8">
        <f>_xlfn.XLOOKUP(tbDailies[[#This Row],[Date]],VIX_USD_History[DATE],VIX_USD_History[CLOSE],"n/a")</f>
        <v>12.18</v>
      </c>
      <c r="J1219" s="6">
        <f>tbDailies[[#This Row],[BTC-USD]]*tbDailies[[#This Row],[FX]]</f>
        <v>8216.1353981654993</v>
      </c>
      <c r="K1219" s="6">
        <f>tbDailies[[#This Row],[ETH-USD]]*tbDailies[[#This Row],[FX]]</f>
        <v>569.59306599999991</v>
      </c>
      <c r="L1219" s="16">
        <f>_xlfn.XLOOKUP(tbDailies[[#This Row],[Month]],tbMonthlies[Month],tbMonthlies[US Inflation],L1220)</f>
        <v>2.9499999999999998E-2</v>
      </c>
      <c r="M1219" s="39">
        <f>_xlfn.XLOOKUP(tbDailies[[#This Row],[Month]],tbMonthlies[Month],tbMonthlies[Buffett Indicator],M1220)</f>
        <v>1.3743942016453572</v>
      </c>
      <c r="N1219" s="39">
        <f>_xlfn.XLOOKUP(tbDailies[[#This Row],[Month]],tbMonthlies[Month],tbMonthlies[CPI Indicator],N1220)</f>
        <v>0.73434740799020892</v>
      </c>
      <c r="O1219" s="39">
        <f>_xlfn.XLOOKUP(tbDailies[[#This Row],[Month]],tbMonthlies[Month],tbMonthlies[Shiller PE],O1220)</f>
        <v>0.22329999999999997</v>
      </c>
      <c r="P1219" s="39">
        <f>_xlfn.XLOOKUP(tbDailies[[#This Row],[Month]],tbMonthlies[Month],tbMonthlies[Unemployment],P1220)</f>
        <v>3.7999999999999999E-2</v>
      </c>
      <c r="Q1219" s="48">
        <f>_xlfn.XLOOKUP(tbDailies[[#This Row],[Month]],tbMonthlies[Month],tbMonthlies[Debt to GDP],Q1220)</f>
        <v>76.063999999999993</v>
      </c>
    </row>
    <row r="1220" spans="2:17" ht="30" customHeight="1" x14ac:dyDescent="0.25">
      <c r="B1220" s="10">
        <v>43293</v>
      </c>
      <c r="C1220" s="18" t="str">
        <f>TEXT(tbDailies[[#This Row],[Date]],"mmm-yy")</f>
        <v>Jul-18</v>
      </c>
      <c r="D1220" s="4">
        <v>50</v>
      </c>
      <c r="E1220" s="4" t="str">
        <f>_xlfn.XLOOKUP(tbDailies[[#This Row],[Date]],FXUSDCAD[Date],FXUSDCAD[Rate],E1221)</f>
        <v>1.3166</v>
      </c>
      <c r="F1220" s="6">
        <f>_xlfn.XLOOKUP(tbDailies[[#This Row],[Date]],BTC_USD_History[Date],BTC_USD_History[Close],"n/a")</f>
        <v>6228.8100590000004</v>
      </c>
      <c r="G1220" s="6">
        <f>_xlfn.XLOOKUP(tbDailies[[#This Row],[Date]],ETH_USD_History[Date(UTC)],ETH_USD_History[Value],"n/a")</f>
        <v>430.91</v>
      </c>
      <c r="H1220" s="6">
        <f>_xlfn.XLOOKUP(tbDailies[[#This Row],[Date]],VOO_USD_History[Date],VOO_USD_History[Close],"n/a")</f>
        <v>256.57000699999998</v>
      </c>
      <c r="I1220" s="8">
        <f>_xlfn.XLOOKUP(tbDailies[[#This Row],[Date]],VIX_USD_History[DATE],VIX_USD_History[CLOSE],"n/a")</f>
        <v>12.58</v>
      </c>
      <c r="J1220" s="6">
        <f>tbDailies[[#This Row],[BTC-USD]]*tbDailies[[#This Row],[FX]]</f>
        <v>8200.8513236794006</v>
      </c>
      <c r="K1220" s="6">
        <f>tbDailies[[#This Row],[ETH-USD]]*tbDailies[[#This Row],[FX]]</f>
        <v>567.33610600000009</v>
      </c>
      <c r="L1220" s="16">
        <f>_xlfn.XLOOKUP(tbDailies[[#This Row],[Month]],tbMonthlies[Month],tbMonthlies[US Inflation],L1221)</f>
        <v>2.9499999999999998E-2</v>
      </c>
      <c r="M1220" s="39">
        <f>_xlfn.XLOOKUP(tbDailies[[#This Row],[Month]],tbMonthlies[Month],tbMonthlies[Buffett Indicator],M1221)</f>
        <v>1.3743942016453572</v>
      </c>
      <c r="N1220" s="39">
        <f>_xlfn.XLOOKUP(tbDailies[[#This Row],[Month]],tbMonthlies[Month],tbMonthlies[CPI Indicator],N1221)</f>
        <v>0.73434740799020892</v>
      </c>
      <c r="O1220" s="39">
        <f>_xlfn.XLOOKUP(tbDailies[[#This Row],[Month]],tbMonthlies[Month],tbMonthlies[Shiller PE],O1221)</f>
        <v>0.22329999999999997</v>
      </c>
      <c r="P1220" s="39">
        <f>_xlfn.XLOOKUP(tbDailies[[#This Row],[Month]],tbMonthlies[Month],tbMonthlies[Unemployment],P1221)</f>
        <v>3.7999999999999999E-2</v>
      </c>
      <c r="Q1220" s="48">
        <f>_xlfn.XLOOKUP(tbDailies[[#This Row],[Month]],tbMonthlies[Month],tbMonthlies[Debt to GDP],Q1221)</f>
        <v>76.063999999999993</v>
      </c>
    </row>
    <row r="1221" spans="2:17" ht="30" customHeight="1" x14ac:dyDescent="0.25">
      <c r="B1221" s="10">
        <v>43292</v>
      </c>
      <c r="C1221" s="18" t="str">
        <f>TEXT(tbDailies[[#This Row],[Date]],"mmm-yy")</f>
        <v>Jul-18</v>
      </c>
      <c r="D1221" s="4">
        <v>50</v>
      </c>
      <c r="E1221" s="4" t="str">
        <f>_xlfn.XLOOKUP(tbDailies[[#This Row],[Date]],FXUSDCAD[Date],FXUSDCAD[Rate],E1222)</f>
        <v>1.3151</v>
      </c>
      <c r="F1221" s="6">
        <f>_xlfn.XLOOKUP(tbDailies[[#This Row],[Date]],BTC_USD_History[Date],BTC_USD_History[Close],"n/a")</f>
        <v>6394.7099609999996</v>
      </c>
      <c r="G1221" s="6">
        <f>_xlfn.XLOOKUP(tbDailies[[#This Row],[Date]],ETH_USD_History[Date(UTC)],ETH_USD_History[Value],"n/a")</f>
        <v>445.59</v>
      </c>
      <c r="H1221" s="6">
        <f>_xlfn.XLOOKUP(tbDailies[[#This Row],[Date]],VOO_USD_History[Date],VOO_USD_History[Close],"n/a")</f>
        <v>254.38999899999999</v>
      </c>
      <c r="I1221" s="8">
        <f>_xlfn.XLOOKUP(tbDailies[[#This Row],[Date]],VIX_USD_History[DATE],VIX_USD_History[CLOSE],"n/a")</f>
        <v>13.63</v>
      </c>
      <c r="J1221" s="6">
        <f>tbDailies[[#This Row],[BTC-USD]]*tbDailies[[#This Row],[FX]]</f>
        <v>8409.6830697110981</v>
      </c>
      <c r="K1221" s="6">
        <f>tbDailies[[#This Row],[ETH-USD]]*tbDailies[[#This Row],[FX]]</f>
        <v>585.995409</v>
      </c>
      <c r="L1221" s="16">
        <f>_xlfn.XLOOKUP(tbDailies[[#This Row],[Month]],tbMonthlies[Month],tbMonthlies[US Inflation],L1222)</f>
        <v>2.9499999999999998E-2</v>
      </c>
      <c r="M1221" s="39">
        <f>_xlfn.XLOOKUP(tbDailies[[#This Row],[Month]],tbMonthlies[Month],tbMonthlies[Buffett Indicator],M1222)</f>
        <v>1.3743942016453572</v>
      </c>
      <c r="N1221" s="39">
        <f>_xlfn.XLOOKUP(tbDailies[[#This Row],[Month]],tbMonthlies[Month],tbMonthlies[CPI Indicator],N1222)</f>
        <v>0.73434740799020892</v>
      </c>
      <c r="O1221" s="39">
        <f>_xlfn.XLOOKUP(tbDailies[[#This Row],[Month]],tbMonthlies[Month],tbMonthlies[Shiller PE],O1222)</f>
        <v>0.22329999999999997</v>
      </c>
      <c r="P1221" s="39">
        <f>_xlfn.XLOOKUP(tbDailies[[#This Row],[Month]],tbMonthlies[Month],tbMonthlies[Unemployment],P1222)</f>
        <v>3.7999999999999999E-2</v>
      </c>
      <c r="Q1221" s="48">
        <f>_xlfn.XLOOKUP(tbDailies[[#This Row],[Month]],tbMonthlies[Month],tbMonthlies[Debt to GDP],Q1222)</f>
        <v>76.063999999999993</v>
      </c>
    </row>
    <row r="1222" spans="2:17" ht="30" customHeight="1" x14ac:dyDescent="0.25">
      <c r="B1222" s="10">
        <v>43291</v>
      </c>
      <c r="C1222" s="18" t="str">
        <f>TEXT(tbDailies[[#This Row],[Date]],"mmm-yy")</f>
        <v>Jul-18</v>
      </c>
      <c r="D1222" s="4">
        <v>50</v>
      </c>
      <c r="E1222" s="4" t="str">
        <f>_xlfn.XLOOKUP(tbDailies[[#This Row],[Date]],FXUSDCAD[Date],FXUSDCAD[Rate],E1223)</f>
        <v>1.3125</v>
      </c>
      <c r="F1222" s="6">
        <f>_xlfn.XLOOKUP(tbDailies[[#This Row],[Date]],BTC_USD_History[Date],BTC_USD_History[Close],"n/a")</f>
        <v>6329.9501950000003</v>
      </c>
      <c r="G1222" s="6">
        <f>_xlfn.XLOOKUP(tbDailies[[#This Row],[Date]],ETH_USD_History[Date(UTC)],ETH_USD_History[Value],"n/a")</f>
        <v>432.69</v>
      </c>
      <c r="H1222" s="6">
        <f>_xlfn.XLOOKUP(tbDailies[[#This Row],[Date]],VOO_USD_History[Date],VOO_USD_History[Close],"n/a")</f>
        <v>256.14001500000001</v>
      </c>
      <c r="I1222" s="8">
        <f>_xlfn.XLOOKUP(tbDailies[[#This Row],[Date]],VIX_USD_History[DATE],VIX_USD_History[CLOSE],"n/a")</f>
        <v>12.64</v>
      </c>
      <c r="J1222" s="6">
        <f>tbDailies[[#This Row],[BTC-USD]]*tbDailies[[#This Row],[FX]]</f>
        <v>8308.0596309374996</v>
      </c>
      <c r="K1222" s="6">
        <f>tbDailies[[#This Row],[ETH-USD]]*tbDailies[[#This Row],[FX]]</f>
        <v>567.90562499999999</v>
      </c>
      <c r="L1222" s="16">
        <f>_xlfn.XLOOKUP(tbDailies[[#This Row],[Month]],tbMonthlies[Month],tbMonthlies[US Inflation],L1223)</f>
        <v>2.9499999999999998E-2</v>
      </c>
      <c r="M1222" s="39">
        <f>_xlfn.XLOOKUP(tbDailies[[#This Row],[Month]],tbMonthlies[Month],tbMonthlies[Buffett Indicator],M1223)</f>
        <v>1.3743942016453572</v>
      </c>
      <c r="N1222" s="39">
        <f>_xlfn.XLOOKUP(tbDailies[[#This Row],[Month]],tbMonthlies[Month],tbMonthlies[CPI Indicator],N1223)</f>
        <v>0.73434740799020892</v>
      </c>
      <c r="O1222" s="39">
        <f>_xlfn.XLOOKUP(tbDailies[[#This Row],[Month]],tbMonthlies[Month],tbMonthlies[Shiller PE],O1223)</f>
        <v>0.22329999999999997</v>
      </c>
      <c r="P1222" s="39">
        <f>_xlfn.XLOOKUP(tbDailies[[#This Row],[Month]],tbMonthlies[Month],tbMonthlies[Unemployment],P1223)</f>
        <v>3.7999999999999999E-2</v>
      </c>
      <c r="Q1222" s="48">
        <f>_xlfn.XLOOKUP(tbDailies[[#This Row],[Month]],tbMonthlies[Month],tbMonthlies[Debt to GDP],Q1223)</f>
        <v>76.063999999999993</v>
      </c>
    </row>
    <row r="1223" spans="2:17" ht="30" customHeight="1" x14ac:dyDescent="0.25">
      <c r="B1223" s="10">
        <v>43290</v>
      </c>
      <c r="C1223" s="18" t="str">
        <f>TEXT(tbDailies[[#This Row],[Date]],"mmm-yy")</f>
        <v>Jul-18</v>
      </c>
      <c r="D1223" s="4">
        <v>50</v>
      </c>
      <c r="E1223" s="4" t="str">
        <f>_xlfn.XLOOKUP(tbDailies[[#This Row],[Date]],FXUSDCAD[Date],FXUSDCAD[Rate],E1224)</f>
        <v>1.3097</v>
      </c>
      <c r="F1223" s="6">
        <f>_xlfn.XLOOKUP(tbDailies[[#This Row],[Date]],BTC_USD_History[Date],BTC_USD_History[Close],"n/a")</f>
        <v>6741.75</v>
      </c>
      <c r="G1223" s="6">
        <f>_xlfn.XLOOKUP(tbDailies[[#This Row],[Date]],ETH_USD_History[Date(UTC)],ETH_USD_History[Value],"n/a")</f>
        <v>471.48</v>
      </c>
      <c r="H1223" s="6">
        <f>_xlfn.XLOOKUP(tbDailies[[#This Row],[Date]],VOO_USD_History[Date],VOO_USD_History[Close],"n/a")</f>
        <v>255.25</v>
      </c>
      <c r="I1223" s="8">
        <f>_xlfn.XLOOKUP(tbDailies[[#This Row],[Date]],VIX_USD_History[DATE],VIX_USD_History[CLOSE],"n/a")</f>
        <v>12.69</v>
      </c>
      <c r="J1223" s="6">
        <f>tbDailies[[#This Row],[BTC-USD]]*tbDailies[[#This Row],[FX]]</f>
        <v>8829.6699750000007</v>
      </c>
      <c r="K1223" s="6">
        <f>tbDailies[[#This Row],[ETH-USD]]*tbDailies[[#This Row],[FX]]</f>
        <v>617.49735600000008</v>
      </c>
      <c r="L1223" s="16">
        <f>_xlfn.XLOOKUP(tbDailies[[#This Row],[Month]],tbMonthlies[Month],tbMonthlies[US Inflation],L1224)</f>
        <v>2.9499999999999998E-2</v>
      </c>
      <c r="M1223" s="39">
        <f>_xlfn.XLOOKUP(tbDailies[[#This Row],[Month]],tbMonthlies[Month],tbMonthlies[Buffett Indicator],M1224)</f>
        <v>1.3743942016453572</v>
      </c>
      <c r="N1223" s="39">
        <f>_xlfn.XLOOKUP(tbDailies[[#This Row],[Month]],tbMonthlies[Month],tbMonthlies[CPI Indicator],N1224)</f>
        <v>0.73434740799020892</v>
      </c>
      <c r="O1223" s="39">
        <f>_xlfn.XLOOKUP(tbDailies[[#This Row],[Month]],tbMonthlies[Month],tbMonthlies[Shiller PE],O1224)</f>
        <v>0.22329999999999997</v>
      </c>
      <c r="P1223" s="39">
        <f>_xlfn.XLOOKUP(tbDailies[[#This Row],[Month]],tbMonthlies[Month],tbMonthlies[Unemployment],P1224)</f>
        <v>3.7999999999999999E-2</v>
      </c>
      <c r="Q1223" s="48">
        <f>_xlfn.XLOOKUP(tbDailies[[#This Row],[Month]],tbMonthlies[Month],tbMonthlies[Debt to GDP],Q1224)</f>
        <v>76.063999999999993</v>
      </c>
    </row>
    <row r="1224" spans="2:17" ht="30" customHeight="1" x14ac:dyDescent="0.25">
      <c r="B1224" s="10">
        <v>43289</v>
      </c>
      <c r="C1224" s="18" t="str">
        <f>TEXT(tbDailies[[#This Row],[Date]],"mmm-yy")</f>
        <v>Jul-18</v>
      </c>
      <c r="D1224" s="4">
        <v>50</v>
      </c>
      <c r="E1224" s="4" t="str">
        <f>_xlfn.XLOOKUP(tbDailies[[#This Row],[Date]],FXUSDCAD[Date],FXUSDCAD[Rate],E1225)</f>
        <v>1.3105</v>
      </c>
      <c r="F1224" s="6">
        <f>_xlfn.XLOOKUP(tbDailies[[#This Row],[Date]],BTC_USD_History[Date],BTC_USD_History[Close],"n/a")</f>
        <v>6773.8798829999996</v>
      </c>
      <c r="G1224" s="6">
        <f>_xlfn.XLOOKUP(tbDailies[[#This Row],[Date]],ETH_USD_History[Date(UTC)],ETH_USD_History[Value],"n/a")</f>
        <v>486.19</v>
      </c>
      <c r="H1224" s="6" t="str">
        <f>_xlfn.XLOOKUP(tbDailies[[#This Row],[Date]],VOO_USD_History[Date],VOO_USD_History[Close],"n/a")</f>
        <v>n/a</v>
      </c>
      <c r="I1224" s="8" t="str">
        <f>_xlfn.XLOOKUP(tbDailies[[#This Row],[Date]],VIX_USD_History[DATE],VIX_USD_History[CLOSE],"n/a")</f>
        <v>n/a</v>
      </c>
      <c r="J1224" s="6">
        <f>tbDailies[[#This Row],[BTC-USD]]*tbDailies[[#This Row],[FX]]</f>
        <v>8877.1695866714999</v>
      </c>
      <c r="K1224" s="6">
        <f>tbDailies[[#This Row],[ETH-USD]]*tbDailies[[#This Row],[FX]]</f>
        <v>637.15199499999994</v>
      </c>
      <c r="L1224" s="16">
        <f>_xlfn.XLOOKUP(tbDailies[[#This Row],[Month]],tbMonthlies[Month],tbMonthlies[US Inflation],L1225)</f>
        <v>2.9499999999999998E-2</v>
      </c>
      <c r="M1224" s="39">
        <f>_xlfn.XLOOKUP(tbDailies[[#This Row],[Month]],tbMonthlies[Month],tbMonthlies[Buffett Indicator],M1225)</f>
        <v>1.3743942016453572</v>
      </c>
      <c r="N1224" s="39">
        <f>_xlfn.XLOOKUP(tbDailies[[#This Row],[Month]],tbMonthlies[Month],tbMonthlies[CPI Indicator],N1225)</f>
        <v>0.73434740799020892</v>
      </c>
      <c r="O1224" s="39">
        <f>_xlfn.XLOOKUP(tbDailies[[#This Row],[Month]],tbMonthlies[Month],tbMonthlies[Shiller PE],O1225)</f>
        <v>0.22329999999999997</v>
      </c>
      <c r="P1224" s="39">
        <f>_xlfn.XLOOKUP(tbDailies[[#This Row],[Month]],tbMonthlies[Month],tbMonthlies[Unemployment],P1225)</f>
        <v>3.7999999999999999E-2</v>
      </c>
      <c r="Q1224" s="48">
        <f>_xlfn.XLOOKUP(tbDailies[[#This Row],[Month]],tbMonthlies[Month],tbMonthlies[Debt to GDP],Q1225)</f>
        <v>76.063999999999993</v>
      </c>
    </row>
    <row r="1225" spans="2:17" ht="30" customHeight="1" x14ac:dyDescent="0.25">
      <c r="B1225" s="10">
        <v>43288</v>
      </c>
      <c r="C1225" s="18" t="str">
        <f>TEXT(tbDailies[[#This Row],[Date]],"mmm-yy")</f>
        <v>Jul-18</v>
      </c>
      <c r="D1225" s="4">
        <v>50</v>
      </c>
      <c r="E1225" s="4" t="str">
        <f>_xlfn.XLOOKUP(tbDailies[[#This Row],[Date]],FXUSDCAD[Date],FXUSDCAD[Rate],E1226)</f>
        <v>1.3105</v>
      </c>
      <c r="F1225" s="6">
        <f>_xlfn.XLOOKUP(tbDailies[[#This Row],[Date]],BTC_USD_History[Date],BTC_USD_History[Close],"n/a")</f>
        <v>6856.9301759999998</v>
      </c>
      <c r="G1225" s="6">
        <f>_xlfn.XLOOKUP(tbDailies[[#This Row],[Date]],ETH_USD_History[Date(UTC)],ETH_USD_History[Value],"n/a")</f>
        <v>485.81</v>
      </c>
      <c r="H1225" s="6" t="str">
        <f>_xlfn.XLOOKUP(tbDailies[[#This Row],[Date]],VOO_USD_History[Date],VOO_USD_History[Close],"n/a")</f>
        <v>n/a</v>
      </c>
      <c r="I1225" s="8" t="str">
        <f>_xlfn.XLOOKUP(tbDailies[[#This Row],[Date]],VIX_USD_History[DATE],VIX_USD_History[CLOSE],"n/a")</f>
        <v>n/a</v>
      </c>
      <c r="J1225" s="6">
        <f>tbDailies[[#This Row],[BTC-USD]]*tbDailies[[#This Row],[FX]]</f>
        <v>8986.0069956480002</v>
      </c>
      <c r="K1225" s="6">
        <f>tbDailies[[#This Row],[ETH-USD]]*tbDailies[[#This Row],[FX]]</f>
        <v>636.65400499999998</v>
      </c>
      <c r="L1225" s="16">
        <f>_xlfn.XLOOKUP(tbDailies[[#This Row],[Month]],tbMonthlies[Month],tbMonthlies[US Inflation],L1226)</f>
        <v>2.9499999999999998E-2</v>
      </c>
      <c r="M1225" s="39">
        <f>_xlfn.XLOOKUP(tbDailies[[#This Row],[Month]],tbMonthlies[Month],tbMonthlies[Buffett Indicator],M1226)</f>
        <v>1.3743942016453572</v>
      </c>
      <c r="N1225" s="39">
        <f>_xlfn.XLOOKUP(tbDailies[[#This Row],[Month]],tbMonthlies[Month],tbMonthlies[CPI Indicator],N1226)</f>
        <v>0.73434740799020892</v>
      </c>
      <c r="O1225" s="39">
        <f>_xlfn.XLOOKUP(tbDailies[[#This Row],[Month]],tbMonthlies[Month],tbMonthlies[Shiller PE],O1226)</f>
        <v>0.22329999999999997</v>
      </c>
      <c r="P1225" s="39">
        <f>_xlfn.XLOOKUP(tbDailies[[#This Row],[Month]],tbMonthlies[Month],tbMonthlies[Unemployment],P1226)</f>
        <v>3.7999999999999999E-2</v>
      </c>
      <c r="Q1225" s="48">
        <f>_xlfn.XLOOKUP(tbDailies[[#This Row],[Month]],tbMonthlies[Month],tbMonthlies[Debt to GDP],Q1226)</f>
        <v>76.063999999999993</v>
      </c>
    </row>
    <row r="1226" spans="2:17" ht="30" customHeight="1" x14ac:dyDescent="0.25">
      <c r="B1226" s="10">
        <v>43287</v>
      </c>
      <c r="C1226" s="18" t="str">
        <f>TEXT(tbDailies[[#This Row],[Date]],"mmm-yy")</f>
        <v>Jul-18</v>
      </c>
      <c r="D1226" s="4">
        <v>50</v>
      </c>
      <c r="E1226" s="4" t="str">
        <f>_xlfn.XLOOKUP(tbDailies[[#This Row],[Date]],FXUSDCAD[Date],FXUSDCAD[Rate],E1227)</f>
        <v>1.3105</v>
      </c>
      <c r="F1226" s="6">
        <f>_xlfn.XLOOKUP(tbDailies[[#This Row],[Date]],BTC_USD_History[Date],BTC_USD_History[Close],"n/a")</f>
        <v>6673.5</v>
      </c>
      <c r="G1226" s="6">
        <f>_xlfn.XLOOKUP(tbDailies[[#This Row],[Date]],ETH_USD_History[Date(UTC)],ETH_USD_History[Value],"n/a")</f>
        <v>469.93</v>
      </c>
      <c r="H1226" s="6">
        <f>_xlfn.XLOOKUP(tbDailies[[#This Row],[Date]],VOO_USD_History[Date],VOO_USD_History[Close],"n/a")</f>
        <v>253.009995</v>
      </c>
      <c r="I1226" s="8">
        <f>_xlfn.XLOOKUP(tbDailies[[#This Row],[Date]],VIX_USD_History[DATE],VIX_USD_History[CLOSE],"n/a")</f>
        <v>13.37</v>
      </c>
      <c r="J1226" s="6">
        <f>tbDailies[[#This Row],[BTC-USD]]*tbDailies[[#This Row],[FX]]</f>
        <v>8745.6217500000002</v>
      </c>
      <c r="K1226" s="6">
        <f>tbDailies[[#This Row],[ETH-USD]]*tbDailies[[#This Row],[FX]]</f>
        <v>615.84326499999997</v>
      </c>
      <c r="L1226" s="16">
        <f>_xlfn.XLOOKUP(tbDailies[[#This Row],[Month]],tbMonthlies[Month],tbMonthlies[US Inflation],L1227)</f>
        <v>2.9499999999999998E-2</v>
      </c>
      <c r="M1226" s="39">
        <f>_xlfn.XLOOKUP(tbDailies[[#This Row],[Month]],tbMonthlies[Month],tbMonthlies[Buffett Indicator],M1227)</f>
        <v>1.3743942016453572</v>
      </c>
      <c r="N1226" s="39">
        <f>_xlfn.XLOOKUP(tbDailies[[#This Row],[Month]],tbMonthlies[Month],tbMonthlies[CPI Indicator],N1227)</f>
        <v>0.73434740799020892</v>
      </c>
      <c r="O1226" s="39">
        <f>_xlfn.XLOOKUP(tbDailies[[#This Row],[Month]],tbMonthlies[Month],tbMonthlies[Shiller PE],O1227)</f>
        <v>0.22329999999999997</v>
      </c>
      <c r="P1226" s="39">
        <f>_xlfn.XLOOKUP(tbDailies[[#This Row],[Month]],tbMonthlies[Month],tbMonthlies[Unemployment],P1227)</f>
        <v>3.7999999999999999E-2</v>
      </c>
      <c r="Q1226" s="48">
        <f>_xlfn.XLOOKUP(tbDailies[[#This Row],[Month]],tbMonthlies[Month],tbMonthlies[Debt to GDP],Q1227)</f>
        <v>76.063999999999993</v>
      </c>
    </row>
    <row r="1227" spans="2:17" ht="30" customHeight="1" x14ac:dyDescent="0.25">
      <c r="B1227" s="10">
        <v>43286</v>
      </c>
      <c r="C1227" s="18" t="str">
        <f>TEXT(tbDailies[[#This Row],[Date]],"mmm-yy")</f>
        <v>Jul-18</v>
      </c>
      <c r="D1227" s="4">
        <v>50</v>
      </c>
      <c r="E1227" s="4" t="str">
        <f>_xlfn.XLOOKUP(tbDailies[[#This Row],[Date]],FXUSDCAD[Date],FXUSDCAD[Rate],E1228)</f>
        <v>1.3129</v>
      </c>
      <c r="F1227" s="6">
        <f>_xlfn.XLOOKUP(tbDailies[[#This Row],[Date]],BTC_USD_History[Date],BTC_USD_History[Close],"n/a")</f>
        <v>6639.1401370000003</v>
      </c>
      <c r="G1227" s="6">
        <f>_xlfn.XLOOKUP(tbDailies[[#This Row],[Date]],ETH_USD_History[Date(UTC)],ETH_USD_History[Value],"n/a")</f>
        <v>467.55</v>
      </c>
      <c r="H1227" s="6">
        <f>_xlfn.XLOOKUP(tbDailies[[#This Row],[Date]],VOO_USD_History[Date],VOO_USD_History[Close],"n/a")</f>
        <v>250.91999799999999</v>
      </c>
      <c r="I1227" s="8">
        <f>_xlfn.XLOOKUP(tbDailies[[#This Row],[Date]],VIX_USD_History[DATE],VIX_USD_History[CLOSE],"n/a")</f>
        <v>14.97</v>
      </c>
      <c r="J1227" s="6">
        <f>tbDailies[[#This Row],[BTC-USD]]*tbDailies[[#This Row],[FX]]</f>
        <v>8716.5270858672993</v>
      </c>
      <c r="K1227" s="6">
        <f>tbDailies[[#This Row],[ETH-USD]]*tbDailies[[#This Row],[FX]]</f>
        <v>613.84639500000003</v>
      </c>
      <c r="L1227" s="16">
        <f>_xlfn.XLOOKUP(tbDailies[[#This Row],[Month]],tbMonthlies[Month],tbMonthlies[US Inflation],L1228)</f>
        <v>2.9499999999999998E-2</v>
      </c>
      <c r="M1227" s="39">
        <f>_xlfn.XLOOKUP(tbDailies[[#This Row],[Month]],tbMonthlies[Month],tbMonthlies[Buffett Indicator],M1228)</f>
        <v>1.3743942016453572</v>
      </c>
      <c r="N1227" s="39">
        <f>_xlfn.XLOOKUP(tbDailies[[#This Row],[Month]],tbMonthlies[Month],tbMonthlies[CPI Indicator],N1228)</f>
        <v>0.73434740799020892</v>
      </c>
      <c r="O1227" s="39">
        <f>_xlfn.XLOOKUP(tbDailies[[#This Row],[Month]],tbMonthlies[Month],tbMonthlies[Shiller PE],O1228)</f>
        <v>0.22329999999999997</v>
      </c>
      <c r="P1227" s="39">
        <f>_xlfn.XLOOKUP(tbDailies[[#This Row],[Month]],tbMonthlies[Month],tbMonthlies[Unemployment],P1228)</f>
        <v>3.7999999999999999E-2</v>
      </c>
      <c r="Q1227" s="48">
        <f>_xlfn.XLOOKUP(tbDailies[[#This Row],[Month]],tbMonthlies[Month],tbMonthlies[Debt to GDP],Q1228)</f>
        <v>76.063999999999993</v>
      </c>
    </row>
    <row r="1228" spans="2:17" ht="30" customHeight="1" x14ac:dyDescent="0.25">
      <c r="B1228" s="10">
        <v>43285</v>
      </c>
      <c r="C1228" s="18" t="str">
        <f>TEXT(tbDailies[[#This Row],[Date]],"mmm-yy")</f>
        <v>Jul-18</v>
      </c>
      <c r="D1228" s="4">
        <v>50</v>
      </c>
      <c r="E1228" s="4" t="str">
        <f>_xlfn.XLOOKUP(tbDailies[[#This Row],[Date]],FXUSDCAD[Date],FXUSDCAD[Rate],E1229)</f>
        <v>1.3143</v>
      </c>
      <c r="F1228" s="6">
        <f>_xlfn.XLOOKUP(tbDailies[[#This Row],[Date]],BTC_USD_History[Date],BTC_USD_History[Close],"n/a")</f>
        <v>6597.5498049999997</v>
      </c>
      <c r="G1228" s="6">
        <f>_xlfn.XLOOKUP(tbDailies[[#This Row],[Date]],ETH_USD_History[Date(UTC)],ETH_USD_History[Value],"n/a")</f>
        <v>467.19</v>
      </c>
      <c r="H1228" s="6" t="str">
        <f>_xlfn.XLOOKUP(tbDailies[[#This Row],[Date]],VOO_USD_History[Date],VOO_USD_History[Close],"n/a")</f>
        <v>n/a</v>
      </c>
      <c r="I1228" s="8" t="str">
        <f>_xlfn.XLOOKUP(tbDailies[[#This Row],[Date]],VIX_USD_History[DATE],VIX_USD_History[CLOSE],"n/a")</f>
        <v>n/a</v>
      </c>
      <c r="J1228" s="6">
        <f>tbDailies[[#This Row],[BTC-USD]]*tbDailies[[#This Row],[FX]]</f>
        <v>8671.1597087115006</v>
      </c>
      <c r="K1228" s="6">
        <f>tbDailies[[#This Row],[ETH-USD]]*tbDailies[[#This Row],[FX]]</f>
        <v>614.02781700000003</v>
      </c>
      <c r="L1228" s="16">
        <f>_xlfn.XLOOKUP(tbDailies[[#This Row],[Month]],tbMonthlies[Month],tbMonthlies[US Inflation],L1229)</f>
        <v>2.9499999999999998E-2</v>
      </c>
      <c r="M1228" s="39">
        <f>_xlfn.XLOOKUP(tbDailies[[#This Row],[Month]],tbMonthlies[Month],tbMonthlies[Buffett Indicator],M1229)</f>
        <v>1.3743942016453572</v>
      </c>
      <c r="N1228" s="39">
        <f>_xlfn.XLOOKUP(tbDailies[[#This Row],[Month]],tbMonthlies[Month],tbMonthlies[CPI Indicator],N1229)</f>
        <v>0.73434740799020892</v>
      </c>
      <c r="O1228" s="39">
        <f>_xlfn.XLOOKUP(tbDailies[[#This Row],[Month]],tbMonthlies[Month],tbMonthlies[Shiller PE],O1229)</f>
        <v>0.22329999999999997</v>
      </c>
      <c r="P1228" s="39">
        <f>_xlfn.XLOOKUP(tbDailies[[#This Row],[Month]],tbMonthlies[Month],tbMonthlies[Unemployment],P1229)</f>
        <v>3.7999999999999999E-2</v>
      </c>
      <c r="Q1228" s="48">
        <f>_xlfn.XLOOKUP(tbDailies[[#This Row],[Month]],tbMonthlies[Month],tbMonthlies[Debt to GDP],Q1229)</f>
        <v>76.063999999999993</v>
      </c>
    </row>
    <row r="1229" spans="2:17" ht="30" customHeight="1" x14ac:dyDescent="0.25">
      <c r="B1229" s="10">
        <v>43284</v>
      </c>
      <c r="C1229" s="18" t="str">
        <f>TEXT(tbDailies[[#This Row],[Date]],"mmm-yy")</f>
        <v>Jul-18</v>
      </c>
      <c r="D1229" s="4">
        <v>50</v>
      </c>
      <c r="E1229" s="4" t="str">
        <f>_xlfn.XLOOKUP(tbDailies[[#This Row],[Date]],FXUSDCAD[Date],FXUSDCAD[Rate],E1230)</f>
        <v>1.3154</v>
      </c>
      <c r="F1229" s="6">
        <f>_xlfn.XLOOKUP(tbDailies[[#This Row],[Date]],BTC_USD_History[Date],BTC_USD_History[Close],"n/a")</f>
        <v>6529.5898440000001</v>
      </c>
      <c r="G1229" s="6">
        <f>_xlfn.XLOOKUP(tbDailies[[#This Row],[Date]],ETH_USD_History[Date(UTC)],ETH_USD_History[Value],"n/a")</f>
        <v>461.95</v>
      </c>
      <c r="H1229" s="6">
        <f>_xlfn.XLOOKUP(tbDailies[[#This Row],[Date]],VOO_USD_History[Date],VOO_USD_History[Close],"n/a")</f>
        <v>248.78999300000001</v>
      </c>
      <c r="I1229" s="8">
        <f>_xlfn.XLOOKUP(tbDailies[[#This Row],[Date]],VIX_USD_History[DATE],VIX_USD_History[CLOSE],"n/a")</f>
        <v>16.14</v>
      </c>
      <c r="J1229" s="6">
        <f>tbDailies[[#This Row],[BTC-USD]]*tbDailies[[#This Row],[FX]]</f>
        <v>8589.0224807975992</v>
      </c>
      <c r="K1229" s="6">
        <f>tbDailies[[#This Row],[ETH-USD]]*tbDailies[[#This Row],[FX]]</f>
        <v>607.64902999999993</v>
      </c>
      <c r="L1229" s="16">
        <f>_xlfn.XLOOKUP(tbDailies[[#This Row],[Month]],tbMonthlies[Month],tbMonthlies[US Inflation],L1230)</f>
        <v>2.9499999999999998E-2</v>
      </c>
      <c r="M1229" s="39">
        <f>_xlfn.XLOOKUP(tbDailies[[#This Row],[Month]],tbMonthlies[Month],tbMonthlies[Buffett Indicator],M1230)</f>
        <v>1.3743942016453572</v>
      </c>
      <c r="N1229" s="39">
        <f>_xlfn.XLOOKUP(tbDailies[[#This Row],[Month]],tbMonthlies[Month],tbMonthlies[CPI Indicator],N1230)</f>
        <v>0.73434740799020892</v>
      </c>
      <c r="O1229" s="39">
        <f>_xlfn.XLOOKUP(tbDailies[[#This Row],[Month]],tbMonthlies[Month],tbMonthlies[Shiller PE],O1230)</f>
        <v>0.22329999999999997</v>
      </c>
      <c r="P1229" s="39">
        <f>_xlfn.XLOOKUP(tbDailies[[#This Row],[Month]],tbMonthlies[Month],tbMonthlies[Unemployment],P1230)</f>
        <v>3.7999999999999999E-2</v>
      </c>
      <c r="Q1229" s="48">
        <f>_xlfn.XLOOKUP(tbDailies[[#This Row],[Month]],tbMonthlies[Month],tbMonthlies[Debt to GDP],Q1230)</f>
        <v>76.063999999999993</v>
      </c>
    </row>
    <row r="1230" spans="2:17" ht="30" customHeight="1" x14ac:dyDescent="0.25">
      <c r="B1230" s="10">
        <v>43283</v>
      </c>
      <c r="C1230" s="18" t="str">
        <f>TEXT(tbDailies[[#This Row],[Date]],"mmm-yy")</f>
        <v>Jul-18</v>
      </c>
      <c r="D1230" s="4">
        <v>50</v>
      </c>
      <c r="E1230" s="4" t="str">
        <f>_xlfn.XLOOKUP(tbDailies[[#This Row],[Date]],FXUSDCAD[Date],FXUSDCAD[Rate],E1231)</f>
        <v>1.3168</v>
      </c>
      <c r="F1230" s="6">
        <f>_xlfn.XLOOKUP(tbDailies[[#This Row],[Date]],BTC_USD_History[Date],BTC_USD_History[Close],"n/a")</f>
        <v>6614.1801759999998</v>
      </c>
      <c r="G1230" s="6">
        <f>_xlfn.XLOOKUP(tbDailies[[#This Row],[Date]],ETH_USD_History[Date(UTC)],ETH_USD_History[Value],"n/a")</f>
        <v>476.58</v>
      </c>
      <c r="H1230" s="6">
        <f>_xlfn.XLOOKUP(tbDailies[[#This Row],[Date]],VOO_USD_History[Date],VOO_USD_History[Close],"n/a")</f>
        <v>249.800003</v>
      </c>
      <c r="I1230" s="8">
        <f>_xlfn.XLOOKUP(tbDailies[[#This Row],[Date]],VIX_USD_History[DATE],VIX_USD_History[CLOSE],"n/a")</f>
        <v>15.6</v>
      </c>
      <c r="J1230" s="6">
        <f>tbDailies[[#This Row],[BTC-USD]]*tbDailies[[#This Row],[FX]]</f>
        <v>8709.5524557567987</v>
      </c>
      <c r="K1230" s="6">
        <f>tbDailies[[#This Row],[ETH-USD]]*tbDailies[[#This Row],[FX]]</f>
        <v>627.56054399999994</v>
      </c>
      <c r="L1230" s="16">
        <f>_xlfn.XLOOKUP(tbDailies[[#This Row],[Month]],tbMonthlies[Month],tbMonthlies[US Inflation],L1231)</f>
        <v>2.9499999999999998E-2</v>
      </c>
      <c r="M1230" s="39">
        <f>_xlfn.XLOOKUP(tbDailies[[#This Row],[Month]],tbMonthlies[Month],tbMonthlies[Buffett Indicator],M1231)</f>
        <v>1.3743942016453572</v>
      </c>
      <c r="N1230" s="39">
        <f>_xlfn.XLOOKUP(tbDailies[[#This Row],[Month]],tbMonthlies[Month],tbMonthlies[CPI Indicator],N1231)</f>
        <v>0.73434740799020892</v>
      </c>
      <c r="O1230" s="39">
        <f>_xlfn.XLOOKUP(tbDailies[[#This Row],[Month]],tbMonthlies[Month],tbMonthlies[Shiller PE],O1231)</f>
        <v>0.22329999999999997</v>
      </c>
      <c r="P1230" s="39">
        <f>_xlfn.XLOOKUP(tbDailies[[#This Row],[Month]],tbMonthlies[Month],tbMonthlies[Unemployment],P1231)</f>
        <v>3.7999999999999999E-2</v>
      </c>
      <c r="Q1230" s="48">
        <f>_xlfn.XLOOKUP(tbDailies[[#This Row],[Month]],tbMonthlies[Month],tbMonthlies[Debt to GDP],Q1231)</f>
        <v>76.063999999999993</v>
      </c>
    </row>
    <row r="1231" spans="2:17" ht="30" customHeight="1" x14ac:dyDescent="0.25">
      <c r="B1231" s="10">
        <v>43282</v>
      </c>
      <c r="C1231" s="18" t="str">
        <f>TEXT(tbDailies[[#This Row],[Date]],"mmm-yy")</f>
        <v>Jul-18</v>
      </c>
      <c r="D1231" s="4">
        <v>50</v>
      </c>
      <c r="E1231" s="4" t="str">
        <f>_xlfn.XLOOKUP(tbDailies[[#This Row],[Date]],FXUSDCAD[Date],FXUSDCAD[Rate],E1232)</f>
        <v>1.3168</v>
      </c>
      <c r="F1231" s="6">
        <f>_xlfn.XLOOKUP(tbDailies[[#This Row],[Date]],BTC_USD_History[Date],BTC_USD_History[Close],"n/a")</f>
        <v>6385.8198240000002</v>
      </c>
      <c r="G1231" s="6">
        <f>_xlfn.XLOOKUP(tbDailies[[#This Row],[Date]],ETH_USD_History[Date(UTC)],ETH_USD_History[Value],"n/a")</f>
        <v>451.95</v>
      </c>
      <c r="H1231" s="6" t="str">
        <f>_xlfn.XLOOKUP(tbDailies[[#This Row],[Date]],VOO_USD_History[Date],VOO_USD_History[Close],"n/a")</f>
        <v>n/a</v>
      </c>
      <c r="I1231" s="8" t="str">
        <f>_xlfn.XLOOKUP(tbDailies[[#This Row],[Date]],VIX_USD_History[DATE],VIX_USD_History[CLOSE],"n/a")</f>
        <v>n/a</v>
      </c>
      <c r="J1231" s="6">
        <f>tbDailies[[#This Row],[BTC-USD]]*tbDailies[[#This Row],[FX]]</f>
        <v>8408.8475442432009</v>
      </c>
      <c r="K1231" s="6">
        <f>tbDailies[[#This Row],[ETH-USD]]*tbDailies[[#This Row],[FX]]</f>
        <v>595.12775999999997</v>
      </c>
      <c r="L1231" s="16">
        <f>_xlfn.XLOOKUP(tbDailies[[#This Row],[Month]],tbMonthlies[Month],tbMonthlies[US Inflation],L1232)</f>
        <v>2.9499999999999998E-2</v>
      </c>
      <c r="M1231" s="39">
        <f>_xlfn.XLOOKUP(tbDailies[[#This Row],[Month]],tbMonthlies[Month],tbMonthlies[Buffett Indicator],M1232)</f>
        <v>1.3743942016453572</v>
      </c>
      <c r="N1231" s="39">
        <f>_xlfn.XLOOKUP(tbDailies[[#This Row],[Month]],tbMonthlies[Month],tbMonthlies[CPI Indicator],N1232)</f>
        <v>0.73434740799020892</v>
      </c>
      <c r="O1231" s="39">
        <f>_xlfn.XLOOKUP(tbDailies[[#This Row],[Month]],tbMonthlies[Month],tbMonthlies[Shiller PE],O1232)</f>
        <v>0.22329999999999997</v>
      </c>
      <c r="P1231" s="39">
        <f>_xlfn.XLOOKUP(tbDailies[[#This Row],[Month]],tbMonthlies[Month],tbMonthlies[Unemployment],P1232)</f>
        <v>3.7999999999999999E-2</v>
      </c>
      <c r="Q1231" s="48">
        <f>_xlfn.XLOOKUP(tbDailies[[#This Row],[Month]],tbMonthlies[Month],tbMonthlies[Debt to GDP],Q1232)</f>
        <v>76.063999999999993</v>
      </c>
    </row>
    <row r="1232" spans="2:17" ht="30" customHeight="1" x14ac:dyDescent="0.25">
      <c r="B1232" s="10">
        <v>43281</v>
      </c>
      <c r="C1232" s="18" t="str">
        <f>TEXT(tbDailies[[#This Row],[Date]],"mmm-yy")</f>
        <v>Jun-18</v>
      </c>
      <c r="D1232" s="4">
        <v>50</v>
      </c>
      <c r="E1232" s="4" t="str">
        <f>_xlfn.XLOOKUP(tbDailies[[#This Row],[Date]],FXUSDCAD[Date],FXUSDCAD[Rate],E1233)</f>
        <v>1.3168</v>
      </c>
      <c r="F1232" s="6">
        <f>_xlfn.XLOOKUP(tbDailies[[#This Row],[Date]],BTC_USD_History[Date],BTC_USD_History[Close],"n/a")</f>
        <v>6404</v>
      </c>
      <c r="G1232" s="6">
        <f>_xlfn.XLOOKUP(tbDailies[[#This Row],[Date]],ETH_USD_History[Date(UTC)],ETH_USD_History[Value],"n/a")</f>
        <v>453.42</v>
      </c>
      <c r="H1232" s="6" t="str">
        <f>_xlfn.XLOOKUP(tbDailies[[#This Row],[Date]],VOO_USD_History[Date],VOO_USD_History[Close],"n/a")</f>
        <v>n/a</v>
      </c>
      <c r="I1232" s="8" t="str">
        <f>_xlfn.XLOOKUP(tbDailies[[#This Row],[Date]],VIX_USD_History[DATE],VIX_USD_History[CLOSE],"n/a")</f>
        <v>n/a</v>
      </c>
      <c r="J1232" s="6">
        <f>tbDailies[[#This Row],[BTC-USD]]*tbDailies[[#This Row],[FX]]</f>
        <v>8432.7872000000007</v>
      </c>
      <c r="K1232" s="6">
        <f>tbDailies[[#This Row],[ETH-USD]]*tbDailies[[#This Row],[FX]]</f>
        <v>597.06345599999997</v>
      </c>
      <c r="L1232" s="16">
        <f>_xlfn.XLOOKUP(tbDailies[[#This Row],[Month]],tbMonthlies[Month],tbMonthlies[US Inflation],L1233)</f>
        <v>2.87E-2</v>
      </c>
      <c r="M1232" s="39">
        <f>_xlfn.XLOOKUP(tbDailies[[#This Row],[Month]],tbMonthlies[Month],tbMonthlies[Buffett Indicator],M1233)</f>
        <v>1.3914945044263041</v>
      </c>
      <c r="N1232" s="39">
        <f>_xlfn.XLOOKUP(tbDailies[[#This Row],[Month]],tbMonthlies[Month],tbMonthlies[CPI Indicator],N1233)</f>
        <v>0.73429786986041901</v>
      </c>
      <c r="O1232" s="39">
        <f>_xlfn.XLOOKUP(tbDailies[[#This Row],[Month]],tbMonthlies[Month],tbMonthlies[Shiller PE],O1233)</f>
        <v>0.22489999999999999</v>
      </c>
      <c r="P1232" s="39">
        <f>_xlfn.XLOOKUP(tbDailies[[#This Row],[Month]],tbMonthlies[Month],tbMonthlies[Unemployment],P1233)</f>
        <v>0.04</v>
      </c>
      <c r="Q1232" s="48">
        <f>_xlfn.XLOOKUP(tbDailies[[#This Row],[Month]],tbMonthlies[Month],tbMonthlies[Debt to GDP],Q1233)</f>
        <v>75.915999999999997</v>
      </c>
    </row>
    <row r="1233" spans="2:17" ht="30" customHeight="1" x14ac:dyDescent="0.25">
      <c r="B1233" s="10">
        <v>43280</v>
      </c>
      <c r="C1233" s="18" t="str">
        <f>TEXT(tbDailies[[#This Row],[Date]],"mmm-yy")</f>
        <v>Jun-18</v>
      </c>
      <c r="D1233" s="4">
        <v>50</v>
      </c>
      <c r="E1233" s="4" t="str">
        <f>_xlfn.XLOOKUP(tbDailies[[#This Row],[Date]],FXUSDCAD[Date],FXUSDCAD[Rate],E1234)</f>
        <v>1.3168</v>
      </c>
      <c r="F1233" s="6">
        <f>_xlfn.XLOOKUP(tbDailies[[#This Row],[Date]],BTC_USD_History[Date],BTC_USD_History[Close],"n/a")</f>
        <v>6218.2998049999997</v>
      </c>
      <c r="G1233" s="6">
        <f>_xlfn.XLOOKUP(tbDailies[[#This Row],[Date]],ETH_USD_History[Date(UTC)],ETH_USD_History[Value],"n/a")</f>
        <v>435.25</v>
      </c>
      <c r="H1233" s="6">
        <f>_xlfn.XLOOKUP(tbDailies[[#This Row],[Date]],VOO_USD_History[Date],VOO_USD_History[Close],"n/a")</f>
        <v>249.509995</v>
      </c>
      <c r="I1233" s="8">
        <f>_xlfn.XLOOKUP(tbDailies[[#This Row],[Date]],VIX_USD_History[DATE],VIX_USD_History[CLOSE],"n/a")</f>
        <v>16.09</v>
      </c>
      <c r="J1233" s="6">
        <f>tbDailies[[#This Row],[BTC-USD]]*tbDailies[[#This Row],[FX]]</f>
        <v>8188.2571832239992</v>
      </c>
      <c r="K1233" s="6">
        <f>tbDailies[[#This Row],[ETH-USD]]*tbDailies[[#This Row],[FX]]</f>
        <v>573.13720000000001</v>
      </c>
      <c r="L1233" s="16">
        <f>_xlfn.XLOOKUP(tbDailies[[#This Row],[Month]],tbMonthlies[Month],tbMonthlies[US Inflation],L1234)</f>
        <v>2.87E-2</v>
      </c>
      <c r="M1233" s="39">
        <f>_xlfn.XLOOKUP(tbDailies[[#This Row],[Month]],tbMonthlies[Month],tbMonthlies[Buffett Indicator],M1234)</f>
        <v>1.3914945044263041</v>
      </c>
      <c r="N1233" s="39">
        <f>_xlfn.XLOOKUP(tbDailies[[#This Row],[Month]],tbMonthlies[Month],tbMonthlies[CPI Indicator],N1234)</f>
        <v>0.73429786986041901</v>
      </c>
      <c r="O1233" s="39">
        <f>_xlfn.XLOOKUP(tbDailies[[#This Row],[Month]],tbMonthlies[Month],tbMonthlies[Shiller PE],O1234)</f>
        <v>0.22489999999999999</v>
      </c>
      <c r="P1233" s="39">
        <f>_xlfn.XLOOKUP(tbDailies[[#This Row],[Month]],tbMonthlies[Month],tbMonthlies[Unemployment],P1234)</f>
        <v>0.04</v>
      </c>
      <c r="Q1233" s="48">
        <f>_xlfn.XLOOKUP(tbDailies[[#This Row],[Month]],tbMonthlies[Month],tbMonthlies[Debt to GDP],Q1234)</f>
        <v>75.915999999999997</v>
      </c>
    </row>
    <row r="1234" spans="2:17" ht="30" customHeight="1" x14ac:dyDescent="0.25">
      <c r="B1234" s="10">
        <v>43279</v>
      </c>
      <c r="C1234" s="18" t="str">
        <f>TEXT(tbDailies[[#This Row],[Date]],"mmm-yy")</f>
        <v>Jun-18</v>
      </c>
      <c r="D1234" s="4">
        <v>50</v>
      </c>
      <c r="E1234" s="4" t="str">
        <f>_xlfn.XLOOKUP(tbDailies[[#This Row],[Date]],FXUSDCAD[Date],FXUSDCAD[Rate],E1235)</f>
        <v>1.3267</v>
      </c>
      <c r="F1234" s="6">
        <f>_xlfn.XLOOKUP(tbDailies[[#This Row],[Date]],BTC_USD_History[Date],BTC_USD_History[Close],"n/a")</f>
        <v>5903.4399409999996</v>
      </c>
      <c r="G1234" s="6">
        <f>_xlfn.XLOOKUP(tbDailies[[#This Row],[Date]],ETH_USD_History[Date(UTC)],ETH_USD_History[Value],"n/a")</f>
        <v>420.72</v>
      </c>
      <c r="H1234" s="6">
        <f>_xlfn.XLOOKUP(tbDailies[[#This Row],[Date]],VOO_USD_History[Date],VOO_USD_History[Close],"n/a")</f>
        <v>248.88000500000001</v>
      </c>
      <c r="I1234" s="8">
        <f>_xlfn.XLOOKUP(tbDailies[[#This Row],[Date]],VIX_USD_History[DATE],VIX_USD_History[CLOSE],"n/a")</f>
        <v>16.850000000000001</v>
      </c>
      <c r="J1234" s="6">
        <f>tbDailies[[#This Row],[BTC-USD]]*tbDailies[[#This Row],[FX]]</f>
        <v>7832.0937697246991</v>
      </c>
      <c r="K1234" s="6">
        <f>tbDailies[[#This Row],[ETH-USD]]*tbDailies[[#This Row],[FX]]</f>
        <v>558.16922399999999</v>
      </c>
      <c r="L1234" s="16">
        <f>_xlfn.XLOOKUP(tbDailies[[#This Row],[Month]],tbMonthlies[Month],tbMonthlies[US Inflation],L1235)</f>
        <v>2.87E-2</v>
      </c>
      <c r="M1234" s="39">
        <f>_xlfn.XLOOKUP(tbDailies[[#This Row],[Month]],tbMonthlies[Month],tbMonthlies[Buffett Indicator],M1235)</f>
        <v>1.3914945044263041</v>
      </c>
      <c r="N1234" s="39">
        <f>_xlfn.XLOOKUP(tbDailies[[#This Row],[Month]],tbMonthlies[Month],tbMonthlies[CPI Indicator],N1235)</f>
        <v>0.73429786986041901</v>
      </c>
      <c r="O1234" s="39">
        <f>_xlfn.XLOOKUP(tbDailies[[#This Row],[Month]],tbMonthlies[Month],tbMonthlies[Shiller PE],O1235)</f>
        <v>0.22489999999999999</v>
      </c>
      <c r="P1234" s="39">
        <f>_xlfn.XLOOKUP(tbDailies[[#This Row],[Month]],tbMonthlies[Month],tbMonthlies[Unemployment],P1235)</f>
        <v>0.04</v>
      </c>
      <c r="Q1234" s="48">
        <f>_xlfn.XLOOKUP(tbDailies[[#This Row],[Month]],tbMonthlies[Month],tbMonthlies[Debt to GDP],Q1235)</f>
        <v>75.915999999999997</v>
      </c>
    </row>
    <row r="1235" spans="2:17" ht="30" customHeight="1" x14ac:dyDescent="0.25">
      <c r="B1235" s="10">
        <v>43278</v>
      </c>
      <c r="C1235" s="18" t="str">
        <f>TEXT(tbDailies[[#This Row],[Date]],"mmm-yy")</f>
        <v>Jun-18</v>
      </c>
      <c r="D1235" s="4">
        <v>50</v>
      </c>
      <c r="E1235" s="4" t="str">
        <f>_xlfn.XLOOKUP(tbDailies[[#This Row],[Date]],FXUSDCAD[Date],FXUSDCAD[Rate],E1236)</f>
        <v>1.3307</v>
      </c>
      <c r="F1235" s="6">
        <f>_xlfn.XLOOKUP(tbDailies[[#This Row],[Date]],BTC_USD_History[Date],BTC_USD_History[Close],"n/a")</f>
        <v>6157.1298829999996</v>
      </c>
      <c r="G1235" s="6">
        <f>_xlfn.XLOOKUP(tbDailies[[#This Row],[Date]],ETH_USD_History[Date(UTC)],ETH_USD_History[Value],"n/a")</f>
        <v>441.75</v>
      </c>
      <c r="H1235" s="6">
        <f>_xlfn.XLOOKUP(tbDailies[[#This Row],[Date]],VOO_USD_History[Date],VOO_USD_History[Close],"n/a")</f>
        <v>248.529999</v>
      </c>
      <c r="I1235" s="8">
        <f>_xlfn.XLOOKUP(tbDailies[[#This Row],[Date]],VIX_USD_History[DATE],VIX_USD_History[CLOSE],"n/a")</f>
        <v>17.91</v>
      </c>
      <c r="J1235" s="6">
        <f>tbDailies[[#This Row],[BTC-USD]]*tbDailies[[#This Row],[FX]]</f>
        <v>8193.2927353080995</v>
      </c>
      <c r="K1235" s="6">
        <f>tbDailies[[#This Row],[ETH-USD]]*tbDailies[[#This Row],[FX]]</f>
        <v>587.836725</v>
      </c>
      <c r="L1235" s="16">
        <f>_xlfn.XLOOKUP(tbDailies[[#This Row],[Month]],tbMonthlies[Month],tbMonthlies[US Inflation],L1236)</f>
        <v>2.87E-2</v>
      </c>
      <c r="M1235" s="39">
        <f>_xlfn.XLOOKUP(tbDailies[[#This Row],[Month]],tbMonthlies[Month],tbMonthlies[Buffett Indicator],M1236)</f>
        <v>1.3914945044263041</v>
      </c>
      <c r="N1235" s="39">
        <f>_xlfn.XLOOKUP(tbDailies[[#This Row],[Month]],tbMonthlies[Month],tbMonthlies[CPI Indicator],N1236)</f>
        <v>0.73429786986041901</v>
      </c>
      <c r="O1235" s="39">
        <f>_xlfn.XLOOKUP(tbDailies[[#This Row],[Month]],tbMonthlies[Month],tbMonthlies[Shiller PE],O1236)</f>
        <v>0.22489999999999999</v>
      </c>
      <c r="P1235" s="39">
        <f>_xlfn.XLOOKUP(tbDailies[[#This Row],[Month]],tbMonthlies[Month],tbMonthlies[Unemployment],P1236)</f>
        <v>0.04</v>
      </c>
      <c r="Q1235" s="48">
        <f>_xlfn.XLOOKUP(tbDailies[[#This Row],[Month]],tbMonthlies[Month],tbMonthlies[Debt to GDP],Q1236)</f>
        <v>75.915999999999997</v>
      </c>
    </row>
    <row r="1236" spans="2:17" ht="30" customHeight="1" x14ac:dyDescent="0.25">
      <c r="B1236" s="10">
        <v>43277</v>
      </c>
      <c r="C1236" s="18" t="str">
        <f>TEXT(tbDailies[[#This Row],[Date]],"mmm-yy")</f>
        <v>Jun-18</v>
      </c>
      <c r="D1236" s="4">
        <v>50</v>
      </c>
      <c r="E1236" s="4" t="str">
        <f>_xlfn.XLOOKUP(tbDailies[[#This Row],[Date]],FXUSDCAD[Date],FXUSDCAD[Rate],E1237)</f>
        <v>1.3306</v>
      </c>
      <c r="F1236" s="6">
        <f>_xlfn.XLOOKUP(tbDailies[[#This Row],[Date]],BTC_USD_History[Date],BTC_USD_History[Close],"n/a")</f>
        <v>6093.669922</v>
      </c>
      <c r="G1236" s="6">
        <f>_xlfn.XLOOKUP(tbDailies[[#This Row],[Date]],ETH_USD_History[Date(UTC)],ETH_USD_History[Value],"n/a")</f>
        <v>429.58</v>
      </c>
      <c r="H1236" s="6">
        <f>_xlfn.XLOOKUP(tbDailies[[#This Row],[Date]],VOO_USD_History[Date],VOO_USD_History[Close],"n/a")</f>
        <v>250.61000100000001</v>
      </c>
      <c r="I1236" s="8">
        <f>_xlfn.XLOOKUP(tbDailies[[#This Row],[Date]],VIX_USD_History[DATE],VIX_USD_History[CLOSE],"n/a")</f>
        <v>15.92</v>
      </c>
      <c r="J1236" s="6">
        <f>tbDailies[[#This Row],[BTC-USD]]*tbDailies[[#This Row],[FX]]</f>
        <v>8108.2371982131999</v>
      </c>
      <c r="K1236" s="6">
        <f>tbDailies[[#This Row],[ETH-USD]]*tbDailies[[#This Row],[FX]]</f>
        <v>571.59914800000001</v>
      </c>
      <c r="L1236" s="16">
        <f>_xlfn.XLOOKUP(tbDailies[[#This Row],[Month]],tbMonthlies[Month],tbMonthlies[US Inflation],L1237)</f>
        <v>2.87E-2</v>
      </c>
      <c r="M1236" s="39">
        <f>_xlfn.XLOOKUP(tbDailies[[#This Row],[Month]],tbMonthlies[Month],tbMonthlies[Buffett Indicator],M1237)</f>
        <v>1.3914945044263041</v>
      </c>
      <c r="N1236" s="39">
        <f>_xlfn.XLOOKUP(tbDailies[[#This Row],[Month]],tbMonthlies[Month],tbMonthlies[CPI Indicator],N1237)</f>
        <v>0.73429786986041901</v>
      </c>
      <c r="O1236" s="39">
        <f>_xlfn.XLOOKUP(tbDailies[[#This Row],[Month]],tbMonthlies[Month],tbMonthlies[Shiller PE],O1237)</f>
        <v>0.22489999999999999</v>
      </c>
      <c r="P1236" s="39">
        <f>_xlfn.XLOOKUP(tbDailies[[#This Row],[Month]],tbMonthlies[Month],tbMonthlies[Unemployment],P1237)</f>
        <v>0.04</v>
      </c>
      <c r="Q1236" s="48">
        <f>_xlfn.XLOOKUP(tbDailies[[#This Row],[Month]],tbMonthlies[Month],tbMonthlies[Debt to GDP],Q1237)</f>
        <v>75.915999999999997</v>
      </c>
    </row>
    <row r="1237" spans="2:17" ht="30" customHeight="1" x14ac:dyDescent="0.25">
      <c r="B1237" s="10">
        <v>43276</v>
      </c>
      <c r="C1237" s="18" t="str">
        <f>TEXT(tbDailies[[#This Row],[Date]],"mmm-yy")</f>
        <v>Jun-18</v>
      </c>
      <c r="D1237" s="4">
        <v>50</v>
      </c>
      <c r="E1237" s="4" t="str">
        <f>_xlfn.XLOOKUP(tbDailies[[#This Row],[Date]],FXUSDCAD[Date],FXUSDCAD[Rate],E1238)</f>
        <v>1.3303</v>
      </c>
      <c r="F1237" s="6">
        <f>_xlfn.XLOOKUP(tbDailies[[#This Row],[Date]],BTC_USD_History[Date],BTC_USD_History[Close],"n/a")</f>
        <v>6249.1801759999998</v>
      </c>
      <c r="G1237" s="6">
        <f>_xlfn.XLOOKUP(tbDailies[[#This Row],[Date]],ETH_USD_History[Date(UTC)],ETH_USD_History[Value],"n/a")</f>
        <v>458.82</v>
      </c>
      <c r="H1237" s="6">
        <f>_xlfn.XLOOKUP(tbDailies[[#This Row],[Date]],VOO_USD_History[Date],VOO_USD_History[Close],"n/a")</f>
        <v>250.05999800000001</v>
      </c>
      <c r="I1237" s="8">
        <f>_xlfn.XLOOKUP(tbDailies[[#This Row],[Date]],VIX_USD_History[DATE],VIX_USD_History[CLOSE],"n/a")</f>
        <v>17.329999999999998</v>
      </c>
      <c r="J1237" s="6">
        <f>tbDailies[[#This Row],[BTC-USD]]*tbDailies[[#This Row],[FX]]</f>
        <v>8313.2843881328008</v>
      </c>
      <c r="K1237" s="6">
        <f>tbDailies[[#This Row],[ETH-USD]]*tbDailies[[#This Row],[FX]]</f>
        <v>610.368246</v>
      </c>
      <c r="L1237" s="16">
        <f>_xlfn.XLOOKUP(tbDailies[[#This Row],[Month]],tbMonthlies[Month],tbMonthlies[US Inflation],L1238)</f>
        <v>2.87E-2</v>
      </c>
      <c r="M1237" s="39">
        <f>_xlfn.XLOOKUP(tbDailies[[#This Row],[Month]],tbMonthlies[Month],tbMonthlies[Buffett Indicator],M1238)</f>
        <v>1.3914945044263041</v>
      </c>
      <c r="N1237" s="39">
        <f>_xlfn.XLOOKUP(tbDailies[[#This Row],[Month]],tbMonthlies[Month],tbMonthlies[CPI Indicator],N1238)</f>
        <v>0.73429786986041901</v>
      </c>
      <c r="O1237" s="39">
        <f>_xlfn.XLOOKUP(tbDailies[[#This Row],[Month]],tbMonthlies[Month],tbMonthlies[Shiller PE],O1238)</f>
        <v>0.22489999999999999</v>
      </c>
      <c r="P1237" s="39">
        <f>_xlfn.XLOOKUP(tbDailies[[#This Row],[Month]],tbMonthlies[Month],tbMonthlies[Unemployment],P1238)</f>
        <v>0.04</v>
      </c>
      <c r="Q1237" s="48">
        <f>_xlfn.XLOOKUP(tbDailies[[#This Row],[Month]],tbMonthlies[Month],tbMonthlies[Debt to GDP],Q1238)</f>
        <v>75.915999999999997</v>
      </c>
    </row>
    <row r="1238" spans="2:17" ht="30" customHeight="1" x14ac:dyDescent="0.25">
      <c r="B1238" s="10">
        <v>43275</v>
      </c>
      <c r="C1238" s="18" t="str">
        <f>TEXT(tbDailies[[#This Row],[Date]],"mmm-yy")</f>
        <v>Jun-18</v>
      </c>
      <c r="D1238" s="4">
        <v>50</v>
      </c>
      <c r="E1238" s="4" t="str">
        <f>_xlfn.XLOOKUP(tbDailies[[#This Row],[Date]],FXUSDCAD[Date],FXUSDCAD[Rate],E1239)</f>
        <v>1.3308</v>
      </c>
      <c r="F1238" s="6">
        <f>_xlfn.XLOOKUP(tbDailies[[#This Row],[Date]],BTC_USD_History[Date],BTC_USD_History[Close],"n/a")</f>
        <v>6173.2299800000001</v>
      </c>
      <c r="G1238" s="6">
        <f>_xlfn.XLOOKUP(tbDailies[[#This Row],[Date]],ETH_USD_History[Date(UTC)],ETH_USD_History[Value],"n/a")</f>
        <v>455.25</v>
      </c>
      <c r="H1238" s="6" t="str">
        <f>_xlfn.XLOOKUP(tbDailies[[#This Row],[Date]],VOO_USD_History[Date],VOO_USD_History[Close],"n/a")</f>
        <v>n/a</v>
      </c>
      <c r="I1238" s="8" t="str">
        <f>_xlfn.XLOOKUP(tbDailies[[#This Row],[Date]],VIX_USD_History[DATE],VIX_USD_History[CLOSE],"n/a")</f>
        <v>n/a</v>
      </c>
      <c r="J1238" s="6">
        <f>tbDailies[[#This Row],[BTC-USD]]*tbDailies[[#This Row],[FX]]</f>
        <v>8215.3344573840004</v>
      </c>
      <c r="K1238" s="6">
        <f>tbDailies[[#This Row],[ETH-USD]]*tbDailies[[#This Row],[FX]]</f>
        <v>605.84669999999994</v>
      </c>
      <c r="L1238" s="16">
        <f>_xlfn.XLOOKUP(tbDailies[[#This Row],[Month]],tbMonthlies[Month],tbMonthlies[US Inflation],L1239)</f>
        <v>2.87E-2</v>
      </c>
      <c r="M1238" s="39">
        <f>_xlfn.XLOOKUP(tbDailies[[#This Row],[Month]],tbMonthlies[Month],tbMonthlies[Buffett Indicator],M1239)</f>
        <v>1.3914945044263041</v>
      </c>
      <c r="N1238" s="39">
        <f>_xlfn.XLOOKUP(tbDailies[[#This Row],[Month]],tbMonthlies[Month],tbMonthlies[CPI Indicator],N1239)</f>
        <v>0.73429786986041901</v>
      </c>
      <c r="O1238" s="39">
        <f>_xlfn.XLOOKUP(tbDailies[[#This Row],[Month]],tbMonthlies[Month],tbMonthlies[Shiller PE],O1239)</f>
        <v>0.22489999999999999</v>
      </c>
      <c r="P1238" s="39">
        <f>_xlfn.XLOOKUP(tbDailies[[#This Row],[Month]],tbMonthlies[Month],tbMonthlies[Unemployment],P1239)</f>
        <v>0.04</v>
      </c>
      <c r="Q1238" s="48">
        <f>_xlfn.XLOOKUP(tbDailies[[#This Row],[Month]],tbMonthlies[Month],tbMonthlies[Debt to GDP],Q1239)</f>
        <v>75.915999999999997</v>
      </c>
    </row>
    <row r="1239" spans="2:17" ht="30" customHeight="1" x14ac:dyDescent="0.25">
      <c r="B1239" s="10">
        <v>43274</v>
      </c>
      <c r="C1239" s="18" t="str">
        <f>TEXT(tbDailies[[#This Row],[Date]],"mmm-yy")</f>
        <v>Jun-18</v>
      </c>
      <c r="D1239" s="4">
        <v>50</v>
      </c>
      <c r="E1239" s="4" t="str">
        <f>_xlfn.XLOOKUP(tbDailies[[#This Row],[Date]],FXUSDCAD[Date],FXUSDCAD[Rate],E1240)</f>
        <v>1.3308</v>
      </c>
      <c r="F1239" s="6">
        <f>_xlfn.XLOOKUP(tbDailies[[#This Row],[Date]],BTC_USD_History[Date],BTC_USD_History[Close],"n/a")</f>
        <v>6162.4799800000001</v>
      </c>
      <c r="G1239" s="6">
        <f>_xlfn.XLOOKUP(tbDailies[[#This Row],[Date]],ETH_USD_History[Date(UTC)],ETH_USD_History[Value],"n/a")</f>
        <v>474.18</v>
      </c>
      <c r="H1239" s="6" t="str">
        <f>_xlfn.XLOOKUP(tbDailies[[#This Row],[Date]],VOO_USD_History[Date],VOO_USD_History[Close],"n/a")</f>
        <v>n/a</v>
      </c>
      <c r="I1239" s="8" t="str">
        <f>_xlfn.XLOOKUP(tbDailies[[#This Row],[Date]],VIX_USD_History[DATE],VIX_USD_History[CLOSE],"n/a")</f>
        <v>n/a</v>
      </c>
      <c r="J1239" s="6">
        <f>tbDailies[[#This Row],[BTC-USD]]*tbDailies[[#This Row],[FX]]</f>
        <v>8201.0283573840006</v>
      </c>
      <c r="K1239" s="6">
        <f>tbDailies[[#This Row],[ETH-USD]]*tbDailies[[#This Row],[FX]]</f>
        <v>631.03874399999995</v>
      </c>
      <c r="L1239" s="16">
        <f>_xlfn.XLOOKUP(tbDailies[[#This Row],[Month]],tbMonthlies[Month],tbMonthlies[US Inflation],L1240)</f>
        <v>2.87E-2</v>
      </c>
      <c r="M1239" s="39">
        <f>_xlfn.XLOOKUP(tbDailies[[#This Row],[Month]],tbMonthlies[Month],tbMonthlies[Buffett Indicator],M1240)</f>
        <v>1.3914945044263041</v>
      </c>
      <c r="N1239" s="39">
        <f>_xlfn.XLOOKUP(tbDailies[[#This Row],[Month]],tbMonthlies[Month],tbMonthlies[CPI Indicator],N1240)</f>
        <v>0.73429786986041901</v>
      </c>
      <c r="O1239" s="39">
        <f>_xlfn.XLOOKUP(tbDailies[[#This Row],[Month]],tbMonthlies[Month],tbMonthlies[Shiller PE],O1240)</f>
        <v>0.22489999999999999</v>
      </c>
      <c r="P1239" s="39">
        <f>_xlfn.XLOOKUP(tbDailies[[#This Row],[Month]],tbMonthlies[Month],tbMonthlies[Unemployment],P1240)</f>
        <v>0.04</v>
      </c>
      <c r="Q1239" s="48">
        <f>_xlfn.XLOOKUP(tbDailies[[#This Row],[Month]],tbMonthlies[Month],tbMonthlies[Debt to GDP],Q1240)</f>
        <v>75.915999999999997</v>
      </c>
    </row>
    <row r="1240" spans="2:17" ht="30" customHeight="1" x14ac:dyDescent="0.25">
      <c r="B1240" s="10">
        <v>43273</v>
      </c>
      <c r="C1240" s="18" t="str">
        <f>TEXT(tbDailies[[#This Row],[Date]],"mmm-yy")</f>
        <v>Jun-18</v>
      </c>
      <c r="D1240" s="4">
        <v>50</v>
      </c>
      <c r="E1240" s="4" t="str">
        <f>_xlfn.XLOOKUP(tbDailies[[#This Row],[Date]],FXUSDCAD[Date],FXUSDCAD[Rate],E1241)</f>
        <v>1.3308</v>
      </c>
      <c r="F1240" s="6">
        <f>_xlfn.XLOOKUP(tbDailies[[#This Row],[Date]],BTC_USD_History[Date],BTC_USD_History[Close],"n/a")</f>
        <v>6083.6899409999996</v>
      </c>
      <c r="G1240" s="6">
        <f>_xlfn.XLOOKUP(tbDailies[[#This Row],[Date]],ETH_USD_History[Date(UTC)],ETH_USD_History[Value],"n/a")</f>
        <v>462.16</v>
      </c>
      <c r="H1240" s="6">
        <f>_xlfn.XLOOKUP(tbDailies[[#This Row],[Date]],VOO_USD_History[Date],VOO_USD_History[Close],"n/a")</f>
        <v>253.570007</v>
      </c>
      <c r="I1240" s="8">
        <f>_xlfn.XLOOKUP(tbDailies[[#This Row],[Date]],VIX_USD_History[DATE],VIX_USD_History[CLOSE],"n/a")</f>
        <v>13.77</v>
      </c>
      <c r="J1240" s="6">
        <f>tbDailies[[#This Row],[BTC-USD]]*tbDailies[[#This Row],[FX]]</f>
        <v>8096.1745734827991</v>
      </c>
      <c r="K1240" s="6">
        <f>tbDailies[[#This Row],[ETH-USD]]*tbDailies[[#This Row],[FX]]</f>
        <v>615.04252800000006</v>
      </c>
      <c r="L1240" s="16">
        <f>_xlfn.XLOOKUP(tbDailies[[#This Row],[Month]],tbMonthlies[Month],tbMonthlies[US Inflation],L1241)</f>
        <v>2.87E-2</v>
      </c>
      <c r="M1240" s="39">
        <f>_xlfn.XLOOKUP(tbDailies[[#This Row],[Month]],tbMonthlies[Month],tbMonthlies[Buffett Indicator],M1241)</f>
        <v>1.3914945044263041</v>
      </c>
      <c r="N1240" s="39">
        <f>_xlfn.XLOOKUP(tbDailies[[#This Row],[Month]],tbMonthlies[Month],tbMonthlies[CPI Indicator],N1241)</f>
        <v>0.73429786986041901</v>
      </c>
      <c r="O1240" s="39">
        <f>_xlfn.XLOOKUP(tbDailies[[#This Row],[Month]],tbMonthlies[Month],tbMonthlies[Shiller PE],O1241)</f>
        <v>0.22489999999999999</v>
      </c>
      <c r="P1240" s="39">
        <f>_xlfn.XLOOKUP(tbDailies[[#This Row],[Month]],tbMonthlies[Month],tbMonthlies[Unemployment],P1241)</f>
        <v>0.04</v>
      </c>
      <c r="Q1240" s="48">
        <f>_xlfn.XLOOKUP(tbDailies[[#This Row],[Month]],tbMonthlies[Month],tbMonthlies[Debt to GDP],Q1241)</f>
        <v>75.915999999999997</v>
      </c>
    </row>
    <row r="1241" spans="2:17" ht="30" customHeight="1" x14ac:dyDescent="0.25">
      <c r="B1241" s="10">
        <v>43272</v>
      </c>
      <c r="C1241" s="18" t="str">
        <f>TEXT(tbDailies[[#This Row],[Date]],"mmm-yy")</f>
        <v>Jun-18</v>
      </c>
      <c r="D1241" s="4">
        <v>50</v>
      </c>
      <c r="E1241" s="4" t="str">
        <f>_xlfn.XLOOKUP(tbDailies[[#This Row],[Date]],FXUSDCAD[Date],FXUSDCAD[Rate],E1242)</f>
        <v>1.3310</v>
      </c>
      <c r="F1241" s="6">
        <f>_xlfn.XLOOKUP(tbDailies[[#This Row],[Date]],BTC_USD_History[Date],BTC_USD_History[Close],"n/a")</f>
        <v>6729.7402339999999</v>
      </c>
      <c r="G1241" s="6">
        <f>_xlfn.XLOOKUP(tbDailies[[#This Row],[Date]],ETH_USD_History[Date(UTC)],ETH_USD_History[Value],"n/a")</f>
        <v>525.77</v>
      </c>
      <c r="H1241" s="6">
        <f>_xlfn.XLOOKUP(tbDailies[[#This Row],[Date]],VOO_USD_History[Date],VOO_USD_History[Close],"n/a")</f>
        <v>253.11999499999999</v>
      </c>
      <c r="I1241" s="8">
        <f>_xlfn.XLOOKUP(tbDailies[[#This Row],[Date]],VIX_USD_History[DATE],VIX_USD_History[CLOSE],"n/a")</f>
        <v>14.64</v>
      </c>
      <c r="J1241" s="6">
        <f>tbDailies[[#This Row],[BTC-USD]]*tbDailies[[#This Row],[FX]]</f>
        <v>8957.2842514539989</v>
      </c>
      <c r="K1241" s="6">
        <f>tbDailies[[#This Row],[ETH-USD]]*tbDailies[[#This Row],[FX]]</f>
        <v>699.79986999999994</v>
      </c>
      <c r="L1241" s="16">
        <f>_xlfn.XLOOKUP(tbDailies[[#This Row],[Month]],tbMonthlies[Month],tbMonthlies[US Inflation],L1242)</f>
        <v>2.87E-2</v>
      </c>
      <c r="M1241" s="39">
        <f>_xlfn.XLOOKUP(tbDailies[[#This Row],[Month]],tbMonthlies[Month],tbMonthlies[Buffett Indicator],M1242)</f>
        <v>1.3914945044263041</v>
      </c>
      <c r="N1241" s="39">
        <f>_xlfn.XLOOKUP(tbDailies[[#This Row],[Month]],tbMonthlies[Month],tbMonthlies[CPI Indicator],N1242)</f>
        <v>0.73429786986041901</v>
      </c>
      <c r="O1241" s="39">
        <f>_xlfn.XLOOKUP(tbDailies[[#This Row],[Month]],tbMonthlies[Month],tbMonthlies[Shiller PE],O1242)</f>
        <v>0.22489999999999999</v>
      </c>
      <c r="P1241" s="39">
        <f>_xlfn.XLOOKUP(tbDailies[[#This Row],[Month]],tbMonthlies[Month],tbMonthlies[Unemployment],P1242)</f>
        <v>0.04</v>
      </c>
      <c r="Q1241" s="48">
        <f>_xlfn.XLOOKUP(tbDailies[[#This Row],[Month]],tbMonthlies[Month],tbMonthlies[Debt to GDP],Q1242)</f>
        <v>75.915999999999997</v>
      </c>
    </row>
    <row r="1242" spans="2:17" ht="30" customHeight="1" x14ac:dyDescent="0.25">
      <c r="B1242" s="10">
        <v>43271</v>
      </c>
      <c r="C1242" s="18" t="str">
        <f>TEXT(tbDailies[[#This Row],[Date]],"mmm-yy")</f>
        <v>Jun-18</v>
      </c>
      <c r="D1242" s="4">
        <v>50</v>
      </c>
      <c r="E1242" s="4" t="str">
        <f>_xlfn.XLOOKUP(tbDailies[[#This Row],[Date]],FXUSDCAD[Date],FXUSDCAD[Rate],E1243)</f>
        <v>1.3301</v>
      </c>
      <c r="F1242" s="6">
        <f>_xlfn.XLOOKUP(tbDailies[[#This Row],[Date]],BTC_USD_History[Date],BTC_USD_History[Close],"n/a")</f>
        <v>6776.5498049999997</v>
      </c>
      <c r="G1242" s="6">
        <f>_xlfn.XLOOKUP(tbDailies[[#This Row],[Date]],ETH_USD_History[Date(UTC)],ETH_USD_History[Value],"n/a")</f>
        <v>536.16</v>
      </c>
      <c r="H1242" s="6">
        <f>_xlfn.XLOOKUP(tbDailies[[#This Row],[Date]],VOO_USD_History[Date],VOO_USD_History[Close],"n/a")</f>
        <v>254.71000699999999</v>
      </c>
      <c r="I1242" s="8">
        <f>_xlfn.XLOOKUP(tbDailies[[#This Row],[Date]],VIX_USD_History[DATE],VIX_USD_History[CLOSE],"n/a")</f>
        <v>12.79</v>
      </c>
      <c r="J1242" s="6">
        <f>tbDailies[[#This Row],[BTC-USD]]*tbDailies[[#This Row],[FX]]</f>
        <v>9013.4888956305003</v>
      </c>
      <c r="K1242" s="6">
        <f>tbDailies[[#This Row],[ETH-USD]]*tbDailies[[#This Row],[FX]]</f>
        <v>713.14641600000004</v>
      </c>
      <c r="L1242" s="16">
        <f>_xlfn.XLOOKUP(tbDailies[[#This Row],[Month]],tbMonthlies[Month],tbMonthlies[US Inflation],L1243)</f>
        <v>2.87E-2</v>
      </c>
      <c r="M1242" s="39">
        <f>_xlfn.XLOOKUP(tbDailies[[#This Row],[Month]],tbMonthlies[Month],tbMonthlies[Buffett Indicator],M1243)</f>
        <v>1.3914945044263041</v>
      </c>
      <c r="N1242" s="39">
        <f>_xlfn.XLOOKUP(tbDailies[[#This Row],[Month]],tbMonthlies[Month],tbMonthlies[CPI Indicator],N1243)</f>
        <v>0.73429786986041901</v>
      </c>
      <c r="O1242" s="39">
        <f>_xlfn.XLOOKUP(tbDailies[[#This Row],[Month]],tbMonthlies[Month],tbMonthlies[Shiller PE],O1243)</f>
        <v>0.22489999999999999</v>
      </c>
      <c r="P1242" s="39">
        <f>_xlfn.XLOOKUP(tbDailies[[#This Row],[Month]],tbMonthlies[Month],tbMonthlies[Unemployment],P1243)</f>
        <v>0.04</v>
      </c>
      <c r="Q1242" s="48">
        <f>_xlfn.XLOOKUP(tbDailies[[#This Row],[Month]],tbMonthlies[Month],tbMonthlies[Debt to GDP],Q1243)</f>
        <v>75.915999999999997</v>
      </c>
    </row>
    <row r="1243" spans="2:17" ht="30" customHeight="1" x14ac:dyDescent="0.25">
      <c r="B1243" s="10">
        <v>43270</v>
      </c>
      <c r="C1243" s="18" t="str">
        <f>TEXT(tbDailies[[#This Row],[Date]],"mmm-yy")</f>
        <v>Jun-18</v>
      </c>
      <c r="D1243" s="4">
        <v>50</v>
      </c>
      <c r="E1243" s="4" t="str">
        <f>_xlfn.XLOOKUP(tbDailies[[#This Row],[Date]],FXUSDCAD[Date],FXUSDCAD[Rate],E1244)</f>
        <v>1.3276</v>
      </c>
      <c r="F1243" s="6">
        <f>_xlfn.XLOOKUP(tbDailies[[#This Row],[Date]],BTC_USD_History[Date],BTC_USD_History[Close],"n/a")</f>
        <v>6769.9399409999996</v>
      </c>
      <c r="G1243" s="6">
        <f>_xlfn.XLOOKUP(tbDailies[[#This Row],[Date]],ETH_USD_History[Date(UTC)],ETH_USD_History[Value],"n/a")</f>
        <v>538.45000000000005</v>
      </c>
      <c r="H1243" s="6">
        <f>_xlfn.XLOOKUP(tbDailies[[#This Row],[Date]],VOO_USD_History[Date],VOO_USD_History[Close],"n/a")</f>
        <v>254.25</v>
      </c>
      <c r="I1243" s="8">
        <f>_xlfn.XLOOKUP(tbDailies[[#This Row],[Date]],VIX_USD_History[DATE],VIX_USD_History[CLOSE],"n/a")</f>
        <v>13.35</v>
      </c>
      <c r="J1243" s="6">
        <f>tbDailies[[#This Row],[BTC-USD]]*tbDailies[[#This Row],[FX]]</f>
        <v>8987.7722656715996</v>
      </c>
      <c r="K1243" s="6">
        <f>tbDailies[[#This Row],[ETH-USD]]*tbDailies[[#This Row],[FX]]</f>
        <v>714.84622000000002</v>
      </c>
      <c r="L1243" s="16">
        <f>_xlfn.XLOOKUP(tbDailies[[#This Row],[Month]],tbMonthlies[Month],tbMonthlies[US Inflation],L1244)</f>
        <v>2.87E-2</v>
      </c>
      <c r="M1243" s="39">
        <f>_xlfn.XLOOKUP(tbDailies[[#This Row],[Month]],tbMonthlies[Month],tbMonthlies[Buffett Indicator],M1244)</f>
        <v>1.3914945044263041</v>
      </c>
      <c r="N1243" s="39">
        <f>_xlfn.XLOOKUP(tbDailies[[#This Row],[Month]],tbMonthlies[Month],tbMonthlies[CPI Indicator],N1244)</f>
        <v>0.73429786986041901</v>
      </c>
      <c r="O1243" s="39">
        <f>_xlfn.XLOOKUP(tbDailies[[#This Row],[Month]],tbMonthlies[Month],tbMonthlies[Shiller PE],O1244)</f>
        <v>0.22489999999999999</v>
      </c>
      <c r="P1243" s="39">
        <f>_xlfn.XLOOKUP(tbDailies[[#This Row],[Month]],tbMonthlies[Month],tbMonthlies[Unemployment],P1244)</f>
        <v>0.04</v>
      </c>
      <c r="Q1243" s="48">
        <f>_xlfn.XLOOKUP(tbDailies[[#This Row],[Month]],tbMonthlies[Month],tbMonthlies[Debt to GDP],Q1244)</f>
        <v>75.915999999999997</v>
      </c>
    </row>
    <row r="1244" spans="2:17" ht="30" customHeight="1" x14ac:dyDescent="0.25">
      <c r="B1244" s="10">
        <v>43269</v>
      </c>
      <c r="C1244" s="18" t="str">
        <f>TEXT(tbDailies[[#This Row],[Date]],"mmm-yy")</f>
        <v>Jun-18</v>
      </c>
      <c r="D1244" s="4">
        <v>50</v>
      </c>
      <c r="E1244" s="4" t="str">
        <f>_xlfn.XLOOKUP(tbDailies[[#This Row],[Date]],FXUSDCAD[Date],FXUSDCAD[Rate],E1245)</f>
        <v>1.3208</v>
      </c>
      <c r="F1244" s="6">
        <f>_xlfn.XLOOKUP(tbDailies[[#This Row],[Date]],BTC_USD_History[Date],BTC_USD_History[Close],"n/a")</f>
        <v>6734.8198240000002</v>
      </c>
      <c r="G1244" s="6">
        <f>_xlfn.XLOOKUP(tbDailies[[#This Row],[Date]],ETH_USD_History[Date(UTC)],ETH_USD_History[Value],"n/a")</f>
        <v>517.63</v>
      </c>
      <c r="H1244" s="6">
        <f>_xlfn.XLOOKUP(tbDailies[[#This Row],[Date]],VOO_USD_History[Date],VOO_USD_History[Close],"n/a")</f>
        <v>255.220001</v>
      </c>
      <c r="I1244" s="8">
        <f>_xlfn.XLOOKUP(tbDailies[[#This Row],[Date]],VIX_USD_History[DATE],VIX_USD_History[CLOSE],"n/a")</f>
        <v>12.31</v>
      </c>
      <c r="J1244" s="6">
        <f>tbDailies[[#This Row],[BTC-USD]]*tbDailies[[#This Row],[FX]]</f>
        <v>8895.3500235392003</v>
      </c>
      <c r="K1244" s="6">
        <f>tbDailies[[#This Row],[ETH-USD]]*tbDailies[[#This Row],[FX]]</f>
        <v>683.68570399999999</v>
      </c>
      <c r="L1244" s="16">
        <f>_xlfn.XLOOKUP(tbDailies[[#This Row],[Month]],tbMonthlies[Month],tbMonthlies[US Inflation],L1245)</f>
        <v>2.87E-2</v>
      </c>
      <c r="M1244" s="39">
        <f>_xlfn.XLOOKUP(tbDailies[[#This Row],[Month]],tbMonthlies[Month],tbMonthlies[Buffett Indicator],M1245)</f>
        <v>1.3914945044263041</v>
      </c>
      <c r="N1244" s="39">
        <f>_xlfn.XLOOKUP(tbDailies[[#This Row],[Month]],tbMonthlies[Month],tbMonthlies[CPI Indicator],N1245)</f>
        <v>0.73429786986041901</v>
      </c>
      <c r="O1244" s="39">
        <f>_xlfn.XLOOKUP(tbDailies[[#This Row],[Month]],tbMonthlies[Month],tbMonthlies[Shiller PE],O1245)</f>
        <v>0.22489999999999999</v>
      </c>
      <c r="P1244" s="39">
        <f>_xlfn.XLOOKUP(tbDailies[[#This Row],[Month]],tbMonthlies[Month],tbMonthlies[Unemployment],P1245)</f>
        <v>0.04</v>
      </c>
      <c r="Q1244" s="48">
        <f>_xlfn.XLOOKUP(tbDailies[[#This Row],[Month]],tbMonthlies[Month],tbMonthlies[Debt to GDP],Q1245)</f>
        <v>75.915999999999997</v>
      </c>
    </row>
    <row r="1245" spans="2:17" ht="30" customHeight="1" x14ac:dyDescent="0.25">
      <c r="B1245" s="10">
        <v>43268</v>
      </c>
      <c r="C1245" s="18" t="str">
        <f>TEXT(tbDailies[[#This Row],[Date]],"mmm-yy")</f>
        <v>Jun-18</v>
      </c>
      <c r="D1245" s="4">
        <v>50</v>
      </c>
      <c r="E1245" s="4" t="str">
        <f>_xlfn.XLOOKUP(tbDailies[[#This Row],[Date]],FXUSDCAD[Date],FXUSDCAD[Rate],E1246)</f>
        <v>1.3177</v>
      </c>
      <c r="F1245" s="6">
        <f>_xlfn.XLOOKUP(tbDailies[[#This Row],[Date]],BTC_USD_History[Date],BTC_USD_History[Close],"n/a")</f>
        <v>6499.2700199999999</v>
      </c>
      <c r="G1245" s="6">
        <f>_xlfn.XLOOKUP(tbDailies[[#This Row],[Date]],ETH_USD_History[Date(UTC)],ETH_USD_History[Value],"n/a")</f>
        <v>496.74</v>
      </c>
      <c r="H1245" s="6" t="str">
        <f>_xlfn.XLOOKUP(tbDailies[[#This Row],[Date]],VOO_USD_History[Date],VOO_USD_History[Close],"n/a")</f>
        <v>n/a</v>
      </c>
      <c r="I1245" s="8" t="str">
        <f>_xlfn.XLOOKUP(tbDailies[[#This Row],[Date]],VIX_USD_History[DATE],VIX_USD_History[CLOSE],"n/a")</f>
        <v>n/a</v>
      </c>
      <c r="J1245" s="6">
        <f>tbDailies[[#This Row],[BTC-USD]]*tbDailies[[#This Row],[FX]]</f>
        <v>8564.0881053539997</v>
      </c>
      <c r="K1245" s="6">
        <f>tbDailies[[#This Row],[ETH-USD]]*tbDailies[[#This Row],[FX]]</f>
        <v>654.55429800000002</v>
      </c>
      <c r="L1245" s="16">
        <f>_xlfn.XLOOKUP(tbDailies[[#This Row],[Month]],tbMonthlies[Month],tbMonthlies[US Inflation],L1246)</f>
        <v>2.87E-2</v>
      </c>
      <c r="M1245" s="39">
        <f>_xlfn.XLOOKUP(tbDailies[[#This Row],[Month]],tbMonthlies[Month],tbMonthlies[Buffett Indicator],M1246)</f>
        <v>1.3914945044263041</v>
      </c>
      <c r="N1245" s="39">
        <f>_xlfn.XLOOKUP(tbDailies[[#This Row],[Month]],tbMonthlies[Month],tbMonthlies[CPI Indicator],N1246)</f>
        <v>0.73429786986041901</v>
      </c>
      <c r="O1245" s="39">
        <f>_xlfn.XLOOKUP(tbDailies[[#This Row],[Month]],tbMonthlies[Month],tbMonthlies[Shiller PE],O1246)</f>
        <v>0.22489999999999999</v>
      </c>
      <c r="P1245" s="39">
        <f>_xlfn.XLOOKUP(tbDailies[[#This Row],[Month]],tbMonthlies[Month],tbMonthlies[Unemployment],P1246)</f>
        <v>0.04</v>
      </c>
      <c r="Q1245" s="48">
        <f>_xlfn.XLOOKUP(tbDailies[[#This Row],[Month]],tbMonthlies[Month],tbMonthlies[Debt to GDP],Q1246)</f>
        <v>75.915999999999997</v>
      </c>
    </row>
    <row r="1246" spans="2:17" ht="30" customHeight="1" x14ac:dyDescent="0.25">
      <c r="B1246" s="10">
        <v>43267</v>
      </c>
      <c r="C1246" s="18" t="str">
        <f>TEXT(tbDailies[[#This Row],[Date]],"mmm-yy")</f>
        <v>Jun-18</v>
      </c>
      <c r="D1246" s="4">
        <v>50</v>
      </c>
      <c r="E1246" s="4" t="str">
        <f>_xlfn.XLOOKUP(tbDailies[[#This Row],[Date]],FXUSDCAD[Date],FXUSDCAD[Rate],E1247)</f>
        <v>1.3177</v>
      </c>
      <c r="F1246" s="6">
        <f>_xlfn.XLOOKUP(tbDailies[[#This Row],[Date]],BTC_USD_History[Date],BTC_USD_History[Close],"n/a")</f>
        <v>6550.1601559999999</v>
      </c>
      <c r="G1246" s="6">
        <f>_xlfn.XLOOKUP(tbDailies[[#This Row],[Date]],ETH_USD_History[Date(UTC)],ETH_USD_History[Value],"n/a")</f>
        <v>497.22</v>
      </c>
      <c r="H1246" s="6" t="str">
        <f>_xlfn.XLOOKUP(tbDailies[[#This Row],[Date]],VOO_USD_History[Date],VOO_USD_History[Close],"n/a")</f>
        <v>n/a</v>
      </c>
      <c r="I1246" s="8" t="str">
        <f>_xlfn.XLOOKUP(tbDailies[[#This Row],[Date]],VIX_USD_History[DATE],VIX_USD_History[CLOSE],"n/a")</f>
        <v>n/a</v>
      </c>
      <c r="J1246" s="6">
        <f>tbDailies[[#This Row],[BTC-USD]]*tbDailies[[#This Row],[FX]]</f>
        <v>8631.1460375612005</v>
      </c>
      <c r="K1246" s="6">
        <f>tbDailies[[#This Row],[ETH-USD]]*tbDailies[[#This Row],[FX]]</f>
        <v>655.18679400000008</v>
      </c>
      <c r="L1246" s="16">
        <f>_xlfn.XLOOKUP(tbDailies[[#This Row],[Month]],tbMonthlies[Month],tbMonthlies[US Inflation],L1247)</f>
        <v>2.87E-2</v>
      </c>
      <c r="M1246" s="39">
        <f>_xlfn.XLOOKUP(tbDailies[[#This Row],[Month]],tbMonthlies[Month],tbMonthlies[Buffett Indicator],M1247)</f>
        <v>1.3914945044263041</v>
      </c>
      <c r="N1246" s="39">
        <f>_xlfn.XLOOKUP(tbDailies[[#This Row],[Month]],tbMonthlies[Month],tbMonthlies[CPI Indicator],N1247)</f>
        <v>0.73429786986041901</v>
      </c>
      <c r="O1246" s="39">
        <f>_xlfn.XLOOKUP(tbDailies[[#This Row],[Month]],tbMonthlies[Month],tbMonthlies[Shiller PE],O1247)</f>
        <v>0.22489999999999999</v>
      </c>
      <c r="P1246" s="39">
        <f>_xlfn.XLOOKUP(tbDailies[[#This Row],[Month]],tbMonthlies[Month],tbMonthlies[Unemployment],P1247)</f>
        <v>0.04</v>
      </c>
      <c r="Q1246" s="48">
        <f>_xlfn.XLOOKUP(tbDailies[[#This Row],[Month]],tbMonthlies[Month],tbMonthlies[Debt to GDP],Q1247)</f>
        <v>75.915999999999997</v>
      </c>
    </row>
    <row r="1247" spans="2:17" ht="30" customHeight="1" x14ac:dyDescent="0.25">
      <c r="B1247" s="10">
        <v>43266</v>
      </c>
      <c r="C1247" s="18" t="str">
        <f>TEXT(tbDailies[[#This Row],[Date]],"mmm-yy")</f>
        <v>Jun-18</v>
      </c>
      <c r="D1247" s="4">
        <v>50</v>
      </c>
      <c r="E1247" s="4" t="str">
        <f>_xlfn.XLOOKUP(tbDailies[[#This Row],[Date]],FXUSDCAD[Date],FXUSDCAD[Rate],E1248)</f>
        <v>1.3177</v>
      </c>
      <c r="F1247" s="6">
        <f>_xlfn.XLOOKUP(tbDailies[[#This Row],[Date]],BTC_USD_History[Date],BTC_USD_History[Close],"n/a")</f>
        <v>6456.580078</v>
      </c>
      <c r="G1247" s="6">
        <f>_xlfn.XLOOKUP(tbDailies[[#This Row],[Date]],ETH_USD_History[Date(UTC)],ETH_USD_History[Value],"n/a")</f>
        <v>487.51</v>
      </c>
      <c r="H1247" s="6">
        <f>_xlfn.XLOOKUP(tbDailies[[#This Row],[Date]],VOO_USD_History[Date],VOO_USD_History[Close],"n/a")</f>
        <v>255.83000200000001</v>
      </c>
      <c r="I1247" s="8">
        <f>_xlfn.XLOOKUP(tbDailies[[#This Row],[Date]],VIX_USD_History[DATE],VIX_USD_History[CLOSE],"n/a")</f>
        <v>11.98</v>
      </c>
      <c r="J1247" s="6">
        <f>tbDailies[[#This Row],[BTC-USD]]*tbDailies[[#This Row],[FX]]</f>
        <v>8507.8355687805997</v>
      </c>
      <c r="K1247" s="6">
        <f>tbDailies[[#This Row],[ETH-USD]]*tbDailies[[#This Row],[FX]]</f>
        <v>642.39192700000001</v>
      </c>
      <c r="L1247" s="16">
        <f>_xlfn.XLOOKUP(tbDailies[[#This Row],[Month]],tbMonthlies[Month],tbMonthlies[US Inflation],L1248)</f>
        <v>2.87E-2</v>
      </c>
      <c r="M1247" s="39">
        <f>_xlfn.XLOOKUP(tbDailies[[#This Row],[Month]],tbMonthlies[Month],tbMonthlies[Buffett Indicator],M1248)</f>
        <v>1.3914945044263041</v>
      </c>
      <c r="N1247" s="39">
        <f>_xlfn.XLOOKUP(tbDailies[[#This Row],[Month]],tbMonthlies[Month],tbMonthlies[CPI Indicator],N1248)</f>
        <v>0.73429786986041901</v>
      </c>
      <c r="O1247" s="39">
        <f>_xlfn.XLOOKUP(tbDailies[[#This Row],[Month]],tbMonthlies[Month],tbMonthlies[Shiller PE],O1248)</f>
        <v>0.22489999999999999</v>
      </c>
      <c r="P1247" s="39">
        <f>_xlfn.XLOOKUP(tbDailies[[#This Row],[Month]],tbMonthlies[Month],tbMonthlies[Unemployment],P1248)</f>
        <v>0.04</v>
      </c>
      <c r="Q1247" s="48">
        <f>_xlfn.XLOOKUP(tbDailies[[#This Row],[Month]],tbMonthlies[Month],tbMonthlies[Debt to GDP],Q1248)</f>
        <v>75.915999999999997</v>
      </c>
    </row>
    <row r="1248" spans="2:17" ht="30" customHeight="1" x14ac:dyDescent="0.25">
      <c r="B1248" s="10">
        <v>43265</v>
      </c>
      <c r="C1248" s="18" t="str">
        <f>TEXT(tbDailies[[#This Row],[Date]],"mmm-yy")</f>
        <v>Jun-18</v>
      </c>
      <c r="D1248" s="4">
        <v>50</v>
      </c>
      <c r="E1248" s="4" t="str">
        <f>_xlfn.XLOOKUP(tbDailies[[#This Row],[Date]],FXUSDCAD[Date],FXUSDCAD[Rate],E1249)</f>
        <v>1.3052</v>
      </c>
      <c r="F1248" s="6">
        <f>_xlfn.XLOOKUP(tbDailies[[#This Row],[Date]],BTC_USD_History[Date],BTC_USD_History[Close],"n/a")</f>
        <v>6675.3500979999999</v>
      </c>
      <c r="G1248" s="6">
        <f>_xlfn.XLOOKUP(tbDailies[[#This Row],[Date]],ETH_USD_History[Date(UTC)],ETH_USD_History[Value],"n/a")</f>
        <v>519.83000000000004</v>
      </c>
      <c r="H1248" s="6">
        <f>_xlfn.XLOOKUP(tbDailies[[#This Row],[Date]],VOO_USD_History[Date],VOO_USD_History[Close],"n/a")</f>
        <v>256.04998799999998</v>
      </c>
      <c r="I1248" s="8">
        <f>_xlfn.XLOOKUP(tbDailies[[#This Row],[Date]],VIX_USD_History[DATE],VIX_USD_History[CLOSE],"n/a")</f>
        <v>12.12</v>
      </c>
      <c r="J1248" s="6">
        <f>tbDailies[[#This Row],[BTC-USD]]*tbDailies[[#This Row],[FX]]</f>
        <v>8712.6669479095999</v>
      </c>
      <c r="K1248" s="6">
        <f>tbDailies[[#This Row],[ETH-USD]]*tbDailies[[#This Row],[FX]]</f>
        <v>678.48211600000002</v>
      </c>
      <c r="L1248" s="16">
        <f>_xlfn.XLOOKUP(tbDailies[[#This Row],[Month]],tbMonthlies[Month],tbMonthlies[US Inflation],L1249)</f>
        <v>2.87E-2</v>
      </c>
      <c r="M1248" s="39">
        <f>_xlfn.XLOOKUP(tbDailies[[#This Row],[Month]],tbMonthlies[Month],tbMonthlies[Buffett Indicator],M1249)</f>
        <v>1.3914945044263041</v>
      </c>
      <c r="N1248" s="39">
        <f>_xlfn.XLOOKUP(tbDailies[[#This Row],[Month]],tbMonthlies[Month],tbMonthlies[CPI Indicator],N1249)</f>
        <v>0.73429786986041901</v>
      </c>
      <c r="O1248" s="39">
        <f>_xlfn.XLOOKUP(tbDailies[[#This Row],[Month]],tbMonthlies[Month],tbMonthlies[Shiller PE],O1249)</f>
        <v>0.22489999999999999</v>
      </c>
      <c r="P1248" s="39">
        <f>_xlfn.XLOOKUP(tbDailies[[#This Row],[Month]],tbMonthlies[Month],tbMonthlies[Unemployment],P1249)</f>
        <v>0.04</v>
      </c>
      <c r="Q1248" s="48">
        <f>_xlfn.XLOOKUP(tbDailies[[#This Row],[Month]],tbMonthlies[Month],tbMonthlies[Debt to GDP],Q1249)</f>
        <v>75.915999999999997</v>
      </c>
    </row>
    <row r="1249" spans="2:17" ht="30" customHeight="1" x14ac:dyDescent="0.25">
      <c r="B1249" s="10">
        <v>43264</v>
      </c>
      <c r="C1249" s="18" t="str">
        <f>TEXT(tbDailies[[#This Row],[Date]],"mmm-yy")</f>
        <v>Jun-18</v>
      </c>
      <c r="D1249" s="4">
        <v>50</v>
      </c>
      <c r="E1249" s="4" t="str">
        <f>_xlfn.XLOOKUP(tbDailies[[#This Row],[Date]],FXUSDCAD[Date],FXUSDCAD[Rate],E1250)</f>
        <v>1.2988</v>
      </c>
      <c r="F1249" s="6">
        <f>_xlfn.XLOOKUP(tbDailies[[#This Row],[Date]],BTC_USD_History[Date],BTC_USD_History[Close],"n/a")</f>
        <v>6349.8999020000001</v>
      </c>
      <c r="G1249" s="6">
        <f>_xlfn.XLOOKUP(tbDailies[[#This Row],[Date]],ETH_USD_History[Date(UTC)],ETH_USD_History[Value],"n/a")</f>
        <v>476.3</v>
      </c>
      <c r="H1249" s="6">
        <f>_xlfn.XLOOKUP(tbDailies[[#This Row],[Date]],VOO_USD_History[Date],VOO_USD_History[Close],"n/a")</f>
        <v>255.30999800000001</v>
      </c>
      <c r="I1249" s="8">
        <f>_xlfn.XLOOKUP(tbDailies[[#This Row],[Date]],VIX_USD_History[DATE],VIX_USD_History[CLOSE],"n/a")</f>
        <v>12.94</v>
      </c>
      <c r="J1249" s="6">
        <f>tbDailies[[#This Row],[BTC-USD]]*tbDailies[[#This Row],[FX]]</f>
        <v>8247.2499927175995</v>
      </c>
      <c r="K1249" s="6">
        <f>tbDailies[[#This Row],[ETH-USD]]*tbDailies[[#This Row],[FX]]</f>
        <v>618.61843999999996</v>
      </c>
      <c r="L1249" s="16">
        <f>_xlfn.XLOOKUP(tbDailies[[#This Row],[Month]],tbMonthlies[Month],tbMonthlies[US Inflation],L1250)</f>
        <v>2.87E-2</v>
      </c>
      <c r="M1249" s="39">
        <f>_xlfn.XLOOKUP(tbDailies[[#This Row],[Month]],tbMonthlies[Month],tbMonthlies[Buffett Indicator],M1250)</f>
        <v>1.3914945044263041</v>
      </c>
      <c r="N1249" s="39">
        <f>_xlfn.XLOOKUP(tbDailies[[#This Row],[Month]],tbMonthlies[Month],tbMonthlies[CPI Indicator],N1250)</f>
        <v>0.73429786986041901</v>
      </c>
      <c r="O1249" s="39">
        <f>_xlfn.XLOOKUP(tbDailies[[#This Row],[Month]],tbMonthlies[Month],tbMonthlies[Shiller PE],O1250)</f>
        <v>0.22489999999999999</v>
      </c>
      <c r="P1249" s="39">
        <f>_xlfn.XLOOKUP(tbDailies[[#This Row],[Month]],tbMonthlies[Month],tbMonthlies[Unemployment],P1250)</f>
        <v>0.04</v>
      </c>
      <c r="Q1249" s="48">
        <f>_xlfn.XLOOKUP(tbDailies[[#This Row],[Month]],tbMonthlies[Month],tbMonthlies[Debt to GDP],Q1250)</f>
        <v>75.915999999999997</v>
      </c>
    </row>
    <row r="1250" spans="2:17" ht="30" customHeight="1" x14ac:dyDescent="0.25">
      <c r="B1250" s="10">
        <v>43263</v>
      </c>
      <c r="C1250" s="18" t="str">
        <f>TEXT(tbDailies[[#This Row],[Date]],"mmm-yy")</f>
        <v>Jun-18</v>
      </c>
      <c r="D1250" s="4">
        <v>50</v>
      </c>
      <c r="E1250" s="4" t="str">
        <f>_xlfn.XLOOKUP(tbDailies[[#This Row],[Date]],FXUSDCAD[Date],FXUSDCAD[Rate],E1251)</f>
        <v>1.3004</v>
      </c>
      <c r="F1250" s="6">
        <f>_xlfn.XLOOKUP(tbDailies[[#This Row],[Date]],BTC_USD_History[Date],BTC_USD_History[Close],"n/a")</f>
        <v>6582.3598629999997</v>
      </c>
      <c r="G1250" s="6">
        <f>_xlfn.XLOOKUP(tbDailies[[#This Row],[Date]],ETH_USD_History[Date(UTC)],ETH_USD_History[Value],"n/a")</f>
        <v>494.53</v>
      </c>
      <c r="H1250" s="6">
        <f>_xlfn.XLOOKUP(tbDailies[[#This Row],[Date]],VOO_USD_History[Date],VOO_USD_History[Close],"n/a")</f>
        <v>256.32998700000002</v>
      </c>
      <c r="I1250" s="8">
        <f>_xlfn.XLOOKUP(tbDailies[[#This Row],[Date]],VIX_USD_History[DATE],VIX_USD_History[CLOSE],"n/a")</f>
        <v>12.34</v>
      </c>
      <c r="J1250" s="6">
        <f>tbDailies[[#This Row],[BTC-USD]]*tbDailies[[#This Row],[FX]]</f>
        <v>8559.7007658452003</v>
      </c>
      <c r="K1250" s="6">
        <f>tbDailies[[#This Row],[ETH-USD]]*tbDailies[[#This Row],[FX]]</f>
        <v>643.08681200000001</v>
      </c>
      <c r="L1250" s="16">
        <f>_xlfn.XLOOKUP(tbDailies[[#This Row],[Month]],tbMonthlies[Month],tbMonthlies[US Inflation],L1251)</f>
        <v>2.87E-2</v>
      </c>
      <c r="M1250" s="39">
        <f>_xlfn.XLOOKUP(tbDailies[[#This Row],[Month]],tbMonthlies[Month],tbMonthlies[Buffett Indicator],M1251)</f>
        <v>1.3914945044263041</v>
      </c>
      <c r="N1250" s="39">
        <f>_xlfn.XLOOKUP(tbDailies[[#This Row],[Month]],tbMonthlies[Month],tbMonthlies[CPI Indicator],N1251)</f>
        <v>0.73429786986041901</v>
      </c>
      <c r="O1250" s="39">
        <f>_xlfn.XLOOKUP(tbDailies[[#This Row],[Month]],tbMonthlies[Month],tbMonthlies[Shiller PE],O1251)</f>
        <v>0.22489999999999999</v>
      </c>
      <c r="P1250" s="39">
        <f>_xlfn.XLOOKUP(tbDailies[[#This Row],[Month]],tbMonthlies[Month],tbMonthlies[Unemployment],P1251)</f>
        <v>0.04</v>
      </c>
      <c r="Q1250" s="48">
        <f>_xlfn.XLOOKUP(tbDailies[[#This Row],[Month]],tbMonthlies[Month],tbMonthlies[Debt to GDP],Q1251)</f>
        <v>75.915999999999997</v>
      </c>
    </row>
    <row r="1251" spans="2:17" ht="30" customHeight="1" x14ac:dyDescent="0.25">
      <c r="B1251" s="10">
        <v>43262</v>
      </c>
      <c r="C1251" s="18" t="str">
        <f>TEXT(tbDailies[[#This Row],[Date]],"mmm-yy")</f>
        <v>Jun-18</v>
      </c>
      <c r="D1251" s="4">
        <v>50</v>
      </c>
      <c r="E1251" s="4" t="str">
        <f>_xlfn.XLOOKUP(tbDailies[[#This Row],[Date]],FXUSDCAD[Date],FXUSDCAD[Rate],E1252)</f>
        <v>1.2993</v>
      </c>
      <c r="F1251" s="6">
        <f>_xlfn.XLOOKUP(tbDailies[[#This Row],[Date]],BTC_USD_History[Date],BTC_USD_History[Close],"n/a")</f>
        <v>6906.919922</v>
      </c>
      <c r="G1251" s="6">
        <f>_xlfn.XLOOKUP(tbDailies[[#This Row],[Date]],ETH_USD_History[Date(UTC)],ETH_USD_History[Value],"n/a")</f>
        <v>531.15</v>
      </c>
      <c r="H1251" s="6">
        <f>_xlfn.XLOOKUP(tbDailies[[#This Row],[Date]],VOO_USD_History[Date],VOO_USD_History[Close],"n/a")</f>
        <v>255.89999399999999</v>
      </c>
      <c r="I1251" s="8">
        <f>_xlfn.XLOOKUP(tbDailies[[#This Row],[Date]],VIX_USD_History[DATE],VIX_USD_History[CLOSE],"n/a")</f>
        <v>12.35</v>
      </c>
      <c r="J1251" s="6">
        <f>tbDailies[[#This Row],[BTC-USD]]*tbDailies[[#This Row],[FX]]</f>
        <v>8974.1610546545999</v>
      </c>
      <c r="K1251" s="6">
        <f>tbDailies[[#This Row],[ETH-USD]]*tbDailies[[#This Row],[FX]]</f>
        <v>690.1231949999999</v>
      </c>
      <c r="L1251" s="16">
        <f>_xlfn.XLOOKUP(tbDailies[[#This Row],[Month]],tbMonthlies[Month],tbMonthlies[US Inflation],L1252)</f>
        <v>2.87E-2</v>
      </c>
      <c r="M1251" s="39">
        <f>_xlfn.XLOOKUP(tbDailies[[#This Row],[Month]],tbMonthlies[Month],tbMonthlies[Buffett Indicator],M1252)</f>
        <v>1.3914945044263041</v>
      </c>
      <c r="N1251" s="39">
        <f>_xlfn.XLOOKUP(tbDailies[[#This Row],[Month]],tbMonthlies[Month],tbMonthlies[CPI Indicator],N1252)</f>
        <v>0.73429786986041901</v>
      </c>
      <c r="O1251" s="39">
        <f>_xlfn.XLOOKUP(tbDailies[[#This Row],[Month]],tbMonthlies[Month],tbMonthlies[Shiller PE],O1252)</f>
        <v>0.22489999999999999</v>
      </c>
      <c r="P1251" s="39">
        <f>_xlfn.XLOOKUP(tbDailies[[#This Row],[Month]],tbMonthlies[Month],tbMonthlies[Unemployment],P1252)</f>
        <v>0.04</v>
      </c>
      <c r="Q1251" s="48">
        <f>_xlfn.XLOOKUP(tbDailies[[#This Row],[Month]],tbMonthlies[Month],tbMonthlies[Debt to GDP],Q1252)</f>
        <v>75.915999999999997</v>
      </c>
    </row>
    <row r="1252" spans="2:17" ht="30" customHeight="1" x14ac:dyDescent="0.25">
      <c r="B1252" s="10">
        <v>43261</v>
      </c>
      <c r="C1252" s="18" t="str">
        <f>TEXT(tbDailies[[#This Row],[Date]],"mmm-yy")</f>
        <v>Jun-18</v>
      </c>
      <c r="D1252" s="4">
        <v>50</v>
      </c>
      <c r="E1252" s="4" t="str">
        <f>_xlfn.XLOOKUP(tbDailies[[#This Row],[Date]],FXUSDCAD[Date],FXUSDCAD[Rate],E1253)</f>
        <v>1.2962</v>
      </c>
      <c r="F1252" s="6">
        <f>_xlfn.XLOOKUP(tbDailies[[#This Row],[Date]],BTC_USD_History[Date],BTC_USD_History[Close],"n/a")</f>
        <v>6786.0200199999999</v>
      </c>
      <c r="G1252" s="6">
        <f>_xlfn.XLOOKUP(tbDailies[[#This Row],[Date]],ETH_USD_History[Date(UTC)],ETH_USD_History[Value],"n/a")</f>
        <v>524.74</v>
      </c>
      <c r="H1252" s="6" t="str">
        <f>_xlfn.XLOOKUP(tbDailies[[#This Row],[Date]],VOO_USD_History[Date],VOO_USD_History[Close],"n/a")</f>
        <v>n/a</v>
      </c>
      <c r="I1252" s="8" t="str">
        <f>_xlfn.XLOOKUP(tbDailies[[#This Row],[Date]],VIX_USD_History[DATE],VIX_USD_History[CLOSE],"n/a")</f>
        <v>n/a</v>
      </c>
      <c r="J1252" s="6">
        <f>tbDailies[[#This Row],[BTC-USD]]*tbDailies[[#This Row],[FX]]</f>
        <v>8796.0391499239995</v>
      </c>
      <c r="K1252" s="6">
        <f>tbDailies[[#This Row],[ETH-USD]]*tbDailies[[#This Row],[FX]]</f>
        <v>680.16798800000004</v>
      </c>
      <c r="L1252" s="16">
        <f>_xlfn.XLOOKUP(tbDailies[[#This Row],[Month]],tbMonthlies[Month],tbMonthlies[US Inflation],L1253)</f>
        <v>2.87E-2</v>
      </c>
      <c r="M1252" s="39">
        <f>_xlfn.XLOOKUP(tbDailies[[#This Row],[Month]],tbMonthlies[Month],tbMonthlies[Buffett Indicator],M1253)</f>
        <v>1.3914945044263041</v>
      </c>
      <c r="N1252" s="39">
        <f>_xlfn.XLOOKUP(tbDailies[[#This Row],[Month]],tbMonthlies[Month],tbMonthlies[CPI Indicator],N1253)</f>
        <v>0.73429786986041901</v>
      </c>
      <c r="O1252" s="39">
        <f>_xlfn.XLOOKUP(tbDailies[[#This Row],[Month]],tbMonthlies[Month],tbMonthlies[Shiller PE],O1253)</f>
        <v>0.22489999999999999</v>
      </c>
      <c r="P1252" s="39">
        <f>_xlfn.XLOOKUP(tbDailies[[#This Row],[Month]],tbMonthlies[Month],tbMonthlies[Unemployment],P1253)</f>
        <v>0.04</v>
      </c>
      <c r="Q1252" s="48">
        <f>_xlfn.XLOOKUP(tbDailies[[#This Row],[Month]],tbMonthlies[Month],tbMonthlies[Debt to GDP],Q1253)</f>
        <v>75.915999999999997</v>
      </c>
    </row>
    <row r="1253" spans="2:17" ht="30" customHeight="1" x14ac:dyDescent="0.25">
      <c r="B1253" s="10">
        <v>43260</v>
      </c>
      <c r="C1253" s="18" t="str">
        <f>TEXT(tbDailies[[#This Row],[Date]],"mmm-yy")</f>
        <v>Jun-18</v>
      </c>
      <c r="D1253" s="4">
        <v>50</v>
      </c>
      <c r="E1253" s="4" t="str">
        <f>_xlfn.XLOOKUP(tbDailies[[#This Row],[Date]],FXUSDCAD[Date],FXUSDCAD[Rate],E1254)</f>
        <v>1.2962</v>
      </c>
      <c r="F1253" s="6">
        <f>_xlfn.XLOOKUP(tbDailies[[#This Row],[Date]],BTC_USD_History[Date],BTC_USD_History[Close],"n/a")</f>
        <v>7531.9799800000001</v>
      </c>
      <c r="G1253" s="6">
        <f>_xlfn.XLOOKUP(tbDailies[[#This Row],[Date]],ETH_USD_History[Date(UTC)],ETH_USD_History[Value],"n/a")</f>
        <v>593.38</v>
      </c>
      <c r="H1253" s="6" t="str">
        <f>_xlfn.XLOOKUP(tbDailies[[#This Row],[Date]],VOO_USD_History[Date],VOO_USD_History[Close],"n/a")</f>
        <v>n/a</v>
      </c>
      <c r="I1253" s="8" t="str">
        <f>_xlfn.XLOOKUP(tbDailies[[#This Row],[Date]],VIX_USD_History[DATE],VIX_USD_History[CLOSE],"n/a")</f>
        <v>n/a</v>
      </c>
      <c r="J1253" s="6">
        <f>tbDailies[[#This Row],[BTC-USD]]*tbDailies[[#This Row],[FX]]</f>
        <v>9762.9524500759999</v>
      </c>
      <c r="K1253" s="6">
        <f>tbDailies[[#This Row],[ETH-USD]]*tbDailies[[#This Row],[FX]]</f>
        <v>769.13915599999996</v>
      </c>
      <c r="L1253" s="16">
        <f>_xlfn.XLOOKUP(tbDailies[[#This Row],[Month]],tbMonthlies[Month],tbMonthlies[US Inflation],L1254)</f>
        <v>2.87E-2</v>
      </c>
      <c r="M1253" s="39">
        <f>_xlfn.XLOOKUP(tbDailies[[#This Row],[Month]],tbMonthlies[Month],tbMonthlies[Buffett Indicator],M1254)</f>
        <v>1.3914945044263041</v>
      </c>
      <c r="N1253" s="39">
        <f>_xlfn.XLOOKUP(tbDailies[[#This Row],[Month]],tbMonthlies[Month],tbMonthlies[CPI Indicator],N1254)</f>
        <v>0.73429786986041901</v>
      </c>
      <c r="O1253" s="39">
        <f>_xlfn.XLOOKUP(tbDailies[[#This Row],[Month]],tbMonthlies[Month],tbMonthlies[Shiller PE],O1254)</f>
        <v>0.22489999999999999</v>
      </c>
      <c r="P1253" s="39">
        <f>_xlfn.XLOOKUP(tbDailies[[#This Row],[Month]],tbMonthlies[Month],tbMonthlies[Unemployment],P1254)</f>
        <v>0.04</v>
      </c>
      <c r="Q1253" s="48">
        <f>_xlfn.XLOOKUP(tbDailies[[#This Row],[Month]],tbMonthlies[Month],tbMonthlies[Debt to GDP],Q1254)</f>
        <v>75.915999999999997</v>
      </c>
    </row>
    <row r="1254" spans="2:17" ht="30" customHeight="1" x14ac:dyDescent="0.25">
      <c r="B1254" s="10">
        <v>43259</v>
      </c>
      <c r="C1254" s="18" t="str">
        <f>TEXT(tbDailies[[#This Row],[Date]],"mmm-yy")</f>
        <v>Jun-18</v>
      </c>
      <c r="D1254" s="4">
        <v>50</v>
      </c>
      <c r="E1254" s="4" t="str">
        <f>_xlfn.XLOOKUP(tbDailies[[#This Row],[Date]],FXUSDCAD[Date],FXUSDCAD[Rate],E1255)</f>
        <v>1.2962</v>
      </c>
      <c r="F1254" s="6">
        <f>_xlfn.XLOOKUP(tbDailies[[#This Row],[Date]],BTC_USD_History[Date],BTC_USD_History[Close],"n/a")</f>
        <v>7624.919922</v>
      </c>
      <c r="G1254" s="6">
        <f>_xlfn.XLOOKUP(tbDailies[[#This Row],[Date]],ETH_USD_History[Date(UTC)],ETH_USD_History[Value],"n/a")</f>
        <v>599.54999999999995</v>
      </c>
      <c r="H1254" s="6">
        <f>_xlfn.XLOOKUP(tbDailies[[#This Row],[Date]],VOO_USD_History[Date],VOO_USD_History[Close],"n/a")</f>
        <v>255.570007</v>
      </c>
      <c r="I1254" s="8">
        <f>_xlfn.XLOOKUP(tbDailies[[#This Row],[Date]],VIX_USD_History[DATE],VIX_USD_History[CLOSE],"n/a")</f>
        <v>12.18</v>
      </c>
      <c r="J1254" s="6">
        <f>tbDailies[[#This Row],[BTC-USD]]*tbDailies[[#This Row],[FX]]</f>
        <v>9883.4212028963993</v>
      </c>
      <c r="K1254" s="6">
        <f>tbDailies[[#This Row],[ETH-USD]]*tbDailies[[#This Row],[FX]]</f>
        <v>777.13670999999999</v>
      </c>
      <c r="L1254" s="16">
        <f>_xlfn.XLOOKUP(tbDailies[[#This Row],[Month]],tbMonthlies[Month],tbMonthlies[US Inflation],L1255)</f>
        <v>2.87E-2</v>
      </c>
      <c r="M1254" s="39">
        <f>_xlfn.XLOOKUP(tbDailies[[#This Row],[Month]],tbMonthlies[Month],tbMonthlies[Buffett Indicator],M1255)</f>
        <v>1.3914945044263041</v>
      </c>
      <c r="N1254" s="39">
        <f>_xlfn.XLOOKUP(tbDailies[[#This Row],[Month]],tbMonthlies[Month],tbMonthlies[CPI Indicator],N1255)</f>
        <v>0.73429786986041901</v>
      </c>
      <c r="O1254" s="39">
        <f>_xlfn.XLOOKUP(tbDailies[[#This Row],[Month]],tbMonthlies[Month],tbMonthlies[Shiller PE],O1255)</f>
        <v>0.22489999999999999</v>
      </c>
      <c r="P1254" s="39">
        <f>_xlfn.XLOOKUP(tbDailies[[#This Row],[Month]],tbMonthlies[Month],tbMonthlies[Unemployment],P1255)</f>
        <v>0.04</v>
      </c>
      <c r="Q1254" s="48">
        <f>_xlfn.XLOOKUP(tbDailies[[#This Row],[Month]],tbMonthlies[Month],tbMonthlies[Debt to GDP],Q1255)</f>
        <v>75.915999999999997</v>
      </c>
    </row>
    <row r="1255" spans="2:17" ht="30" customHeight="1" x14ac:dyDescent="0.25">
      <c r="B1255" s="10">
        <v>43258</v>
      </c>
      <c r="C1255" s="18" t="str">
        <f>TEXT(tbDailies[[#This Row],[Date]],"mmm-yy")</f>
        <v>Jun-18</v>
      </c>
      <c r="D1255" s="4">
        <v>50</v>
      </c>
      <c r="E1255" s="4" t="str">
        <f>_xlfn.XLOOKUP(tbDailies[[#This Row],[Date]],FXUSDCAD[Date],FXUSDCAD[Rate],E1256)</f>
        <v>1.2972</v>
      </c>
      <c r="F1255" s="6">
        <f>_xlfn.XLOOKUP(tbDailies[[#This Row],[Date]],BTC_USD_History[Date],BTC_USD_History[Close],"n/a")</f>
        <v>7678.2402339999999</v>
      </c>
      <c r="G1255" s="6">
        <f>_xlfn.XLOOKUP(tbDailies[[#This Row],[Date]],ETH_USD_History[Date(UTC)],ETH_USD_History[Value],"n/a")</f>
        <v>604.44000000000005</v>
      </c>
      <c r="H1255" s="6">
        <f>_xlfn.XLOOKUP(tbDailies[[#This Row],[Date]],VOO_USD_History[Date],VOO_USD_History[Close],"n/a")</f>
        <v>254.770004</v>
      </c>
      <c r="I1255" s="8">
        <f>_xlfn.XLOOKUP(tbDailies[[#This Row],[Date]],VIX_USD_History[DATE],VIX_USD_History[CLOSE],"n/a")</f>
        <v>12.13</v>
      </c>
      <c r="J1255" s="6">
        <f>tbDailies[[#This Row],[BTC-USD]]*tbDailies[[#This Row],[FX]]</f>
        <v>9960.2132315447998</v>
      </c>
      <c r="K1255" s="6">
        <f>tbDailies[[#This Row],[ETH-USD]]*tbDailies[[#This Row],[FX]]</f>
        <v>784.07956799999999</v>
      </c>
      <c r="L1255" s="16">
        <f>_xlfn.XLOOKUP(tbDailies[[#This Row],[Month]],tbMonthlies[Month],tbMonthlies[US Inflation],L1256)</f>
        <v>2.87E-2</v>
      </c>
      <c r="M1255" s="39">
        <f>_xlfn.XLOOKUP(tbDailies[[#This Row],[Month]],tbMonthlies[Month],tbMonthlies[Buffett Indicator],M1256)</f>
        <v>1.3914945044263041</v>
      </c>
      <c r="N1255" s="39">
        <f>_xlfn.XLOOKUP(tbDailies[[#This Row],[Month]],tbMonthlies[Month],tbMonthlies[CPI Indicator],N1256)</f>
        <v>0.73429786986041901</v>
      </c>
      <c r="O1255" s="39">
        <f>_xlfn.XLOOKUP(tbDailies[[#This Row],[Month]],tbMonthlies[Month],tbMonthlies[Shiller PE],O1256)</f>
        <v>0.22489999999999999</v>
      </c>
      <c r="P1255" s="39">
        <f>_xlfn.XLOOKUP(tbDailies[[#This Row],[Month]],tbMonthlies[Month],tbMonthlies[Unemployment],P1256)</f>
        <v>0.04</v>
      </c>
      <c r="Q1255" s="48">
        <f>_xlfn.XLOOKUP(tbDailies[[#This Row],[Month]],tbMonthlies[Month],tbMonthlies[Debt to GDP],Q1256)</f>
        <v>75.915999999999997</v>
      </c>
    </row>
    <row r="1256" spans="2:17" ht="30" customHeight="1" x14ac:dyDescent="0.25">
      <c r="B1256" s="10">
        <v>43257</v>
      </c>
      <c r="C1256" s="18" t="str">
        <f>TEXT(tbDailies[[#This Row],[Date]],"mmm-yy")</f>
        <v>Jun-18</v>
      </c>
      <c r="D1256" s="4">
        <v>50</v>
      </c>
      <c r="E1256" s="4" t="str">
        <f>_xlfn.XLOOKUP(tbDailies[[#This Row],[Date]],FXUSDCAD[Date],FXUSDCAD[Rate],E1257)</f>
        <v>1.2913</v>
      </c>
      <c r="F1256" s="6">
        <f>_xlfn.XLOOKUP(tbDailies[[#This Row],[Date]],BTC_USD_History[Date],BTC_USD_History[Close],"n/a")</f>
        <v>7653.9799800000001</v>
      </c>
      <c r="G1256" s="6">
        <f>_xlfn.XLOOKUP(tbDailies[[#This Row],[Date]],ETH_USD_History[Date(UTC)],ETH_USD_History[Value],"n/a")</f>
        <v>606.29999999999995</v>
      </c>
      <c r="H1256" s="6">
        <f>_xlfn.XLOOKUP(tbDailies[[#This Row],[Date]],VOO_USD_History[Date],VOO_USD_History[Close],"n/a")</f>
        <v>254.88999899999999</v>
      </c>
      <c r="I1256" s="8">
        <f>_xlfn.XLOOKUP(tbDailies[[#This Row],[Date]],VIX_USD_History[DATE],VIX_USD_History[CLOSE],"n/a")</f>
        <v>11.64</v>
      </c>
      <c r="J1256" s="6">
        <f>tbDailies[[#This Row],[BTC-USD]]*tbDailies[[#This Row],[FX]]</f>
        <v>9883.5843481739994</v>
      </c>
      <c r="K1256" s="6">
        <f>tbDailies[[#This Row],[ETH-USD]]*tbDailies[[#This Row],[FX]]</f>
        <v>782.91518999999982</v>
      </c>
      <c r="L1256" s="16">
        <f>_xlfn.XLOOKUP(tbDailies[[#This Row],[Month]],tbMonthlies[Month],tbMonthlies[US Inflation],L1257)</f>
        <v>2.87E-2</v>
      </c>
      <c r="M1256" s="39">
        <f>_xlfn.XLOOKUP(tbDailies[[#This Row],[Month]],tbMonthlies[Month],tbMonthlies[Buffett Indicator],M1257)</f>
        <v>1.3914945044263041</v>
      </c>
      <c r="N1256" s="39">
        <f>_xlfn.XLOOKUP(tbDailies[[#This Row],[Month]],tbMonthlies[Month],tbMonthlies[CPI Indicator],N1257)</f>
        <v>0.73429786986041901</v>
      </c>
      <c r="O1256" s="39">
        <f>_xlfn.XLOOKUP(tbDailies[[#This Row],[Month]],tbMonthlies[Month],tbMonthlies[Shiller PE],O1257)</f>
        <v>0.22489999999999999</v>
      </c>
      <c r="P1256" s="39">
        <f>_xlfn.XLOOKUP(tbDailies[[#This Row],[Month]],tbMonthlies[Month],tbMonthlies[Unemployment],P1257)</f>
        <v>0.04</v>
      </c>
      <c r="Q1256" s="48">
        <f>_xlfn.XLOOKUP(tbDailies[[#This Row],[Month]],tbMonthlies[Month],tbMonthlies[Debt to GDP],Q1257)</f>
        <v>75.915999999999997</v>
      </c>
    </row>
    <row r="1257" spans="2:17" ht="30" customHeight="1" x14ac:dyDescent="0.25">
      <c r="B1257" s="10">
        <v>43256</v>
      </c>
      <c r="C1257" s="18" t="str">
        <f>TEXT(tbDailies[[#This Row],[Date]],"mmm-yy")</f>
        <v>Jun-18</v>
      </c>
      <c r="D1257" s="4">
        <v>50</v>
      </c>
      <c r="E1257" s="4" t="str">
        <f>_xlfn.XLOOKUP(tbDailies[[#This Row],[Date]],FXUSDCAD[Date],FXUSDCAD[Rate],E1258)</f>
        <v>1.2993</v>
      </c>
      <c r="F1257" s="6">
        <f>_xlfn.XLOOKUP(tbDailies[[#This Row],[Date]],BTC_USD_History[Date],BTC_USD_History[Close],"n/a")</f>
        <v>7633.7597660000001</v>
      </c>
      <c r="G1257" s="6">
        <f>_xlfn.XLOOKUP(tbDailies[[#This Row],[Date]],ETH_USD_History[Date(UTC)],ETH_USD_History[Value],"n/a")</f>
        <v>608.23</v>
      </c>
      <c r="H1257" s="6">
        <f>_xlfn.XLOOKUP(tbDailies[[#This Row],[Date]],VOO_USD_History[Date],VOO_USD_History[Close],"n/a")</f>
        <v>252.86999499999999</v>
      </c>
      <c r="I1257" s="8">
        <f>_xlfn.XLOOKUP(tbDailies[[#This Row],[Date]],VIX_USD_History[DATE],VIX_USD_History[CLOSE],"n/a")</f>
        <v>12.4</v>
      </c>
      <c r="J1257" s="6">
        <f>tbDailies[[#This Row],[BTC-USD]]*tbDailies[[#This Row],[FX]]</f>
        <v>9918.5440639638</v>
      </c>
      <c r="K1257" s="6">
        <f>tbDailies[[#This Row],[ETH-USD]]*tbDailies[[#This Row],[FX]]</f>
        <v>790.27323899999999</v>
      </c>
      <c r="L1257" s="16">
        <f>_xlfn.XLOOKUP(tbDailies[[#This Row],[Month]],tbMonthlies[Month],tbMonthlies[US Inflation],L1258)</f>
        <v>2.87E-2</v>
      </c>
      <c r="M1257" s="39">
        <f>_xlfn.XLOOKUP(tbDailies[[#This Row],[Month]],tbMonthlies[Month],tbMonthlies[Buffett Indicator],M1258)</f>
        <v>1.3914945044263041</v>
      </c>
      <c r="N1257" s="39">
        <f>_xlfn.XLOOKUP(tbDailies[[#This Row],[Month]],tbMonthlies[Month],tbMonthlies[CPI Indicator],N1258)</f>
        <v>0.73429786986041901</v>
      </c>
      <c r="O1257" s="39">
        <f>_xlfn.XLOOKUP(tbDailies[[#This Row],[Month]],tbMonthlies[Month],tbMonthlies[Shiller PE],O1258)</f>
        <v>0.22489999999999999</v>
      </c>
      <c r="P1257" s="39">
        <f>_xlfn.XLOOKUP(tbDailies[[#This Row],[Month]],tbMonthlies[Month],tbMonthlies[Unemployment],P1258)</f>
        <v>0.04</v>
      </c>
      <c r="Q1257" s="48">
        <f>_xlfn.XLOOKUP(tbDailies[[#This Row],[Month]],tbMonthlies[Month],tbMonthlies[Debt to GDP],Q1258)</f>
        <v>75.915999999999997</v>
      </c>
    </row>
    <row r="1258" spans="2:17" ht="30" customHeight="1" x14ac:dyDescent="0.25">
      <c r="B1258" s="10">
        <v>43255</v>
      </c>
      <c r="C1258" s="18" t="str">
        <f>TEXT(tbDailies[[#This Row],[Date]],"mmm-yy")</f>
        <v>Jun-18</v>
      </c>
      <c r="D1258" s="4">
        <v>50</v>
      </c>
      <c r="E1258" s="4" t="str">
        <f>_xlfn.XLOOKUP(tbDailies[[#This Row],[Date]],FXUSDCAD[Date],FXUSDCAD[Rate],E1259)</f>
        <v>1.2928</v>
      </c>
      <c r="F1258" s="6">
        <f>_xlfn.XLOOKUP(tbDailies[[#This Row],[Date]],BTC_USD_History[Date],BTC_USD_History[Close],"n/a")</f>
        <v>7514.4702150000003</v>
      </c>
      <c r="G1258" s="6">
        <f>_xlfn.XLOOKUP(tbDailies[[#This Row],[Date]],ETH_USD_History[Date(UTC)],ETH_USD_History[Value],"n/a")</f>
        <v>591.30999999999995</v>
      </c>
      <c r="H1258" s="6">
        <f>_xlfn.XLOOKUP(tbDailies[[#This Row],[Date]],VOO_USD_History[Date],VOO_USD_History[Close],"n/a")</f>
        <v>252.520004</v>
      </c>
      <c r="I1258" s="8">
        <f>_xlfn.XLOOKUP(tbDailies[[#This Row],[Date]],VIX_USD_History[DATE],VIX_USD_History[CLOSE],"n/a")</f>
        <v>12.74</v>
      </c>
      <c r="J1258" s="6">
        <f>tbDailies[[#This Row],[BTC-USD]]*tbDailies[[#This Row],[FX]]</f>
        <v>9714.7070939519999</v>
      </c>
      <c r="K1258" s="6">
        <f>tbDailies[[#This Row],[ETH-USD]]*tbDailies[[#This Row],[FX]]</f>
        <v>764.44556799999987</v>
      </c>
      <c r="L1258" s="16">
        <f>_xlfn.XLOOKUP(tbDailies[[#This Row],[Month]],tbMonthlies[Month],tbMonthlies[US Inflation],L1259)</f>
        <v>2.87E-2</v>
      </c>
      <c r="M1258" s="39">
        <f>_xlfn.XLOOKUP(tbDailies[[#This Row],[Month]],tbMonthlies[Month],tbMonthlies[Buffett Indicator],M1259)</f>
        <v>1.3914945044263041</v>
      </c>
      <c r="N1258" s="39">
        <f>_xlfn.XLOOKUP(tbDailies[[#This Row],[Month]],tbMonthlies[Month],tbMonthlies[CPI Indicator],N1259)</f>
        <v>0.73429786986041901</v>
      </c>
      <c r="O1258" s="39">
        <f>_xlfn.XLOOKUP(tbDailies[[#This Row],[Month]],tbMonthlies[Month],tbMonthlies[Shiller PE],O1259)</f>
        <v>0.22489999999999999</v>
      </c>
      <c r="P1258" s="39">
        <f>_xlfn.XLOOKUP(tbDailies[[#This Row],[Month]],tbMonthlies[Month],tbMonthlies[Unemployment],P1259)</f>
        <v>0.04</v>
      </c>
      <c r="Q1258" s="48">
        <f>_xlfn.XLOOKUP(tbDailies[[#This Row],[Month]],tbMonthlies[Month],tbMonthlies[Debt to GDP],Q1259)</f>
        <v>75.915999999999997</v>
      </c>
    </row>
    <row r="1259" spans="2:17" ht="30" customHeight="1" x14ac:dyDescent="0.25">
      <c r="B1259" s="10">
        <v>43254</v>
      </c>
      <c r="C1259" s="18" t="str">
        <f>TEXT(tbDailies[[#This Row],[Date]],"mmm-yy")</f>
        <v>Jun-18</v>
      </c>
      <c r="D1259" s="4">
        <v>50</v>
      </c>
      <c r="E1259" s="4" t="str">
        <f>_xlfn.XLOOKUP(tbDailies[[#This Row],[Date]],FXUSDCAD[Date],FXUSDCAD[Rate],E1260)</f>
        <v>1.2964</v>
      </c>
      <c r="F1259" s="6">
        <f>_xlfn.XLOOKUP(tbDailies[[#This Row],[Date]],BTC_USD_History[Date],BTC_USD_History[Close],"n/a")</f>
        <v>7720.25</v>
      </c>
      <c r="G1259" s="6">
        <f>_xlfn.XLOOKUP(tbDailies[[#This Row],[Date]],ETH_USD_History[Date(UTC)],ETH_USD_History[Value],"n/a")</f>
        <v>619.04</v>
      </c>
      <c r="H1259" s="6" t="str">
        <f>_xlfn.XLOOKUP(tbDailies[[#This Row],[Date]],VOO_USD_History[Date],VOO_USD_History[Close],"n/a")</f>
        <v>n/a</v>
      </c>
      <c r="I1259" s="8" t="str">
        <f>_xlfn.XLOOKUP(tbDailies[[#This Row],[Date]],VIX_USD_History[DATE],VIX_USD_History[CLOSE],"n/a")</f>
        <v>n/a</v>
      </c>
      <c r="J1259" s="6">
        <f>tbDailies[[#This Row],[BTC-USD]]*tbDailies[[#This Row],[FX]]</f>
        <v>10008.5321</v>
      </c>
      <c r="K1259" s="6">
        <f>tbDailies[[#This Row],[ETH-USD]]*tbDailies[[#This Row],[FX]]</f>
        <v>802.5234559999999</v>
      </c>
      <c r="L1259" s="16">
        <f>_xlfn.XLOOKUP(tbDailies[[#This Row],[Month]],tbMonthlies[Month],tbMonthlies[US Inflation],L1260)</f>
        <v>2.87E-2</v>
      </c>
      <c r="M1259" s="39">
        <f>_xlfn.XLOOKUP(tbDailies[[#This Row],[Month]],tbMonthlies[Month],tbMonthlies[Buffett Indicator],M1260)</f>
        <v>1.3914945044263041</v>
      </c>
      <c r="N1259" s="39">
        <f>_xlfn.XLOOKUP(tbDailies[[#This Row],[Month]],tbMonthlies[Month],tbMonthlies[CPI Indicator],N1260)</f>
        <v>0.73429786986041901</v>
      </c>
      <c r="O1259" s="39">
        <f>_xlfn.XLOOKUP(tbDailies[[#This Row],[Month]],tbMonthlies[Month],tbMonthlies[Shiller PE],O1260)</f>
        <v>0.22489999999999999</v>
      </c>
      <c r="P1259" s="39">
        <f>_xlfn.XLOOKUP(tbDailies[[#This Row],[Month]],tbMonthlies[Month],tbMonthlies[Unemployment],P1260)</f>
        <v>0.04</v>
      </c>
      <c r="Q1259" s="48">
        <f>_xlfn.XLOOKUP(tbDailies[[#This Row],[Month]],tbMonthlies[Month],tbMonthlies[Debt to GDP],Q1260)</f>
        <v>75.915999999999997</v>
      </c>
    </row>
    <row r="1260" spans="2:17" ht="30" customHeight="1" x14ac:dyDescent="0.25">
      <c r="B1260" s="10">
        <v>43253</v>
      </c>
      <c r="C1260" s="18" t="str">
        <f>TEXT(tbDailies[[#This Row],[Date]],"mmm-yy")</f>
        <v>Jun-18</v>
      </c>
      <c r="D1260" s="4">
        <v>50</v>
      </c>
      <c r="E1260" s="4" t="str">
        <f>_xlfn.XLOOKUP(tbDailies[[#This Row],[Date]],FXUSDCAD[Date],FXUSDCAD[Rate],E1261)</f>
        <v>1.2964</v>
      </c>
      <c r="F1260" s="6">
        <f>_xlfn.XLOOKUP(tbDailies[[#This Row],[Date]],BTC_USD_History[Date],BTC_USD_History[Close],"n/a")</f>
        <v>7643.4501950000003</v>
      </c>
      <c r="G1260" s="6">
        <f>_xlfn.XLOOKUP(tbDailies[[#This Row],[Date]],ETH_USD_History[Date(UTC)],ETH_USD_History[Value],"n/a")</f>
        <v>590.53</v>
      </c>
      <c r="H1260" s="6" t="str">
        <f>_xlfn.XLOOKUP(tbDailies[[#This Row],[Date]],VOO_USD_History[Date],VOO_USD_History[Close],"n/a")</f>
        <v>n/a</v>
      </c>
      <c r="I1260" s="8" t="str">
        <f>_xlfn.XLOOKUP(tbDailies[[#This Row],[Date]],VIX_USD_History[DATE],VIX_USD_History[CLOSE],"n/a")</f>
        <v>n/a</v>
      </c>
      <c r="J1260" s="6">
        <f>tbDailies[[#This Row],[BTC-USD]]*tbDailies[[#This Row],[FX]]</f>
        <v>9908.9688327980002</v>
      </c>
      <c r="K1260" s="6">
        <f>tbDailies[[#This Row],[ETH-USD]]*tbDailies[[#This Row],[FX]]</f>
        <v>765.56309199999998</v>
      </c>
      <c r="L1260" s="16">
        <f>_xlfn.XLOOKUP(tbDailies[[#This Row],[Month]],tbMonthlies[Month],tbMonthlies[US Inflation],L1261)</f>
        <v>2.87E-2</v>
      </c>
      <c r="M1260" s="39">
        <f>_xlfn.XLOOKUP(tbDailies[[#This Row],[Month]],tbMonthlies[Month],tbMonthlies[Buffett Indicator],M1261)</f>
        <v>1.3914945044263041</v>
      </c>
      <c r="N1260" s="39">
        <f>_xlfn.XLOOKUP(tbDailies[[#This Row],[Month]],tbMonthlies[Month],tbMonthlies[CPI Indicator],N1261)</f>
        <v>0.73429786986041901</v>
      </c>
      <c r="O1260" s="39">
        <f>_xlfn.XLOOKUP(tbDailies[[#This Row],[Month]],tbMonthlies[Month],tbMonthlies[Shiller PE],O1261)</f>
        <v>0.22489999999999999</v>
      </c>
      <c r="P1260" s="39">
        <f>_xlfn.XLOOKUP(tbDailies[[#This Row],[Month]],tbMonthlies[Month],tbMonthlies[Unemployment],P1261)</f>
        <v>0.04</v>
      </c>
      <c r="Q1260" s="48">
        <f>_xlfn.XLOOKUP(tbDailies[[#This Row],[Month]],tbMonthlies[Month],tbMonthlies[Debt to GDP],Q1261)</f>
        <v>75.915999999999997</v>
      </c>
    </row>
    <row r="1261" spans="2:17" ht="30" customHeight="1" x14ac:dyDescent="0.25">
      <c r="B1261" s="10">
        <v>43252</v>
      </c>
      <c r="C1261" s="18" t="str">
        <f>TEXT(tbDailies[[#This Row],[Date]],"mmm-yy")</f>
        <v>Jun-18</v>
      </c>
      <c r="D1261" s="4">
        <v>50</v>
      </c>
      <c r="E1261" s="4" t="str">
        <f>_xlfn.XLOOKUP(tbDailies[[#This Row],[Date]],FXUSDCAD[Date],FXUSDCAD[Rate],E1262)</f>
        <v>1.2964</v>
      </c>
      <c r="F1261" s="6">
        <f>_xlfn.XLOOKUP(tbDailies[[#This Row],[Date]],BTC_USD_History[Date],BTC_USD_History[Close],"n/a")</f>
        <v>7541.4501950000003</v>
      </c>
      <c r="G1261" s="6">
        <f>_xlfn.XLOOKUP(tbDailies[[#This Row],[Date]],ETH_USD_History[Date(UTC)],ETH_USD_History[Value],"n/a")</f>
        <v>579.01</v>
      </c>
      <c r="H1261" s="6">
        <f>_xlfn.XLOOKUP(tbDailies[[#This Row],[Date]],VOO_USD_History[Date],VOO_USD_History[Close],"n/a")</f>
        <v>251.41000399999999</v>
      </c>
      <c r="I1261" s="8">
        <f>_xlfn.XLOOKUP(tbDailies[[#This Row],[Date]],VIX_USD_History[DATE],VIX_USD_History[CLOSE],"n/a")</f>
        <v>13.46</v>
      </c>
      <c r="J1261" s="6">
        <f>tbDailies[[#This Row],[BTC-USD]]*tbDailies[[#This Row],[FX]]</f>
        <v>9776.7360327980005</v>
      </c>
      <c r="K1261" s="6">
        <f>tbDailies[[#This Row],[ETH-USD]]*tbDailies[[#This Row],[FX]]</f>
        <v>750.62856399999998</v>
      </c>
      <c r="L1261" s="16">
        <f>_xlfn.XLOOKUP(tbDailies[[#This Row],[Month]],tbMonthlies[Month],tbMonthlies[US Inflation],L1262)</f>
        <v>2.87E-2</v>
      </c>
      <c r="M1261" s="39">
        <f>_xlfn.XLOOKUP(tbDailies[[#This Row],[Month]],tbMonthlies[Month],tbMonthlies[Buffett Indicator],M1262)</f>
        <v>1.3914945044263041</v>
      </c>
      <c r="N1261" s="39">
        <f>_xlfn.XLOOKUP(tbDailies[[#This Row],[Month]],tbMonthlies[Month],tbMonthlies[CPI Indicator],N1262)</f>
        <v>0.73429786986041901</v>
      </c>
      <c r="O1261" s="39">
        <f>_xlfn.XLOOKUP(tbDailies[[#This Row],[Month]],tbMonthlies[Month],tbMonthlies[Shiller PE],O1262)</f>
        <v>0.22489999999999999</v>
      </c>
      <c r="P1261" s="39">
        <f>_xlfn.XLOOKUP(tbDailies[[#This Row],[Month]],tbMonthlies[Month],tbMonthlies[Unemployment],P1262)</f>
        <v>0.04</v>
      </c>
      <c r="Q1261" s="48">
        <f>_xlfn.XLOOKUP(tbDailies[[#This Row],[Month]],tbMonthlies[Month],tbMonthlies[Debt to GDP],Q1262)</f>
        <v>75.915999999999997</v>
      </c>
    </row>
    <row r="1262" spans="2:17" ht="30" customHeight="1" x14ac:dyDescent="0.25">
      <c r="B1262" s="10">
        <v>43251</v>
      </c>
      <c r="C1262" s="18" t="str">
        <f>TEXT(tbDailies[[#This Row],[Date]],"mmm-yy")</f>
        <v>May-18</v>
      </c>
      <c r="D1262" s="4">
        <v>50</v>
      </c>
      <c r="E1262" s="4" t="str">
        <f>_xlfn.XLOOKUP(tbDailies[[#This Row],[Date]],FXUSDCAD[Date],FXUSDCAD[Rate],E1263)</f>
        <v>1.2948</v>
      </c>
      <c r="F1262" s="6">
        <f>_xlfn.XLOOKUP(tbDailies[[#This Row],[Date]],BTC_USD_History[Date],BTC_USD_History[Close],"n/a")</f>
        <v>7494.169922</v>
      </c>
      <c r="G1262" s="6">
        <f>_xlfn.XLOOKUP(tbDailies[[#This Row],[Date]],ETH_USD_History[Date(UTC)],ETH_USD_History[Value],"n/a")</f>
        <v>577.23</v>
      </c>
      <c r="H1262" s="6">
        <f>_xlfn.XLOOKUP(tbDailies[[#This Row],[Date]],VOO_USD_History[Date],VOO_USD_History[Close],"n/a")</f>
        <v>248.78999300000001</v>
      </c>
      <c r="I1262" s="8">
        <f>_xlfn.XLOOKUP(tbDailies[[#This Row],[Date]],VIX_USD_History[DATE],VIX_USD_History[CLOSE],"n/a")</f>
        <v>15.43</v>
      </c>
      <c r="J1262" s="6">
        <f>tbDailies[[#This Row],[BTC-USD]]*tbDailies[[#This Row],[FX]]</f>
        <v>9703.4512150055998</v>
      </c>
      <c r="K1262" s="6">
        <f>tbDailies[[#This Row],[ETH-USD]]*tbDailies[[#This Row],[FX]]</f>
        <v>747.39740400000005</v>
      </c>
      <c r="L1262" s="16">
        <f>_xlfn.XLOOKUP(tbDailies[[#This Row],[Month]],tbMonthlies[Month],tbMonthlies[US Inflation],L1263)</f>
        <v>2.8000000000000001E-2</v>
      </c>
      <c r="M1262" s="39">
        <f>_xlfn.XLOOKUP(tbDailies[[#This Row],[Month]],tbMonthlies[Month],tbMonthlies[Buffett Indicator],M1263)</f>
        <v>1.3463784687582165</v>
      </c>
      <c r="N1262" s="39">
        <f>_xlfn.XLOOKUP(tbDailies[[#This Row],[Month]],tbMonthlies[Month],tbMonthlies[CPI Indicator],N1263)</f>
        <v>0.73312935279890434</v>
      </c>
      <c r="O1262" s="39">
        <f>_xlfn.XLOOKUP(tbDailies[[#This Row],[Month]],tbMonthlies[Month],tbMonthlies[Shiller PE],O1263)</f>
        <v>0.22489999999999999</v>
      </c>
      <c r="P1262" s="39">
        <f>_xlfn.XLOOKUP(tbDailies[[#This Row],[Month]],tbMonthlies[Month],tbMonthlies[Unemployment],P1263)</f>
        <v>3.7999999999999999E-2</v>
      </c>
      <c r="Q1262" s="48">
        <f>_xlfn.XLOOKUP(tbDailies[[#This Row],[Month]],tbMonthlies[Month],tbMonthlies[Debt to GDP],Q1263)</f>
        <v>75.915999999999997</v>
      </c>
    </row>
    <row r="1263" spans="2:17" ht="30" customHeight="1" x14ac:dyDescent="0.25">
      <c r="B1263" s="10">
        <v>43250</v>
      </c>
      <c r="C1263" s="18" t="str">
        <f>TEXT(tbDailies[[#This Row],[Date]],"mmm-yy")</f>
        <v>May-18</v>
      </c>
      <c r="D1263" s="4">
        <v>50</v>
      </c>
      <c r="E1263" s="4" t="str">
        <f>_xlfn.XLOOKUP(tbDailies[[#This Row],[Date]],FXUSDCAD[Date],FXUSDCAD[Rate],E1264)</f>
        <v>1.2897</v>
      </c>
      <c r="F1263" s="6">
        <f>_xlfn.XLOOKUP(tbDailies[[#This Row],[Date]],BTC_USD_History[Date],BTC_USD_History[Close],"n/a")</f>
        <v>7406.5200199999999</v>
      </c>
      <c r="G1263" s="6">
        <f>_xlfn.XLOOKUP(tbDailies[[#This Row],[Date]],ETH_USD_History[Date(UTC)],ETH_USD_History[Value],"n/a")</f>
        <v>557.12</v>
      </c>
      <c r="H1263" s="6">
        <f>_xlfn.XLOOKUP(tbDailies[[#This Row],[Date]],VOO_USD_History[Date],VOO_USD_History[Close],"n/a")</f>
        <v>250.41000399999999</v>
      </c>
      <c r="I1263" s="8">
        <f>_xlfn.XLOOKUP(tbDailies[[#This Row],[Date]],VIX_USD_History[DATE],VIX_USD_History[CLOSE],"n/a")</f>
        <v>14.94</v>
      </c>
      <c r="J1263" s="6">
        <f>tbDailies[[#This Row],[BTC-USD]]*tbDailies[[#This Row],[FX]]</f>
        <v>9552.1888697940012</v>
      </c>
      <c r="K1263" s="6">
        <f>tbDailies[[#This Row],[ETH-USD]]*tbDailies[[#This Row],[FX]]</f>
        <v>718.51766400000008</v>
      </c>
      <c r="L1263" s="16">
        <f>_xlfn.XLOOKUP(tbDailies[[#This Row],[Month]],tbMonthlies[Month],tbMonthlies[US Inflation],L1264)</f>
        <v>2.8000000000000001E-2</v>
      </c>
      <c r="M1263" s="39">
        <f>_xlfn.XLOOKUP(tbDailies[[#This Row],[Month]],tbMonthlies[Month],tbMonthlies[Buffett Indicator],M1264)</f>
        <v>1.3463784687582165</v>
      </c>
      <c r="N1263" s="39">
        <f>_xlfn.XLOOKUP(tbDailies[[#This Row],[Month]],tbMonthlies[Month],tbMonthlies[CPI Indicator],N1264)</f>
        <v>0.73312935279890434</v>
      </c>
      <c r="O1263" s="39">
        <f>_xlfn.XLOOKUP(tbDailies[[#This Row],[Month]],tbMonthlies[Month],tbMonthlies[Shiller PE],O1264)</f>
        <v>0.22489999999999999</v>
      </c>
      <c r="P1263" s="39">
        <f>_xlfn.XLOOKUP(tbDailies[[#This Row],[Month]],tbMonthlies[Month],tbMonthlies[Unemployment],P1264)</f>
        <v>3.7999999999999999E-2</v>
      </c>
      <c r="Q1263" s="48">
        <f>_xlfn.XLOOKUP(tbDailies[[#This Row],[Month]],tbMonthlies[Month],tbMonthlies[Debt to GDP],Q1264)</f>
        <v>75.915999999999997</v>
      </c>
    </row>
    <row r="1264" spans="2:17" ht="30" customHeight="1" x14ac:dyDescent="0.25">
      <c r="B1264" s="10">
        <v>43249</v>
      </c>
      <c r="C1264" s="18" t="str">
        <f>TEXT(tbDailies[[#This Row],[Date]],"mmm-yy")</f>
        <v>May-18</v>
      </c>
      <c r="D1264" s="4">
        <v>50</v>
      </c>
      <c r="E1264" s="4" t="str">
        <f>_xlfn.XLOOKUP(tbDailies[[#This Row],[Date]],FXUSDCAD[Date],FXUSDCAD[Rate],E1265)</f>
        <v>1.3020</v>
      </c>
      <c r="F1264" s="6">
        <f>_xlfn.XLOOKUP(tbDailies[[#This Row],[Date]],BTC_USD_History[Date],BTC_USD_History[Close],"n/a")</f>
        <v>7472.5898440000001</v>
      </c>
      <c r="G1264" s="6">
        <f>_xlfn.XLOOKUP(tbDailies[[#This Row],[Date]],ETH_USD_History[Date(UTC)],ETH_USD_History[Value],"n/a")</f>
        <v>566.59</v>
      </c>
      <c r="H1264" s="6">
        <f>_xlfn.XLOOKUP(tbDailies[[#This Row],[Date]],VOO_USD_History[Date],VOO_USD_History[Close],"n/a")</f>
        <v>247.14999399999999</v>
      </c>
      <c r="I1264" s="8">
        <f>_xlfn.XLOOKUP(tbDailies[[#This Row],[Date]],VIX_USD_History[DATE],VIX_USD_History[CLOSE],"n/a")</f>
        <v>17.02</v>
      </c>
      <c r="J1264" s="6">
        <f>tbDailies[[#This Row],[BTC-USD]]*tbDailies[[#This Row],[FX]]</f>
        <v>9729.3119768880006</v>
      </c>
      <c r="K1264" s="6">
        <f>tbDailies[[#This Row],[ETH-USD]]*tbDailies[[#This Row],[FX]]</f>
        <v>737.70018000000005</v>
      </c>
      <c r="L1264" s="16">
        <f>_xlfn.XLOOKUP(tbDailies[[#This Row],[Month]],tbMonthlies[Month],tbMonthlies[US Inflation],L1265)</f>
        <v>2.8000000000000001E-2</v>
      </c>
      <c r="M1264" s="39">
        <f>_xlfn.XLOOKUP(tbDailies[[#This Row],[Month]],tbMonthlies[Month],tbMonthlies[Buffett Indicator],M1265)</f>
        <v>1.3463784687582165</v>
      </c>
      <c r="N1264" s="39">
        <f>_xlfn.XLOOKUP(tbDailies[[#This Row],[Month]],tbMonthlies[Month],tbMonthlies[CPI Indicator],N1265)</f>
        <v>0.73312935279890434</v>
      </c>
      <c r="O1264" s="39">
        <f>_xlfn.XLOOKUP(tbDailies[[#This Row],[Month]],tbMonthlies[Month],tbMonthlies[Shiller PE],O1265)</f>
        <v>0.22489999999999999</v>
      </c>
      <c r="P1264" s="39">
        <f>_xlfn.XLOOKUP(tbDailies[[#This Row],[Month]],tbMonthlies[Month],tbMonthlies[Unemployment],P1265)</f>
        <v>3.7999999999999999E-2</v>
      </c>
      <c r="Q1264" s="48">
        <f>_xlfn.XLOOKUP(tbDailies[[#This Row],[Month]],tbMonthlies[Month],tbMonthlies[Debt to GDP],Q1265)</f>
        <v>75.915999999999997</v>
      </c>
    </row>
    <row r="1265" spans="2:17" ht="30" customHeight="1" x14ac:dyDescent="0.25">
      <c r="B1265" s="10">
        <v>43248</v>
      </c>
      <c r="C1265" s="18" t="str">
        <f>TEXT(tbDailies[[#This Row],[Date]],"mmm-yy")</f>
        <v>May-18</v>
      </c>
      <c r="D1265" s="4">
        <v>50</v>
      </c>
      <c r="E1265" s="4" t="str">
        <f>_xlfn.XLOOKUP(tbDailies[[#This Row],[Date]],FXUSDCAD[Date],FXUSDCAD[Rate],E1266)</f>
        <v>1.3001</v>
      </c>
      <c r="F1265" s="6">
        <f>_xlfn.XLOOKUP(tbDailies[[#This Row],[Date]],BTC_USD_History[Date],BTC_USD_History[Close],"n/a")</f>
        <v>7135.9902339999999</v>
      </c>
      <c r="G1265" s="6">
        <f>_xlfn.XLOOKUP(tbDailies[[#This Row],[Date]],ETH_USD_History[Date(UTC)],ETH_USD_History[Value],"n/a")</f>
        <v>512.03</v>
      </c>
      <c r="H1265" s="6" t="str">
        <f>_xlfn.XLOOKUP(tbDailies[[#This Row],[Date]],VOO_USD_History[Date],VOO_USD_History[Close],"n/a")</f>
        <v>n/a</v>
      </c>
      <c r="I1265" s="8" t="str">
        <f>_xlfn.XLOOKUP(tbDailies[[#This Row],[Date]],VIX_USD_History[DATE],VIX_USD_History[CLOSE],"n/a")</f>
        <v>n/a</v>
      </c>
      <c r="J1265" s="6">
        <f>tbDailies[[#This Row],[BTC-USD]]*tbDailies[[#This Row],[FX]]</f>
        <v>9277.5009032233993</v>
      </c>
      <c r="K1265" s="6">
        <f>tbDailies[[#This Row],[ETH-USD]]*tbDailies[[#This Row],[FX]]</f>
        <v>665.690203</v>
      </c>
      <c r="L1265" s="16">
        <f>_xlfn.XLOOKUP(tbDailies[[#This Row],[Month]],tbMonthlies[Month],tbMonthlies[US Inflation],L1266)</f>
        <v>2.8000000000000001E-2</v>
      </c>
      <c r="M1265" s="39">
        <f>_xlfn.XLOOKUP(tbDailies[[#This Row],[Month]],tbMonthlies[Month],tbMonthlies[Buffett Indicator],M1266)</f>
        <v>1.3463784687582165</v>
      </c>
      <c r="N1265" s="39">
        <f>_xlfn.XLOOKUP(tbDailies[[#This Row],[Month]],tbMonthlies[Month],tbMonthlies[CPI Indicator],N1266)</f>
        <v>0.73312935279890434</v>
      </c>
      <c r="O1265" s="39">
        <f>_xlfn.XLOOKUP(tbDailies[[#This Row],[Month]],tbMonthlies[Month],tbMonthlies[Shiller PE],O1266)</f>
        <v>0.22489999999999999</v>
      </c>
      <c r="P1265" s="39">
        <f>_xlfn.XLOOKUP(tbDailies[[#This Row],[Month]],tbMonthlies[Month],tbMonthlies[Unemployment],P1266)</f>
        <v>3.7999999999999999E-2</v>
      </c>
      <c r="Q1265" s="48">
        <f>_xlfn.XLOOKUP(tbDailies[[#This Row],[Month]],tbMonthlies[Month],tbMonthlies[Debt to GDP],Q1266)</f>
        <v>75.915999999999997</v>
      </c>
    </row>
    <row r="1266" spans="2:17" ht="30" customHeight="1" x14ac:dyDescent="0.25">
      <c r="B1266" s="10">
        <v>43247</v>
      </c>
      <c r="C1266" s="18" t="str">
        <f>TEXT(tbDailies[[#This Row],[Date]],"mmm-yy")</f>
        <v>May-18</v>
      </c>
      <c r="D1266" s="4">
        <v>50</v>
      </c>
      <c r="E1266" s="4" t="str">
        <f>_xlfn.XLOOKUP(tbDailies[[#This Row],[Date]],FXUSDCAD[Date],FXUSDCAD[Rate],E1267)</f>
        <v>1.2974</v>
      </c>
      <c r="F1266" s="6">
        <f>_xlfn.XLOOKUP(tbDailies[[#This Row],[Date]],BTC_USD_History[Date],BTC_USD_History[Close],"n/a")</f>
        <v>7368.2202150000003</v>
      </c>
      <c r="G1266" s="6">
        <f>_xlfn.XLOOKUP(tbDailies[[#This Row],[Date]],ETH_USD_History[Date(UTC)],ETH_USD_History[Value],"n/a")</f>
        <v>569.64</v>
      </c>
      <c r="H1266" s="6" t="str">
        <f>_xlfn.XLOOKUP(tbDailies[[#This Row],[Date]],VOO_USD_History[Date],VOO_USD_History[Close],"n/a")</f>
        <v>n/a</v>
      </c>
      <c r="I1266" s="8" t="str">
        <f>_xlfn.XLOOKUP(tbDailies[[#This Row],[Date]],VIX_USD_History[DATE],VIX_USD_History[CLOSE],"n/a")</f>
        <v>n/a</v>
      </c>
      <c r="J1266" s="6">
        <f>tbDailies[[#This Row],[BTC-USD]]*tbDailies[[#This Row],[FX]]</f>
        <v>9559.528906941001</v>
      </c>
      <c r="K1266" s="6">
        <f>tbDailies[[#This Row],[ETH-USD]]*tbDailies[[#This Row],[FX]]</f>
        <v>739.05093600000009</v>
      </c>
      <c r="L1266" s="16">
        <f>_xlfn.XLOOKUP(tbDailies[[#This Row],[Month]],tbMonthlies[Month],tbMonthlies[US Inflation],L1267)</f>
        <v>2.8000000000000001E-2</v>
      </c>
      <c r="M1266" s="39">
        <f>_xlfn.XLOOKUP(tbDailies[[#This Row],[Month]],tbMonthlies[Month],tbMonthlies[Buffett Indicator],M1267)</f>
        <v>1.3463784687582165</v>
      </c>
      <c r="N1266" s="39">
        <f>_xlfn.XLOOKUP(tbDailies[[#This Row],[Month]],tbMonthlies[Month],tbMonthlies[CPI Indicator],N1267)</f>
        <v>0.73312935279890434</v>
      </c>
      <c r="O1266" s="39">
        <f>_xlfn.XLOOKUP(tbDailies[[#This Row],[Month]],tbMonthlies[Month],tbMonthlies[Shiller PE],O1267)</f>
        <v>0.22489999999999999</v>
      </c>
      <c r="P1266" s="39">
        <f>_xlfn.XLOOKUP(tbDailies[[#This Row],[Month]],tbMonthlies[Month],tbMonthlies[Unemployment],P1267)</f>
        <v>3.7999999999999999E-2</v>
      </c>
      <c r="Q1266" s="48">
        <f>_xlfn.XLOOKUP(tbDailies[[#This Row],[Month]],tbMonthlies[Month],tbMonthlies[Debt to GDP],Q1267)</f>
        <v>75.915999999999997</v>
      </c>
    </row>
    <row r="1267" spans="2:17" ht="30" customHeight="1" x14ac:dyDescent="0.25">
      <c r="B1267" s="10">
        <v>43246</v>
      </c>
      <c r="C1267" s="18" t="str">
        <f>TEXT(tbDailies[[#This Row],[Date]],"mmm-yy")</f>
        <v>May-18</v>
      </c>
      <c r="D1267" s="4">
        <v>50</v>
      </c>
      <c r="E1267" s="4" t="str">
        <f>_xlfn.XLOOKUP(tbDailies[[#This Row],[Date]],FXUSDCAD[Date],FXUSDCAD[Rate],E1268)</f>
        <v>1.2974</v>
      </c>
      <c r="F1267" s="6">
        <f>_xlfn.XLOOKUP(tbDailies[[#This Row],[Date]],BTC_USD_History[Date],BTC_USD_History[Close],"n/a")</f>
        <v>7355.8798829999996</v>
      </c>
      <c r="G1267" s="6">
        <f>_xlfn.XLOOKUP(tbDailies[[#This Row],[Date]],ETH_USD_History[Date(UTC)],ETH_USD_History[Value],"n/a")</f>
        <v>585.76</v>
      </c>
      <c r="H1267" s="6" t="str">
        <f>_xlfn.XLOOKUP(tbDailies[[#This Row],[Date]],VOO_USD_History[Date],VOO_USD_History[Close],"n/a")</f>
        <v>n/a</v>
      </c>
      <c r="I1267" s="8" t="str">
        <f>_xlfn.XLOOKUP(tbDailies[[#This Row],[Date]],VIX_USD_History[DATE],VIX_USD_History[CLOSE],"n/a")</f>
        <v>n/a</v>
      </c>
      <c r="J1267" s="6">
        <f>tbDailies[[#This Row],[BTC-USD]]*tbDailies[[#This Row],[FX]]</f>
        <v>9543.5185602042002</v>
      </c>
      <c r="K1267" s="6">
        <f>tbDailies[[#This Row],[ETH-USD]]*tbDailies[[#This Row],[FX]]</f>
        <v>759.96502400000008</v>
      </c>
      <c r="L1267" s="16">
        <f>_xlfn.XLOOKUP(tbDailies[[#This Row],[Month]],tbMonthlies[Month],tbMonthlies[US Inflation],L1268)</f>
        <v>2.8000000000000001E-2</v>
      </c>
      <c r="M1267" s="39">
        <f>_xlfn.XLOOKUP(tbDailies[[#This Row],[Month]],tbMonthlies[Month],tbMonthlies[Buffett Indicator],M1268)</f>
        <v>1.3463784687582165</v>
      </c>
      <c r="N1267" s="39">
        <f>_xlfn.XLOOKUP(tbDailies[[#This Row],[Month]],tbMonthlies[Month],tbMonthlies[CPI Indicator],N1268)</f>
        <v>0.73312935279890434</v>
      </c>
      <c r="O1267" s="39">
        <f>_xlfn.XLOOKUP(tbDailies[[#This Row],[Month]],tbMonthlies[Month],tbMonthlies[Shiller PE],O1268)</f>
        <v>0.22489999999999999</v>
      </c>
      <c r="P1267" s="39">
        <f>_xlfn.XLOOKUP(tbDailies[[#This Row],[Month]],tbMonthlies[Month],tbMonthlies[Unemployment],P1268)</f>
        <v>3.7999999999999999E-2</v>
      </c>
      <c r="Q1267" s="48">
        <f>_xlfn.XLOOKUP(tbDailies[[#This Row],[Month]],tbMonthlies[Month],tbMonthlies[Debt to GDP],Q1268)</f>
        <v>75.915999999999997</v>
      </c>
    </row>
    <row r="1268" spans="2:17" ht="30" customHeight="1" x14ac:dyDescent="0.25">
      <c r="B1268" s="10">
        <v>43245</v>
      </c>
      <c r="C1268" s="18" t="str">
        <f>TEXT(tbDailies[[#This Row],[Date]],"mmm-yy")</f>
        <v>May-18</v>
      </c>
      <c r="D1268" s="4">
        <v>50</v>
      </c>
      <c r="E1268" s="4" t="str">
        <f>_xlfn.XLOOKUP(tbDailies[[#This Row],[Date]],FXUSDCAD[Date],FXUSDCAD[Rate],E1269)</f>
        <v>1.2974</v>
      </c>
      <c r="F1268" s="6">
        <f>_xlfn.XLOOKUP(tbDailies[[#This Row],[Date]],BTC_USD_History[Date],BTC_USD_History[Close],"n/a")</f>
        <v>7480.1401370000003</v>
      </c>
      <c r="G1268" s="6">
        <f>_xlfn.XLOOKUP(tbDailies[[#This Row],[Date]],ETH_USD_History[Date(UTC)],ETH_USD_History[Value],"n/a")</f>
        <v>584.77</v>
      </c>
      <c r="H1268" s="6">
        <f>_xlfn.XLOOKUP(tbDailies[[#This Row],[Date]],VOO_USD_History[Date],VOO_USD_History[Close],"n/a")</f>
        <v>250.03999300000001</v>
      </c>
      <c r="I1268" s="8">
        <f>_xlfn.XLOOKUP(tbDailies[[#This Row],[Date]],VIX_USD_History[DATE],VIX_USD_History[CLOSE],"n/a")</f>
        <v>13.22</v>
      </c>
      <c r="J1268" s="6">
        <f>tbDailies[[#This Row],[BTC-USD]]*tbDailies[[#This Row],[FX]]</f>
        <v>9704.7338137438019</v>
      </c>
      <c r="K1268" s="6">
        <f>tbDailies[[#This Row],[ETH-USD]]*tbDailies[[#This Row],[FX]]</f>
        <v>758.68059800000003</v>
      </c>
      <c r="L1268" s="16">
        <f>_xlfn.XLOOKUP(tbDailies[[#This Row],[Month]],tbMonthlies[Month],tbMonthlies[US Inflation],L1269)</f>
        <v>2.8000000000000001E-2</v>
      </c>
      <c r="M1268" s="39">
        <f>_xlfn.XLOOKUP(tbDailies[[#This Row],[Month]],tbMonthlies[Month],tbMonthlies[Buffett Indicator],M1269)</f>
        <v>1.3463784687582165</v>
      </c>
      <c r="N1268" s="39">
        <f>_xlfn.XLOOKUP(tbDailies[[#This Row],[Month]],tbMonthlies[Month],tbMonthlies[CPI Indicator],N1269)</f>
        <v>0.73312935279890434</v>
      </c>
      <c r="O1268" s="39">
        <f>_xlfn.XLOOKUP(tbDailies[[#This Row],[Month]],tbMonthlies[Month],tbMonthlies[Shiller PE],O1269)</f>
        <v>0.22489999999999999</v>
      </c>
      <c r="P1268" s="39">
        <f>_xlfn.XLOOKUP(tbDailies[[#This Row],[Month]],tbMonthlies[Month],tbMonthlies[Unemployment],P1269)</f>
        <v>3.7999999999999999E-2</v>
      </c>
      <c r="Q1268" s="48">
        <f>_xlfn.XLOOKUP(tbDailies[[#This Row],[Month]],tbMonthlies[Month],tbMonthlies[Debt to GDP],Q1269)</f>
        <v>75.915999999999997</v>
      </c>
    </row>
    <row r="1269" spans="2:17" ht="30" customHeight="1" x14ac:dyDescent="0.25">
      <c r="B1269" s="10">
        <v>43244</v>
      </c>
      <c r="C1269" s="18" t="str">
        <f>TEXT(tbDailies[[#This Row],[Date]],"mmm-yy")</f>
        <v>May-18</v>
      </c>
      <c r="D1269" s="4">
        <v>50</v>
      </c>
      <c r="E1269" s="4" t="str">
        <f>_xlfn.XLOOKUP(tbDailies[[#This Row],[Date]],FXUSDCAD[Date],FXUSDCAD[Rate],E1270)</f>
        <v>1.2891</v>
      </c>
      <c r="F1269" s="6">
        <f>_xlfn.XLOOKUP(tbDailies[[#This Row],[Date]],BTC_USD_History[Date],BTC_USD_History[Close],"n/a")</f>
        <v>7587.3398440000001</v>
      </c>
      <c r="G1269" s="6">
        <f>_xlfn.XLOOKUP(tbDailies[[#This Row],[Date]],ETH_USD_History[Date(UTC)],ETH_USD_History[Value],"n/a")</f>
        <v>602.59</v>
      </c>
      <c r="H1269" s="6">
        <f>_xlfn.XLOOKUP(tbDailies[[#This Row],[Date]],VOO_USD_History[Date],VOO_USD_History[Close],"n/a")</f>
        <v>250.66999799999999</v>
      </c>
      <c r="I1269" s="8">
        <f>_xlfn.XLOOKUP(tbDailies[[#This Row],[Date]],VIX_USD_History[DATE],VIX_USD_History[CLOSE],"n/a")</f>
        <v>12.53</v>
      </c>
      <c r="J1269" s="6">
        <f>tbDailies[[#This Row],[BTC-USD]]*tbDailies[[#This Row],[FX]]</f>
        <v>9780.8397929003986</v>
      </c>
      <c r="K1269" s="6">
        <f>tbDailies[[#This Row],[ETH-USD]]*tbDailies[[#This Row],[FX]]</f>
        <v>776.79876899999999</v>
      </c>
      <c r="L1269" s="16">
        <f>_xlfn.XLOOKUP(tbDailies[[#This Row],[Month]],tbMonthlies[Month],tbMonthlies[US Inflation],L1270)</f>
        <v>2.8000000000000001E-2</v>
      </c>
      <c r="M1269" s="39">
        <f>_xlfn.XLOOKUP(tbDailies[[#This Row],[Month]],tbMonthlies[Month],tbMonthlies[Buffett Indicator],M1270)</f>
        <v>1.3463784687582165</v>
      </c>
      <c r="N1269" s="39">
        <f>_xlfn.XLOOKUP(tbDailies[[#This Row],[Month]],tbMonthlies[Month],tbMonthlies[CPI Indicator],N1270)</f>
        <v>0.73312935279890434</v>
      </c>
      <c r="O1269" s="39">
        <f>_xlfn.XLOOKUP(tbDailies[[#This Row],[Month]],tbMonthlies[Month],tbMonthlies[Shiller PE],O1270)</f>
        <v>0.22489999999999999</v>
      </c>
      <c r="P1269" s="39">
        <f>_xlfn.XLOOKUP(tbDailies[[#This Row],[Month]],tbMonthlies[Month],tbMonthlies[Unemployment],P1270)</f>
        <v>3.7999999999999999E-2</v>
      </c>
      <c r="Q1269" s="48">
        <f>_xlfn.XLOOKUP(tbDailies[[#This Row],[Month]],tbMonthlies[Month],tbMonthlies[Debt to GDP],Q1270)</f>
        <v>75.915999999999997</v>
      </c>
    </row>
    <row r="1270" spans="2:17" ht="30" customHeight="1" x14ac:dyDescent="0.25">
      <c r="B1270" s="10">
        <v>43243</v>
      </c>
      <c r="C1270" s="18" t="str">
        <f>TEXT(tbDailies[[#This Row],[Date]],"mmm-yy")</f>
        <v>May-18</v>
      </c>
      <c r="D1270" s="4">
        <v>50</v>
      </c>
      <c r="E1270" s="4" t="str">
        <f>_xlfn.XLOOKUP(tbDailies[[#This Row],[Date]],FXUSDCAD[Date],FXUSDCAD[Rate],E1271)</f>
        <v>1.2876</v>
      </c>
      <c r="F1270" s="6">
        <f>_xlfn.XLOOKUP(tbDailies[[#This Row],[Date]],BTC_USD_History[Date],BTC_USD_History[Close],"n/a")</f>
        <v>7557.8198240000002</v>
      </c>
      <c r="G1270" s="6">
        <f>_xlfn.XLOOKUP(tbDailies[[#This Row],[Date]],ETH_USD_History[Date(UTC)],ETH_USD_History[Value],"n/a")</f>
        <v>577.01</v>
      </c>
      <c r="H1270" s="6">
        <f>_xlfn.XLOOKUP(tbDailies[[#This Row],[Date]],VOO_USD_History[Date],VOO_USD_History[Close],"n/a")</f>
        <v>251.14999399999999</v>
      </c>
      <c r="I1270" s="8">
        <f>_xlfn.XLOOKUP(tbDailies[[#This Row],[Date]],VIX_USD_History[DATE],VIX_USD_History[CLOSE],"n/a")</f>
        <v>12.58</v>
      </c>
      <c r="J1270" s="6">
        <f>tbDailies[[#This Row],[BTC-USD]]*tbDailies[[#This Row],[FX]]</f>
        <v>9731.4488053824007</v>
      </c>
      <c r="K1270" s="6">
        <f>tbDailies[[#This Row],[ETH-USD]]*tbDailies[[#This Row],[FX]]</f>
        <v>742.95807600000001</v>
      </c>
      <c r="L1270" s="16">
        <f>_xlfn.XLOOKUP(tbDailies[[#This Row],[Month]],tbMonthlies[Month],tbMonthlies[US Inflation],L1271)</f>
        <v>2.8000000000000001E-2</v>
      </c>
      <c r="M1270" s="39">
        <f>_xlfn.XLOOKUP(tbDailies[[#This Row],[Month]],tbMonthlies[Month],tbMonthlies[Buffett Indicator],M1271)</f>
        <v>1.3463784687582165</v>
      </c>
      <c r="N1270" s="39">
        <f>_xlfn.XLOOKUP(tbDailies[[#This Row],[Month]],tbMonthlies[Month],tbMonthlies[CPI Indicator],N1271)</f>
        <v>0.73312935279890434</v>
      </c>
      <c r="O1270" s="39">
        <f>_xlfn.XLOOKUP(tbDailies[[#This Row],[Month]],tbMonthlies[Month],tbMonthlies[Shiller PE],O1271)</f>
        <v>0.22489999999999999</v>
      </c>
      <c r="P1270" s="39">
        <f>_xlfn.XLOOKUP(tbDailies[[#This Row],[Month]],tbMonthlies[Month],tbMonthlies[Unemployment],P1271)</f>
        <v>3.7999999999999999E-2</v>
      </c>
      <c r="Q1270" s="48">
        <f>_xlfn.XLOOKUP(tbDailies[[#This Row],[Month]],tbMonthlies[Month],tbMonthlies[Debt to GDP],Q1271)</f>
        <v>75.915999999999997</v>
      </c>
    </row>
    <row r="1271" spans="2:17" ht="30" customHeight="1" x14ac:dyDescent="0.25">
      <c r="B1271" s="10">
        <v>43242</v>
      </c>
      <c r="C1271" s="18" t="str">
        <f>TEXT(tbDailies[[#This Row],[Date]],"mmm-yy")</f>
        <v>May-18</v>
      </c>
      <c r="D1271" s="4">
        <v>50</v>
      </c>
      <c r="E1271" s="4" t="str">
        <f>_xlfn.XLOOKUP(tbDailies[[#This Row],[Date]],FXUSDCAD[Date],FXUSDCAD[Rate],E1272)</f>
        <v>1.2786</v>
      </c>
      <c r="F1271" s="6">
        <f>_xlfn.XLOOKUP(tbDailies[[#This Row],[Date]],BTC_USD_History[Date],BTC_USD_History[Close],"n/a")</f>
        <v>8041.7797849999997</v>
      </c>
      <c r="G1271" s="6">
        <f>_xlfn.XLOOKUP(tbDailies[[#This Row],[Date]],ETH_USD_History[Date(UTC)],ETH_USD_History[Value],"n/a")</f>
        <v>640.84</v>
      </c>
      <c r="H1271" s="6">
        <f>_xlfn.XLOOKUP(tbDailies[[#This Row],[Date]],VOO_USD_History[Date],VOO_USD_History[Close],"n/a")</f>
        <v>250.36999499999999</v>
      </c>
      <c r="I1271" s="8">
        <f>_xlfn.XLOOKUP(tbDailies[[#This Row],[Date]],VIX_USD_History[DATE],VIX_USD_History[CLOSE],"n/a")</f>
        <v>13.22</v>
      </c>
      <c r="J1271" s="6">
        <f>tbDailies[[#This Row],[BTC-USD]]*tbDailies[[#This Row],[FX]]</f>
        <v>10282.219633101</v>
      </c>
      <c r="K1271" s="6">
        <f>tbDailies[[#This Row],[ETH-USD]]*tbDailies[[#This Row],[FX]]</f>
        <v>819.37802399999998</v>
      </c>
      <c r="L1271" s="16">
        <f>_xlfn.XLOOKUP(tbDailies[[#This Row],[Month]],tbMonthlies[Month],tbMonthlies[US Inflation],L1272)</f>
        <v>2.8000000000000001E-2</v>
      </c>
      <c r="M1271" s="39">
        <f>_xlfn.XLOOKUP(tbDailies[[#This Row],[Month]],tbMonthlies[Month],tbMonthlies[Buffett Indicator],M1272)</f>
        <v>1.3463784687582165</v>
      </c>
      <c r="N1271" s="39">
        <f>_xlfn.XLOOKUP(tbDailies[[#This Row],[Month]],tbMonthlies[Month],tbMonthlies[CPI Indicator],N1272)</f>
        <v>0.73312935279890434</v>
      </c>
      <c r="O1271" s="39">
        <f>_xlfn.XLOOKUP(tbDailies[[#This Row],[Month]],tbMonthlies[Month],tbMonthlies[Shiller PE],O1272)</f>
        <v>0.22489999999999999</v>
      </c>
      <c r="P1271" s="39">
        <f>_xlfn.XLOOKUP(tbDailies[[#This Row],[Month]],tbMonthlies[Month],tbMonthlies[Unemployment],P1272)</f>
        <v>3.7999999999999999E-2</v>
      </c>
      <c r="Q1271" s="48">
        <f>_xlfn.XLOOKUP(tbDailies[[#This Row],[Month]],tbMonthlies[Month],tbMonthlies[Debt to GDP],Q1272)</f>
        <v>75.915999999999997</v>
      </c>
    </row>
    <row r="1272" spans="2:17" ht="30" customHeight="1" x14ac:dyDescent="0.25">
      <c r="B1272" s="10">
        <v>43241</v>
      </c>
      <c r="C1272" s="18" t="str">
        <f>TEXT(tbDailies[[#This Row],[Date]],"mmm-yy")</f>
        <v>May-18</v>
      </c>
      <c r="D1272" s="4">
        <v>50</v>
      </c>
      <c r="E1272" s="4" t="str">
        <f>_xlfn.XLOOKUP(tbDailies[[#This Row],[Date]],FXUSDCAD[Date],FXUSDCAD[Rate],E1273)</f>
        <v>1.2880</v>
      </c>
      <c r="F1272" s="6">
        <f>_xlfn.XLOOKUP(tbDailies[[#This Row],[Date]],BTC_USD_History[Date],BTC_USD_History[Close],"n/a")</f>
        <v>8418.9902340000008</v>
      </c>
      <c r="G1272" s="6">
        <f>_xlfn.XLOOKUP(tbDailies[[#This Row],[Date]],ETH_USD_History[Date(UTC)],ETH_USD_History[Value],"n/a")</f>
        <v>696.73</v>
      </c>
      <c r="H1272" s="6">
        <f>_xlfn.XLOOKUP(tbDailies[[#This Row],[Date]],VOO_USD_History[Date],VOO_USD_History[Close],"n/a")</f>
        <v>251.08999600000001</v>
      </c>
      <c r="I1272" s="8">
        <f>_xlfn.XLOOKUP(tbDailies[[#This Row],[Date]],VIX_USD_History[DATE],VIX_USD_History[CLOSE],"n/a")</f>
        <v>13.08</v>
      </c>
      <c r="J1272" s="6">
        <f>tbDailies[[#This Row],[BTC-USD]]*tbDailies[[#This Row],[FX]]</f>
        <v>10843.659421392002</v>
      </c>
      <c r="K1272" s="6">
        <f>tbDailies[[#This Row],[ETH-USD]]*tbDailies[[#This Row],[FX]]</f>
        <v>897.38824</v>
      </c>
      <c r="L1272" s="16">
        <f>_xlfn.XLOOKUP(tbDailies[[#This Row],[Month]],tbMonthlies[Month],tbMonthlies[US Inflation],L1273)</f>
        <v>2.8000000000000001E-2</v>
      </c>
      <c r="M1272" s="39">
        <f>_xlfn.XLOOKUP(tbDailies[[#This Row],[Month]],tbMonthlies[Month],tbMonthlies[Buffett Indicator],M1273)</f>
        <v>1.3463784687582165</v>
      </c>
      <c r="N1272" s="39">
        <f>_xlfn.XLOOKUP(tbDailies[[#This Row],[Month]],tbMonthlies[Month],tbMonthlies[CPI Indicator],N1273)</f>
        <v>0.73312935279890434</v>
      </c>
      <c r="O1272" s="39">
        <f>_xlfn.XLOOKUP(tbDailies[[#This Row],[Month]],tbMonthlies[Month],tbMonthlies[Shiller PE],O1273)</f>
        <v>0.22489999999999999</v>
      </c>
      <c r="P1272" s="39">
        <f>_xlfn.XLOOKUP(tbDailies[[#This Row],[Month]],tbMonthlies[Month],tbMonthlies[Unemployment],P1273)</f>
        <v>3.7999999999999999E-2</v>
      </c>
      <c r="Q1272" s="48">
        <f>_xlfn.XLOOKUP(tbDailies[[#This Row],[Month]],tbMonthlies[Month],tbMonthlies[Debt to GDP],Q1273)</f>
        <v>75.915999999999997</v>
      </c>
    </row>
    <row r="1273" spans="2:17" ht="30" customHeight="1" x14ac:dyDescent="0.25">
      <c r="B1273" s="10">
        <v>43240</v>
      </c>
      <c r="C1273" s="18" t="str">
        <f>TEXT(tbDailies[[#This Row],[Date]],"mmm-yy")</f>
        <v>May-18</v>
      </c>
      <c r="D1273" s="4">
        <v>50</v>
      </c>
      <c r="E1273" s="4" t="str">
        <f>_xlfn.XLOOKUP(tbDailies[[#This Row],[Date]],FXUSDCAD[Date],FXUSDCAD[Rate],E1274)</f>
        <v>1.2880</v>
      </c>
      <c r="F1273" s="6">
        <f>_xlfn.XLOOKUP(tbDailies[[#This Row],[Date]],BTC_USD_History[Date],BTC_USD_History[Close],"n/a")</f>
        <v>8513.25</v>
      </c>
      <c r="G1273" s="6">
        <f>_xlfn.XLOOKUP(tbDailies[[#This Row],[Date]],ETH_USD_History[Date(UTC)],ETH_USD_History[Value],"n/a")</f>
        <v>715.15</v>
      </c>
      <c r="H1273" s="6" t="str">
        <f>_xlfn.XLOOKUP(tbDailies[[#This Row],[Date]],VOO_USD_History[Date],VOO_USD_History[Close],"n/a")</f>
        <v>n/a</v>
      </c>
      <c r="I1273" s="8" t="str">
        <f>_xlfn.XLOOKUP(tbDailies[[#This Row],[Date]],VIX_USD_History[DATE],VIX_USD_History[CLOSE],"n/a")</f>
        <v>n/a</v>
      </c>
      <c r="J1273" s="6">
        <f>tbDailies[[#This Row],[BTC-USD]]*tbDailies[[#This Row],[FX]]</f>
        <v>10965.066000000001</v>
      </c>
      <c r="K1273" s="6">
        <f>tbDailies[[#This Row],[ETH-USD]]*tbDailies[[#This Row],[FX]]</f>
        <v>921.11320000000001</v>
      </c>
      <c r="L1273" s="16">
        <f>_xlfn.XLOOKUP(tbDailies[[#This Row],[Month]],tbMonthlies[Month],tbMonthlies[US Inflation],L1274)</f>
        <v>2.8000000000000001E-2</v>
      </c>
      <c r="M1273" s="39">
        <f>_xlfn.XLOOKUP(tbDailies[[#This Row],[Month]],tbMonthlies[Month],tbMonthlies[Buffett Indicator],M1274)</f>
        <v>1.3463784687582165</v>
      </c>
      <c r="N1273" s="39">
        <f>_xlfn.XLOOKUP(tbDailies[[#This Row],[Month]],tbMonthlies[Month],tbMonthlies[CPI Indicator],N1274)</f>
        <v>0.73312935279890434</v>
      </c>
      <c r="O1273" s="39">
        <f>_xlfn.XLOOKUP(tbDailies[[#This Row],[Month]],tbMonthlies[Month],tbMonthlies[Shiller PE],O1274)</f>
        <v>0.22489999999999999</v>
      </c>
      <c r="P1273" s="39">
        <f>_xlfn.XLOOKUP(tbDailies[[#This Row],[Month]],tbMonthlies[Month],tbMonthlies[Unemployment],P1274)</f>
        <v>3.7999999999999999E-2</v>
      </c>
      <c r="Q1273" s="48">
        <f>_xlfn.XLOOKUP(tbDailies[[#This Row],[Month]],tbMonthlies[Month],tbMonthlies[Debt to GDP],Q1274)</f>
        <v>75.915999999999997</v>
      </c>
    </row>
    <row r="1274" spans="2:17" ht="30" customHeight="1" x14ac:dyDescent="0.25">
      <c r="B1274" s="10">
        <v>43239</v>
      </c>
      <c r="C1274" s="18" t="str">
        <f>TEXT(tbDailies[[#This Row],[Date]],"mmm-yy")</f>
        <v>May-18</v>
      </c>
      <c r="D1274" s="4">
        <v>50</v>
      </c>
      <c r="E1274" s="4" t="str">
        <f>_xlfn.XLOOKUP(tbDailies[[#This Row],[Date]],FXUSDCAD[Date],FXUSDCAD[Rate],E1275)</f>
        <v>1.2880</v>
      </c>
      <c r="F1274" s="6">
        <f>_xlfn.XLOOKUP(tbDailies[[#This Row],[Date]],BTC_USD_History[Date],BTC_USD_History[Close],"n/a")</f>
        <v>8247.1796880000002</v>
      </c>
      <c r="G1274" s="6">
        <f>_xlfn.XLOOKUP(tbDailies[[#This Row],[Date]],ETH_USD_History[Date(UTC)],ETH_USD_History[Value],"n/a")</f>
        <v>696.05</v>
      </c>
      <c r="H1274" s="6" t="str">
        <f>_xlfn.XLOOKUP(tbDailies[[#This Row],[Date]],VOO_USD_History[Date],VOO_USD_History[Close],"n/a")</f>
        <v>n/a</v>
      </c>
      <c r="I1274" s="8" t="str">
        <f>_xlfn.XLOOKUP(tbDailies[[#This Row],[Date]],VIX_USD_History[DATE],VIX_USD_History[CLOSE],"n/a")</f>
        <v>n/a</v>
      </c>
      <c r="J1274" s="6">
        <f>tbDailies[[#This Row],[BTC-USD]]*tbDailies[[#This Row],[FX]]</f>
        <v>10622.367438144</v>
      </c>
      <c r="K1274" s="6">
        <f>tbDailies[[#This Row],[ETH-USD]]*tbDailies[[#This Row],[FX]]</f>
        <v>896.51239999999996</v>
      </c>
      <c r="L1274" s="16">
        <f>_xlfn.XLOOKUP(tbDailies[[#This Row],[Month]],tbMonthlies[Month],tbMonthlies[US Inflation],L1275)</f>
        <v>2.8000000000000001E-2</v>
      </c>
      <c r="M1274" s="39">
        <f>_xlfn.XLOOKUP(tbDailies[[#This Row],[Month]],tbMonthlies[Month],tbMonthlies[Buffett Indicator],M1275)</f>
        <v>1.3463784687582165</v>
      </c>
      <c r="N1274" s="39">
        <f>_xlfn.XLOOKUP(tbDailies[[#This Row],[Month]],tbMonthlies[Month],tbMonthlies[CPI Indicator],N1275)</f>
        <v>0.73312935279890434</v>
      </c>
      <c r="O1274" s="39">
        <f>_xlfn.XLOOKUP(tbDailies[[#This Row],[Month]],tbMonthlies[Month],tbMonthlies[Shiller PE],O1275)</f>
        <v>0.22489999999999999</v>
      </c>
      <c r="P1274" s="39">
        <f>_xlfn.XLOOKUP(tbDailies[[#This Row],[Month]],tbMonthlies[Month],tbMonthlies[Unemployment],P1275)</f>
        <v>3.7999999999999999E-2</v>
      </c>
      <c r="Q1274" s="48">
        <f>_xlfn.XLOOKUP(tbDailies[[#This Row],[Month]],tbMonthlies[Month],tbMonthlies[Debt to GDP],Q1275)</f>
        <v>75.915999999999997</v>
      </c>
    </row>
    <row r="1275" spans="2:17" ht="30" customHeight="1" x14ac:dyDescent="0.25">
      <c r="B1275" s="10">
        <v>43238</v>
      </c>
      <c r="C1275" s="18" t="str">
        <f>TEXT(tbDailies[[#This Row],[Date]],"mmm-yy")</f>
        <v>May-18</v>
      </c>
      <c r="D1275" s="4">
        <v>50</v>
      </c>
      <c r="E1275" s="4" t="str">
        <f>_xlfn.XLOOKUP(tbDailies[[#This Row],[Date]],FXUSDCAD[Date],FXUSDCAD[Rate],E1276)</f>
        <v>1.2880</v>
      </c>
      <c r="F1275" s="6">
        <f>_xlfn.XLOOKUP(tbDailies[[#This Row],[Date]],BTC_USD_History[Date],BTC_USD_History[Close],"n/a")</f>
        <v>8250.9697269999997</v>
      </c>
      <c r="G1275" s="6">
        <f>_xlfn.XLOOKUP(tbDailies[[#This Row],[Date]],ETH_USD_History[Date(UTC)],ETH_USD_History[Value],"n/a")</f>
        <v>693.57</v>
      </c>
      <c r="H1275" s="6">
        <f>_xlfn.XLOOKUP(tbDailies[[#This Row],[Date]],VOO_USD_History[Date],VOO_USD_History[Close],"n/a")</f>
        <v>249.259995</v>
      </c>
      <c r="I1275" s="8">
        <f>_xlfn.XLOOKUP(tbDailies[[#This Row],[Date]],VIX_USD_History[DATE],VIX_USD_History[CLOSE],"n/a")</f>
        <v>13.42</v>
      </c>
      <c r="J1275" s="6">
        <f>tbDailies[[#This Row],[BTC-USD]]*tbDailies[[#This Row],[FX]]</f>
        <v>10627.249008376</v>
      </c>
      <c r="K1275" s="6">
        <f>tbDailies[[#This Row],[ETH-USD]]*tbDailies[[#This Row],[FX]]</f>
        <v>893.31816000000003</v>
      </c>
      <c r="L1275" s="16">
        <f>_xlfn.XLOOKUP(tbDailies[[#This Row],[Month]],tbMonthlies[Month],tbMonthlies[US Inflation],L1276)</f>
        <v>2.8000000000000001E-2</v>
      </c>
      <c r="M1275" s="39">
        <f>_xlfn.XLOOKUP(tbDailies[[#This Row],[Month]],tbMonthlies[Month],tbMonthlies[Buffett Indicator],M1276)</f>
        <v>1.3463784687582165</v>
      </c>
      <c r="N1275" s="39">
        <f>_xlfn.XLOOKUP(tbDailies[[#This Row],[Month]],tbMonthlies[Month],tbMonthlies[CPI Indicator],N1276)</f>
        <v>0.73312935279890434</v>
      </c>
      <c r="O1275" s="39">
        <f>_xlfn.XLOOKUP(tbDailies[[#This Row],[Month]],tbMonthlies[Month],tbMonthlies[Shiller PE],O1276)</f>
        <v>0.22489999999999999</v>
      </c>
      <c r="P1275" s="39">
        <f>_xlfn.XLOOKUP(tbDailies[[#This Row],[Month]],tbMonthlies[Month],tbMonthlies[Unemployment],P1276)</f>
        <v>3.7999999999999999E-2</v>
      </c>
      <c r="Q1275" s="48">
        <f>_xlfn.XLOOKUP(tbDailies[[#This Row],[Month]],tbMonthlies[Month],tbMonthlies[Debt to GDP],Q1276)</f>
        <v>75.915999999999997</v>
      </c>
    </row>
    <row r="1276" spans="2:17" ht="30" customHeight="1" x14ac:dyDescent="0.25">
      <c r="B1276" s="10">
        <v>43237</v>
      </c>
      <c r="C1276" s="18" t="str">
        <f>TEXT(tbDailies[[#This Row],[Date]],"mmm-yy")</f>
        <v>May-18</v>
      </c>
      <c r="D1276" s="4">
        <v>50</v>
      </c>
      <c r="E1276" s="4" t="str">
        <f>_xlfn.XLOOKUP(tbDailies[[#This Row],[Date]],FXUSDCAD[Date],FXUSDCAD[Rate],E1277)</f>
        <v>1.2801</v>
      </c>
      <c r="F1276" s="6">
        <f>_xlfn.XLOOKUP(tbDailies[[#This Row],[Date]],BTC_USD_History[Date],BTC_USD_History[Close],"n/a")</f>
        <v>8094.3198240000002</v>
      </c>
      <c r="G1276" s="6">
        <f>_xlfn.XLOOKUP(tbDailies[[#This Row],[Date]],ETH_USD_History[Date(UTC)],ETH_USD_History[Value],"n/a")</f>
        <v>668.38</v>
      </c>
      <c r="H1276" s="6">
        <f>_xlfn.XLOOKUP(tbDailies[[#This Row],[Date]],VOO_USD_History[Date],VOO_USD_History[Close],"n/a")</f>
        <v>249.88000500000001</v>
      </c>
      <c r="I1276" s="8">
        <f>_xlfn.XLOOKUP(tbDailies[[#This Row],[Date]],VIX_USD_History[DATE],VIX_USD_History[CLOSE],"n/a")</f>
        <v>13.43</v>
      </c>
      <c r="J1276" s="6">
        <f>tbDailies[[#This Row],[BTC-USD]]*tbDailies[[#This Row],[FX]]</f>
        <v>10361.5388067024</v>
      </c>
      <c r="K1276" s="6">
        <f>tbDailies[[#This Row],[ETH-USD]]*tbDailies[[#This Row],[FX]]</f>
        <v>855.59323800000004</v>
      </c>
      <c r="L1276" s="16">
        <f>_xlfn.XLOOKUP(tbDailies[[#This Row],[Month]],tbMonthlies[Month],tbMonthlies[US Inflation],L1277)</f>
        <v>2.8000000000000001E-2</v>
      </c>
      <c r="M1276" s="39">
        <f>_xlfn.XLOOKUP(tbDailies[[#This Row],[Month]],tbMonthlies[Month],tbMonthlies[Buffett Indicator],M1277)</f>
        <v>1.3463784687582165</v>
      </c>
      <c r="N1276" s="39">
        <f>_xlfn.XLOOKUP(tbDailies[[#This Row],[Month]],tbMonthlies[Month],tbMonthlies[CPI Indicator],N1277)</f>
        <v>0.73312935279890434</v>
      </c>
      <c r="O1276" s="39">
        <f>_xlfn.XLOOKUP(tbDailies[[#This Row],[Month]],tbMonthlies[Month],tbMonthlies[Shiller PE],O1277)</f>
        <v>0.22489999999999999</v>
      </c>
      <c r="P1276" s="39">
        <f>_xlfn.XLOOKUP(tbDailies[[#This Row],[Month]],tbMonthlies[Month],tbMonthlies[Unemployment],P1277)</f>
        <v>3.7999999999999999E-2</v>
      </c>
      <c r="Q1276" s="48">
        <f>_xlfn.XLOOKUP(tbDailies[[#This Row],[Month]],tbMonthlies[Month],tbMonthlies[Debt to GDP],Q1277)</f>
        <v>75.915999999999997</v>
      </c>
    </row>
    <row r="1277" spans="2:17" ht="30" customHeight="1" x14ac:dyDescent="0.25">
      <c r="B1277" s="10">
        <v>43236</v>
      </c>
      <c r="C1277" s="18" t="str">
        <f>TEXT(tbDailies[[#This Row],[Date]],"mmm-yy")</f>
        <v>May-18</v>
      </c>
      <c r="D1277" s="4">
        <v>50</v>
      </c>
      <c r="E1277" s="4" t="str">
        <f>_xlfn.XLOOKUP(tbDailies[[#This Row],[Date]],FXUSDCAD[Date],FXUSDCAD[Rate],E1278)</f>
        <v>1.2809</v>
      </c>
      <c r="F1277" s="6">
        <f>_xlfn.XLOOKUP(tbDailies[[#This Row],[Date]],BTC_USD_History[Date],BTC_USD_History[Close],"n/a")</f>
        <v>8368.8300780000009</v>
      </c>
      <c r="G1277" s="6">
        <f>_xlfn.XLOOKUP(tbDailies[[#This Row],[Date]],ETH_USD_History[Date(UTC)],ETH_USD_History[Value],"n/a")</f>
        <v>706.72</v>
      </c>
      <c r="H1277" s="6">
        <f>_xlfn.XLOOKUP(tbDailies[[#This Row],[Date]],VOO_USD_History[Date],VOO_USD_History[Close],"n/a")</f>
        <v>250.08999600000001</v>
      </c>
      <c r="I1277" s="8">
        <f>_xlfn.XLOOKUP(tbDailies[[#This Row],[Date]],VIX_USD_History[DATE],VIX_USD_History[CLOSE],"n/a")</f>
        <v>13.42</v>
      </c>
      <c r="J1277" s="6">
        <f>tbDailies[[#This Row],[BTC-USD]]*tbDailies[[#This Row],[FX]]</f>
        <v>10719.6344469102</v>
      </c>
      <c r="K1277" s="6">
        <f>tbDailies[[#This Row],[ETH-USD]]*tbDailies[[#This Row],[FX]]</f>
        <v>905.23764800000004</v>
      </c>
      <c r="L1277" s="16">
        <f>_xlfn.XLOOKUP(tbDailies[[#This Row],[Month]],tbMonthlies[Month],tbMonthlies[US Inflation],L1278)</f>
        <v>2.8000000000000001E-2</v>
      </c>
      <c r="M1277" s="39">
        <f>_xlfn.XLOOKUP(tbDailies[[#This Row],[Month]],tbMonthlies[Month],tbMonthlies[Buffett Indicator],M1278)</f>
        <v>1.3463784687582165</v>
      </c>
      <c r="N1277" s="39">
        <f>_xlfn.XLOOKUP(tbDailies[[#This Row],[Month]],tbMonthlies[Month],tbMonthlies[CPI Indicator],N1278)</f>
        <v>0.73312935279890434</v>
      </c>
      <c r="O1277" s="39">
        <f>_xlfn.XLOOKUP(tbDailies[[#This Row],[Month]],tbMonthlies[Month],tbMonthlies[Shiller PE],O1278)</f>
        <v>0.22489999999999999</v>
      </c>
      <c r="P1277" s="39">
        <f>_xlfn.XLOOKUP(tbDailies[[#This Row],[Month]],tbMonthlies[Month],tbMonthlies[Unemployment],P1278)</f>
        <v>3.7999999999999999E-2</v>
      </c>
      <c r="Q1277" s="48">
        <f>_xlfn.XLOOKUP(tbDailies[[#This Row],[Month]],tbMonthlies[Month],tbMonthlies[Debt to GDP],Q1278)</f>
        <v>75.915999999999997</v>
      </c>
    </row>
    <row r="1278" spans="2:17" ht="30" customHeight="1" x14ac:dyDescent="0.25">
      <c r="B1278" s="10">
        <v>43235</v>
      </c>
      <c r="C1278" s="18" t="str">
        <f>TEXT(tbDailies[[#This Row],[Date]],"mmm-yy")</f>
        <v>May-18</v>
      </c>
      <c r="D1278" s="4">
        <v>50</v>
      </c>
      <c r="E1278" s="4" t="str">
        <f>_xlfn.XLOOKUP(tbDailies[[#This Row],[Date]],FXUSDCAD[Date],FXUSDCAD[Rate],E1279)</f>
        <v>1.2876</v>
      </c>
      <c r="F1278" s="6">
        <f>_xlfn.XLOOKUP(tbDailies[[#This Row],[Date]],BTC_USD_History[Date],BTC_USD_History[Close],"n/a")</f>
        <v>8510.3798829999996</v>
      </c>
      <c r="G1278" s="6">
        <f>_xlfn.XLOOKUP(tbDailies[[#This Row],[Date]],ETH_USD_History[Date(UTC)],ETH_USD_History[Value],"n/a")</f>
        <v>705.64</v>
      </c>
      <c r="H1278" s="6">
        <f>_xlfn.XLOOKUP(tbDailies[[#This Row],[Date]],VOO_USD_History[Date],VOO_USD_History[Close],"n/a")</f>
        <v>249.029999</v>
      </c>
      <c r="I1278" s="8">
        <f>_xlfn.XLOOKUP(tbDailies[[#This Row],[Date]],VIX_USD_History[DATE],VIX_USD_History[CLOSE],"n/a")</f>
        <v>14.63</v>
      </c>
      <c r="J1278" s="6">
        <f>tbDailies[[#This Row],[BTC-USD]]*tbDailies[[#This Row],[FX]]</f>
        <v>10957.9651373508</v>
      </c>
      <c r="K1278" s="6">
        <f>tbDailies[[#This Row],[ETH-USD]]*tbDailies[[#This Row],[FX]]</f>
        <v>908.58206400000006</v>
      </c>
      <c r="L1278" s="16">
        <f>_xlfn.XLOOKUP(tbDailies[[#This Row],[Month]],tbMonthlies[Month],tbMonthlies[US Inflation],L1279)</f>
        <v>2.8000000000000001E-2</v>
      </c>
      <c r="M1278" s="39">
        <f>_xlfn.XLOOKUP(tbDailies[[#This Row],[Month]],tbMonthlies[Month],tbMonthlies[Buffett Indicator],M1279)</f>
        <v>1.3463784687582165</v>
      </c>
      <c r="N1278" s="39">
        <f>_xlfn.XLOOKUP(tbDailies[[#This Row],[Month]],tbMonthlies[Month],tbMonthlies[CPI Indicator],N1279)</f>
        <v>0.73312935279890434</v>
      </c>
      <c r="O1278" s="39">
        <f>_xlfn.XLOOKUP(tbDailies[[#This Row],[Month]],tbMonthlies[Month],tbMonthlies[Shiller PE],O1279)</f>
        <v>0.22489999999999999</v>
      </c>
      <c r="P1278" s="39">
        <f>_xlfn.XLOOKUP(tbDailies[[#This Row],[Month]],tbMonthlies[Month],tbMonthlies[Unemployment],P1279)</f>
        <v>3.7999999999999999E-2</v>
      </c>
      <c r="Q1278" s="48">
        <f>_xlfn.XLOOKUP(tbDailies[[#This Row],[Month]],tbMonthlies[Month],tbMonthlies[Debt to GDP],Q1279)</f>
        <v>75.915999999999997</v>
      </c>
    </row>
    <row r="1279" spans="2:17" ht="30" customHeight="1" x14ac:dyDescent="0.25">
      <c r="B1279" s="10">
        <v>43234</v>
      </c>
      <c r="C1279" s="18" t="str">
        <f>TEXT(tbDailies[[#This Row],[Date]],"mmm-yy")</f>
        <v>May-18</v>
      </c>
      <c r="D1279" s="4">
        <v>50</v>
      </c>
      <c r="E1279" s="4" t="str">
        <f>_xlfn.XLOOKUP(tbDailies[[#This Row],[Date]],FXUSDCAD[Date],FXUSDCAD[Rate],E1280)</f>
        <v>1.2775</v>
      </c>
      <c r="F1279" s="6">
        <f>_xlfn.XLOOKUP(tbDailies[[#This Row],[Date]],BTC_USD_History[Date],BTC_USD_History[Close],"n/a")</f>
        <v>8716.7900389999995</v>
      </c>
      <c r="G1279" s="6">
        <f>_xlfn.XLOOKUP(tbDailies[[#This Row],[Date]],ETH_USD_History[Date(UTC)],ETH_USD_History[Value],"n/a")</f>
        <v>727.41</v>
      </c>
      <c r="H1279" s="6">
        <f>_xlfn.XLOOKUP(tbDailies[[#This Row],[Date]],VOO_USD_History[Date],VOO_USD_History[Close],"n/a")</f>
        <v>250.75</v>
      </c>
      <c r="I1279" s="8">
        <f>_xlfn.XLOOKUP(tbDailies[[#This Row],[Date]],VIX_USD_History[DATE],VIX_USD_History[CLOSE],"n/a")</f>
        <v>12.93</v>
      </c>
      <c r="J1279" s="6">
        <f>tbDailies[[#This Row],[BTC-USD]]*tbDailies[[#This Row],[FX]]</f>
        <v>11135.6992748225</v>
      </c>
      <c r="K1279" s="6">
        <f>tbDailies[[#This Row],[ETH-USD]]*tbDailies[[#This Row],[FX]]</f>
        <v>929.26627500000006</v>
      </c>
      <c r="L1279" s="16">
        <f>_xlfn.XLOOKUP(tbDailies[[#This Row],[Month]],tbMonthlies[Month],tbMonthlies[US Inflation],L1280)</f>
        <v>2.8000000000000001E-2</v>
      </c>
      <c r="M1279" s="39">
        <f>_xlfn.XLOOKUP(tbDailies[[#This Row],[Month]],tbMonthlies[Month],tbMonthlies[Buffett Indicator],M1280)</f>
        <v>1.3463784687582165</v>
      </c>
      <c r="N1279" s="39">
        <f>_xlfn.XLOOKUP(tbDailies[[#This Row],[Month]],tbMonthlies[Month],tbMonthlies[CPI Indicator],N1280)</f>
        <v>0.73312935279890434</v>
      </c>
      <c r="O1279" s="39">
        <f>_xlfn.XLOOKUP(tbDailies[[#This Row],[Month]],tbMonthlies[Month],tbMonthlies[Shiller PE],O1280)</f>
        <v>0.22489999999999999</v>
      </c>
      <c r="P1279" s="39">
        <f>_xlfn.XLOOKUP(tbDailies[[#This Row],[Month]],tbMonthlies[Month],tbMonthlies[Unemployment],P1280)</f>
        <v>3.7999999999999999E-2</v>
      </c>
      <c r="Q1279" s="48">
        <f>_xlfn.XLOOKUP(tbDailies[[#This Row],[Month]],tbMonthlies[Month],tbMonthlies[Debt to GDP],Q1280)</f>
        <v>75.915999999999997</v>
      </c>
    </row>
    <row r="1280" spans="2:17" ht="30" customHeight="1" x14ac:dyDescent="0.25">
      <c r="B1280" s="10">
        <v>43233</v>
      </c>
      <c r="C1280" s="18" t="str">
        <f>TEXT(tbDailies[[#This Row],[Date]],"mmm-yy")</f>
        <v>May-18</v>
      </c>
      <c r="D1280" s="4">
        <v>50</v>
      </c>
      <c r="E1280" s="4" t="str">
        <f>_xlfn.XLOOKUP(tbDailies[[#This Row],[Date]],FXUSDCAD[Date],FXUSDCAD[Rate],E1281)</f>
        <v>1.2779</v>
      </c>
      <c r="F1280" s="6">
        <f>_xlfn.XLOOKUP(tbDailies[[#This Row],[Date]],BTC_USD_History[Date],BTC_USD_History[Close],"n/a")</f>
        <v>8723.9404300000006</v>
      </c>
      <c r="G1280" s="6">
        <f>_xlfn.XLOOKUP(tbDailies[[#This Row],[Date]],ETH_USD_History[Date(UTC)],ETH_USD_History[Value],"n/a")</f>
        <v>729.34</v>
      </c>
      <c r="H1280" s="6" t="str">
        <f>_xlfn.XLOOKUP(tbDailies[[#This Row],[Date]],VOO_USD_History[Date],VOO_USD_History[Close],"n/a")</f>
        <v>n/a</v>
      </c>
      <c r="I1280" s="8" t="str">
        <f>_xlfn.XLOOKUP(tbDailies[[#This Row],[Date]],VIX_USD_History[DATE],VIX_USD_History[CLOSE],"n/a")</f>
        <v>n/a</v>
      </c>
      <c r="J1280" s="6">
        <f>tbDailies[[#This Row],[BTC-USD]]*tbDailies[[#This Row],[FX]]</f>
        <v>11148.323475497002</v>
      </c>
      <c r="K1280" s="6">
        <f>tbDailies[[#This Row],[ETH-USD]]*tbDailies[[#This Row],[FX]]</f>
        <v>932.02358600000002</v>
      </c>
      <c r="L1280" s="16">
        <f>_xlfn.XLOOKUP(tbDailies[[#This Row],[Month]],tbMonthlies[Month],tbMonthlies[US Inflation],L1281)</f>
        <v>2.8000000000000001E-2</v>
      </c>
      <c r="M1280" s="39">
        <f>_xlfn.XLOOKUP(tbDailies[[#This Row],[Month]],tbMonthlies[Month],tbMonthlies[Buffett Indicator],M1281)</f>
        <v>1.3463784687582165</v>
      </c>
      <c r="N1280" s="39">
        <f>_xlfn.XLOOKUP(tbDailies[[#This Row],[Month]],tbMonthlies[Month],tbMonthlies[CPI Indicator],N1281)</f>
        <v>0.73312935279890434</v>
      </c>
      <c r="O1280" s="39">
        <f>_xlfn.XLOOKUP(tbDailies[[#This Row],[Month]],tbMonthlies[Month],tbMonthlies[Shiller PE],O1281)</f>
        <v>0.22489999999999999</v>
      </c>
      <c r="P1280" s="39">
        <f>_xlfn.XLOOKUP(tbDailies[[#This Row],[Month]],tbMonthlies[Month],tbMonthlies[Unemployment],P1281)</f>
        <v>3.7999999999999999E-2</v>
      </c>
      <c r="Q1280" s="48">
        <f>_xlfn.XLOOKUP(tbDailies[[#This Row],[Month]],tbMonthlies[Month],tbMonthlies[Debt to GDP],Q1281)</f>
        <v>75.915999999999997</v>
      </c>
    </row>
    <row r="1281" spans="2:17" ht="30" customHeight="1" x14ac:dyDescent="0.25">
      <c r="B1281" s="10">
        <v>43232</v>
      </c>
      <c r="C1281" s="18" t="str">
        <f>TEXT(tbDailies[[#This Row],[Date]],"mmm-yy")</f>
        <v>May-18</v>
      </c>
      <c r="D1281" s="4">
        <v>50</v>
      </c>
      <c r="E1281" s="4" t="str">
        <f>_xlfn.XLOOKUP(tbDailies[[#This Row],[Date]],FXUSDCAD[Date],FXUSDCAD[Rate],E1282)</f>
        <v>1.2779</v>
      </c>
      <c r="F1281" s="6">
        <f>_xlfn.XLOOKUP(tbDailies[[#This Row],[Date]],BTC_USD_History[Date],BTC_USD_History[Close],"n/a")</f>
        <v>8504.8896480000003</v>
      </c>
      <c r="G1281" s="6">
        <f>_xlfn.XLOOKUP(tbDailies[[#This Row],[Date]],ETH_USD_History[Date(UTC)],ETH_USD_History[Value],"n/a")</f>
        <v>683.64</v>
      </c>
      <c r="H1281" s="6" t="str">
        <f>_xlfn.XLOOKUP(tbDailies[[#This Row],[Date]],VOO_USD_History[Date],VOO_USD_History[Close],"n/a")</f>
        <v>n/a</v>
      </c>
      <c r="I1281" s="8" t="str">
        <f>_xlfn.XLOOKUP(tbDailies[[#This Row],[Date]],VIX_USD_History[DATE],VIX_USD_History[CLOSE],"n/a")</f>
        <v>n/a</v>
      </c>
      <c r="J1281" s="6">
        <f>tbDailies[[#This Row],[BTC-USD]]*tbDailies[[#This Row],[FX]]</f>
        <v>10868.398481179202</v>
      </c>
      <c r="K1281" s="6">
        <f>tbDailies[[#This Row],[ETH-USD]]*tbDailies[[#This Row],[FX]]</f>
        <v>873.62355600000001</v>
      </c>
      <c r="L1281" s="16">
        <f>_xlfn.XLOOKUP(tbDailies[[#This Row],[Month]],tbMonthlies[Month],tbMonthlies[US Inflation],L1282)</f>
        <v>2.8000000000000001E-2</v>
      </c>
      <c r="M1281" s="39">
        <f>_xlfn.XLOOKUP(tbDailies[[#This Row],[Month]],tbMonthlies[Month],tbMonthlies[Buffett Indicator],M1282)</f>
        <v>1.3463784687582165</v>
      </c>
      <c r="N1281" s="39">
        <f>_xlfn.XLOOKUP(tbDailies[[#This Row],[Month]],tbMonthlies[Month],tbMonthlies[CPI Indicator],N1282)</f>
        <v>0.73312935279890434</v>
      </c>
      <c r="O1281" s="39">
        <f>_xlfn.XLOOKUP(tbDailies[[#This Row],[Month]],tbMonthlies[Month],tbMonthlies[Shiller PE],O1282)</f>
        <v>0.22489999999999999</v>
      </c>
      <c r="P1281" s="39">
        <f>_xlfn.XLOOKUP(tbDailies[[#This Row],[Month]],tbMonthlies[Month],tbMonthlies[Unemployment],P1282)</f>
        <v>3.7999999999999999E-2</v>
      </c>
      <c r="Q1281" s="48">
        <f>_xlfn.XLOOKUP(tbDailies[[#This Row],[Month]],tbMonthlies[Month],tbMonthlies[Debt to GDP],Q1282)</f>
        <v>75.915999999999997</v>
      </c>
    </row>
    <row r="1282" spans="2:17" ht="30" customHeight="1" x14ac:dyDescent="0.25">
      <c r="B1282" s="10">
        <v>43231</v>
      </c>
      <c r="C1282" s="18" t="str">
        <f>TEXT(tbDailies[[#This Row],[Date]],"mmm-yy")</f>
        <v>May-18</v>
      </c>
      <c r="D1282" s="4">
        <v>50</v>
      </c>
      <c r="E1282" s="4" t="str">
        <f>_xlfn.XLOOKUP(tbDailies[[#This Row],[Date]],FXUSDCAD[Date],FXUSDCAD[Rate],E1283)</f>
        <v>1.2779</v>
      </c>
      <c r="F1282" s="6">
        <f>_xlfn.XLOOKUP(tbDailies[[#This Row],[Date]],BTC_USD_History[Date],BTC_USD_History[Close],"n/a")</f>
        <v>8441.4902340000008</v>
      </c>
      <c r="G1282" s="6">
        <f>_xlfn.XLOOKUP(tbDailies[[#This Row],[Date]],ETH_USD_History[Date(UTC)],ETH_USD_History[Value],"n/a")</f>
        <v>677.8</v>
      </c>
      <c r="H1282" s="6">
        <f>_xlfn.XLOOKUP(tbDailies[[#This Row],[Date]],VOO_USD_History[Date],VOO_USD_History[Close],"n/a")</f>
        <v>250.470001</v>
      </c>
      <c r="I1282" s="8">
        <f>_xlfn.XLOOKUP(tbDailies[[#This Row],[Date]],VIX_USD_History[DATE],VIX_USD_History[CLOSE],"n/a")</f>
        <v>12.65</v>
      </c>
      <c r="J1282" s="6">
        <f>tbDailies[[#This Row],[BTC-USD]]*tbDailies[[#This Row],[FX]]</f>
        <v>10787.380370028601</v>
      </c>
      <c r="K1282" s="6">
        <f>tbDailies[[#This Row],[ETH-USD]]*tbDailies[[#This Row],[FX]]</f>
        <v>866.16061999999999</v>
      </c>
      <c r="L1282" s="16">
        <f>_xlfn.XLOOKUP(tbDailies[[#This Row],[Month]],tbMonthlies[Month],tbMonthlies[US Inflation],L1283)</f>
        <v>2.8000000000000001E-2</v>
      </c>
      <c r="M1282" s="39">
        <f>_xlfn.XLOOKUP(tbDailies[[#This Row],[Month]],tbMonthlies[Month],tbMonthlies[Buffett Indicator],M1283)</f>
        <v>1.3463784687582165</v>
      </c>
      <c r="N1282" s="39">
        <f>_xlfn.XLOOKUP(tbDailies[[#This Row],[Month]],tbMonthlies[Month],tbMonthlies[CPI Indicator],N1283)</f>
        <v>0.73312935279890434</v>
      </c>
      <c r="O1282" s="39">
        <f>_xlfn.XLOOKUP(tbDailies[[#This Row],[Month]],tbMonthlies[Month],tbMonthlies[Shiller PE],O1283)</f>
        <v>0.22489999999999999</v>
      </c>
      <c r="P1282" s="39">
        <f>_xlfn.XLOOKUP(tbDailies[[#This Row],[Month]],tbMonthlies[Month],tbMonthlies[Unemployment],P1283)</f>
        <v>3.7999999999999999E-2</v>
      </c>
      <c r="Q1282" s="48">
        <f>_xlfn.XLOOKUP(tbDailies[[#This Row],[Month]],tbMonthlies[Month],tbMonthlies[Debt to GDP],Q1283)</f>
        <v>75.915999999999997</v>
      </c>
    </row>
    <row r="1283" spans="2:17" ht="30" customHeight="1" x14ac:dyDescent="0.25">
      <c r="B1283" s="10">
        <v>43230</v>
      </c>
      <c r="C1283" s="18" t="str">
        <f>TEXT(tbDailies[[#This Row],[Date]],"mmm-yy")</f>
        <v>May-18</v>
      </c>
      <c r="D1283" s="4">
        <v>50</v>
      </c>
      <c r="E1283" s="4" t="str">
        <f>_xlfn.XLOOKUP(tbDailies[[#This Row],[Date]],FXUSDCAD[Date],FXUSDCAD[Rate],E1284)</f>
        <v>1.2775</v>
      </c>
      <c r="F1283" s="6">
        <f>_xlfn.XLOOKUP(tbDailies[[#This Row],[Date]],BTC_USD_History[Date],BTC_USD_History[Close],"n/a")</f>
        <v>9043.9404300000006</v>
      </c>
      <c r="G1283" s="6">
        <f>_xlfn.XLOOKUP(tbDailies[[#This Row],[Date]],ETH_USD_History[Date(UTC)],ETH_USD_History[Value],"n/a")</f>
        <v>723.61</v>
      </c>
      <c r="H1283" s="6">
        <f>_xlfn.XLOOKUP(tbDailies[[#This Row],[Date]],VOO_USD_History[Date],VOO_USD_History[Close],"n/a")</f>
        <v>249.86000100000001</v>
      </c>
      <c r="I1283" s="8">
        <f>_xlfn.XLOOKUP(tbDailies[[#This Row],[Date]],VIX_USD_History[DATE],VIX_USD_History[CLOSE],"n/a")</f>
        <v>13.23</v>
      </c>
      <c r="J1283" s="6">
        <f>tbDailies[[#This Row],[BTC-USD]]*tbDailies[[#This Row],[FX]]</f>
        <v>11553.633899325001</v>
      </c>
      <c r="K1283" s="6">
        <f>tbDailies[[#This Row],[ETH-USD]]*tbDailies[[#This Row],[FX]]</f>
        <v>924.41177500000003</v>
      </c>
      <c r="L1283" s="16">
        <f>_xlfn.XLOOKUP(tbDailies[[#This Row],[Month]],tbMonthlies[Month],tbMonthlies[US Inflation],L1284)</f>
        <v>2.8000000000000001E-2</v>
      </c>
      <c r="M1283" s="39">
        <f>_xlfn.XLOOKUP(tbDailies[[#This Row],[Month]],tbMonthlies[Month],tbMonthlies[Buffett Indicator],M1284)</f>
        <v>1.3463784687582165</v>
      </c>
      <c r="N1283" s="39">
        <f>_xlfn.XLOOKUP(tbDailies[[#This Row],[Month]],tbMonthlies[Month],tbMonthlies[CPI Indicator],N1284)</f>
        <v>0.73312935279890434</v>
      </c>
      <c r="O1283" s="39">
        <f>_xlfn.XLOOKUP(tbDailies[[#This Row],[Month]],tbMonthlies[Month],tbMonthlies[Shiller PE],O1284)</f>
        <v>0.22489999999999999</v>
      </c>
      <c r="P1283" s="39">
        <f>_xlfn.XLOOKUP(tbDailies[[#This Row],[Month]],tbMonthlies[Month],tbMonthlies[Unemployment],P1284)</f>
        <v>3.7999999999999999E-2</v>
      </c>
      <c r="Q1283" s="48">
        <f>_xlfn.XLOOKUP(tbDailies[[#This Row],[Month]],tbMonthlies[Month],tbMonthlies[Debt to GDP],Q1284)</f>
        <v>75.915999999999997</v>
      </c>
    </row>
    <row r="1284" spans="2:17" ht="30" customHeight="1" x14ac:dyDescent="0.25">
      <c r="B1284" s="10">
        <v>43229</v>
      </c>
      <c r="C1284" s="18" t="str">
        <f>TEXT(tbDailies[[#This Row],[Date]],"mmm-yy")</f>
        <v>May-18</v>
      </c>
      <c r="D1284" s="4">
        <v>50</v>
      </c>
      <c r="E1284" s="4" t="str">
        <f>_xlfn.XLOOKUP(tbDailies[[#This Row],[Date]],FXUSDCAD[Date],FXUSDCAD[Rate],E1285)</f>
        <v>1.2856</v>
      </c>
      <c r="F1284" s="6">
        <f>_xlfn.XLOOKUP(tbDailies[[#This Row],[Date]],BTC_USD_History[Date],BTC_USD_History[Close],"n/a")</f>
        <v>9325.1796880000002</v>
      </c>
      <c r="G1284" s="6">
        <f>_xlfn.XLOOKUP(tbDailies[[#This Row],[Date]],ETH_USD_History[Date(UTC)],ETH_USD_History[Value],"n/a")</f>
        <v>751.27</v>
      </c>
      <c r="H1284" s="6">
        <f>_xlfn.XLOOKUP(tbDailies[[#This Row],[Date]],VOO_USD_History[Date],VOO_USD_History[Close],"n/a")</f>
        <v>247.53999300000001</v>
      </c>
      <c r="I1284" s="8">
        <f>_xlfn.XLOOKUP(tbDailies[[#This Row],[Date]],VIX_USD_History[DATE],VIX_USD_History[CLOSE],"n/a")</f>
        <v>13.42</v>
      </c>
      <c r="J1284" s="6">
        <f>tbDailies[[#This Row],[BTC-USD]]*tbDailies[[#This Row],[FX]]</f>
        <v>11988.451006892801</v>
      </c>
      <c r="K1284" s="6">
        <f>tbDailies[[#This Row],[ETH-USD]]*tbDailies[[#This Row],[FX]]</f>
        <v>965.83271200000001</v>
      </c>
      <c r="L1284" s="16">
        <f>_xlfn.XLOOKUP(tbDailies[[#This Row],[Month]],tbMonthlies[Month],tbMonthlies[US Inflation],L1285)</f>
        <v>2.8000000000000001E-2</v>
      </c>
      <c r="M1284" s="39">
        <f>_xlfn.XLOOKUP(tbDailies[[#This Row],[Month]],tbMonthlies[Month],tbMonthlies[Buffett Indicator],M1285)</f>
        <v>1.3463784687582165</v>
      </c>
      <c r="N1284" s="39">
        <f>_xlfn.XLOOKUP(tbDailies[[#This Row],[Month]],tbMonthlies[Month],tbMonthlies[CPI Indicator],N1285)</f>
        <v>0.73312935279890434</v>
      </c>
      <c r="O1284" s="39">
        <f>_xlfn.XLOOKUP(tbDailies[[#This Row],[Month]],tbMonthlies[Month],tbMonthlies[Shiller PE],O1285)</f>
        <v>0.22489999999999999</v>
      </c>
      <c r="P1284" s="39">
        <f>_xlfn.XLOOKUP(tbDailies[[#This Row],[Month]],tbMonthlies[Month],tbMonthlies[Unemployment],P1285)</f>
        <v>3.7999999999999999E-2</v>
      </c>
      <c r="Q1284" s="48">
        <f>_xlfn.XLOOKUP(tbDailies[[#This Row],[Month]],tbMonthlies[Month],tbMonthlies[Debt to GDP],Q1285)</f>
        <v>75.915999999999997</v>
      </c>
    </row>
    <row r="1285" spans="2:17" ht="30" customHeight="1" x14ac:dyDescent="0.25">
      <c r="B1285" s="10">
        <v>43228</v>
      </c>
      <c r="C1285" s="18" t="str">
        <f>TEXT(tbDailies[[#This Row],[Date]],"mmm-yy")</f>
        <v>May-18</v>
      </c>
      <c r="D1285" s="4">
        <v>50</v>
      </c>
      <c r="E1285" s="4" t="str">
        <f>_xlfn.XLOOKUP(tbDailies[[#This Row],[Date]],FXUSDCAD[Date],FXUSDCAD[Rate],E1286)</f>
        <v>1.2963</v>
      </c>
      <c r="F1285" s="6">
        <f>_xlfn.XLOOKUP(tbDailies[[#This Row],[Date]],BTC_USD_History[Date],BTC_USD_History[Close],"n/a")</f>
        <v>9234.8203130000002</v>
      </c>
      <c r="G1285" s="6">
        <f>_xlfn.XLOOKUP(tbDailies[[#This Row],[Date]],ETH_USD_History[Date(UTC)],ETH_USD_History[Value],"n/a")</f>
        <v>747.79</v>
      </c>
      <c r="H1285" s="6">
        <f>_xlfn.XLOOKUP(tbDailies[[#This Row],[Date]],VOO_USD_History[Date],VOO_USD_History[Close],"n/a")</f>
        <v>245.16000399999999</v>
      </c>
      <c r="I1285" s="8">
        <f>_xlfn.XLOOKUP(tbDailies[[#This Row],[Date]],VIX_USD_History[DATE],VIX_USD_History[CLOSE],"n/a")</f>
        <v>14.71</v>
      </c>
      <c r="J1285" s="6">
        <f>tbDailies[[#This Row],[BTC-USD]]*tbDailies[[#This Row],[FX]]</f>
        <v>11971.097571741901</v>
      </c>
      <c r="K1285" s="6">
        <f>tbDailies[[#This Row],[ETH-USD]]*tbDailies[[#This Row],[FX]]</f>
        <v>969.36017699999991</v>
      </c>
      <c r="L1285" s="16">
        <f>_xlfn.XLOOKUP(tbDailies[[#This Row],[Month]],tbMonthlies[Month],tbMonthlies[US Inflation],L1286)</f>
        <v>2.8000000000000001E-2</v>
      </c>
      <c r="M1285" s="39">
        <f>_xlfn.XLOOKUP(tbDailies[[#This Row],[Month]],tbMonthlies[Month],tbMonthlies[Buffett Indicator],M1286)</f>
        <v>1.3463784687582165</v>
      </c>
      <c r="N1285" s="39">
        <f>_xlfn.XLOOKUP(tbDailies[[#This Row],[Month]],tbMonthlies[Month],tbMonthlies[CPI Indicator],N1286)</f>
        <v>0.73312935279890434</v>
      </c>
      <c r="O1285" s="39">
        <f>_xlfn.XLOOKUP(tbDailies[[#This Row],[Month]],tbMonthlies[Month],tbMonthlies[Shiller PE],O1286)</f>
        <v>0.22489999999999999</v>
      </c>
      <c r="P1285" s="39">
        <f>_xlfn.XLOOKUP(tbDailies[[#This Row],[Month]],tbMonthlies[Month],tbMonthlies[Unemployment],P1286)</f>
        <v>3.7999999999999999E-2</v>
      </c>
      <c r="Q1285" s="48">
        <f>_xlfn.XLOOKUP(tbDailies[[#This Row],[Month]],tbMonthlies[Month],tbMonthlies[Debt to GDP],Q1286)</f>
        <v>75.915999999999997</v>
      </c>
    </row>
    <row r="1286" spans="2:17" ht="30" customHeight="1" x14ac:dyDescent="0.25">
      <c r="B1286" s="10">
        <v>43227</v>
      </c>
      <c r="C1286" s="18" t="str">
        <f>TEXT(tbDailies[[#This Row],[Date]],"mmm-yy")</f>
        <v>May-18</v>
      </c>
      <c r="D1286" s="4">
        <v>50</v>
      </c>
      <c r="E1286" s="4" t="str">
        <f>_xlfn.XLOOKUP(tbDailies[[#This Row],[Date]],FXUSDCAD[Date],FXUSDCAD[Rate],E1287)</f>
        <v>1.2864</v>
      </c>
      <c r="F1286" s="6">
        <f>_xlfn.XLOOKUP(tbDailies[[#This Row],[Date]],BTC_USD_History[Date],BTC_USD_History[Close],"n/a")</f>
        <v>9373.0097659999992</v>
      </c>
      <c r="G1286" s="6">
        <f>_xlfn.XLOOKUP(tbDailies[[#This Row],[Date]],ETH_USD_History[Date(UTC)],ETH_USD_History[Value],"n/a")</f>
        <v>752.4</v>
      </c>
      <c r="H1286" s="6">
        <f>_xlfn.XLOOKUP(tbDailies[[#This Row],[Date]],VOO_USD_History[Date],VOO_USD_History[Close],"n/a")</f>
        <v>245.16999799999999</v>
      </c>
      <c r="I1286" s="8">
        <f>_xlfn.XLOOKUP(tbDailies[[#This Row],[Date]],VIX_USD_History[DATE],VIX_USD_History[CLOSE],"n/a")</f>
        <v>14.75</v>
      </c>
      <c r="J1286" s="6">
        <f>tbDailies[[#This Row],[BTC-USD]]*tbDailies[[#This Row],[FX]]</f>
        <v>12057.4397629824</v>
      </c>
      <c r="K1286" s="6">
        <f>tbDailies[[#This Row],[ETH-USD]]*tbDailies[[#This Row],[FX]]</f>
        <v>967.88735999999994</v>
      </c>
      <c r="L1286" s="16">
        <f>_xlfn.XLOOKUP(tbDailies[[#This Row],[Month]],tbMonthlies[Month],tbMonthlies[US Inflation],L1287)</f>
        <v>2.8000000000000001E-2</v>
      </c>
      <c r="M1286" s="39">
        <f>_xlfn.XLOOKUP(tbDailies[[#This Row],[Month]],tbMonthlies[Month],tbMonthlies[Buffett Indicator],M1287)</f>
        <v>1.3463784687582165</v>
      </c>
      <c r="N1286" s="39">
        <f>_xlfn.XLOOKUP(tbDailies[[#This Row],[Month]],tbMonthlies[Month],tbMonthlies[CPI Indicator],N1287)</f>
        <v>0.73312935279890434</v>
      </c>
      <c r="O1286" s="39">
        <f>_xlfn.XLOOKUP(tbDailies[[#This Row],[Month]],tbMonthlies[Month],tbMonthlies[Shiller PE],O1287)</f>
        <v>0.22489999999999999</v>
      </c>
      <c r="P1286" s="39">
        <f>_xlfn.XLOOKUP(tbDailies[[#This Row],[Month]],tbMonthlies[Month],tbMonthlies[Unemployment],P1287)</f>
        <v>3.7999999999999999E-2</v>
      </c>
      <c r="Q1286" s="48">
        <f>_xlfn.XLOOKUP(tbDailies[[#This Row],[Month]],tbMonthlies[Month],tbMonthlies[Debt to GDP],Q1287)</f>
        <v>75.915999999999997</v>
      </c>
    </row>
    <row r="1287" spans="2:17" ht="30" customHeight="1" x14ac:dyDescent="0.25">
      <c r="B1287" s="10">
        <v>43226</v>
      </c>
      <c r="C1287" s="18" t="str">
        <f>TEXT(tbDailies[[#This Row],[Date]],"mmm-yy")</f>
        <v>May-18</v>
      </c>
      <c r="D1287" s="4">
        <v>50</v>
      </c>
      <c r="E1287" s="4" t="str">
        <f>_xlfn.XLOOKUP(tbDailies[[#This Row],[Date]],FXUSDCAD[Date],FXUSDCAD[Rate],E1288)</f>
        <v>1.2861</v>
      </c>
      <c r="F1287" s="6">
        <f>_xlfn.XLOOKUP(tbDailies[[#This Row],[Date]],BTC_USD_History[Date],BTC_USD_History[Close],"n/a")</f>
        <v>9654.7998050000006</v>
      </c>
      <c r="G1287" s="6">
        <f>_xlfn.XLOOKUP(tbDailies[[#This Row],[Date]],ETH_USD_History[Date(UTC)],ETH_USD_History[Value],"n/a")</f>
        <v>790.39</v>
      </c>
      <c r="H1287" s="6" t="str">
        <f>_xlfn.XLOOKUP(tbDailies[[#This Row],[Date]],VOO_USD_History[Date],VOO_USD_History[Close],"n/a")</f>
        <v>n/a</v>
      </c>
      <c r="I1287" s="8" t="str">
        <f>_xlfn.XLOOKUP(tbDailies[[#This Row],[Date]],VIX_USD_History[DATE],VIX_USD_History[CLOSE],"n/a")</f>
        <v>n/a</v>
      </c>
      <c r="J1287" s="6">
        <f>tbDailies[[#This Row],[BTC-USD]]*tbDailies[[#This Row],[FX]]</f>
        <v>12417.0380292105</v>
      </c>
      <c r="K1287" s="6">
        <f>tbDailies[[#This Row],[ETH-USD]]*tbDailies[[#This Row],[FX]]</f>
        <v>1016.520579</v>
      </c>
      <c r="L1287" s="16">
        <f>_xlfn.XLOOKUP(tbDailies[[#This Row],[Month]],tbMonthlies[Month],tbMonthlies[US Inflation],L1288)</f>
        <v>2.8000000000000001E-2</v>
      </c>
      <c r="M1287" s="39">
        <f>_xlfn.XLOOKUP(tbDailies[[#This Row],[Month]],tbMonthlies[Month],tbMonthlies[Buffett Indicator],M1288)</f>
        <v>1.3463784687582165</v>
      </c>
      <c r="N1287" s="39">
        <f>_xlfn.XLOOKUP(tbDailies[[#This Row],[Month]],tbMonthlies[Month],tbMonthlies[CPI Indicator],N1288)</f>
        <v>0.73312935279890434</v>
      </c>
      <c r="O1287" s="39">
        <f>_xlfn.XLOOKUP(tbDailies[[#This Row],[Month]],tbMonthlies[Month],tbMonthlies[Shiller PE],O1288)</f>
        <v>0.22489999999999999</v>
      </c>
      <c r="P1287" s="39">
        <f>_xlfn.XLOOKUP(tbDailies[[#This Row],[Month]],tbMonthlies[Month],tbMonthlies[Unemployment],P1288)</f>
        <v>3.7999999999999999E-2</v>
      </c>
      <c r="Q1287" s="48">
        <f>_xlfn.XLOOKUP(tbDailies[[#This Row],[Month]],tbMonthlies[Month],tbMonthlies[Debt to GDP],Q1288)</f>
        <v>75.915999999999997</v>
      </c>
    </row>
    <row r="1288" spans="2:17" ht="30" customHeight="1" x14ac:dyDescent="0.25">
      <c r="B1288" s="10">
        <v>43225</v>
      </c>
      <c r="C1288" s="18" t="str">
        <f>TEXT(tbDailies[[#This Row],[Date]],"mmm-yy")</f>
        <v>May-18</v>
      </c>
      <c r="D1288" s="4">
        <v>50</v>
      </c>
      <c r="E1288" s="4" t="str">
        <f>_xlfn.XLOOKUP(tbDailies[[#This Row],[Date]],FXUSDCAD[Date],FXUSDCAD[Rate],E1289)</f>
        <v>1.2861</v>
      </c>
      <c r="F1288" s="6">
        <f>_xlfn.XLOOKUP(tbDailies[[#This Row],[Date]],BTC_USD_History[Date],BTC_USD_History[Close],"n/a")</f>
        <v>9858.1503909999992</v>
      </c>
      <c r="G1288" s="6">
        <f>_xlfn.XLOOKUP(tbDailies[[#This Row],[Date]],ETH_USD_History[Date(UTC)],ETH_USD_History[Value],"n/a")</f>
        <v>816.58</v>
      </c>
      <c r="H1288" s="6" t="str">
        <f>_xlfn.XLOOKUP(tbDailies[[#This Row],[Date]],VOO_USD_History[Date],VOO_USD_History[Close],"n/a")</f>
        <v>n/a</v>
      </c>
      <c r="I1288" s="8" t="str">
        <f>_xlfn.XLOOKUP(tbDailies[[#This Row],[Date]],VIX_USD_History[DATE],VIX_USD_History[CLOSE],"n/a")</f>
        <v>n/a</v>
      </c>
      <c r="J1288" s="6">
        <f>tbDailies[[#This Row],[BTC-USD]]*tbDailies[[#This Row],[FX]]</f>
        <v>12678.567217865098</v>
      </c>
      <c r="K1288" s="6">
        <f>tbDailies[[#This Row],[ETH-USD]]*tbDailies[[#This Row],[FX]]</f>
        <v>1050.203538</v>
      </c>
      <c r="L1288" s="16">
        <f>_xlfn.XLOOKUP(tbDailies[[#This Row],[Month]],tbMonthlies[Month],tbMonthlies[US Inflation],L1289)</f>
        <v>2.8000000000000001E-2</v>
      </c>
      <c r="M1288" s="39">
        <f>_xlfn.XLOOKUP(tbDailies[[#This Row],[Month]],tbMonthlies[Month],tbMonthlies[Buffett Indicator],M1289)</f>
        <v>1.3463784687582165</v>
      </c>
      <c r="N1288" s="39">
        <f>_xlfn.XLOOKUP(tbDailies[[#This Row],[Month]],tbMonthlies[Month],tbMonthlies[CPI Indicator],N1289)</f>
        <v>0.73312935279890434</v>
      </c>
      <c r="O1288" s="39">
        <f>_xlfn.XLOOKUP(tbDailies[[#This Row],[Month]],tbMonthlies[Month],tbMonthlies[Shiller PE],O1289)</f>
        <v>0.22489999999999999</v>
      </c>
      <c r="P1288" s="39">
        <f>_xlfn.XLOOKUP(tbDailies[[#This Row],[Month]],tbMonthlies[Month],tbMonthlies[Unemployment],P1289)</f>
        <v>3.7999999999999999E-2</v>
      </c>
      <c r="Q1288" s="48">
        <f>_xlfn.XLOOKUP(tbDailies[[#This Row],[Month]],tbMonthlies[Month],tbMonthlies[Debt to GDP],Q1289)</f>
        <v>75.915999999999997</v>
      </c>
    </row>
    <row r="1289" spans="2:17" ht="30" customHeight="1" x14ac:dyDescent="0.25">
      <c r="B1289" s="10">
        <v>43224</v>
      </c>
      <c r="C1289" s="18" t="str">
        <f>TEXT(tbDailies[[#This Row],[Date]],"mmm-yy")</f>
        <v>May-18</v>
      </c>
      <c r="D1289" s="4">
        <v>50</v>
      </c>
      <c r="E1289" s="4" t="str">
        <f>_xlfn.XLOOKUP(tbDailies[[#This Row],[Date]],FXUSDCAD[Date],FXUSDCAD[Rate],E1290)</f>
        <v>1.2861</v>
      </c>
      <c r="F1289" s="6">
        <f>_xlfn.XLOOKUP(tbDailies[[#This Row],[Date]],BTC_USD_History[Date],BTC_USD_History[Close],"n/a")</f>
        <v>9700.7597659999992</v>
      </c>
      <c r="G1289" s="6">
        <f>_xlfn.XLOOKUP(tbDailies[[#This Row],[Date]],ETH_USD_History[Date(UTC)],ETH_USD_History[Value],"n/a")</f>
        <v>784.21</v>
      </c>
      <c r="H1289" s="6">
        <f>_xlfn.XLOOKUP(tbDailies[[#This Row],[Date]],VOO_USD_History[Date],VOO_USD_History[Close],"n/a")</f>
        <v>244.41000399999999</v>
      </c>
      <c r="I1289" s="8">
        <f>_xlfn.XLOOKUP(tbDailies[[#This Row],[Date]],VIX_USD_History[DATE],VIX_USD_History[CLOSE],"n/a")</f>
        <v>14.77</v>
      </c>
      <c r="J1289" s="6">
        <f>tbDailies[[#This Row],[BTC-USD]]*tbDailies[[#This Row],[FX]]</f>
        <v>12476.147135052599</v>
      </c>
      <c r="K1289" s="6">
        <f>tbDailies[[#This Row],[ETH-USD]]*tbDailies[[#This Row],[FX]]</f>
        <v>1008.572481</v>
      </c>
      <c r="L1289" s="16">
        <f>_xlfn.XLOOKUP(tbDailies[[#This Row],[Month]],tbMonthlies[Month],tbMonthlies[US Inflation],L1290)</f>
        <v>2.8000000000000001E-2</v>
      </c>
      <c r="M1289" s="39">
        <f>_xlfn.XLOOKUP(tbDailies[[#This Row],[Month]],tbMonthlies[Month],tbMonthlies[Buffett Indicator],M1290)</f>
        <v>1.3463784687582165</v>
      </c>
      <c r="N1289" s="39">
        <f>_xlfn.XLOOKUP(tbDailies[[#This Row],[Month]],tbMonthlies[Month],tbMonthlies[CPI Indicator],N1290)</f>
        <v>0.73312935279890434</v>
      </c>
      <c r="O1289" s="39">
        <f>_xlfn.XLOOKUP(tbDailies[[#This Row],[Month]],tbMonthlies[Month],tbMonthlies[Shiller PE],O1290)</f>
        <v>0.22489999999999999</v>
      </c>
      <c r="P1289" s="39">
        <f>_xlfn.XLOOKUP(tbDailies[[#This Row],[Month]],tbMonthlies[Month],tbMonthlies[Unemployment],P1290)</f>
        <v>3.7999999999999999E-2</v>
      </c>
      <c r="Q1289" s="48">
        <f>_xlfn.XLOOKUP(tbDailies[[#This Row],[Month]],tbMonthlies[Month],tbMonthlies[Debt to GDP],Q1290)</f>
        <v>75.915999999999997</v>
      </c>
    </row>
    <row r="1290" spans="2:17" ht="30" customHeight="1" x14ac:dyDescent="0.25">
      <c r="B1290" s="10">
        <v>43223</v>
      </c>
      <c r="C1290" s="18" t="str">
        <f>TEXT(tbDailies[[#This Row],[Date]],"mmm-yy")</f>
        <v>May-18</v>
      </c>
      <c r="D1290" s="4">
        <v>50</v>
      </c>
      <c r="E1290" s="4" t="str">
        <f>_xlfn.XLOOKUP(tbDailies[[#This Row],[Date]],FXUSDCAD[Date],FXUSDCAD[Rate],E1291)</f>
        <v>1.2862</v>
      </c>
      <c r="F1290" s="6">
        <f>_xlfn.XLOOKUP(tbDailies[[#This Row],[Date]],BTC_USD_History[Date],BTC_USD_History[Close],"n/a")</f>
        <v>9743.8603519999997</v>
      </c>
      <c r="G1290" s="6">
        <f>_xlfn.XLOOKUP(tbDailies[[#This Row],[Date]],ETH_USD_History[Date(UTC)],ETH_USD_History[Value],"n/a")</f>
        <v>777.62</v>
      </c>
      <c r="H1290" s="6">
        <f>_xlfn.XLOOKUP(tbDailies[[#This Row],[Date]],VOO_USD_History[Date],VOO_USD_History[Close],"n/a")</f>
        <v>241.21000699999999</v>
      </c>
      <c r="I1290" s="8">
        <f>_xlfn.XLOOKUP(tbDailies[[#This Row],[Date]],VIX_USD_History[DATE],VIX_USD_History[CLOSE],"n/a")</f>
        <v>15.9</v>
      </c>
      <c r="J1290" s="6">
        <f>tbDailies[[#This Row],[BTC-USD]]*tbDailies[[#This Row],[FX]]</f>
        <v>12532.553184742399</v>
      </c>
      <c r="K1290" s="6">
        <f>tbDailies[[#This Row],[ETH-USD]]*tbDailies[[#This Row],[FX]]</f>
        <v>1000.174844</v>
      </c>
      <c r="L1290" s="16">
        <f>_xlfn.XLOOKUP(tbDailies[[#This Row],[Month]],tbMonthlies[Month],tbMonthlies[US Inflation],L1291)</f>
        <v>2.8000000000000001E-2</v>
      </c>
      <c r="M1290" s="39">
        <f>_xlfn.XLOOKUP(tbDailies[[#This Row],[Month]],tbMonthlies[Month],tbMonthlies[Buffett Indicator],M1291)</f>
        <v>1.3463784687582165</v>
      </c>
      <c r="N1290" s="39">
        <f>_xlfn.XLOOKUP(tbDailies[[#This Row],[Month]],tbMonthlies[Month],tbMonthlies[CPI Indicator],N1291)</f>
        <v>0.73312935279890434</v>
      </c>
      <c r="O1290" s="39">
        <f>_xlfn.XLOOKUP(tbDailies[[#This Row],[Month]],tbMonthlies[Month],tbMonthlies[Shiller PE],O1291)</f>
        <v>0.22489999999999999</v>
      </c>
      <c r="P1290" s="39">
        <f>_xlfn.XLOOKUP(tbDailies[[#This Row],[Month]],tbMonthlies[Month],tbMonthlies[Unemployment],P1291)</f>
        <v>3.7999999999999999E-2</v>
      </c>
      <c r="Q1290" s="48">
        <f>_xlfn.XLOOKUP(tbDailies[[#This Row],[Month]],tbMonthlies[Month],tbMonthlies[Debt to GDP],Q1291)</f>
        <v>75.915999999999997</v>
      </c>
    </row>
    <row r="1291" spans="2:17" ht="30" customHeight="1" x14ac:dyDescent="0.25">
      <c r="B1291" s="10">
        <v>43222</v>
      </c>
      <c r="C1291" s="18" t="str">
        <f>TEXT(tbDailies[[#This Row],[Date]],"mmm-yy")</f>
        <v>May-18</v>
      </c>
      <c r="D1291" s="4">
        <v>50</v>
      </c>
      <c r="E1291" s="4" t="str">
        <f>_xlfn.XLOOKUP(tbDailies[[#This Row],[Date]],FXUSDCAD[Date],FXUSDCAD[Rate],E1292)</f>
        <v>1.2851</v>
      </c>
      <c r="F1291" s="6">
        <f>_xlfn.XLOOKUP(tbDailies[[#This Row],[Date]],BTC_USD_History[Date],BTC_USD_History[Close],"n/a")</f>
        <v>9235.9199219999991</v>
      </c>
      <c r="G1291" s="6">
        <f>_xlfn.XLOOKUP(tbDailies[[#This Row],[Date]],ETH_USD_History[Date(UTC)],ETH_USD_History[Value],"n/a")</f>
        <v>686.74</v>
      </c>
      <c r="H1291" s="6">
        <f>_xlfn.XLOOKUP(tbDailies[[#This Row],[Date]],VOO_USD_History[Date],VOO_USD_History[Close],"n/a")</f>
        <v>241.779999</v>
      </c>
      <c r="I1291" s="8">
        <f>_xlfn.XLOOKUP(tbDailies[[#This Row],[Date]],VIX_USD_History[DATE],VIX_USD_History[CLOSE],"n/a")</f>
        <v>15.97</v>
      </c>
      <c r="J1291" s="6">
        <f>tbDailies[[#This Row],[BTC-USD]]*tbDailies[[#This Row],[FX]]</f>
        <v>11869.080691762198</v>
      </c>
      <c r="K1291" s="6">
        <f>tbDailies[[#This Row],[ETH-USD]]*tbDailies[[#This Row],[FX]]</f>
        <v>882.52957399999991</v>
      </c>
      <c r="L1291" s="16">
        <f>_xlfn.XLOOKUP(tbDailies[[#This Row],[Month]],tbMonthlies[Month],tbMonthlies[US Inflation],L1292)</f>
        <v>2.8000000000000001E-2</v>
      </c>
      <c r="M1291" s="39">
        <f>_xlfn.XLOOKUP(tbDailies[[#This Row],[Month]],tbMonthlies[Month],tbMonthlies[Buffett Indicator],M1292)</f>
        <v>1.3463784687582165</v>
      </c>
      <c r="N1291" s="39">
        <f>_xlfn.XLOOKUP(tbDailies[[#This Row],[Month]],tbMonthlies[Month],tbMonthlies[CPI Indicator],N1292)</f>
        <v>0.73312935279890434</v>
      </c>
      <c r="O1291" s="39">
        <f>_xlfn.XLOOKUP(tbDailies[[#This Row],[Month]],tbMonthlies[Month],tbMonthlies[Shiller PE],O1292)</f>
        <v>0.22489999999999999</v>
      </c>
      <c r="P1291" s="39">
        <f>_xlfn.XLOOKUP(tbDailies[[#This Row],[Month]],tbMonthlies[Month],tbMonthlies[Unemployment],P1292)</f>
        <v>3.7999999999999999E-2</v>
      </c>
      <c r="Q1291" s="48">
        <f>_xlfn.XLOOKUP(tbDailies[[#This Row],[Month]],tbMonthlies[Month],tbMonthlies[Debt to GDP],Q1292)</f>
        <v>75.915999999999997</v>
      </c>
    </row>
    <row r="1292" spans="2:17" ht="30" customHeight="1" x14ac:dyDescent="0.25">
      <c r="B1292" s="10">
        <v>43221</v>
      </c>
      <c r="C1292" s="18" t="str">
        <f>TEXT(tbDailies[[#This Row],[Date]],"mmm-yy")</f>
        <v>May-18</v>
      </c>
      <c r="D1292" s="4">
        <v>50</v>
      </c>
      <c r="E1292" s="4" t="str">
        <f>_xlfn.XLOOKUP(tbDailies[[#This Row],[Date]],FXUSDCAD[Date],FXUSDCAD[Rate],E1293)</f>
        <v>1.2867</v>
      </c>
      <c r="F1292" s="6">
        <f>_xlfn.XLOOKUP(tbDailies[[#This Row],[Date]],BTC_USD_History[Date],BTC_USD_History[Close],"n/a")</f>
        <v>9119.0097659999992</v>
      </c>
      <c r="G1292" s="6">
        <f>_xlfn.XLOOKUP(tbDailies[[#This Row],[Date]],ETH_USD_History[Date(UTC)],ETH_USD_History[Value],"n/a")</f>
        <v>670.81</v>
      </c>
      <c r="H1292" s="6">
        <f>_xlfn.XLOOKUP(tbDailies[[#This Row],[Date]],VOO_USD_History[Date],VOO_USD_History[Close],"n/a")</f>
        <v>243.44000199999999</v>
      </c>
      <c r="I1292" s="8">
        <f>_xlfn.XLOOKUP(tbDailies[[#This Row],[Date]],VIX_USD_History[DATE],VIX_USD_History[CLOSE],"n/a")</f>
        <v>15.49</v>
      </c>
      <c r="J1292" s="6">
        <f>tbDailies[[#This Row],[BTC-USD]]*tbDailies[[#This Row],[FX]]</f>
        <v>11733.429865912198</v>
      </c>
      <c r="K1292" s="6">
        <f>tbDailies[[#This Row],[ETH-USD]]*tbDailies[[#This Row],[FX]]</f>
        <v>863.13122699999985</v>
      </c>
      <c r="L1292" s="16">
        <f>_xlfn.XLOOKUP(tbDailies[[#This Row],[Month]],tbMonthlies[Month],tbMonthlies[US Inflation],L1293)</f>
        <v>2.8000000000000001E-2</v>
      </c>
      <c r="M1292" s="39">
        <f>_xlfn.XLOOKUP(tbDailies[[#This Row],[Month]],tbMonthlies[Month],tbMonthlies[Buffett Indicator],M1293)</f>
        <v>1.3463784687582165</v>
      </c>
      <c r="N1292" s="39">
        <f>_xlfn.XLOOKUP(tbDailies[[#This Row],[Month]],tbMonthlies[Month],tbMonthlies[CPI Indicator],N1293)</f>
        <v>0.73312935279890434</v>
      </c>
      <c r="O1292" s="39">
        <f>_xlfn.XLOOKUP(tbDailies[[#This Row],[Month]],tbMonthlies[Month],tbMonthlies[Shiller PE],O1293)</f>
        <v>0.22489999999999999</v>
      </c>
      <c r="P1292" s="39">
        <f>_xlfn.XLOOKUP(tbDailies[[#This Row],[Month]],tbMonthlies[Month],tbMonthlies[Unemployment],P1293)</f>
        <v>3.7999999999999999E-2</v>
      </c>
      <c r="Q1292" s="48">
        <f>_xlfn.XLOOKUP(tbDailies[[#This Row],[Month]],tbMonthlies[Month],tbMonthlies[Debt to GDP],Q1293)</f>
        <v>75.915999999999997</v>
      </c>
    </row>
    <row r="1293" spans="2:17" ht="30" customHeight="1" x14ac:dyDescent="0.25">
      <c r="B1293" s="10">
        <v>43220</v>
      </c>
      <c r="C1293" s="18" t="str">
        <f>TEXT(tbDailies[[#This Row],[Date]],"mmm-yy")</f>
        <v>Apr-18</v>
      </c>
      <c r="D1293" s="4">
        <v>50</v>
      </c>
      <c r="E1293" s="4" t="str">
        <f>_xlfn.XLOOKUP(tbDailies[[#This Row],[Date]],FXUSDCAD[Date],FXUSDCAD[Rate],E1294)</f>
        <v>1.2836</v>
      </c>
      <c r="F1293" s="6">
        <f>_xlfn.XLOOKUP(tbDailies[[#This Row],[Date]],BTC_USD_History[Date],BTC_USD_History[Close],"n/a")</f>
        <v>9240.5498050000006</v>
      </c>
      <c r="G1293" s="6">
        <f>_xlfn.XLOOKUP(tbDailies[[#This Row],[Date]],ETH_USD_History[Date(UTC)],ETH_USD_History[Value],"n/a")</f>
        <v>670.04</v>
      </c>
      <c r="H1293" s="6">
        <f>_xlfn.XLOOKUP(tbDailies[[#This Row],[Date]],VOO_USD_History[Date],VOO_USD_History[Close],"n/a")</f>
        <v>242.91999799999999</v>
      </c>
      <c r="I1293" s="8">
        <f>_xlfn.XLOOKUP(tbDailies[[#This Row],[Date]],VIX_USD_History[DATE],VIX_USD_History[CLOSE],"n/a")</f>
        <v>15.93</v>
      </c>
      <c r="J1293" s="6">
        <f>tbDailies[[#This Row],[BTC-USD]]*tbDailies[[#This Row],[FX]]</f>
        <v>11861.169729698002</v>
      </c>
      <c r="K1293" s="6">
        <f>tbDailies[[#This Row],[ETH-USD]]*tbDailies[[#This Row],[FX]]</f>
        <v>860.06334400000003</v>
      </c>
      <c r="L1293" s="16">
        <f>_xlfn.XLOOKUP(tbDailies[[#This Row],[Month]],tbMonthlies[Month],tbMonthlies[US Inflation],L1294)</f>
        <v>2.46E-2</v>
      </c>
      <c r="M1293" s="39">
        <f>_xlfn.XLOOKUP(tbDailies[[#This Row],[Month]],tbMonthlies[Month],tbMonthlies[Buffett Indicator],M1294)</f>
        <v>1.351935138000786</v>
      </c>
      <c r="N1293" s="39">
        <f>_xlfn.XLOOKUP(tbDailies[[#This Row],[Month]],tbMonthlies[Month],tbMonthlies[CPI Indicator],N1294)</f>
        <v>0.73009295684354691</v>
      </c>
      <c r="O1293" s="39">
        <f>_xlfn.XLOOKUP(tbDailies[[#This Row],[Month]],tbMonthlies[Month],tbMonthlies[Shiller PE],O1294)</f>
        <v>0.2253</v>
      </c>
      <c r="P1293" s="39">
        <f>_xlfn.XLOOKUP(tbDailies[[#This Row],[Month]],tbMonthlies[Month],tbMonthlies[Unemployment],P1294)</f>
        <v>0.04</v>
      </c>
      <c r="Q1293" s="48">
        <f>_xlfn.XLOOKUP(tbDailies[[#This Row],[Month]],tbMonthlies[Month],tbMonthlies[Debt to GDP],Q1294)</f>
        <v>75.915999999999997</v>
      </c>
    </row>
    <row r="1294" spans="2:17" ht="30" customHeight="1" x14ac:dyDescent="0.25">
      <c r="B1294" s="10">
        <v>43219</v>
      </c>
      <c r="C1294" s="18" t="str">
        <f>TEXT(tbDailies[[#This Row],[Date]],"mmm-yy")</f>
        <v>Apr-18</v>
      </c>
      <c r="D1294" s="4">
        <v>50</v>
      </c>
      <c r="E1294" s="4" t="str">
        <f>_xlfn.XLOOKUP(tbDailies[[#This Row],[Date]],FXUSDCAD[Date],FXUSDCAD[Rate],E1295)</f>
        <v>1.2857</v>
      </c>
      <c r="F1294" s="6">
        <f>_xlfn.XLOOKUP(tbDailies[[#This Row],[Date]],BTC_USD_History[Date],BTC_USD_History[Close],"n/a")</f>
        <v>9419.0800780000009</v>
      </c>
      <c r="G1294" s="6">
        <f>_xlfn.XLOOKUP(tbDailies[[#This Row],[Date]],ETH_USD_History[Date(UTC)],ETH_USD_History[Value],"n/a")</f>
        <v>689.31</v>
      </c>
      <c r="H1294" s="6" t="str">
        <f>_xlfn.XLOOKUP(tbDailies[[#This Row],[Date]],VOO_USD_History[Date],VOO_USD_History[Close],"n/a")</f>
        <v>n/a</v>
      </c>
      <c r="I1294" s="8" t="str">
        <f>_xlfn.XLOOKUP(tbDailies[[#This Row],[Date]],VIX_USD_History[DATE],VIX_USD_History[CLOSE],"n/a")</f>
        <v>n/a</v>
      </c>
      <c r="J1294" s="6">
        <f>tbDailies[[#This Row],[BTC-USD]]*tbDailies[[#This Row],[FX]]</f>
        <v>12110.111256284601</v>
      </c>
      <c r="K1294" s="6">
        <f>tbDailies[[#This Row],[ETH-USD]]*tbDailies[[#This Row],[FX]]</f>
        <v>886.24586699999998</v>
      </c>
      <c r="L1294" s="16">
        <f>_xlfn.XLOOKUP(tbDailies[[#This Row],[Month]],tbMonthlies[Month],tbMonthlies[US Inflation],L1295)</f>
        <v>2.46E-2</v>
      </c>
      <c r="M1294" s="39">
        <f>_xlfn.XLOOKUP(tbDailies[[#This Row],[Month]],tbMonthlies[Month],tbMonthlies[Buffett Indicator],M1295)</f>
        <v>1.351935138000786</v>
      </c>
      <c r="N1294" s="39">
        <f>_xlfn.XLOOKUP(tbDailies[[#This Row],[Month]],tbMonthlies[Month],tbMonthlies[CPI Indicator],N1295)</f>
        <v>0.73009295684354691</v>
      </c>
      <c r="O1294" s="39">
        <f>_xlfn.XLOOKUP(tbDailies[[#This Row],[Month]],tbMonthlies[Month],tbMonthlies[Shiller PE],O1295)</f>
        <v>0.2253</v>
      </c>
      <c r="P1294" s="39">
        <f>_xlfn.XLOOKUP(tbDailies[[#This Row],[Month]],tbMonthlies[Month],tbMonthlies[Unemployment],P1295)</f>
        <v>0.04</v>
      </c>
      <c r="Q1294" s="48">
        <f>_xlfn.XLOOKUP(tbDailies[[#This Row],[Month]],tbMonthlies[Month],tbMonthlies[Debt to GDP],Q1295)</f>
        <v>75.915999999999997</v>
      </c>
    </row>
    <row r="1295" spans="2:17" ht="30" customHeight="1" x14ac:dyDescent="0.25">
      <c r="B1295" s="10">
        <v>43218</v>
      </c>
      <c r="C1295" s="18" t="str">
        <f>TEXT(tbDailies[[#This Row],[Date]],"mmm-yy")</f>
        <v>Apr-18</v>
      </c>
      <c r="D1295" s="4">
        <v>50</v>
      </c>
      <c r="E1295" s="4" t="str">
        <f>_xlfn.XLOOKUP(tbDailies[[#This Row],[Date]],FXUSDCAD[Date],FXUSDCAD[Rate],E1296)</f>
        <v>1.2857</v>
      </c>
      <c r="F1295" s="6">
        <f>_xlfn.XLOOKUP(tbDailies[[#This Row],[Date]],BTC_USD_History[Date],BTC_USD_History[Close],"n/a")</f>
        <v>9348.4804690000001</v>
      </c>
      <c r="G1295" s="6">
        <f>_xlfn.XLOOKUP(tbDailies[[#This Row],[Date]],ETH_USD_History[Date(UTC)],ETH_USD_History[Value],"n/a")</f>
        <v>683.02</v>
      </c>
      <c r="H1295" s="6" t="str">
        <f>_xlfn.XLOOKUP(tbDailies[[#This Row],[Date]],VOO_USD_History[Date],VOO_USD_History[Close],"n/a")</f>
        <v>n/a</v>
      </c>
      <c r="I1295" s="8" t="str">
        <f>_xlfn.XLOOKUP(tbDailies[[#This Row],[Date]],VIX_USD_History[DATE],VIX_USD_History[CLOSE],"n/a")</f>
        <v>n/a</v>
      </c>
      <c r="J1295" s="6">
        <f>tbDailies[[#This Row],[BTC-USD]]*tbDailies[[#This Row],[FX]]</f>
        <v>12019.341338993301</v>
      </c>
      <c r="K1295" s="6">
        <f>tbDailies[[#This Row],[ETH-USD]]*tbDailies[[#This Row],[FX]]</f>
        <v>878.15881400000001</v>
      </c>
      <c r="L1295" s="16">
        <f>_xlfn.XLOOKUP(tbDailies[[#This Row],[Month]],tbMonthlies[Month],tbMonthlies[US Inflation],L1296)</f>
        <v>2.46E-2</v>
      </c>
      <c r="M1295" s="39">
        <f>_xlfn.XLOOKUP(tbDailies[[#This Row],[Month]],tbMonthlies[Month],tbMonthlies[Buffett Indicator],M1296)</f>
        <v>1.351935138000786</v>
      </c>
      <c r="N1295" s="39">
        <f>_xlfn.XLOOKUP(tbDailies[[#This Row],[Month]],tbMonthlies[Month],tbMonthlies[CPI Indicator],N1296)</f>
        <v>0.73009295684354691</v>
      </c>
      <c r="O1295" s="39">
        <f>_xlfn.XLOOKUP(tbDailies[[#This Row],[Month]],tbMonthlies[Month],tbMonthlies[Shiller PE],O1296)</f>
        <v>0.2253</v>
      </c>
      <c r="P1295" s="39">
        <f>_xlfn.XLOOKUP(tbDailies[[#This Row],[Month]],tbMonthlies[Month],tbMonthlies[Unemployment],P1296)</f>
        <v>0.04</v>
      </c>
      <c r="Q1295" s="48">
        <f>_xlfn.XLOOKUP(tbDailies[[#This Row],[Month]],tbMonthlies[Month],tbMonthlies[Debt to GDP],Q1296)</f>
        <v>75.915999999999997</v>
      </c>
    </row>
    <row r="1296" spans="2:17" ht="30" customHeight="1" x14ac:dyDescent="0.25">
      <c r="B1296" s="10">
        <v>43217</v>
      </c>
      <c r="C1296" s="18" t="str">
        <f>TEXT(tbDailies[[#This Row],[Date]],"mmm-yy")</f>
        <v>Apr-18</v>
      </c>
      <c r="D1296" s="4">
        <v>50</v>
      </c>
      <c r="E1296" s="4" t="str">
        <f>_xlfn.XLOOKUP(tbDailies[[#This Row],[Date]],FXUSDCAD[Date],FXUSDCAD[Rate],E1297)</f>
        <v>1.2857</v>
      </c>
      <c r="F1296" s="6">
        <f>_xlfn.XLOOKUP(tbDailies[[#This Row],[Date]],BTC_USD_History[Date],BTC_USD_History[Close],"n/a")</f>
        <v>8987.0498050000006</v>
      </c>
      <c r="G1296" s="6">
        <f>_xlfn.XLOOKUP(tbDailies[[#This Row],[Date]],ETH_USD_History[Date(UTC)],ETH_USD_History[Value],"n/a")</f>
        <v>643.33000000000004</v>
      </c>
      <c r="H1296" s="6">
        <f>_xlfn.XLOOKUP(tbDailies[[#This Row],[Date]],VOO_USD_History[Date],VOO_USD_History[Close],"n/a")</f>
        <v>244.91999799999999</v>
      </c>
      <c r="I1296" s="8">
        <f>_xlfn.XLOOKUP(tbDailies[[#This Row],[Date]],VIX_USD_History[DATE],VIX_USD_History[CLOSE],"n/a")</f>
        <v>15.41</v>
      </c>
      <c r="J1296" s="6">
        <f>tbDailies[[#This Row],[BTC-USD]]*tbDailies[[#This Row],[FX]]</f>
        <v>11554.649934288502</v>
      </c>
      <c r="K1296" s="6">
        <f>tbDailies[[#This Row],[ETH-USD]]*tbDailies[[#This Row],[FX]]</f>
        <v>827.12938100000008</v>
      </c>
      <c r="L1296" s="16">
        <f>_xlfn.XLOOKUP(tbDailies[[#This Row],[Month]],tbMonthlies[Month],tbMonthlies[US Inflation],L1297)</f>
        <v>2.46E-2</v>
      </c>
      <c r="M1296" s="39">
        <f>_xlfn.XLOOKUP(tbDailies[[#This Row],[Month]],tbMonthlies[Month],tbMonthlies[Buffett Indicator],M1297)</f>
        <v>1.351935138000786</v>
      </c>
      <c r="N1296" s="39">
        <f>_xlfn.XLOOKUP(tbDailies[[#This Row],[Month]],tbMonthlies[Month],tbMonthlies[CPI Indicator],N1297)</f>
        <v>0.73009295684354691</v>
      </c>
      <c r="O1296" s="39">
        <f>_xlfn.XLOOKUP(tbDailies[[#This Row],[Month]],tbMonthlies[Month],tbMonthlies[Shiller PE],O1297)</f>
        <v>0.2253</v>
      </c>
      <c r="P1296" s="39">
        <f>_xlfn.XLOOKUP(tbDailies[[#This Row],[Month]],tbMonthlies[Month],tbMonthlies[Unemployment],P1297)</f>
        <v>0.04</v>
      </c>
      <c r="Q1296" s="48">
        <f>_xlfn.XLOOKUP(tbDailies[[#This Row],[Month]],tbMonthlies[Month],tbMonthlies[Debt to GDP],Q1297)</f>
        <v>75.915999999999997</v>
      </c>
    </row>
    <row r="1297" spans="2:17" ht="30" customHeight="1" x14ac:dyDescent="0.25">
      <c r="B1297" s="10">
        <v>43216</v>
      </c>
      <c r="C1297" s="18" t="str">
        <f>TEXT(tbDailies[[#This Row],[Date]],"mmm-yy")</f>
        <v>Apr-18</v>
      </c>
      <c r="D1297" s="4">
        <v>50</v>
      </c>
      <c r="E1297" s="4" t="str">
        <f>_xlfn.XLOOKUP(tbDailies[[#This Row],[Date]],FXUSDCAD[Date],FXUSDCAD[Rate],E1298)</f>
        <v>1.2862</v>
      </c>
      <c r="F1297" s="6">
        <f>_xlfn.XLOOKUP(tbDailies[[#This Row],[Date]],BTC_USD_History[Date],BTC_USD_History[Close],"n/a")</f>
        <v>9281.5097659999992</v>
      </c>
      <c r="G1297" s="6">
        <f>_xlfn.XLOOKUP(tbDailies[[#This Row],[Date]],ETH_USD_History[Date(UTC)],ETH_USD_History[Value],"n/a")</f>
        <v>661.45</v>
      </c>
      <c r="H1297" s="6">
        <f>_xlfn.XLOOKUP(tbDailies[[#This Row],[Date]],VOO_USD_History[Date],VOO_USD_History[Close],"n/a")</f>
        <v>244.66000399999999</v>
      </c>
      <c r="I1297" s="8">
        <f>_xlfn.XLOOKUP(tbDailies[[#This Row],[Date]],VIX_USD_History[DATE],VIX_USD_History[CLOSE],"n/a")</f>
        <v>16.239999999999998</v>
      </c>
      <c r="J1297" s="6">
        <f>tbDailies[[#This Row],[BTC-USD]]*tbDailies[[#This Row],[FX]]</f>
        <v>11937.877861029199</v>
      </c>
      <c r="K1297" s="6">
        <f>tbDailies[[#This Row],[ETH-USD]]*tbDailies[[#This Row],[FX]]</f>
        <v>850.75699000000009</v>
      </c>
      <c r="L1297" s="16">
        <f>_xlfn.XLOOKUP(tbDailies[[#This Row],[Month]],tbMonthlies[Month],tbMonthlies[US Inflation],L1298)</f>
        <v>2.46E-2</v>
      </c>
      <c r="M1297" s="39">
        <f>_xlfn.XLOOKUP(tbDailies[[#This Row],[Month]],tbMonthlies[Month],tbMonthlies[Buffett Indicator],M1298)</f>
        <v>1.351935138000786</v>
      </c>
      <c r="N1297" s="39">
        <f>_xlfn.XLOOKUP(tbDailies[[#This Row],[Month]],tbMonthlies[Month],tbMonthlies[CPI Indicator],N1298)</f>
        <v>0.73009295684354691</v>
      </c>
      <c r="O1297" s="39">
        <f>_xlfn.XLOOKUP(tbDailies[[#This Row],[Month]],tbMonthlies[Month],tbMonthlies[Shiller PE],O1298)</f>
        <v>0.2253</v>
      </c>
      <c r="P1297" s="39">
        <f>_xlfn.XLOOKUP(tbDailies[[#This Row],[Month]],tbMonthlies[Month],tbMonthlies[Unemployment],P1298)</f>
        <v>0.04</v>
      </c>
      <c r="Q1297" s="48">
        <f>_xlfn.XLOOKUP(tbDailies[[#This Row],[Month]],tbMonthlies[Month],tbMonthlies[Debt to GDP],Q1298)</f>
        <v>75.915999999999997</v>
      </c>
    </row>
    <row r="1298" spans="2:17" ht="30" customHeight="1" x14ac:dyDescent="0.25">
      <c r="B1298" s="10">
        <v>43215</v>
      </c>
      <c r="C1298" s="18" t="str">
        <f>TEXT(tbDailies[[#This Row],[Date]],"mmm-yy")</f>
        <v>Apr-18</v>
      </c>
      <c r="D1298" s="4">
        <v>50</v>
      </c>
      <c r="E1298" s="4" t="str">
        <f>_xlfn.XLOOKUP(tbDailies[[#This Row],[Date]],FXUSDCAD[Date],FXUSDCAD[Rate],E1299)</f>
        <v>1.2869</v>
      </c>
      <c r="F1298" s="6">
        <f>_xlfn.XLOOKUP(tbDailies[[#This Row],[Date]],BTC_USD_History[Date],BTC_USD_History[Close],"n/a")</f>
        <v>8845.7402340000008</v>
      </c>
      <c r="G1298" s="6">
        <f>_xlfn.XLOOKUP(tbDailies[[#This Row],[Date]],ETH_USD_History[Date(UTC)],ETH_USD_History[Value],"n/a")</f>
        <v>617.73</v>
      </c>
      <c r="H1298" s="6">
        <f>_xlfn.XLOOKUP(tbDailies[[#This Row],[Date]],VOO_USD_History[Date],VOO_USD_History[Close],"n/a")</f>
        <v>242.16999799999999</v>
      </c>
      <c r="I1298" s="8">
        <f>_xlfn.XLOOKUP(tbDailies[[#This Row],[Date]],VIX_USD_History[DATE],VIX_USD_History[CLOSE],"n/a")</f>
        <v>17.84</v>
      </c>
      <c r="J1298" s="6">
        <f>tbDailies[[#This Row],[BTC-USD]]*tbDailies[[#This Row],[FX]]</f>
        <v>11383.5831071346</v>
      </c>
      <c r="K1298" s="6">
        <f>tbDailies[[#This Row],[ETH-USD]]*tbDailies[[#This Row],[FX]]</f>
        <v>794.95673699999998</v>
      </c>
      <c r="L1298" s="16">
        <f>_xlfn.XLOOKUP(tbDailies[[#This Row],[Month]],tbMonthlies[Month],tbMonthlies[US Inflation],L1299)</f>
        <v>2.46E-2</v>
      </c>
      <c r="M1298" s="39">
        <f>_xlfn.XLOOKUP(tbDailies[[#This Row],[Month]],tbMonthlies[Month],tbMonthlies[Buffett Indicator],M1299)</f>
        <v>1.351935138000786</v>
      </c>
      <c r="N1298" s="39">
        <f>_xlfn.XLOOKUP(tbDailies[[#This Row],[Month]],tbMonthlies[Month],tbMonthlies[CPI Indicator],N1299)</f>
        <v>0.73009295684354691</v>
      </c>
      <c r="O1298" s="39">
        <f>_xlfn.XLOOKUP(tbDailies[[#This Row],[Month]],tbMonthlies[Month],tbMonthlies[Shiller PE],O1299)</f>
        <v>0.2253</v>
      </c>
      <c r="P1298" s="39">
        <f>_xlfn.XLOOKUP(tbDailies[[#This Row],[Month]],tbMonthlies[Month],tbMonthlies[Unemployment],P1299)</f>
        <v>0.04</v>
      </c>
      <c r="Q1298" s="48">
        <f>_xlfn.XLOOKUP(tbDailies[[#This Row],[Month]],tbMonthlies[Month],tbMonthlies[Debt to GDP],Q1299)</f>
        <v>75.915999999999997</v>
      </c>
    </row>
    <row r="1299" spans="2:17" ht="30" customHeight="1" x14ac:dyDescent="0.25">
      <c r="B1299" s="10">
        <v>43214</v>
      </c>
      <c r="C1299" s="18" t="str">
        <f>TEXT(tbDailies[[#This Row],[Date]],"mmm-yy")</f>
        <v>Apr-18</v>
      </c>
      <c r="D1299" s="4">
        <v>50</v>
      </c>
      <c r="E1299" s="4" t="str">
        <f>_xlfn.XLOOKUP(tbDailies[[#This Row],[Date]],FXUSDCAD[Date],FXUSDCAD[Rate],E1300)</f>
        <v>1.2828</v>
      </c>
      <c r="F1299" s="6">
        <f>_xlfn.XLOOKUP(tbDailies[[#This Row],[Date]],BTC_USD_History[Date],BTC_USD_History[Close],"n/a")</f>
        <v>9697.5</v>
      </c>
      <c r="G1299" s="6">
        <f>_xlfn.XLOOKUP(tbDailies[[#This Row],[Date]],ETH_USD_History[Date(UTC)],ETH_USD_History[Value],"n/a")</f>
        <v>703.35</v>
      </c>
      <c r="H1299" s="6">
        <f>_xlfn.XLOOKUP(tbDailies[[#This Row],[Date]],VOO_USD_History[Date],VOO_USD_History[Close],"n/a")</f>
        <v>241.550003</v>
      </c>
      <c r="I1299" s="8">
        <f>_xlfn.XLOOKUP(tbDailies[[#This Row],[Date]],VIX_USD_History[DATE],VIX_USD_History[CLOSE],"n/a")</f>
        <v>18.02</v>
      </c>
      <c r="J1299" s="6">
        <f>tbDailies[[#This Row],[BTC-USD]]*tbDailies[[#This Row],[FX]]</f>
        <v>12439.953</v>
      </c>
      <c r="K1299" s="6">
        <f>tbDailies[[#This Row],[ETH-USD]]*tbDailies[[#This Row],[FX]]</f>
        <v>902.25738000000001</v>
      </c>
      <c r="L1299" s="16">
        <f>_xlfn.XLOOKUP(tbDailies[[#This Row],[Month]],tbMonthlies[Month],tbMonthlies[US Inflation],L1300)</f>
        <v>2.46E-2</v>
      </c>
      <c r="M1299" s="39">
        <f>_xlfn.XLOOKUP(tbDailies[[#This Row],[Month]],tbMonthlies[Month],tbMonthlies[Buffett Indicator],M1300)</f>
        <v>1.351935138000786</v>
      </c>
      <c r="N1299" s="39">
        <f>_xlfn.XLOOKUP(tbDailies[[#This Row],[Month]],tbMonthlies[Month],tbMonthlies[CPI Indicator],N1300)</f>
        <v>0.73009295684354691</v>
      </c>
      <c r="O1299" s="39">
        <f>_xlfn.XLOOKUP(tbDailies[[#This Row],[Month]],tbMonthlies[Month],tbMonthlies[Shiller PE],O1300)</f>
        <v>0.2253</v>
      </c>
      <c r="P1299" s="39">
        <f>_xlfn.XLOOKUP(tbDailies[[#This Row],[Month]],tbMonthlies[Month],tbMonthlies[Unemployment],P1300)</f>
        <v>0.04</v>
      </c>
      <c r="Q1299" s="48">
        <f>_xlfn.XLOOKUP(tbDailies[[#This Row],[Month]],tbMonthlies[Month],tbMonthlies[Debt to GDP],Q1300)</f>
        <v>75.915999999999997</v>
      </c>
    </row>
    <row r="1300" spans="2:17" ht="30" customHeight="1" x14ac:dyDescent="0.25">
      <c r="B1300" s="10">
        <v>43213</v>
      </c>
      <c r="C1300" s="18" t="str">
        <f>TEXT(tbDailies[[#This Row],[Date]],"mmm-yy")</f>
        <v>Apr-18</v>
      </c>
      <c r="D1300" s="4">
        <v>50</v>
      </c>
      <c r="E1300" s="4" t="str">
        <f>_xlfn.XLOOKUP(tbDailies[[#This Row],[Date]],FXUSDCAD[Date],FXUSDCAD[Rate],E1301)</f>
        <v>1.2833</v>
      </c>
      <c r="F1300" s="6">
        <f>_xlfn.XLOOKUP(tbDailies[[#This Row],[Date]],BTC_USD_History[Date],BTC_USD_History[Close],"n/a")</f>
        <v>8930.8798829999996</v>
      </c>
      <c r="G1300" s="6">
        <f>_xlfn.XLOOKUP(tbDailies[[#This Row],[Date]],ETH_USD_History[Date(UTC)],ETH_USD_History[Value],"n/a")</f>
        <v>644.13</v>
      </c>
      <c r="H1300" s="6">
        <f>_xlfn.XLOOKUP(tbDailies[[#This Row],[Date]],VOO_USD_History[Date],VOO_USD_History[Close],"n/a")</f>
        <v>244.88999899999999</v>
      </c>
      <c r="I1300" s="8">
        <f>_xlfn.XLOOKUP(tbDailies[[#This Row],[Date]],VIX_USD_History[DATE],VIX_USD_History[CLOSE],"n/a")</f>
        <v>16.34</v>
      </c>
      <c r="J1300" s="6">
        <f>tbDailies[[#This Row],[BTC-USD]]*tbDailies[[#This Row],[FX]]</f>
        <v>11460.9981538539</v>
      </c>
      <c r="K1300" s="6">
        <f>tbDailies[[#This Row],[ETH-USD]]*tbDailies[[#This Row],[FX]]</f>
        <v>826.61202900000001</v>
      </c>
      <c r="L1300" s="16">
        <f>_xlfn.XLOOKUP(tbDailies[[#This Row],[Month]],tbMonthlies[Month],tbMonthlies[US Inflation],L1301)</f>
        <v>2.46E-2</v>
      </c>
      <c r="M1300" s="39">
        <f>_xlfn.XLOOKUP(tbDailies[[#This Row],[Month]],tbMonthlies[Month],tbMonthlies[Buffett Indicator],M1301)</f>
        <v>1.351935138000786</v>
      </c>
      <c r="N1300" s="39">
        <f>_xlfn.XLOOKUP(tbDailies[[#This Row],[Month]],tbMonthlies[Month],tbMonthlies[CPI Indicator],N1301)</f>
        <v>0.73009295684354691</v>
      </c>
      <c r="O1300" s="39">
        <f>_xlfn.XLOOKUP(tbDailies[[#This Row],[Month]],tbMonthlies[Month],tbMonthlies[Shiller PE],O1301)</f>
        <v>0.2253</v>
      </c>
      <c r="P1300" s="39">
        <f>_xlfn.XLOOKUP(tbDailies[[#This Row],[Month]],tbMonthlies[Month],tbMonthlies[Unemployment],P1301)</f>
        <v>0.04</v>
      </c>
      <c r="Q1300" s="48">
        <f>_xlfn.XLOOKUP(tbDailies[[#This Row],[Month]],tbMonthlies[Month],tbMonthlies[Debt to GDP],Q1301)</f>
        <v>75.915999999999997</v>
      </c>
    </row>
    <row r="1301" spans="2:17" ht="30" customHeight="1" x14ac:dyDescent="0.25">
      <c r="B1301" s="10">
        <v>43212</v>
      </c>
      <c r="C1301" s="18" t="str">
        <f>TEXT(tbDailies[[#This Row],[Date]],"mmm-yy")</f>
        <v>Apr-18</v>
      </c>
      <c r="D1301" s="4">
        <v>50</v>
      </c>
      <c r="E1301" s="4" t="str">
        <f>_xlfn.XLOOKUP(tbDailies[[#This Row],[Date]],FXUSDCAD[Date],FXUSDCAD[Rate],E1302)</f>
        <v>1.2728</v>
      </c>
      <c r="F1301" s="6">
        <f>_xlfn.XLOOKUP(tbDailies[[#This Row],[Date]],BTC_USD_History[Date],BTC_USD_History[Close],"n/a")</f>
        <v>8802.4599610000005</v>
      </c>
      <c r="G1301" s="6">
        <f>_xlfn.XLOOKUP(tbDailies[[#This Row],[Date]],ETH_USD_History[Date(UTC)],ETH_USD_History[Value],"n/a")</f>
        <v>621.33000000000004</v>
      </c>
      <c r="H1301" s="6" t="str">
        <f>_xlfn.XLOOKUP(tbDailies[[#This Row],[Date]],VOO_USD_History[Date],VOO_USD_History[Close],"n/a")</f>
        <v>n/a</v>
      </c>
      <c r="I1301" s="8" t="str">
        <f>_xlfn.XLOOKUP(tbDailies[[#This Row],[Date]],VIX_USD_History[DATE],VIX_USD_History[CLOSE],"n/a")</f>
        <v>n/a</v>
      </c>
      <c r="J1301" s="6">
        <f>tbDailies[[#This Row],[BTC-USD]]*tbDailies[[#This Row],[FX]]</f>
        <v>11203.771038360799</v>
      </c>
      <c r="K1301" s="6">
        <f>tbDailies[[#This Row],[ETH-USD]]*tbDailies[[#This Row],[FX]]</f>
        <v>790.82882400000005</v>
      </c>
      <c r="L1301" s="16">
        <f>_xlfn.XLOOKUP(tbDailies[[#This Row],[Month]],tbMonthlies[Month],tbMonthlies[US Inflation],L1302)</f>
        <v>2.46E-2</v>
      </c>
      <c r="M1301" s="39">
        <f>_xlfn.XLOOKUP(tbDailies[[#This Row],[Month]],tbMonthlies[Month],tbMonthlies[Buffett Indicator],M1302)</f>
        <v>1.351935138000786</v>
      </c>
      <c r="N1301" s="39">
        <f>_xlfn.XLOOKUP(tbDailies[[#This Row],[Month]],tbMonthlies[Month],tbMonthlies[CPI Indicator],N1302)</f>
        <v>0.73009295684354691</v>
      </c>
      <c r="O1301" s="39">
        <f>_xlfn.XLOOKUP(tbDailies[[#This Row],[Month]],tbMonthlies[Month],tbMonthlies[Shiller PE],O1302)</f>
        <v>0.2253</v>
      </c>
      <c r="P1301" s="39">
        <f>_xlfn.XLOOKUP(tbDailies[[#This Row],[Month]],tbMonthlies[Month],tbMonthlies[Unemployment],P1302)</f>
        <v>0.04</v>
      </c>
      <c r="Q1301" s="48">
        <f>_xlfn.XLOOKUP(tbDailies[[#This Row],[Month]],tbMonthlies[Month],tbMonthlies[Debt to GDP],Q1302)</f>
        <v>75.915999999999997</v>
      </c>
    </row>
    <row r="1302" spans="2:17" ht="30" customHeight="1" x14ac:dyDescent="0.25">
      <c r="B1302" s="10">
        <v>43211</v>
      </c>
      <c r="C1302" s="18" t="str">
        <f>TEXT(tbDailies[[#This Row],[Date]],"mmm-yy")</f>
        <v>Apr-18</v>
      </c>
      <c r="D1302" s="4">
        <v>50</v>
      </c>
      <c r="E1302" s="4" t="str">
        <f>_xlfn.XLOOKUP(tbDailies[[#This Row],[Date]],FXUSDCAD[Date],FXUSDCAD[Rate],E1303)</f>
        <v>1.2728</v>
      </c>
      <c r="F1302" s="6">
        <f>_xlfn.XLOOKUP(tbDailies[[#This Row],[Date]],BTC_USD_History[Date],BTC_USD_History[Close],"n/a")</f>
        <v>8895.5800780000009</v>
      </c>
      <c r="G1302" s="6">
        <f>_xlfn.XLOOKUP(tbDailies[[#This Row],[Date]],ETH_USD_History[Date(UTC)],ETH_USD_History[Value],"n/a")</f>
        <v>605.16999999999996</v>
      </c>
      <c r="H1302" s="6" t="str">
        <f>_xlfn.XLOOKUP(tbDailies[[#This Row],[Date]],VOO_USD_History[Date],VOO_USD_History[Close],"n/a")</f>
        <v>n/a</v>
      </c>
      <c r="I1302" s="8" t="str">
        <f>_xlfn.XLOOKUP(tbDailies[[#This Row],[Date]],VIX_USD_History[DATE],VIX_USD_History[CLOSE],"n/a")</f>
        <v>n/a</v>
      </c>
      <c r="J1302" s="6">
        <f>tbDailies[[#This Row],[BTC-USD]]*tbDailies[[#This Row],[FX]]</f>
        <v>11322.2943232784</v>
      </c>
      <c r="K1302" s="6">
        <f>tbDailies[[#This Row],[ETH-USD]]*tbDailies[[#This Row],[FX]]</f>
        <v>770.26037599999995</v>
      </c>
      <c r="L1302" s="16">
        <f>_xlfn.XLOOKUP(tbDailies[[#This Row],[Month]],tbMonthlies[Month],tbMonthlies[US Inflation],L1303)</f>
        <v>2.46E-2</v>
      </c>
      <c r="M1302" s="39">
        <f>_xlfn.XLOOKUP(tbDailies[[#This Row],[Month]],tbMonthlies[Month],tbMonthlies[Buffett Indicator],M1303)</f>
        <v>1.351935138000786</v>
      </c>
      <c r="N1302" s="39">
        <f>_xlfn.XLOOKUP(tbDailies[[#This Row],[Month]],tbMonthlies[Month],tbMonthlies[CPI Indicator],N1303)</f>
        <v>0.73009295684354691</v>
      </c>
      <c r="O1302" s="39">
        <f>_xlfn.XLOOKUP(tbDailies[[#This Row],[Month]],tbMonthlies[Month],tbMonthlies[Shiller PE],O1303)</f>
        <v>0.2253</v>
      </c>
      <c r="P1302" s="39">
        <f>_xlfn.XLOOKUP(tbDailies[[#This Row],[Month]],tbMonthlies[Month],tbMonthlies[Unemployment],P1303)</f>
        <v>0.04</v>
      </c>
      <c r="Q1302" s="48">
        <f>_xlfn.XLOOKUP(tbDailies[[#This Row],[Month]],tbMonthlies[Month],tbMonthlies[Debt to GDP],Q1303)</f>
        <v>75.915999999999997</v>
      </c>
    </row>
    <row r="1303" spans="2:17" ht="30" customHeight="1" x14ac:dyDescent="0.25">
      <c r="B1303" s="10">
        <v>43210</v>
      </c>
      <c r="C1303" s="18" t="str">
        <f>TEXT(tbDailies[[#This Row],[Date]],"mmm-yy")</f>
        <v>Apr-18</v>
      </c>
      <c r="D1303" s="4">
        <v>50</v>
      </c>
      <c r="E1303" s="4" t="str">
        <f>_xlfn.XLOOKUP(tbDailies[[#This Row],[Date]],FXUSDCAD[Date],FXUSDCAD[Rate],E1304)</f>
        <v>1.2728</v>
      </c>
      <c r="F1303" s="6">
        <f>_xlfn.XLOOKUP(tbDailies[[#This Row],[Date]],BTC_USD_History[Date],BTC_USD_History[Close],"n/a")</f>
        <v>8845.8300780000009</v>
      </c>
      <c r="G1303" s="6">
        <f>_xlfn.XLOOKUP(tbDailies[[#This Row],[Date]],ETH_USD_History[Date(UTC)],ETH_USD_History[Value],"n/a")</f>
        <v>617.16</v>
      </c>
      <c r="H1303" s="6">
        <f>_xlfn.XLOOKUP(tbDailies[[#This Row],[Date]],VOO_USD_History[Date],VOO_USD_History[Close],"n/a")</f>
        <v>245</v>
      </c>
      <c r="I1303" s="8">
        <f>_xlfn.XLOOKUP(tbDailies[[#This Row],[Date]],VIX_USD_History[DATE],VIX_USD_History[CLOSE],"n/a")</f>
        <v>16.88</v>
      </c>
      <c r="J1303" s="6">
        <f>tbDailies[[#This Row],[BTC-USD]]*tbDailies[[#This Row],[FX]]</f>
        <v>11258.9725232784</v>
      </c>
      <c r="K1303" s="6">
        <f>tbDailies[[#This Row],[ETH-USD]]*tbDailies[[#This Row],[FX]]</f>
        <v>785.5212479999999</v>
      </c>
      <c r="L1303" s="16">
        <f>_xlfn.XLOOKUP(tbDailies[[#This Row],[Month]],tbMonthlies[Month],tbMonthlies[US Inflation],L1304)</f>
        <v>2.46E-2</v>
      </c>
      <c r="M1303" s="39">
        <f>_xlfn.XLOOKUP(tbDailies[[#This Row],[Month]],tbMonthlies[Month],tbMonthlies[Buffett Indicator],M1304)</f>
        <v>1.351935138000786</v>
      </c>
      <c r="N1303" s="39">
        <f>_xlfn.XLOOKUP(tbDailies[[#This Row],[Month]],tbMonthlies[Month],tbMonthlies[CPI Indicator],N1304)</f>
        <v>0.73009295684354691</v>
      </c>
      <c r="O1303" s="39">
        <f>_xlfn.XLOOKUP(tbDailies[[#This Row],[Month]],tbMonthlies[Month],tbMonthlies[Shiller PE],O1304)</f>
        <v>0.2253</v>
      </c>
      <c r="P1303" s="39">
        <f>_xlfn.XLOOKUP(tbDailies[[#This Row],[Month]],tbMonthlies[Month],tbMonthlies[Unemployment],P1304)</f>
        <v>0.04</v>
      </c>
      <c r="Q1303" s="48">
        <f>_xlfn.XLOOKUP(tbDailies[[#This Row],[Month]],tbMonthlies[Month],tbMonthlies[Debt to GDP],Q1304)</f>
        <v>75.915999999999997</v>
      </c>
    </row>
    <row r="1304" spans="2:17" ht="30" customHeight="1" x14ac:dyDescent="0.25">
      <c r="B1304" s="10">
        <v>43209</v>
      </c>
      <c r="C1304" s="18" t="str">
        <f>TEXT(tbDailies[[#This Row],[Date]],"mmm-yy")</f>
        <v>Apr-18</v>
      </c>
      <c r="D1304" s="4">
        <v>50</v>
      </c>
      <c r="E1304" s="4" t="str">
        <f>_xlfn.XLOOKUP(tbDailies[[#This Row],[Date]],FXUSDCAD[Date],FXUSDCAD[Rate],E1305)</f>
        <v>1.2633</v>
      </c>
      <c r="F1304" s="6">
        <f>_xlfn.XLOOKUP(tbDailies[[#This Row],[Date]],BTC_USD_History[Date],BTC_USD_History[Close],"n/a")</f>
        <v>8294.3095699999994</v>
      </c>
      <c r="G1304" s="6">
        <f>_xlfn.XLOOKUP(tbDailies[[#This Row],[Date]],ETH_USD_History[Date(UTC)],ETH_USD_History[Value],"n/a")</f>
        <v>567.25</v>
      </c>
      <c r="H1304" s="6">
        <f>_xlfn.XLOOKUP(tbDailies[[#This Row],[Date]],VOO_USD_History[Date],VOO_USD_History[Close],"n/a")</f>
        <v>247</v>
      </c>
      <c r="I1304" s="8">
        <f>_xlfn.XLOOKUP(tbDailies[[#This Row],[Date]],VIX_USD_History[DATE],VIX_USD_History[CLOSE],"n/a")</f>
        <v>15.96</v>
      </c>
      <c r="J1304" s="6">
        <f>tbDailies[[#This Row],[BTC-USD]]*tbDailies[[#This Row],[FX]]</f>
        <v>10478.201279781</v>
      </c>
      <c r="K1304" s="6">
        <f>tbDailies[[#This Row],[ETH-USD]]*tbDailies[[#This Row],[FX]]</f>
        <v>716.60692500000005</v>
      </c>
      <c r="L1304" s="16">
        <f>_xlfn.XLOOKUP(tbDailies[[#This Row],[Month]],tbMonthlies[Month],tbMonthlies[US Inflation],L1305)</f>
        <v>2.46E-2</v>
      </c>
      <c r="M1304" s="39">
        <f>_xlfn.XLOOKUP(tbDailies[[#This Row],[Month]],tbMonthlies[Month],tbMonthlies[Buffett Indicator],M1305)</f>
        <v>1.351935138000786</v>
      </c>
      <c r="N1304" s="39">
        <f>_xlfn.XLOOKUP(tbDailies[[#This Row],[Month]],tbMonthlies[Month],tbMonthlies[CPI Indicator],N1305)</f>
        <v>0.73009295684354691</v>
      </c>
      <c r="O1304" s="39">
        <f>_xlfn.XLOOKUP(tbDailies[[#This Row],[Month]],tbMonthlies[Month],tbMonthlies[Shiller PE],O1305)</f>
        <v>0.2253</v>
      </c>
      <c r="P1304" s="39">
        <f>_xlfn.XLOOKUP(tbDailies[[#This Row],[Month]],tbMonthlies[Month],tbMonthlies[Unemployment],P1305)</f>
        <v>0.04</v>
      </c>
      <c r="Q1304" s="48">
        <f>_xlfn.XLOOKUP(tbDailies[[#This Row],[Month]],tbMonthlies[Month],tbMonthlies[Debt to GDP],Q1305)</f>
        <v>75.915999999999997</v>
      </c>
    </row>
    <row r="1305" spans="2:17" ht="30" customHeight="1" x14ac:dyDescent="0.25">
      <c r="B1305" s="10">
        <v>43208</v>
      </c>
      <c r="C1305" s="18" t="str">
        <f>TEXT(tbDailies[[#This Row],[Date]],"mmm-yy")</f>
        <v>Apr-18</v>
      </c>
      <c r="D1305" s="4">
        <v>50</v>
      </c>
      <c r="E1305" s="4" t="str">
        <f>_xlfn.XLOOKUP(tbDailies[[#This Row],[Date]],FXUSDCAD[Date],FXUSDCAD[Rate],E1306)</f>
        <v>1.2614</v>
      </c>
      <c r="F1305" s="6">
        <f>_xlfn.XLOOKUP(tbDailies[[#This Row],[Date]],BTC_USD_History[Date],BTC_USD_History[Close],"n/a")</f>
        <v>8163.419922</v>
      </c>
      <c r="G1305" s="6">
        <f>_xlfn.XLOOKUP(tbDailies[[#This Row],[Date]],ETH_USD_History[Date(UTC)],ETH_USD_History[Value],"n/a")</f>
        <v>525.78</v>
      </c>
      <c r="H1305" s="6">
        <f>_xlfn.XLOOKUP(tbDailies[[#This Row],[Date]],VOO_USD_History[Date],VOO_USD_History[Close],"n/a")</f>
        <v>248.36000100000001</v>
      </c>
      <c r="I1305" s="8">
        <f>_xlfn.XLOOKUP(tbDailies[[#This Row],[Date]],VIX_USD_History[DATE],VIX_USD_History[CLOSE],"n/a")</f>
        <v>15.6</v>
      </c>
      <c r="J1305" s="6">
        <f>tbDailies[[#This Row],[BTC-USD]]*tbDailies[[#This Row],[FX]]</f>
        <v>10297.337889610801</v>
      </c>
      <c r="K1305" s="6">
        <f>tbDailies[[#This Row],[ETH-USD]]*tbDailies[[#This Row],[FX]]</f>
        <v>663.21889199999998</v>
      </c>
      <c r="L1305" s="16">
        <f>_xlfn.XLOOKUP(tbDailies[[#This Row],[Month]],tbMonthlies[Month],tbMonthlies[US Inflation],L1306)</f>
        <v>2.46E-2</v>
      </c>
      <c r="M1305" s="39">
        <f>_xlfn.XLOOKUP(tbDailies[[#This Row],[Month]],tbMonthlies[Month],tbMonthlies[Buffett Indicator],M1306)</f>
        <v>1.351935138000786</v>
      </c>
      <c r="N1305" s="39">
        <f>_xlfn.XLOOKUP(tbDailies[[#This Row],[Month]],tbMonthlies[Month],tbMonthlies[CPI Indicator],N1306)</f>
        <v>0.73009295684354691</v>
      </c>
      <c r="O1305" s="39">
        <f>_xlfn.XLOOKUP(tbDailies[[#This Row],[Month]],tbMonthlies[Month],tbMonthlies[Shiller PE],O1306)</f>
        <v>0.2253</v>
      </c>
      <c r="P1305" s="39">
        <f>_xlfn.XLOOKUP(tbDailies[[#This Row],[Month]],tbMonthlies[Month],tbMonthlies[Unemployment],P1306)</f>
        <v>0.04</v>
      </c>
      <c r="Q1305" s="48">
        <f>_xlfn.XLOOKUP(tbDailies[[#This Row],[Month]],tbMonthlies[Month],tbMonthlies[Debt to GDP],Q1306)</f>
        <v>75.915999999999997</v>
      </c>
    </row>
    <row r="1306" spans="2:17" ht="30" customHeight="1" x14ac:dyDescent="0.25">
      <c r="B1306" s="10">
        <v>43207</v>
      </c>
      <c r="C1306" s="18" t="str">
        <f>TEXT(tbDailies[[#This Row],[Date]],"mmm-yy")</f>
        <v>Apr-18</v>
      </c>
      <c r="D1306" s="4">
        <v>50</v>
      </c>
      <c r="E1306" s="4" t="str">
        <f>_xlfn.XLOOKUP(tbDailies[[#This Row],[Date]],FXUSDCAD[Date],FXUSDCAD[Rate],E1307)</f>
        <v>1.2552</v>
      </c>
      <c r="F1306" s="6">
        <f>_xlfn.XLOOKUP(tbDailies[[#This Row],[Date]],BTC_USD_History[Date],BTC_USD_History[Close],"n/a")</f>
        <v>7902.0898440000001</v>
      </c>
      <c r="G1306" s="6">
        <f>_xlfn.XLOOKUP(tbDailies[[#This Row],[Date]],ETH_USD_History[Date(UTC)],ETH_USD_History[Value],"n/a")</f>
        <v>503.03</v>
      </c>
      <c r="H1306" s="6">
        <f>_xlfn.XLOOKUP(tbDailies[[#This Row],[Date]],VOO_USD_History[Date],VOO_USD_History[Close],"n/a")</f>
        <v>248.220001</v>
      </c>
      <c r="I1306" s="8">
        <f>_xlfn.XLOOKUP(tbDailies[[#This Row],[Date]],VIX_USD_History[DATE],VIX_USD_History[CLOSE],"n/a")</f>
        <v>15.25</v>
      </c>
      <c r="J1306" s="6">
        <f>tbDailies[[#This Row],[BTC-USD]]*tbDailies[[#This Row],[FX]]</f>
        <v>9918.7031721888015</v>
      </c>
      <c r="K1306" s="6">
        <f>tbDailies[[#This Row],[ETH-USD]]*tbDailies[[#This Row],[FX]]</f>
        <v>631.40325600000006</v>
      </c>
      <c r="L1306" s="16">
        <f>_xlfn.XLOOKUP(tbDailies[[#This Row],[Month]],tbMonthlies[Month],tbMonthlies[US Inflation],L1307)</f>
        <v>2.46E-2</v>
      </c>
      <c r="M1306" s="39">
        <f>_xlfn.XLOOKUP(tbDailies[[#This Row],[Month]],tbMonthlies[Month],tbMonthlies[Buffett Indicator],M1307)</f>
        <v>1.351935138000786</v>
      </c>
      <c r="N1306" s="39">
        <f>_xlfn.XLOOKUP(tbDailies[[#This Row],[Month]],tbMonthlies[Month],tbMonthlies[CPI Indicator],N1307)</f>
        <v>0.73009295684354691</v>
      </c>
      <c r="O1306" s="39">
        <f>_xlfn.XLOOKUP(tbDailies[[#This Row],[Month]],tbMonthlies[Month],tbMonthlies[Shiller PE],O1307)</f>
        <v>0.2253</v>
      </c>
      <c r="P1306" s="39">
        <f>_xlfn.XLOOKUP(tbDailies[[#This Row],[Month]],tbMonthlies[Month],tbMonthlies[Unemployment],P1307)</f>
        <v>0.04</v>
      </c>
      <c r="Q1306" s="48">
        <f>_xlfn.XLOOKUP(tbDailies[[#This Row],[Month]],tbMonthlies[Month],tbMonthlies[Debt to GDP],Q1307)</f>
        <v>75.915999999999997</v>
      </c>
    </row>
    <row r="1307" spans="2:17" ht="30" customHeight="1" x14ac:dyDescent="0.25">
      <c r="B1307" s="10">
        <v>43206</v>
      </c>
      <c r="C1307" s="18" t="str">
        <f>TEXT(tbDailies[[#This Row],[Date]],"mmm-yy")</f>
        <v>Apr-18</v>
      </c>
      <c r="D1307" s="4">
        <v>50</v>
      </c>
      <c r="E1307" s="4" t="str">
        <f>_xlfn.XLOOKUP(tbDailies[[#This Row],[Date]],FXUSDCAD[Date],FXUSDCAD[Rate],E1308)</f>
        <v>1.2579</v>
      </c>
      <c r="F1307" s="6">
        <f>_xlfn.XLOOKUP(tbDailies[[#This Row],[Date]],BTC_USD_History[Date],BTC_USD_History[Close],"n/a")</f>
        <v>8058.669922</v>
      </c>
      <c r="G1307" s="6">
        <f>_xlfn.XLOOKUP(tbDailies[[#This Row],[Date]],ETH_USD_History[Date(UTC)],ETH_USD_History[Value],"n/a")</f>
        <v>511.67</v>
      </c>
      <c r="H1307" s="6">
        <f>_xlfn.XLOOKUP(tbDailies[[#This Row],[Date]],VOO_USD_History[Date],VOO_USD_History[Close],"n/a")</f>
        <v>245.58000200000001</v>
      </c>
      <c r="I1307" s="8">
        <f>_xlfn.XLOOKUP(tbDailies[[#This Row],[Date]],VIX_USD_History[DATE],VIX_USD_History[CLOSE],"n/a")</f>
        <v>16.559999999999999</v>
      </c>
      <c r="J1307" s="6">
        <f>tbDailies[[#This Row],[BTC-USD]]*tbDailies[[#This Row],[FX]]</f>
        <v>10137.0008948838</v>
      </c>
      <c r="K1307" s="6">
        <f>tbDailies[[#This Row],[ETH-USD]]*tbDailies[[#This Row],[FX]]</f>
        <v>643.62969299999997</v>
      </c>
      <c r="L1307" s="16">
        <f>_xlfn.XLOOKUP(tbDailies[[#This Row],[Month]],tbMonthlies[Month],tbMonthlies[US Inflation],L1308)</f>
        <v>2.46E-2</v>
      </c>
      <c r="M1307" s="39">
        <f>_xlfn.XLOOKUP(tbDailies[[#This Row],[Month]],tbMonthlies[Month],tbMonthlies[Buffett Indicator],M1308)</f>
        <v>1.351935138000786</v>
      </c>
      <c r="N1307" s="39">
        <f>_xlfn.XLOOKUP(tbDailies[[#This Row],[Month]],tbMonthlies[Month],tbMonthlies[CPI Indicator],N1308)</f>
        <v>0.73009295684354691</v>
      </c>
      <c r="O1307" s="39">
        <f>_xlfn.XLOOKUP(tbDailies[[#This Row],[Month]],tbMonthlies[Month],tbMonthlies[Shiller PE],O1308)</f>
        <v>0.2253</v>
      </c>
      <c r="P1307" s="39">
        <f>_xlfn.XLOOKUP(tbDailies[[#This Row],[Month]],tbMonthlies[Month],tbMonthlies[Unemployment],P1308)</f>
        <v>0.04</v>
      </c>
      <c r="Q1307" s="48">
        <f>_xlfn.XLOOKUP(tbDailies[[#This Row],[Month]],tbMonthlies[Month],tbMonthlies[Debt to GDP],Q1308)</f>
        <v>75.915999999999997</v>
      </c>
    </row>
    <row r="1308" spans="2:17" ht="30" customHeight="1" x14ac:dyDescent="0.25">
      <c r="B1308" s="10">
        <v>43205</v>
      </c>
      <c r="C1308" s="18" t="str">
        <f>TEXT(tbDailies[[#This Row],[Date]],"mmm-yy")</f>
        <v>Apr-18</v>
      </c>
      <c r="D1308" s="4">
        <v>50</v>
      </c>
      <c r="E1308" s="4" t="str">
        <f>_xlfn.XLOOKUP(tbDailies[[#This Row],[Date]],FXUSDCAD[Date],FXUSDCAD[Rate],E1309)</f>
        <v>1.2597</v>
      </c>
      <c r="F1308" s="6">
        <f>_xlfn.XLOOKUP(tbDailies[[#This Row],[Date]],BTC_USD_History[Date],BTC_USD_History[Close],"n/a")</f>
        <v>8329.1103519999997</v>
      </c>
      <c r="G1308" s="6">
        <f>_xlfn.XLOOKUP(tbDailies[[#This Row],[Date]],ETH_USD_History[Date(UTC)],ETH_USD_History[Value],"n/a")</f>
        <v>534.15</v>
      </c>
      <c r="H1308" s="6" t="str">
        <f>_xlfn.XLOOKUP(tbDailies[[#This Row],[Date]],VOO_USD_History[Date],VOO_USD_History[Close],"n/a")</f>
        <v>n/a</v>
      </c>
      <c r="I1308" s="8" t="str">
        <f>_xlfn.XLOOKUP(tbDailies[[#This Row],[Date]],VIX_USD_History[DATE],VIX_USD_History[CLOSE],"n/a")</f>
        <v>n/a</v>
      </c>
      <c r="J1308" s="6">
        <f>tbDailies[[#This Row],[BTC-USD]]*tbDailies[[#This Row],[FX]]</f>
        <v>10492.1803104144</v>
      </c>
      <c r="K1308" s="6">
        <f>tbDailies[[#This Row],[ETH-USD]]*tbDailies[[#This Row],[FX]]</f>
        <v>672.86875499999996</v>
      </c>
      <c r="L1308" s="16">
        <f>_xlfn.XLOOKUP(tbDailies[[#This Row],[Month]],tbMonthlies[Month],tbMonthlies[US Inflation],L1309)</f>
        <v>2.46E-2</v>
      </c>
      <c r="M1308" s="39">
        <f>_xlfn.XLOOKUP(tbDailies[[#This Row],[Month]],tbMonthlies[Month],tbMonthlies[Buffett Indicator],M1309)</f>
        <v>1.351935138000786</v>
      </c>
      <c r="N1308" s="39">
        <f>_xlfn.XLOOKUP(tbDailies[[#This Row],[Month]],tbMonthlies[Month],tbMonthlies[CPI Indicator],N1309)</f>
        <v>0.73009295684354691</v>
      </c>
      <c r="O1308" s="39">
        <f>_xlfn.XLOOKUP(tbDailies[[#This Row],[Month]],tbMonthlies[Month],tbMonthlies[Shiller PE],O1309)</f>
        <v>0.2253</v>
      </c>
      <c r="P1308" s="39">
        <f>_xlfn.XLOOKUP(tbDailies[[#This Row],[Month]],tbMonthlies[Month],tbMonthlies[Unemployment],P1309)</f>
        <v>0.04</v>
      </c>
      <c r="Q1308" s="48">
        <f>_xlfn.XLOOKUP(tbDailies[[#This Row],[Month]],tbMonthlies[Month],tbMonthlies[Debt to GDP],Q1309)</f>
        <v>75.915999999999997</v>
      </c>
    </row>
    <row r="1309" spans="2:17" ht="30" customHeight="1" x14ac:dyDescent="0.25">
      <c r="B1309" s="10">
        <v>43204</v>
      </c>
      <c r="C1309" s="18" t="str">
        <f>TEXT(tbDailies[[#This Row],[Date]],"mmm-yy")</f>
        <v>Apr-18</v>
      </c>
      <c r="D1309" s="4">
        <v>50</v>
      </c>
      <c r="E1309" s="4" t="str">
        <f>_xlfn.XLOOKUP(tbDailies[[#This Row],[Date]],FXUSDCAD[Date],FXUSDCAD[Rate],E1310)</f>
        <v>1.2597</v>
      </c>
      <c r="F1309" s="6">
        <f>_xlfn.XLOOKUP(tbDailies[[#This Row],[Date]],BTC_USD_History[Date],BTC_USD_History[Close],"n/a")</f>
        <v>7986.2402339999999</v>
      </c>
      <c r="G1309" s="6">
        <f>_xlfn.XLOOKUP(tbDailies[[#This Row],[Date]],ETH_USD_History[Date(UTC)],ETH_USD_History[Value],"n/a")</f>
        <v>502.79</v>
      </c>
      <c r="H1309" s="6" t="str">
        <f>_xlfn.XLOOKUP(tbDailies[[#This Row],[Date]],VOO_USD_History[Date],VOO_USD_History[Close],"n/a")</f>
        <v>n/a</v>
      </c>
      <c r="I1309" s="8" t="str">
        <f>_xlfn.XLOOKUP(tbDailies[[#This Row],[Date]],VIX_USD_History[DATE],VIX_USD_History[CLOSE],"n/a")</f>
        <v>n/a</v>
      </c>
      <c r="J1309" s="6">
        <f>tbDailies[[#This Row],[BTC-USD]]*tbDailies[[#This Row],[FX]]</f>
        <v>10060.2668227698</v>
      </c>
      <c r="K1309" s="6">
        <f>tbDailies[[#This Row],[ETH-USD]]*tbDailies[[#This Row],[FX]]</f>
        <v>633.36456300000009</v>
      </c>
      <c r="L1309" s="16">
        <f>_xlfn.XLOOKUP(tbDailies[[#This Row],[Month]],tbMonthlies[Month],tbMonthlies[US Inflation],L1310)</f>
        <v>2.46E-2</v>
      </c>
      <c r="M1309" s="39">
        <f>_xlfn.XLOOKUP(tbDailies[[#This Row],[Month]],tbMonthlies[Month],tbMonthlies[Buffett Indicator],M1310)</f>
        <v>1.351935138000786</v>
      </c>
      <c r="N1309" s="39">
        <f>_xlfn.XLOOKUP(tbDailies[[#This Row],[Month]],tbMonthlies[Month],tbMonthlies[CPI Indicator],N1310)</f>
        <v>0.73009295684354691</v>
      </c>
      <c r="O1309" s="39">
        <f>_xlfn.XLOOKUP(tbDailies[[#This Row],[Month]],tbMonthlies[Month],tbMonthlies[Shiller PE],O1310)</f>
        <v>0.2253</v>
      </c>
      <c r="P1309" s="39">
        <f>_xlfn.XLOOKUP(tbDailies[[#This Row],[Month]],tbMonthlies[Month],tbMonthlies[Unemployment],P1310)</f>
        <v>0.04</v>
      </c>
      <c r="Q1309" s="48">
        <f>_xlfn.XLOOKUP(tbDailies[[#This Row],[Month]],tbMonthlies[Month],tbMonthlies[Debt to GDP],Q1310)</f>
        <v>75.915999999999997</v>
      </c>
    </row>
    <row r="1310" spans="2:17" ht="30" customHeight="1" x14ac:dyDescent="0.25">
      <c r="B1310" s="10">
        <v>43203</v>
      </c>
      <c r="C1310" s="18" t="str">
        <f>TEXT(tbDailies[[#This Row],[Date]],"mmm-yy")</f>
        <v>Apr-18</v>
      </c>
      <c r="D1310" s="4">
        <v>50</v>
      </c>
      <c r="E1310" s="4" t="str">
        <f>_xlfn.XLOOKUP(tbDailies[[#This Row],[Date]],FXUSDCAD[Date],FXUSDCAD[Rate],E1311)</f>
        <v>1.2597</v>
      </c>
      <c r="F1310" s="6">
        <f>_xlfn.XLOOKUP(tbDailies[[#This Row],[Date]],BTC_USD_History[Date],BTC_USD_History[Close],"n/a")</f>
        <v>7895.9599609999996</v>
      </c>
      <c r="G1310" s="6">
        <f>_xlfn.XLOOKUP(tbDailies[[#This Row],[Date]],ETH_USD_History[Date(UTC)],ETH_USD_History[Value],"n/a")</f>
        <v>494.96</v>
      </c>
      <c r="H1310" s="6">
        <f>_xlfn.XLOOKUP(tbDailies[[#This Row],[Date]],VOO_USD_History[Date],VOO_USD_History[Close],"n/a")</f>
        <v>243.60000600000001</v>
      </c>
      <c r="I1310" s="8">
        <f>_xlfn.XLOOKUP(tbDailies[[#This Row],[Date]],VIX_USD_History[DATE],VIX_USD_History[CLOSE],"n/a")</f>
        <v>17.41</v>
      </c>
      <c r="J1310" s="6">
        <f>tbDailies[[#This Row],[BTC-USD]]*tbDailies[[#This Row],[FX]]</f>
        <v>9946.5407628717003</v>
      </c>
      <c r="K1310" s="6">
        <f>tbDailies[[#This Row],[ETH-USD]]*tbDailies[[#This Row],[FX]]</f>
        <v>623.50111200000003</v>
      </c>
      <c r="L1310" s="16">
        <f>_xlfn.XLOOKUP(tbDailies[[#This Row],[Month]],tbMonthlies[Month],tbMonthlies[US Inflation],L1311)</f>
        <v>2.46E-2</v>
      </c>
      <c r="M1310" s="39">
        <f>_xlfn.XLOOKUP(tbDailies[[#This Row],[Month]],tbMonthlies[Month],tbMonthlies[Buffett Indicator],M1311)</f>
        <v>1.351935138000786</v>
      </c>
      <c r="N1310" s="39">
        <f>_xlfn.XLOOKUP(tbDailies[[#This Row],[Month]],tbMonthlies[Month],tbMonthlies[CPI Indicator],N1311)</f>
        <v>0.73009295684354691</v>
      </c>
      <c r="O1310" s="39">
        <f>_xlfn.XLOOKUP(tbDailies[[#This Row],[Month]],tbMonthlies[Month],tbMonthlies[Shiller PE],O1311)</f>
        <v>0.2253</v>
      </c>
      <c r="P1310" s="39">
        <f>_xlfn.XLOOKUP(tbDailies[[#This Row],[Month]],tbMonthlies[Month],tbMonthlies[Unemployment],P1311)</f>
        <v>0.04</v>
      </c>
      <c r="Q1310" s="48">
        <f>_xlfn.XLOOKUP(tbDailies[[#This Row],[Month]],tbMonthlies[Month],tbMonthlies[Debt to GDP],Q1311)</f>
        <v>75.915999999999997</v>
      </c>
    </row>
    <row r="1311" spans="2:17" ht="30" customHeight="1" x14ac:dyDescent="0.25">
      <c r="B1311" s="10">
        <v>43202</v>
      </c>
      <c r="C1311" s="18" t="str">
        <f>TEXT(tbDailies[[#This Row],[Date]],"mmm-yy")</f>
        <v>Apr-18</v>
      </c>
      <c r="D1311" s="4">
        <v>50</v>
      </c>
      <c r="E1311" s="4" t="str">
        <f>_xlfn.XLOOKUP(tbDailies[[#This Row],[Date]],FXUSDCAD[Date],FXUSDCAD[Rate],E1312)</f>
        <v>1.2596</v>
      </c>
      <c r="F1311" s="6">
        <f>_xlfn.XLOOKUP(tbDailies[[#This Row],[Date]],BTC_USD_History[Date],BTC_USD_History[Close],"n/a")</f>
        <v>7889.25</v>
      </c>
      <c r="G1311" s="6">
        <f>_xlfn.XLOOKUP(tbDailies[[#This Row],[Date]],ETH_USD_History[Date(UTC)],ETH_USD_History[Value],"n/a")</f>
        <v>493.95</v>
      </c>
      <c r="H1311" s="6">
        <f>_xlfn.XLOOKUP(tbDailies[[#This Row],[Date]],VOO_USD_History[Date],VOO_USD_History[Close],"n/a")</f>
        <v>244.279999</v>
      </c>
      <c r="I1311" s="8">
        <f>_xlfn.XLOOKUP(tbDailies[[#This Row],[Date]],VIX_USD_History[DATE],VIX_USD_History[CLOSE],"n/a")</f>
        <v>18.489999999999998</v>
      </c>
      <c r="J1311" s="6">
        <f>tbDailies[[#This Row],[BTC-USD]]*tbDailies[[#This Row],[FX]]</f>
        <v>9937.2993000000006</v>
      </c>
      <c r="K1311" s="6">
        <f>tbDailies[[#This Row],[ETH-USD]]*tbDailies[[#This Row],[FX]]</f>
        <v>622.17942000000005</v>
      </c>
      <c r="L1311" s="16">
        <f>_xlfn.XLOOKUP(tbDailies[[#This Row],[Month]],tbMonthlies[Month],tbMonthlies[US Inflation],L1312)</f>
        <v>2.46E-2</v>
      </c>
      <c r="M1311" s="39">
        <f>_xlfn.XLOOKUP(tbDailies[[#This Row],[Month]],tbMonthlies[Month],tbMonthlies[Buffett Indicator],M1312)</f>
        <v>1.351935138000786</v>
      </c>
      <c r="N1311" s="39">
        <f>_xlfn.XLOOKUP(tbDailies[[#This Row],[Month]],tbMonthlies[Month],tbMonthlies[CPI Indicator],N1312)</f>
        <v>0.73009295684354691</v>
      </c>
      <c r="O1311" s="39">
        <f>_xlfn.XLOOKUP(tbDailies[[#This Row],[Month]],tbMonthlies[Month],tbMonthlies[Shiller PE],O1312)</f>
        <v>0.2253</v>
      </c>
      <c r="P1311" s="39">
        <f>_xlfn.XLOOKUP(tbDailies[[#This Row],[Month]],tbMonthlies[Month],tbMonthlies[Unemployment],P1312)</f>
        <v>0.04</v>
      </c>
      <c r="Q1311" s="48">
        <f>_xlfn.XLOOKUP(tbDailies[[#This Row],[Month]],tbMonthlies[Month],tbMonthlies[Debt to GDP],Q1312)</f>
        <v>75.915999999999997</v>
      </c>
    </row>
    <row r="1312" spans="2:17" ht="30" customHeight="1" x14ac:dyDescent="0.25">
      <c r="B1312" s="10">
        <v>43201</v>
      </c>
      <c r="C1312" s="18" t="str">
        <f>TEXT(tbDailies[[#This Row],[Date]],"mmm-yy")</f>
        <v>Apr-18</v>
      </c>
      <c r="D1312" s="4">
        <v>50</v>
      </c>
      <c r="E1312" s="4" t="str">
        <f>_xlfn.XLOOKUP(tbDailies[[#This Row],[Date]],FXUSDCAD[Date],FXUSDCAD[Rate],E1313)</f>
        <v>1.2584</v>
      </c>
      <c r="F1312" s="6">
        <f>_xlfn.XLOOKUP(tbDailies[[#This Row],[Date]],BTC_USD_History[Date],BTC_USD_History[Close],"n/a")</f>
        <v>6968.3198240000002</v>
      </c>
      <c r="G1312" s="6">
        <f>_xlfn.XLOOKUP(tbDailies[[#This Row],[Date]],ETH_USD_History[Date(UTC)],ETH_USD_History[Value],"n/a")</f>
        <v>430.42</v>
      </c>
      <c r="H1312" s="6">
        <f>_xlfn.XLOOKUP(tbDailies[[#This Row],[Date]],VOO_USD_History[Date],VOO_USD_History[Close],"n/a")</f>
        <v>242.25</v>
      </c>
      <c r="I1312" s="8">
        <f>_xlfn.XLOOKUP(tbDailies[[#This Row],[Date]],VIX_USD_History[DATE],VIX_USD_History[CLOSE],"n/a")</f>
        <v>20.239999999999998</v>
      </c>
      <c r="J1312" s="6">
        <f>tbDailies[[#This Row],[BTC-USD]]*tbDailies[[#This Row],[FX]]</f>
        <v>8768.9336665215997</v>
      </c>
      <c r="K1312" s="6">
        <f>tbDailies[[#This Row],[ETH-USD]]*tbDailies[[#This Row],[FX]]</f>
        <v>541.64052800000002</v>
      </c>
      <c r="L1312" s="16">
        <f>_xlfn.XLOOKUP(tbDailies[[#This Row],[Month]],tbMonthlies[Month],tbMonthlies[US Inflation],L1313)</f>
        <v>2.46E-2</v>
      </c>
      <c r="M1312" s="39">
        <f>_xlfn.XLOOKUP(tbDailies[[#This Row],[Month]],tbMonthlies[Month],tbMonthlies[Buffett Indicator],M1313)</f>
        <v>1.351935138000786</v>
      </c>
      <c r="N1312" s="39">
        <f>_xlfn.XLOOKUP(tbDailies[[#This Row],[Month]],tbMonthlies[Month],tbMonthlies[CPI Indicator],N1313)</f>
        <v>0.73009295684354691</v>
      </c>
      <c r="O1312" s="39">
        <f>_xlfn.XLOOKUP(tbDailies[[#This Row],[Month]],tbMonthlies[Month],tbMonthlies[Shiller PE],O1313)</f>
        <v>0.2253</v>
      </c>
      <c r="P1312" s="39">
        <f>_xlfn.XLOOKUP(tbDailies[[#This Row],[Month]],tbMonthlies[Month],tbMonthlies[Unemployment],P1313)</f>
        <v>0.04</v>
      </c>
      <c r="Q1312" s="48">
        <f>_xlfn.XLOOKUP(tbDailies[[#This Row],[Month]],tbMonthlies[Month],tbMonthlies[Debt to GDP],Q1313)</f>
        <v>75.915999999999997</v>
      </c>
    </row>
    <row r="1313" spans="2:17" ht="30" customHeight="1" x14ac:dyDescent="0.25">
      <c r="B1313" s="10">
        <v>43200</v>
      </c>
      <c r="C1313" s="18" t="str">
        <f>TEXT(tbDailies[[#This Row],[Date]],"mmm-yy")</f>
        <v>Apr-18</v>
      </c>
      <c r="D1313" s="4">
        <v>50</v>
      </c>
      <c r="E1313" s="4" t="str">
        <f>_xlfn.XLOOKUP(tbDailies[[#This Row],[Date]],FXUSDCAD[Date],FXUSDCAD[Rate],E1314)</f>
        <v>1.2618</v>
      </c>
      <c r="F1313" s="6">
        <f>_xlfn.XLOOKUP(tbDailies[[#This Row],[Date]],BTC_USD_History[Date],BTC_USD_History[Close],"n/a")</f>
        <v>6834.7597660000001</v>
      </c>
      <c r="G1313" s="6">
        <f>_xlfn.XLOOKUP(tbDailies[[#This Row],[Date]],ETH_USD_History[Date(UTC)],ETH_USD_History[Value],"n/a")</f>
        <v>415.65</v>
      </c>
      <c r="H1313" s="6">
        <f>_xlfn.XLOOKUP(tbDailies[[#This Row],[Date]],VOO_USD_History[Date],VOO_USD_History[Close],"n/a")</f>
        <v>243.53999300000001</v>
      </c>
      <c r="I1313" s="8">
        <f>_xlfn.XLOOKUP(tbDailies[[#This Row],[Date]],VIX_USD_History[DATE],VIX_USD_History[CLOSE],"n/a")</f>
        <v>20.47</v>
      </c>
      <c r="J1313" s="6">
        <f>tbDailies[[#This Row],[BTC-USD]]*tbDailies[[#This Row],[FX]]</f>
        <v>8624.0998727387996</v>
      </c>
      <c r="K1313" s="6">
        <f>tbDailies[[#This Row],[ETH-USD]]*tbDailies[[#This Row],[FX]]</f>
        <v>524.46717000000001</v>
      </c>
      <c r="L1313" s="16">
        <f>_xlfn.XLOOKUP(tbDailies[[#This Row],[Month]],tbMonthlies[Month],tbMonthlies[US Inflation],L1314)</f>
        <v>2.46E-2</v>
      </c>
      <c r="M1313" s="39">
        <f>_xlfn.XLOOKUP(tbDailies[[#This Row],[Month]],tbMonthlies[Month],tbMonthlies[Buffett Indicator],M1314)</f>
        <v>1.351935138000786</v>
      </c>
      <c r="N1313" s="39">
        <f>_xlfn.XLOOKUP(tbDailies[[#This Row],[Month]],tbMonthlies[Month],tbMonthlies[CPI Indicator],N1314)</f>
        <v>0.73009295684354691</v>
      </c>
      <c r="O1313" s="39">
        <f>_xlfn.XLOOKUP(tbDailies[[#This Row],[Month]],tbMonthlies[Month],tbMonthlies[Shiller PE],O1314)</f>
        <v>0.2253</v>
      </c>
      <c r="P1313" s="39">
        <f>_xlfn.XLOOKUP(tbDailies[[#This Row],[Month]],tbMonthlies[Month],tbMonthlies[Unemployment],P1314)</f>
        <v>0.04</v>
      </c>
      <c r="Q1313" s="48">
        <f>_xlfn.XLOOKUP(tbDailies[[#This Row],[Month]],tbMonthlies[Month],tbMonthlies[Debt to GDP],Q1314)</f>
        <v>75.915999999999997</v>
      </c>
    </row>
    <row r="1314" spans="2:17" ht="30" customHeight="1" x14ac:dyDescent="0.25">
      <c r="B1314" s="10">
        <v>43199</v>
      </c>
      <c r="C1314" s="18" t="str">
        <f>TEXT(tbDailies[[#This Row],[Date]],"mmm-yy")</f>
        <v>Apr-18</v>
      </c>
      <c r="D1314" s="4">
        <v>50</v>
      </c>
      <c r="E1314" s="4" t="str">
        <f>_xlfn.XLOOKUP(tbDailies[[#This Row],[Date]],FXUSDCAD[Date],FXUSDCAD[Rate],E1315)</f>
        <v>1.2729</v>
      </c>
      <c r="F1314" s="6">
        <f>_xlfn.XLOOKUP(tbDailies[[#This Row],[Date]],BTC_USD_History[Date],BTC_USD_History[Close],"n/a")</f>
        <v>6770.7299800000001</v>
      </c>
      <c r="G1314" s="6">
        <f>_xlfn.XLOOKUP(tbDailies[[#This Row],[Date]],ETH_USD_History[Date(UTC)],ETH_USD_History[Value],"n/a")</f>
        <v>399.02</v>
      </c>
      <c r="H1314" s="6">
        <f>_xlfn.XLOOKUP(tbDailies[[#This Row],[Date]],VOO_USD_History[Date],VOO_USD_History[Close],"n/a")</f>
        <v>239.58999600000001</v>
      </c>
      <c r="I1314" s="8">
        <f>_xlfn.XLOOKUP(tbDailies[[#This Row],[Date]],VIX_USD_History[DATE],VIX_USD_History[CLOSE],"n/a")</f>
        <v>21.77</v>
      </c>
      <c r="J1314" s="6">
        <f>tbDailies[[#This Row],[BTC-USD]]*tbDailies[[#This Row],[FX]]</f>
        <v>8618.4621915419993</v>
      </c>
      <c r="K1314" s="6">
        <f>tbDailies[[#This Row],[ETH-USD]]*tbDailies[[#This Row],[FX]]</f>
        <v>507.91255799999993</v>
      </c>
      <c r="L1314" s="16">
        <f>_xlfn.XLOOKUP(tbDailies[[#This Row],[Month]],tbMonthlies[Month],tbMonthlies[US Inflation],L1315)</f>
        <v>2.46E-2</v>
      </c>
      <c r="M1314" s="39">
        <f>_xlfn.XLOOKUP(tbDailies[[#This Row],[Month]],tbMonthlies[Month],tbMonthlies[Buffett Indicator],M1315)</f>
        <v>1.351935138000786</v>
      </c>
      <c r="N1314" s="39">
        <f>_xlfn.XLOOKUP(tbDailies[[#This Row],[Month]],tbMonthlies[Month],tbMonthlies[CPI Indicator],N1315)</f>
        <v>0.73009295684354691</v>
      </c>
      <c r="O1314" s="39">
        <f>_xlfn.XLOOKUP(tbDailies[[#This Row],[Month]],tbMonthlies[Month],tbMonthlies[Shiller PE],O1315)</f>
        <v>0.2253</v>
      </c>
      <c r="P1314" s="39">
        <f>_xlfn.XLOOKUP(tbDailies[[#This Row],[Month]],tbMonthlies[Month],tbMonthlies[Unemployment],P1315)</f>
        <v>0.04</v>
      </c>
      <c r="Q1314" s="48">
        <f>_xlfn.XLOOKUP(tbDailies[[#This Row],[Month]],tbMonthlies[Month],tbMonthlies[Debt to GDP],Q1315)</f>
        <v>75.915999999999997</v>
      </c>
    </row>
    <row r="1315" spans="2:17" ht="30" customHeight="1" x14ac:dyDescent="0.25">
      <c r="B1315" s="10">
        <v>43198</v>
      </c>
      <c r="C1315" s="18" t="str">
        <f>TEXT(tbDailies[[#This Row],[Date]],"mmm-yy")</f>
        <v>Apr-18</v>
      </c>
      <c r="D1315" s="4">
        <v>50</v>
      </c>
      <c r="E1315" s="4" t="str">
        <f>_xlfn.XLOOKUP(tbDailies[[#This Row],[Date]],FXUSDCAD[Date],FXUSDCAD[Rate],E1316)</f>
        <v>1.2764</v>
      </c>
      <c r="F1315" s="6">
        <f>_xlfn.XLOOKUP(tbDailies[[#This Row],[Date]],BTC_USD_History[Date],BTC_USD_History[Close],"n/a")</f>
        <v>7023.5200199999999</v>
      </c>
      <c r="G1315" s="6">
        <f>_xlfn.XLOOKUP(tbDailies[[#This Row],[Date]],ETH_USD_History[Date(UTC)],ETH_USD_History[Value],"n/a")</f>
        <v>400.72</v>
      </c>
      <c r="H1315" s="6" t="str">
        <f>_xlfn.XLOOKUP(tbDailies[[#This Row],[Date]],VOO_USD_History[Date],VOO_USD_History[Close],"n/a")</f>
        <v>n/a</v>
      </c>
      <c r="I1315" s="8" t="str">
        <f>_xlfn.XLOOKUP(tbDailies[[#This Row],[Date]],VIX_USD_History[DATE],VIX_USD_History[CLOSE],"n/a")</f>
        <v>n/a</v>
      </c>
      <c r="J1315" s="6">
        <f>tbDailies[[#This Row],[BTC-USD]]*tbDailies[[#This Row],[FX]]</f>
        <v>8964.8209535280002</v>
      </c>
      <c r="K1315" s="6">
        <f>tbDailies[[#This Row],[ETH-USD]]*tbDailies[[#This Row],[FX]]</f>
        <v>511.47900800000002</v>
      </c>
      <c r="L1315" s="16">
        <f>_xlfn.XLOOKUP(tbDailies[[#This Row],[Month]],tbMonthlies[Month],tbMonthlies[US Inflation],L1316)</f>
        <v>2.46E-2</v>
      </c>
      <c r="M1315" s="39">
        <f>_xlfn.XLOOKUP(tbDailies[[#This Row],[Month]],tbMonthlies[Month],tbMonthlies[Buffett Indicator],M1316)</f>
        <v>1.351935138000786</v>
      </c>
      <c r="N1315" s="39">
        <f>_xlfn.XLOOKUP(tbDailies[[#This Row],[Month]],tbMonthlies[Month],tbMonthlies[CPI Indicator],N1316)</f>
        <v>0.73009295684354691</v>
      </c>
      <c r="O1315" s="39">
        <f>_xlfn.XLOOKUP(tbDailies[[#This Row],[Month]],tbMonthlies[Month],tbMonthlies[Shiller PE],O1316)</f>
        <v>0.2253</v>
      </c>
      <c r="P1315" s="39">
        <f>_xlfn.XLOOKUP(tbDailies[[#This Row],[Month]],tbMonthlies[Month],tbMonthlies[Unemployment],P1316)</f>
        <v>0.04</v>
      </c>
      <c r="Q1315" s="48">
        <f>_xlfn.XLOOKUP(tbDailies[[#This Row],[Month]],tbMonthlies[Month],tbMonthlies[Debt to GDP],Q1316)</f>
        <v>75.915999999999997</v>
      </c>
    </row>
    <row r="1316" spans="2:17" ht="30" customHeight="1" x14ac:dyDescent="0.25">
      <c r="B1316" s="10">
        <v>43197</v>
      </c>
      <c r="C1316" s="18" t="str">
        <f>TEXT(tbDailies[[#This Row],[Date]],"mmm-yy")</f>
        <v>Apr-18</v>
      </c>
      <c r="D1316" s="4">
        <v>50</v>
      </c>
      <c r="E1316" s="4" t="str">
        <f>_xlfn.XLOOKUP(tbDailies[[#This Row],[Date]],FXUSDCAD[Date],FXUSDCAD[Rate],E1317)</f>
        <v>1.2764</v>
      </c>
      <c r="F1316" s="6">
        <f>_xlfn.XLOOKUP(tbDailies[[#This Row],[Date]],BTC_USD_History[Date],BTC_USD_History[Close],"n/a")</f>
        <v>6911.0898440000001</v>
      </c>
      <c r="G1316" s="6">
        <f>_xlfn.XLOOKUP(tbDailies[[#This Row],[Date]],ETH_USD_History[Date(UTC)],ETH_USD_History[Value],"n/a")</f>
        <v>384.98</v>
      </c>
      <c r="H1316" s="6" t="str">
        <f>_xlfn.XLOOKUP(tbDailies[[#This Row],[Date]],VOO_USD_History[Date],VOO_USD_History[Close],"n/a")</f>
        <v>n/a</v>
      </c>
      <c r="I1316" s="8" t="str">
        <f>_xlfn.XLOOKUP(tbDailies[[#This Row],[Date]],VIX_USD_History[DATE],VIX_USD_History[CLOSE],"n/a")</f>
        <v>n/a</v>
      </c>
      <c r="J1316" s="6">
        <f>tbDailies[[#This Row],[BTC-USD]]*tbDailies[[#This Row],[FX]]</f>
        <v>8821.3150768815995</v>
      </c>
      <c r="K1316" s="6">
        <f>tbDailies[[#This Row],[ETH-USD]]*tbDailies[[#This Row],[FX]]</f>
        <v>491.38847200000004</v>
      </c>
      <c r="L1316" s="16">
        <f>_xlfn.XLOOKUP(tbDailies[[#This Row],[Month]],tbMonthlies[Month],tbMonthlies[US Inflation],L1317)</f>
        <v>2.46E-2</v>
      </c>
      <c r="M1316" s="39">
        <f>_xlfn.XLOOKUP(tbDailies[[#This Row],[Month]],tbMonthlies[Month],tbMonthlies[Buffett Indicator],M1317)</f>
        <v>1.351935138000786</v>
      </c>
      <c r="N1316" s="39">
        <f>_xlfn.XLOOKUP(tbDailies[[#This Row],[Month]],tbMonthlies[Month],tbMonthlies[CPI Indicator],N1317)</f>
        <v>0.73009295684354691</v>
      </c>
      <c r="O1316" s="39">
        <f>_xlfn.XLOOKUP(tbDailies[[#This Row],[Month]],tbMonthlies[Month],tbMonthlies[Shiller PE],O1317)</f>
        <v>0.2253</v>
      </c>
      <c r="P1316" s="39">
        <f>_xlfn.XLOOKUP(tbDailies[[#This Row],[Month]],tbMonthlies[Month],tbMonthlies[Unemployment],P1317)</f>
        <v>0.04</v>
      </c>
      <c r="Q1316" s="48">
        <f>_xlfn.XLOOKUP(tbDailies[[#This Row],[Month]],tbMonthlies[Month],tbMonthlies[Debt to GDP],Q1317)</f>
        <v>75.915999999999997</v>
      </c>
    </row>
    <row r="1317" spans="2:17" ht="30" customHeight="1" x14ac:dyDescent="0.25">
      <c r="B1317" s="10">
        <v>43196</v>
      </c>
      <c r="C1317" s="18" t="str">
        <f>TEXT(tbDailies[[#This Row],[Date]],"mmm-yy")</f>
        <v>Apr-18</v>
      </c>
      <c r="D1317" s="4">
        <v>50</v>
      </c>
      <c r="E1317" s="4" t="str">
        <f>_xlfn.XLOOKUP(tbDailies[[#This Row],[Date]],FXUSDCAD[Date],FXUSDCAD[Rate],E1318)</f>
        <v>1.2764</v>
      </c>
      <c r="F1317" s="6">
        <f>_xlfn.XLOOKUP(tbDailies[[#This Row],[Date]],BTC_USD_History[Date],BTC_USD_History[Close],"n/a")</f>
        <v>6636.3198240000002</v>
      </c>
      <c r="G1317" s="6">
        <f>_xlfn.XLOOKUP(tbDailies[[#This Row],[Date]],ETH_USD_History[Date(UTC)],ETH_USD_History[Value],"n/a")</f>
        <v>370.35</v>
      </c>
      <c r="H1317" s="6">
        <f>_xlfn.XLOOKUP(tbDailies[[#This Row],[Date]],VOO_USD_History[Date],VOO_USD_History[Close],"n/a")</f>
        <v>238.61999499999999</v>
      </c>
      <c r="I1317" s="8">
        <f>_xlfn.XLOOKUP(tbDailies[[#This Row],[Date]],VIX_USD_History[DATE],VIX_USD_History[CLOSE],"n/a")</f>
        <v>21.49</v>
      </c>
      <c r="J1317" s="6">
        <f>tbDailies[[#This Row],[BTC-USD]]*tbDailies[[#This Row],[FX]]</f>
        <v>8470.5986233536005</v>
      </c>
      <c r="K1317" s="6">
        <f>tbDailies[[#This Row],[ETH-USD]]*tbDailies[[#This Row],[FX]]</f>
        <v>472.71474000000001</v>
      </c>
      <c r="L1317" s="16">
        <f>_xlfn.XLOOKUP(tbDailies[[#This Row],[Month]],tbMonthlies[Month],tbMonthlies[US Inflation],L1318)</f>
        <v>2.46E-2</v>
      </c>
      <c r="M1317" s="39">
        <f>_xlfn.XLOOKUP(tbDailies[[#This Row],[Month]],tbMonthlies[Month],tbMonthlies[Buffett Indicator],M1318)</f>
        <v>1.351935138000786</v>
      </c>
      <c r="N1317" s="39">
        <f>_xlfn.XLOOKUP(tbDailies[[#This Row],[Month]],tbMonthlies[Month],tbMonthlies[CPI Indicator],N1318)</f>
        <v>0.73009295684354691</v>
      </c>
      <c r="O1317" s="39">
        <f>_xlfn.XLOOKUP(tbDailies[[#This Row],[Month]],tbMonthlies[Month],tbMonthlies[Shiller PE],O1318)</f>
        <v>0.2253</v>
      </c>
      <c r="P1317" s="39">
        <f>_xlfn.XLOOKUP(tbDailies[[#This Row],[Month]],tbMonthlies[Month],tbMonthlies[Unemployment],P1318)</f>
        <v>0.04</v>
      </c>
      <c r="Q1317" s="48">
        <f>_xlfn.XLOOKUP(tbDailies[[#This Row],[Month]],tbMonthlies[Month],tbMonthlies[Debt to GDP],Q1318)</f>
        <v>75.915999999999997</v>
      </c>
    </row>
    <row r="1318" spans="2:17" ht="30" customHeight="1" x14ac:dyDescent="0.25">
      <c r="B1318" s="10">
        <v>43195</v>
      </c>
      <c r="C1318" s="18" t="str">
        <f>TEXT(tbDailies[[#This Row],[Date]],"mmm-yy")</f>
        <v>Apr-18</v>
      </c>
      <c r="D1318" s="4">
        <v>50</v>
      </c>
      <c r="E1318" s="4" t="str">
        <f>_xlfn.XLOOKUP(tbDailies[[#This Row],[Date]],FXUSDCAD[Date],FXUSDCAD[Rate],E1319)</f>
        <v>1.2776</v>
      </c>
      <c r="F1318" s="6">
        <f>_xlfn.XLOOKUP(tbDailies[[#This Row],[Date]],BTC_USD_History[Date],BTC_USD_History[Close],"n/a")</f>
        <v>6811.4702150000003</v>
      </c>
      <c r="G1318" s="6">
        <f>_xlfn.XLOOKUP(tbDailies[[#This Row],[Date]],ETH_USD_History[Date(UTC)],ETH_USD_History[Value],"n/a")</f>
        <v>381.36</v>
      </c>
      <c r="H1318" s="6">
        <f>_xlfn.XLOOKUP(tbDailies[[#This Row],[Date]],VOO_USD_History[Date],VOO_USD_History[Close],"n/a")</f>
        <v>243.990005</v>
      </c>
      <c r="I1318" s="8">
        <f>_xlfn.XLOOKUP(tbDailies[[#This Row],[Date]],VIX_USD_History[DATE],VIX_USD_History[CLOSE],"n/a")</f>
        <v>18.940000000000001</v>
      </c>
      <c r="J1318" s="6">
        <f>tbDailies[[#This Row],[BTC-USD]]*tbDailies[[#This Row],[FX]]</f>
        <v>8702.3343466840015</v>
      </c>
      <c r="K1318" s="6">
        <f>tbDailies[[#This Row],[ETH-USD]]*tbDailies[[#This Row],[FX]]</f>
        <v>487.22553600000003</v>
      </c>
      <c r="L1318" s="16">
        <f>_xlfn.XLOOKUP(tbDailies[[#This Row],[Month]],tbMonthlies[Month],tbMonthlies[US Inflation],L1319)</f>
        <v>2.46E-2</v>
      </c>
      <c r="M1318" s="39">
        <f>_xlfn.XLOOKUP(tbDailies[[#This Row],[Month]],tbMonthlies[Month],tbMonthlies[Buffett Indicator],M1319)</f>
        <v>1.351935138000786</v>
      </c>
      <c r="N1318" s="39">
        <f>_xlfn.XLOOKUP(tbDailies[[#This Row],[Month]],tbMonthlies[Month],tbMonthlies[CPI Indicator],N1319)</f>
        <v>0.73009295684354691</v>
      </c>
      <c r="O1318" s="39">
        <f>_xlfn.XLOOKUP(tbDailies[[#This Row],[Month]],tbMonthlies[Month],tbMonthlies[Shiller PE],O1319)</f>
        <v>0.2253</v>
      </c>
      <c r="P1318" s="39">
        <f>_xlfn.XLOOKUP(tbDailies[[#This Row],[Month]],tbMonthlies[Month],tbMonthlies[Unemployment],P1319)</f>
        <v>0.04</v>
      </c>
      <c r="Q1318" s="48">
        <f>_xlfn.XLOOKUP(tbDailies[[#This Row],[Month]],tbMonthlies[Month],tbMonthlies[Debt to GDP],Q1319)</f>
        <v>75.915999999999997</v>
      </c>
    </row>
    <row r="1319" spans="2:17" ht="30" customHeight="1" x14ac:dyDescent="0.25">
      <c r="B1319" s="10">
        <v>43194</v>
      </c>
      <c r="C1319" s="18" t="str">
        <f>TEXT(tbDailies[[#This Row],[Date]],"mmm-yy")</f>
        <v>Apr-18</v>
      </c>
      <c r="D1319" s="4">
        <v>50</v>
      </c>
      <c r="E1319" s="4" t="str">
        <f>_xlfn.XLOOKUP(tbDailies[[#This Row],[Date]],FXUSDCAD[Date],FXUSDCAD[Rate],E1320)</f>
        <v>1.2809</v>
      </c>
      <c r="F1319" s="6">
        <f>_xlfn.XLOOKUP(tbDailies[[#This Row],[Date]],BTC_USD_History[Date],BTC_USD_History[Close],"n/a")</f>
        <v>6853.8398440000001</v>
      </c>
      <c r="G1319" s="6">
        <f>_xlfn.XLOOKUP(tbDailies[[#This Row],[Date]],ETH_USD_History[Date(UTC)],ETH_USD_History[Value],"n/a")</f>
        <v>378.65</v>
      </c>
      <c r="H1319" s="6">
        <f>_xlfn.XLOOKUP(tbDailies[[#This Row],[Date]],VOO_USD_History[Date],VOO_USD_History[Close],"n/a")</f>
        <v>242.240005</v>
      </c>
      <c r="I1319" s="8">
        <f>_xlfn.XLOOKUP(tbDailies[[#This Row],[Date]],VIX_USD_History[DATE],VIX_USD_History[CLOSE],"n/a")</f>
        <v>20.059999999999999</v>
      </c>
      <c r="J1319" s="6">
        <f>tbDailies[[#This Row],[BTC-USD]]*tbDailies[[#This Row],[FX]]</f>
        <v>8779.0834561796</v>
      </c>
      <c r="K1319" s="6">
        <f>tbDailies[[#This Row],[ETH-USD]]*tbDailies[[#This Row],[FX]]</f>
        <v>485.01278499999995</v>
      </c>
      <c r="L1319" s="16">
        <f>_xlfn.XLOOKUP(tbDailies[[#This Row],[Month]],tbMonthlies[Month],tbMonthlies[US Inflation],L1320)</f>
        <v>2.46E-2</v>
      </c>
      <c r="M1319" s="39">
        <f>_xlfn.XLOOKUP(tbDailies[[#This Row],[Month]],tbMonthlies[Month],tbMonthlies[Buffett Indicator],M1320)</f>
        <v>1.351935138000786</v>
      </c>
      <c r="N1319" s="39">
        <f>_xlfn.XLOOKUP(tbDailies[[#This Row],[Month]],tbMonthlies[Month],tbMonthlies[CPI Indicator],N1320)</f>
        <v>0.73009295684354691</v>
      </c>
      <c r="O1319" s="39">
        <f>_xlfn.XLOOKUP(tbDailies[[#This Row],[Month]],tbMonthlies[Month],tbMonthlies[Shiller PE],O1320)</f>
        <v>0.2253</v>
      </c>
      <c r="P1319" s="39">
        <f>_xlfn.XLOOKUP(tbDailies[[#This Row],[Month]],tbMonthlies[Month],tbMonthlies[Unemployment],P1320)</f>
        <v>0.04</v>
      </c>
      <c r="Q1319" s="48">
        <f>_xlfn.XLOOKUP(tbDailies[[#This Row],[Month]],tbMonthlies[Month],tbMonthlies[Debt to GDP],Q1320)</f>
        <v>75.915999999999997</v>
      </c>
    </row>
    <row r="1320" spans="2:17" ht="30" customHeight="1" x14ac:dyDescent="0.25">
      <c r="B1320" s="10">
        <v>43193</v>
      </c>
      <c r="C1320" s="18" t="str">
        <f>TEXT(tbDailies[[#This Row],[Date]],"mmm-yy")</f>
        <v>Apr-18</v>
      </c>
      <c r="D1320" s="4">
        <v>50</v>
      </c>
      <c r="E1320" s="4" t="str">
        <f>_xlfn.XLOOKUP(tbDailies[[#This Row],[Date]],FXUSDCAD[Date],FXUSDCAD[Rate],E1321)</f>
        <v>1.2812</v>
      </c>
      <c r="F1320" s="6">
        <f>_xlfn.XLOOKUP(tbDailies[[#This Row],[Date]],BTC_USD_History[Date],BTC_USD_History[Close],"n/a")</f>
        <v>7456.1098629999997</v>
      </c>
      <c r="G1320" s="6">
        <f>_xlfn.XLOOKUP(tbDailies[[#This Row],[Date]],ETH_USD_History[Date(UTC)],ETH_USD_History[Value],"n/a")</f>
        <v>415.93</v>
      </c>
      <c r="H1320" s="6">
        <f>_xlfn.XLOOKUP(tbDailies[[#This Row],[Date]],VOO_USD_History[Date],VOO_USD_History[Close],"n/a")</f>
        <v>239.479996</v>
      </c>
      <c r="I1320" s="8">
        <f>_xlfn.XLOOKUP(tbDailies[[#This Row],[Date]],VIX_USD_History[DATE],VIX_USD_History[CLOSE],"n/a")</f>
        <v>21.1</v>
      </c>
      <c r="J1320" s="6">
        <f>tbDailies[[#This Row],[BTC-USD]]*tbDailies[[#This Row],[FX]]</f>
        <v>9552.7679564755981</v>
      </c>
      <c r="K1320" s="6">
        <f>tbDailies[[#This Row],[ETH-USD]]*tbDailies[[#This Row],[FX]]</f>
        <v>532.88951599999996</v>
      </c>
      <c r="L1320" s="16">
        <f>_xlfn.XLOOKUP(tbDailies[[#This Row],[Month]],tbMonthlies[Month],tbMonthlies[US Inflation],L1321)</f>
        <v>2.46E-2</v>
      </c>
      <c r="M1320" s="39">
        <f>_xlfn.XLOOKUP(tbDailies[[#This Row],[Month]],tbMonthlies[Month],tbMonthlies[Buffett Indicator],M1321)</f>
        <v>1.351935138000786</v>
      </c>
      <c r="N1320" s="39">
        <f>_xlfn.XLOOKUP(tbDailies[[#This Row],[Month]],tbMonthlies[Month],tbMonthlies[CPI Indicator],N1321)</f>
        <v>0.73009295684354691</v>
      </c>
      <c r="O1320" s="39">
        <f>_xlfn.XLOOKUP(tbDailies[[#This Row],[Month]],tbMonthlies[Month],tbMonthlies[Shiller PE],O1321)</f>
        <v>0.2253</v>
      </c>
      <c r="P1320" s="39">
        <f>_xlfn.XLOOKUP(tbDailies[[#This Row],[Month]],tbMonthlies[Month],tbMonthlies[Unemployment],P1321)</f>
        <v>0.04</v>
      </c>
      <c r="Q1320" s="48">
        <f>_xlfn.XLOOKUP(tbDailies[[#This Row],[Month]],tbMonthlies[Month],tbMonthlies[Debt to GDP],Q1321)</f>
        <v>75.915999999999997</v>
      </c>
    </row>
    <row r="1321" spans="2:17" ht="30" customHeight="1" x14ac:dyDescent="0.25">
      <c r="B1321" s="10">
        <v>43192</v>
      </c>
      <c r="C1321" s="18" t="str">
        <f>TEXT(tbDailies[[#This Row],[Date]],"mmm-yy")</f>
        <v>Apr-18</v>
      </c>
      <c r="D1321" s="4">
        <v>50</v>
      </c>
      <c r="E1321" s="4" t="str">
        <f>_xlfn.XLOOKUP(tbDailies[[#This Row],[Date]],FXUSDCAD[Date],FXUSDCAD[Rate],E1322)</f>
        <v>1.2908</v>
      </c>
      <c r="F1321" s="6">
        <f>_xlfn.XLOOKUP(tbDailies[[#This Row],[Date]],BTC_USD_History[Date],BTC_USD_History[Close],"n/a")</f>
        <v>7083.7998049999997</v>
      </c>
      <c r="G1321" s="6">
        <f>_xlfn.XLOOKUP(tbDailies[[#This Row],[Date]],ETH_USD_History[Date(UTC)],ETH_USD_History[Value],"n/a")</f>
        <v>384.68</v>
      </c>
      <c r="H1321" s="6">
        <f>_xlfn.XLOOKUP(tbDailies[[#This Row],[Date]],VOO_USD_History[Date],VOO_USD_History[Close],"n/a")</f>
        <v>236.479996</v>
      </c>
      <c r="I1321" s="8">
        <f>_xlfn.XLOOKUP(tbDailies[[#This Row],[Date]],VIX_USD_History[DATE],VIX_USD_History[CLOSE],"n/a")</f>
        <v>23.62</v>
      </c>
      <c r="J1321" s="6">
        <f>tbDailies[[#This Row],[BTC-USD]]*tbDailies[[#This Row],[FX]]</f>
        <v>9143.768788293999</v>
      </c>
      <c r="K1321" s="6">
        <f>tbDailies[[#This Row],[ETH-USD]]*tbDailies[[#This Row],[FX]]</f>
        <v>496.54494399999999</v>
      </c>
      <c r="L1321" s="16">
        <f>_xlfn.XLOOKUP(tbDailies[[#This Row],[Month]],tbMonthlies[Month],tbMonthlies[US Inflation],L1322)</f>
        <v>2.46E-2</v>
      </c>
      <c r="M1321" s="39">
        <f>_xlfn.XLOOKUP(tbDailies[[#This Row],[Month]],tbMonthlies[Month],tbMonthlies[Buffett Indicator],M1322)</f>
        <v>1.351935138000786</v>
      </c>
      <c r="N1321" s="39">
        <f>_xlfn.XLOOKUP(tbDailies[[#This Row],[Month]],tbMonthlies[Month],tbMonthlies[CPI Indicator],N1322)</f>
        <v>0.73009295684354691</v>
      </c>
      <c r="O1321" s="39">
        <f>_xlfn.XLOOKUP(tbDailies[[#This Row],[Month]],tbMonthlies[Month],tbMonthlies[Shiller PE],O1322)</f>
        <v>0.2253</v>
      </c>
      <c r="P1321" s="39">
        <f>_xlfn.XLOOKUP(tbDailies[[#This Row],[Month]],tbMonthlies[Month],tbMonthlies[Unemployment],P1322)</f>
        <v>0.04</v>
      </c>
      <c r="Q1321" s="48">
        <f>_xlfn.XLOOKUP(tbDailies[[#This Row],[Month]],tbMonthlies[Month],tbMonthlies[Debt to GDP],Q1322)</f>
        <v>75.915999999999997</v>
      </c>
    </row>
    <row r="1322" spans="2:17" ht="30" customHeight="1" x14ac:dyDescent="0.25">
      <c r="B1322" s="10">
        <v>43191</v>
      </c>
      <c r="C1322" s="18" t="str">
        <f>TEXT(tbDailies[[#This Row],[Date]],"mmm-yy")</f>
        <v>Apr-18</v>
      </c>
      <c r="D1322" s="4">
        <v>50</v>
      </c>
      <c r="E1322" s="4" t="str">
        <f>_xlfn.XLOOKUP(tbDailies[[#This Row],[Date]],FXUSDCAD[Date],FXUSDCAD[Rate],E1323)</f>
        <v>1.2894</v>
      </c>
      <c r="F1322" s="6">
        <f>_xlfn.XLOOKUP(tbDailies[[#This Row],[Date]],BTC_USD_History[Date],BTC_USD_History[Close],"n/a")</f>
        <v>6844.2299800000001</v>
      </c>
      <c r="G1322" s="6">
        <f>_xlfn.XLOOKUP(tbDailies[[#This Row],[Date]],ETH_USD_History[Date(UTC)],ETH_USD_History[Value],"n/a")</f>
        <v>378.85</v>
      </c>
      <c r="H1322" s="6" t="str">
        <f>_xlfn.XLOOKUP(tbDailies[[#This Row],[Date]],VOO_USD_History[Date],VOO_USD_History[Close],"n/a")</f>
        <v>n/a</v>
      </c>
      <c r="I1322" s="8" t="str">
        <f>_xlfn.XLOOKUP(tbDailies[[#This Row],[Date]],VIX_USD_History[DATE],VIX_USD_History[CLOSE],"n/a")</f>
        <v>n/a</v>
      </c>
      <c r="J1322" s="6">
        <f>tbDailies[[#This Row],[BTC-USD]]*tbDailies[[#This Row],[FX]]</f>
        <v>8824.9501362120009</v>
      </c>
      <c r="K1322" s="6">
        <f>tbDailies[[#This Row],[ETH-USD]]*tbDailies[[#This Row],[FX]]</f>
        <v>488.48919000000006</v>
      </c>
      <c r="L1322" s="16">
        <f>_xlfn.XLOOKUP(tbDailies[[#This Row],[Month]],tbMonthlies[Month],tbMonthlies[US Inflation],L1323)</f>
        <v>2.46E-2</v>
      </c>
      <c r="M1322" s="39">
        <f>_xlfn.XLOOKUP(tbDailies[[#This Row],[Month]],tbMonthlies[Month],tbMonthlies[Buffett Indicator],M1323)</f>
        <v>1.351935138000786</v>
      </c>
      <c r="N1322" s="39">
        <f>_xlfn.XLOOKUP(tbDailies[[#This Row],[Month]],tbMonthlies[Month],tbMonthlies[CPI Indicator],N1323)</f>
        <v>0.73009295684354691</v>
      </c>
      <c r="O1322" s="39">
        <f>_xlfn.XLOOKUP(tbDailies[[#This Row],[Month]],tbMonthlies[Month],tbMonthlies[Shiller PE],O1323)</f>
        <v>0.2253</v>
      </c>
      <c r="P1322" s="39">
        <f>_xlfn.XLOOKUP(tbDailies[[#This Row],[Month]],tbMonthlies[Month],tbMonthlies[Unemployment],P1323)</f>
        <v>0.04</v>
      </c>
      <c r="Q1322" s="48">
        <f>_xlfn.XLOOKUP(tbDailies[[#This Row],[Month]],tbMonthlies[Month],tbMonthlies[Debt to GDP],Q1323)</f>
        <v>75.915999999999997</v>
      </c>
    </row>
    <row r="1323" spans="2:17" ht="30" customHeight="1" x14ac:dyDescent="0.25">
      <c r="B1323" s="10">
        <v>43190</v>
      </c>
      <c r="C1323" s="18" t="str">
        <f>TEXT(tbDailies[[#This Row],[Date]],"mmm-yy")</f>
        <v>Mar-18</v>
      </c>
      <c r="D1323" s="4">
        <v>50</v>
      </c>
      <c r="E1323" s="4" t="str">
        <f>_xlfn.XLOOKUP(tbDailies[[#This Row],[Date]],FXUSDCAD[Date],FXUSDCAD[Rate],E1324)</f>
        <v>1.2894</v>
      </c>
      <c r="F1323" s="6">
        <f>_xlfn.XLOOKUP(tbDailies[[#This Row],[Date]],BTC_USD_History[Date],BTC_USD_History[Close],"n/a")</f>
        <v>6973.5297849999997</v>
      </c>
      <c r="G1323" s="6">
        <f>_xlfn.XLOOKUP(tbDailies[[#This Row],[Date]],ETH_USD_History[Date(UTC)],ETH_USD_History[Value],"n/a")</f>
        <v>394.07</v>
      </c>
      <c r="H1323" s="6" t="str">
        <f>_xlfn.XLOOKUP(tbDailies[[#This Row],[Date]],VOO_USD_History[Date],VOO_USD_History[Close],"n/a")</f>
        <v>n/a</v>
      </c>
      <c r="I1323" s="8" t="str">
        <f>_xlfn.XLOOKUP(tbDailies[[#This Row],[Date]],VIX_USD_History[DATE],VIX_USD_History[CLOSE],"n/a")</f>
        <v>n/a</v>
      </c>
      <c r="J1323" s="6">
        <f>tbDailies[[#This Row],[BTC-USD]]*tbDailies[[#This Row],[FX]]</f>
        <v>8991.6693047789995</v>
      </c>
      <c r="K1323" s="6">
        <f>tbDailies[[#This Row],[ETH-USD]]*tbDailies[[#This Row],[FX]]</f>
        <v>508.11385800000005</v>
      </c>
      <c r="L1323" s="16">
        <f>_xlfn.XLOOKUP(tbDailies[[#This Row],[Month]],tbMonthlies[Month],tbMonthlies[US Inflation],L1324)</f>
        <v>2.3599999999999999E-2</v>
      </c>
      <c r="M1323" s="39">
        <f>_xlfn.XLOOKUP(tbDailies[[#This Row],[Month]],tbMonthlies[Month],tbMonthlies[Buffett Indicator],M1324)</f>
        <v>1.3753430598405973</v>
      </c>
      <c r="N1323" s="39">
        <f>_xlfn.XLOOKUP(tbDailies[[#This Row],[Month]],tbMonthlies[Month],tbMonthlies[CPI Indicator],N1324)</f>
        <v>0.72720226126992449</v>
      </c>
      <c r="O1323" s="39">
        <f>_xlfn.XLOOKUP(tbDailies[[#This Row],[Month]],tbMonthlies[Month],tbMonthlies[Shiller PE],O1324)</f>
        <v>0.2341</v>
      </c>
      <c r="P1323" s="39">
        <f>_xlfn.XLOOKUP(tbDailies[[#This Row],[Month]],tbMonthlies[Month],tbMonthlies[Unemployment],P1324)</f>
        <v>0.04</v>
      </c>
      <c r="Q1323" s="48">
        <f>_xlfn.XLOOKUP(tbDailies[[#This Row],[Month]],tbMonthlies[Month],tbMonthlies[Debt to GDP],Q1324)</f>
        <v>76.381</v>
      </c>
    </row>
    <row r="1324" spans="2:17" ht="30" customHeight="1" x14ac:dyDescent="0.25">
      <c r="B1324" s="10">
        <v>43189</v>
      </c>
      <c r="C1324" s="18" t="str">
        <f>TEXT(tbDailies[[#This Row],[Date]],"mmm-yy")</f>
        <v>Mar-18</v>
      </c>
      <c r="D1324" s="4">
        <v>50</v>
      </c>
      <c r="E1324" s="4" t="str">
        <f>_xlfn.XLOOKUP(tbDailies[[#This Row],[Date]],FXUSDCAD[Date],FXUSDCAD[Rate],E1325)</f>
        <v>1.2894</v>
      </c>
      <c r="F1324" s="6">
        <f>_xlfn.XLOOKUP(tbDailies[[#This Row],[Date]],BTC_USD_History[Date],BTC_USD_History[Close],"n/a")</f>
        <v>6890.5200199999999</v>
      </c>
      <c r="G1324" s="6">
        <f>_xlfn.XLOOKUP(tbDailies[[#This Row],[Date]],ETH_USD_History[Date(UTC)],ETH_USD_History[Value],"n/a")</f>
        <v>393.82</v>
      </c>
      <c r="H1324" s="6" t="str">
        <f>_xlfn.XLOOKUP(tbDailies[[#This Row],[Date]],VOO_USD_History[Date],VOO_USD_History[Close],"n/a")</f>
        <v>n/a</v>
      </c>
      <c r="I1324" s="8" t="str">
        <f>_xlfn.XLOOKUP(tbDailies[[#This Row],[Date]],VIX_USD_History[DATE],VIX_USD_History[CLOSE],"n/a")</f>
        <v>n/a</v>
      </c>
      <c r="J1324" s="6">
        <f>tbDailies[[#This Row],[BTC-USD]]*tbDailies[[#This Row],[FX]]</f>
        <v>8884.6365137880002</v>
      </c>
      <c r="K1324" s="6">
        <f>tbDailies[[#This Row],[ETH-USD]]*tbDailies[[#This Row],[FX]]</f>
        <v>507.79150800000002</v>
      </c>
      <c r="L1324" s="16">
        <f>_xlfn.XLOOKUP(tbDailies[[#This Row],[Month]],tbMonthlies[Month],tbMonthlies[US Inflation],L1325)</f>
        <v>2.3599999999999999E-2</v>
      </c>
      <c r="M1324" s="39">
        <f>_xlfn.XLOOKUP(tbDailies[[#This Row],[Month]],tbMonthlies[Month],tbMonthlies[Buffett Indicator],M1325)</f>
        <v>1.3753430598405973</v>
      </c>
      <c r="N1324" s="39">
        <f>_xlfn.XLOOKUP(tbDailies[[#This Row],[Month]],tbMonthlies[Month],tbMonthlies[CPI Indicator],N1325)</f>
        <v>0.72720226126992449</v>
      </c>
      <c r="O1324" s="39">
        <f>_xlfn.XLOOKUP(tbDailies[[#This Row],[Month]],tbMonthlies[Month],tbMonthlies[Shiller PE],O1325)</f>
        <v>0.2341</v>
      </c>
      <c r="P1324" s="39">
        <f>_xlfn.XLOOKUP(tbDailies[[#This Row],[Month]],tbMonthlies[Month],tbMonthlies[Unemployment],P1325)</f>
        <v>0.04</v>
      </c>
      <c r="Q1324" s="48">
        <f>_xlfn.XLOOKUP(tbDailies[[#This Row],[Month]],tbMonthlies[Month],tbMonthlies[Debt to GDP],Q1325)</f>
        <v>76.381</v>
      </c>
    </row>
    <row r="1325" spans="2:17" ht="30" customHeight="1" x14ac:dyDescent="0.25">
      <c r="B1325" s="10">
        <v>43188</v>
      </c>
      <c r="C1325" s="18" t="str">
        <f>TEXT(tbDailies[[#This Row],[Date]],"mmm-yy")</f>
        <v>Mar-18</v>
      </c>
      <c r="D1325" s="4">
        <v>50</v>
      </c>
      <c r="E1325" s="4" t="str">
        <f>_xlfn.XLOOKUP(tbDailies[[#This Row],[Date]],FXUSDCAD[Date],FXUSDCAD[Rate],E1326)</f>
        <v>1.2894</v>
      </c>
      <c r="F1325" s="6">
        <f>_xlfn.XLOOKUP(tbDailies[[#This Row],[Date]],BTC_USD_History[Date],BTC_USD_History[Close],"n/a")</f>
        <v>7165.7001950000003</v>
      </c>
      <c r="G1325" s="6">
        <f>_xlfn.XLOOKUP(tbDailies[[#This Row],[Date]],ETH_USD_History[Date(UTC)],ETH_USD_History[Value],"n/a")</f>
        <v>383.9</v>
      </c>
      <c r="H1325" s="6">
        <f>_xlfn.XLOOKUP(tbDailies[[#This Row],[Date]],VOO_USD_History[Date],VOO_USD_History[Close],"n/a")</f>
        <v>242.08000200000001</v>
      </c>
      <c r="I1325" s="8">
        <f>_xlfn.XLOOKUP(tbDailies[[#This Row],[Date]],VIX_USD_History[DATE],VIX_USD_History[CLOSE],"n/a")</f>
        <v>19.97</v>
      </c>
      <c r="J1325" s="6">
        <f>tbDailies[[#This Row],[BTC-USD]]*tbDailies[[#This Row],[FX]]</f>
        <v>9239.4538314330021</v>
      </c>
      <c r="K1325" s="6">
        <f>tbDailies[[#This Row],[ETH-USD]]*tbDailies[[#This Row],[FX]]</f>
        <v>495.00065999999998</v>
      </c>
      <c r="L1325" s="16">
        <f>_xlfn.XLOOKUP(tbDailies[[#This Row],[Month]],tbMonthlies[Month],tbMonthlies[US Inflation],L1326)</f>
        <v>2.3599999999999999E-2</v>
      </c>
      <c r="M1325" s="39">
        <f>_xlfn.XLOOKUP(tbDailies[[#This Row],[Month]],tbMonthlies[Month],tbMonthlies[Buffett Indicator],M1326)</f>
        <v>1.3753430598405973</v>
      </c>
      <c r="N1325" s="39">
        <f>_xlfn.XLOOKUP(tbDailies[[#This Row],[Month]],tbMonthlies[Month],tbMonthlies[CPI Indicator],N1326)</f>
        <v>0.72720226126992449</v>
      </c>
      <c r="O1325" s="39">
        <f>_xlfn.XLOOKUP(tbDailies[[#This Row],[Month]],tbMonthlies[Month],tbMonthlies[Shiller PE],O1326)</f>
        <v>0.2341</v>
      </c>
      <c r="P1325" s="39">
        <f>_xlfn.XLOOKUP(tbDailies[[#This Row],[Month]],tbMonthlies[Month],tbMonthlies[Unemployment],P1326)</f>
        <v>0.04</v>
      </c>
      <c r="Q1325" s="48">
        <f>_xlfn.XLOOKUP(tbDailies[[#This Row],[Month]],tbMonthlies[Month],tbMonthlies[Debt to GDP],Q1326)</f>
        <v>76.381</v>
      </c>
    </row>
    <row r="1326" spans="2:17" ht="30" customHeight="1" x14ac:dyDescent="0.25">
      <c r="B1326" s="10">
        <v>43187</v>
      </c>
      <c r="C1326" s="18" t="str">
        <f>TEXT(tbDailies[[#This Row],[Date]],"mmm-yy")</f>
        <v>Mar-18</v>
      </c>
      <c r="D1326" s="4">
        <v>50</v>
      </c>
      <c r="E1326" s="4" t="str">
        <f>_xlfn.XLOOKUP(tbDailies[[#This Row],[Date]],FXUSDCAD[Date],FXUSDCAD[Rate],E1327)</f>
        <v>1.2902</v>
      </c>
      <c r="F1326" s="6">
        <f>_xlfn.XLOOKUP(tbDailies[[#This Row],[Date]],BTC_USD_History[Date],BTC_USD_History[Close],"n/a")</f>
        <v>7954.4799800000001</v>
      </c>
      <c r="G1326" s="6">
        <f>_xlfn.XLOOKUP(tbDailies[[#This Row],[Date]],ETH_USD_History[Date(UTC)],ETH_USD_History[Value],"n/a")</f>
        <v>445.93</v>
      </c>
      <c r="H1326" s="6">
        <f>_xlfn.XLOOKUP(tbDailies[[#This Row],[Date]],VOO_USD_History[Date],VOO_USD_History[Close],"n/a")</f>
        <v>238.63999899999999</v>
      </c>
      <c r="I1326" s="8">
        <f>_xlfn.XLOOKUP(tbDailies[[#This Row],[Date]],VIX_USD_History[DATE],VIX_USD_History[CLOSE],"n/a")</f>
        <v>22.87</v>
      </c>
      <c r="J1326" s="6">
        <f>tbDailies[[#This Row],[BTC-USD]]*tbDailies[[#This Row],[FX]]</f>
        <v>10262.870070196001</v>
      </c>
      <c r="K1326" s="6">
        <f>tbDailies[[#This Row],[ETH-USD]]*tbDailies[[#This Row],[FX]]</f>
        <v>575.338886</v>
      </c>
      <c r="L1326" s="16">
        <f>_xlfn.XLOOKUP(tbDailies[[#This Row],[Month]],tbMonthlies[Month],tbMonthlies[US Inflation],L1327)</f>
        <v>2.3599999999999999E-2</v>
      </c>
      <c r="M1326" s="39">
        <f>_xlfn.XLOOKUP(tbDailies[[#This Row],[Month]],tbMonthlies[Month],tbMonthlies[Buffett Indicator],M1327)</f>
        <v>1.3753430598405973</v>
      </c>
      <c r="N1326" s="39">
        <f>_xlfn.XLOOKUP(tbDailies[[#This Row],[Month]],tbMonthlies[Month],tbMonthlies[CPI Indicator],N1327)</f>
        <v>0.72720226126992449</v>
      </c>
      <c r="O1326" s="39">
        <f>_xlfn.XLOOKUP(tbDailies[[#This Row],[Month]],tbMonthlies[Month],tbMonthlies[Shiller PE],O1327)</f>
        <v>0.2341</v>
      </c>
      <c r="P1326" s="39">
        <f>_xlfn.XLOOKUP(tbDailies[[#This Row],[Month]],tbMonthlies[Month],tbMonthlies[Unemployment],P1327)</f>
        <v>0.04</v>
      </c>
      <c r="Q1326" s="48">
        <f>_xlfn.XLOOKUP(tbDailies[[#This Row],[Month]],tbMonthlies[Month],tbMonthlies[Debt to GDP],Q1327)</f>
        <v>76.381</v>
      </c>
    </row>
    <row r="1327" spans="2:17" ht="30" customHeight="1" x14ac:dyDescent="0.25">
      <c r="B1327" s="10">
        <v>43186</v>
      </c>
      <c r="C1327" s="18" t="str">
        <f>TEXT(tbDailies[[#This Row],[Date]],"mmm-yy")</f>
        <v>Mar-18</v>
      </c>
      <c r="D1327" s="4">
        <v>50</v>
      </c>
      <c r="E1327" s="4" t="str">
        <f>_xlfn.XLOOKUP(tbDailies[[#This Row],[Date]],FXUSDCAD[Date],FXUSDCAD[Rate],E1328)</f>
        <v>1.2869</v>
      </c>
      <c r="F1327" s="6">
        <f>_xlfn.XLOOKUP(tbDailies[[#This Row],[Date]],BTC_USD_History[Date],BTC_USD_History[Close],"n/a")</f>
        <v>7833.0400390000004</v>
      </c>
      <c r="G1327" s="6">
        <f>_xlfn.XLOOKUP(tbDailies[[#This Row],[Date]],ETH_USD_History[Date(UTC)],ETH_USD_History[Value],"n/a")</f>
        <v>448.78</v>
      </c>
      <c r="H1327" s="6">
        <f>_xlfn.XLOOKUP(tbDailies[[#This Row],[Date]],VOO_USD_History[Date],VOO_USD_History[Close],"n/a")</f>
        <v>239.30999800000001</v>
      </c>
      <c r="I1327" s="8">
        <f>_xlfn.XLOOKUP(tbDailies[[#This Row],[Date]],VIX_USD_History[DATE],VIX_USD_History[CLOSE],"n/a")</f>
        <v>22.5</v>
      </c>
      <c r="J1327" s="6">
        <f>tbDailies[[#This Row],[BTC-USD]]*tbDailies[[#This Row],[FX]]</f>
        <v>10080.3392261891</v>
      </c>
      <c r="K1327" s="6">
        <f>tbDailies[[#This Row],[ETH-USD]]*tbDailies[[#This Row],[FX]]</f>
        <v>577.5349819999999</v>
      </c>
      <c r="L1327" s="16">
        <f>_xlfn.XLOOKUP(tbDailies[[#This Row],[Month]],tbMonthlies[Month],tbMonthlies[US Inflation],L1328)</f>
        <v>2.3599999999999999E-2</v>
      </c>
      <c r="M1327" s="39">
        <f>_xlfn.XLOOKUP(tbDailies[[#This Row],[Month]],tbMonthlies[Month],tbMonthlies[Buffett Indicator],M1328)</f>
        <v>1.3753430598405973</v>
      </c>
      <c r="N1327" s="39">
        <f>_xlfn.XLOOKUP(tbDailies[[#This Row],[Month]],tbMonthlies[Month],tbMonthlies[CPI Indicator],N1328)</f>
        <v>0.72720226126992449</v>
      </c>
      <c r="O1327" s="39">
        <f>_xlfn.XLOOKUP(tbDailies[[#This Row],[Month]],tbMonthlies[Month],tbMonthlies[Shiller PE],O1328)</f>
        <v>0.2341</v>
      </c>
      <c r="P1327" s="39">
        <f>_xlfn.XLOOKUP(tbDailies[[#This Row],[Month]],tbMonthlies[Month],tbMonthlies[Unemployment],P1328)</f>
        <v>0.04</v>
      </c>
      <c r="Q1327" s="48">
        <f>_xlfn.XLOOKUP(tbDailies[[#This Row],[Month]],tbMonthlies[Month],tbMonthlies[Debt to GDP],Q1328)</f>
        <v>76.381</v>
      </c>
    </row>
    <row r="1328" spans="2:17" ht="30" customHeight="1" x14ac:dyDescent="0.25">
      <c r="B1328" s="10">
        <v>43185</v>
      </c>
      <c r="C1328" s="18" t="str">
        <f>TEXT(tbDailies[[#This Row],[Date]],"mmm-yy")</f>
        <v>Mar-18</v>
      </c>
      <c r="D1328" s="4">
        <v>50</v>
      </c>
      <c r="E1328" s="4" t="str">
        <f>_xlfn.XLOOKUP(tbDailies[[#This Row],[Date]],FXUSDCAD[Date],FXUSDCAD[Rate],E1329)</f>
        <v>1.2886</v>
      </c>
      <c r="F1328" s="6">
        <f>_xlfn.XLOOKUP(tbDailies[[#This Row],[Date]],BTC_USD_History[Date],BTC_USD_History[Close],"n/a")</f>
        <v>8209.4003909999992</v>
      </c>
      <c r="G1328" s="6">
        <f>_xlfn.XLOOKUP(tbDailies[[#This Row],[Date]],ETH_USD_History[Date(UTC)],ETH_USD_History[Value],"n/a")</f>
        <v>486.25</v>
      </c>
      <c r="H1328" s="6">
        <f>_xlfn.XLOOKUP(tbDailies[[#This Row],[Date]],VOO_USD_History[Date],VOO_USD_History[Close],"n/a")</f>
        <v>243.529999</v>
      </c>
      <c r="I1328" s="8">
        <f>_xlfn.XLOOKUP(tbDailies[[#This Row],[Date]],VIX_USD_History[DATE],VIX_USD_History[CLOSE],"n/a")</f>
        <v>21.03</v>
      </c>
      <c r="J1328" s="6">
        <f>tbDailies[[#This Row],[BTC-USD]]*tbDailies[[#This Row],[FX]]</f>
        <v>10578.633343842599</v>
      </c>
      <c r="K1328" s="6">
        <f>tbDailies[[#This Row],[ETH-USD]]*tbDailies[[#This Row],[FX]]</f>
        <v>626.58174999999994</v>
      </c>
      <c r="L1328" s="16">
        <f>_xlfn.XLOOKUP(tbDailies[[#This Row],[Month]],tbMonthlies[Month],tbMonthlies[US Inflation],L1329)</f>
        <v>2.3599999999999999E-2</v>
      </c>
      <c r="M1328" s="39">
        <f>_xlfn.XLOOKUP(tbDailies[[#This Row],[Month]],tbMonthlies[Month],tbMonthlies[Buffett Indicator],M1329)</f>
        <v>1.3753430598405973</v>
      </c>
      <c r="N1328" s="39">
        <f>_xlfn.XLOOKUP(tbDailies[[#This Row],[Month]],tbMonthlies[Month],tbMonthlies[CPI Indicator],N1329)</f>
        <v>0.72720226126992449</v>
      </c>
      <c r="O1328" s="39">
        <f>_xlfn.XLOOKUP(tbDailies[[#This Row],[Month]],tbMonthlies[Month],tbMonthlies[Shiller PE],O1329)</f>
        <v>0.2341</v>
      </c>
      <c r="P1328" s="39">
        <f>_xlfn.XLOOKUP(tbDailies[[#This Row],[Month]],tbMonthlies[Month],tbMonthlies[Unemployment],P1329)</f>
        <v>0.04</v>
      </c>
      <c r="Q1328" s="48">
        <f>_xlfn.XLOOKUP(tbDailies[[#This Row],[Month]],tbMonthlies[Month],tbMonthlies[Debt to GDP],Q1329)</f>
        <v>76.381</v>
      </c>
    </row>
    <row r="1329" spans="2:17" ht="30" customHeight="1" x14ac:dyDescent="0.25">
      <c r="B1329" s="10">
        <v>43184</v>
      </c>
      <c r="C1329" s="18" t="str">
        <f>TEXT(tbDailies[[#This Row],[Date]],"mmm-yy")</f>
        <v>Mar-18</v>
      </c>
      <c r="D1329" s="4">
        <v>50</v>
      </c>
      <c r="E1329" s="4" t="str">
        <f>_xlfn.XLOOKUP(tbDailies[[#This Row],[Date]],FXUSDCAD[Date],FXUSDCAD[Rate],E1330)</f>
        <v>1.2856</v>
      </c>
      <c r="F1329" s="6">
        <f>_xlfn.XLOOKUP(tbDailies[[#This Row],[Date]],BTC_USD_History[Date],BTC_USD_History[Close],"n/a")</f>
        <v>8495.7802730000003</v>
      </c>
      <c r="G1329" s="6">
        <f>_xlfn.XLOOKUP(tbDailies[[#This Row],[Date]],ETH_USD_History[Date(UTC)],ETH_USD_History[Value],"n/a")</f>
        <v>523.01</v>
      </c>
      <c r="H1329" s="6" t="str">
        <f>_xlfn.XLOOKUP(tbDailies[[#This Row],[Date]],VOO_USD_History[Date],VOO_USD_History[Close],"n/a")</f>
        <v>n/a</v>
      </c>
      <c r="I1329" s="8" t="str">
        <f>_xlfn.XLOOKUP(tbDailies[[#This Row],[Date]],VIX_USD_History[DATE],VIX_USD_History[CLOSE],"n/a")</f>
        <v>n/a</v>
      </c>
      <c r="J1329" s="6">
        <f>tbDailies[[#This Row],[BTC-USD]]*tbDailies[[#This Row],[FX]]</f>
        <v>10922.1751189688</v>
      </c>
      <c r="K1329" s="6">
        <f>tbDailies[[#This Row],[ETH-USD]]*tbDailies[[#This Row],[FX]]</f>
        <v>672.38165600000002</v>
      </c>
      <c r="L1329" s="16">
        <f>_xlfn.XLOOKUP(tbDailies[[#This Row],[Month]],tbMonthlies[Month],tbMonthlies[US Inflation],L1330)</f>
        <v>2.3599999999999999E-2</v>
      </c>
      <c r="M1329" s="39">
        <f>_xlfn.XLOOKUP(tbDailies[[#This Row],[Month]],tbMonthlies[Month],tbMonthlies[Buffett Indicator],M1330)</f>
        <v>1.3753430598405973</v>
      </c>
      <c r="N1329" s="39">
        <f>_xlfn.XLOOKUP(tbDailies[[#This Row],[Month]],tbMonthlies[Month],tbMonthlies[CPI Indicator],N1330)</f>
        <v>0.72720226126992449</v>
      </c>
      <c r="O1329" s="39">
        <f>_xlfn.XLOOKUP(tbDailies[[#This Row],[Month]],tbMonthlies[Month],tbMonthlies[Shiller PE],O1330)</f>
        <v>0.2341</v>
      </c>
      <c r="P1329" s="39">
        <f>_xlfn.XLOOKUP(tbDailies[[#This Row],[Month]],tbMonthlies[Month],tbMonthlies[Unemployment],P1330)</f>
        <v>0.04</v>
      </c>
      <c r="Q1329" s="48">
        <f>_xlfn.XLOOKUP(tbDailies[[#This Row],[Month]],tbMonthlies[Month],tbMonthlies[Debt to GDP],Q1330)</f>
        <v>76.381</v>
      </c>
    </row>
    <row r="1330" spans="2:17" ht="30" customHeight="1" x14ac:dyDescent="0.25">
      <c r="B1330" s="10">
        <v>43183</v>
      </c>
      <c r="C1330" s="18" t="str">
        <f>TEXT(tbDailies[[#This Row],[Date]],"mmm-yy")</f>
        <v>Mar-18</v>
      </c>
      <c r="D1330" s="4">
        <v>50</v>
      </c>
      <c r="E1330" s="4" t="str">
        <f>_xlfn.XLOOKUP(tbDailies[[#This Row],[Date]],FXUSDCAD[Date],FXUSDCAD[Rate],E1331)</f>
        <v>1.2856</v>
      </c>
      <c r="F1330" s="6">
        <f>_xlfn.XLOOKUP(tbDailies[[#This Row],[Date]],BTC_USD_History[Date],BTC_USD_History[Close],"n/a")</f>
        <v>8668.1201170000004</v>
      </c>
      <c r="G1330" s="6">
        <f>_xlfn.XLOOKUP(tbDailies[[#This Row],[Date]],ETH_USD_History[Date(UTC)],ETH_USD_History[Value],"n/a")</f>
        <v>520.16</v>
      </c>
      <c r="H1330" s="6" t="str">
        <f>_xlfn.XLOOKUP(tbDailies[[#This Row],[Date]],VOO_USD_History[Date],VOO_USD_History[Close],"n/a")</f>
        <v>n/a</v>
      </c>
      <c r="I1330" s="8" t="str">
        <f>_xlfn.XLOOKUP(tbDailies[[#This Row],[Date]],VIX_USD_History[DATE],VIX_USD_History[CLOSE],"n/a")</f>
        <v>n/a</v>
      </c>
      <c r="J1330" s="6">
        <f>tbDailies[[#This Row],[BTC-USD]]*tbDailies[[#This Row],[FX]]</f>
        <v>11143.735222415202</v>
      </c>
      <c r="K1330" s="6">
        <f>tbDailies[[#This Row],[ETH-USD]]*tbDailies[[#This Row],[FX]]</f>
        <v>668.71769600000005</v>
      </c>
      <c r="L1330" s="16">
        <f>_xlfn.XLOOKUP(tbDailies[[#This Row],[Month]],tbMonthlies[Month],tbMonthlies[US Inflation],L1331)</f>
        <v>2.3599999999999999E-2</v>
      </c>
      <c r="M1330" s="39">
        <f>_xlfn.XLOOKUP(tbDailies[[#This Row],[Month]],tbMonthlies[Month],tbMonthlies[Buffett Indicator],M1331)</f>
        <v>1.3753430598405973</v>
      </c>
      <c r="N1330" s="39">
        <f>_xlfn.XLOOKUP(tbDailies[[#This Row],[Month]],tbMonthlies[Month],tbMonthlies[CPI Indicator],N1331)</f>
        <v>0.72720226126992449</v>
      </c>
      <c r="O1330" s="39">
        <f>_xlfn.XLOOKUP(tbDailies[[#This Row],[Month]],tbMonthlies[Month],tbMonthlies[Shiller PE],O1331)</f>
        <v>0.2341</v>
      </c>
      <c r="P1330" s="39">
        <f>_xlfn.XLOOKUP(tbDailies[[#This Row],[Month]],tbMonthlies[Month],tbMonthlies[Unemployment],P1331)</f>
        <v>0.04</v>
      </c>
      <c r="Q1330" s="48">
        <f>_xlfn.XLOOKUP(tbDailies[[#This Row],[Month]],tbMonthlies[Month],tbMonthlies[Debt to GDP],Q1331)</f>
        <v>76.381</v>
      </c>
    </row>
    <row r="1331" spans="2:17" ht="30" customHeight="1" x14ac:dyDescent="0.25">
      <c r="B1331" s="10">
        <v>43182</v>
      </c>
      <c r="C1331" s="18" t="str">
        <f>TEXT(tbDailies[[#This Row],[Date]],"mmm-yy")</f>
        <v>Mar-18</v>
      </c>
      <c r="D1331" s="4">
        <v>50</v>
      </c>
      <c r="E1331" s="4" t="str">
        <f>_xlfn.XLOOKUP(tbDailies[[#This Row],[Date]],FXUSDCAD[Date],FXUSDCAD[Rate],E1332)</f>
        <v>1.2856</v>
      </c>
      <c r="F1331" s="6">
        <f>_xlfn.XLOOKUP(tbDailies[[#This Row],[Date]],BTC_USD_History[Date],BTC_USD_History[Close],"n/a")</f>
        <v>8879.6201170000004</v>
      </c>
      <c r="G1331" s="6">
        <f>_xlfn.XLOOKUP(tbDailies[[#This Row],[Date]],ETH_USD_History[Date(UTC)],ETH_USD_History[Value],"n/a")</f>
        <v>543.83000000000004</v>
      </c>
      <c r="H1331" s="6">
        <f>_xlfn.XLOOKUP(tbDailies[[#This Row],[Date]],VOO_USD_History[Date],VOO_USD_History[Close],"n/a")</f>
        <v>238.08999600000001</v>
      </c>
      <c r="I1331" s="8">
        <f>_xlfn.XLOOKUP(tbDailies[[#This Row],[Date]],VIX_USD_History[DATE],VIX_USD_History[CLOSE],"n/a")</f>
        <v>24.87</v>
      </c>
      <c r="J1331" s="6">
        <f>tbDailies[[#This Row],[BTC-USD]]*tbDailies[[#This Row],[FX]]</f>
        <v>11415.639622415201</v>
      </c>
      <c r="K1331" s="6">
        <f>tbDailies[[#This Row],[ETH-USD]]*tbDailies[[#This Row],[FX]]</f>
        <v>699.14784800000007</v>
      </c>
      <c r="L1331" s="16">
        <f>_xlfn.XLOOKUP(tbDailies[[#This Row],[Month]],tbMonthlies[Month],tbMonthlies[US Inflation],L1332)</f>
        <v>2.3599999999999999E-2</v>
      </c>
      <c r="M1331" s="39">
        <f>_xlfn.XLOOKUP(tbDailies[[#This Row],[Month]],tbMonthlies[Month],tbMonthlies[Buffett Indicator],M1332)</f>
        <v>1.3753430598405973</v>
      </c>
      <c r="N1331" s="39">
        <f>_xlfn.XLOOKUP(tbDailies[[#This Row],[Month]],tbMonthlies[Month],tbMonthlies[CPI Indicator],N1332)</f>
        <v>0.72720226126992449</v>
      </c>
      <c r="O1331" s="39">
        <f>_xlfn.XLOOKUP(tbDailies[[#This Row],[Month]],tbMonthlies[Month],tbMonthlies[Shiller PE],O1332)</f>
        <v>0.2341</v>
      </c>
      <c r="P1331" s="39">
        <f>_xlfn.XLOOKUP(tbDailies[[#This Row],[Month]],tbMonthlies[Month],tbMonthlies[Unemployment],P1332)</f>
        <v>0.04</v>
      </c>
      <c r="Q1331" s="48">
        <f>_xlfn.XLOOKUP(tbDailies[[#This Row],[Month]],tbMonthlies[Month],tbMonthlies[Debt to GDP],Q1332)</f>
        <v>76.381</v>
      </c>
    </row>
    <row r="1332" spans="2:17" ht="30" customHeight="1" x14ac:dyDescent="0.25">
      <c r="B1332" s="10">
        <v>43181</v>
      </c>
      <c r="C1332" s="18" t="str">
        <f>TEXT(tbDailies[[#This Row],[Date]],"mmm-yy")</f>
        <v>Mar-18</v>
      </c>
      <c r="D1332" s="4">
        <v>50</v>
      </c>
      <c r="E1332" s="4" t="str">
        <f>_xlfn.XLOOKUP(tbDailies[[#This Row],[Date]],FXUSDCAD[Date],FXUSDCAD[Rate],E1333)</f>
        <v>1.2908</v>
      </c>
      <c r="F1332" s="6">
        <f>_xlfn.XLOOKUP(tbDailies[[#This Row],[Date]],BTC_USD_History[Date],BTC_USD_History[Close],"n/a")</f>
        <v>8728.4697269999997</v>
      </c>
      <c r="G1332" s="6">
        <f>_xlfn.XLOOKUP(tbDailies[[#This Row],[Date]],ETH_USD_History[Date(UTC)],ETH_USD_History[Value],"n/a")</f>
        <v>539.89</v>
      </c>
      <c r="H1332" s="6">
        <f>_xlfn.XLOOKUP(tbDailies[[#This Row],[Date]],VOO_USD_History[Date],VOO_USD_History[Close],"n/a")</f>
        <v>243.270004</v>
      </c>
      <c r="I1332" s="8">
        <f>_xlfn.XLOOKUP(tbDailies[[#This Row],[Date]],VIX_USD_History[DATE],VIX_USD_History[CLOSE],"n/a")</f>
        <v>23.34</v>
      </c>
      <c r="J1332" s="6">
        <f>tbDailies[[#This Row],[BTC-USD]]*tbDailies[[#This Row],[FX]]</f>
        <v>11266.708723611599</v>
      </c>
      <c r="K1332" s="6">
        <f>tbDailies[[#This Row],[ETH-USD]]*tbDailies[[#This Row],[FX]]</f>
        <v>696.89001199999996</v>
      </c>
      <c r="L1332" s="16">
        <f>_xlfn.XLOOKUP(tbDailies[[#This Row],[Month]],tbMonthlies[Month],tbMonthlies[US Inflation],L1333)</f>
        <v>2.3599999999999999E-2</v>
      </c>
      <c r="M1332" s="39">
        <f>_xlfn.XLOOKUP(tbDailies[[#This Row],[Month]],tbMonthlies[Month],tbMonthlies[Buffett Indicator],M1333)</f>
        <v>1.3753430598405973</v>
      </c>
      <c r="N1332" s="39">
        <f>_xlfn.XLOOKUP(tbDailies[[#This Row],[Month]],tbMonthlies[Month],tbMonthlies[CPI Indicator],N1333)</f>
        <v>0.72720226126992449</v>
      </c>
      <c r="O1332" s="39">
        <f>_xlfn.XLOOKUP(tbDailies[[#This Row],[Month]],tbMonthlies[Month],tbMonthlies[Shiller PE],O1333)</f>
        <v>0.2341</v>
      </c>
      <c r="P1332" s="39">
        <f>_xlfn.XLOOKUP(tbDailies[[#This Row],[Month]],tbMonthlies[Month],tbMonthlies[Unemployment],P1333)</f>
        <v>0.04</v>
      </c>
      <c r="Q1332" s="48">
        <f>_xlfn.XLOOKUP(tbDailies[[#This Row],[Month]],tbMonthlies[Month],tbMonthlies[Debt to GDP],Q1333)</f>
        <v>76.381</v>
      </c>
    </row>
    <row r="1333" spans="2:17" ht="30" customHeight="1" x14ac:dyDescent="0.25">
      <c r="B1333" s="10">
        <v>43180</v>
      </c>
      <c r="C1333" s="18" t="str">
        <f>TEXT(tbDailies[[#This Row],[Date]],"mmm-yy")</f>
        <v>Mar-18</v>
      </c>
      <c r="D1333" s="4">
        <v>50</v>
      </c>
      <c r="E1333" s="4" t="str">
        <f>_xlfn.XLOOKUP(tbDailies[[#This Row],[Date]],FXUSDCAD[Date],FXUSDCAD[Rate],E1334)</f>
        <v>1.2958</v>
      </c>
      <c r="F1333" s="6">
        <f>_xlfn.XLOOKUP(tbDailies[[#This Row],[Date]],BTC_USD_History[Date],BTC_USD_History[Close],"n/a")</f>
        <v>8929.2802730000003</v>
      </c>
      <c r="G1333" s="6">
        <f>_xlfn.XLOOKUP(tbDailies[[#This Row],[Date]],ETH_USD_History[Date(UTC)],ETH_USD_History[Value],"n/a")</f>
        <v>559.91</v>
      </c>
      <c r="H1333" s="6">
        <f>_xlfn.XLOOKUP(tbDailies[[#This Row],[Date]],VOO_USD_History[Date],VOO_USD_History[Close],"n/a")</f>
        <v>249.470001</v>
      </c>
      <c r="I1333" s="8">
        <f>_xlfn.XLOOKUP(tbDailies[[#This Row],[Date]],VIX_USD_History[DATE],VIX_USD_History[CLOSE],"n/a")</f>
        <v>17.86</v>
      </c>
      <c r="J1333" s="6">
        <f>tbDailies[[#This Row],[BTC-USD]]*tbDailies[[#This Row],[FX]]</f>
        <v>11570.561377753402</v>
      </c>
      <c r="K1333" s="6">
        <f>tbDailies[[#This Row],[ETH-USD]]*tbDailies[[#This Row],[FX]]</f>
        <v>725.53137800000002</v>
      </c>
      <c r="L1333" s="16">
        <f>_xlfn.XLOOKUP(tbDailies[[#This Row],[Month]],tbMonthlies[Month],tbMonthlies[US Inflation],L1334)</f>
        <v>2.3599999999999999E-2</v>
      </c>
      <c r="M1333" s="39">
        <f>_xlfn.XLOOKUP(tbDailies[[#This Row],[Month]],tbMonthlies[Month],tbMonthlies[Buffett Indicator],M1334)</f>
        <v>1.3753430598405973</v>
      </c>
      <c r="N1333" s="39">
        <f>_xlfn.XLOOKUP(tbDailies[[#This Row],[Month]],tbMonthlies[Month],tbMonthlies[CPI Indicator],N1334)</f>
        <v>0.72720226126992449</v>
      </c>
      <c r="O1333" s="39">
        <f>_xlfn.XLOOKUP(tbDailies[[#This Row],[Month]],tbMonthlies[Month],tbMonthlies[Shiller PE],O1334)</f>
        <v>0.2341</v>
      </c>
      <c r="P1333" s="39">
        <f>_xlfn.XLOOKUP(tbDailies[[#This Row],[Month]],tbMonthlies[Month],tbMonthlies[Unemployment],P1334)</f>
        <v>0.04</v>
      </c>
      <c r="Q1333" s="48">
        <f>_xlfn.XLOOKUP(tbDailies[[#This Row],[Month]],tbMonthlies[Month],tbMonthlies[Debt to GDP],Q1334)</f>
        <v>76.381</v>
      </c>
    </row>
    <row r="1334" spans="2:17" ht="30" customHeight="1" x14ac:dyDescent="0.25">
      <c r="B1334" s="10">
        <v>43179</v>
      </c>
      <c r="C1334" s="18" t="str">
        <f>TEXT(tbDailies[[#This Row],[Date]],"mmm-yy")</f>
        <v>Mar-18</v>
      </c>
      <c r="D1334" s="4">
        <v>50</v>
      </c>
      <c r="E1334" s="4" t="str">
        <f>_xlfn.XLOOKUP(tbDailies[[#This Row],[Date]],FXUSDCAD[Date],FXUSDCAD[Rate],E1335)</f>
        <v>1.3077</v>
      </c>
      <c r="F1334" s="6">
        <f>_xlfn.XLOOKUP(tbDailies[[#This Row],[Date]],BTC_USD_History[Date],BTC_USD_History[Close],"n/a")</f>
        <v>8913.4697269999997</v>
      </c>
      <c r="G1334" s="6">
        <f>_xlfn.XLOOKUP(tbDailies[[#This Row],[Date]],ETH_USD_History[Date(UTC)],ETH_USD_History[Value],"n/a")</f>
        <v>557.57000000000005</v>
      </c>
      <c r="H1334" s="6">
        <f>_xlfn.XLOOKUP(tbDailies[[#This Row],[Date]],VOO_USD_History[Date],VOO_USD_History[Close],"n/a")</f>
        <v>250.050003</v>
      </c>
      <c r="I1334" s="8">
        <f>_xlfn.XLOOKUP(tbDailies[[#This Row],[Date]],VIX_USD_History[DATE],VIX_USD_History[CLOSE],"n/a")</f>
        <v>18.2</v>
      </c>
      <c r="J1334" s="6">
        <f>tbDailies[[#This Row],[BTC-USD]]*tbDailies[[#This Row],[FX]]</f>
        <v>11656.1443619979</v>
      </c>
      <c r="K1334" s="6">
        <f>tbDailies[[#This Row],[ETH-USD]]*tbDailies[[#This Row],[FX]]</f>
        <v>729.13428900000008</v>
      </c>
      <c r="L1334" s="16">
        <f>_xlfn.XLOOKUP(tbDailies[[#This Row],[Month]],tbMonthlies[Month],tbMonthlies[US Inflation],L1335)</f>
        <v>2.3599999999999999E-2</v>
      </c>
      <c r="M1334" s="39">
        <f>_xlfn.XLOOKUP(tbDailies[[#This Row],[Month]],tbMonthlies[Month],tbMonthlies[Buffett Indicator],M1335)</f>
        <v>1.3753430598405973</v>
      </c>
      <c r="N1334" s="39">
        <f>_xlfn.XLOOKUP(tbDailies[[#This Row],[Month]],tbMonthlies[Month],tbMonthlies[CPI Indicator],N1335)</f>
        <v>0.72720226126992449</v>
      </c>
      <c r="O1334" s="39">
        <f>_xlfn.XLOOKUP(tbDailies[[#This Row],[Month]],tbMonthlies[Month],tbMonthlies[Shiller PE],O1335)</f>
        <v>0.2341</v>
      </c>
      <c r="P1334" s="39">
        <f>_xlfn.XLOOKUP(tbDailies[[#This Row],[Month]],tbMonthlies[Month],tbMonthlies[Unemployment],P1335)</f>
        <v>0.04</v>
      </c>
      <c r="Q1334" s="48">
        <f>_xlfn.XLOOKUP(tbDailies[[#This Row],[Month]],tbMonthlies[Month],tbMonthlies[Debt to GDP],Q1335)</f>
        <v>76.381</v>
      </c>
    </row>
    <row r="1335" spans="2:17" ht="30" customHeight="1" x14ac:dyDescent="0.25">
      <c r="B1335" s="10">
        <v>43178</v>
      </c>
      <c r="C1335" s="18" t="str">
        <f>TEXT(tbDailies[[#This Row],[Date]],"mmm-yy")</f>
        <v>Mar-18</v>
      </c>
      <c r="D1335" s="4">
        <v>50</v>
      </c>
      <c r="E1335" s="4" t="str">
        <f>_xlfn.XLOOKUP(tbDailies[[#This Row],[Date]],FXUSDCAD[Date],FXUSDCAD[Rate],E1336)</f>
        <v>1.3079</v>
      </c>
      <c r="F1335" s="6">
        <f>_xlfn.XLOOKUP(tbDailies[[#This Row],[Date]],BTC_USD_History[Date],BTC_USD_History[Close],"n/a")</f>
        <v>8630.6503909999992</v>
      </c>
      <c r="G1335" s="6">
        <f>_xlfn.XLOOKUP(tbDailies[[#This Row],[Date]],ETH_USD_History[Date(UTC)],ETH_USD_History[Value],"n/a")</f>
        <v>555.54999999999995</v>
      </c>
      <c r="H1335" s="6">
        <f>_xlfn.XLOOKUP(tbDailies[[#This Row],[Date]],VOO_USD_History[Date],VOO_USD_History[Close],"n/a")</f>
        <v>249.61000100000001</v>
      </c>
      <c r="I1335" s="8">
        <f>_xlfn.XLOOKUP(tbDailies[[#This Row],[Date]],VIX_USD_History[DATE],VIX_USD_History[CLOSE],"n/a")</f>
        <v>19.02</v>
      </c>
      <c r="J1335" s="6">
        <f>tbDailies[[#This Row],[BTC-USD]]*tbDailies[[#This Row],[FX]]</f>
        <v>11288.0276463889</v>
      </c>
      <c r="K1335" s="6">
        <f>tbDailies[[#This Row],[ETH-USD]]*tbDailies[[#This Row],[FX]]</f>
        <v>726.60384499999998</v>
      </c>
      <c r="L1335" s="16">
        <f>_xlfn.XLOOKUP(tbDailies[[#This Row],[Month]],tbMonthlies[Month],tbMonthlies[US Inflation],L1336)</f>
        <v>2.3599999999999999E-2</v>
      </c>
      <c r="M1335" s="39">
        <f>_xlfn.XLOOKUP(tbDailies[[#This Row],[Month]],tbMonthlies[Month],tbMonthlies[Buffett Indicator],M1336)</f>
        <v>1.3753430598405973</v>
      </c>
      <c r="N1335" s="39">
        <f>_xlfn.XLOOKUP(tbDailies[[#This Row],[Month]],tbMonthlies[Month],tbMonthlies[CPI Indicator],N1336)</f>
        <v>0.72720226126992449</v>
      </c>
      <c r="O1335" s="39">
        <f>_xlfn.XLOOKUP(tbDailies[[#This Row],[Month]],tbMonthlies[Month],tbMonthlies[Shiller PE],O1336)</f>
        <v>0.2341</v>
      </c>
      <c r="P1335" s="39">
        <f>_xlfn.XLOOKUP(tbDailies[[#This Row],[Month]],tbMonthlies[Month],tbMonthlies[Unemployment],P1336)</f>
        <v>0.04</v>
      </c>
      <c r="Q1335" s="48">
        <f>_xlfn.XLOOKUP(tbDailies[[#This Row],[Month]],tbMonthlies[Month],tbMonthlies[Debt to GDP],Q1336)</f>
        <v>76.381</v>
      </c>
    </row>
    <row r="1336" spans="2:17" ht="30" customHeight="1" x14ac:dyDescent="0.25">
      <c r="B1336" s="10">
        <v>43177</v>
      </c>
      <c r="C1336" s="18" t="str">
        <f>TEXT(tbDailies[[#This Row],[Date]],"mmm-yy")</f>
        <v>Mar-18</v>
      </c>
      <c r="D1336" s="4">
        <v>50</v>
      </c>
      <c r="E1336" s="4" t="str">
        <f>_xlfn.XLOOKUP(tbDailies[[#This Row],[Date]],FXUSDCAD[Date],FXUSDCAD[Rate],E1337)</f>
        <v>1.3088</v>
      </c>
      <c r="F1336" s="6">
        <f>_xlfn.XLOOKUP(tbDailies[[#This Row],[Date]],BTC_USD_History[Date],BTC_USD_History[Close],"n/a")</f>
        <v>8223.6796880000002</v>
      </c>
      <c r="G1336" s="6">
        <f>_xlfn.XLOOKUP(tbDailies[[#This Row],[Date]],ETH_USD_History[Date(UTC)],ETH_USD_History[Value],"n/a")</f>
        <v>537.38</v>
      </c>
      <c r="H1336" s="6" t="str">
        <f>_xlfn.XLOOKUP(tbDailies[[#This Row],[Date]],VOO_USD_History[Date],VOO_USD_History[Close],"n/a")</f>
        <v>n/a</v>
      </c>
      <c r="I1336" s="8" t="str">
        <f>_xlfn.XLOOKUP(tbDailies[[#This Row],[Date]],VIX_USD_History[DATE],VIX_USD_History[CLOSE],"n/a")</f>
        <v>n/a</v>
      </c>
      <c r="J1336" s="6">
        <f>tbDailies[[#This Row],[BTC-USD]]*tbDailies[[#This Row],[FX]]</f>
        <v>10763.1519756544</v>
      </c>
      <c r="K1336" s="6">
        <f>tbDailies[[#This Row],[ETH-USD]]*tbDailies[[#This Row],[FX]]</f>
        <v>703.32294400000001</v>
      </c>
      <c r="L1336" s="16">
        <f>_xlfn.XLOOKUP(tbDailies[[#This Row],[Month]],tbMonthlies[Month],tbMonthlies[US Inflation],L1337)</f>
        <v>2.3599999999999999E-2</v>
      </c>
      <c r="M1336" s="39">
        <f>_xlfn.XLOOKUP(tbDailies[[#This Row],[Month]],tbMonthlies[Month],tbMonthlies[Buffett Indicator],M1337)</f>
        <v>1.3753430598405973</v>
      </c>
      <c r="N1336" s="39">
        <f>_xlfn.XLOOKUP(tbDailies[[#This Row],[Month]],tbMonthlies[Month],tbMonthlies[CPI Indicator],N1337)</f>
        <v>0.72720226126992449</v>
      </c>
      <c r="O1336" s="39">
        <f>_xlfn.XLOOKUP(tbDailies[[#This Row],[Month]],tbMonthlies[Month],tbMonthlies[Shiller PE],O1337)</f>
        <v>0.2341</v>
      </c>
      <c r="P1336" s="39">
        <f>_xlfn.XLOOKUP(tbDailies[[#This Row],[Month]],tbMonthlies[Month],tbMonthlies[Unemployment],P1337)</f>
        <v>0.04</v>
      </c>
      <c r="Q1336" s="48">
        <f>_xlfn.XLOOKUP(tbDailies[[#This Row],[Month]],tbMonthlies[Month],tbMonthlies[Debt to GDP],Q1337)</f>
        <v>76.381</v>
      </c>
    </row>
    <row r="1337" spans="2:17" ht="30" customHeight="1" x14ac:dyDescent="0.25">
      <c r="B1337" s="10">
        <v>43176</v>
      </c>
      <c r="C1337" s="18" t="str">
        <f>TEXT(tbDailies[[#This Row],[Date]],"mmm-yy")</f>
        <v>Mar-18</v>
      </c>
      <c r="D1337" s="4">
        <v>50</v>
      </c>
      <c r="E1337" s="4" t="str">
        <f>_xlfn.XLOOKUP(tbDailies[[#This Row],[Date]],FXUSDCAD[Date],FXUSDCAD[Rate],E1338)</f>
        <v>1.3088</v>
      </c>
      <c r="F1337" s="6">
        <f>_xlfn.XLOOKUP(tbDailies[[#This Row],[Date]],BTC_USD_History[Date],BTC_USD_History[Close],"n/a")</f>
        <v>7916.8798829999996</v>
      </c>
      <c r="G1337" s="6">
        <f>_xlfn.XLOOKUP(tbDailies[[#This Row],[Date]],ETH_USD_History[Date(UTC)],ETH_USD_History[Value],"n/a")</f>
        <v>549.79</v>
      </c>
      <c r="H1337" s="6" t="str">
        <f>_xlfn.XLOOKUP(tbDailies[[#This Row],[Date]],VOO_USD_History[Date],VOO_USD_History[Close],"n/a")</f>
        <v>n/a</v>
      </c>
      <c r="I1337" s="8" t="str">
        <f>_xlfn.XLOOKUP(tbDailies[[#This Row],[Date]],VIX_USD_History[DATE],VIX_USD_History[CLOSE],"n/a")</f>
        <v>n/a</v>
      </c>
      <c r="J1337" s="6">
        <f>tbDailies[[#This Row],[BTC-USD]]*tbDailies[[#This Row],[FX]]</f>
        <v>10361.612390870399</v>
      </c>
      <c r="K1337" s="6">
        <f>tbDailies[[#This Row],[ETH-USD]]*tbDailies[[#This Row],[FX]]</f>
        <v>719.5651519999999</v>
      </c>
      <c r="L1337" s="16">
        <f>_xlfn.XLOOKUP(tbDailies[[#This Row],[Month]],tbMonthlies[Month],tbMonthlies[US Inflation],L1338)</f>
        <v>2.3599999999999999E-2</v>
      </c>
      <c r="M1337" s="39">
        <f>_xlfn.XLOOKUP(tbDailies[[#This Row],[Month]],tbMonthlies[Month],tbMonthlies[Buffett Indicator],M1338)</f>
        <v>1.3753430598405973</v>
      </c>
      <c r="N1337" s="39">
        <f>_xlfn.XLOOKUP(tbDailies[[#This Row],[Month]],tbMonthlies[Month],tbMonthlies[CPI Indicator],N1338)</f>
        <v>0.72720226126992449</v>
      </c>
      <c r="O1337" s="39">
        <f>_xlfn.XLOOKUP(tbDailies[[#This Row],[Month]],tbMonthlies[Month],tbMonthlies[Shiller PE],O1338)</f>
        <v>0.2341</v>
      </c>
      <c r="P1337" s="39">
        <f>_xlfn.XLOOKUP(tbDailies[[#This Row],[Month]],tbMonthlies[Month],tbMonthlies[Unemployment],P1338)</f>
        <v>0.04</v>
      </c>
      <c r="Q1337" s="48">
        <f>_xlfn.XLOOKUP(tbDailies[[#This Row],[Month]],tbMonthlies[Month],tbMonthlies[Debt to GDP],Q1338)</f>
        <v>76.381</v>
      </c>
    </row>
    <row r="1338" spans="2:17" ht="30" customHeight="1" x14ac:dyDescent="0.25">
      <c r="B1338" s="10">
        <v>43175</v>
      </c>
      <c r="C1338" s="18" t="str">
        <f>TEXT(tbDailies[[#This Row],[Date]],"mmm-yy")</f>
        <v>Mar-18</v>
      </c>
      <c r="D1338" s="4">
        <v>50</v>
      </c>
      <c r="E1338" s="4" t="str">
        <f>_xlfn.XLOOKUP(tbDailies[[#This Row],[Date]],FXUSDCAD[Date],FXUSDCAD[Rate],E1339)</f>
        <v>1.3088</v>
      </c>
      <c r="F1338" s="6">
        <f>_xlfn.XLOOKUP(tbDailies[[#This Row],[Date]],BTC_USD_History[Date],BTC_USD_History[Close],"n/a")</f>
        <v>8338.3496090000008</v>
      </c>
      <c r="G1338" s="6">
        <f>_xlfn.XLOOKUP(tbDailies[[#This Row],[Date]],ETH_USD_History[Date(UTC)],ETH_USD_History[Value],"n/a")</f>
        <v>600.53</v>
      </c>
      <c r="H1338" s="6">
        <f>_xlfn.XLOOKUP(tbDailies[[#This Row],[Date]],VOO_USD_History[Date],VOO_USD_History[Close],"n/a")</f>
        <v>252.990005</v>
      </c>
      <c r="I1338" s="8">
        <f>_xlfn.XLOOKUP(tbDailies[[#This Row],[Date]],VIX_USD_History[DATE],VIX_USD_History[CLOSE],"n/a")</f>
        <v>15.8</v>
      </c>
      <c r="J1338" s="6">
        <f>tbDailies[[#This Row],[BTC-USD]]*tbDailies[[#This Row],[FX]]</f>
        <v>10913.231968259201</v>
      </c>
      <c r="K1338" s="6">
        <f>tbDailies[[#This Row],[ETH-USD]]*tbDailies[[#This Row],[FX]]</f>
        <v>785.97366399999999</v>
      </c>
      <c r="L1338" s="16">
        <f>_xlfn.XLOOKUP(tbDailies[[#This Row],[Month]],tbMonthlies[Month],tbMonthlies[US Inflation],L1339)</f>
        <v>2.3599999999999999E-2</v>
      </c>
      <c r="M1338" s="39">
        <f>_xlfn.XLOOKUP(tbDailies[[#This Row],[Month]],tbMonthlies[Month],tbMonthlies[Buffett Indicator],M1339)</f>
        <v>1.3753430598405973</v>
      </c>
      <c r="N1338" s="39">
        <f>_xlfn.XLOOKUP(tbDailies[[#This Row],[Month]],tbMonthlies[Month],tbMonthlies[CPI Indicator],N1339)</f>
        <v>0.72720226126992449</v>
      </c>
      <c r="O1338" s="39">
        <f>_xlfn.XLOOKUP(tbDailies[[#This Row],[Month]],tbMonthlies[Month],tbMonthlies[Shiller PE],O1339)</f>
        <v>0.2341</v>
      </c>
      <c r="P1338" s="39">
        <f>_xlfn.XLOOKUP(tbDailies[[#This Row],[Month]],tbMonthlies[Month],tbMonthlies[Unemployment],P1339)</f>
        <v>0.04</v>
      </c>
      <c r="Q1338" s="48">
        <f>_xlfn.XLOOKUP(tbDailies[[#This Row],[Month]],tbMonthlies[Month],tbMonthlies[Debt to GDP],Q1339)</f>
        <v>76.381</v>
      </c>
    </row>
    <row r="1339" spans="2:17" ht="30" customHeight="1" x14ac:dyDescent="0.25">
      <c r="B1339" s="10">
        <v>43174</v>
      </c>
      <c r="C1339" s="18" t="str">
        <f>TEXT(tbDailies[[#This Row],[Date]],"mmm-yy")</f>
        <v>Mar-18</v>
      </c>
      <c r="D1339" s="4">
        <v>50</v>
      </c>
      <c r="E1339" s="4" t="str">
        <f>_xlfn.XLOOKUP(tbDailies[[#This Row],[Date]],FXUSDCAD[Date],FXUSDCAD[Rate],E1340)</f>
        <v>1.3032</v>
      </c>
      <c r="F1339" s="6">
        <f>_xlfn.XLOOKUP(tbDailies[[#This Row],[Date]],BTC_USD_History[Date],BTC_USD_History[Close],"n/a")</f>
        <v>8300.8603519999997</v>
      </c>
      <c r="G1339" s="6">
        <f>_xlfn.XLOOKUP(tbDailies[[#This Row],[Date]],ETH_USD_History[Date(UTC)],ETH_USD_History[Value],"n/a")</f>
        <v>610.55999999999995</v>
      </c>
      <c r="H1339" s="6">
        <f>_xlfn.XLOOKUP(tbDailies[[#This Row],[Date]],VOO_USD_History[Date],VOO_USD_History[Close],"n/a")</f>
        <v>252.729996</v>
      </c>
      <c r="I1339" s="8">
        <f>_xlfn.XLOOKUP(tbDailies[[#This Row],[Date]],VIX_USD_History[DATE],VIX_USD_History[CLOSE],"n/a")</f>
        <v>16.59</v>
      </c>
      <c r="J1339" s="6">
        <f>tbDailies[[#This Row],[BTC-USD]]*tbDailies[[#This Row],[FX]]</f>
        <v>10817.6812107264</v>
      </c>
      <c r="K1339" s="6">
        <f>tbDailies[[#This Row],[ETH-USD]]*tbDailies[[#This Row],[FX]]</f>
        <v>795.68179199999986</v>
      </c>
      <c r="L1339" s="16">
        <f>_xlfn.XLOOKUP(tbDailies[[#This Row],[Month]],tbMonthlies[Month],tbMonthlies[US Inflation],L1340)</f>
        <v>2.3599999999999999E-2</v>
      </c>
      <c r="M1339" s="39">
        <f>_xlfn.XLOOKUP(tbDailies[[#This Row],[Month]],tbMonthlies[Month],tbMonthlies[Buffett Indicator],M1340)</f>
        <v>1.3753430598405973</v>
      </c>
      <c r="N1339" s="39">
        <f>_xlfn.XLOOKUP(tbDailies[[#This Row],[Month]],tbMonthlies[Month],tbMonthlies[CPI Indicator],N1340)</f>
        <v>0.72720226126992449</v>
      </c>
      <c r="O1339" s="39">
        <f>_xlfn.XLOOKUP(tbDailies[[#This Row],[Month]],tbMonthlies[Month],tbMonthlies[Shiller PE],O1340)</f>
        <v>0.2341</v>
      </c>
      <c r="P1339" s="39">
        <f>_xlfn.XLOOKUP(tbDailies[[#This Row],[Month]],tbMonthlies[Month],tbMonthlies[Unemployment],P1340)</f>
        <v>0.04</v>
      </c>
      <c r="Q1339" s="48">
        <f>_xlfn.XLOOKUP(tbDailies[[#This Row],[Month]],tbMonthlies[Month],tbMonthlies[Debt to GDP],Q1340)</f>
        <v>76.381</v>
      </c>
    </row>
    <row r="1340" spans="2:17" ht="30" customHeight="1" x14ac:dyDescent="0.25">
      <c r="B1340" s="10">
        <v>43173</v>
      </c>
      <c r="C1340" s="18" t="str">
        <f>TEXT(tbDailies[[#This Row],[Date]],"mmm-yy")</f>
        <v>Mar-18</v>
      </c>
      <c r="D1340" s="4">
        <v>50</v>
      </c>
      <c r="E1340" s="4" t="str">
        <f>_xlfn.XLOOKUP(tbDailies[[#This Row],[Date]],FXUSDCAD[Date],FXUSDCAD[Rate],E1341)</f>
        <v>1.2944</v>
      </c>
      <c r="F1340" s="6">
        <f>_xlfn.XLOOKUP(tbDailies[[#This Row],[Date]],BTC_USD_History[Date],BTC_USD_History[Close],"n/a")</f>
        <v>8269.8095699999994</v>
      </c>
      <c r="G1340" s="6">
        <f>_xlfn.XLOOKUP(tbDailies[[#This Row],[Date]],ETH_USD_History[Date(UTC)],ETH_USD_History[Value],"n/a")</f>
        <v>613.15</v>
      </c>
      <c r="H1340" s="6">
        <f>_xlfn.XLOOKUP(tbDailies[[#This Row],[Date]],VOO_USD_History[Date],VOO_USD_History[Close],"n/a")</f>
        <v>252.970001</v>
      </c>
      <c r="I1340" s="8">
        <f>_xlfn.XLOOKUP(tbDailies[[#This Row],[Date]],VIX_USD_History[DATE],VIX_USD_History[CLOSE],"n/a")</f>
        <v>17.23</v>
      </c>
      <c r="J1340" s="6">
        <f>tbDailies[[#This Row],[BTC-USD]]*tbDailies[[#This Row],[FX]]</f>
        <v>10704.441507407999</v>
      </c>
      <c r="K1340" s="6">
        <f>tbDailies[[#This Row],[ETH-USD]]*tbDailies[[#This Row],[FX]]</f>
        <v>793.66135999999995</v>
      </c>
      <c r="L1340" s="16">
        <f>_xlfn.XLOOKUP(tbDailies[[#This Row],[Month]],tbMonthlies[Month],tbMonthlies[US Inflation],L1341)</f>
        <v>2.3599999999999999E-2</v>
      </c>
      <c r="M1340" s="39">
        <f>_xlfn.XLOOKUP(tbDailies[[#This Row],[Month]],tbMonthlies[Month],tbMonthlies[Buffett Indicator],M1341)</f>
        <v>1.3753430598405973</v>
      </c>
      <c r="N1340" s="39">
        <f>_xlfn.XLOOKUP(tbDailies[[#This Row],[Month]],tbMonthlies[Month],tbMonthlies[CPI Indicator],N1341)</f>
        <v>0.72720226126992449</v>
      </c>
      <c r="O1340" s="39">
        <f>_xlfn.XLOOKUP(tbDailies[[#This Row],[Month]],tbMonthlies[Month],tbMonthlies[Shiller PE],O1341)</f>
        <v>0.2341</v>
      </c>
      <c r="P1340" s="39">
        <f>_xlfn.XLOOKUP(tbDailies[[#This Row],[Month]],tbMonthlies[Month],tbMonthlies[Unemployment],P1341)</f>
        <v>0.04</v>
      </c>
      <c r="Q1340" s="48">
        <f>_xlfn.XLOOKUP(tbDailies[[#This Row],[Month]],tbMonthlies[Month],tbMonthlies[Debt to GDP],Q1341)</f>
        <v>76.381</v>
      </c>
    </row>
    <row r="1341" spans="2:17" ht="30" customHeight="1" x14ac:dyDescent="0.25">
      <c r="B1341" s="10">
        <v>43172</v>
      </c>
      <c r="C1341" s="18" t="str">
        <f>TEXT(tbDailies[[#This Row],[Date]],"mmm-yy")</f>
        <v>Mar-18</v>
      </c>
      <c r="D1341" s="4">
        <v>50</v>
      </c>
      <c r="E1341" s="4" t="str">
        <f>_xlfn.XLOOKUP(tbDailies[[#This Row],[Date]],FXUSDCAD[Date],FXUSDCAD[Rate],E1342)</f>
        <v>1.2912</v>
      </c>
      <c r="F1341" s="6">
        <f>_xlfn.XLOOKUP(tbDailies[[#This Row],[Date]],BTC_USD_History[Date],BTC_USD_History[Close],"n/a")</f>
        <v>9194.8496090000008</v>
      </c>
      <c r="G1341" s="6">
        <f>_xlfn.XLOOKUP(tbDailies[[#This Row],[Date]],ETH_USD_History[Date(UTC)],ETH_USD_History[Value],"n/a")</f>
        <v>689.96</v>
      </c>
      <c r="H1341" s="6">
        <f>_xlfn.XLOOKUP(tbDailies[[#This Row],[Date]],VOO_USD_History[Date],VOO_USD_History[Close],"n/a")</f>
        <v>254.30999800000001</v>
      </c>
      <c r="I1341" s="8">
        <f>_xlfn.XLOOKUP(tbDailies[[#This Row],[Date]],VIX_USD_History[DATE],VIX_USD_History[CLOSE],"n/a")</f>
        <v>16.350000000000001</v>
      </c>
      <c r="J1341" s="6">
        <f>tbDailies[[#This Row],[BTC-USD]]*tbDailies[[#This Row],[FX]]</f>
        <v>11872.389815140799</v>
      </c>
      <c r="K1341" s="6">
        <f>tbDailies[[#This Row],[ETH-USD]]*tbDailies[[#This Row],[FX]]</f>
        <v>890.876352</v>
      </c>
      <c r="L1341" s="16">
        <f>_xlfn.XLOOKUP(tbDailies[[#This Row],[Month]],tbMonthlies[Month],tbMonthlies[US Inflation],L1342)</f>
        <v>2.3599999999999999E-2</v>
      </c>
      <c r="M1341" s="39">
        <f>_xlfn.XLOOKUP(tbDailies[[#This Row],[Month]],tbMonthlies[Month],tbMonthlies[Buffett Indicator],M1342)</f>
        <v>1.3753430598405973</v>
      </c>
      <c r="N1341" s="39">
        <f>_xlfn.XLOOKUP(tbDailies[[#This Row],[Month]],tbMonthlies[Month],tbMonthlies[CPI Indicator],N1342)</f>
        <v>0.72720226126992449</v>
      </c>
      <c r="O1341" s="39">
        <f>_xlfn.XLOOKUP(tbDailies[[#This Row],[Month]],tbMonthlies[Month],tbMonthlies[Shiller PE],O1342)</f>
        <v>0.2341</v>
      </c>
      <c r="P1341" s="39">
        <f>_xlfn.XLOOKUP(tbDailies[[#This Row],[Month]],tbMonthlies[Month],tbMonthlies[Unemployment],P1342)</f>
        <v>0.04</v>
      </c>
      <c r="Q1341" s="48">
        <f>_xlfn.XLOOKUP(tbDailies[[#This Row],[Month]],tbMonthlies[Month],tbMonthlies[Debt to GDP],Q1342)</f>
        <v>76.381</v>
      </c>
    </row>
    <row r="1342" spans="2:17" ht="30" customHeight="1" x14ac:dyDescent="0.25">
      <c r="B1342" s="10">
        <v>43171</v>
      </c>
      <c r="C1342" s="18" t="str">
        <f>TEXT(tbDailies[[#This Row],[Date]],"mmm-yy")</f>
        <v>Mar-18</v>
      </c>
      <c r="D1342" s="4">
        <v>50</v>
      </c>
      <c r="E1342" s="4" t="str">
        <f>_xlfn.XLOOKUP(tbDailies[[#This Row],[Date]],FXUSDCAD[Date],FXUSDCAD[Rate],E1343)</f>
        <v>1.2830</v>
      </c>
      <c r="F1342" s="6">
        <f>_xlfn.XLOOKUP(tbDailies[[#This Row],[Date]],BTC_USD_History[Date],BTC_USD_History[Close],"n/a")</f>
        <v>9205.1201170000004</v>
      </c>
      <c r="G1342" s="6">
        <f>_xlfn.XLOOKUP(tbDailies[[#This Row],[Date]],ETH_USD_History[Date(UTC)],ETH_USD_History[Value],"n/a")</f>
        <v>697.02</v>
      </c>
      <c r="H1342" s="6">
        <f>_xlfn.XLOOKUP(tbDailies[[#This Row],[Date]],VOO_USD_History[Date],VOO_USD_History[Close],"n/a")</f>
        <v>256</v>
      </c>
      <c r="I1342" s="8">
        <f>_xlfn.XLOOKUP(tbDailies[[#This Row],[Date]],VIX_USD_History[DATE],VIX_USD_History[CLOSE],"n/a")</f>
        <v>15.78</v>
      </c>
      <c r="J1342" s="6">
        <f>tbDailies[[#This Row],[BTC-USD]]*tbDailies[[#This Row],[FX]]</f>
        <v>11810.169110110999</v>
      </c>
      <c r="K1342" s="6">
        <f>tbDailies[[#This Row],[ETH-USD]]*tbDailies[[#This Row],[FX]]</f>
        <v>894.27665999999988</v>
      </c>
      <c r="L1342" s="16">
        <f>_xlfn.XLOOKUP(tbDailies[[#This Row],[Month]],tbMonthlies[Month],tbMonthlies[US Inflation],L1343)</f>
        <v>2.3599999999999999E-2</v>
      </c>
      <c r="M1342" s="39">
        <f>_xlfn.XLOOKUP(tbDailies[[#This Row],[Month]],tbMonthlies[Month],tbMonthlies[Buffett Indicator],M1343)</f>
        <v>1.3753430598405973</v>
      </c>
      <c r="N1342" s="39">
        <f>_xlfn.XLOOKUP(tbDailies[[#This Row],[Month]],tbMonthlies[Month],tbMonthlies[CPI Indicator],N1343)</f>
        <v>0.72720226126992449</v>
      </c>
      <c r="O1342" s="39">
        <f>_xlfn.XLOOKUP(tbDailies[[#This Row],[Month]],tbMonthlies[Month],tbMonthlies[Shiller PE],O1343)</f>
        <v>0.2341</v>
      </c>
      <c r="P1342" s="39">
        <f>_xlfn.XLOOKUP(tbDailies[[#This Row],[Month]],tbMonthlies[Month],tbMonthlies[Unemployment],P1343)</f>
        <v>0.04</v>
      </c>
      <c r="Q1342" s="48">
        <f>_xlfn.XLOOKUP(tbDailies[[#This Row],[Month]],tbMonthlies[Month],tbMonthlies[Debt to GDP],Q1343)</f>
        <v>76.381</v>
      </c>
    </row>
    <row r="1343" spans="2:17" ht="30" customHeight="1" x14ac:dyDescent="0.25">
      <c r="B1343" s="10">
        <v>43170</v>
      </c>
      <c r="C1343" s="18" t="str">
        <f>TEXT(tbDailies[[#This Row],[Date]],"mmm-yy")</f>
        <v>Mar-18</v>
      </c>
      <c r="D1343" s="4">
        <v>50</v>
      </c>
      <c r="E1343" s="4" t="str">
        <f>_xlfn.XLOOKUP(tbDailies[[#This Row],[Date]],FXUSDCAD[Date],FXUSDCAD[Rate],E1344)</f>
        <v>1.2840</v>
      </c>
      <c r="F1343" s="6">
        <f>_xlfn.XLOOKUP(tbDailies[[#This Row],[Date]],BTC_USD_History[Date],BTC_USD_History[Close],"n/a")</f>
        <v>9578.6298829999996</v>
      </c>
      <c r="G1343" s="6">
        <f>_xlfn.XLOOKUP(tbDailies[[#This Row],[Date]],ETH_USD_History[Date(UTC)],ETH_USD_History[Value],"n/a")</f>
        <v>720.36</v>
      </c>
      <c r="H1343" s="6" t="str">
        <f>_xlfn.XLOOKUP(tbDailies[[#This Row],[Date]],VOO_USD_History[Date],VOO_USD_History[Close],"n/a")</f>
        <v>n/a</v>
      </c>
      <c r="I1343" s="8" t="str">
        <f>_xlfn.XLOOKUP(tbDailies[[#This Row],[Date]],VIX_USD_History[DATE],VIX_USD_History[CLOSE],"n/a")</f>
        <v>n/a</v>
      </c>
      <c r="J1343" s="6">
        <f>tbDailies[[#This Row],[BTC-USD]]*tbDailies[[#This Row],[FX]]</f>
        <v>12298.960769772</v>
      </c>
      <c r="K1343" s="6">
        <f>tbDailies[[#This Row],[ETH-USD]]*tbDailies[[#This Row],[FX]]</f>
        <v>924.94224000000008</v>
      </c>
      <c r="L1343" s="16">
        <f>_xlfn.XLOOKUP(tbDailies[[#This Row],[Month]],tbMonthlies[Month],tbMonthlies[US Inflation],L1344)</f>
        <v>2.3599999999999999E-2</v>
      </c>
      <c r="M1343" s="39">
        <f>_xlfn.XLOOKUP(tbDailies[[#This Row],[Month]],tbMonthlies[Month],tbMonthlies[Buffett Indicator],M1344)</f>
        <v>1.3753430598405973</v>
      </c>
      <c r="N1343" s="39">
        <f>_xlfn.XLOOKUP(tbDailies[[#This Row],[Month]],tbMonthlies[Month],tbMonthlies[CPI Indicator],N1344)</f>
        <v>0.72720226126992449</v>
      </c>
      <c r="O1343" s="39">
        <f>_xlfn.XLOOKUP(tbDailies[[#This Row],[Month]],tbMonthlies[Month],tbMonthlies[Shiller PE],O1344)</f>
        <v>0.2341</v>
      </c>
      <c r="P1343" s="39">
        <f>_xlfn.XLOOKUP(tbDailies[[#This Row],[Month]],tbMonthlies[Month],tbMonthlies[Unemployment],P1344)</f>
        <v>0.04</v>
      </c>
      <c r="Q1343" s="48">
        <f>_xlfn.XLOOKUP(tbDailies[[#This Row],[Month]],tbMonthlies[Month],tbMonthlies[Debt to GDP],Q1344)</f>
        <v>76.381</v>
      </c>
    </row>
    <row r="1344" spans="2:17" ht="30" customHeight="1" x14ac:dyDescent="0.25">
      <c r="B1344" s="10">
        <v>43169</v>
      </c>
      <c r="C1344" s="18" t="str">
        <f>TEXT(tbDailies[[#This Row],[Date]],"mmm-yy")</f>
        <v>Mar-18</v>
      </c>
      <c r="D1344" s="4">
        <v>50</v>
      </c>
      <c r="E1344" s="4" t="str">
        <f>_xlfn.XLOOKUP(tbDailies[[#This Row],[Date]],FXUSDCAD[Date],FXUSDCAD[Rate],E1345)</f>
        <v>1.2840</v>
      </c>
      <c r="F1344" s="6">
        <f>_xlfn.XLOOKUP(tbDailies[[#This Row],[Date]],BTC_USD_History[Date],BTC_USD_History[Close],"n/a")</f>
        <v>8866</v>
      </c>
      <c r="G1344" s="6">
        <f>_xlfn.XLOOKUP(tbDailies[[#This Row],[Date]],ETH_USD_History[Date(UTC)],ETH_USD_History[Value],"n/a")</f>
        <v>682.3</v>
      </c>
      <c r="H1344" s="6" t="str">
        <f>_xlfn.XLOOKUP(tbDailies[[#This Row],[Date]],VOO_USD_History[Date],VOO_USD_History[Close],"n/a")</f>
        <v>n/a</v>
      </c>
      <c r="I1344" s="8" t="str">
        <f>_xlfn.XLOOKUP(tbDailies[[#This Row],[Date]],VIX_USD_History[DATE],VIX_USD_History[CLOSE],"n/a")</f>
        <v>n/a</v>
      </c>
      <c r="J1344" s="6">
        <f>tbDailies[[#This Row],[BTC-USD]]*tbDailies[[#This Row],[FX]]</f>
        <v>11383.944</v>
      </c>
      <c r="K1344" s="6">
        <f>tbDailies[[#This Row],[ETH-USD]]*tbDailies[[#This Row],[FX]]</f>
        <v>876.07319999999993</v>
      </c>
      <c r="L1344" s="16">
        <f>_xlfn.XLOOKUP(tbDailies[[#This Row],[Month]],tbMonthlies[Month],tbMonthlies[US Inflation],L1345)</f>
        <v>2.3599999999999999E-2</v>
      </c>
      <c r="M1344" s="39">
        <f>_xlfn.XLOOKUP(tbDailies[[#This Row],[Month]],tbMonthlies[Month],tbMonthlies[Buffett Indicator],M1345)</f>
        <v>1.3753430598405973</v>
      </c>
      <c r="N1344" s="39">
        <f>_xlfn.XLOOKUP(tbDailies[[#This Row],[Month]],tbMonthlies[Month],tbMonthlies[CPI Indicator],N1345)</f>
        <v>0.72720226126992449</v>
      </c>
      <c r="O1344" s="39">
        <f>_xlfn.XLOOKUP(tbDailies[[#This Row],[Month]],tbMonthlies[Month],tbMonthlies[Shiller PE],O1345)</f>
        <v>0.2341</v>
      </c>
      <c r="P1344" s="39">
        <f>_xlfn.XLOOKUP(tbDailies[[#This Row],[Month]],tbMonthlies[Month],tbMonthlies[Unemployment],P1345)</f>
        <v>0.04</v>
      </c>
      <c r="Q1344" s="48">
        <f>_xlfn.XLOOKUP(tbDailies[[#This Row],[Month]],tbMonthlies[Month],tbMonthlies[Debt to GDP],Q1345)</f>
        <v>76.381</v>
      </c>
    </row>
    <row r="1345" spans="2:17" ht="30" customHeight="1" x14ac:dyDescent="0.25">
      <c r="B1345" s="10">
        <v>43168</v>
      </c>
      <c r="C1345" s="18" t="str">
        <f>TEXT(tbDailies[[#This Row],[Date]],"mmm-yy")</f>
        <v>Mar-18</v>
      </c>
      <c r="D1345" s="4">
        <v>50</v>
      </c>
      <c r="E1345" s="4" t="str">
        <f>_xlfn.XLOOKUP(tbDailies[[#This Row],[Date]],FXUSDCAD[Date],FXUSDCAD[Rate],E1346)</f>
        <v>1.2840</v>
      </c>
      <c r="F1345" s="6">
        <f>_xlfn.XLOOKUP(tbDailies[[#This Row],[Date]],BTC_USD_History[Date],BTC_USD_History[Close],"n/a")</f>
        <v>9337.5498050000006</v>
      </c>
      <c r="G1345" s="6">
        <f>_xlfn.XLOOKUP(tbDailies[[#This Row],[Date]],ETH_USD_History[Date(UTC)],ETH_USD_History[Value],"n/a")</f>
        <v>726.92</v>
      </c>
      <c r="H1345" s="6">
        <f>_xlfn.XLOOKUP(tbDailies[[#This Row],[Date]],VOO_USD_History[Date],VOO_USD_History[Close],"n/a")</f>
        <v>256.25</v>
      </c>
      <c r="I1345" s="8">
        <f>_xlfn.XLOOKUP(tbDailies[[#This Row],[Date]],VIX_USD_History[DATE],VIX_USD_History[CLOSE],"n/a")</f>
        <v>14.64</v>
      </c>
      <c r="J1345" s="6">
        <f>tbDailies[[#This Row],[BTC-USD]]*tbDailies[[#This Row],[FX]]</f>
        <v>11989.41394962</v>
      </c>
      <c r="K1345" s="6">
        <f>tbDailies[[#This Row],[ETH-USD]]*tbDailies[[#This Row],[FX]]</f>
        <v>933.36527999999998</v>
      </c>
      <c r="L1345" s="16">
        <f>_xlfn.XLOOKUP(tbDailies[[#This Row],[Month]],tbMonthlies[Month],tbMonthlies[US Inflation],L1346)</f>
        <v>2.3599999999999999E-2</v>
      </c>
      <c r="M1345" s="39">
        <f>_xlfn.XLOOKUP(tbDailies[[#This Row],[Month]],tbMonthlies[Month],tbMonthlies[Buffett Indicator],M1346)</f>
        <v>1.3753430598405973</v>
      </c>
      <c r="N1345" s="39">
        <f>_xlfn.XLOOKUP(tbDailies[[#This Row],[Month]],tbMonthlies[Month],tbMonthlies[CPI Indicator],N1346)</f>
        <v>0.72720226126992449</v>
      </c>
      <c r="O1345" s="39">
        <f>_xlfn.XLOOKUP(tbDailies[[#This Row],[Month]],tbMonthlies[Month],tbMonthlies[Shiller PE],O1346)</f>
        <v>0.2341</v>
      </c>
      <c r="P1345" s="39">
        <f>_xlfn.XLOOKUP(tbDailies[[#This Row],[Month]],tbMonthlies[Month],tbMonthlies[Unemployment],P1346)</f>
        <v>0.04</v>
      </c>
      <c r="Q1345" s="48">
        <f>_xlfn.XLOOKUP(tbDailies[[#This Row],[Month]],tbMonthlies[Month],tbMonthlies[Debt to GDP],Q1346)</f>
        <v>76.381</v>
      </c>
    </row>
    <row r="1346" spans="2:17" ht="30" customHeight="1" x14ac:dyDescent="0.25">
      <c r="B1346" s="10">
        <v>43167</v>
      </c>
      <c r="C1346" s="18" t="str">
        <f>TEXT(tbDailies[[#This Row],[Date]],"mmm-yy")</f>
        <v>Mar-18</v>
      </c>
      <c r="D1346" s="4">
        <v>50</v>
      </c>
      <c r="E1346" s="4" t="str">
        <f>_xlfn.XLOOKUP(tbDailies[[#This Row],[Date]],FXUSDCAD[Date],FXUSDCAD[Rate],E1347)</f>
        <v>1.2927</v>
      </c>
      <c r="F1346" s="6">
        <f>_xlfn.XLOOKUP(tbDailies[[#This Row],[Date]],BTC_USD_History[Date],BTC_USD_History[Close],"n/a")</f>
        <v>9395.0097659999992</v>
      </c>
      <c r="G1346" s="6">
        <f>_xlfn.XLOOKUP(tbDailies[[#This Row],[Date]],ETH_USD_History[Date(UTC)],ETH_USD_History[Value],"n/a")</f>
        <v>698.83</v>
      </c>
      <c r="H1346" s="6">
        <f>_xlfn.XLOOKUP(tbDailies[[#This Row],[Date]],VOO_USD_History[Date],VOO_USD_History[Close],"n/a")</f>
        <v>251.88999899999999</v>
      </c>
      <c r="I1346" s="8">
        <f>_xlfn.XLOOKUP(tbDailies[[#This Row],[Date]],VIX_USD_History[DATE],VIX_USD_History[CLOSE],"n/a")</f>
        <v>16.54</v>
      </c>
      <c r="J1346" s="6">
        <f>tbDailies[[#This Row],[BTC-USD]]*tbDailies[[#This Row],[FX]]</f>
        <v>12144.929124508199</v>
      </c>
      <c r="K1346" s="6">
        <f>tbDailies[[#This Row],[ETH-USD]]*tbDailies[[#This Row],[FX]]</f>
        <v>903.37754100000006</v>
      </c>
      <c r="L1346" s="16">
        <f>_xlfn.XLOOKUP(tbDailies[[#This Row],[Month]],tbMonthlies[Month],tbMonthlies[US Inflation],L1347)</f>
        <v>2.3599999999999999E-2</v>
      </c>
      <c r="M1346" s="39">
        <f>_xlfn.XLOOKUP(tbDailies[[#This Row],[Month]],tbMonthlies[Month],tbMonthlies[Buffett Indicator],M1347)</f>
        <v>1.3753430598405973</v>
      </c>
      <c r="N1346" s="39">
        <f>_xlfn.XLOOKUP(tbDailies[[#This Row],[Month]],tbMonthlies[Month],tbMonthlies[CPI Indicator],N1347)</f>
        <v>0.72720226126992449</v>
      </c>
      <c r="O1346" s="39">
        <f>_xlfn.XLOOKUP(tbDailies[[#This Row],[Month]],tbMonthlies[Month],tbMonthlies[Shiller PE],O1347)</f>
        <v>0.2341</v>
      </c>
      <c r="P1346" s="39">
        <f>_xlfn.XLOOKUP(tbDailies[[#This Row],[Month]],tbMonthlies[Month],tbMonthlies[Unemployment],P1347)</f>
        <v>0.04</v>
      </c>
      <c r="Q1346" s="48">
        <f>_xlfn.XLOOKUP(tbDailies[[#This Row],[Month]],tbMonthlies[Month],tbMonthlies[Debt to GDP],Q1347)</f>
        <v>76.381</v>
      </c>
    </row>
    <row r="1347" spans="2:17" ht="30" customHeight="1" x14ac:dyDescent="0.25">
      <c r="B1347" s="10">
        <v>43166</v>
      </c>
      <c r="C1347" s="18" t="str">
        <f>TEXT(tbDailies[[#This Row],[Date]],"mmm-yy")</f>
        <v>Mar-18</v>
      </c>
      <c r="D1347" s="4">
        <v>50</v>
      </c>
      <c r="E1347" s="4" t="str">
        <f>_xlfn.XLOOKUP(tbDailies[[#This Row],[Date]],FXUSDCAD[Date],FXUSDCAD[Rate],E1348)</f>
        <v>1.2947</v>
      </c>
      <c r="F1347" s="6">
        <f>_xlfn.XLOOKUP(tbDailies[[#This Row],[Date]],BTC_USD_History[Date],BTC_USD_History[Close],"n/a")</f>
        <v>9965.5703130000002</v>
      </c>
      <c r="G1347" s="6">
        <f>_xlfn.XLOOKUP(tbDailies[[#This Row],[Date]],ETH_USD_History[Date(UTC)],ETH_USD_History[Value],"n/a")</f>
        <v>751.13</v>
      </c>
      <c r="H1347" s="6">
        <f>_xlfn.XLOOKUP(tbDailies[[#This Row],[Date]],VOO_USD_History[Date],VOO_USD_History[Close],"n/a")</f>
        <v>250.720001</v>
      </c>
      <c r="I1347" s="8">
        <f>_xlfn.XLOOKUP(tbDailies[[#This Row],[Date]],VIX_USD_History[DATE],VIX_USD_History[CLOSE],"n/a")</f>
        <v>17.760000000000002</v>
      </c>
      <c r="J1347" s="6">
        <f>tbDailies[[#This Row],[BTC-USD]]*tbDailies[[#This Row],[FX]]</f>
        <v>12902.4238842411</v>
      </c>
      <c r="K1347" s="6">
        <f>tbDailies[[#This Row],[ETH-USD]]*tbDailies[[#This Row],[FX]]</f>
        <v>972.48801099999991</v>
      </c>
      <c r="L1347" s="16">
        <f>_xlfn.XLOOKUP(tbDailies[[#This Row],[Month]],tbMonthlies[Month],tbMonthlies[US Inflation],L1348)</f>
        <v>2.3599999999999999E-2</v>
      </c>
      <c r="M1347" s="39">
        <f>_xlfn.XLOOKUP(tbDailies[[#This Row],[Month]],tbMonthlies[Month],tbMonthlies[Buffett Indicator],M1348)</f>
        <v>1.3753430598405973</v>
      </c>
      <c r="N1347" s="39">
        <f>_xlfn.XLOOKUP(tbDailies[[#This Row],[Month]],tbMonthlies[Month],tbMonthlies[CPI Indicator],N1348)</f>
        <v>0.72720226126992449</v>
      </c>
      <c r="O1347" s="39">
        <f>_xlfn.XLOOKUP(tbDailies[[#This Row],[Month]],tbMonthlies[Month],tbMonthlies[Shiller PE],O1348)</f>
        <v>0.2341</v>
      </c>
      <c r="P1347" s="39">
        <f>_xlfn.XLOOKUP(tbDailies[[#This Row],[Month]],tbMonthlies[Month],tbMonthlies[Unemployment],P1348)</f>
        <v>0.04</v>
      </c>
      <c r="Q1347" s="48">
        <f>_xlfn.XLOOKUP(tbDailies[[#This Row],[Month]],tbMonthlies[Month],tbMonthlies[Debt to GDP],Q1348)</f>
        <v>76.381</v>
      </c>
    </row>
    <row r="1348" spans="2:17" ht="30" customHeight="1" x14ac:dyDescent="0.25">
      <c r="B1348" s="10">
        <v>43165</v>
      </c>
      <c r="C1348" s="18" t="str">
        <f>TEXT(tbDailies[[#This Row],[Date]],"mmm-yy")</f>
        <v>Mar-18</v>
      </c>
      <c r="D1348" s="4">
        <v>50</v>
      </c>
      <c r="E1348" s="4" t="str">
        <f>_xlfn.XLOOKUP(tbDailies[[#This Row],[Date]],FXUSDCAD[Date],FXUSDCAD[Rate],E1349)</f>
        <v>1.2898</v>
      </c>
      <c r="F1348" s="6">
        <f>_xlfn.XLOOKUP(tbDailies[[#This Row],[Date]],BTC_USD_History[Date],BTC_USD_History[Close],"n/a")</f>
        <v>10779.900390999999</v>
      </c>
      <c r="G1348" s="6">
        <f>_xlfn.XLOOKUP(tbDailies[[#This Row],[Date]],ETH_USD_History[Date(UTC)],ETH_USD_History[Value],"n/a")</f>
        <v>815.69</v>
      </c>
      <c r="H1348" s="6">
        <f>_xlfn.XLOOKUP(tbDailies[[#This Row],[Date]],VOO_USD_History[Date],VOO_USD_History[Close],"n/a")</f>
        <v>250.83000200000001</v>
      </c>
      <c r="I1348" s="8">
        <f>_xlfn.XLOOKUP(tbDailies[[#This Row],[Date]],VIX_USD_History[DATE],VIX_USD_History[CLOSE],"n/a")</f>
        <v>18.36</v>
      </c>
      <c r="J1348" s="6">
        <f>tbDailies[[#This Row],[BTC-USD]]*tbDailies[[#This Row],[FX]]</f>
        <v>13903.9155243118</v>
      </c>
      <c r="K1348" s="6">
        <f>tbDailies[[#This Row],[ETH-USD]]*tbDailies[[#This Row],[FX]]</f>
        <v>1052.0769620000001</v>
      </c>
      <c r="L1348" s="16">
        <f>_xlfn.XLOOKUP(tbDailies[[#This Row],[Month]],tbMonthlies[Month],tbMonthlies[US Inflation],L1349)</f>
        <v>2.3599999999999999E-2</v>
      </c>
      <c r="M1348" s="39">
        <f>_xlfn.XLOOKUP(tbDailies[[#This Row],[Month]],tbMonthlies[Month],tbMonthlies[Buffett Indicator],M1349)</f>
        <v>1.3753430598405973</v>
      </c>
      <c r="N1348" s="39">
        <f>_xlfn.XLOOKUP(tbDailies[[#This Row],[Month]],tbMonthlies[Month],tbMonthlies[CPI Indicator],N1349)</f>
        <v>0.72720226126992449</v>
      </c>
      <c r="O1348" s="39">
        <f>_xlfn.XLOOKUP(tbDailies[[#This Row],[Month]],tbMonthlies[Month],tbMonthlies[Shiller PE],O1349)</f>
        <v>0.2341</v>
      </c>
      <c r="P1348" s="39">
        <f>_xlfn.XLOOKUP(tbDailies[[#This Row],[Month]],tbMonthlies[Month],tbMonthlies[Unemployment],P1349)</f>
        <v>0.04</v>
      </c>
      <c r="Q1348" s="48">
        <f>_xlfn.XLOOKUP(tbDailies[[#This Row],[Month]],tbMonthlies[Month],tbMonthlies[Debt to GDP],Q1349)</f>
        <v>76.381</v>
      </c>
    </row>
    <row r="1349" spans="2:17" ht="30" customHeight="1" x14ac:dyDescent="0.25">
      <c r="B1349" s="10">
        <v>43164</v>
      </c>
      <c r="C1349" s="18" t="str">
        <f>TEXT(tbDailies[[#This Row],[Date]],"mmm-yy")</f>
        <v>Mar-18</v>
      </c>
      <c r="D1349" s="4">
        <v>50</v>
      </c>
      <c r="E1349" s="4" t="str">
        <f>_xlfn.XLOOKUP(tbDailies[[#This Row],[Date]],FXUSDCAD[Date],FXUSDCAD[Rate],E1350)</f>
        <v>1.2977</v>
      </c>
      <c r="F1349" s="6">
        <f>_xlfn.XLOOKUP(tbDailies[[#This Row],[Date]],BTC_USD_History[Date],BTC_USD_History[Close],"n/a")</f>
        <v>11573.299805000001</v>
      </c>
      <c r="G1349" s="6">
        <f>_xlfn.XLOOKUP(tbDailies[[#This Row],[Date]],ETH_USD_History[Date(UTC)],ETH_USD_History[Value],"n/a")</f>
        <v>849.42</v>
      </c>
      <c r="H1349" s="6">
        <f>_xlfn.XLOOKUP(tbDailies[[#This Row],[Date]],VOO_USD_History[Date],VOO_USD_History[Close],"n/a")</f>
        <v>250.199997</v>
      </c>
      <c r="I1349" s="8">
        <f>_xlfn.XLOOKUP(tbDailies[[#This Row],[Date]],VIX_USD_History[DATE],VIX_USD_History[CLOSE],"n/a")</f>
        <v>18.73</v>
      </c>
      <c r="J1349" s="6">
        <f>tbDailies[[#This Row],[BTC-USD]]*tbDailies[[#This Row],[FX]]</f>
        <v>15018.671156948501</v>
      </c>
      <c r="K1349" s="6">
        <f>tbDailies[[#This Row],[ETH-USD]]*tbDailies[[#This Row],[FX]]</f>
        <v>1102.292334</v>
      </c>
      <c r="L1349" s="16">
        <f>_xlfn.XLOOKUP(tbDailies[[#This Row],[Month]],tbMonthlies[Month],tbMonthlies[US Inflation],L1350)</f>
        <v>2.3599999999999999E-2</v>
      </c>
      <c r="M1349" s="39">
        <f>_xlfn.XLOOKUP(tbDailies[[#This Row],[Month]],tbMonthlies[Month],tbMonthlies[Buffett Indicator],M1350)</f>
        <v>1.3753430598405973</v>
      </c>
      <c r="N1349" s="39">
        <f>_xlfn.XLOOKUP(tbDailies[[#This Row],[Month]],tbMonthlies[Month],tbMonthlies[CPI Indicator],N1350)</f>
        <v>0.72720226126992449</v>
      </c>
      <c r="O1349" s="39">
        <f>_xlfn.XLOOKUP(tbDailies[[#This Row],[Month]],tbMonthlies[Month],tbMonthlies[Shiller PE],O1350)</f>
        <v>0.2341</v>
      </c>
      <c r="P1349" s="39">
        <f>_xlfn.XLOOKUP(tbDailies[[#This Row],[Month]],tbMonthlies[Month],tbMonthlies[Unemployment],P1350)</f>
        <v>0.04</v>
      </c>
      <c r="Q1349" s="48">
        <f>_xlfn.XLOOKUP(tbDailies[[#This Row],[Month]],tbMonthlies[Month],tbMonthlies[Debt to GDP],Q1350)</f>
        <v>76.381</v>
      </c>
    </row>
    <row r="1350" spans="2:17" ht="30" customHeight="1" x14ac:dyDescent="0.25">
      <c r="B1350" s="10">
        <v>43163</v>
      </c>
      <c r="C1350" s="18" t="str">
        <f>TEXT(tbDailies[[#This Row],[Date]],"mmm-yy")</f>
        <v>Mar-18</v>
      </c>
      <c r="D1350" s="4">
        <v>50</v>
      </c>
      <c r="E1350" s="4" t="str">
        <f>_xlfn.XLOOKUP(tbDailies[[#This Row],[Date]],FXUSDCAD[Date],FXUSDCAD[Rate],E1351)</f>
        <v>1.2891</v>
      </c>
      <c r="F1350" s="6">
        <f>_xlfn.XLOOKUP(tbDailies[[#This Row],[Date]],BTC_USD_History[Date],BTC_USD_History[Close],"n/a")</f>
        <v>11512.599609000001</v>
      </c>
      <c r="G1350" s="6">
        <f>_xlfn.XLOOKUP(tbDailies[[#This Row],[Date]],ETH_USD_History[Date(UTC)],ETH_USD_History[Value],"n/a")</f>
        <v>864.83</v>
      </c>
      <c r="H1350" s="6" t="str">
        <f>_xlfn.XLOOKUP(tbDailies[[#This Row],[Date]],VOO_USD_History[Date],VOO_USD_History[Close],"n/a")</f>
        <v>n/a</v>
      </c>
      <c r="I1350" s="8" t="str">
        <f>_xlfn.XLOOKUP(tbDailies[[#This Row],[Date]],VIX_USD_History[DATE],VIX_USD_History[CLOSE],"n/a")</f>
        <v>n/a</v>
      </c>
      <c r="J1350" s="6">
        <f>tbDailies[[#This Row],[BTC-USD]]*tbDailies[[#This Row],[FX]]</f>
        <v>14840.892155961899</v>
      </c>
      <c r="K1350" s="6">
        <f>tbDailies[[#This Row],[ETH-USD]]*tbDailies[[#This Row],[FX]]</f>
        <v>1114.852353</v>
      </c>
      <c r="L1350" s="16">
        <f>_xlfn.XLOOKUP(tbDailies[[#This Row],[Month]],tbMonthlies[Month],tbMonthlies[US Inflation],L1351)</f>
        <v>2.3599999999999999E-2</v>
      </c>
      <c r="M1350" s="39">
        <f>_xlfn.XLOOKUP(tbDailies[[#This Row],[Month]],tbMonthlies[Month],tbMonthlies[Buffett Indicator],M1351)</f>
        <v>1.3753430598405973</v>
      </c>
      <c r="N1350" s="39">
        <f>_xlfn.XLOOKUP(tbDailies[[#This Row],[Month]],tbMonthlies[Month],tbMonthlies[CPI Indicator],N1351)</f>
        <v>0.72720226126992449</v>
      </c>
      <c r="O1350" s="39">
        <f>_xlfn.XLOOKUP(tbDailies[[#This Row],[Month]],tbMonthlies[Month],tbMonthlies[Shiller PE],O1351)</f>
        <v>0.2341</v>
      </c>
      <c r="P1350" s="39">
        <f>_xlfn.XLOOKUP(tbDailies[[#This Row],[Month]],tbMonthlies[Month],tbMonthlies[Unemployment],P1351)</f>
        <v>0.04</v>
      </c>
      <c r="Q1350" s="48">
        <f>_xlfn.XLOOKUP(tbDailies[[#This Row],[Month]],tbMonthlies[Month],tbMonthlies[Debt to GDP],Q1351)</f>
        <v>76.381</v>
      </c>
    </row>
    <row r="1351" spans="2:17" ht="30" customHeight="1" x14ac:dyDescent="0.25">
      <c r="B1351" s="10">
        <v>43162</v>
      </c>
      <c r="C1351" s="18" t="str">
        <f>TEXT(tbDailies[[#This Row],[Date]],"mmm-yy")</f>
        <v>Mar-18</v>
      </c>
      <c r="D1351" s="4">
        <v>50</v>
      </c>
      <c r="E1351" s="4" t="str">
        <f>_xlfn.XLOOKUP(tbDailies[[#This Row],[Date]],FXUSDCAD[Date],FXUSDCAD[Rate],E1352)</f>
        <v>1.2891</v>
      </c>
      <c r="F1351" s="6">
        <f>_xlfn.XLOOKUP(tbDailies[[#This Row],[Date]],BTC_USD_History[Date],BTC_USD_History[Close],"n/a")</f>
        <v>11489.700194999999</v>
      </c>
      <c r="G1351" s="6">
        <f>_xlfn.XLOOKUP(tbDailies[[#This Row],[Date]],ETH_USD_History[Date(UTC)],ETH_USD_History[Value],"n/a")</f>
        <v>855.65</v>
      </c>
      <c r="H1351" s="6" t="str">
        <f>_xlfn.XLOOKUP(tbDailies[[#This Row],[Date]],VOO_USD_History[Date],VOO_USD_History[Close],"n/a")</f>
        <v>n/a</v>
      </c>
      <c r="I1351" s="8" t="str">
        <f>_xlfn.XLOOKUP(tbDailies[[#This Row],[Date]],VIX_USD_History[DATE],VIX_USD_History[CLOSE],"n/a")</f>
        <v>n/a</v>
      </c>
      <c r="J1351" s="6">
        <f>tbDailies[[#This Row],[BTC-USD]]*tbDailies[[#This Row],[FX]]</f>
        <v>14811.372521374498</v>
      </c>
      <c r="K1351" s="6">
        <f>tbDailies[[#This Row],[ETH-USD]]*tbDailies[[#This Row],[FX]]</f>
        <v>1103.018415</v>
      </c>
      <c r="L1351" s="16">
        <f>_xlfn.XLOOKUP(tbDailies[[#This Row],[Month]],tbMonthlies[Month],tbMonthlies[US Inflation],L1352)</f>
        <v>2.3599999999999999E-2</v>
      </c>
      <c r="M1351" s="39">
        <f>_xlfn.XLOOKUP(tbDailies[[#This Row],[Month]],tbMonthlies[Month],tbMonthlies[Buffett Indicator],M1352)</f>
        <v>1.3753430598405973</v>
      </c>
      <c r="N1351" s="39">
        <f>_xlfn.XLOOKUP(tbDailies[[#This Row],[Month]],tbMonthlies[Month],tbMonthlies[CPI Indicator],N1352)</f>
        <v>0.72720226126992449</v>
      </c>
      <c r="O1351" s="39">
        <f>_xlfn.XLOOKUP(tbDailies[[#This Row],[Month]],tbMonthlies[Month],tbMonthlies[Shiller PE],O1352)</f>
        <v>0.2341</v>
      </c>
      <c r="P1351" s="39">
        <f>_xlfn.XLOOKUP(tbDailies[[#This Row],[Month]],tbMonthlies[Month],tbMonthlies[Unemployment],P1352)</f>
        <v>0.04</v>
      </c>
      <c r="Q1351" s="48">
        <f>_xlfn.XLOOKUP(tbDailies[[#This Row],[Month]],tbMonthlies[Month],tbMonthlies[Debt to GDP],Q1352)</f>
        <v>76.381</v>
      </c>
    </row>
    <row r="1352" spans="2:17" ht="30" customHeight="1" x14ac:dyDescent="0.25">
      <c r="B1352" s="10">
        <v>43161</v>
      </c>
      <c r="C1352" s="18" t="str">
        <f>TEXT(tbDailies[[#This Row],[Date]],"mmm-yy")</f>
        <v>Mar-18</v>
      </c>
      <c r="D1352" s="4">
        <v>50</v>
      </c>
      <c r="E1352" s="4" t="str">
        <f>_xlfn.XLOOKUP(tbDailies[[#This Row],[Date]],FXUSDCAD[Date],FXUSDCAD[Rate],E1353)</f>
        <v>1.2891</v>
      </c>
      <c r="F1352" s="6">
        <f>_xlfn.XLOOKUP(tbDailies[[#This Row],[Date]],BTC_USD_History[Date],BTC_USD_History[Close],"n/a")</f>
        <v>11086.400390999999</v>
      </c>
      <c r="G1352" s="6">
        <f>_xlfn.XLOOKUP(tbDailies[[#This Row],[Date]],ETH_USD_History[Date(UTC)],ETH_USD_History[Value],"n/a")</f>
        <v>855.6</v>
      </c>
      <c r="H1352" s="6">
        <f>_xlfn.XLOOKUP(tbDailies[[#This Row],[Date]],VOO_USD_History[Date],VOO_USD_History[Close],"n/a")</f>
        <v>247.36000100000001</v>
      </c>
      <c r="I1352" s="8">
        <f>_xlfn.XLOOKUP(tbDailies[[#This Row],[Date]],VIX_USD_History[DATE],VIX_USD_History[CLOSE],"n/a")</f>
        <v>19.59</v>
      </c>
      <c r="J1352" s="6">
        <f>tbDailies[[#This Row],[BTC-USD]]*tbDailies[[#This Row],[FX]]</f>
        <v>14291.478744038099</v>
      </c>
      <c r="K1352" s="6">
        <f>tbDailies[[#This Row],[ETH-USD]]*tbDailies[[#This Row],[FX]]</f>
        <v>1102.9539600000001</v>
      </c>
      <c r="L1352" s="16">
        <f>_xlfn.XLOOKUP(tbDailies[[#This Row],[Month]],tbMonthlies[Month],tbMonthlies[US Inflation],L1353)</f>
        <v>2.3599999999999999E-2</v>
      </c>
      <c r="M1352" s="39">
        <f>_xlfn.XLOOKUP(tbDailies[[#This Row],[Month]],tbMonthlies[Month],tbMonthlies[Buffett Indicator],M1353)</f>
        <v>1.3753430598405973</v>
      </c>
      <c r="N1352" s="39">
        <f>_xlfn.XLOOKUP(tbDailies[[#This Row],[Month]],tbMonthlies[Month],tbMonthlies[CPI Indicator],N1353)</f>
        <v>0.72720226126992449</v>
      </c>
      <c r="O1352" s="39">
        <f>_xlfn.XLOOKUP(tbDailies[[#This Row],[Month]],tbMonthlies[Month],tbMonthlies[Shiller PE],O1353)</f>
        <v>0.2341</v>
      </c>
      <c r="P1352" s="39">
        <f>_xlfn.XLOOKUP(tbDailies[[#This Row],[Month]],tbMonthlies[Month],tbMonthlies[Unemployment],P1353)</f>
        <v>0.04</v>
      </c>
      <c r="Q1352" s="48">
        <f>_xlfn.XLOOKUP(tbDailies[[#This Row],[Month]],tbMonthlies[Month],tbMonthlies[Debt to GDP],Q1353)</f>
        <v>76.381</v>
      </c>
    </row>
    <row r="1353" spans="2:17" ht="30" customHeight="1" x14ac:dyDescent="0.25">
      <c r="B1353" s="10">
        <v>43160</v>
      </c>
      <c r="C1353" s="18" t="str">
        <f>TEXT(tbDailies[[#This Row],[Date]],"mmm-yy")</f>
        <v>Mar-18</v>
      </c>
      <c r="D1353" s="4">
        <v>50</v>
      </c>
      <c r="E1353" s="4" t="str">
        <f>_xlfn.XLOOKUP(tbDailies[[#This Row],[Date]],FXUSDCAD[Date],FXUSDCAD[Rate],E1354)</f>
        <v>1.2851</v>
      </c>
      <c r="F1353" s="6">
        <f>_xlfn.XLOOKUP(tbDailies[[#This Row],[Date]],BTC_USD_History[Date],BTC_USD_History[Close],"n/a")</f>
        <v>10951</v>
      </c>
      <c r="G1353" s="6">
        <f>_xlfn.XLOOKUP(tbDailies[[#This Row],[Date]],ETH_USD_History[Date(UTC)],ETH_USD_History[Value],"n/a")</f>
        <v>869.87</v>
      </c>
      <c r="H1353" s="6">
        <f>_xlfn.XLOOKUP(tbDailies[[#This Row],[Date]],VOO_USD_History[Date],VOO_USD_History[Close],"n/a")</f>
        <v>246.050003</v>
      </c>
      <c r="I1353" s="8">
        <f>_xlfn.XLOOKUP(tbDailies[[#This Row],[Date]],VIX_USD_History[DATE],VIX_USD_History[CLOSE],"n/a")</f>
        <v>22.47</v>
      </c>
      <c r="J1353" s="6">
        <f>tbDailies[[#This Row],[BTC-USD]]*tbDailies[[#This Row],[FX]]</f>
        <v>14073.130099999998</v>
      </c>
      <c r="K1353" s="6">
        <f>tbDailies[[#This Row],[ETH-USD]]*tbDailies[[#This Row],[FX]]</f>
        <v>1117.8699369999999</v>
      </c>
      <c r="L1353" s="16">
        <f>_xlfn.XLOOKUP(tbDailies[[#This Row],[Month]],tbMonthlies[Month],tbMonthlies[US Inflation],L1354)</f>
        <v>2.3599999999999999E-2</v>
      </c>
      <c r="M1353" s="39">
        <f>_xlfn.XLOOKUP(tbDailies[[#This Row],[Month]],tbMonthlies[Month],tbMonthlies[Buffett Indicator],M1354)</f>
        <v>1.3753430598405973</v>
      </c>
      <c r="N1353" s="39">
        <f>_xlfn.XLOOKUP(tbDailies[[#This Row],[Month]],tbMonthlies[Month],tbMonthlies[CPI Indicator],N1354)</f>
        <v>0.72720226126992449</v>
      </c>
      <c r="O1353" s="39">
        <f>_xlfn.XLOOKUP(tbDailies[[#This Row],[Month]],tbMonthlies[Month],tbMonthlies[Shiller PE],O1354)</f>
        <v>0.2341</v>
      </c>
      <c r="P1353" s="39">
        <f>_xlfn.XLOOKUP(tbDailies[[#This Row],[Month]],tbMonthlies[Month],tbMonthlies[Unemployment],P1354)</f>
        <v>0.04</v>
      </c>
      <c r="Q1353" s="48">
        <f>_xlfn.XLOOKUP(tbDailies[[#This Row],[Month]],tbMonthlies[Month],tbMonthlies[Debt to GDP],Q1354)</f>
        <v>76.381</v>
      </c>
    </row>
    <row r="1354" spans="2:17" ht="30" customHeight="1" x14ac:dyDescent="0.25">
      <c r="B1354" s="10">
        <v>43159</v>
      </c>
      <c r="C1354" s="18" t="str">
        <f>TEXT(tbDailies[[#This Row],[Date]],"mmm-yy")</f>
        <v>Feb-18</v>
      </c>
      <c r="D1354" s="4">
        <v>50</v>
      </c>
      <c r="E1354" s="4" t="str">
        <f>_xlfn.XLOOKUP(tbDailies[[#This Row],[Date]],FXUSDCAD[Date],FXUSDCAD[Rate],E1355)</f>
        <v>1.2809</v>
      </c>
      <c r="F1354" s="6">
        <f>_xlfn.XLOOKUP(tbDailies[[#This Row],[Date]],BTC_USD_History[Date],BTC_USD_History[Close],"n/a")</f>
        <v>10397.900390999999</v>
      </c>
      <c r="G1354" s="6">
        <f>_xlfn.XLOOKUP(tbDailies[[#This Row],[Date]],ETH_USD_History[Date(UTC)],ETH_USD_History[Value],"n/a")</f>
        <v>851.5</v>
      </c>
      <c r="H1354" s="6">
        <f>_xlfn.XLOOKUP(tbDailies[[#This Row],[Date]],VOO_USD_History[Date],VOO_USD_History[Close],"n/a")</f>
        <v>249.33999600000001</v>
      </c>
      <c r="I1354" s="8">
        <f>_xlfn.XLOOKUP(tbDailies[[#This Row],[Date]],VIX_USD_History[DATE],VIX_USD_History[CLOSE],"n/a")</f>
        <v>19.850000000000001</v>
      </c>
      <c r="J1354" s="6">
        <f>tbDailies[[#This Row],[BTC-USD]]*tbDailies[[#This Row],[FX]]</f>
        <v>13318.670610831898</v>
      </c>
      <c r="K1354" s="6">
        <f>tbDailies[[#This Row],[ETH-USD]]*tbDailies[[#This Row],[FX]]</f>
        <v>1090.6863499999999</v>
      </c>
      <c r="L1354" s="16">
        <f>_xlfn.XLOOKUP(tbDailies[[#This Row],[Month]],tbMonthlies[Month],tbMonthlies[US Inflation],L1355)</f>
        <v>2.2100000000000002E-2</v>
      </c>
      <c r="M1354" s="39">
        <f>_xlfn.XLOOKUP(tbDailies[[#This Row],[Month]],tbMonthlies[Month],tbMonthlies[Buffett Indicator],M1355)</f>
        <v>1.4511125951140296</v>
      </c>
      <c r="N1354" s="39">
        <f>_xlfn.XLOOKUP(tbDailies[[#This Row],[Month]],tbMonthlies[Month],tbMonthlies[CPI Indicator],N1355)</f>
        <v>0.72556167497158841</v>
      </c>
      <c r="O1354" s="39">
        <f>_xlfn.XLOOKUP(tbDailies[[#This Row],[Month]],tbMonthlies[Month],tbMonthlies[Shiller PE],O1355)</f>
        <v>0.2382</v>
      </c>
      <c r="P1354" s="39">
        <f>_xlfn.XLOOKUP(tbDailies[[#This Row],[Month]],tbMonthlies[Month],tbMonthlies[Unemployment],P1355)</f>
        <v>4.0999999999999995E-2</v>
      </c>
      <c r="Q1354" s="48">
        <f>_xlfn.XLOOKUP(tbDailies[[#This Row],[Month]],tbMonthlies[Month],tbMonthlies[Debt to GDP],Q1355)</f>
        <v>76.381</v>
      </c>
    </row>
    <row r="1355" spans="2:17" ht="30" customHeight="1" x14ac:dyDescent="0.25">
      <c r="B1355" s="10">
        <v>43158</v>
      </c>
      <c r="C1355" s="18" t="str">
        <f>TEXT(tbDailies[[#This Row],[Date]],"mmm-yy")</f>
        <v>Feb-18</v>
      </c>
      <c r="D1355" s="4">
        <v>50</v>
      </c>
      <c r="E1355" s="4" t="str">
        <f>_xlfn.XLOOKUP(tbDailies[[#This Row],[Date]],FXUSDCAD[Date],FXUSDCAD[Rate],E1356)</f>
        <v>1.2740</v>
      </c>
      <c r="F1355" s="6">
        <f>_xlfn.XLOOKUP(tbDailies[[#This Row],[Date]],BTC_USD_History[Date],BTC_USD_History[Close],"n/a")</f>
        <v>10725.599609000001</v>
      </c>
      <c r="G1355" s="6">
        <f>_xlfn.XLOOKUP(tbDailies[[#This Row],[Date]],ETH_USD_History[Date(UTC)],ETH_USD_History[Value],"n/a")</f>
        <v>871.58</v>
      </c>
      <c r="H1355" s="6">
        <f>_xlfn.XLOOKUP(tbDailies[[#This Row],[Date]],VOO_USD_History[Date],VOO_USD_History[Close],"n/a")</f>
        <v>252.13999899999999</v>
      </c>
      <c r="I1355" s="8">
        <f>_xlfn.XLOOKUP(tbDailies[[#This Row],[Date]],VIX_USD_History[DATE],VIX_USD_History[CLOSE],"n/a")</f>
        <v>18.59</v>
      </c>
      <c r="J1355" s="6">
        <f>tbDailies[[#This Row],[BTC-USD]]*tbDailies[[#This Row],[FX]]</f>
        <v>13664.413901866001</v>
      </c>
      <c r="K1355" s="6">
        <f>tbDailies[[#This Row],[ETH-USD]]*tbDailies[[#This Row],[FX]]</f>
        <v>1110.39292</v>
      </c>
      <c r="L1355" s="16">
        <f>_xlfn.XLOOKUP(tbDailies[[#This Row],[Month]],tbMonthlies[Month],tbMonthlies[US Inflation],L1356)</f>
        <v>2.2100000000000002E-2</v>
      </c>
      <c r="M1355" s="39">
        <f>_xlfn.XLOOKUP(tbDailies[[#This Row],[Month]],tbMonthlies[Month],tbMonthlies[Buffett Indicator],M1356)</f>
        <v>1.4511125951140296</v>
      </c>
      <c r="N1355" s="39">
        <f>_xlfn.XLOOKUP(tbDailies[[#This Row],[Month]],tbMonthlies[Month],tbMonthlies[CPI Indicator],N1356)</f>
        <v>0.72556167497158841</v>
      </c>
      <c r="O1355" s="39">
        <f>_xlfn.XLOOKUP(tbDailies[[#This Row],[Month]],tbMonthlies[Month],tbMonthlies[Shiller PE],O1356)</f>
        <v>0.2382</v>
      </c>
      <c r="P1355" s="39">
        <f>_xlfn.XLOOKUP(tbDailies[[#This Row],[Month]],tbMonthlies[Month],tbMonthlies[Unemployment],P1356)</f>
        <v>4.0999999999999995E-2</v>
      </c>
      <c r="Q1355" s="48">
        <f>_xlfn.XLOOKUP(tbDailies[[#This Row],[Month]],tbMonthlies[Month],tbMonthlies[Debt to GDP],Q1356)</f>
        <v>76.381</v>
      </c>
    </row>
    <row r="1356" spans="2:17" ht="30" customHeight="1" x14ac:dyDescent="0.25">
      <c r="B1356" s="10">
        <v>43157</v>
      </c>
      <c r="C1356" s="18" t="str">
        <f>TEXT(tbDailies[[#This Row],[Date]],"mmm-yy")</f>
        <v>Feb-18</v>
      </c>
      <c r="D1356" s="4">
        <v>50</v>
      </c>
      <c r="E1356" s="4" t="str">
        <f>_xlfn.XLOOKUP(tbDailies[[#This Row],[Date]],FXUSDCAD[Date],FXUSDCAD[Rate],E1357)</f>
        <v>1.2686</v>
      </c>
      <c r="F1356" s="6">
        <f>_xlfn.XLOOKUP(tbDailies[[#This Row],[Date]],BTC_USD_History[Date],BTC_USD_History[Close],"n/a")</f>
        <v>10366.700194999999</v>
      </c>
      <c r="G1356" s="6">
        <f>_xlfn.XLOOKUP(tbDailies[[#This Row],[Date]],ETH_USD_History[Date(UTC)],ETH_USD_History[Value],"n/a")</f>
        <v>867.62</v>
      </c>
      <c r="H1356" s="6">
        <f>_xlfn.XLOOKUP(tbDailies[[#This Row],[Date]],VOO_USD_History[Date],VOO_USD_History[Close],"n/a")</f>
        <v>255.39999399999999</v>
      </c>
      <c r="I1356" s="8">
        <f>_xlfn.XLOOKUP(tbDailies[[#This Row],[Date]],VIX_USD_History[DATE],VIX_USD_History[CLOSE],"n/a")</f>
        <v>15.8</v>
      </c>
      <c r="J1356" s="6">
        <f>tbDailies[[#This Row],[BTC-USD]]*tbDailies[[#This Row],[FX]]</f>
        <v>13151.195867376999</v>
      </c>
      <c r="K1356" s="6">
        <f>tbDailies[[#This Row],[ETH-USD]]*tbDailies[[#This Row],[FX]]</f>
        <v>1100.662732</v>
      </c>
      <c r="L1356" s="16">
        <f>_xlfn.XLOOKUP(tbDailies[[#This Row],[Month]],tbMonthlies[Month],tbMonthlies[US Inflation],L1357)</f>
        <v>2.2100000000000002E-2</v>
      </c>
      <c r="M1356" s="39">
        <f>_xlfn.XLOOKUP(tbDailies[[#This Row],[Month]],tbMonthlies[Month],tbMonthlies[Buffett Indicator],M1357)</f>
        <v>1.4511125951140296</v>
      </c>
      <c r="N1356" s="39">
        <f>_xlfn.XLOOKUP(tbDailies[[#This Row],[Month]],tbMonthlies[Month],tbMonthlies[CPI Indicator],N1357)</f>
        <v>0.72556167497158841</v>
      </c>
      <c r="O1356" s="39">
        <f>_xlfn.XLOOKUP(tbDailies[[#This Row],[Month]],tbMonthlies[Month],tbMonthlies[Shiller PE],O1357)</f>
        <v>0.2382</v>
      </c>
      <c r="P1356" s="39">
        <f>_xlfn.XLOOKUP(tbDailies[[#This Row],[Month]],tbMonthlies[Month],tbMonthlies[Unemployment],P1357)</f>
        <v>4.0999999999999995E-2</v>
      </c>
      <c r="Q1356" s="48">
        <f>_xlfn.XLOOKUP(tbDailies[[#This Row],[Month]],tbMonthlies[Month],tbMonthlies[Debt to GDP],Q1357)</f>
        <v>76.381</v>
      </c>
    </row>
    <row r="1357" spans="2:17" ht="30" customHeight="1" x14ac:dyDescent="0.25">
      <c r="B1357" s="10">
        <v>43156</v>
      </c>
      <c r="C1357" s="18" t="str">
        <f>TEXT(tbDailies[[#This Row],[Date]],"mmm-yy")</f>
        <v>Feb-18</v>
      </c>
      <c r="D1357" s="4">
        <v>50</v>
      </c>
      <c r="E1357" s="4" t="str">
        <f>_xlfn.XLOOKUP(tbDailies[[#This Row],[Date]],FXUSDCAD[Date],FXUSDCAD[Rate],E1358)</f>
        <v>1.2668</v>
      </c>
      <c r="F1357" s="6">
        <f>_xlfn.XLOOKUP(tbDailies[[#This Row],[Date]],BTC_USD_History[Date],BTC_USD_History[Close],"n/a")</f>
        <v>9664.7304690000001</v>
      </c>
      <c r="G1357" s="6">
        <f>_xlfn.XLOOKUP(tbDailies[[#This Row],[Date]],ETH_USD_History[Date(UTC)],ETH_USD_History[Value],"n/a")</f>
        <v>840.28</v>
      </c>
      <c r="H1357" s="6" t="str">
        <f>_xlfn.XLOOKUP(tbDailies[[#This Row],[Date]],VOO_USD_History[Date],VOO_USD_History[Close],"n/a")</f>
        <v>n/a</v>
      </c>
      <c r="I1357" s="8" t="str">
        <f>_xlfn.XLOOKUP(tbDailies[[#This Row],[Date]],VIX_USD_History[DATE],VIX_USD_History[CLOSE],"n/a")</f>
        <v>n/a</v>
      </c>
      <c r="J1357" s="6">
        <f>tbDailies[[#This Row],[BTC-USD]]*tbDailies[[#This Row],[FX]]</f>
        <v>12243.2805581292</v>
      </c>
      <c r="K1357" s="6">
        <f>tbDailies[[#This Row],[ETH-USD]]*tbDailies[[#This Row],[FX]]</f>
        <v>1064.4667039999999</v>
      </c>
      <c r="L1357" s="16">
        <f>_xlfn.XLOOKUP(tbDailies[[#This Row],[Month]],tbMonthlies[Month],tbMonthlies[US Inflation],L1358)</f>
        <v>2.2100000000000002E-2</v>
      </c>
      <c r="M1357" s="39">
        <f>_xlfn.XLOOKUP(tbDailies[[#This Row],[Month]],tbMonthlies[Month],tbMonthlies[Buffett Indicator],M1358)</f>
        <v>1.4511125951140296</v>
      </c>
      <c r="N1357" s="39">
        <f>_xlfn.XLOOKUP(tbDailies[[#This Row],[Month]],tbMonthlies[Month],tbMonthlies[CPI Indicator],N1358)</f>
        <v>0.72556167497158841</v>
      </c>
      <c r="O1357" s="39">
        <f>_xlfn.XLOOKUP(tbDailies[[#This Row],[Month]],tbMonthlies[Month],tbMonthlies[Shiller PE],O1358)</f>
        <v>0.2382</v>
      </c>
      <c r="P1357" s="39">
        <f>_xlfn.XLOOKUP(tbDailies[[#This Row],[Month]],tbMonthlies[Month],tbMonthlies[Unemployment],P1358)</f>
        <v>4.0999999999999995E-2</v>
      </c>
      <c r="Q1357" s="48">
        <f>_xlfn.XLOOKUP(tbDailies[[#This Row],[Month]],tbMonthlies[Month],tbMonthlies[Debt to GDP],Q1358)</f>
        <v>76.381</v>
      </c>
    </row>
    <row r="1358" spans="2:17" ht="30" customHeight="1" x14ac:dyDescent="0.25">
      <c r="B1358" s="10">
        <v>43155</v>
      </c>
      <c r="C1358" s="18" t="str">
        <f>TEXT(tbDailies[[#This Row],[Date]],"mmm-yy")</f>
        <v>Feb-18</v>
      </c>
      <c r="D1358" s="4">
        <v>50</v>
      </c>
      <c r="E1358" s="4" t="str">
        <f>_xlfn.XLOOKUP(tbDailies[[#This Row],[Date]],FXUSDCAD[Date],FXUSDCAD[Rate],E1359)</f>
        <v>1.2668</v>
      </c>
      <c r="F1358" s="6">
        <f>_xlfn.XLOOKUP(tbDailies[[#This Row],[Date]],BTC_USD_History[Date],BTC_USD_History[Close],"n/a")</f>
        <v>9813.0703130000002</v>
      </c>
      <c r="G1358" s="6">
        <f>_xlfn.XLOOKUP(tbDailies[[#This Row],[Date]],ETH_USD_History[Date(UTC)],ETH_USD_History[Value],"n/a")</f>
        <v>833.49</v>
      </c>
      <c r="H1358" s="6" t="str">
        <f>_xlfn.XLOOKUP(tbDailies[[#This Row],[Date]],VOO_USD_History[Date],VOO_USD_History[Close],"n/a")</f>
        <v>n/a</v>
      </c>
      <c r="I1358" s="8" t="str">
        <f>_xlfn.XLOOKUP(tbDailies[[#This Row],[Date]],VIX_USD_History[DATE],VIX_USD_History[CLOSE],"n/a")</f>
        <v>n/a</v>
      </c>
      <c r="J1358" s="6">
        <f>tbDailies[[#This Row],[BTC-USD]]*tbDailies[[#This Row],[FX]]</f>
        <v>12431.1974725084</v>
      </c>
      <c r="K1358" s="6">
        <f>tbDailies[[#This Row],[ETH-USD]]*tbDailies[[#This Row],[FX]]</f>
        <v>1055.8651319999999</v>
      </c>
      <c r="L1358" s="16">
        <f>_xlfn.XLOOKUP(tbDailies[[#This Row],[Month]],tbMonthlies[Month],tbMonthlies[US Inflation],L1359)</f>
        <v>2.2100000000000002E-2</v>
      </c>
      <c r="M1358" s="39">
        <f>_xlfn.XLOOKUP(tbDailies[[#This Row],[Month]],tbMonthlies[Month],tbMonthlies[Buffett Indicator],M1359)</f>
        <v>1.4511125951140296</v>
      </c>
      <c r="N1358" s="39">
        <f>_xlfn.XLOOKUP(tbDailies[[#This Row],[Month]],tbMonthlies[Month],tbMonthlies[CPI Indicator],N1359)</f>
        <v>0.72556167497158841</v>
      </c>
      <c r="O1358" s="39">
        <f>_xlfn.XLOOKUP(tbDailies[[#This Row],[Month]],tbMonthlies[Month],tbMonthlies[Shiller PE],O1359)</f>
        <v>0.2382</v>
      </c>
      <c r="P1358" s="39">
        <f>_xlfn.XLOOKUP(tbDailies[[#This Row],[Month]],tbMonthlies[Month],tbMonthlies[Unemployment],P1359)</f>
        <v>4.0999999999999995E-2</v>
      </c>
      <c r="Q1358" s="48">
        <f>_xlfn.XLOOKUP(tbDailies[[#This Row],[Month]],tbMonthlies[Month],tbMonthlies[Debt to GDP],Q1359)</f>
        <v>76.381</v>
      </c>
    </row>
    <row r="1359" spans="2:17" ht="30" customHeight="1" x14ac:dyDescent="0.25">
      <c r="B1359" s="10">
        <v>43154</v>
      </c>
      <c r="C1359" s="18" t="str">
        <f>TEXT(tbDailies[[#This Row],[Date]],"mmm-yy")</f>
        <v>Feb-18</v>
      </c>
      <c r="D1359" s="4">
        <v>50</v>
      </c>
      <c r="E1359" s="4" t="str">
        <f>_xlfn.XLOOKUP(tbDailies[[#This Row],[Date]],FXUSDCAD[Date],FXUSDCAD[Rate],E1360)</f>
        <v>1.2668</v>
      </c>
      <c r="F1359" s="6">
        <f>_xlfn.XLOOKUP(tbDailies[[#This Row],[Date]],BTC_USD_History[Date],BTC_USD_History[Close],"n/a")</f>
        <v>10301.099609000001</v>
      </c>
      <c r="G1359" s="6">
        <f>_xlfn.XLOOKUP(tbDailies[[#This Row],[Date]],ETH_USD_History[Date(UTC)],ETH_USD_History[Value],"n/a")</f>
        <v>854.7</v>
      </c>
      <c r="H1359" s="6">
        <f>_xlfn.XLOOKUP(tbDailies[[#This Row],[Date]],VOO_USD_History[Date],VOO_USD_History[Close],"n/a")</f>
        <v>252.490005</v>
      </c>
      <c r="I1359" s="8">
        <f>_xlfn.XLOOKUP(tbDailies[[#This Row],[Date]],VIX_USD_History[DATE],VIX_USD_History[CLOSE],"n/a")</f>
        <v>16.489999999999998</v>
      </c>
      <c r="J1359" s="6">
        <f>tbDailies[[#This Row],[BTC-USD]]*tbDailies[[#This Row],[FX]]</f>
        <v>13049.4329846812</v>
      </c>
      <c r="K1359" s="6">
        <f>tbDailies[[#This Row],[ETH-USD]]*tbDailies[[#This Row],[FX]]</f>
        <v>1082.73396</v>
      </c>
      <c r="L1359" s="16">
        <f>_xlfn.XLOOKUP(tbDailies[[#This Row],[Month]],tbMonthlies[Month],tbMonthlies[US Inflation],L1360)</f>
        <v>2.2100000000000002E-2</v>
      </c>
      <c r="M1359" s="39">
        <f>_xlfn.XLOOKUP(tbDailies[[#This Row],[Month]],tbMonthlies[Month],tbMonthlies[Buffett Indicator],M1360)</f>
        <v>1.4511125951140296</v>
      </c>
      <c r="N1359" s="39">
        <f>_xlfn.XLOOKUP(tbDailies[[#This Row],[Month]],tbMonthlies[Month],tbMonthlies[CPI Indicator],N1360)</f>
        <v>0.72556167497158841</v>
      </c>
      <c r="O1359" s="39">
        <f>_xlfn.XLOOKUP(tbDailies[[#This Row],[Month]],tbMonthlies[Month],tbMonthlies[Shiller PE],O1360)</f>
        <v>0.2382</v>
      </c>
      <c r="P1359" s="39">
        <f>_xlfn.XLOOKUP(tbDailies[[#This Row],[Month]],tbMonthlies[Month],tbMonthlies[Unemployment],P1360)</f>
        <v>4.0999999999999995E-2</v>
      </c>
      <c r="Q1359" s="48">
        <f>_xlfn.XLOOKUP(tbDailies[[#This Row],[Month]],tbMonthlies[Month],tbMonthlies[Debt to GDP],Q1360)</f>
        <v>76.381</v>
      </c>
    </row>
    <row r="1360" spans="2:17" ht="30" customHeight="1" x14ac:dyDescent="0.25">
      <c r="B1360" s="10">
        <v>43153</v>
      </c>
      <c r="C1360" s="18" t="str">
        <f>TEXT(tbDailies[[#This Row],[Date]],"mmm-yy")</f>
        <v>Feb-18</v>
      </c>
      <c r="D1360" s="4">
        <v>50</v>
      </c>
      <c r="E1360" s="4" t="str">
        <f>_xlfn.XLOOKUP(tbDailies[[#This Row],[Date]],FXUSDCAD[Date],FXUSDCAD[Rate],E1361)</f>
        <v>1.2709</v>
      </c>
      <c r="F1360" s="6">
        <f>_xlfn.XLOOKUP(tbDailies[[#This Row],[Date]],BTC_USD_History[Date],BTC_USD_History[Close],"n/a")</f>
        <v>10005</v>
      </c>
      <c r="G1360" s="6">
        <f>_xlfn.XLOOKUP(tbDailies[[#This Row],[Date]],ETH_USD_History[Date(UTC)],ETH_USD_History[Value],"n/a")</f>
        <v>804.63</v>
      </c>
      <c r="H1360" s="6">
        <f>_xlfn.XLOOKUP(tbDailies[[#This Row],[Date]],VOO_USD_History[Date],VOO_USD_History[Close],"n/a")</f>
        <v>248.41000399999999</v>
      </c>
      <c r="I1360" s="8">
        <f>_xlfn.XLOOKUP(tbDailies[[#This Row],[Date]],VIX_USD_History[DATE],VIX_USD_History[CLOSE],"n/a")</f>
        <v>18.72</v>
      </c>
      <c r="J1360" s="6">
        <f>tbDailies[[#This Row],[BTC-USD]]*tbDailies[[#This Row],[FX]]</f>
        <v>12715.354499999999</v>
      </c>
      <c r="K1360" s="6">
        <f>tbDailies[[#This Row],[ETH-USD]]*tbDailies[[#This Row],[FX]]</f>
        <v>1022.6042669999999</v>
      </c>
      <c r="L1360" s="16">
        <f>_xlfn.XLOOKUP(tbDailies[[#This Row],[Month]],tbMonthlies[Month],tbMonthlies[US Inflation],L1361)</f>
        <v>2.2100000000000002E-2</v>
      </c>
      <c r="M1360" s="39">
        <f>_xlfn.XLOOKUP(tbDailies[[#This Row],[Month]],tbMonthlies[Month],tbMonthlies[Buffett Indicator],M1361)</f>
        <v>1.4511125951140296</v>
      </c>
      <c r="N1360" s="39">
        <f>_xlfn.XLOOKUP(tbDailies[[#This Row],[Month]],tbMonthlies[Month],tbMonthlies[CPI Indicator],N1361)</f>
        <v>0.72556167497158841</v>
      </c>
      <c r="O1360" s="39">
        <f>_xlfn.XLOOKUP(tbDailies[[#This Row],[Month]],tbMonthlies[Month],tbMonthlies[Shiller PE],O1361)</f>
        <v>0.2382</v>
      </c>
      <c r="P1360" s="39">
        <f>_xlfn.XLOOKUP(tbDailies[[#This Row],[Month]],tbMonthlies[Month],tbMonthlies[Unemployment],P1361)</f>
        <v>4.0999999999999995E-2</v>
      </c>
      <c r="Q1360" s="48">
        <f>_xlfn.XLOOKUP(tbDailies[[#This Row],[Month]],tbMonthlies[Month],tbMonthlies[Debt to GDP],Q1361)</f>
        <v>76.381</v>
      </c>
    </row>
    <row r="1361" spans="2:17" ht="30" customHeight="1" x14ac:dyDescent="0.25">
      <c r="B1361" s="10">
        <v>43152</v>
      </c>
      <c r="C1361" s="18" t="str">
        <f>TEXT(tbDailies[[#This Row],[Date]],"mmm-yy")</f>
        <v>Feb-18</v>
      </c>
      <c r="D1361" s="4">
        <v>50</v>
      </c>
      <c r="E1361" s="4" t="str">
        <f>_xlfn.XLOOKUP(tbDailies[[#This Row],[Date]],FXUSDCAD[Date],FXUSDCAD[Rate],E1362)</f>
        <v>1.2671</v>
      </c>
      <c r="F1361" s="6">
        <f>_xlfn.XLOOKUP(tbDailies[[#This Row],[Date]],BTC_USD_History[Date],BTC_USD_History[Close],"n/a")</f>
        <v>10690.400390999999</v>
      </c>
      <c r="G1361" s="6">
        <f>_xlfn.XLOOKUP(tbDailies[[#This Row],[Date]],ETH_USD_History[Date(UTC)],ETH_USD_History[Value],"n/a")</f>
        <v>840.1</v>
      </c>
      <c r="H1361" s="6">
        <f>_xlfn.XLOOKUP(tbDailies[[#This Row],[Date]],VOO_USD_History[Date],VOO_USD_History[Close],"n/a")</f>
        <v>248.11000100000001</v>
      </c>
      <c r="I1361" s="8">
        <f>_xlfn.XLOOKUP(tbDailies[[#This Row],[Date]],VIX_USD_History[DATE],VIX_USD_History[CLOSE],"n/a")</f>
        <v>20.02</v>
      </c>
      <c r="J1361" s="6">
        <f>tbDailies[[#This Row],[BTC-USD]]*tbDailies[[#This Row],[FX]]</f>
        <v>13545.806335436098</v>
      </c>
      <c r="K1361" s="6">
        <f>tbDailies[[#This Row],[ETH-USD]]*tbDailies[[#This Row],[FX]]</f>
        <v>1064.49071</v>
      </c>
      <c r="L1361" s="16">
        <f>_xlfn.XLOOKUP(tbDailies[[#This Row],[Month]],tbMonthlies[Month],tbMonthlies[US Inflation],L1362)</f>
        <v>2.2100000000000002E-2</v>
      </c>
      <c r="M1361" s="39">
        <f>_xlfn.XLOOKUP(tbDailies[[#This Row],[Month]],tbMonthlies[Month],tbMonthlies[Buffett Indicator],M1362)</f>
        <v>1.4511125951140296</v>
      </c>
      <c r="N1361" s="39">
        <f>_xlfn.XLOOKUP(tbDailies[[#This Row],[Month]],tbMonthlies[Month],tbMonthlies[CPI Indicator],N1362)</f>
        <v>0.72556167497158841</v>
      </c>
      <c r="O1361" s="39">
        <f>_xlfn.XLOOKUP(tbDailies[[#This Row],[Month]],tbMonthlies[Month],tbMonthlies[Shiller PE],O1362)</f>
        <v>0.2382</v>
      </c>
      <c r="P1361" s="39">
        <f>_xlfn.XLOOKUP(tbDailies[[#This Row],[Month]],tbMonthlies[Month],tbMonthlies[Unemployment],P1362)</f>
        <v>4.0999999999999995E-2</v>
      </c>
      <c r="Q1361" s="48">
        <f>_xlfn.XLOOKUP(tbDailies[[#This Row],[Month]],tbMonthlies[Month],tbMonthlies[Debt to GDP],Q1362)</f>
        <v>76.381</v>
      </c>
    </row>
    <row r="1362" spans="2:17" ht="30" customHeight="1" x14ac:dyDescent="0.25">
      <c r="B1362" s="10">
        <v>43151</v>
      </c>
      <c r="C1362" s="18" t="str">
        <f>TEXT(tbDailies[[#This Row],[Date]],"mmm-yy")</f>
        <v>Feb-18</v>
      </c>
      <c r="D1362" s="4">
        <v>50</v>
      </c>
      <c r="E1362" s="4" t="str">
        <f>_xlfn.XLOOKUP(tbDailies[[#This Row],[Date]],FXUSDCAD[Date],FXUSDCAD[Rate],E1363)</f>
        <v>1.2622</v>
      </c>
      <c r="F1362" s="6">
        <f>_xlfn.XLOOKUP(tbDailies[[#This Row],[Date]],BTC_USD_History[Date],BTC_USD_History[Close],"n/a")</f>
        <v>11403.700194999999</v>
      </c>
      <c r="G1362" s="6">
        <f>_xlfn.XLOOKUP(tbDailies[[#This Row],[Date]],ETH_USD_History[Date(UTC)],ETH_USD_History[Value],"n/a")</f>
        <v>885.52</v>
      </c>
      <c r="H1362" s="6">
        <f>_xlfn.XLOOKUP(tbDailies[[#This Row],[Date]],VOO_USD_History[Date],VOO_USD_History[Close],"n/a")</f>
        <v>249.41999799999999</v>
      </c>
      <c r="I1362" s="8">
        <f>_xlfn.XLOOKUP(tbDailies[[#This Row],[Date]],VIX_USD_History[DATE],VIX_USD_History[CLOSE],"n/a")</f>
        <v>20.6</v>
      </c>
      <c r="J1362" s="6">
        <f>tbDailies[[#This Row],[BTC-USD]]*tbDailies[[#This Row],[FX]]</f>
        <v>14393.750386128999</v>
      </c>
      <c r="K1362" s="6">
        <f>tbDailies[[#This Row],[ETH-USD]]*tbDailies[[#This Row],[FX]]</f>
        <v>1117.703344</v>
      </c>
      <c r="L1362" s="16">
        <f>_xlfn.XLOOKUP(tbDailies[[#This Row],[Month]],tbMonthlies[Month],tbMonthlies[US Inflation],L1363)</f>
        <v>2.2100000000000002E-2</v>
      </c>
      <c r="M1362" s="39">
        <f>_xlfn.XLOOKUP(tbDailies[[#This Row],[Month]],tbMonthlies[Month],tbMonthlies[Buffett Indicator],M1363)</f>
        <v>1.4511125951140296</v>
      </c>
      <c r="N1362" s="39">
        <f>_xlfn.XLOOKUP(tbDailies[[#This Row],[Month]],tbMonthlies[Month],tbMonthlies[CPI Indicator],N1363)</f>
        <v>0.72556167497158841</v>
      </c>
      <c r="O1362" s="39">
        <f>_xlfn.XLOOKUP(tbDailies[[#This Row],[Month]],tbMonthlies[Month],tbMonthlies[Shiller PE],O1363)</f>
        <v>0.2382</v>
      </c>
      <c r="P1362" s="39">
        <f>_xlfn.XLOOKUP(tbDailies[[#This Row],[Month]],tbMonthlies[Month],tbMonthlies[Unemployment],P1363)</f>
        <v>4.0999999999999995E-2</v>
      </c>
      <c r="Q1362" s="48">
        <f>_xlfn.XLOOKUP(tbDailies[[#This Row],[Month]],tbMonthlies[Month],tbMonthlies[Debt to GDP],Q1363)</f>
        <v>76.381</v>
      </c>
    </row>
    <row r="1363" spans="2:17" ht="30" customHeight="1" x14ac:dyDescent="0.25">
      <c r="B1363" s="10">
        <v>43150</v>
      </c>
      <c r="C1363" s="18" t="str">
        <f>TEXT(tbDailies[[#This Row],[Date]],"mmm-yy")</f>
        <v>Feb-18</v>
      </c>
      <c r="D1363" s="4">
        <v>50</v>
      </c>
      <c r="E1363" s="4" t="str">
        <f>_xlfn.XLOOKUP(tbDailies[[#This Row],[Date]],FXUSDCAD[Date],FXUSDCAD[Rate],E1364)</f>
        <v>1.2540</v>
      </c>
      <c r="F1363" s="6">
        <f>_xlfn.XLOOKUP(tbDailies[[#This Row],[Date]],BTC_USD_History[Date],BTC_USD_History[Close],"n/a")</f>
        <v>11225.299805000001</v>
      </c>
      <c r="G1363" s="6">
        <f>_xlfn.XLOOKUP(tbDailies[[#This Row],[Date]],ETH_USD_History[Date(UTC)],ETH_USD_History[Value],"n/a")</f>
        <v>939.79</v>
      </c>
      <c r="H1363" s="6" t="str">
        <f>_xlfn.XLOOKUP(tbDailies[[#This Row],[Date]],VOO_USD_History[Date],VOO_USD_History[Close],"n/a")</f>
        <v>n/a</v>
      </c>
      <c r="I1363" s="8" t="str">
        <f>_xlfn.XLOOKUP(tbDailies[[#This Row],[Date]],VIX_USD_History[DATE],VIX_USD_History[CLOSE],"n/a")</f>
        <v>n/a</v>
      </c>
      <c r="J1363" s="6">
        <f>tbDailies[[#This Row],[BTC-USD]]*tbDailies[[#This Row],[FX]]</f>
        <v>14076.525955470001</v>
      </c>
      <c r="K1363" s="6">
        <f>tbDailies[[#This Row],[ETH-USD]]*tbDailies[[#This Row],[FX]]</f>
        <v>1178.49666</v>
      </c>
      <c r="L1363" s="16">
        <f>_xlfn.XLOOKUP(tbDailies[[#This Row],[Month]],tbMonthlies[Month],tbMonthlies[US Inflation],L1364)</f>
        <v>2.2100000000000002E-2</v>
      </c>
      <c r="M1363" s="39">
        <f>_xlfn.XLOOKUP(tbDailies[[#This Row],[Month]],tbMonthlies[Month],tbMonthlies[Buffett Indicator],M1364)</f>
        <v>1.4511125951140296</v>
      </c>
      <c r="N1363" s="39">
        <f>_xlfn.XLOOKUP(tbDailies[[#This Row],[Month]],tbMonthlies[Month],tbMonthlies[CPI Indicator],N1364)</f>
        <v>0.72556167497158841</v>
      </c>
      <c r="O1363" s="39">
        <f>_xlfn.XLOOKUP(tbDailies[[#This Row],[Month]],tbMonthlies[Month],tbMonthlies[Shiller PE],O1364)</f>
        <v>0.2382</v>
      </c>
      <c r="P1363" s="39">
        <f>_xlfn.XLOOKUP(tbDailies[[#This Row],[Month]],tbMonthlies[Month],tbMonthlies[Unemployment],P1364)</f>
        <v>4.0999999999999995E-2</v>
      </c>
      <c r="Q1363" s="48">
        <f>_xlfn.XLOOKUP(tbDailies[[#This Row],[Month]],tbMonthlies[Month],tbMonthlies[Debt to GDP],Q1364)</f>
        <v>76.381</v>
      </c>
    </row>
    <row r="1364" spans="2:17" ht="30" customHeight="1" x14ac:dyDescent="0.25">
      <c r="B1364" s="10">
        <v>43149</v>
      </c>
      <c r="C1364" s="18" t="str">
        <f>TEXT(tbDailies[[#This Row],[Date]],"mmm-yy")</f>
        <v>Feb-18</v>
      </c>
      <c r="D1364" s="4">
        <v>50</v>
      </c>
      <c r="E1364" s="4" t="str">
        <f>_xlfn.XLOOKUP(tbDailies[[#This Row],[Date]],FXUSDCAD[Date],FXUSDCAD[Rate],E1365)</f>
        <v>1.2540</v>
      </c>
      <c r="F1364" s="6">
        <f>_xlfn.XLOOKUP(tbDailies[[#This Row],[Date]],BTC_USD_History[Date],BTC_USD_History[Close],"n/a")</f>
        <v>10551.799805000001</v>
      </c>
      <c r="G1364" s="6">
        <f>_xlfn.XLOOKUP(tbDailies[[#This Row],[Date]],ETH_USD_History[Date(UTC)],ETH_USD_History[Value],"n/a")</f>
        <v>913.9</v>
      </c>
      <c r="H1364" s="6" t="str">
        <f>_xlfn.XLOOKUP(tbDailies[[#This Row],[Date]],VOO_USD_History[Date],VOO_USD_History[Close],"n/a")</f>
        <v>n/a</v>
      </c>
      <c r="I1364" s="8" t="str">
        <f>_xlfn.XLOOKUP(tbDailies[[#This Row],[Date]],VIX_USD_History[DATE],VIX_USD_History[CLOSE],"n/a")</f>
        <v>n/a</v>
      </c>
      <c r="J1364" s="6">
        <f>tbDailies[[#This Row],[BTC-USD]]*tbDailies[[#This Row],[FX]]</f>
        <v>13231.956955470001</v>
      </c>
      <c r="K1364" s="6">
        <f>tbDailies[[#This Row],[ETH-USD]]*tbDailies[[#This Row],[FX]]</f>
        <v>1146.0306</v>
      </c>
      <c r="L1364" s="16">
        <f>_xlfn.XLOOKUP(tbDailies[[#This Row],[Month]],tbMonthlies[Month],tbMonthlies[US Inflation],L1365)</f>
        <v>2.2100000000000002E-2</v>
      </c>
      <c r="M1364" s="39">
        <f>_xlfn.XLOOKUP(tbDailies[[#This Row],[Month]],tbMonthlies[Month],tbMonthlies[Buffett Indicator],M1365)</f>
        <v>1.4511125951140296</v>
      </c>
      <c r="N1364" s="39">
        <f>_xlfn.XLOOKUP(tbDailies[[#This Row],[Month]],tbMonthlies[Month],tbMonthlies[CPI Indicator],N1365)</f>
        <v>0.72556167497158841</v>
      </c>
      <c r="O1364" s="39">
        <f>_xlfn.XLOOKUP(tbDailies[[#This Row],[Month]],tbMonthlies[Month],tbMonthlies[Shiller PE],O1365)</f>
        <v>0.2382</v>
      </c>
      <c r="P1364" s="39">
        <f>_xlfn.XLOOKUP(tbDailies[[#This Row],[Month]],tbMonthlies[Month],tbMonthlies[Unemployment],P1365)</f>
        <v>4.0999999999999995E-2</v>
      </c>
      <c r="Q1364" s="48">
        <f>_xlfn.XLOOKUP(tbDailies[[#This Row],[Month]],tbMonthlies[Month],tbMonthlies[Debt to GDP],Q1365)</f>
        <v>76.381</v>
      </c>
    </row>
    <row r="1365" spans="2:17" ht="30" customHeight="1" x14ac:dyDescent="0.25">
      <c r="B1365" s="10">
        <v>43148</v>
      </c>
      <c r="C1365" s="18" t="str">
        <f>TEXT(tbDailies[[#This Row],[Date]],"mmm-yy")</f>
        <v>Feb-18</v>
      </c>
      <c r="D1365" s="4">
        <v>50</v>
      </c>
      <c r="E1365" s="4" t="str">
        <f>_xlfn.XLOOKUP(tbDailies[[#This Row],[Date]],FXUSDCAD[Date],FXUSDCAD[Rate],E1366)</f>
        <v>1.2540</v>
      </c>
      <c r="F1365" s="6">
        <f>_xlfn.XLOOKUP(tbDailies[[#This Row],[Date]],BTC_USD_History[Date],BTC_USD_History[Close],"n/a")</f>
        <v>11112.700194999999</v>
      </c>
      <c r="G1365" s="6">
        <f>_xlfn.XLOOKUP(tbDailies[[#This Row],[Date]],ETH_USD_History[Date(UTC)],ETH_USD_History[Value],"n/a")</f>
        <v>974.77</v>
      </c>
      <c r="H1365" s="6" t="str">
        <f>_xlfn.XLOOKUP(tbDailies[[#This Row],[Date]],VOO_USD_History[Date],VOO_USD_History[Close],"n/a")</f>
        <v>n/a</v>
      </c>
      <c r="I1365" s="8" t="str">
        <f>_xlfn.XLOOKUP(tbDailies[[#This Row],[Date]],VIX_USD_History[DATE],VIX_USD_History[CLOSE],"n/a")</f>
        <v>n/a</v>
      </c>
      <c r="J1365" s="6">
        <f>tbDailies[[#This Row],[BTC-USD]]*tbDailies[[#This Row],[FX]]</f>
        <v>13935.32604453</v>
      </c>
      <c r="K1365" s="6">
        <f>tbDailies[[#This Row],[ETH-USD]]*tbDailies[[#This Row],[FX]]</f>
        <v>1222.36158</v>
      </c>
      <c r="L1365" s="16">
        <f>_xlfn.XLOOKUP(tbDailies[[#This Row],[Month]],tbMonthlies[Month],tbMonthlies[US Inflation],L1366)</f>
        <v>2.2100000000000002E-2</v>
      </c>
      <c r="M1365" s="39">
        <f>_xlfn.XLOOKUP(tbDailies[[#This Row],[Month]],tbMonthlies[Month],tbMonthlies[Buffett Indicator],M1366)</f>
        <v>1.4511125951140296</v>
      </c>
      <c r="N1365" s="39">
        <f>_xlfn.XLOOKUP(tbDailies[[#This Row],[Month]],tbMonthlies[Month],tbMonthlies[CPI Indicator],N1366)</f>
        <v>0.72556167497158841</v>
      </c>
      <c r="O1365" s="39">
        <f>_xlfn.XLOOKUP(tbDailies[[#This Row],[Month]],tbMonthlies[Month],tbMonthlies[Shiller PE],O1366)</f>
        <v>0.2382</v>
      </c>
      <c r="P1365" s="39">
        <f>_xlfn.XLOOKUP(tbDailies[[#This Row],[Month]],tbMonthlies[Month],tbMonthlies[Unemployment],P1366)</f>
        <v>4.0999999999999995E-2</v>
      </c>
      <c r="Q1365" s="48">
        <f>_xlfn.XLOOKUP(tbDailies[[#This Row],[Month]],tbMonthlies[Month],tbMonthlies[Debt to GDP],Q1366)</f>
        <v>76.381</v>
      </c>
    </row>
    <row r="1366" spans="2:17" ht="30" customHeight="1" x14ac:dyDescent="0.25">
      <c r="B1366" s="10">
        <v>43147</v>
      </c>
      <c r="C1366" s="18" t="str">
        <f>TEXT(tbDailies[[#This Row],[Date]],"mmm-yy")</f>
        <v>Feb-18</v>
      </c>
      <c r="D1366" s="4">
        <v>50</v>
      </c>
      <c r="E1366" s="4" t="str">
        <f>_xlfn.XLOOKUP(tbDailies[[#This Row],[Date]],FXUSDCAD[Date],FXUSDCAD[Rate],E1367)</f>
        <v>1.2540</v>
      </c>
      <c r="F1366" s="6">
        <f>_xlfn.XLOOKUP(tbDailies[[#This Row],[Date]],BTC_USD_History[Date],BTC_USD_History[Close],"n/a")</f>
        <v>10233.900390999999</v>
      </c>
      <c r="G1366" s="6">
        <f>_xlfn.XLOOKUP(tbDailies[[#This Row],[Date]],ETH_USD_History[Date(UTC)],ETH_USD_History[Value],"n/a")</f>
        <v>938.02</v>
      </c>
      <c r="H1366" s="6">
        <f>_xlfn.XLOOKUP(tbDailies[[#This Row],[Date]],VOO_USD_History[Date],VOO_USD_History[Close],"n/a")</f>
        <v>250.94000199999999</v>
      </c>
      <c r="I1366" s="8">
        <f>_xlfn.XLOOKUP(tbDailies[[#This Row],[Date]],VIX_USD_History[DATE],VIX_USD_History[CLOSE],"n/a")</f>
        <v>19.46</v>
      </c>
      <c r="J1366" s="6">
        <f>tbDailies[[#This Row],[BTC-USD]]*tbDailies[[#This Row],[FX]]</f>
        <v>12833.311090313999</v>
      </c>
      <c r="K1366" s="6">
        <f>tbDailies[[#This Row],[ETH-USD]]*tbDailies[[#This Row],[FX]]</f>
        <v>1176.2770800000001</v>
      </c>
      <c r="L1366" s="16">
        <f>_xlfn.XLOOKUP(tbDailies[[#This Row],[Month]],tbMonthlies[Month],tbMonthlies[US Inflation],L1367)</f>
        <v>2.2100000000000002E-2</v>
      </c>
      <c r="M1366" s="39">
        <f>_xlfn.XLOOKUP(tbDailies[[#This Row],[Month]],tbMonthlies[Month],tbMonthlies[Buffett Indicator],M1367)</f>
        <v>1.4511125951140296</v>
      </c>
      <c r="N1366" s="39">
        <f>_xlfn.XLOOKUP(tbDailies[[#This Row],[Month]],tbMonthlies[Month],tbMonthlies[CPI Indicator],N1367)</f>
        <v>0.72556167497158841</v>
      </c>
      <c r="O1366" s="39">
        <f>_xlfn.XLOOKUP(tbDailies[[#This Row],[Month]],tbMonthlies[Month],tbMonthlies[Shiller PE],O1367)</f>
        <v>0.2382</v>
      </c>
      <c r="P1366" s="39">
        <f>_xlfn.XLOOKUP(tbDailies[[#This Row],[Month]],tbMonthlies[Month],tbMonthlies[Unemployment],P1367)</f>
        <v>4.0999999999999995E-2</v>
      </c>
      <c r="Q1366" s="48">
        <f>_xlfn.XLOOKUP(tbDailies[[#This Row],[Month]],tbMonthlies[Month],tbMonthlies[Debt to GDP],Q1367)</f>
        <v>76.381</v>
      </c>
    </row>
    <row r="1367" spans="2:17" ht="30" customHeight="1" x14ac:dyDescent="0.25">
      <c r="B1367" s="10">
        <v>43146</v>
      </c>
      <c r="C1367" s="18" t="str">
        <f>TEXT(tbDailies[[#This Row],[Date]],"mmm-yy")</f>
        <v>Feb-18</v>
      </c>
      <c r="D1367" s="4">
        <v>50</v>
      </c>
      <c r="E1367" s="4" t="str">
        <f>_xlfn.XLOOKUP(tbDailies[[#This Row],[Date]],FXUSDCAD[Date],FXUSDCAD[Rate],E1368)</f>
        <v>1.2507</v>
      </c>
      <c r="F1367" s="6">
        <f>_xlfn.XLOOKUP(tbDailies[[#This Row],[Date]],BTC_USD_History[Date],BTC_USD_History[Close],"n/a")</f>
        <v>10166.400390999999</v>
      </c>
      <c r="G1367" s="6">
        <f>_xlfn.XLOOKUP(tbDailies[[#This Row],[Date]],ETH_USD_History[Date(UTC)],ETH_USD_History[Value],"n/a")</f>
        <v>927.95</v>
      </c>
      <c r="H1367" s="6">
        <f>_xlfn.XLOOKUP(tbDailies[[#This Row],[Date]],VOO_USD_History[Date],VOO_USD_History[Close],"n/a")</f>
        <v>250.970001</v>
      </c>
      <c r="I1367" s="8">
        <f>_xlfn.XLOOKUP(tbDailies[[#This Row],[Date]],VIX_USD_History[DATE],VIX_USD_History[CLOSE],"n/a")</f>
        <v>19.13</v>
      </c>
      <c r="J1367" s="6">
        <f>tbDailies[[#This Row],[BTC-USD]]*tbDailies[[#This Row],[FX]]</f>
        <v>12715.116969023698</v>
      </c>
      <c r="K1367" s="6">
        <f>tbDailies[[#This Row],[ETH-USD]]*tbDailies[[#This Row],[FX]]</f>
        <v>1160.5870649999999</v>
      </c>
      <c r="L1367" s="16">
        <f>_xlfn.XLOOKUP(tbDailies[[#This Row],[Month]],tbMonthlies[Month],tbMonthlies[US Inflation],L1368)</f>
        <v>2.2100000000000002E-2</v>
      </c>
      <c r="M1367" s="39">
        <f>_xlfn.XLOOKUP(tbDailies[[#This Row],[Month]],tbMonthlies[Month],tbMonthlies[Buffett Indicator],M1368)</f>
        <v>1.4511125951140296</v>
      </c>
      <c r="N1367" s="39">
        <f>_xlfn.XLOOKUP(tbDailies[[#This Row],[Month]],tbMonthlies[Month],tbMonthlies[CPI Indicator],N1368)</f>
        <v>0.72556167497158841</v>
      </c>
      <c r="O1367" s="39">
        <f>_xlfn.XLOOKUP(tbDailies[[#This Row],[Month]],tbMonthlies[Month],tbMonthlies[Shiller PE],O1368)</f>
        <v>0.2382</v>
      </c>
      <c r="P1367" s="39">
        <f>_xlfn.XLOOKUP(tbDailies[[#This Row],[Month]],tbMonthlies[Month],tbMonthlies[Unemployment],P1368)</f>
        <v>4.0999999999999995E-2</v>
      </c>
      <c r="Q1367" s="48">
        <f>_xlfn.XLOOKUP(tbDailies[[#This Row],[Month]],tbMonthlies[Month],tbMonthlies[Debt to GDP],Q1368)</f>
        <v>76.381</v>
      </c>
    </row>
    <row r="1368" spans="2:17" ht="30" customHeight="1" x14ac:dyDescent="0.25">
      <c r="B1368" s="10">
        <v>43145</v>
      </c>
      <c r="C1368" s="18" t="str">
        <f>TEXT(tbDailies[[#This Row],[Date]],"mmm-yy")</f>
        <v>Feb-18</v>
      </c>
      <c r="D1368" s="4">
        <v>50</v>
      </c>
      <c r="E1368" s="4" t="str">
        <f>_xlfn.XLOOKUP(tbDailies[[#This Row],[Date]],FXUSDCAD[Date],FXUSDCAD[Rate],E1369)</f>
        <v>1.2562</v>
      </c>
      <c r="F1368" s="6">
        <f>_xlfn.XLOOKUP(tbDailies[[#This Row],[Date]],BTC_USD_History[Date],BTC_USD_History[Close],"n/a")</f>
        <v>9494.6298829999996</v>
      </c>
      <c r="G1368" s="6">
        <f>_xlfn.XLOOKUP(tbDailies[[#This Row],[Date]],ETH_USD_History[Date(UTC)],ETH_USD_History[Value],"n/a")</f>
        <v>920.11</v>
      </c>
      <c r="H1368" s="6">
        <f>_xlfn.XLOOKUP(tbDailies[[#This Row],[Date]],VOO_USD_History[Date],VOO_USD_History[Close],"n/a")</f>
        <v>247.759995</v>
      </c>
      <c r="I1368" s="8">
        <f>_xlfn.XLOOKUP(tbDailies[[#This Row],[Date]],VIX_USD_History[DATE],VIX_USD_History[CLOSE],"n/a")</f>
        <v>19.260000000000002</v>
      </c>
      <c r="J1368" s="6">
        <f>tbDailies[[#This Row],[BTC-USD]]*tbDailies[[#This Row],[FX]]</f>
        <v>11927.154059024599</v>
      </c>
      <c r="K1368" s="6">
        <f>tbDailies[[#This Row],[ETH-USD]]*tbDailies[[#This Row],[FX]]</f>
        <v>1155.8421820000001</v>
      </c>
      <c r="L1368" s="16">
        <f>_xlfn.XLOOKUP(tbDailies[[#This Row],[Month]],tbMonthlies[Month],tbMonthlies[US Inflation],L1369)</f>
        <v>2.2100000000000002E-2</v>
      </c>
      <c r="M1368" s="39">
        <f>_xlfn.XLOOKUP(tbDailies[[#This Row],[Month]],tbMonthlies[Month],tbMonthlies[Buffett Indicator],M1369)</f>
        <v>1.4511125951140296</v>
      </c>
      <c r="N1368" s="39">
        <f>_xlfn.XLOOKUP(tbDailies[[#This Row],[Month]],tbMonthlies[Month],tbMonthlies[CPI Indicator],N1369)</f>
        <v>0.72556167497158841</v>
      </c>
      <c r="O1368" s="39">
        <f>_xlfn.XLOOKUP(tbDailies[[#This Row],[Month]],tbMonthlies[Month],tbMonthlies[Shiller PE],O1369)</f>
        <v>0.2382</v>
      </c>
      <c r="P1368" s="39">
        <f>_xlfn.XLOOKUP(tbDailies[[#This Row],[Month]],tbMonthlies[Month],tbMonthlies[Unemployment],P1369)</f>
        <v>4.0999999999999995E-2</v>
      </c>
      <c r="Q1368" s="48">
        <f>_xlfn.XLOOKUP(tbDailies[[#This Row],[Month]],tbMonthlies[Month],tbMonthlies[Debt to GDP],Q1369)</f>
        <v>76.381</v>
      </c>
    </row>
    <row r="1369" spans="2:17" ht="30" customHeight="1" x14ac:dyDescent="0.25">
      <c r="B1369" s="10">
        <v>43144</v>
      </c>
      <c r="C1369" s="18" t="str">
        <f>TEXT(tbDailies[[#This Row],[Date]],"mmm-yy")</f>
        <v>Feb-18</v>
      </c>
      <c r="D1369" s="4">
        <v>50</v>
      </c>
      <c r="E1369" s="4" t="str">
        <f>_xlfn.XLOOKUP(tbDailies[[#This Row],[Date]],FXUSDCAD[Date],FXUSDCAD[Rate],E1370)</f>
        <v>1.2600</v>
      </c>
      <c r="F1369" s="6">
        <f>_xlfn.XLOOKUP(tbDailies[[#This Row],[Date]],BTC_USD_History[Date],BTC_USD_History[Close],"n/a")</f>
        <v>8598.3095699999994</v>
      </c>
      <c r="G1369" s="6">
        <f>_xlfn.XLOOKUP(tbDailies[[#This Row],[Date]],ETH_USD_History[Date(UTC)],ETH_USD_History[Value],"n/a")</f>
        <v>840.98</v>
      </c>
      <c r="H1369" s="6">
        <f>_xlfn.XLOOKUP(tbDailies[[#This Row],[Date]],VOO_USD_History[Date],VOO_USD_History[Close],"n/a")</f>
        <v>244.55999800000001</v>
      </c>
      <c r="I1369" s="8">
        <f>_xlfn.XLOOKUP(tbDailies[[#This Row],[Date]],VIX_USD_History[DATE],VIX_USD_History[CLOSE],"n/a")</f>
        <v>24.97</v>
      </c>
      <c r="J1369" s="6">
        <f>tbDailies[[#This Row],[BTC-USD]]*tbDailies[[#This Row],[FX]]</f>
        <v>10833.8700582</v>
      </c>
      <c r="K1369" s="6">
        <f>tbDailies[[#This Row],[ETH-USD]]*tbDailies[[#This Row],[FX]]</f>
        <v>1059.6348</v>
      </c>
      <c r="L1369" s="16">
        <f>_xlfn.XLOOKUP(tbDailies[[#This Row],[Month]],tbMonthlies[Month],tbMonthlies[US Inflation],L1370)</f>
        <v>2.2100000000000002E-2</v>
      </c>
      <c r="M1369" s="39">
        <f>_xlfn.XLOOKUP(tbDailies[[#This Row],[Month]],tbMonthlies[Month],tbMonthlies[Buffett Indicator],M1370)</f>
        <v>1.4511125951140296</v>
      </c>
      <c r="N1369" s="39">
        <f>_xlfn.XLOOKUP(tbDailies[[#This Row],[Month]],tbMonthlies[Month],tbMonthlies[CPI Indicator],N1370)</f>
        <v>0.72556167497158841</v>
      </c>
      <c r="O1369" s="39">
        <f>_xlfn.XLOOKUP(tbDailies[[#This Row],[Month]],tbMonthlies[Month],tbMonthlies[Shiller PE],O1370)</f>
        <v>0.2382</v>
      </c>
      <c r="P1369" s="39">
        <f>_xlfn.XLOOKUP(tbDailies[[#This Row],[Month]],tbMonthlies[Month],tbMonthlies[Unemployment],P1370)</f>
        <v>4.0999999999999995E-2</v>
      </c>
      <c r="Q1369" s="48">
        <f>_xlfn.XLOOKUP(tbDailies[[#This Row],[Month]],tbMonthlies[Month],tbMonthlies[Debt to GDP],Q1370)</f>
        <v>76.381</v>
      </c>
    </row>
    <row r="1370" spans="2:17" ht="30" customHeight="1" x14ac:dyDescent="0.25">
      <c r="B1370" s="10">
        <v>43143</v>
      </c>
      <c r="C1370" s="18" t="str">
        <f>TEXT(tbDailies[[#This Row],[Date]],"mmm-yy")</f>
        <v>Feb-18</v>
      </c>
      <c r="D1370" s="4">
        <v>50</v>
      </c>
      <c r="E1370" s="4" t="str">
        <f>_xlfn.XLOOKUP(tbDailies[[#This Row],[Date]],FXUSDCAD[Date],FXUSDCAD[Rate],E1371)</f>
        <v>1.2603</v>
      </c>
      <c r="F1370" s="6">
        <f>_xlfn.XLOOKUP(tbDailies[[#This Row],[Date]],BTC_USD_History[Date],BTC_USD_History[Close],"n/a")</f>
        <v>8926.5703130000002</v>
      </c>
      <c r="G1370" s="6">
        <f>_xlfn.XLOOKUP(tbDailies[[#This Row],[Date]],ETH_USD_History[Date(UTC)],ETH_USD_History[Value],"n/a")</f>
        <v>865.27</v>
      </c>
      <c r="H1370" s="6">
        <f>_xlfn.XLOOKUP(tbDailies[[#This Row],[Date]],VOO_USD_History[Date],VOO_USD_History[Close],"n/a")</f>
        <v>243.740005</v>
      </c>
      <c r="I1370" s="8">
        <f>_xlfn.XLOOKUP(tbDailies[[#This Row],[Date]],VIX_USD_History[DATE],VIX_USD_History[CLOSE],"n/a")</f>
        <v>25.61</v>
      </c>
      <c r="J1370" s="6">
        <f>tbDailies[[#This Row],[BTC-USD]]*tbDailies[[#This Row],[FX]]</f>
        <v>11250.156565473901</v>
      </c>
      <c r="K1370" s="6">
        <f>tbDailies[[#This Row],[ETH-USD]]*tbDailies[[#This Row],[FX]]</f>
        <v>1090.499781</v>
      </c>
      <c r="L1370" s="16">
        <f>_xlfn.XLOOKUP(tbDailies[[#This Row],[Month]],tbMonthlies[Month],tbMonthlies[US Inflation],L1371)</f>
        <v>2.2100000000000002E-2</v>
      </c>
      <c r="M1370" s="39">
        <f>_xlfn.XLOOKUP(tbDailies[[#This Row],[Month]],tbMonthlies[Month],tbMonthlies[Buffett Indicator],M1371)</f>
        <v>1.4511125951140296</v>
      </c>
      <c r="N1370" s="39">
        <f>_xlfn.XLOOKUP(tbDailies[[#This Row],[Month]],tbMonthlies[Month],tbMonthlies[CPI Indicator],N1371)</f>
        <v>0.72556167497158841</v>
      </c>
      <c r="O1370" s="39">
        <f>_xlfn.XLOOKUP(tbDailies[[#This Row],[Month]],tbMonthlies[Month],tbMonthlies[Shiller PE],O1371)</f>
        <v>0.2382</v>
      </c>
      <c r="P1370" s="39">
        <f>_xlfn.XLOOKUP(tbDailies[[#This Row],[Month]],tbMonthlies[Month],tbMonthlies[Unemployment],P1371)</f>
        <v>4.0999999999999995E-2</v>
      </c>
      <c r="Q1370" s="48">
        <f>_xlfn.XLOOKUP(tbDailies[[#This Row],[Month]],tbMonthlies[Month],tbMonthlies[Debt to GDP],Q1371)</f>
        <v>76.381</v>
      </c>
    </row>
    <row r="1371" spans="2:17" ht="30" customHeight="1" x14ac:dyDescent="0.25">
      <c r="B1371" s="10">
        <v>43142</v>
      </c>
      <c r="C1371" s="18" t="str">
        <f>TEXT(tbDailies[[#This Row],[Date]],"mmm-yy")</f>
        <v>Feb-18</v>
      </c>
      <c r="D1371" s="4">
        <v>50</v>
      </c>
      <c r="E1371" s="4" t="str">
        <f>_xlfn.XLOOKUP(tbDailies[[#This Row],[Date]],FXUSDCAD[Date],FXUSDCAD[Rate],E1372)</f>
        <v>1.2609</v>
      </c>
      <c r="F1371" s="6">
        <f>_xlfn.XLOOKUP(tbDailies[[#This Row],[Date]],BTC_USD_History[Date],BTC_USD_History[Close],"n/a")</f>
        <v>8129.9702150000003</v>
      </c>
      <c r="G1371" s="6">
        <f>_xlfn.XLOOKUP(tbDailies[[#This Row],[Date]],ETH_USD_History[Date(UTC)],ETH_USD_History[Value],"n/a")</f>
        <v>811.24</v>
      </c>
      <c r="H1371" s="6" t="str">
        <f>_xlfn.XLOOKUP(tbDailies[[#This Row],[Date]],VOO_USD_History[Date],VOO_USD_History[Close],"n/a")</f>
        <v>n/a</v>
      </c>
      <c r="I1371" s="8" t="str">
        <f>_xlfn.XLOOKUP(tbDailies[[#This Row],[Date]],VIX_USD_History[DATE],VIX_USD_History[CLOSE],"n/a")</f>
        <v>n/a</v>
      </c>
      <c r="J1371" s="6">
        <f>tbDailies[[#This Row],[BTC-USD]]*tbDailies[[#This Row],[FX]]</f>
        <v>10251.079444093499</v>
      </c>
      <c r="K1371" s="6">
        <f>tbDailies[[#This Row],[ETH-USD]]*tbDailies[[#This Row],[FX]]</f>
        <v>1022.8925159999999</v>
      </c>
      <c r="L1371" s="16">
        <f>_xlfn.XLOOKUP(tbDailies[[#This Row],[Month]],tbMonthlies[Month],tbMonthlies[US Inflation],L1372)</f>
        <v>2.2100000000000002E-2</v>
      </c>
      <c r="M1371" s="39">
        <f>_xlfn.XLOOKUP(tbDailies[[#This Row],[Month]],tbMonthlies[Month],tbMonthlies[Buffett Indicator],M1372)</f>
        <v>1.4511125951140296</v>
      </c>
      <c r="N1371" s="39">
        <f>_xlfn.XLOOKUP(tbDailies[[#This Row],[Month]],tbMonthlies[Month],tbMonthlies[CPI Indicator],N1372)</f>
        <v>0.72556167497158841</v>
      </c>
      <c r="O1371" s="39">
        <f>_xlfn.XLOOKUP(tbDailies[[#This Row],[Month]],tbMonthlies[Month],tbMonthlies[Shiller PE],O1372)</f>
        <v>0.2382</v>
      </c>
      <c r="P1371" s="39">
        <f>_xlfn.XLOOKUP(tbDailies[[#This Row],[Month]],tbMonthlies[Month],tbMonthlies[Unemployment],P1372)</f>
        <v>4.0999999999999995E-2</v>
      </c>
      <c r="Q1371" s="48">
        <f>_xlfn.XLOOKUP(tbDailies[[#This Row],[Month]],tbMonthlies[Month],tbMonthlies[Debt to GDP],Q1372)</f>
        <v>76.381</v>
      </c>
    </row>
    <row r="1372" spans="2:17" ht="30" customHeight="1" x14ac:dyDescent="0.25">
      <c r="B1372" s="10">
        <v>43141</v>
      </c>
      <c r="C1372" s="18" t="str">
        <f>TEXT(tbDailies[[#This Row],[Date]],"mmm-yy")</f>
        <v>Feb-18</v>
      </c>
      <c r="D1372" s="4">
        <v>50</v>
      </c>
      <c r="E1372" s="4" t="str">
        <f>_xlfn.XLOOKUP(tbDailies[[#This Row],[Date]],FXUSDCAD[Date],FXUSDCAD[Rate],E1373)</f>
        <v>1.2609</v>
      </c>
      <c r="F1372" s="6">
        <f>_xlfn.XLOOKUP(tbDailies[[#This Row],[Date]],BTC_USD_History[Date],BTC_USD_History[Close],"n/a")</f>
        <v>8621.9003909999992</v>
      </c>
      <c r="G1372" s="6">
        <f>_xlfn.XLOOKUP(tbDailies[[#This Row],[Date]],ETH_USD_History[Date(UTC)],ETH_USD_History[Value],"n/a")</f>
        <v>850.75</v>
      </c>
      <c r="H1372" s="6" t="str">
        <f>_xlfn.XLOOKUP(tbDailies[[#This Row],[Date]],VOO_USD_History[Date],VOO_USD_History[Close],"n/a")</f>
        <v>n/a</v>
      </c>
      <c r="I1372" s="8" t="str">
        <f>_xlfn.XLOOKUP(tbDailies[[#This Row],[Date]],VIX_USD_History[DATE],VIX_USD_History[CLOSE],"n/a")</f>
        <v>n/a</v>
      </c>
      <c r="J1372" s="6">
        <f>tbDailies[[#This Row],[BTC-USD]]*tbDailies[[#This Row],[FX]]</f>
        <v>10871.354203011899</v>
      </c>
      <c r="K1372" s="6">
        <f>tbDailies[[#This Row],[ETH-USD]]*tbDailies[[#This Row],[FX]]</f>
        <v>1072.7106749999998</v>
      </c>
      <c r="L1372" s="16">
        <f>_xlfn.XLOOKUP(tbDailies[[#This Row],[Month]],tbMonthlies[Month],tbMonthlies[US Inflation],L1373)</f>
        <v>2.2100000000000002E-2</v>
      </c>
      <c r="M1372" s="39">
        <f>_xlfn.XLOOKUP(tbDailies[[#This Row],[Month]],tbMonthlies[Month],tbMonthlies[Buffett Indicator],M1373)</f>
        <v>1.4511125951140296</v>
      </c>
      <c r="N1372" s="39">
        <f>_xlfn.XLOOKUP(tbDailies[[#This Row],[Month]],tbMonthlies[Month],tbMonthlies[CPI Indicator],N1373)</f>
        <v>0.72556167497158841</v>
      </c>
      <c r="O1372" s="39">
        <f>_xlfn.XLOOKUP(tbDailies[[#This Row],[Month]],tbMonthlies[Month],tbMonthlies[Shiller PE],O1373)</f>
        <v>0.2382</v>
      </c>
      <c r="P1372" s="39">
        <f>_xlfn.XLOOKUP(tbDailies[[#This Row],[Month]],tbMonthlies[Month],tbMonthlies[Unemployment],P1373)</f>
        <v>4.0999999999999995E-2</v>
      </c>
      <c r="Q1372" s="48">
        <f>_xlfn.XLOOKUP(tbDailies[[#This Row],[Month]],tbMonthlies[Month],tbMonthlies[Debt to GDP],Q1373)</f>
        <v>76.381</v>
      </c>
    </row>
    <row r="1373" spans="2:17" ht="30" customHeight="1" x14ac:dyDescent="0.25">
      <c r="B1373" s="10">
        <v>43140</v>
      </c>
      <c r="C1373" s="18" t="str">
        <f>TEXT(tbDailies[[#This Row],[Date]],"mmm-yy")</f>
        <v>Feb-18</v>
      </c>
      <c r="D1373" s="4">
        <v>50</v>
      </c>
      <c r="E1373" s="4" t="str">
        <f>_xlfn.XLOOKUP(tbDailies[[#This Row],[Date]],FXUSDCAD[Date],FXUSDCAD[Rate],E1374)</f>
        <v>1.2609</v>
      </c>
      <c r="F1373" s="6">
        <f>_xlfn.XLOOKUP(tbDailies[[#This Row],[Date]],BTC_USD_History[Date],BTC_USD_History[Close],"n/a")</f>
        <v>8736.9804690000001</v>
      </c>
      <c r="G1373" s="6">
        <f>_xlfn.XLOOKUP(tbDailies[[#This Row],[Date]],ETH_USD_History[Date(UTC)],ETH_USD_History[Value],"n/a")</f>
        <v>877.88</v>
      </c>
      <c r="H1373" s="6">
        <f>_xlfn.XLOOKUP(tbDailies[[#This Row],[Date]],VOO_USD_History[Date],VOO_USD_History[Close],"n/a")</f>
        <v>240.44000199999999</v>
      </c>
      <c r="I1373" s="8">
        <f>_xlfn.XLOOKUP(tbDailies[[#This Row],[Date]],VIX_USD_History[DATE],VIX_USD_History[CLOSE],"n/a")</f>
        <v>29.06</v>
      </c>
      <c r="J1373" s="6">
        <f>tbDailies[[#This Row],[BTC-USD]]*tbDailies[[#This Row],[FX]]</f>
        <v>11016.4586733621</v>
      </c>
      <c r="K1373" s="6">
        <f>tbDailies[[#This Row],[ETH-USD]]*tbDailies[[#This Row],[FX]]</f>
        <v>1106.9188919999999</v>
      </c>
      <c r="L1373" s="16">
        <f>_xlfn.XLOOKUP(tbDailies[[#This Row],[Month]],tbMonthlies[Month],tbMonthlies[US Inflation],L1374)</f>
        <v>2.2100000000000002E-2</v>
      </c>
      <c r="M1373" s="39">
        <f>_xlfn.XLOOKUP(tbDailies[[#This Row],[Month]],tbMonthlies[Month],tbMonthlies[Buffett Indicator],M1374)</f>
        <v>1.4511125951140296</v>
      </c>
      <c r="N1373" s="39">
        <f>_xlfn.XLOOKUP(tbDailies[[#This Row],[Month]],tbMonthlies[Month],tbMonthlies[CPI Indicator],N1374)</f>
        <v>0.72556167497158841</v>
      </c>
      <c r="O1373" s="39">
        <f>_xlfn.XLOOKUP(tbDailies[[#This Row],[Month]],tbMonthlies[Month],tbMonthlies[Shiller PE],O1374)</f>
        <v>0.2382</v>
      </c>
      <c r="P1373" s="39">
        <f>_xlfn.XLOOKUP(tbDailies[[#This Row],[Month]],tbMonthlies[Month],tbMonthlies[Unemployment],P1374)</f>
        <v>4.0999999999999995E-2</v>
      </c>
      <c r="Q1373" s="48">
        <f>_xlfn.XLOOKUP(tbDailies[[#This Row],[Month]],tbMonthlies[Month],tbMonthlies[Debt to GDP],Q1374)</f>
        <v>76.381</v>
      </c>
    </row>
    <row r="1374" spans="2:17" ht="30" customHeight="1" x14ac:dyDescent="0.25">
      <c r="B1374" s="10">
        <v>43139</v>
      </c>
      <c r="C1374" s="18" t="str">
        <f>TEXT(tbDailies[[#This Row],[Date]],"mmm-yy")</f>
        <v>Feb-18</v>
      </c>
      <c r="D1374" s="4">
        <v>50</v>
      </c>
      <c r="E1374" s="4" t="str">
        <f>_xlfn.XLOOKUP(tbDailies[[#This Row],[Date]],FXUSDCAD[Date],FXUSDCAD[Rate],E1375)</f>
        <v>1.2585</v>
      </c>
      <c r="F1374" s="6">
        <f>_xlfn.XLOOKUP(tbDailies[[#This Row],[Date]],BTC_USD_History[Date],BTC_USD_History[Close],"n/a")</f>
        <v>8265.5898440000001</v>
      </c>
      <c r="G1374" s="6">
        <f>_xlfn.XLOOKUP(tbDailies[[#This Row],[Date]],ETH_USD_History[Date(UTC)],ETH_USD_History[Value],"n/a")</f>
        <v>813.55</v>
      </c>
      <c r="H1374" s="6">
        <f>_xlfn.XLOOKUP(tbDailies[[#This Row],[Date]],VOO_USD_History[Date],VOO_USD_History[Close],"n/a")</f>
        <v>236.78999300000001</v>
      </c>
      <c r="I1374" s="8">
        <f>_xlfn.XLOOKUP(tbDailies[[#This Row],[Date]],VIX_USD_History[DATE],VIX_USD_History[CLOSE],"n/a")</f>
        <v>33.46</v>
      </c>
      <c r="J1374" s="6">
        <f>tbDailies[[#This Row],[BTC-USD]]*tbDailies[[#This Row],[FX]]</f>
        <v>10402.244818674</v>
      </c>
      <c r="K1374" s="6">
        <f>tbDailies[[#This Row],[ETH-USD]]*tbDailies[[#This Row],[FX]]</f>
        <v>1023.8526749999999</v>
      </c>
      <c r="L1374" s="16">
        <f>_xlfn.XLOOKUP(tbDailies[[#This Row],[Month]],tbMonthlies[Month],tbMonthlies[US Inflation],L1375)</f>
        <v>2.2100000000000002E-2</v>
      </c>
      <c r="M1374" s="39">
        <f>_xlfn.XLOOKUP(tbDailies[[#This Row],[Month]],tbMonthlies[Month],tbMonthlies[Buffett Indicator],M1375)</f>
        <v>1.4511125951140296</v>
      </c>
      <c r="N1374" s="39">
        <f>_xlfn.XLOOKUP(tbDailies[[#This Row],[Month]],tbMonthlies[Month],tbMonthlies[CPI Indicator],N1375)</f>
        <v>0.72556167497158841</v>
      </c>
      <c r="O1374" s="39">
        <f>_xlfn.XLOOKUP(tbDailies[[#This Row],[Month]],tbMonthlies[Month],tbMonthlies[Shiller PE],O1375)</f>
        <v>0.2382</v>
      </c>
      <c r="P1374" s="39">
        <f>_xlfn.XLOOKUP(tbDailies[[#This Row],[Month]],tbMonthlies[Month],tbMonthlies[Unemployment],P1375)</f>
        <v>4.0999999999999995E-2</v>
      </c>
      <c r="Q1374" s="48">
        <f>_xlfn.XLOOKUP(tbDailies[[#This Row],[Month]],tbMonthlies[Month],tbMonthlies[Debt to GDP],Q1375)</f>
        <v>76.381</v>
      </c>
    </row>
    <row r="1375" spans="2:17" ht="30" customHeight="1" x14ac:dyDescent="0.25">
      <c r="B1375" s="10">
        <v>43138</v>
      </c>
      <c r="C1375" s="18" t="str">
        <f>TEXT(tbDailies[[#This Row],[Date]],"mmm-yy")</f>
        <v>Feb-18</v>
      </c>
      <c r="D1375" s="4">
        <v>50</v>
      </c>
      <c r="E1375" s="4" t="str">
        <f>_xlfn.XLOOKUP(tbDailies[[#This Row],[Date]],FXUSDCAD[Date],FXUSDCAD[Rate],E1376)</f>
        <v>1.2546</v>
      </c>
      <c r="F1375" s="6">
        <f>_xlfn.XLOOKUP(tbDailies[[#This Row],[Date]],BTC_USD_History[Date],BTC_USD_History[Close],"n/a")</f>
        <v>7621.2998049999997</v>
      </c>
      <c r="G1375" s="6">
        <f>_xlfn.XLOOKUP(tbDailies[[#This Row],[Date]],ETH_USD_History[Date(UTC)],ETH_USD_History[Value],"n/a")</f>
        <v>751.81</v>
      </c>
      <c r="H1375" s="6">
        <f>_xlfn.XLOOKUP(tbDailies[[#This Row],[Date]],VOO_USD_History[Date],VOO_USD_History[Close],"n/a")</f>
        <v>245.929993</v>
      </c>
      <c r="I1375" s="8">
        <f>_xlfn.XLOOKUP(tbDailies[[#This Row],[Date]],VIX_USD_History[DATE],VIX_USD_History[CLOSE],"n/a")</f>
        <v>27.73</v>
      </c>
      <c r="J1375" s="6">
        <f>tbDailies[[#This Row],[BTC-USD]]*tbDailies[[#This Row],[FX]]</f>
        <v>9561.6827353529989</v>
      </c>
      <c r="K1375" s="6">
        <f>tbDailies[[#This Row],[ETH-USD]]*tbDailies[[#This Row],[FX]]</f>
        <v>943.22082599999987</v>
      </c>
      <c r="L1375" s="16">
        <f>_xlfn.XLOOKUP(tbDailies[[#This Row],[Month]],tbMonthlies[Month],tbMonthlies[US Inflation],L1376)</f>
        <v>2.2100000000000002E-2</v>
      </c>
      <c r="M1375" s="39">
        <f>_xlfn.XLOOKUP(tbDailies[[#This Row],[Month]],tbMonthlies[Month],tbMonthlies[Buffett Indicator],M1376)</f>
        <v>1.4511125951140296</v>
      </c>
      <c r="N1375" s="39">
        <f>_xlfn.XLOOKUP(tbDailies[[#This Row],[Month]],tbMonthlies[Month],tbMonthlies[CPI Indicator],N1376)</f>
        <v>0.72556167497158841</v>
      </c>
      <c r="O1375" s="39">
        <f>_xlfn.XLOOKUP(tbDailies[[#This Row],[Month]],tbMonthlies[Month],tbMonthlies[Shiller PE],O1376)</f>
        <v>0.2382</v>
      </c>
      <c r="P1375" s="39">
        <f>_xlfn.XLOOKUP(tbDailies[[#This Row],[Month]],tbMonthlies[Month],tbMonthlies[Unemployment],P1376)</f>
        <v>4.0999999999999995E-2</v>
      </c>
      <c r="Q1375" s="48">
        <f>_xlfn.XLOOKUP(tbDailies[[#This Row],[Month]],tbMonthlies[Month],tbMonthlies[Debt to GDP],Q1376)</f>
        <v>76.381</v>
      </c>
    </row>
    <row r="1376" spans="2:17" ht="30" customHeight="1" x14ac:dyDescent="0.25">
      <c r="B1376" s="10">
        <v>43137</v>
      </c>
      <c r="C1376" s="18" t="str">
        <f>TEXT(tbDailies[[#This Row],[Date]],"mmm-yy")</f>
        <v>Feb-18</v>
      </c>
      <c r="D1376" s="4">
        <v>50</v>
      </c>
      <c r="E1376" s="4" t="str">
        <f>_xlfn.XLOOKUP(tbDailies[[#This Row],[Date]],FXUSDCAD[Date],FXUSDCAD[Rate],E1377)</f>
        <v>1.2530</v>
      </c>
      <c r="F1376" s="6">
        <f>_xlfn.XLOOKUP(tbDailies[[#This Row],[Date]],BTC_USD_History[Date],BTC_USD_History[Close],"n/a")</f>
        <v>7754</v>
      </c>
      <c r="G1376" s="6">
        <f>_xlfn.XLOOKUP(tbDailies[[#This Row],[Date]],ETH_USD_History[Date(UTC)],ETH_USD_History[Value],"n/a")</f>
        <v>785.01</v>
      </c>
      <c r="H1376" s="6">
        <f>_xlfn.XLOOKUP(tbDailies[[#This Row],[Date]],VOO_USD_History[Date],VOO_USD_History[Close],"n/a")</f>
        <v>247.279999</v>
      </c>
      <c r="I1376" s="8">
        <f>_xlfn.XLOOKUP(tbDailies[[#This Row],[Date]],VIX_USD_History[DATE],VIX_USD_History[CLOSE],"n/a")</f>
        <v>29.98</v>
      </c>
      <c r="J1376" s="6">
        <f>tbDailies[[#This Row],[BTC-USD]]*tbDailies[[#This Row],[FX]]</f>
        <v>9715.7619999999988</v>
      </c>
      <c r="K1376" s="6">
        <f>tbDailies[[#This Row],[ETH-USD]]*tbDailies[[#This Row],[FX]]</f>
        <v>983.61752999999987</v>
      </c>
      <c r="L1376" s="16">
        <f>_xlfn.XLOOKUP(tbDailies[[#This Row],[Month]],tbMonthlies[Month],tbMonthlies[US Inflation],L1377)</f>
        <v>2.2100000000000002E-2</v>
      </c>
      <c r="M1376" s="39">
        <f>_xlfn.XLOOKUP(tbDailies[[#This Row],[Month]],tbMonthlies[Month],tbMonthlies[Buffett Indicator],M1377)</f>
        <v>1.4511125951140296</v>
      </c>
      <c r="N1376" s="39">
        <f>_xlfn.XLOOKUP(tbDailies[[#This Row],[Month]],tbMonthlies[Month],tbMonthlies[CPI Indicator],N1377)</f>
        <v>0.72556167497158841</v>
      </c>
      <c r="O1376" s="39">
        <f>_xlfn.XLOOKUP(tbDailies[[#This Row],[Month]],tbMonthlies[Month],tbMonthlies[Shiller PE],O1377)</f>
        <v>0.2382</v>
      </c>
      <c r="P1376" s="39">
        <f>_xlfn.XLOOKUP(tbDailies[[#This Row],[Month]],tbMonthlies[Month],tbMonthlies[Unemployment],P1377)</f>
        <v>4.0999999999999995E-2</v>
      </c>
      <c r="Q1376" s="48">
        <f>_xlfn.XLOOKUP(tbDailies[[#This Row],[Month]],tbMonthlies[Month],tbMonthlies[Debt to GDP],Q1377)</f>
        <v>76.381</v>
      </c>
    </row>
    <row r="1377" spans="2:17" ht="30" customHeight="1" x14ac:dyDescent="0.25">
      <c r="B1377" s="10">
        <v>43136</v>
      </c>
      <c r="C1377" s="18" t="str">
        <f>TEXT(tbDailies[[#This Row],[Date]],"mmm-yy")</f>
        <v>Feb-18</v>
      </c>
      <c r="D1377" s="4">
        <v>50</v>
      </c>
      <c r="E1377" s="4" t="str">
        <f>_xlfn.XLOOKUP(tbDailies[[#This Row],[Date]],FXUSDCAD[Date],FXUSDCAD[Rate],E1378)</f>
        <v>1.2483</v>
      </c>
      <c r="F1377" s="6">
        <f>_xlfn.XLOOKUP(tbDailies[[#This Row],[Date]],BTC_USD_History[Date],BTC_USD_History[Close],"n/a")</f>
        <v>6955.2700199999999</v>
      </c>
      <c r="G1377" s="6">
        <f>_xlfn.XLOOKUP(tbDailies[[#This Row],[Date]],ETH_USD_History[Date(UTC)],ETH_USD_History[Value],"n/a")</f>
        <v>695.08</v>
      </c>
      <c r="H1377" s="6">
        <f>_xlfn.XLOOKUP(tbDailies[[#This Row],[Date]],VOO_USD_History[Date],VOO_USD_History[Close],"n/a")</f>
        <v>242.78999300000001</v>
      </c>
      <c r="I1377" s="8">
        <f>_xlfn.XLOOKUP(tbDailies[[#This Row],[Date]],VIX_USD_History[DATE],VIX_USD_History[CLOSE],"n/a")</f>
        <v>37.32</v>
      </c>
      <c r="J1377" s="6">
        <f>tbDailies[[#This Row],[BTC-USD]]*tbDailies[[#This Row],[FX]]</f>
        <v>8682.2635659659991</v>
      </c>
      <c r="K1377" s="6">
        <f>tbDailies[[#This Row],[ETH-USD]]*tbDailies[[#This Row],[FX]]</f>
        <v>867.668364</v>
      </c>
      <c r="L1377" s="16">
        <f>_xlfn.XLOOKUP(tbDailies[[#This Row],[Month]],tbMonthlies[Month],tbMonthlies[US Inflation],L1378)</f>
        <v>2.2100000000000002E-2</v>
      </c>
      <c r="M1377" s="39">
        <f>_xlfn.XLOOKUP(tbDailies[[#This Row],[Month]],tbMonthlies[Month],tbMonthlies[Buffett Indicator],M1378)</f>
        <v>1.4511125951140296</v>
      </c>
      <c r="N1377" s="39">
        <f>_xlfn.XLOOKUP(tbDailies[[#This Row],[Month]],tbMonthlies[Month],tbMonthlies[CPI Indicator],N1378)</f>
        <v>0.72556167497158841</v>
      </c>
      <c r="O1377" s="39">
        <f>_xlfn.XLOOKUP(tbDailies[[#This Row],[Month]],tbMonthlies[Month],tbMonthlies[Shiller PE],O1378)</f>
        <v>0.2382</v>
      </c>
      <c r="P1377" s="39">
        <f>_xlfn.XLOOKUP(tbDailies[[#This Row],[Month]],tbMonthlies[Month],tbMonthlies[Unemployment],P1378)</f>
        <v>4.0999999999999995E-2</v>
      </c>
      <c r="Q1377" s="48">
        <f>_xlfn.XLOOKUP(tbDailies[[#This Row],[Month]],tbMonthlies[Month],tbMonthlies[Debt to GDP],Q1378)</f>
        <v>76.381</v>
      </c>
    </row>
    <row r="1378" spans="2:17" ht="30" customHeight="1" x14ac:dyDescent="0.25">
      <c r="B1378" s="10">
        <v>43135</v>
      </c>
      <c r="C1378" s="18" t="str">
        <f>TEXT(tbDailies[[#This Row],[Date]],"mmm-yy")</f>
        <v>Feb-18</v>
      </c>
      <c r="D1378" s="4">
        <v>50</v>
      </c>
      <c r="E1378" s="4" t="str">
        <f>_xlfn.XLOOKUP(tbDailies[[#This Row],[Date]],FXUSDCAD[Date],FXUSDCAD[Rate],E1379)</f>
        <v>1.2380</v>
      </c>
      <c r="F1378" s="6">
        <f>_xlfn.XLOOKUP(tbDailies[[#This Row],[Date]],BTC_USD_History[Date],BTC_USD_History[Close],"n/a")</f>
        <v>8277.0097659999992</v>
      </c>
      <c r="G1378" s="6">
        <f>_xlfn.XLOOKUP(tbDailies[[#This Row],[Date]],ETH_USD_History[Date(UTC)],ETH_USD_History[Value],"n/a")</f>
        <v>827.59</v>
      </c>
      <c r="H1378" s="6" t="str">
        <f>_xlfn.XLOOKUP(tbDailies[[#This Row],[Date]],VOO_USD_History[Date],VOO_USD_History[Close],"n/a")</f>
        <v>n/a</v>
      </c>
      <c r="I1378" s="8" t="str">
        <f>_xlfn.XLOOKUP(tbDailies[[#This Row],[Date]],VIX_USD_History[DATE],VIX_USD_History[CLOSE],"n/a")</f>
        <v>n/a</v>
      </c>
      <c r="J1378" s="6">
        <f>tbDailies[[#This Row],[BTC-USD]]*tbDailies[[#This Row],[FX]]</f>
        <v>10246.938090307998</v>
      </c>
      <c r="K1378" s="6">
        <f>tbDailies[[#This Row],[ETH-USD]]*tbDailies[[#This Row],[FX]]</f>
        <v>1024.5564200000001</v>
      </c>
      <c r="L1378" s="16">
        <f>_xlfn.XLOOKUP(tbDailies[[#This Row],[Month]],tbMonthlies[Month],tbMonthlies[US Inflation],L1379)</f>
        <v>2.2100000000000002E-2</v>
      </c>
      <c r="M1378" s="39">
        <f>_xlfn.XLOOKUP(tbDailies[[#This Row],[Month]],tbMonthlies[Month],tbMonthlies[Buffett Indicator],M1379)</f>
        <v>1.4511125951140296</v>
      </c>
      <c r="N1378" s="39">
        <f>_xlfn.XLOOKUP(tbDailies[[#This Row],[Month]],tbMonthlies[Month],tbMonthlies[CPI Indicator],N1379)</f>
        <v>0.72556167497158841</v>
      </c>
      <c r="O1378" s="39">
        <f>_xlfn.XLOOKUP(tbDailies[[#This Row],[Month]],tbMonthlies[Month],tbMonthlies[Shiller PE],O1379)</f>
        <v>0.2382</v>
      </c>
      <c r="P1378" s="39">
        <f>_xlfn.XLOOKUP(tbDailies[[#This Row],[Month]],tbMonthlies[Month],tbMonthlies[Unemployment],P1379)</f>
        <v>4.0999999999999995E-2</v>
      </c>
      <c r="Q1378" s="48">
        <f>_xlfn.XLOOKUP(tbDailies[[#This Row],[Month]],tbMonthlies[Month],tbMonthlies[Debt to GDP],Q1379)</f>
        <v>76.381</v>
      </c>
    </row>
    <row r="1379" spans="2:17" ht="30" customHeight="1" x14ac:dyDescent="0.25">
      <c r="B1379" s="10">
        <v>43134</v>
      </c>
      <c r="C1379" s="18" t="str">
        <f>TEXT(tbDailies[[#This Row],[Date]],"mmm-yy")</f>
        <v>Feb-18</v>
      </c>
      <c r="D1379" s="4">
        <v>50</v>
      </c>
      <c r="E1379" s="4" t="str">
        <f>_xlfn.XLOOKUP(tbDailies[[#This Row],[Date]],FXUSDCAD[Date],FXUSDCAD[Rate],E1380)</f>
        <v>1.2380</v>
      </c>
      <c r="F1379" s="6">
        <f>_xlfn.XLOOKUP(tbDailies[[#This Row],[Date]],BTC_USD_History[Date],BTC_USD_History[Close],"n/a")</f>
        <v>9174.9101559999999</v>
      </c>
      <c r="G1379" s="6">
        <f>_xlfn.XLOOKUP(tbDailies[[#This Row],[Date]],ETH_USD_History[Date(UTC)],ETH_USD_History[Value],"n/a")</f>
        <v>970.87</v>
      </c>
      <c r="H1379" s="6" t="str">
        <f>_xlfn.XLOOKUP(tbDailies[[#This Row],[Date]],VOO_USD_History[Date],VOO_USD_History[Close],"n/a")</f>
        <v>n/a</v>
      </c>
      <c r="I1379" s="8" t="str">
        <f>_xlfn.XLOOKUP(tbDailies[[#This Row],[Date]],VIX_USD_History[DATE],VIX_USD_History[CLOSE],"n/a")</f>
        <v>n/a</v>
      </c>
      <c r="J1379" s="6">
        <f>tbDailies[[#This Row],[BTC-USD]]*tbDailies[[#This Row],[FX]]</f>
        <v>11358.538773128001</v>
      </c>
      <c r="K1379" s="6">
        <f>tbDailies[[#This Row],[ETH-USD]]*tbDailies[[#This Row],[FX]]</f>
        <v>1201.93706</v>
      </c>
      <c r="L1379" s="16">
        <f>_xlfn.XLOOKUP(tbDailies[[#This Row],[Month]],tbMonthlies[Month],tbMonthlies[US Inflation],L1380)</f>
        <v>2.2100000000000002E-2</v>
      </c>
      <c r="M1379" s="39">
        <f>_xlfn.XLOOKUP(tbDailies[[#This Row],[Month]],tbMonthlies[Month],tbMonthlies[Buffett Indicator],M1380)</f>
        <v>1.4511125951140296</v>
      </c>
      <c r="N1379" s="39">
        <f>_xlfn.XLOOKUP(tbDailies[[#This Row],[Month]],tbMonthlies[Month],tbMonthlies[CPI Indicator],N1380)</f>
        <v>0.72556167497158841</v>
      </c>
      <c r="O1379" s="39">
        <f>_xlfn.XLOOKUP(tbDailies[[#This Row],[Month]],tbMonthlies[Month],tbMonthlies[Shiller PE],O1380)</f>
        <v>0.2382</v>
      </c>
      <c r="P1379" s="39">
        <f>_xlfn.XLOOKUP(tbDailies[[#This Row],[Month]],tbMonthlies[Month],tbMonthlies[Unemployment],P1380)</f>
        <v>4.0999999999999995E-2</v>
      </c>
      <c r="Q1379" s="48">
        <f>_xlfn.XLOOKUP(tbDailies[[#This Row],[Month]],tbMonthlies[Month],tbMonthlies[Debt to GDP],Q1380)</f>
        <v>76.381</v>
      </c>
    </row>
    <row r="1380" spans="2:17" ht="30" customHeight="1" x14ac:dyDescent="0.25">
      <c r="B1380" s="10">
        <v>43133</v>
      </c>
      <c r="C1380" s="18" t="str">
        <f>TEXT(tbDailies[[#This Row],[Date]],"mmm-yy")</f>
        <v>Feb-18</v>
      </c>
      <c r="D1380" s="4">
        <v>50</v>
      </c>
      <c r="E1380" s="4" t="str">
        <f>_xlfn.XLOOKUP(tbDailies[[#This Row],[Date]],FXUSDCAD[Date],FXUSDCAD[Rate],E1381)</f>
        <v>1.2380</v>
      </c>
      <c r="F1380" s="6">
        <f>_xlfn.XLOOKUP(tbDailies[[#This Row],[Date]],BTC_USD_History[Date],BTC_USD_History[Close],"n/a")</f>
        <v>8830.75</v>
      </c>
      <c r="G1380" s="6">
        <f>_xlfn.XLOOKUP(tbDailies[[#This Row],[Date]],ETH_USD_History[Date(UTC)],ETH_USD_History[Value],"n/a")</f>
        <v>917.47</v>
      </c>
      <c r="H1380" s="6">
        <f>_xlfn.XLOOKUP(tbDailies[[#This Row],[Date]],VOO_USD_History[Date],VOO_USD_History[Close],"n/a")</f>
        <v>253.19000199999999</v>
      </c>
      <c r="I1380" s="8">
        <f>_xlfn.XLOOKUP(tbDailies[[#This Row],[Date]],VIX_USD_History[DATE],VIX_USD_History[CLOSE],"n/a")</f>
        <v>17.309999999999999</v>
      </c>
      <c r="J1380" s="6">
        <f>tbDailies[[#This Row],[BTC-USD]]*tbDailies[[#This Row],[FX]]</f>
        <v>10932.468499999999</v>
      </c>
      <c r="K1380" s="6">
        <f>tbDailies[[#This Row],[ETH-USD]]*tbDailies[[#This Row],[FX]]</f>
        <v>1135.8278600000001</v>
      </c>
      <c r="L1380" s="16">
        <f>_xlfn.XLOOKUP(tbDailies[[#This Row],[Month]],tbMonthlies[Month],tbMonthlies[US Inflation],L1381)</f>
        <v>2.2100000000000002E-2</v>
      </c>
      <c r="M1380" s="39">
        <f>_xlfn.XLOOKUP(tbDailies[[#This Row],[Month]],tbMonthlies[Month],tbMonthlies[Buffett Indicator],M1381)</f>
        <v>1.4511125951140296</v>
      </c>
      <c r="N1380" s="39">
        <f>_xlfn.XLOOKUP(tbDailies[[#This Row],[Month]],tbMonthlies[Month],tbMonthlies[CPI Indicator],N1381)</f>
        <v>0.72556167497158841</v>
      </c>
      <c r="O1380" s="39">
        <f>_xlfn.XLOOKUP(tbDailies[[#This Row],[Month]],tbMonthlies[Month],tbMonthlies[Shiller PE],O1381)</f>
        <v>0.2382</v>
      </c>
      <c r="P1380" s="39">
        <f>_xlfn.XLOOKUP(tbDailies[[#This Row],[Month]],tbMonthlies[Month],tbMonthlies[Unemployment],P1381)</f>
        <v>4.0999999999999995E-2</v>
      </c>
      <c r="Q1380" s="48">
        <f>_xlfn.XLOOKUP(tbDailies[[#This Row],[Month]],tbMonthlies[Month],tbMonthlies[Debt to GDP],Q1381)</f>
        <v>76.381</v>
      </c>
    </row>
    <row r="1381" spans="2:17" ht="30" customHeight="1" x14ac:dyDescent="0.25">
      <c r="B1381" s="10">
        <v>43132</v>
      </c>
      <c r="C1381" s="18" t="str">
        <f>TEXT(tbDailies[[#This Row],[Date]],"mmm-yy")</f>
        <v>Feb-18</v>
      </c>
      <c r="D1381" s="4">
        <v>50</v>
      </c>
      <c r="E1381" s="4" t="str">
        <f>_xlfn.XLOOKUP(tbDailies[[#This Row],[Date]],FXUSDCAD[Date],FXUSDCAD[Rate],E1382)</f>
        <v>1.2288</v>
      </c>
      <c r="F1381" s="6">
        <f>_xlfn.XLOOKUP(tbDailies[[#This Row],[Date]],BTC_USD_History[Date],BTC_USD_History[Close],"n/a")</f>
        <v>9170.5400389999995</v>
      </c>
      <c r="G1381" s="6">
        <f>_xlfn.XLOOKUP(tbDailies[[#This Row],[Date]],ETH_USD_History[Date(UTC)],ETH_USD_History[Value],"n/a")</f>
        <v>1026.19</v>
      </c>
      <c r="H1381" s="6">
        <f>_xlfn.XLOOKUP(tbDailies[[#This Row],[Date]],VOO_USD_History[Date],VOO_USD_History[Close],"n/a")</f>
        <v>258.73001099999999</v>
      </c>
      <c r="I1381" s="8">
        <f>_xlfn.XLOOKUP(tbDailies[[#This Row],[Date]],VIX_USD_History[DATE],VIX_USD_History[CLOSE],"n/a")</f>
        <v>13.47</v>
      </c>
      <c r="J1381" s="6">
        <f>tbDailies[[#This Row],[BTC-USD]]*tbDailies[[#This Row],[FX]]</f>
        <v>11268.759599923198</v>
      </c>
      <c r="K1381" s="6">
        <f>tbDailies[[#This Row],[ETH-USD]]*tbDailies[[#This Row],[FX]]</f>
        <v>1260.982272</v>
      </c>
      <c r="L1381" s="16">
        <f>_xlfn.XLOOKUP(tbDailies[[#This Row],[Month]],tbMonthlies[Month],tbMonthlies[US Inflation],L1382)</f>
        <v>2.2100000000000002E-2</v>
      </c>
      <c r="M1381" s="39">
        <f>_xlfn.XLOOKUP(tbDailies[[#This Row],[Month]],tbMonthlies[Month],tbMonthlies[Buffett Indicator],M1382)</f>
        <v>1.4511125951140296</v>
      </c>
      <c r="N1381" s="39">
        <f>_xlfn.XLOOKUP(tbDailies[[#This Row],[Month]],tbMonthlies[Month],tbMonthlies[CPI Indicator],N1382)</f>
        <v>0.72556167497158841</v>
      </c>
      <c r="O1381" s="39">
        <f>_xlfn.XLOOKUP(tbDailies[[#This Row],[Month]],tbMonthlies[Month],tbMonthlies[Shiller PE],O1382)</f>
        <v>0.2382</v>
      </c>
      <c r="P1381" s="39">
        <f>_xlfn.XLOOKUP(tbDailies[[#This Row],[Month]],tbMonthlies[Month],tbMonthlies[Unemployment],P1382)</f>
        <v>4.0999999999999995E-2</v>
      </c>
      <c r="Q1381" s="48">
        <f>_xlfn.XLOOKUP(tbDailies[[#This Row],[Month]],tbMonthlies[Month],tbMonthlies[Debt to GDP],Q1382)</f>
        <v>76.381</v>
      </c>
    </row>
    <row r="1382" spans="2:17" ht="30" customHeight="1" x14ac:dyDescent="0.25">
      <c r="B1382" s="10">
        <v>43131</v>
      </c>
      <c r="C1382" s="18" t="str">
        <f>TEXT(tbDailies[[#This Row],[Date]],"mmm-yy")</f>
        <v>Jan-18</v>
      </c>
      <c r="D1382" s="4">
        <v>50</v>
      </c>
      <c r="E1382" s="4" t="str">
        <f>_xlfn.XLOOKUP(tbDailies[[#This Row],[Date]],FXUSDCAD[Date],FXUSDCAD[Rate],E1383)</f>
        <v>1.2293</v>
      </c>
      <c r="F1382" s="6">
        <f>_xlfn.XLOOKUP(tbDailies[[#This Row],[Date]],BTC_USD_History[Date],BTC_USD_History[Close],"n/a")</f>
        <v>10221.099609000001</v>
      </c>
      <c r="G1382" s="6">
        <f>_xlfn.XLOOKUP(tbDailies[[#This Row],[Date]],ETH_USD_History[Date(UTC)],ETH_USD_History[Value],"n/a")</f>
        <v>1111.31</v>
      </c>
      <c r="H1382" s="6">
        <f>_xlfn.XLOOKUP(tbDailies[[#This Row],[Date]],VOO_USD_History[Date],VOO_USD_History[Close],"n/a")</f>
        <v>258.98998999999998</v>
      </c>
      <c r="I1382" s="8">
        <f>_xlfn.XLOOKUP(tbDailies[[#This Row],[Date]],VIX_USD_History[DATE],VIX_USD_History[CLOSE],"n/a")</f>
        <v>13.54</v>
      </c>
      <c r="J1382" s="6">
        <f>tbDailies[[#This Row],[BTC-USD]]*tbDailies[[#This Row],[FX]]</f>
        <v>12564.797749343701</v>
      </c>
      <c r="K1382" s="6">
        <f>tbDailies[[#This Row],[ETH-USD]]*tbDailies[[#This Row],[FX]]</f>
        <v>1366.1333830000001</v>
      </c>
      <c r="L1382" s="16">
        <f>_xlfn.XLOOKUP(tbDailies[[#This Row],[Month]],tbMonthlies[Month],tbMonthlies[US Inflation],L1383)</f>
        <v>2.07E-2</v>
      </c>
      <c r="M1382" s="39">
        <f>_xlfn.XLOOKUP(tbDailies[[#This Row],[Month]],tbMonthlies[Month],tbMonthlies[Buffett Indicator],M1383)</f>
        <v>1.3627311862419029</v>
      </c>
      <c r="N1382" s="39">
        <f>_xlfn.XLOOKUP(tbDailies[[#This Row],[Month]],tbMonthlies[Month],tbMonthlies[CPI Indicator],N1383)</f>
        <v>0.7142815514176647</v>
      </c>
      <c r="O1382" s="39">
        <f>_xlfn.XLOOKUP(tbDailies[[#This Row],[Month]],tbMonthlies[Month],tbMonthlies[Shiller PE],O1383)</f>
        <v>0.24969999999999998</v>
      </c>
      <c r="P1382" s="39">
        <f>_xlfn.XLOOKUP(tbDailies[[#This Row],[Month]],tbMonthlies[Month],tbMonthlies[Unemployment],P1383)</f>
        <v>0.04</v>
      </c>
      <c r="Q1382" s="48">
        <f>_xlfn.XLOOKUP(tbDailies[[#This Row],[Month]],tbMonthlies[Month],tbMonthlies[Debt to GDP],Q1383)</f>
        <v>76.381</v>
      </c>
    </row>
    <row r="1383" spans="2:17" ht="30" customHeight="1" x14ac:dyDescent="0.25">
      <c r="B1383" s="10">
        <v>43130</v>
      </c>
      <c r="C1383" s="18" t="str">
        <f>TEXT(tbDailies[[#This Row],[Date]],"mmm-yy")</f>
        <v>Jan-18</v>
      </c>
      <c r="D1383" s="4">
        <v>50</v>
      </c>
      <c r="E1383" s="4" t="str">
        <f>_xlfn.XLOOKUP(tbDailies[[#This Row],[Date]],FXUSDCAD[Date],FXUSDCAD[Rate],E1384)</f>
        <v>1.2328</v>
      </c>
      <c r="F1383" s="6">
        <f>_xlfn.XLOOKUP(tbDailies[[#This Row],[Date]],BTC_USD_History[Date],BTC_USD_History[Close],"n/a")</f>
        <v>10106.299805000001</v>
      </c>
      <c r="G1383" s="6">
        <f>_xlfn.XLOOKUP(tbDailies[[#This Row],[Date]],ETH_USD_History[Date(UTC)],ETH_USD_History[Value],"n/a")</f>
        <v>1063.75</v>
      </c>
      <c r="H1383" s="6">
        <f>_xlfn.XLOOKUP(tbDailies[[#This Row],[Date]],VOO_USD_History[Date],VOO_USD_History[Close],"n/a")</f>
        <v>258.75</v>
      </c>
      <c r="I1383" s="8">
        <f>_xlfn.XLOOKUP(tbDailies[[#This Row],[Date]],VIX_USD_History[DATE],VIX_USD_History[CLOSE],"n/a")</f>
        <v>14.79</v>
      </c>
      <c r="J1383" s="6">
        <f>tbDailies[[#This Row],[BTC-USD]]*tbDailies[[#This Row],[FX]]</f>
        <v>12459.046399604</v>
      </c>
      <c r="K1383" s="6">
        <f>tbDailies[[#This Row],[ETH-USD]]*tbDailies[[#This Row],[FX]]</f>
        <v>1311.3909999999998</v>
      </c>
      <c r="L1383" s="16">
        <f>_xlfn.XLOOKUP(tbDailies[[#This Row],[Month]],tbMonthlies[Month],tbMonthlies[US Inflation],L1384)</f>
        <v>2.07E-2</v>
      </c>
      <c r="M1383" s="39">
        <f>_xlfn.XLOOKUP(tbDailies[[#This Row],[Month]],tbMonthlies[Month],tbMonthlies[Buffett Indicator],M1384)</f>
        <v>1.3627311862419029</v>
      </c>
      <c r="N1383" s="39">
        <f>_xlfn.XLOOKUP(tbDailies[[#This Row],[Month]],tbMonthlies[Month],tbMonthlies[CPI Indicator],N1384)</f>
        <v>0.7142815514176647</v>
      </c>
      <c r="O1383" s="39">
        <f>_xlfn.XLOOKUP(tbDailies[[#This Row],[Month]],tbMonthlies[Month],tbMonthlies[Shiller PE],O1384)</f>
        <v>0.24969999999999998</v>
      </c>
      <c r="P1383" s="39">
        <f>_xlfn.XLOOKUP(tbDailies[[#This Row],[Month]],tbMonthlies[Month],tbMonthlies[Unemployment],P1384)</f>
        <v>0.04</v>
      </c>
      <c r="Q1383" s="48">
        <f>_xlfn.XLOOKUP(tbDailies[[#This Row],[Month]],tbMonthlies[Month],tbMonthlies[Debt to GDP],Q1384)</f>
        <v>76.381</v>
      </c>
    </row>
    <row r="1384" spans="2:17" ht="30" customHeight="1" x14ac:dyDescent="0.25">
      <c r="B1384" s="10">
        <v>43129</v>
      </c>
      <c r="C1384" s="18" t="str">
        <f>TEXT(tbDailies[[#This Row],[Date]],"mmm-yy")</f>
        <v>Jan-18</v>
      </c>
      <c r="D1384" s="4">
        <v>50</v>
      </c>
      <c r="E1384" s="4" t="str">
        <f>_xlfn.XLOOKUP(tbDailies[[#This Row],[Date]],FXUSDCAD[Date],FXUSDCAD[Rate],E1385)</f>
        <v>1.2335</v>
      </c>
      <c r="F1384" s="6">
        <f>_xlfn.XLOOKUP(tbDailies[[#This Row],[Date]],BTC_USD_History[Date],BTC_USD_History[Close],"n/a")</f>
        <v>11296.400390999999</v>
      </c>
      <c r="G1384" s="6">
        <f>_xlfn.XLOOKUP(tbDailies[[#This Row],[Date]],ETH_USD_History[Date(UTC)],ETH_USD_History[Value],"n/a")</f>
        <v>1169.96</v>
      </c>
      <c r="H1384" s="6">
        <f>_xlfn.XLOOKUP(tbDailies[[#This Row],[Date]],VOO_USD_History[Date],VOO_USD_History[Close],"n/a")</f>
        <v>261.540009</v>
      </c>
      <c r="I1384" s="8">
        <f>_xlfn.XLOOKUP(tbDailies[[#This Row],[Date]],VIX_USD_History[DATE],VIX_USD_History[CLOSE],"n/a")</f>
        <v>13.84</v>
      </c>
      <c r="J1384" s="6">
        <f>tbDailies[[#This Row],[BTC-USD]]*tbDailies[[#This Row],[FX]]</f>
        <v>13934.109882298499</v>
      </c>
      <c r="K1384" s="6">
        <f>tbDailies[[#This Row],[ETH-USD]]*tbDailies[[#This Row],[FX]]</f>
        <v>1443.1456600000001</v>
      </c>
      <c r="L1384" s="16">
        <f>_xlfn.XLOOKUP(tbDailies[[#This Row],[Month]],tbMonthlies[Month],tbMonthlies[US Inflation],L1385)</f>
        <v>2.07E-2</v>
      </c>
      <c r="M1384" s="39">
        <f>_xlfn.XLOOKUP(tbDailies[[#This Row],[Month]],tbMonthlies[Month],tbMonthlies[Buffett Indicator],M1385)</f>
        <v>1.3627311862419029</v>
      </c>
      <c r="N1384" s="39">
        <f>_xlfn.XLOOKUP(tbDailies[[#This Row],[Month]],tbMonthlies[Month],tbMonthlies[CPI Indicator],N1385)</f>
        <v>0.7142815514176647</v>
      </c>
      <c r="O1384" s="39">
        <f>_xlfn.XLOOKUP(tbDailies[[#This Row],[Month]],tbMonthlies[Month],tbMonthlies[Shiller PE],O1385)</f>
        <v>0.24969999999999998</v>
      </c>
      <c r="P1384" s="39">
        <f>_xlfn.XLOOKUP(tbDailies[[#This Row],[Month]],tbMonthlies[Month],tbMonthlies[Unemployment],P1385)</f>
        <v>0.04</v>
      </c>
      <c r="Q1384" s="48">
        <f>_xlfn.XLOOKUP(tbDailies[[#This Row],[Month]],tbMonthlies[Month],tbMonthlies[Debt to GDP],Q1385)</f>
        <v>76.381</v>
      </c>
    </row>
    <row r="1385" spans="2:17" ht="30" customHeight="1" x14ac:dyDescent="0.25">
      <c r="B1385" s="10">
        <v>43128</v>
      </c>
      <c r="C1385" s="18" t="str">
        <f>TEXT(tbDailies[[#This Row],[Date]],"mmm-yy")</f>
        <v>Jan-18</v>
      </c>
      <c r="D1385" s="4">
        <v>50</v>
      </c>
      <c r="E1385" s="4" t="str">
        <f>_xlfn.XLOOKUP(tbDailies[[#This Row],[Date]],FXUSDCAD[Date],FXUSDCAD[Rate],E1386)</f>
        <v>1.2321</v>
      </c>
      <c r="F1385" s="6">
        <f>_xlfn.XLOOKUP(tbDailies[[#This Row],[Date]],BTC_USD_History[Date],BTC_USD_History[Close],"n/a")</f>
        <v>11786.299805000001</v>
      </c>
      <c r="G1385" s="6">
        <f>_xlfn.XLOOKUP(tbDailies[[#This Row],[Date]],ETH_USD_History[Date(UTC)],ETH_USD_History[Value],"n/a")</f>
        <v>1231.58</v>
      </c>
      <c r="H1385" s="6" t="str">
        <f>_xlfn.XLOOKUP(tbDailies[[#This Row],[Date]],VOO_USD_History[Date],VOO_USD_History[Close],"n/a")</f>
        <v>n/a</v>
      </c>
      <c r="I1385" s="8" t="str">
        <f>_xlfn.XLOOKUP(tbDailies[[#This Row],[Date]],VIX_USD_History[DATE],VIX_USD_History[CLOSE],"n/a")</f>
        <v>n/a</v>
      </c>
      <c r="J1385" s="6">
        <f>tbDailies[[#This Row],[BTC-USD]]*tbDailies[[#This Row],[FX]]</f>
        <v>14521.899989740501</v>
      </c>
      <c r="K1385" s="6">
        <f>tbDailies[[#This Row],[ETH-USD]]*tbDailies[[#This Row],[FX]]</f>
        <v>1517.4297179999999</v>
      </c>
      <c r="L1385" s="16">
        <f>_xlfn.XLOOKUP(tbDailies[[#This Row],[Month]],tbMonthlies[Month],tbMonthlies[US Inflation],L1386)</f>
        <v>2.07E-2</v>
      </c>
      <c r="M1385" s="39">
        <f>_xlfn.XLOOKUP(tbDailies[[#This Row],[Month]],tbMonthlies[Month],tbMonthlies[Buffett Indicator],M1386)</f>
        <v>1.3627311862419029</v>
      </c>
      <c r="N1385" s="39">
        <f>_xlfn.XLOOKUP(tbDailies[[#This Row],[Month]],tbMonthlies[Month],tbMonthlies[CPI Indicator],N1386)</f>
        <v>0.7142815514176647</v>
      </c>
      <c r="O1385" s="39">
        <f>_xlfn.XLOOKUP(tbDailies[[#This Row],[Month]],tbMonthlies[Month],tbMonthlies[Shiller PE],O1386)</f>
        <v>0.24969999999999998</v>
      </c>
      <c r="P1385" s="39">
        <f>_xlfn.XLOOKUP(tbDailies[[#This Row],[Month]],tbMonthlies[Month],tbMonthlies[Unemployment],P1386)</f>
        <v>0.04</v>
      </c>
      <c r="Q1385" s="48">
        <f>_xlfn.XLOOKUP(tbDailies[[#This Row],[Month]],tbMonthlies[Month],tbMonthlies[Debt to GDP],Q1386)</f>
        <v>76.381</v>
      </c>
    </row>
    <row r="1386" spans="2:17" ht="30" customHeight="1" x14ac:dyDescent="0.25">
      <c r="B1386" s="10">
        <v>43127</v>
      </c>
      <c r="C1386" s="18" t="str">
        <f>TEXT(tbDailies[[#This Row],[Date]],"mmm-yy")</f>
        <v>Jan-18</v>
      </c>
      <c r="D1386" s="4">
        <v>50</v>
      </c>
      <c r="E1386" s="4" t="str">
        <f>_xlfn.XLOOKUP(tbDailies[[#This Row],[Date]],FXUSDCAD[Date],FXUSDCAD[Rate],E1387)</f>
        <v>1.2321</v>
      </c>
      <c r="F1386" s="6">
        <f>_xlfn.XLOOKUP(tbDailies[[#This Row],[Date]],BTC_USD_History[Date],BTC_USD_History[Close],"n/a")</f>
        <v>11440.700194999999</v>
      </c>
      <c r="G1386" s="6">
        <f>_xlfn.XLOOKUP(tbDailies[[#This Row],[Date]],ETH_USD_History[Date(UTC)],ETH_USD_History[Value],"n/a")</f>
        <v>1109.08</v>
      </c>
      <c r="H1386" s="6" t="str">
        <f>_xlfn.XLOOKUP(tbDailies[[#This Row],[Date]],VOO_USD_History[Date],VOO_USD_History[Close],"n/a")</f>
        <v>n/a</v>
      </c>
      <c r="I1386" s="8" t="str">
        <f>_xlfn.XLOOKUP(tbDailies[[#This Row],[Date]],VIX_USD_History[DATE],VIX_USD_History[CLOSE],"n/a")</f>
        <v>n/a</v>
      </c>
      <c r="J1386" s="6">
        <f>tbDailies[[#This Row],[BTC-USD]]*tbDailies[[#This Row],[FX]]</f>
        <v>14096.086710259498</v>
      </c>
      <c r="K1386" s="6">
        <f>tbDailies[[#This Row],[ETH-USD]]*tbDailies[[#This Row],[FX]]</f>
        <v>1366.4974679999998</v>
      </c>
      <c r="L1386" s="16">
        <f>_xlfn.XLOOKUP(tbDailies[[#This Row],[Month]],tbMonthlies[Month],tbMonthlies[US Inflation],L1387)</f>
        <v>2.07E-2</v>
      </c>
      <c r="M1386" s="39">
        <f>_xlfn.XLOOKUP(tbDailies[[#This Row],[Month]],tbMonthlies[Month],tbMonthlies[Buffett Indicator],M1387)</f>
        <v>1.3627311862419029</v>
      </c>
      <c r="N1386" s="39">
        <f>_xlfn.XLOOKUP(tbDailies[[#This Row],[Month]],tbMonthlies[Month],tbMonthlies[CPI Indicator],N1387)</f>
        <v>0.7142815514176647</v>
      </c>
      <c r="O1386" s="39">
        <f>_xlfn.XLOOKUP(tbDailies[[#This Row],[Month]],tbMonthlies[Month],tbMonthlies[Shiller PE],O1387)</f>
        <v>0.24969999999999998</v>
      </c>
      <c r="P1386" s="39">
        <f>_xlfn.XLOOKUP(tbDailies[[#This Row],[Month]],tbMonthlies[Month],tbMonthlies[Unemployment],P1387)</f>
        <v>0.04</v>
      </c>
      <c r="Q1386" s="48">
        <f>_xlfn.XLOOKUP(tbDailies[[#This Row],[Month]],tbMonthlies[Month],tbMonthlies[Debt to GDP],Q1387)</f>
        <v>76.381</v>
      </c>
    </row>
    <row r="1387" spans="2:17" ht="30" customHeight="1" x14ac:dyDescent="0.25">
      <c r="B1387" s="10">
        <v>43126</v>
      </c>
      <c r="C1387" s="18" t="str">
        <f>TEXT(tbDailies[[#This Row],[Date]],"mmm-yy")</f>
        <v>Jan-18</v>
      </c>
      <c r="D1387" s="4">
        <v>50</v>
      </c>
      <c r="E1387" s="4" t="str">
        <f>_xlfn.XLOOKUP(tbDailies[[#This Row],[Date]],FXUSDCAD[Date],FXUSDCAD[Rate],E1388)</f>
        <v>1.2321</v>
      </c>
      <c r="F1387" s="6">
        <f>_xlfn.XLOOKUP(tbDailies[[#This Row],[Date]],BTC_USD_History[Date],BTC_USD_History[Close],"n/a")</f>
        <v>11171.400390999999</v>
      </c>
      <c r="G1387" s="6">
        <f>_xlfn.XLOOKUP(tbDailies[[#This Row],[Date]],ETH_USD_History[Date(UTC)],ETH_USD_History[Value],"n/a")</f>
        <v>1048.58</v>
      </c>
      <c r="H1387" s="6">
        <f>_xlfn.XLOOKUP(tbDailies[[#This Row],[Date]],VOO_USD_History[Date],VOO_USD_History[Close],"n/a")</f>
        <v>263.35998499999999</v>
      </c>
      <c r="I1387" s="8">
        <f>_xlfn.XLOOKUP(tbDailies[[#This Row],[Date]],VIX_USD_History[DATE],VIX_USD_History[CLOSE],"n/a")</f>
        <v>11.08</v>
      </c>
      <c r="J1387" s="6">
        <f>tbDailies[[#This Row],[BTC-USD]]*tbDailies[[#This Row],[FX]]</f>
        <v>13764.282421751099</v>
      </c>
      <c r="K1387" s="6">
        <f>tbDailies[[#This Row],[ETH-USD]]*tbDailies[[#This Row],[FX]]</f>
        <v>1291.9554179999998</v>
      </c>
      <c r="L1387" s="16">
        <f>_xlfn.XLOOKUP(tbDailies[[#This Row],[Month]],tbMonthlies[Month],tbMonthlies[US Inflation],L1388)</f>
        <v>2.07E-2</v>
      </c>
      <c r="M1387" s="39">
        <f>_xlfn.XLOOKUP(tbDailies[[#This Row],[Month]],tbMonthlies[Month],tbMonthlies[Buffett Indicator],M1388)</f>
        <v>1.3627311862419029</v>
      </c>
      <c r="N1387" s="39">
        <f>_xlfn.XLOOKUP(tbDailies[[#This Row],[Month]],tbMonthlies[Month],tbMonthlies[CPI Indicator],N1388)</f>
        <v>0.7142815514176647</v>
      </c>
      <c r="O1387" s="39">
        <f>_xlfn.XLOOKUP(tbDailies[[#This Row],[Month]],tbMonthlies[Month],tbMonthlies[Shiller PE],O1388)</f>
        <v>0.24969999999999998</v>
      </c>
      <c r="P1387" s="39">
        <f>_xlfn.XLOOKUP(tbDailies[[#This Row],[Month]],tbMonthlies[Month],tbMonthlies[Unemployment],P1388)</f>
        <v>0.04</v>
      </c>
      <c r="Q1387" s="48">
        <f>_xlfn.XLOOKUP(tbDailies[[#This Row],[Month]],tbMonthlies[Month],tbMonthlies[Debt to GDP],Q1388)</f>
        <v>76.381</v>
      </c>
    </row>
    <row r="1388" spans="2:17" ht="30" customHeight="1" x14ac:dyDescent="0.25">
      <c r="B1388" s="10">
        <v>43125</v>
      </c>
      <c r="C1388" s="18" t="str">
        <f>TEXT(tbDailies[[#This Row],[Date]],"mmm-yy")</f>
        <v>Jan-18</v>
      </c>
      <c r="D1388" s="4">
        <v>50</v>
      </c>
      <c r="E1388" s="4" t="str">
        <f>_xlfn.XLOOKUP(tbDailies[[#This Row],[Date]],FXUSDCAD[Date],FXUSDCAD[Rate],E1389)</f>
        <v>1.2323</v>
      </c>
      <c r="F1388" s="6">
        <f>_xlfn.XLOOKUP(tbDailies[[#This Row],[Date]],BTC_USD_History[Date],BTC_USD_History[Close],"n/a")</f>
        <v>11259.400390999999</v>
      </c>
      <c r="G1388" s="6">
        <f>_xlfn.XLOOKUP(tbDailies[[#This Row],[Date]],ETH_USD_History[Date(UTC)],ETH_USD_History[Value],"n/a")</f>
        <v>1046.3699999999999</v>
      </c>
      <c r="H1388" s="6">
        <f>_xlfn.XLOOKUP(tbDailies[[#This Row],[Date]],VOO_USD_History[Date],VOO_USD_History[Close],"n/a")</f>
        <v>260.32998700000002</v>
      </c>
      <c r="I1388" s="8">
        <f>_xlfn.XLOOKUP(tbDailies[[#This Row],[Date]],VIX_USD_History[DATE],VIX_USD_History[CLOSE],"n/a")</f>
        <v>11.58</v>
      </c>
      <c r="J1388" s="6">
        <f>tbDailies[[#This Row],[BTC-USD]]*tbDailies[[#This Row],[FX]]</f>
        <v>13874.959101829298</v>
      </c>
      <c r="K1388" s="6">
        <f>tbDailies[[#This Row],[ETH-USD]]*tbDailies[[#This Row],[FX]]</f>
        <v>1289.4417509999998</v>
      </c>
      <c r="L1388" s="16">
        <f>_xlfn.XLOOKUP(tbDailies[[#This Row],[Month]],tbMonthlies[Month],tbMonthlies[US Inflation],L1389)</f>
        <v>2.07E-2</v>
      </c>
      <c r="M1388" s="39">
        <f>_xlfn.XLOOKUP(tbDailies[[#This Row],[Month]],tbMonthlies[Month],tbMonthlies[Buffett Indicator],M1389)</f>
        <v>1.3627311862419029</v>
      </c>
      <c r="N1388" s="39">
        <f>_xlfn.XLOOKUP(tbDailies[[#This Row],[Month]],tbMonthlies[Month],tbMonthlies[CPI Indicator],N1389)</f>
        <v>0.7142815514176647</v>
      </c>
      <c r="O1388" s="39">
        <f>_xlfn.XLOOKUP(tbDailies[[#This Row],[Month]],tbMonthlies[Month],tbMonthlies[Shiller PE],O1389)</f>
        <v>0.24969999999999998</v>
      </c>
      <c r="P1388" s="39">
        <f>_xlfn.XLOOKUP(tbDailies[[#This Row],[Month]],tbMonthlies[Month],tbMonthlies[Unemployment],P1389)</f>
        <v>0.04</v>
      </c>
      <c r="Q1388" s="48">
        <f>_xlfn.XLOOKUP(tbDailies[[#This Row],[Month]],tbMonthlies[Month],tbMonthlies[Debt to GDP],Q1389)</f>
        <v>76.381</v>
      </c>
    </row>
    <row r="1389" spans="2:17" ht="30" customHeight="1" x14ac:dyDescent="0.25">
      <c r="B1389" s="10">
        <v>43124</v>
      </c>
      <c r="C1389" s="18" t="str">
        <f>TEXT(tbDailies[[#This Row],[Date]],"mmm-yy")</f>
        <v>Jan-18</v>
      </c>
      <c r="D1389" s="4">
        <v>50</v>
      </c>
      <c r="E1389" s="4" t="str">
        <f>_xlfn.XLOOKUP(tbDailies[[#This Row],[Date]],FXUSDCAD[Date],FXUSDCAD[Rate],E1390)</f>
        <v>1.2341</v>
      </c>
      <c r="F1389" s="6">
        <f>_xlfn.XLOOKUP(tbDailies[[#This Row],[Date]],BTC_USD_History[Date],BTC_USD_History[Close],"n/a")</f>
        <v>11359.400390999999</v>
      </c>
      <c r="G1389" s="6">
        <f>_xlfn.XLOOKUP(tbDailies[[#This Row],[Date]],ETH_USD_History[Date(UTC)],ETH_USD_History[Value],"n/a")</f>
        <v>1061.78</v>
      </c>
      <c r="H1389" s="6">
        <f>_xlfn.XLOOKUP(tbDailies[[#This Row],[Date]],VOO_USD_History[Date],VOO_USD_History[Close],"n/a")</f>
        <v>260.209991</v>
      </c>
      <c r="I1389" s="8">
        <f>_xlfn.XLOOKUP(tbDailies[[#This Row],[Date]],VIX_USD_History[DATE],VIX_USD_History[CLOSE],"n/a")</f>
        <v>11.47</v>
      </c>
      <c r="J1389" s="6">
        <f>tbDailies[[#This Row],[BTC-USD]]*tbDailies[[#This Row],[FX]]</f>
        <v>14018.636022533099</v>
      </c>
      <c r="K1389" s="6">
        <f>tbDailies[[#This Row],[ETH-USD]]*tbDailies[[#This Row],[FX]]</f>
        <v>1310.3426979999999</v>
      </c>
      <c r="L1389" s="16">
        <f>_xlfn.XLOOKUP(tbDailies[[#This Row],[Month]],tbMonthlies[Month],tbMonthlies[US Inflation],L1390)</f>
        <v>2.07E-2</v>
      </c>
      <c r="M1389" s="39">
        <f>_xlfn.XLOOKUP(tbDailies[[#This Row],[Month]],tbMonthlies[Month],tbMonthlies[Buffett Indicator],M1390)</f>
        <v>1.3627311862419029</v>
      </c>
      <c r="N1389" s="39">
        <f>_xlfn.XLOOKUP(tbDailies[[#This Row],[Month]],tbMonthlies[Month],tbMonthlies[CPI Indicator],N1390)</f>
        <v>0.7142815514176647</v>
      </c>
      <c r="O1389" s="39">
        <f>_xlfn.XLOOKUP(tbDailies[[#This Row],[Month]],tbMonthlies[Month],tbMonthlies[Shiller PE],O1390)</f>
        <v>0.24969999999999998</v>
      </c>
      <c r="P1389" s="39">
        <f>_xlfn.XLOOKUP(tbDailies[[#This Row],[Month]],tbMonthlies[Month],tbMonthlies[Unemployment],P1390)</f>
        <v>0.04</v>
      </c>
      <c r="Q1389" s="48">
        <f>_xlfn.XLOOKUP(tbDailies[[#This Row],[Month]],tbMonthlies[Month],tbMonthlies[Debt to GDP],Q1390)</f>
        <v>76.381</v>
      </c>
    </row>
    <row r="1390" spans="2:17" ht="30" customHeight="1" x14ac:dyDescent="0.25">
      <c r="B1390" s="10">
        <v>43123</v>
      </c>
      <c r="C1390" s="18" t="str">
        <f>TEXT(tbDailies[[#This Row],[Date]],"mmm-yy")</f>
        <v>Jan-18</v>
      </c>
      <c r="D1390" s="4">
        <v>50</v>
      </c>
      <c r="E1390" s="4" t="str">
        <f>_xlfn.XLOOKUP(tbDailies[[#This Row],[Date]],FXUSDCAD[Date],FXUSDCAD[Rate],E1391)</f>
        <v>1.2454</v>
      </c>
      <c r="F1390" s="6">
        <f>_xlfn.XLOOKUP(tbDailies[[#This Row],[Date]],BTC_USD_History[Date],BTC_USD_History[Close],"n/a")</f>
        <v>10868.400390999999</v>
      </c>
      <c r="G1390" s="6">
        <f>_xlfn.XLOOKUP(tbDailies[[#This Row],[Date]],ETH_USD_History[Date(UTC)],ETH_USD_History[Value],"n/a")</f>
        <v>984.47</v>
      </c>
      <c r="H1390" s="6">
        <f>_xlfn.XLOOKUP(tbDailies[[#This Row],[Date]],VOO_USD_History[Date],VOO_USD_History[Close],"n/a")</f>
        <v>260.33999599999999</v>
      </c>
      <c r="I1390" s="8">
        <f>_xlfn.XLOOKUP(tbDailies[[#This Row],[Date]],VIX_USD_History[DATE],VIX_USD_History[CLOSE],"n/a")</f>
        <v>11.1</v>
      </c>
      <c r="J1390" s="6">
        <f>tbDailies[[#This Row],[BTC-USD]]*tbDailies[[#This Row],[FX]]</f>
        <v>13535.505846951401</v>
      </c>
      <c r="K1390" s="6">
        <f>tbDailies[[#This Row],[ETH-USD]]*tbDailies[[#This Row],[FX]]</f>
        <v>1226.0589380000001</v>
      </c>
      <c r="L1390" s="16">
        <f>_xlfn.XLOOKUP(tbDailies[[#This Row],[Month]],tbMonthlies[Month],tbMonthlies[US Inflation],L1391)</f>
        <v>2.07E-2</v>
      </c>
      <c r="M1390" s="39">
        <f>_xlfn.XLOOKUP(tbDailies[[#This Row],[Month]],tbMonthlies[Month],tbMonthlies[Buffett Indicator],M1391)</f>
        <v>1.3627311862419029</v>
      </c>
      <c r="N1390" s="39">
        <f>_xlfn.XLOOKUP(tbDailies[[#This Row],[Month]],tbMonthlies[Month],tbMonthlies[CPI Indicator],N1391)</f>
        <v>0.7142815514176647</v>
      </c>
      <c r="O1390" s="39">
        <f>_xlfn.XLOOKUP(tbDailies[[#This Row],[Month]],tbMonthlies[Month],tbMonthlies[Shiller PE],O1391)</f>
        <v>0.24969999999999998</v>
      </c>
      <c r="P1390" s="39">
        <f>_xlfn.XLOOKUP(tbDailies[[#This Row],[Month]],tbMonthlies[Month],tbMonthlies[Unemployment],P1391)</f>
        <v>0.04</v>
      </c>
      <c r="Q1390" s="48">
        <f>_xlfn.XLOOKUP(tbDailies[[#This Row],[Month]],tbMonthlies[Month],tbMonthlies[Debt to GDP],Q1391)</f>
        <v>76.381</v>
      </c>
    </row>
    <row r="1391" spans="2:17" ht="30" customHeight="1" x14ac:dyDescent="0.25">
      <c r="B1391" s="10">
        <v>43122</v>
      </c>
      <c r="C1391" s="18" t="str">
        <f>TEXT(tbDailies[[#This Row],[Date]],"mmm-yy")</f>
        <v>Jan-18</v>
      </c>
      <c r="D1391" s="4">
        <v>50</v>
      </c>
      <c r="E1391" s="4" t="str">
        <f>_xlfn.XLOOKUP(tbDailies[[#This Row],[Date]],FXUSDCAD[Date],FXUSDCAD[Rate],E1392)</f>
        <v>1.2458</v>
      </c>
      <c r="F1391" s="6">
        <f>_xlfn.XLOOKUP(tbDailies[[#This Row],[Date]],BTC_USD_History[Date],BTC_USD_History[Close],"n/a")</f>
        <v>10931.400390999999</v>
      </c>
      <c r="G1391" s="6">
        <f>_xlfn.XLOOKUP(tbDailies[[#This Row],[Date]],ETH_USD_History[Date(UTC)],ETH_USD_History[Value],"n/a")</f>
        <v>999.64</v>
      </c>
      <c r="H1391" s="6">
        <f>_xlfn.XLOOKUP(tbDailies[[#This Row],[Date]],VOO_USD_History[Date],VOO_USD_History[Close],"n/a")</f>
        <v>259.75</v>
      </c>
      <c r="I1391" s="8">
        <f>_xlfn.XLOOKUP(tbDailies[[#This Row],[Date]],VIX_USD_History[DATE],VIX_USD_History[CLOSE],"n/a")</f>
        <v>11.03</v>
      </c>
      <c r="J1391" s="6">
        <f>tbDailies[[#This Row],[BTC-USD]]*tbDailies[[#This Row],[FX]]</f>
        <v>13618.338607107798</v>
      </c>
      <c r="K1391" s="6">
        <f>tbDailies[[#This Row],[ETH-USD]]*tbDailies[[#This Row],[FX]]</f>
        <v>1245.351512</v>
      </c>
      <c r="L1391" s="16">
        <f>_xlfn.XLOOKUP(tbDailies[[#This Row],[Month]],tbMonthlies[Month],tbMonthlies[US Inflation],L1392)</f>
        <v>2.07E-2</v>
      </c>
      <c r="M1391" s="39">
        <f>_xlfn.XLOOKUP(tbDailies[[#This Row],[Month]],tbMonthlies[Month],tbMonthlies[Buffett Indicator],M1392)</f>
        <v>1.3627311862419029</v>
      </c>
      <c r="N1391" s="39">
        <f>_xlfn.XLOOKUP(tbDailies[[#This Row],[Month]],tbMonthlies[Month],tbMonthlies[CPI Indicator],N1392)</f>
        <v>0.7142815514176647</v>
      </c>
      <c r="O1391" s="39">
        <f>_xlfn.XLOOKUP(tbDailies[[#This Row],[Month]],tbMonthlies[Month],tbMonthlies[Shiller PE],O1392)</f>
        <v>0.24969999999999998</v>
      </c>
      <c r="P1391" s="39">
        <f>_xlfn.XLOOKUP(tbDailies[[#This Row],[Month]],tbMonthlies[Month],tbMonthlies[Unemployment],P1392)</f>
        <v>0.04</v>
      </c>
      <c r="Q1391" s="48">
        <f>_xlfn.XLOOKUP(tbDailies[[#This Row],[Month]],tbMonthlies[Month],tbMonthlies[Debt to GDP],Q1392)</f>
        <v>76.381</v>
      </c>
    </row>
    <row r="1392" spans="2:17" ht="30" customHeight="1" x14ac:dyDescent="0.25">
      <c r="B1392" s="10">
        <v>43121</v>
      </c>
      <c r="C1392" s="18" t="str">
        <f>TEXT(tbDailies[[#This Row],[Date]],"mmm-yy")</f>
        <v>Jan-18</v>
      </c>
      <c r="D1392" s="4">
        <v>50</v>
      </c>
      <c r="E1392" s="4" t="str">
        <f>_xlfn.XLOOKUP(tbDailies[[#This Row],[Date]],FXUSDCAD[Date],FXUSDCAD[Rate],E1393)</f>
        <v>1.2459</v>
      </c>
      <c r="F1392" s="6">
        <f>_xlfn.XLOOKUP(tbDailies[[#This Row],[Date]],BTC_USD_History[Date],BTC_USD_History[Close],"n/a")</f>
        <v>11600.099609000001</v>
      </c>
      <c r="G1392" s="6">
        <f>_xlfn.XLOOKUP(tbDailies[[#This Row],[Date]],ETH_USD_History[Date(UTC)],ETH_USD_History[Value],"n/a")</f>
        <v>1049.0899999999999</v>
      </c>
      <c r="H1392" s="6" t="str">
        <f>_xlfn.XLOOKUP(tbDailies[[#This Row],[Date]],VOO_USD_History[Date],VOO_USD_History[Close],"n/a")</f>
        <v>n/a</v>
      </c>
      <c r="I1392" s="8" t="str">
        <f>_xlfn.XLOOKUP(tbDailies[[#This Row],[Date]],VIX_USD_History[DATE],VIX_USD_History[CLOSE],"n/a")</f>
        <v>n/a</v>
      </c>
      <c r="J1392" s="6">
        <f>tbDailies[[#This Row],[BTC-USD]]*tbDailies[[#This Row],[FX]]</f>
        <v>14452.564102853101</v>
      </c>
      <c r="K1392" s="6">
        <f>tbDailies[[#This Row],[ETH-USD]]*tbDailies[[#This Row],[FX]]</f>
        <v>1307.0612309999999</v>
      </c>
      <c r="L1392" s="16">
        <f>_xlfn.XLOOKUP(tbDailies[[#This Row],[Month]],tbMonthlies[Month],tbMonthlies[US Inflation],L1393)</f>
        <v>2.07E-2</v>
      </c>
      <c r="M1392" s="39">
        <f>_xlfn.XLOOKUP(tbDailies[[#This Row],[Month]],tbMonthlies[Month],tbMonthlies[Buffett Indicator],M1393)</f>
        <v>1.3627311862419029</v>
      </c>
      <c r="N1392" s="39">
        <f>_xlfn.XLOOKUP(tbDailies[[#This Row],[Month]],tbMonthlies[Month],tbMonthlies[CPI Indicator],N1393)</f>
        <v>0.7142815514176647</v>
      </c>
      <c r="O1392" s="39">
        <f>_xlfn.XLOOKUP(tbDailies[[#This Row],[Month]],tbMonthlies[Month],tbMonthlies[Shiller PE],O1393)</f>
        <v>0.24969999999999998</v>
      </c>
      <c r="P1392" s="39">
        <f>_xlfn.XLOOKUP(tbDailies[[#This Row],[Month]],tbMonthlies[Month],tbMonthlies[Unemployment],P1393)</f>
        <v>0.04</v>
      </c>
      <c r="Q1392" s="48">
        <f>_xlfn.XLOOKUP(tbDailies[[#This Row],[Month]],tbMonthlies[Month],tbMonthlies[Debt to GDP],Q1393)</f>
        <v>76.381</v>
      </c>
    </row>
    <row r="1393" spans="2:17" ht="30" customHeight="1" x14ac:dyDescent="0.25">
      <c r="B1393" s="10">
        <v>43120</v>
      </c>
      <c r="C1393" s="18" t="str">
        <f>TEXT(tbDailies[[#This Row],[Date]],"mmm-yy")</f>
        <v>Jan-18</v>
      </c>
      <c r="D1393" s="4">
        <v>50</v>
      </c>
      <c r="E1393" s="4" t="str">
        <f>_xlfn.XLOOKUP(tbDailies[[#This Row],[Date]],FXUSDCAD[Date],FXUSDCAD[Rate],E1394)</f>
        <v>1.2459</v>
      </c>
      <c r="F1393" s="6">
        <f>_xlfn.XLOOKUP(tbDailies[[#This Row],[Date]],BTC_USD_History[Date],BTC_USD_History[Close],"n/a")</f>
        <v>12899.200194999999</v>
      </c>
      <c r="G1393" s="6">
        <f>_xlfn.XLOOKUP(tbDailies[[#This Row],[Date]],ETH_USD_History[Date(UTC)],ETH_USD_History[Value],"n/a")</f>
        <v>1150.5</v>
      </c>
      <c r="H1393" s="6" t="str">
        <f>_xlfn.XLOOKUP(tbDailies[[#This Row],[Date]],VOO_USD_History[Date],VOO_USD_History[Close],"n/a")</f>
        <v>n/a</v>
      </c>
      <c r="I1393" s="8" t="str">
        <f>_xlfn.XLOOKUP(tbDailies[[#This Row],[Date]],VIX_USD_History[DATE],VIX_USD_History[CLOSE],"n/a")</f>
        <v>n/a</v>
      </c>
      <c r="J1393" s="6">
        <f>tbDailies[[#This Row],[BTC-USD]]*tbDailies[[#This Row],[FX]]</f>
        <v>16071.1135229505</v>
      </c>
      <c r="K1393" s="6">
        <f>tbDailies[[#This Row],[ETH-USD]]*tbDailies[[#This Row],[FX]]</f>
        <v>1433.40795</v>
      </c>
      <c r="L1393" s="16">
        <f>_xlfn.XLOOKUP(tbDailies[[#This Row],[Month]],tbMonthlies[Month],tbMonthlies[US Inflation],L1394)</f>
        <v>2.07E-2</v>
      </c>
      <c r="M1393" s="39">
        <f>_xlfn.XLOOKUP(tbDailies[[#This Row],[Month]],tbMonthlies[Month],tbMonthlies[Buffett Indicator],M1394)</f>
        <v>1.3627311862419029</v>
      </c>
      <c r="N1393" s="39">
        <f>_xlfn.XLOOKUP(tbDailies[[#This Row],[Month]],tbMonthlies[Month],tbMonthlies[CPI Indicator],N1394)</f>
        <v>0.7142815514176647</v>
      </c>
      <c r="O1393" s="39">
        <f>_xlfn.XLOOKUP(tbDailies[[#This Row],[Month]],tbMonthlies[Month],tbMonthlies[Shiller PE],O1394)</f>
        <v>0.24969999999999998</v>
      </c>
      <c r="P1393" s="39">
        <f>_xlfn.XLOOKUP(tbDailies[[#This Row],[Month]],tbMonthlies[Month],tbMonthlies[Unemployment],P1394)</f>
        <v>0.04</v>
      </c>
      <c r="Q1393" s="48">
        <f>_xlfn.XLOOKUP(tbDailies[[#This Row],[Month]],tbMonthlies[Month],tbMonthlies[Debt to GDP],Q1394)</f>
        <v>76.381</v>
      </c>
    </row>
    <row r="1394" spans="2:17" ht="30" customHeight="1" x14ac:dyDescent="0.25">
      <c r="B1394" s="10">
        <v>43119</v>
      </c>
      <c r="C1394" s="18" t="str">
        <f>TEXT(tbDailies[[#This Row],[Date]],"mmm-yy")</f>
        <v>Jan-18</v>
      </c>
      <c r="D1394" s="4">
        <v>50</v>
      </c>
      <c r="E1394" s="4" t="str">
        <f>_xlfn.XLOOKUP(tbDailies[[#This Row],[Date]],FXUSDCAD[Date],FXUSDCAD[Rate],E1395)</f>
        <v>1.2459</v>
      </c>
      <c r="F1394" s="6">
        <f>_xlfn.XLOOKUP(tbDailies[[#This Row],[Date]],BTC_USD_History[Date],BTC_USD_History[Close],"n/a")</f>
        <v>11607.400390999999</v>
      </c>
      <c r="G1394" s="6">
        <f>_xlfn.XLOOKUP(tbDailies[[#This Row],[Date]],ETH_USD_History[Date(UTC)],ETH_USD_History[Value],"n/a")</f>
        <v>1037.3599999999999</v>
      </c>
      <c r="H1394" s="6">
        <f>_xlfn.XLOOKUP(tbDailies[[#This Row],[Date]],VOO_USD_History[Date],VOO_USD_History[Close],"n/a")</f>
        <v>257.67999300000002</v>
      </c>
      <c r="I1394" s="8">
        <f>_xlfn.XLOOKUP(tbDailies[[#This Row],[Date]],VIX_USD_History[DATE],VIX_USD_History[CLOSE],"n/a")</f>
        <v>11.27</v>
      </c>
      <c r="J1394" s="6">
        <f>tbDailies[[#This Row],[BTC-USD]]*tbDailies[[#This Row],[FX]]</f>
        <v>14461.660147146898</v>
      </c>
      <c r="K1394" s="6">
        <f>tbDailies[[#This Row],[ETH-USD]]*tbDailies[[#This Row],[FX]]</f>
        <v>1292.4468239999999</v>
      </c>
      <c r="L1394" s="16">
        <f>_xlfn.XLOOKUP(tbDailies[[#This Row],[Month]],tbMonthlies[Month],tbMonthlies[US Inflation],L1395)</f>
        <v>2.07E-2</v>
      </c>
      <c r="M1394" s="39">
        <f>_xlfn.XLOOKUP(tbDailies[[#This Row],[Month]],tbMonthlies[Month],tbMonthlies[Buffett Indicator],M1395)</f>
        <v>1.3627311862419029</v>
      </c>
      <c r="N1394" s="39">
        <f>_xlfn.XLOOKUP(tbDailies[[#This Row],[Month]],tbMonthlies[Month],tbMonthlies[CPI Indicator],N1395)</f>
        <v>0.7142815514176647</v>
      </c>
      <c r="O1394" s="39">
        <f>_xlfn.XLOOKUP(tbDailies[[#This Row],[Month]],tbMonthlies[Month],tbMonthlies[Shiller PE],O1395)</f>
        <v>0.24969999999999998</v>
      </c>
      <c r="P1394" s="39">
        <f>_xlfn.XLOOKUP(tbDailies[[#This Row],[Month]],tbMonthlies[Month],tbMonthlies[Unemployment],P1395)</f>
        <v>0.04</v>
      </c>
      <c r="Q1394" s="48">
        <f>_xlfn.XLOOKUP(tbDailies[[#This Row],[Month]],tbMonthlies[Month],tbMonthlies[Debt to GDP],Q1395)</f>
        <v>76.381</v>
      </c>
    </row>
    <row r="1395" spans="2:17" ht="30" customHeight="1" x14ac:dyDescent="0.25">
      <c r="B1395" s="10">
        <v>43118</v>
      </c>
      <c r="C1395" s="18" t="str">
        <f>TEXT(tbDailies[[#This Row],[Date]],"mmm-yy")</f>
        <v>Jan-18</v>
      </c>
      <c r="D1395" s="4">
        <v>50</v>
      </c>
      <c r="E1395" s="4" t="str">
        <f>_xlfn.XLOOKUP(tbDailies[[#This Row],[Date]],FXUSDCAD[Date],FXUSDCAD[Rate],E1396)</f>
        <v>1.2446</v>
      </c>
      <c r="F1395" s="6">
        <f>_xlfn.XLOOKUP(tbDailies[[#This Row],[Date]],BTC_USD_History[Date],BTC_USD_History[Close],"n/a")</f>
        <v>11474.900390999999</v>
      </c>
      <c r="G1395" s="6">
        <f>_xlfn.XLOOKUP(tbDailies[[#This Row],[Date]],ETH_USD_History[Date(UTC)],ETH_USD_History[Value],"n/a")</f>
        <v>1012.97</v>
      </c>
      <c r="H1395" s="6">
        <f>_xlfn.XLOOKUP(tbDailies[[#This Row],[Date]],VOO_USD_History[Date],VOO_USD_History[Close],"n/a")</f>
        <v>256.58999599999999</v>
      </c>
      <c r="I1395" s="8">
        <f>_xlfn.XLOOKUP(tbDailies[[#This Row],[Date]],VIX_USD_History[DATE],VIX_USD_History[CLOSE],"n/a")</f>
        <v>12.22</v>
      </c>
      <c r="J1395" s="6">
        <f>tbDailies[[#This Row],[BTC-USD]]*tbDailies[[#This Row],[FX]]</f>
        <v>14281.661026638598</v>
      </c>
      <c r="K1395" s="6">
        <f>tbDailies[[#This Row],[ETH-USD]]*tbDailies[[#This Row],[FX]]</f>
        <v>1260.7424619999999</v>
      </c>
      <c r="L1395" s="16">
        <f>_xlfn.XLOOKUP(tbDailies[[#This Row],[Month]],tbMonthlies[Month],tbMonthlies[US Inflation],L1396)</f>
        <v>2.07E-2</v>
      </c>
      <c r="M1395" s="39">
        <f>_xlfn.XLOOKUP(tbDailies[[#This Row],[Month]],tbMonthlies[Month],tbMonthlies[Buffett Indicator],M1396)</f>
        <v>1.3627311862419029</v>
      </c>
      <c r="N1395" s="39">
        <f>_xlfn.XLOOKUP(tbDailies[[#This Row],[Month]],tbMonthlies[Month],tbMonthlies[CPI Indicator],N1396)</f>
        <v>0.7142815514176647</v>
      </c>
      <c r="O1395" s="39">
        <f>_xlfn.XLOOKUP(tbDailies[[#This Row],[Month]],tbMonthlies[Month],tbMonthlies[Shiller PE],O1396)</f>
        <v>0.24969999999999998</v>
      </c>
      <c r="P1395" s="39">
        <f>_xlfn.XLOOKUP(tbDailies[[#This Row],[Month]],tbMonthlies[Month],tbMonthlies[Unemployment],P1396)</f>
        <v>0.04</v>
      </c>
      <c r="Q1395" s="48">
        <f>_xlfn.XLOOKUP(tbDailies[[#This Row],[Month]],tbMonthlies[Month],tbMonthlies[Debt to GDP],Q1396)</f>
        <v>76.381</v>
      </c>
    </row>
    <row r="1396" spans="2:17" ht="30" customHeight="1" x14ac:dyDescent="0.25">
      <c r="B1396" s="10">
        <v>43117</v>
      </c>
      <c r="C1396" s="18" t="str">
        <f>TEXT(tbDailies[[#This Row],[Date]],"mmm-yy")</f>
        <v>Jan-18</v>
      </c>
      <c r="D1396" s="4">
        <v>50</v>
      </c>
      <c r="E1396" s="4" t="str">
        <f>_xlfn.XLOOKUP(tbDailies[[#This Row],[Date]],FXUSDCAD[Date],FXUSDCAD[Rate],E1397)</f>
        <v>1.2425</v>
      </c>
      <c r="F1396" s="6">
        <f>_xlfn.XLOOKUP(tbDailies[[#This Row],[Date]],BTC_USD_History[Date],BTC_USD_History[Close],"n/a")</f>
        <v>11188.599609000001</v>
      </c>
      <c r="G1396" s="6">
        <f>_xlfn.XLOOKUP(tbDailies[[#This Row],[Date]],ETH_USD_History[Date(UTC)],ETH_USD_History[Value],"n/a")</f>
        <v>1024.69</v>
      </c>
      <c r="H1396" s="6">
        <f>_xlfn.XLOOKUP(tbDailies[[#This Row],[Date]],VOO_USD_History[Date],VOO_USD_History[Close],"n/a")</f>
        <v>256.94000199999999</v>
      </c>
      <c r="I1396" s="8">
        <f>_xlfn.XLOOKUP(tbDailies[[#This Row],[Date]],VIX_USD_History[DATE],VIX_USD_History[CLOSE],"n/a")</f>
        <v>11.91</v>
      </c>
      <c r="J1396" s="6">
        <f>tbDailies[[#This Row],[BTC-USD]]*tbDailies[[#This Row],[FX]]</f>
        <v>13901.835014182499</v>
      </c>
      <c r="K1396" s="6">
        <f>tbDailies[[#This Row],[ETH-USD]]*tbDailies[[#This Row],[FX]]</f>
        <v>1273.1773250000001</v>
      </c>
      <c r="L1396" s="16">
        <f>_xlfn.XLOOKUP(tbDailies[[#This Row],[Month]],tbMonthlies[Month],tbMonthlies[US Inflation],L1397)</f>
        <v>2.07E-2</v>
      </c>
      <c r="M1396" s="39">
        <f>_xlfn.XLOOKUP(tbDailies[[#This Row],[Month]],tbMonthlies[Month],tbMonthlies[Buffett Indicator],M1397)</f>
        <v>1.3627311862419029</v>
      </c>
      <c r="N1396" s="39">
        <f>_xlfn.XLOOKUP(tbDailies[[#This Row],[Month]],tbMonthlies[Month],tbMonthlies[CPI Indicator],N1397)</f>
        <v>0.7142815514176647</v>
      </c>
      <c r="O1396" s="39">
        <f>_xlfn.XLOOKUP(tbDailies[[#This Row],[Month]],tbMonthlies[Month],tbMonthlies[Shiller PE],O1397)</f>
        <v>0.24969999999999998</v>
      </c>
      <c r="P1396" s="39">
        <f>_xlfn.XLOOKUP(tbDailies[[#This Row],[Month]],tbMonthlies[Month],tbMonthlies[Unemployment],P1397)</f>
        <v>0.04</v>
      </c>
      <c r="Q1396" s="48">
        <f>_xlfn.XLOOKUP(tbDailies[[#This Row],[Month]],tbMonthlies[Month],tbMonthlies[Debt to GDP],Q1397)</f>
        <v>76.381</v>
      </c>
    </row>
    <row r="1397" spans="2:17" ht="30" customHeight="1" x14ac:dyDescent="0.25">
      <c r="B1397" s="10">
        <v>43116</v>
      </c>
      <c r="C1397" s="18" t="str">
        <f>TEXT(tbDailies[[#This Row],[Date]],"mmm-yy")</f>
        <v>Jan-18</v>
      </c>
      <c r="D1397" s="4">
        <v>50</v>
      </c>
      <c r="E1397" s="4" t="str">
        <f>_xlfn.XLOOKUP(tbDailies[[#This Row],[Date]],FXUSDCAD[Date],FXUSDCAD[Rate],E1398)</f>
        <v>1.2419</v>
      </c>
      <c r="F1397" s="6">
        <f>_xlfn.XLOOKUP(tbDailies[[#This Row],[Date]],BTC_USD_History[Date],BTC_USD_History[Close],"n/a")</f>
        <v>11490.5</v>
      </c>
      <c r="G1397" s="6">
        <f>_xlfn.XLOOKUP(tbDailies[[#This Row],[Date]],ETH_USD_History[Date(UTC)],ETH_USD_History[Value],"n/a")</f>
        <v>1050.26</v>
      </c>
      <c r="H1397" s="6">
        <f>_xlfn.XLOOKUP(tbDailies[[#This Row],[Date]],VOO_USD_History[Date],VOO_USD_History[Close],"n/a")</f>
        <v>254.479996</v>
      </c>
      <c r="I1397" s="8">
        <f>_xlfn.XLOOKUP(tbDailies[[#This Row],[Date]],VIX_USD_History[DATE],VIX_USD_History[CLOSE],"n/a")</f>
        <v>11.66</v>
      </c>
      <c r="J1397" s="6">
        <f>tbDailies[[#This Row],[BTC-USD]]*tbDailies[[#This Row],[FX]]</f>
        <v>14270.051950000001</v>
      </c>
      <c r="K1397" s="6">
        <f>tbDailies[[#This Row],[ETH-USD]]*tbDailies[[#This Row],[FX]]</f>
        <v>1304.317894</v>
      </c>
      <c r="L1397" s="16">
        <f>_xlfn.XLOOKUP(tbDailies[[#This Row],[Month]],tbMonthlies[Month],tbMonthlies[US Inflation],L1398)</f>
        <v>2.07E-2</v>
      </c>
      <c r="M1397" s="39">
        <f>_xlfn.XLOOKUP(tbDailies[[#This Row],[Month]],tbMonthlies[Month],tbMonthlies[Buffett Indicator],M1398)</f>
        <v>1.3627311862419029</v>
      </c>
      <c r="N1397" s="39">
        <f>_xlfn.XLOOKUP(tbDailies[[#This Row],[Month]],tbMonthlies[Month],tbMonthlies[CPI Indicator],N1398)</f>
        <v>0.7142815514176647</v>
      </c>
      <c r="O1397" s="39">
        <f>_xlfn.XLOOKUP(tbDailies[[#This Row],[Month]],tbMonthlies[Month],tbMonthlies[Shiller PE],O1398)</f>
        <v>0.24969999999999998</v>
      </c>
      <c r="P1397" s="39">
        <f>_xlfn.XLOOKUP(tbDailies[[#This Row],[Month]],tbMonthlies[Month],tbMonthlies[Unemployment],P1398)</f>
        <v>0.04</v>
      </c>
      <c r="Q1397" s="48">
        <f>_xlfn.XLOOKUP(tbDailies[[#This Row],[Month]],tbMonthlies[Month],tbMonthlies[Debt to GDP],Q1398)</f>
        <v>76.381</v>
      </c>
    </row>
    <row r="1398" spans="2:17" ht="30" customHeight="1" x14ac:dyDescent="0.25">
      <c r="B1398" s="10">
        <v>43115</v>
      </c>
      <c r="C1398" s="18" t="str">
        <f>TEXT(tbDailies[[#This Row],[Date]],"mmm-yy")</f>
        <v>Jan-18</v>
      </c>
      <c r="D1398" s="4">
        <v>50</v>
      </c>
      <c r="E1398" s="4" t="str">
        <f>_xlfn.XLOOKUP(tbDailies[[#This Row],[Date]],FXUSDCAD[Date],FXUSDCAD[Rate],E1399)</f>
        <v>1.2422</v>
      </c>
      <c r="F1398" s="6">
        <f>_xlfn.XLOOKUP(tbDailies[[#This Row],[Date]],BTC_USD_History[Date],BTC_USD_History[Close],"n/a")</f>
        <v>13819.799805000001</v>
      </c>
      <c r="G1398" s="6">
        <f>_xlfn.XLOOKUP(tbDailies[[#This Row],[Date]],ETH_USD_History[Date(UTC)],ETH_USD_History[Value],"n/a")</f>
        <v>1278.69</v>
      </c>
      <c r="H1398" s="6" t="str">
        <f>_xlfn.XLOOKUP(tbDailies[[#This Row],[Date]],VOO_USD_History[Date],VOO_USD_History[Close],"n/a")</f>
        <v>n/a</v>
      </c>
      <c r="I1398" s="8" t="str">
        <f>_xlfn.XLOOKUP(tbDailies[[#This Row],[Date]],VIX_USD_History[DATE],VIX_USD_History[CLOSE],"n/a")</f>
        <v>n/a</v>
      </c>
      <c r="J1398" s="6">
        <f>tbDailies[[#This Row],[BTC-USD]]*tbDailies[[#This Row],[FX]]</f>
        <v>17166.955317771</v>
      </c>
      <c r="K1398" s="6">
        <f>tbDailies[[#This Row],[ETH-USD]]*tbDailies[[#This Row],[FX]]</f>
        <v>1588.3887179999999</v>
      </c>
      <c r="L1398" s="16">
        <f>_xlfn.XLOOKUP(tbDailies[[#This Row],[Month]],tbMonthlies[Month],tbMonthlies[US Inflation],L1399)</f>
        <v>2.07E-2</v>
      </c>
      <c r="M1398" s="39">
        <f>_xlfn.XLOOKUP(tbDailies[[#This Row],[Month]],tbMonthlies[Month],tbMonthlies[Buffett Indicator],M1399)</f>
        <v>1.3627311862419029</v>
      </c>
      <c r="N1398" s="39">
        <f>_xlfn.XLOOKUP(tbDailies[[#This Row],[Month]],tbMonthlies[Month],tbMonthlies[CPI Indicator],N1399)</f>
        <v>0.7142815514176647</v>
      </c>
      <c r="O1398" s="39">
        <f>_xlfn.XLOOKUP(tbDailies[[#This Row],[Month]],tbMonthlies[Month],tbMonthlies[Shiller PE],O1399)</f>
        <v>0.24969999999999998</v>
      </c>
      <c r="P1398" s="39">
        <f>_xlfn.XLOOKUP(tbDailies[[#This Row],[Month]],tbMonthlies[Month],tbMonthlies[Unemployment],P1399)</f>
        <v>0.04</v>
      </c>
      <c r="Q1398" s="48">
        <f>_xlfn.XLOOKUP(tbDailies[[#This Row],[Month]],tbMonthlies[Month],tbMonthlies[Debt to GDP],Q1399)</f>
        <v>76.381</v>
      </c>
    </row>
    <row r="1399" spans="2:17" ht="30" customHeight="1" x14ac:dyDescent="0.25">
      <c r="B1399" s="10">
        <v>43114</v>
      </c>
      <c r="C1399" s="18" t="str">
        <f>TEXT(tbDailies[[#This Row],[Date]],"mmm-yy")</f>
        <v>Jan-18</v>
      </c>
      <c r="D1399" s="4">
        <v>50</v>
      </c>
      <c r="E1399" s="4" t="str">
        <f>_xlfn.XLOOKUP(tbDailies[[#This Row],[Date]],FXUSDCAD[Date],FXUSDCAD[Rate],E1400)</f>
        <v>1.2504</v>
      </c>
      <c r="F1399" s="6">
        <f>_xlfn.XLOOKUP(tbDailies[[#This Row],[Date]],BTC_USD_History[Date],BTC_USD_History[Close],"n/a")</f>
        <v>13772</v>
      </c>
      <c r="G1399" s="6">
        <f>_xlfn.XLOOKUP(tbDailies[[#This Row],[Date]],ETH_USD_History[Date(UTC)],ETH_USD_History[Value],"n/a")</f>
        <v>1359.48</v>
      </c>
      <c r="H1399" s="6" t="str">
        <f>_xlfn.XLOOKUP(tbDailies[[#This Row],[Date]],VOO_USD_History[Date],VOO_USD_History[Close],"n/a")</f>
        <v>n/a</v>
      </c>
      <c r="I1399" s="8" t="str">
        <f>_xlfn.XLOOKUP(tbDailies[[#This Row],[Date]],VIX_USD_History[DATE],VIX_USD_History[CLOSE],"n/a")</f>
        <v>n/a</v>
      </c>
      <c r="J1399" s="6">
        <f>tbDailies[[#This Row],[BTC-USD]]*tbDailies[[#This Row],[FX]]</f>
        <v>17220.5088</v>
      </c>
      <c r="K1399" s="6">
        <f>tbDailies[[#This Row],[ETH-USD]]*tbDailies[[#This Row],[FX]]</f>
        <v>1699.8937920000001</v>
      </c>
      <c r="L1399" s="16">
        <f>_xlfn.XLOOKUP(tbDailies[[#This Row],[Month]],tbMonthlies[Month],tbMonthlies[US Inflation],L1400)</f>
        <v>2.07E-2</v>
      </c>
      <c r="M1399" s="39">
        <f>_xlfn.XLOOKUP(tbDailies[[#This Row],[Month]],tbMonthlies[Month],tbMonthlies[Buffett Indicator],M1400)</f>
        <v>1.3627311862419029</v>
      </c>
      <c r="N1399" s="39">
        <f>_xlfn.XLOOKUP(tbDailies[[#This Row],[Month]],tbMonthlies[Month],tbMonthlies[CPI Indicator],N1400)</f>
        <v>0.7142815514176647</v>
      </c>
      <c r="O1399" s="39">
        <f>_xlfn.XLOOKUP(tbDailies[[#This Row],[Month]],tbMonthlies[Month],tbMonthlies[Shiller PE],O1400)</f>
        <v>0.24969999999999998</v>
      </c>
      <c r="P1399" s="39">
        <f>_xlfn.XLOOKUP(tbDailies[[#This Row],[Month]],tbMonthlies[Month],tbMonthlies[Unemployment],P1400)</f>
        <v>0.04</v>
      </c>
      <c r="Q1399" s="48">
        <f>_xlfn.XLOOKUP(tbDailies[[#This Row],[Month]],tbMonthlies[Month],tbMonthlies[Debt to GDP],Q1400)</f>
        <v>76.381</v>
      </c>
    </row>
    <row r="1400" spans="2:17" ht="30" customHeight="1" x14ac:dyDescent="0.25">
      <c r="B1400" s="10">
        <v>43113</v>
      </c>
      <c r="C1400" s="18" t="str">
        <f>TEXT(tbDailies[[#This Row],[Date]],"mmm-yy")</f>
        <v>Jan-18</v>
      </c>
      <c r="D1400" s="4">
        <v>50</v>
      </c>
      <c r="E1400" s="4" t="str">
        <f>_xlfn.XLOOKUP(tbDailies[[#This Row],[Date]],FXUSDCAD[Date],FXUSDCAD[Rate],E1401)</f>
        <v>1.2504</v>
      </c>
      <c r="F1400" s="6">
        <f>_xlfn.XLOOKUP(tbDailies[[#This Row],[Date]],BTC_USD_History[Date],BTC_USD_History[Close],"n/a")</f>
        <v>14360.200194999999</v>
      </c>
      <c r="G1400" s="6">
        <f>_xlfn.XLOOKUP(tbDailies[[#This Row],[Date]],ETH_USD_History[Date(UTC)],ETH_USD_History[Value],"n/a")</f>
        <v>1385.02</v>
      </c>
      <c r="H1400" s="6" t="str">
        <f>_xlfn.XLOOKUP(tbDailies[[#This Row],[Date]],VOO_USD_History[Date],VOO_USD_History[Close],"n/a")</f>
        <v>n/a</v>
      </c>
      <c r="I1400" s="8" t="str">
        <f>_xlfn.XLOOKUP(tbDailies[[#This Row],[Date]],VIX_USD_History[DATE],VIX_USD_History[CLOSE],"n/a")</f>
        <v>n/a</v>
      </c>
      <c r="J1400" s="6">
        <f>tbDailies[[#This Row],[BTC-USD]]*tbDailies[[#This Row],[FX]]</f>
        <v>17955.994323827999</v>
      </c>
      <c r="K1400" s="6">
        <f>tbDailies[[#This Row],[ETH-USD]]*tbDailies[[#This Row],[FX]]</f>
        <v>1731.8290079999999</v>
      </c>
      <c r="L1400" s="16">
        <f>_xlfn.XLOOKUP(tbDailies[[#This Row],[Month]],tbMonthlies[Month],tbMonthlies[US Inflation],L1401)</f>
        <v>2.07E-2</v>
      </c>
      <c r="M1400" s="39">
        <f>_xlfn.XLOOKUP(tbDailies[[#This Row],[Month]],tbMonthlies[Month],tbMonthlies[Buffett Indicator],M1401)</f>
        <v>1.3627311862419029</v>
      </c>
      <c r="N1400" s="39">
        <f>_xlfn.XLOOKUP(tbDailies[[#This Row],[Month]],tbMonthlies[Month],tbMonthlies[CPI Indicator],N1401)</f>
        <v>0.7142815514176647</v>
      </c>
      <c r="O1400" s="39">
        <f>_xlfn.XLOOKUP(tbDailies[[#This Row],[Month]],tbMonthlies[Month],tbMonthlies[Shiller PE],O1401)</f>
        <v>0.24969999999999998</v>
      </c>
      <c r="P1400" s="39">
        <f>_xlfn.XLOOKUP(tbDailies[[#This Row],[Month]],tbMonthlies[Month],tbMonthlies[Unemployment],P1401)</f>
        <v>0.04</v>
      </c>
      <c r="Q1400" s="48">
        <f>_xlfn.XLOOKUP(tbDailies[[#This Row],[Month]],tbMonthlies[Month],tbMonthlies[Debt to GDP],Q1401)</f>
        <v>76.381</v>
      </c>
    </row>
    <row r="1401" spans="2:17" ht="30" customHeight="1" x14ac:dyDescent="0.25">
      <c r="B1401" s="10">
        <v>43112</v>
      </c>
      <c r="C1401" s="18" t="str">
        <f>TEXT(tbDailies[[#This Row],[Date]],"mmm-yy")</f>
        <v>Jan-18</v>
      </c>
      <c r="D1401" s="4">
        <v>50</v>
      </c>
      <c r="E1401" s="4" t="str">
        <f>_xlfn.XLOOKUP(tbDailies[[#This Row],[Date]],FXUSDCAD[Date],FXUSDCAD[Rate],E1402)</f>
        <v>1.2504</v>
      </c>
      <c r="F1401" s="6">
        <f>_xlfn.XLOOKUP(tbDailies[[#This Row],[Date]],BTC_USD_History[Date],BTC_USD_History[Close],"n/a")</f>
        <v>13980.599609000001</v>
      </c>
      <c r="G1401" s="6">
        <f>_xlfn.XLOOKUP(tbDailies[[#This Row],[Date]],ETH_USD_History[Date(UTC)],ETH_USD_History[Value],"n/a")</f>
        <v>1261.03</v>
      </c>
      <c r="H1401" s="6">
        <f>_xlfn.XLOOKUP(tbDailies[[#This Row],[Date]],VOO_USD_History[Date],VOO_USD_History[Close],"n/a")</f>
        <v>255.41000399999999</v>
      </c>
      <c r="I1401" s="8">
        <f>_xlfn.XLOOKUP(tbDailies[[#This Row],[Date]],VIX_USD_History[DATE],VIX_USD_History[CLOSE],"n/a")</f>
        <v>10.16</v>
      </c>
      <c r="J1401" s="6">
        <f>tbDailies[[#This Row],[BTC-USD]]*tbDailies[[#This Row],[FX]]</f>
        <v>17481.341751093601</v>
      </c>
      <c r="K1401" s="6">
        <f>tbDailies[[#This Row],[ETH-USD]]*tbDailies[[#This Row],[FX]]</f>
        <v>1576.7919119999999</v>
      </c>
      <c r="L1401" s="16">
        <f>_xlfn.XLOOKUP(tbDailies[[#This Row],[Month]],tbMonthlies[Month],tbMonthlies[US Inflation],L1402)</f>
        <v>2.07E-2</v>
      </c>
      <c r="M1401" s="39">
        <f>_xlfn.XLOOKUP(tbDailies[[#This Row],[Month]],tbMonthlies[Month],tbMonthlies[Buffett Indicator],M1402)</f>
        <v>1.3627311862419029</v>
      </c>
      <c r="N1401" s="39">
        <f>_xlfn.XLOOKUP(tbDailies[[#This Row],[Month]],tbMonthlies[Month],tbMonthlies[CPI Indicator],N1402)</f>
        <v>0.7142815514176647</v>
      </c>
      <c r="O1401" s="39">
        <f>_xlfn.XLOOKUP(tbDailies[[#This Row],[Month]],tbMonthlies[Month],tbMonthlies[Shiller PE],O1402)</f>
        <v>0.24969999999999998</v>
      </c>
      <c r="P1401" s="39">
        <f>_xlfn.XLOOKUP(tbDailies[[#This Row],[Month]],tbMonthlies[Month],tbMonthlies[Unemployment],P1402)</f>
        <v>0.04</v>
      </c>
      <c r="Q1401" s="48">
        <f>_xlfn.XLOOKUP(tbDailies[[#This Row],[Month]],tbMonthlies[Month],tbMonthlies[Debt to GDP],Q1402)</f>
        <v>76.381</v>
      </c>
    </row>
    <row r="1402" spans="2:17" ht="30" customHeight="1" x14ac:dyDescent="0.25">
      <c r="B1402" s="10">
        <v>43111</v>
      </c>
      <c r="C1402" s="18" t="str">
        <f>TEXT(tbDailies[[#This Row],[Date]],"mmm-yy")</f>
        <v>Jan-18</v>
      </c>
      <c r="D1402" s="4">
        <v>50</v>
      </c>
      <c r="E1402" s="4" t="str">
        <f>_xlfn.XLOOKUP(tbDailies[[#This Row],[Date]],FXUSDCAD[Date],FXUSDCAD[Rate],E1403)</f>
        <v>1.2535</v>
      </c>
      <c r="F1402" s="6">
        <f>_xlfn.XLOOKUP(tbDailies[[#This Row],[Date]],BTC_USD_History[Date],BTC_USD_History[Close],"n/a")</f>
        <v>13405.799805000001</v>
      </c>
      <c r="G1402" s="6">
        <f>_xlfn.XLOOKUP(tbDailies[[#This Row],[Date]],ETH_USD_History[Date(UTC)],ETH_USD_History[Value],"n/a")</f>
        <v>1139.32</v>
      </c>
      <c r="H1402" s="6">
        <f>_xlfn.XLOOKUP(tbDailies[[#This Row],[Date]],VOO_USD_History[Date],VOO_USD_History[Close],"n/a")</f>
        <v>253.729996</v>
      </c>
      <c r="I1402" s="8">
        <f>_xlfn.XLOOKUP(tbDailies[[#This Row],[Date]],VIX_USD_History[DATE],VIX_USD_History[CLOSE],"n/a")</f>
        <v>9.8800000000000008</v>
      </c>
      <c r="J1402" s="6">
        <f>tbDailies[[#This Row],[BTC-USD]]*tbDailies[[#This Row],[FX]]</f>
        <v>16804.170055567502</v>
      </c>
      <c r="K1402" s="6">
        <f>tbDailies[[#This Row],[ETH-USD]]*tbDailies[[#This Row],[FX]]</f>
        <v>1428.13762</v>
      </c>
      <c r="L1402" s="16">
        <f>_xlfn.XLOOKUP(tbDailies[[#This Row],[Month]],tbMonthlies[Month],tbMonthlies[US Inflation],L1403)</f>
        <v>2.07E-2</v>
      </c>
      <c r="M1402" s="39">
        <f>_xlfn.XLOOKUP(tbDailies[[#This Row],[Month]],tbMonthlies[Month],tbMonthlies[Buffett Indicator],M1403)</f>
        <v>1.3627311862419029</v>
      </c>
      <c r="N1402" s="39">
        <f>_xlfn.XLOOKUP(tbDailies[[#This Row],[Month]],tbMonthlies[Month],tbMonthlies[CPI Indicator],N1403)</f>
        <v>0.7142815514176647</v>
      </c>
      <c r="O1402" s="39">
        <f>_xlfn.XLOOKUP(tbDailies[[#This Row],[Month]],tbMonthlies[Month],tbMonthlies[Shiller PE],O1403)</f>
        <v>0.24969999999999998</v>
      </c>
      <c r="P1402" s="39">
        <f>_xlfn.XLOOKUP(tbDailies[[#This Row],[Month]],tbMonthlies[Month],tbMonthlies[Unemployment],P1403)</f>
        <v>0.04</v>
      </c>
      <c r="Q1402" s="48">
        <f>_xlfn.XLOOKUP(tbDailies[[#This Row],[Month]],tbMonthlies[Month],tbMonthlies[Debt to GDP],Q1403)</f>
        <v>76.381</v>
      </c>
    </row>
    <row r="1403" spans="2:17" ht="30" customHeight="1" x14ac:dyDescent="0.25">
      <c r="B1403" s="10">
        <v>43110</v>
      </c>
      <c r="C1403" s="18" t="str">
        <f>TEXT(tbDailies[[#This Row],[Date]],"mmm-yy")</f>
        <v>Jan-18</v>
      </c>
      <c r="D1403" s="4">
        <v>50</v>
      </c>
      <c r="E1403" s="4" t="str">
        <f>_xlfn.XLOOKUP(tbDailies[[#This Row],[Date]],FXUSDCAD[Date],FXUSDCAD[Rate],E1404)</f>
        <v>1.2496</v>
      </c>
      <c r="F1403" s="6">
        <f>_xlfn.XLOOKUP(tbDailies[[#This Row],[Date]],BTC_USD_History[Date],BTC_USD_History[Close],"n/a")</f>
        <v>14973.299805000001</v>
      </c>
      <c r="G1403" s="6">
        <f>_xlfn.XLOOKUP(tbDailies[[#This Row],[Date]],ETH_USD_History[Date(UTC)],ETH_USD_History[Value],"n/a")</f>
        <v>1248.99</v>
      </c>
      <c r="H1403" s="6">
        <f>_xlfn.XLOOKUP(tbDailies[[#This Row],[Date]],VOO_USD_History[Date],VOO_USD_History[Close],"n/a")</f>
        <v>251.86999499999999</v>
      </c>
      <c r="I1403" s="8">
        <f>_xlfn.XLOOKUP(tbDailies[[#This Row],[Date]],VIX_USD_History[DATE],VIX_USD_History[CLOSE],"n/a")</f>
        <v>9.82</v>
      </c>
      <c r="J1403" s="6">
        <f>tbDailies[[#This Row],[BTC-USD]]*tbDailies[[#This Row],[FX]]</f>
        <v>18710.635436328001</v>
      </c>
      <c r="K1403" s="6">
        <f>tbDailies[[#This Row],[ETH-USD]]*tbDailies[[#This Row],[FX]]</f>
        <v>1560.7379040000001</v>
      </c>
      <c r="L1403" s="16">
        <f>_xlfn.XLOOKUP(tbDailies[[#This Row],[Month]],tbMonthlies[Month],tbMonthlies[US Inflation],L1404)</f>
        <v>2.07E-2</v>
      </c>
      <c r="M1403" s="39">
        <f>_xlfn.XLOOKUP(tbDailies[[#This Row],[Month]],tbMonthlies[Month],tbMonthlies[Buffett Indicator],M1404)</f>
        <v>1.3627311862419029</v>
      </c>
      <c r="N1403" s="39">
        <f>_xlfn.XLOOKUP(tbDailies[[#This Row],[Month]],tbMonthlies[Month],tbMonthlies[CPI Indicator],N1404)</f>
        <v>0.7142815514176647</v>
      </c>
      <c r="O1403" s="39">
        <f>_xlfn.XLOOKUP(tbDailies[[#This Row],[Month]],tbMonthlies[Month],tbMonthlies[Shiller PE],O1404)</f>
        <v>0.24969999999999998</v>
      </c>
      <c r="P1403" s="39">
        <f>_xlfn.XLOOKUP(tbDailies[[#This Row],[Month]],tbMonthlies[Month],tbMonthlies[Unemployment],P1404)</f>
        <v>0.04</v>
      </c>
      <c r="Q1403" s="48">
        <f>_xlfn.XLOOKUP(tbDailies[[#This Row],[Month]],tbMonthlies[Month],tbMonthlies[Debt to GDP],Q1404)</f>
        <v>76.381</v>
      </c>
    </row>
    <row r="1404" spans="2:17" ht="30" customHeight="1" x14ac:dyDescent="0.25">
      <c r="B1404" s="10">
        <v>43109</v>
      </c>
      <c r="C1404" s="18" t="str">
        <f>TEXT(tbDailies[[#This Row],[Date]],"mmm-yy")</f>
        <v>Jan-18</v>
      </c>
      <c r="D1404" s="4">
        <v>50</v>
      </c>
      <c r="E1404" s="4" t="str">
        <f>_xlfn.XLOOKUP(tbDailies[[#This Row],[Date]],FXUSDCAD[Date],FXUSDCAD[Rate],E1405)</f>
        <v>1.2454</v>
      </c>
      <c r="F1404" s="6">
        <f>_xlfn.XLOOKUP(tbDailies[[#This Row],[Date]],BTC_USD_History[Date],BTC_USD_History[Close],"n/a")</f>
        <v>14595.400390999999</v>
      </c>
      <c r="G1404" s="6">
        <f>_xlfn.XLOOKUP(tbDailies[[#This Row],[Date]],ETH_USD_History[Date(UTC)],ETH_USD_History[Value],"n/a")</f>
        <v>1289.24</v>
      </c>
      <c r="H1404" s="6">
        <f>_xlfn.XLOOKUP(tbDailies[[#This Row],[Date]],VOO_USD_History[Date],VOO_USD_History[Close],"n/a")</f>
        <v>252.300003</v>
      </c>
      <c r="I1404" s="8">
        <f>_xlfn.XLOOKUP(tbDailies[[#This Row],[Date]],VIX_USD_History[DATE],VIX_USD_History[CLOSE],"n/a")</f>
        <v>10.08</v>
      </c>
      <c r="J1404" s="6">
        <f>tbDailies[[#This Row],[BTC-USD]]*tbDailies[[#This Row],[FX]]</f>
        <v>18177.111646951398</v>
      </c>
      <c r="K1404" s="6">
        <f>tbDailies[[#This Row],[ETH-USD]]*tbDailies[[#This Row],[FX]]</f>
        <v>1605.619496</v>
      </c>
      <c r="L1404" s="16">
        <f>_xlfn.XLOOKUP(tbDailies[[#This Row],[Month]],tbMonthlies[Month],tbMonthlies[US Inflation],L1405)</f>
        <v>2.07E-2</v>
      </c>
      <c r="M1404" s="39">
        <f>_xlfn.XLOOKUP(tbDailies[[#This Row],[Month]],tbMonthlies[Month],tbMonthlies[Buffett Indicator],M1405)</f>
        <v>1.3627311862419029</v>
      </c>
      <c r="N1404" s="39">
        <f>_xlfn.XLOOKUP(tbDailies[[#This Row],[Month]],tbMonthlies[Month],tbMonthlies[CPI Indicator],N1405)</f>
        <v>0.7142815514176647</v>
      </c>
      <c r="O1404" s="39">
        <f>_xlfn.XLOOKUP(tbDailies[[#This Row],[Month]],tbMonthlies[Month],tbMonthlies[Shiller PE],O1405)</f>
        <v>0.24969999999999998</v>
      </c>
      <c r="P1404" s="39">
        <f>_xlfn.XLOOKUP(tbDailies[[#This Row],[Month]],tbMonthlies[Month],tbMonthlies[Unemployment],P1405)</f>
        <v>0.04</v>
      </c>
      <c r="Q1404" s="48">
        <f>_xlfn.XLOOKUP(tbDailies[[#This Row],[Month]],tbMonthlies[Month],tbMonthlies[Debt to GDP],Q1405)</f>
        <v>76.381</v>
      </c>
    </row>
    <row r="1405" spans="2:17" ht="30" customHeight="1" x14ac:dyDescent="0.25">
      <c r="B1405" s="10">
        <v>43108</v>
      </c>
      <c r="C1405" s="18" t="str">
        <f>TEXT(tbDailies[[#This Row],[Date]],"mmm-yy")</f>
        <v>Jan-18</v>
      </c>
      <c r="D1405" s="4">
        <v>50</v>
      </c>
      <c r="E1405" s="4" t="str">
        <f>_xlfn.XLOOKUP(tbDailies[[#This Row],[Date]],FXUSDCAD[Date],FXUSDCAD[Rate],E1406)</f>
        <v>1.2422</v>
      </c>
      <c r="F1405" s="6">
        <f>_xlfn.XLOOKUP(tbDailies[[#This Row],[Date]],BTC_USD_History[Date],BTC_USD_History[Close],"n/a")</f>
        <v>15170.099609000001</v>
      </c>
      <c r="G1405" s="6">
        <f>_xlfn.XLOOKUP(tbDailies[[#This Row],[Date]],ETH_USD_History[Date(UTC)],ETH_USD_History[Value],"n/a")</f>
        <v>1136.1099999999999</v>
      </c>
      <c r="H1405" s="6">
        <f>_xlfn.XLOOKUP(tbDailies[[#This Row],[Date]],VOO_USD_History[Date],VOO_USD_History[Close],"n/a")</f>
        <v>251.770004</v>
      </c>
      <c r="I1405" s="8">
        <f>_xlfn.XLOOKUP(tbDailies[[#This Row],[Date]],VIX_USD_History[DATE],VIX_USD_History[CLOSE],"n/a")</f>
        <v>9.52</v>
      </c>
      <c r="J1405" s="6">
        <f>tbDailies[[#This Row],[BTC-USD]]*tbDailies[[#This Row],[FX]]</f>
        <v>18844.297734299802</v>
      </c>
      <c r="K1405" s="6">
        <f>tbDailies[[#This Row],[ETH-USD]]*tbDailies[[#This Row],[FX]]</f>
        <v>1411.2758419999998</v>
      </c>
      <c r="L1405" s="16">
        <f>_xlfn.XLOOKUP(tbDailies[[#This Row],[Month]],tbMonthlies[Month],tbMonthlies[US Inflation],L1406)</f>
        <v>2.07E-2</v>
      </c>
      <c r="M1405" s="39">
        <f>_xlfn.XLOOKUP(tbDailies[[#This Row],[Month]],tbMonthlies[Month],tbMonthlies[Buffett Indicator],M1406)</f>
        <v>1.3627311862419029</v>
      </c>
      <c r="N1405" s="39">
        <f>_xlfn.XLOOKUP(tbDailies[[#This Row],[Month]],tbMonthlies[Month],tbMonthlies[CPI Indicator],N1406)</f>
        <v>0.7142815514176647</v>
      </c>
      <c r="O1405" s="39">
        <f>_xlfn.XLOOKUP(tbDailies[[#This Row],[Month]],tbMonthlies[Month],tbMonthlies[Shiller PE],O1406)</f>
        <v>0.24969999999999998</v>
      </c>
      <c r="P1405" s="39">
        <f>_xlfn.XLOOKUP(tbDailies[[#This Row],[Month]],tbMonthlies[Month],tbMonthlies[Unemployment],P1406)</f>
        <v>0.04</v>
      </c>
      <c r="Q1405" s="48">
        <f>_xlfn.XLOOKUP(tbDailies[[#This Row],[Month]],tbMonthlies[Month],tbMonthlies[Debt to GDP],Q1406)</f>
        <v>76.381</v>
      </c>
    </row>
    <row r="1406" spans="2:17" ht="30" customHeight="1" x14ac:dyDescent="0.25">
      <c r="B1406" s="10">
        <v>43107</v>
      </c>
      <c r="C1406" s="18" t="str">
        <f>TEXT(tbDailies[[#This Row],[Date]],"mmm-yy")</f>
        <v>Jan-18</v>
      </c>
      <c r="D1406" s="4">
        <v>50</v>
      </c>
      <c r="E1406" s="4" t="str">
        <f>_xlfn.XLOOKUP(tbDailies[[#This Row],[Date]],FXUSDCAD[Date],FXUSDCAD[Rate],E1407)</f>
        <v>1.2403</v>
      </c>
      <c r="F1406" s="6">
        <f>_xlfn.XLOOKUP(tbDailies[[#This Row],[Date]],BTC_USD_History[Date],BTC_USD_History[Close],"n/a")</f>
        <v>16477.599609000001</v>
      </c>
      <c r="G1406" s="6">
        <f>_xlfn.XLOOKUP(tbDailies[[#This Row],[Date]],ETH_USD_History[Date(UTC)],ETH_USD_History[Value],"n/a")</f>
        <v>1117.75</v>
      </c>
      <c r="H1406" s="6" t="str">
        <f>_xlfn.XLOOKUP(tbDailies[[#This Row],[Date]],VOO_USD_History[Date],VOO_USD_History[Close],"n/a")</f>
        <v>n/a</v>
      </c>
      <c r="I1406" s="8" t="str">
        <f>_xlfn.XLOOKUP(tbDailies[[#This Row],[Date]],VIX_USD_History[DATE],VIX_USD_History[CLOSE],"n/a")</f>
        <v>n/a</v>
      </c>
      <c r="J1406" s="6">
        <f>tbDailies[[#This Row],[BTC-USD]]*tbDailies[[#This Row],[FX]]</f>
        <v>20437.1667950427</v>
      </c>
      <c r="K1406" s="6">
        <f>tbDailies[[#This Row],[ETH-USD]]*tbDailies[[#This Row],[FX]]</f>
        <v>1386.345325</v>
      </c>
      <c r="L1406" s="16">
        <f>_xlfn.XLOOKUP(tbDailies[[#This Row],[Month]],tbMonthlies[Month],tbMonthlies[US Inflation],L1407)</f>
        <v>2.07E-2</v>
      </c>
      <c r="M1406" s="39">
        <f>_xlfn.XLOOKUP(tbDailies[[#This Row],[Month]],tbMonthlies[Month],tbMonthlies[Buffett Indicator],M1407)</f>
        <v>1.3627311862419029</v>
      </c>
      <c r="N1406" s="39">
        <f>_xlfn.XLOOKUP(tbDailies[[#This Row],[Month]],tbMonthlies[Month],tbMonthlies[CPI Indicator],N1407)</f>
        <v>0.7142815514176647</v>
      </c>
      <c r="O1406" s="39">
        <f>_xlfn.XLOOKUP(tbDailies[[#This Row],[Month]],tbMonthlies[Month],tbMonthlies[Shiller PE],O1407)</f>
        <v>0.24969999999999998</v>
      </c>
      <c r="P1406" s="39">
        <f>_xlfn.XLOOKUP(tbDailies[[#This Row],[Month]],tbMonthlies[Month],tbMonthlies[Unemployment],P1407)</f>
        <v>0.04</v>
      </c>
      <c r="Q1406" s="48">
        <f>_xlfn.XLOOKUP(tbDailies[[#This Row],[Month]],tbMonthlies[Month],tbMonthlies[Debt to GDP],Q1407)</f>
        <v>76.381</v>
      </c>
    </row>
    <row r="1407" spans="2:17" ht="30" customHeight="1" x14ac:dyDescent="0.25">
      <c r="B1407" s="10">
        <v>43106</v>
      </c>
      <c r="C1407" s="18" t="str">
        <f>TEXT(tbDailies[[#This Row],[Date]],"mmm-yy")</f>
        <v>Jan-18</v>
      </c>
      <c r="D1407" s="4">
        <v>50</v>
      </c>
      <c r="E1407" s="4" t="str">
        <f>_xlfn.XLOOKUP(tbDailies[[#This Row],[Date]],FXUSDCAD[Date],FXUSDCAD[Rate],E1408)</f>
        <v>1.2403</v>
      </c>
      <c r="F1407" s="6">
        <f>_xlfn.XLOOKUP(tbDailies[[#This Row],[Date]],BTC_USD_History[Date],BTC_USD_History[Close],"n/a")</f>
        <v>17527</v>
      </c>
      <c r="G1407" s="6">
        <f>_xlfn.XLOOKUP(tbDailies[[#This Row],[Date]],ETH_USD_History[Date(UTC)],ETH_USD_History[Value],"n/a")</f>
        <v>1006.41</v>
      </c>
      <c r="H1407" s="6" t="str">
        <f>_xlfn.XLOOKUP(tbDailies[[#This Row],[Date]],VOO_USD_History[Date],VOO_USD_History[Close],"n/a")</f>
        <v>n/a</v>
      </c>
      <c r="I1407" s="8" t="str">
        <f>_xlfn.XLOOKUP(tbDailies[[#This Row],[Date]],VIX_USD_History[DATE],VIX_USD_History[CLOSE],"n/a")</f>
        <v>n/a</v>
      </c>
      <c r="J1407" s="6">
        <f>tbDailies[[#This Row],[BTC-USD]]*tbDailies[[#This Row],[FX]]</f>
        <v>21738.738099999999</v>
      </c>
      <c r="K1407" s="6">
        <f>tbDailies[[#This Row],[ETH-USD]]*tbDailies[[#This Row],[FX]]</f>
        <v>1248.250323</v>
      </c>
      <c r="L1407" s="16">
        <f>_xlfn.XLOOKUP(tbDailies[[#This Row],[Month]],tbMonthlies[Month],tbMonthlies[US Inflation],L1408)</f>
        <v>2.07E-2</v>
      </c>
      <c r="M1407" s="39">
        <f>_xlfn.XLOOKUP(tbDailies[[#This Row],[Month]],tbMonthlies[Month],tbMonthlies[Buffett Indicator],M1408)</f>
        <v>1.3627311862419029</v>
      </c>
      <c r="N1407" s="39">
        <f>_xlfn.XLOOKUP(tbDailies[[#This Row],[Month]],tbMonthlies[Month],tbMonthlies[CPI Indicator],N1408)</f>
        <v>0.7142815514176647</v>
      </c>
      <c r="O1407" s="39">
        <f>_xlfn.XLOOKUP(tbDailies[[#This Row],[Month]],tbMonthlies[Month],tbMonthlies[Shiller PE],O1408)</f>
        <v>0.24969999999999998</v>
      </c>
      <c r="P1407" s="39">
        <f>_xlfn.XLOOKUP(tbDailies[[#This Row],[Month]],tbMonthlies[Month],tbMonthlies[Unemployment],P1408)</f>
        <v>0.04</v>
      </c>
      <c r="Q1407" s="48">
        <f>_xlfn.XLOOKUP(tbDailies[[#This Row],[Month]],tbMonthlies[Month],tbMonthlies[Debt to GDP],Q1408)</f>
        <v>76.381</v>
      </c>
    </row>
    <row r="1408" spans="2:17" ht="30" customHeight="1" x14ac:dyDescent="0.25">
      <c r="B1408" s="10">
        <v>43105</v>
      </c>
      <c r="C1408" s="18" t="str">
        <f>TEXT(tbDailies[[#This Row],[Date]],"mmm-yy")</f>
        <v>Jan-18</v>
      </c>
      <c r="D1408" s="4">
        <v>50</v>
      </c>
      <c r="E1408" s="4" t="str">
        <f>_xlfn.XLOOKUP(tbDailies[[#This Row],[Date]],FXUSDCAD[Date],FXUSDCAD[Rate],E1409)</f>
        <v>1.2403</v>
      </c>
      <c r="F1408" s="6">
        <f>_xlfn.XLOOKUP(tbDailies[[#This Row],[Date]],BTC_USD_History[Date],BTC_USD_History[Close],"n/a")</f>
        <v>17429.5</v>
      </c>
      <c r="G1408" s="6">
        <f>_xlfn.XLOOKUP(tbDailies[[#This Row],[Date]],ETH_USD_History[Date(UTC)],ETH_USD_History[Value],"n/a")</f>
        <v>967.13</v>
      </c>
      <c r="H1408" s="6">
        <f>_xlfn.XLOOKUP(tbDailies[[#This Row],[Date]],VOO_USD_History[Date],VOO_USD_History[Close],"n/a")</f>
        <v>251.25</v>
      </c>
      <c r="I1408" s="8">
        <f>_xlfn.XLOOKUP(tbDailies[[#This Row],[Date]],VIX_USD_History[DATE],VIX_USD_History[CLOSE],"n/a")</f>
        <v>9.2200000000000006</v>
      </c>
      <c r="J1408" s="6">
        <f>tbDailies[[#This Row],[BTC-USD]]*tbDailies[[#This Row],[FX]]</f>
        <v>21617.808849999998</v>
      </c>
      <c r="K1408" s="6">
        <f>tbDailies[[#This Row],[ETH-USD]]*tbDailies[[#This Row],[FX]]</f>
        <v>1199.5313389999999</v>
      </c>
      <c r="L1408" s="16">
        <f>_xlfn.XLOOKUP(tbDailies[[#This Row],[Month]],tbMonthlies[Month],tbMonthlies[US Inflation],L1409)</f>
        <v>2.07E-2</v>
      </c>
      <c r="M1408" s="39">
        <f>_xlfn.XLOOKUP(tbDailies[[#This Row],[Month]],tbMonthlies[Month],tbMonthlies[Buffett Indicator],M1409)</f>
        <v>1.3627311862419029</v>
      </c>
      <c r="N1408" s="39">
        <f>_xlfn.XLOOKUP(tbDailies[[#This Row],[Month]],tbMonthlies[Month],tbMonthlies[CPI Indicator],N1409)</f>
        <v>0.7142815514176647</v>
      </c>
      <c r="O1408" s="39">
        <f>_xlfn.XLOOKUP(tbDailies[[#This Row],[Month]],tbMonthlies[Month],tbMonthlies[Shiller PE],O1409)</f>
        <v>0.24969999999999998</v>
      </c>
      <c r="P1408" s="39">
        <f>_xlfn.XLOOKUP(tbDailies[[#This Row],[Month]],tbMonthlies[Month],tbMonthlies[Unemployment],P1409)</f>
        <v>0.04</v>
      </c>
      <c r="Q1408" s="48">
        <f>_xlfn.XLOOKUP(tbDailies[[#This Row],[Month]],tbMonthlies[Month],tbMonthlies[Debt to GDP],Q1409)</f>
        <v>76.381</v>
      </c>
    </row>
    <row r="1409" spans="2:17" ht="30" customHeight="1" x14ac:dyDescent="0.25">
      <c r="B1409" s="10">
        <v>43104</v>
      </c>
      <c r="C1409" s="18" t="str">
        <f>TEXT(tbDailies[[#This Row],[Date]],"mmm-yy")</f>
        <v>Jan-18</v>
      </c>
      <c r="D1409" s="4">
        <v>50</v>
      </c>
      <c r="E1409" s="4" t="str">
        <f>_xlfn.XLOOKUP(tbDailies[[#This Row],[Date]],FXUSDCAD[Date],FXUSDCAD[Rate],E1410)</f>
        <v>1.2515</v>
      </c>
      <c r="F1409" s="6">
        <f>_xlfn.XLOOKUP(tbDailies[[#This Row],[Date]],BTC_USD_History[Date],BTC_USD_History[Close],"n/a")</f>
        <v>15599.200194999999</v>
      </c>
      <c r="G1409" s="6">
        <f>_xlfn.XLOOKUP(tbDailies[[#This Row],[Date]],ETH_USD_History[Date(UTC)],ETH_USD_History[Value],"n/a")</f>
        <v>944.83</v>
      </c>
      <c r="H1409" s="6">
        <f>_xlfn.XLOOKUP(tbDailies[[#This Row],[Date]],VOO_USD_History[Date],VOO_USD_History[Close],"n/a")</f>
        <v>249.64999399999999</v>
      </c>
      <c r="I1409" s="8">
        <f>_xlfn.XLOOKUP(tbDailies[[#This Row],[Date]],VIX_USD_History[DATE],VIX_USD_History[CLOSE],"n/a")</f>
        <v>9.2200000000000006</v>
      </c>
      <c r="J1409" s="6">
        <f>tbDailies[[#This Row],[BTC-USD]]*tbDailies[[#This Row],[FX]]</f>
        <v>19522.3990440425</v>
      </c>
      <c r="K1409" s="6">
        <f>tbDailies[[#This Row],[ETH-USD]]*tbDailies[[#This Row],[FX]]</f>
        <v>1182.454745</v>
      </c>
      <c r="L1409" s="16">
        <f>_xlfn.XLOOKUP(tbDailies[[#This Row],[Month]],tbMonthlies[Month],tbMonthlies[US Inflation],L1410)</f>
        <v>2.07E-2</v>
      </c>
      <c r="M1409" s="39">
        <f>_xlfn.XLOOKUP(tbDailies[[#This Row],[Month]],tbMonthlies[Month],tbMonthlies[Buffett Indicator],M1410)</f>
        <v>1.3627311862419029</v>
      </c>
      <c r="N1409" s="39">
        <f>_xlfn.XLOOKUP(tbDailies[[#This Row],[Month]],tbMonthlies[Month],tbMonthlies[CPI Indicator],N1410)</f>
        <v>0.7142815514176647</v>
      </c>
      <c r="O1409" s="39">
        <f>_xlfn.XLOOKUP(tbDailies[[#This Row],[Month]],tbMonthlies[Month],tbMonthlies[Shiller PE],O1410)</f>
        <v>0.24969999999999998</v>
      </c>
      <c r="P1409" s="39">
        <f>_xlfn.XLOOKUP(tbDailies[[#This Row],[Month]],tbMonthlies[Month],tbMonthlies[Unemployment],P1410)</f>
        <v>0.04</v>
      </c>
      <c r="Q1409" s="48">
        <f>_xlfn.XLOOKUP(tbDailies[[#This Row],[Month]],tbMonthlies[Month],tbMonthlies[Debt to GDP],Q1410)</f>
        <v>76.381</v>
      </c>
    </row>
    <row r="1410" spans="2:17" ht="30" customHeight="1" x14ac:dyDescent="0.25">
      <c r="B1410" s="10">
        <v>43103</v>
      </c>
      <c r="C1410" s="18" t="str">
        <f>TEXT(tbDailies[[#This Row],[Date]],"mmm-yy")</f>
        <v>Jan-18</v>
      </c>
      <c r="D1410" s="4">
        <v>50</v>
      </c>
      <c r="E1410" s="4" t="str">
        <f>_xlfn.XLOOKUP(tbDailies[[#This Row],[Date]],FXUSDCAD[Date],FXUSDCAD[Rate],E1411)</f>
        <v>1.2533</v>
      </c>
      <c r="F1410" s="6">
        <f>_xlfn.XLOOKUP(tbDailies[[#This Row],[Date]],BTC_USD_History[Date],BTC_USD_History[Close],"n/a")</f>
        <v>15201</v>
      </c>
      <c r="G1410" s="6">
        <f>_xlfn.XLOOKUP(tbDailies[[#This Row],[Date]],ETH_USD_History[Date(UTC)],ETH_USD_History[Value],"n/a")</f>
        <v>941.1</v>
      </c>
      <c r="H1410" s="6">
        <f>_xlfn.XLOOKUP(tbDailies[[#This Row],[Date]],VOO_USD_History[Date],VOO_USD_History[Close],"n/a")</f>
        <v>248.55999800000001</v>
      </c>
      <c r="I1410" s="8">
        <f>_xlfn.XLOOKUP(tbDailies[[#This Row],[Date]],VIX_USD_History[DATE],VIX_USD_History[CLOSE],"n/a")</f>
        <v>9.15</v>
      </c>
      <c r="J1410" s="6">
        <f>tbDailies[[#This Row],[BTC-USD]]*tbDailies[[#This Row],[FX]]</f>
        <v>19051.4133</v>
      </c>
      <c r="K1410" s="6">
        <f>tbDailies[[#This Row],[ETH-USD]]*tbDailies[[#This Row],[FX]]</f>
        <v>1179.48063</v>
      </c>
      <c r="L1410" s="16">
        <f>_xlfn.XLOOKUP(tbDailies[[#This Row],[Month]],tbMonthlies[Month],tbMonthlies[US Inflation],L1411)</f>
        <v>2.07E-2</v>
      </c>
      <c r="M1410" s="39">
        <f>_xlfn.XLOOKUP(tbDailies[[#This Row],[Month]],tbMonthlies[Month],tbMonthlies[Buffett Indicator],M1411)</f>
        <v>1.3627311862419029</v>
      </c>
      <c r="N1410" s="39">
        <f>_xlfn.XLOOKUP(tbDailies[[#This Row],[Month]],tbMonthlies[Month],tbMonthlies[CPI Indicator],N1411)</f>
        <v>0.7142815514176647</v>
      </c>
      <c r="O1410" s="39">
        <f>_xlfn.XLOOKUP(tbDailies[[#This Row],[Month]],tbMonthlies[Month],tbMonthlies[Shiller PE],O1411)</f>
        <v>0.24969999999999998</v>
      </c>
      <c r="P1410" s="39">
        <f>_xlfn.XLOOKUP(tbDailies[[#This Row],[Month]],tbMonthlies[Month],tbMonthlies[Unemployment],P1411)</f>
        <v>0.04</v>
      </c>
      <c r="Q1410" s="48">
        <f>_xlfn.XLOOKUP(tbDailies[[#This Row],[Month]],tbMonthlies[Month],tbMonthlies[Debt to GDP],Q1411)</f>
        <v>76.381</v>
      </c>
    </row>
    <row r="1411" spans="2:17" ht="30" customHeight="1" x14ac:dyDescent="0.25">
      <c r="B1411" s="10">
        <v>43102</v>
      </c>
      <c r="C1411" s="18" t="str">
        <f>TEXT(tbDailies[[#This Row],[Date]],"mmm-yy")</f>
        <v>Jan-18</v>
      </c>
      <c r="D1411" s="4">
        <v>50</v>
      </c>
      <c r="E1411" s="4" t="str">
        <f>_xlfn.XLOOKUP(tbDailies[[#This Row],[Date]],FXUSDCAD[Date],FXUSDCAD[Rate],E1412)</f>
        <v>1.2517</v>
      </c>
      <c r="F1411" s="6">
        <f>_xlfn.XLOOKUP(tbDailies[[#This Row],[Date]],BTC_USD_History[Date],BTC_USD_History[Close],"n/a")</f>
        <v>14982.099609000001</v>
      </c>
      <c r="G1411" s="6">
        <f>_xlfn.XLOOKUP(tbDailies[[#This Row],[Date]],ETH_USD_History[Date(UTC)],ETH_USD_History[Value],"n/a")</f>
        <v>861.97</v>
      </c>
      <c r="H1411" s="6">
        <f>_xlfn.XLOOKUP(tbDailies[[#This Row],[Date]],VOO_USD_History[Date],VOO_USD_History[Close],"n/a")</f>
        <v>247.08999600000001</v>
      </c>
      <c r="I1411" s="8">
        <f>_xlfn.XLOOKUP(tbDailies[[#This Row],[Date]],VIX_USD_History[DATE],VIX_USD_History[CLOSE],"n/a")</f>
        <v>9.77</v>
      </c>
      <c r="J1411" s="6">
        <f>tbDailies[[#This Row],[BTC-USD]]*tbDailies[[#This Row],[FX]]</f>
        <v>18753.094080585302</v>
      </c>
      <c r="K1411" s="6">
        <f>tbDailies[[#This Row],[ETH-USD]]*tbDailies[[#This Row],[FX]]</f>
        <v>1078.9278490000002</v>
      </c>
      <c r="L1411" s="16">
        <f>_xlfn.XLOOKUP(tbDailies[[#This Row],[Month]],tbMonthlies[Month],tbMonthlies[US Inflation],L1412)</f>
        <v>2.07E-2</v>
      </c>
      <c r="M1411" s="39">
        <f>_xlfn.XLOOKUP(tbDailies[[#This Row],[Month]],tbMonthlies[Month],tbMonthlies[Buffett Indicator],M1412)</f>
        <v>1.3627311862419029</v>
      </c>
      <c r="N1411" s="39">
        <f>_xlfn.XLOOKUP(tbDailies[[#This Row],[Month]],tbMonthlies[Month],tbMonthlies[CPI Indicator],N1412)</f>
        <v>0.7142815514176647</v>
      </c>
      <c r="O1411" s="39">
        <f>_xlfn.XLOOKUP(tbDailies[[#This Row],[Month]],tbMonthlies[Month],tbMonthlies[Shiller PE],O1412)</f>
        <v>0.24969999999999998</v>
      </c>
      <c r="P1411" s="39">
        <f>_xlfn.XLOOKUP(tbDailies[[#This Row],[Month]],tbMonthlies[Month],tbMonthlies[Unemployment],P1412)</f>
        <v>0.04</v>
      </c>
      <c r="Q1411" s="48">
        <f>_xlfn.XLOOKUP(tbDailies[[#This Row],[Month]],tbMonthlies[Month],tbMonthlies[Debt to GDP],Q1412)</f>
        <v>76.381</v>
      </c>
    </row>
    <row r="1412" spans="2:17" ht="30" customHeight="1" x14ac:dyDescent="0.25">
      <c r="B1412" s="10">
        <v>43101</v>
      </c>
      <c r="C1412" s="18" t="str">
        <f>TEXT(tbDailies[[#This Row],[Date]],"mmm-yy")</f>
        <v>Jan-18</v>
      </c>
      <c r="D1412" s="4">
        <v>50</v>
      </c>
      <c r="E1412" s="4" t="str">
        <f>_xlfn.XLOOKUP(tbDailies[[#This Row],[Date]],FXUSDCAD[Date],FXUSDCAD[Rate],E1413)</f>
        <v>1.2545</v>
      </c>
      <c r="F1412" s="6">
        <f>_xlfn.XLOOKUP(tbDailies[[#This Row],[Date]],BTC_USD_History[Date],BTC_USD_History[Close],"n/a")</f>
        <v>13657.200194999999</v>
      </c>
      <c r="G1412" s="6">
        <f>_xlfn.XLOOKUP(tbDailies[[#This Row],[Date]],ETH_USD_History[Date(UTC)],ETH_USD_History[Value],"n/a")</f>
        <v>756.2</v>
      </c>
      <c r="H1412" s="6" t="str">
        <f>_xlfn.XLOOKUP(tbDailies[[#This Row],[Date]],VOO_USD_History[Date],VOO_USD_History[Close],"n/a")</f>
        <v>n/a</v>
      </c>
      <c r="I1412" s="8" t="str">
        <f>_xlfn.XLOOKUP(tbDailies[[#This Row],[Date]],VIX_USD_History[DATE],VIX_USD_History[CLOSE],"n/a")</f>
        <v>n/a</v>
      </c>
      <c r="J1412" s="6">
        <f>tbDailies[[#This Row],[BTC-USD]]*tbDailies[[#This Row],[FX]]</f>
        <v>17132.957644627499</v>
      </c>
      <c r="K1412" s="6">
        <f>tbDailies[[#This Row],[ETH-USD]]*tbDailies[[#This Row],[FX]]</f>
        <v>948.65290000000005</v>
      </c>
      <c r="L1412" s="16">
        <f>_xlfn.XLOOKUP(tbDailies[[#This Row],[Month]],tbMonthlies[Month],tbMonthlies[US Inflation],L1413)</f>
        <v>2.07E-2</v>
      </c>
      <c r="M1412" s="39">
        <f>_xlfn.XLOOKUP(tbDailies[[#This Row],[Month]],tbMonthlies[Month],tbMonthlies[Buffett Indicator],M1413)</f>
        <v>1.3627311862419029</v>
      </c>
      <c r="N1412" s="39">
        <f>_xlfn.XLOOKUP(tbDailies[[#This Row],[Month]],tbMonthlies[Month],tbMonthlies[CPI Indicator],N1413)</f>
        <v>0.7142815514176647</v>
      </c>
      <c r="O1412" s="39">
        <f>_xlfn.XLOOKUP(tbDailies[[#This Row],[Month]],tbMonthlies[Month],tbMonthlies[Shiller PE],O1413)</f>
        <v>0.24969999999999998</v>
      </c>
      <c r="P1412" s="39">
        <f>_xlfn.XLOOKUP(tbDailies[[#This Row],[Month]],tbMonthlies[Month],tbMonthlies[Unemployment],P1413)</f>
        <v>0.04</v>
      </c>
      <c r="Q1412" s="48">
        <f>_xlfn.XLOOKUP(tbDailies[[#This Row],[Month]],tbMonthlies[Month],tbMonthlies[Debt to GDP],Q1413)</f>
        <v>76.381</v>
      </c>
    </row>
    <row r="1413" spans="2:17" ht="30" customHeight="1" x14ac:dyDescent="0.25">
      <c r="B1413" s="10">
        <v>43100</v>
      </c>
      <c r="C1413" s="18" t="str">
        <f>TEXT(tbDailies[[#This Row],[Date]],"mmm-yy")</f>
        <v>Dec-17</v>
      </c>
      <c r="D1413" s="4">
        <v>50</v>
      </c>
      <c r="E1413" s="4" t="str">
        <f>_xlfn.XLOOKUP(tbDailies[[#This Row],[Date]],FXUSDCAD[Date],FXUSDCAD[Rate],E1414)</f>
        <v>1.2545</v>
      </c>
      <c r="F1413" s="6">
        <f>_xlfn.XLOOKUP(tbDailies[[#This Row],[Date]],BTC_USD_History[Date],BTC_USD_History[Close],"n/a")</f>
        <v>14156.400390999999</v>
      </c>
      <c r="G1413" s="6">
        <f>_xlfn.XLOOKUP(tbDailies[[#This Row],[Date]],ETH_USD_History[Date(UTC)],ETH_USD_History[Value],"n/a")</f>
        <v>741.13</v>
      </c>
      <c r="H1413" s="6" t="str">
        <f>_xlfn.XLOOKUP(tbDailies[[#This Row],[Date]],VOO_USD_History[Date],VOO_USD_History[Close],"n/a")</f>
        <v>n/a</v>
      </c>
      <c r="I1413" s="8" t="str">
        <f>_xlfn.XLOOKUP(tbDailies[[#This Row],[Date]],VIX_USD_History[DATE],VIX_USD_History[CLOSE],"n/a")</f>
        <v>n/a</v>
      </c>
      <c r="J1413" s="6">
        <f>tbDailies[[#This Row],[BTC-USD]]*tbDailies[[#This Row],[FX]]</f>
        <v>17759.204290509497</v>
      </c>
      <c r="K1413" s="6">
        <f>tbDailies[[#This Row],[ETH-USD]]*tbDailies[[#This Row],[FX]]</f>
        <v>929.74758499999996</v>
      </c>
      <c r="L1413" s="16">
        <f>_xlfn.XLOOKUP(tbDailies[[#This Row],[Month]],tbMonthlies[Month],tbMonthlies[US Inflation],L1414)</f>
        <v>2.1100000000000001E-2</v>
      </c>
      <c r="M1413" s="39">
        <f>_xlfn.XLOOKUP(tbDailies[[#This Row],[Month]],tbMonthlies[Month],tbMonthlies[Buffett Indicator],M1414)</f>
        <v>1.3806024403302024</v>
      </c>
      <c r="N1413" s="39">
        <f>_xlfn.XLOOKUP(tbDailies[[#This Row],[Month]],tbMonthlies[Month],tbMonthlies[CPI Indicator],N1414)</f>
        <v>0.73955720885582288</v>
      </c>
      <c r="O1413" s="39">
        <f>_xlfn.XLOOKUP(tbDailies[[#This Row],[Month]],tbMonthlies[Month],tbMonthlies[Shiller PE],O1414)</f>
        <v>0.24249999999999999</v>
      </c>
      <c r="P1413" s="39">
        <f>_xlfn.XLOOKUP(tbDailies[[#This Row],[Month]],tbMonthlies[Month],tbMonthlies[Unemployment],P1414)</f>
        <v>4.0999999999999995E-2</v>
      </c>
      <c r="Q1413" s="48">
        <f>_xlfn.XLOOKUP(tbDailies[[#This Row],[Month]],tbMonthlies[Month],tbMonthlies[Debt to GDP],Q1414)</f>
        <v>77.341999999999999</v>
      </c>
    </row>
    <row r="1414" spans="2:17" ht="30" customHeight="1" x14ac:dyDescent="0.25">
      <c r="B1414" s="10">
        <v>43099</v>
      </c>
      <c r="C1414" s="18" t="str">
        <f>TEXT(tbDailies[[#This Row],[Date]],"mmm-yy")</f>
        <v>Dec-17</v>
      </c>
      <c r="D1414" s="4">
        <v>50</v>
      </c>
      <c r="E1414" s="4" t="str">
        <f>_xlfn.XLOOKUP(tbDailies[[#This Row],[Date]],FXUSDCAD[Date],FXUSDCAD[Rate],E1415)</f>
        <v>1.2545</v>
      </c>
      <c r="F1414" s="6">
        <f>_xlfn.XLOOKUP(tbDailies[[#This Row],[Date]],BTC_USD_History[Date],BTC_USD_History[Close],"n/a")</f>
        <v>12952.200194999999</v>
      </c>
      <c r="G1414" s="6">
        <f>_xlfn.XLOOKUP(tbDailies[[#This Row],[Date]],ETH_USD_History[Date(UTC)],ETH_USD_History[Value],"n/a")</f>
        <v>692.99</v>
      </c>
      <c r="H1414" s="6" t="str">
        <f>_xlfn.XLOOKUP(tbDailies[[#This Row],[Date]],VOO_USD_History[Date],VOO_USD_History[Close],"n/a")</f>
        <v>n/a</v>
      </c>
      <c r="I1414" s="8" t="str">
        <f>_xlfn.XLOOKUP(tbDailies[[#This Row],[Date]],VIX_USD_History[DATE],VIX_USD_History[CLOSE],"n/a")</f>
        <v>n/a</v>
      </c>
      <c r="J1414" s="6">
        <f>tbDailies[[#This Row],[BTC-USD]]*tbDailies[[#This Row],[FX]]</f>
        <v>16248.535144627498</v>
      </c>
      <c r="K1414" s="6">
        <f>tbDailies[[#This Row],[ETH-USD]]*tbDailies[[#This Row],[FX]]</f>
        <v>869.35595499999999</v>
      </c>
      <c r="L1414" s="16">
        <f>_xlfn.XLOOKUP(tbDailies[[#This Row],[Month]],tbMonthlies[Month],tbMonthlies[US Inflation],L1415)</f>
        <v>2.1100000000000001E-2</v>
      </c>
      <c r="M1414" s="39">
        <f>_xlfn.XLOOKUP(tbDailies[[#This Row],[Month]],tbMonthlies[Month],tbMonthlies[Buffett Indicator],M1415)</f>
        <v>1.3806024403302024</v>
      </c>
      <c r="N1414" s="39">
        <f>_xlfn.XLOOKUP(tbDailies[[#This Row],[Month]],tbMonthlies[Month],tbMonthlies[CPI Indicator],N1415)</f>
        <v>0.73955720885582288</v>
      </c>
      <c r="O1414" s="39">
        <f>_xlfn.XLOOKUP(tbDailies[[#This Row],[Month]],tbMonthlies[Month],tbMonthlies[Shiller PE],O1415)</f>
        <v>0.24249999999999999</v>
      </c>
      <c r="P1414" s="39">
        <f>_xlfn.XLOOKUP(tbDailies[[#This Row],[Month]],tbMonthlies[Month],tbMonthlies[Unemployment],P1415)</f>
        <v>4.0999999999999995E-2</v>
      </c>
      <c r="Q1414" s="48">
        <f>_xlfn.XLOOKUP(tbDailies[[#This Row],[Month]],tbMonthlies[Month],tbMonthlies[Debt to GDP],Q1415)</f>
        <v>77.341999999999999</v>
      </c>
    </row>
    <row r="1415" spans="2:17" ht="30" customHeight="1" x14ac:dyDescent="0.25">
      <c r="B1415" s="10">
        <v>43098</v>
      </c>
      <c r="C1415" s="18" t="str">
        <f>TEXT(tbDailies[[#This Row],[Date]],"mmm-yy")</f>
        <v>Dec-17</v>
      </c>
      <c r="D1415" s="4">
        <v>50</v>
      </c>
      <c r="E1415" s="4" t="str">
        <f>_xlfn.XLOOKUP(tbDailies[[#This Row],[Date]],FXUSDCAD[Date],FXUSDCAD[Rate],E1416)</f>
        <v>1.2545</v>
      </c>
      <c r="F1415" s="6">
        <f>_xlfn.XLOOKUP(tbDailies[[#This Row],[Date]],BTC_USD_History[Date],BTC_USD_History[Close],"n/a")</f>
        <v>14656.200194999999</v>
      </c>
      <c r="G1415" s="6">
        <f>_xlfn.XLOOKUP(tbDailies[[#This Row],[Date]],ETH_USD_History[Date(UTC)],ETH_USD_History[Value],"n/a")</f>
        <v>739.6</v>
      </c>
      <c r="H1415" s="6">
        <f>_xlfn.XLOOKUP(tbDailies[[#This Row],[Date]],VOO_USD_History[Date],VOO_USD_History[Close],"n/a")</f>
        <v>245.28999300000001</v>
      </c>
      <c r="I1415" s="8">
        <f>_xlfn.XLOOKUP(tbDailies[[#This Row],[Date]],VIX_USD_History[DATE],VIX_USD_History[CLOSE],"n/a")</f>
        <v>11.04</v>
      </c>
      <c r="J1415" s="6">
        <f>tbDailies[[#This Row],[BTC-USD]]*tbDailies[[#This Row],[FX]]</f>
        <v>18386.2031446275</v>
      </c>
      <c r="K1415" s="6">
        <f>tbDailies[[#This Row],[ETH-USD]]*tbDailies[[#This Row],[FX]]</f>
        <v>927.82820000000004</v>
      </c>
      <c r="L1415" s="16">
        <f>_xlfn.XLOOKUP(tbDailies[[#This Row],[Month]],tbMonthlies[Month],tbMonthlies[US Inflation],L1416)</f>
        <v>2.1100000000000001E-2</v>
      </c>
      <c r="M1415" s="39">
        <f>_xlfn.XLOOKUP(tbDailies[[#This Row],[Month]],tbMonthlies[Month],tbMonthlies[Buffett Indicator],M1416)</f>
        <v>1.3806024403302024</v>
      </c>
      <c r="N1415" s="39">
        <f>_xlfn.XLOOKUP(tbDailies[[#This Row],[Month]],tbMonthlies[Month],tbMonthlies[CPI Indicator],N1416)</f>
        <v>0.73955720885582288</v>
      </c>
      <c r="O1415" s="39">
        <f>_xlfn.XLOOKUP(tbDailies[[#This Row],[Month]],tbMonthlies[Month],tbMonthlies[Shiller PE],O1416)</f>
        <v>0.24249999999999999</v>
      </c>
      <c r="P1415" s="39">
        <f>_xlfn.XLOOKUP(tbDailies[[#This Row],[Month]],tbMonthlies[Month],tbMonthlies[Unemployment],P1416)</f>
        <v>4.0999999999999995E-2</v>
      </c>
      <c r="Q1415" s="48">
        <f>_xlfn.XLOOKUP(tbDailies[[#This Row],[Month]],tbMonthlies[Month],tbMonthlies[Debt to GDP],Q1416)</f>
        <v>77.341999999999999</v>
      </c>
    </row>
    <row r="1416" spans="2:17" ht="30" customHeight="1" x14ac:dyDescent="0.25">
      <c r="B1416" s="10">
        <v>43097</v>
      </c>
      <c r="C1416" s="18" t="str">
        <f>TEXT(tbDailies[[#This Row],[Date]],"mmm-yy")</f>
        <v>Dec-17</v>
      </c>
      <c r="D1416" s="4">
        <v>50</v>
      </c>
      <c r="E1416" s="4" t="str">
        <f>_xlfn.XLOOKUP(tbDailies[[#This Row],[Date]],FXUSDCAD[Date],FXUSDCAD[Rate],E1417)</f>
        <v>1.2588</v>
      </c>
      <c r="F1416" s="6">
        <f>_xlfn.XLOOKUP(tbDailies[[#This Row],[Date]],BTC_USD_History[Date],BTC_USD_History[Close],"n/a")</f>
        <v>14606.5</v>
      </c>
      <c r="G1416" s="6">
        <f>_xlfn.XLOOKUP(tbDailies[[#This Row],[Date]],ETH_USD_History[Date(UTC)],ETH_USD_History[Value],"n/a")</f>
        <v>716.69</v>
      </c>
      <c r="H1416" s="6">
        <f>_xlfn.XLOOKUP(tbDailies[[#This Row],[Date]],VOO_USD_History[Date],VOO_USD_History[Close],"n/a")</f>
        <v>246.13999899999999</v>
      </c>
      <c r="I1416" s="8">
        <f>_xlfn.XLOOKUP(tbDailies[[#This Row],[Date]],VIX_USD_History[DATE],VIX_USD_History[CLOSE],"n/a")</f>
        <v>10.18</v>
      </c>
      <c r="J1416" s="6">
        <f>tbDailies[[#This Row],[BTC-USD]]*tbDailies[[#This Row],[FX]]</f>
        <v>18386.662199999999</v>
      </c>
      <c r="K1416" s="6">
        <f>tbDailies[[#This Row],[ETH-USD]]*tbDailies[[#This Row],[FX]]</f>
        <v>902.16937200000007</v>
      </c>
      <c r="L1416" s="16">
        <f>_xlfn.XLOOKUP(tbDailies[[#This Row],[Month]],tbMonthlies[Month],tbMonthlies[US Inflation],L1417)</f>
        <v>2.1100000000000001E-2</v>
      </c>
      <c r="M1416" s="39">
        <f>_xlfn.XLOOKUP(tbDailies[[#This Row],[Month]],tbMonthlies[Month],tbMonthlies[Buffett Indicator],M1417)</f>
        <v>1.3806024403302024</v>
      </c>
      <c r="N1416" s="39">
        <f>_xlfn.XLOOKUP(tbDailies[[#This Row],[Month]],tbMonthlies[Month],tbMonthlies[CPI Indicator],N1417)</f>
        <v>0.73955720885582288</v>
      </c>
      <c r="O1416" s="39">
        <f>_xlfn.XLOOKUP(tbDailies[[#This Row],[Month]],tbMonthlies[Month],tbMonthlies[Shiller PE],O1417)</f>
        <v>0.24249999999999999</v>
      </c>
      <c r="P1416" s="39">
        <f>_xlfn.XLOOKUP(tbDailies[[#This Row],[Month]],tbMonthlies[Month],tbMonthlies[Unemployment],P1417)</f>
        <v>4.0999999999999995E-2</v>
      </c>
      <c r="Q1416" s="48">
        <f>_xlfn.XLOOKUP(tbDailies[[#This Row],[Month]],tbMonthlies[Month],tbMonthlies[Debt to GDP],Q1417)</f>
        <v>77.341999999999999</v>
      </c>
    </row>
    <row r="1417" spans="2:17" ht="30" customHeight="1" x14ac:dyDescent="0.25">
      <c r="B1417" s="10">
        <v>43096</v>
      </c>
      <c r="C1417" s="18" t="str">
        <f>TEXT(tbDailies[[#This Row],[Date]],"mmm-yy")</f>
        <v>Dec-17</v>
      </c>
      <c r="D1417" s="4">
        <v>50</v>
      </c>
      <c r="E1417" s="4" t="str">
        <f>_xlfn.XLOOKUP(tbDailies[[#This Row],[Date]],FXUSDCAD[Date],FXUSDCAD[Rate],E1418)</f>
        <v>1.2641</v>
      </c>
      <c r="F1417" s="6">
        <f>_xlfn.XLOOKUP(tbDailies[[#This Row],[Date]],BTC_USD_History[Date],BTC_USD_History[Close],"n/a")</f>
        <v>15838.5</v>
      </c>
      <c r="G1417" s="6">
        <f>_xlfn.XLOOKUP(tbDailies[[#This Row],[Date]],ETH_USD_History[Date(UTC)],ETH_USD_History[Value],"n/a")</f>
        <v>739.94</v>
      </c>
      <c r="H1417" s="6">
        <f>_xlfn.XLOOKUP(tbDailies[[#This Row],[Date]],VOO_USD_History[Date],VOO_USD_History[Close],"n/a")</f>
        <v>245.679993</v>
      </c>
      <c r="I1417" s="8">
        <f>_xlfn.XLOOKUP(tbDailies[[#This Row],[Date]],VIX_USD_History[DATE],VIX_USD_History[CLOSE],"n/a")</f>
        <v>10.47</v>
      </c>
      <c r="J1417" s="6">
        <f>tbDailies[[#This Row],[BTC-USD]]*tbDailies[[#This Row],[FX]]</f>
        <v>20021.44785</v>
      </c>
      <c r="K1417" s="6">
        <f>tbDailies[[#This Row],[ETH-USD]]*tbDailies[[#This Row],[FX]]</f>
        <v>935.35815400000001</v>
      </c>
      <c r="L1417" s="16">
        <f>_xlfn.XLOOKUP(tbDailies[[#This Row],[Month]],tbMonthlies[Month],tbMonthlies[US Inflation],L1418)</f>
        <v>2.1100000000000001E-2</v>
      </c>
      <c r="M1417" s="39">
        <f>_xlfn.XLOOKUP(tbDailies[[#This Row],[Month]],tbMonthlies[Month],tbMonthlies[Buffett Indicator],M1418)</f>
        <v>1.3806024403302024</v>
      </c>
      <c r="N1417" s="39">
        <f>_xlfn.XLOOKUP(tbDailies[[#This Row],[Month]],tbMonthlies[Month],tbMonthlies[CPI Indicator],N1418)</f>
        <v>0.73955720885582288</v>
      </c>
      <c r="O1417" s="39">
        <f>_xlfn.XLOOKUP(tbDailies[[#This Row],[Month]],tbMonthlies[Month],tbMonthlies[Shiller PE],O1418)</f>
        <v>0.24249999999999999</v>
      </c>
      <c r="P1417" s="39">
        <f>_xlfn.XLOOKUP(tbDailies[[#This Row],[Month]],tbMonthlies[Month],tbMonthlies[Unemployment],P1418)</f>
        <v>4.0999999999999995E-2</v>
      </c>
      <c r="Q1417" s="48">
        <f>_xlfn.XLOOKUP(tbDailies[[#This Row],[Month]],tbMonthlies[Month],tbMonthlies[Debt to GDP],Q1418)</f>
        <v>77.341999999999999</v>
      </c>
    </row>
    <row r="1418" spans="2:17" ht="30" customHeight="1" x14ac:dyDescent="0.25">
      <c r="B1418" s="10">
        <v>43095</v>
      </c>
      <c r="C1418" s="18" t="str">
        <f>TEXT(tbDailies[[#This Row],[Date]],"mmm-yy")</f>
        <v>Dec-17</v>
      </c>
      <c r="D1418" s="4">
        <v>50</v>
      </c>
      <c r="E1418" s="4" t="str">
        <f>_xlfn.XLOOKUP(tbDailies[[#This Row],[Date]],FXUSDCAD[Date],FXUSDCAD[Rate],E1419)</f>
        <v>1.2759</v>
      </c>
      <c r="F1418" s="6">
        <f>_xlfn.XLOOKUP(tbDailies[[#This Row],[Date]],BTC_USD_History[Date],BTC_USD_History[Close],"n/a")</f>
        <v>16099.799805000001</v>
      </c>
      <c r="G1418" s="6">
        <f>_xlfn.XLOOKUP(tbDailies[[#This Row],[Date]],ETH_USD_History[Date(UTC)],ETH_USD_History[Value],"n/a")</f>
        <v>753.4</v>
      </c>
      <c r="H1418" s="6">
        <f>_xlfn.XLOOKUP(tbDailies[[#This Row],[Date]],VOO_USD_History[Date],VOO_USD_History[Close],"n/a")</f>
        <v>245.53999300000001</v>
      </c>
      <c r="I1418" s="8">
        <f>_xlfn.XLOOKUP(tbDailies[[#This Row],[Date]],VIX_USD_History[DATE],VIX_USD_History[CLOSE],"n/a")</f>
        <v>10.25</v>
      </c>
      <c r="J1418" s="6">
        <f>tbDailies[[#This Row],[BTC-USD]]*tbDailies[[#This Row],[FX]]</f>
        <v>20541.7345711995</v>
      </c>
      <c r="K1418" s="6">
        <f>tbDailies[[#This Row],[ETH-USD]]*tbDailies[[#This Row],[FX]]</f>
        <v>961.26306</v>
      </c>
      <c r="L1418" s="16">
        <f>_xlfn.XLOOKUP(tbDailies[[#This Row],[Month]],tbMonthlies[Month],tbMonthlies[US Inflation],L1419)</f>
        <v>2.1100000000000001E-2</v>
      </c>
      <c r="M1418" s="39">
        <f>_xlfn.XLOOKUP(tbDailies[[#This Row],[Month]],tbMonthlies[Month],tbMonthlies[Buffett Indicator],M1419)</f>
        <v>1.3806024403302024</v>
      </c>
      <c r="N1418" s="39">
        <f>_xlfn.XLOOKUP(tbDailies[[#This Row],[Month]],tbMonthlies[Month],tbMonthlies[CPI Indicator],N1419)</f>
        <v>0.73955720885582288</v>
      </c>
      <c r="O1418" s="39">
        <f>_xlfn.XLOOKUP(tbDailies[[#This Row],[Month]],tbMonthlies[Month],tbMonthlies[Shiller PE],O1419)</f>
        <v>0.24249999999999999</v>
      </c>
      <c r="P1418" s="39">
        <f>_xlfn.XLOOKUP(tbDailies[[#This Row],[Month]],tbMonthlies[Month],tbMonthlies[Unemployment],P1419)</f>
        <v>4.0999999999999995E-2</v>
      </c>
      <c r="Q1418" s="48">
        <f>_xlfn.XLOOKUP(tbDailies[[#This Row],[Month]],tbMonthlies[Month],tbMonthlies[Debt to GDP],Q1419)</f>
        <v>77.341999999999999</v>
      </c>
    </row>
    <row r="1419" spans="2:17" ht="30" customHeight="1" x14ac:dyDescent="0.25">
      <c r="B1419" s="10">
        <v>43094</v>
      </c>
      <c r="C1419" s="18" t="str">
        <f>TEXT(tbDailies[[#This Row],[Date]],"mmm-yy")</f>
        <v>Dec-17</v>
      </c>
      <c r="D1419" s="4">
        <v>50</v>
      </c>
      <c r="E1419" s="4" t="str">
        <f>_xlfn.XLOOKUP(tbDailies[[#This Row],[Date]],FXUSDCAD[Date],FXUSDCAD[Rate],E1420)</f>
        <v>1.2759</v>
      </c>
      <c r="F1419" s="6">
        <f>_xlfn.XLOOKUP(tbDailies[[#This Row],[Date]],BTC_USD_History[Date],BTC_USD_History[Close],"n/a")</f>
        <v>14026.599609000001</v>
      </c>
      <c r="G1419" s="6">
        <f>_xlfn.XLOOKUP(tbDailies[[#This Row],[Date]],ETH_USD_History[Date(UTC)],ETH_USD_History[Value],"n/a")</f>
        <v>723.14</v>
      </c>
      <c r="H1419" s="6" t="str">
        <f>_xlfn.XLOOKUP(tbDailies[[#This Row],[Date]],VOO_USD_History[Date],VOO_USD_History[Close],"n/a")</f>
        <v>n/a</v>
      </c>
      <c r="I1419" s="8" t="str">
        <f>_xlfn.XLOOKUP(tbDailies[[#This Row],[Date]],VIX_USD_History[DATE],VIX_USD_History[CLOSE],"n/a")</f>
        <v>n/a</v>
      </c>
      <c r="J1419" s="6">
        <f>tbDailies[[#This Row],[BTC-USD]]*tbDailies[[#This Row],[FX]]</f>
        <v>17896.538441123103</v>
      </c>
      <c r="K1419" s="6">
        <f>tbDailies[[#This Row],[ETH-USD]]*tbDailies[[#This Row],[FX]]</f>
        <v>922.65432599999997</v>
      </c>
      <c r="L1419" s="16">
        <f>_xlfn.XLOOKUP(tbDailies[[#This Row],[Month]],tbMonthlies[Month],tbMonthlies[US Inflation],L1420)</f>
        <v>2.1100000000000001E-2</v>
      </c>
      <c r="M1419" s="39">
        <f>_xlfn.XLOOKUP(tbDailies[[#This Row],[Month]],tbMonthlies[Month],tbMonthlies[Buffett Indicator],M1420)</f>
        <v>1.3806024403302024</v>
      </c>
      <c r="N1419" s="39">
        <f>_xlfn.XLOOKUP(tbDailies[[#This Row],[Month]],tbMonthlies[Month],tbMonthlies[CPI Indicator],N1420)</f>
        <v>0.73955720885582288</v>
      </c>
      <c r="O1419" s="39">
        <f>_xlfn.XLOOKUP(tbDailies[[#This Row],[Month]],tbMonthlies[Month],tbMonthlies[Shiller PE],O1420)</f>
        <v>0.24249999999999999</v>
      </c>
      <c r="P1419" s="39">
        <f>_xlfn.XLOOKUP(tbDailies[[#This Row],[Month]],tbMonthlies[Month],tbMonthlies[Unemployment],P1420)</f>
        <v>4.0999999999999995E-2</v>
      </c>
      <c r="Q1419" s="48">
        <f>_xlfn.XLOOKUP(tbDailies[[#This Row],[Month]],tbMonthlies[Month],tbMonthlies[Debt to GDP],Q1420)</f>
        <v>77.341999999999999</v>
      </c>
    </row>
    <row r="1420" spans="2:17" ht="30" customHeight="1" x14ac:dyDescent="0.25">
      <c r="B1420" s="10">
        <v>43093</v>
      </c>
      <c r="C1420" s="18" t="str">
        <f>TEXT(tbDailies[[#This Row],[Date]],"mmm-yy")</f>
        <v>Dec-17</v>
      </c>
      <c r="D1420" s="4">
        <v>50</v>
      </c>
      <c r="E1420" s="4" t="str">
        <f>_xlfn.XLOOKUP(tbDailies[[#This Row],[Date]],FXUSDCAD[Date],FXUSDCAD[Rate],E1421)</f>
        <v>1.2759</v>
      </c>
      <c r="F1420" s="6">
        <f>_xlfn.XLOOKUP(tbDailies[[#This Row],[Date]],BTC_USD_History[Date],BTC_USD_History[Close],"n/a")</f>
        <v>13925.799805000001</v>
      </c>
      <c r="G1420" s="6">
        <f>_xlfn.XLOOKUP(tbDailies[[#This Row],[Date]],ETH_USD_History[Date(UTC)],ETH_USD_History[Value],"n/a")</f>
        <v>675.91</v>
      </c>
      <c r="H1420" s="6" t="str">
        <f>_xlfn.XLOOKUP(tbDailies[[#This Row],[Date]],VOO_USD_History[Date],VOO_USD_History[Close],"n/a")</f>
        <v>n/a</v>
      </c>
      <c r="I1420" s="8" t="str">
        <f>_xlfn.XLOOKUP(tbDailies[[#This Row],[Date]],VIX_USD_History[DATE],VIX_USD_History[CLOSE],"n/a")</f>
        <v>n/a</v>
      </c>
      <c r="J1420" s="6">
        <f>tbDailies[[#This Row],[BTC-USD]]*tbDailies[[#This Row],[FX]]</f>
        <v>17767.9279711995</v>
      </c>
      <c r="K1420" s="6">
        <f>tbDailies[[#This Row],[ETH-USD]]*tbDailies[[#This Row],[FX]]</f>
        <v>862.39356899999996</v>
      </c>
      <c r="L1420" s="16">
        <f>_xlfn.XLOOKUP(tbDailies[[#This Row],[Month]],tbMonthlies[Month],tbMonthlies[US Inflation],L1421)</f>
        <v>2.1100000000000001E-2</v>
      </c>
      <c r="M1420" s="39">
        <f>_xlfn.XLOOKUP(tbDailies[[#This Row],[Month]],tbMonthlies[Month],tbMonthlies[Buffett Indicator],M1421)</f>
        <v>1.3806024403302024</v>
      </c>
      <c r="N1420" s="39">
        <f>_xlfn.XLOOKUP(tbDailies[[#This Row],[Month]],tbMonthlies[Month],tbMonthlies[CPI Indicator],N1421)</f>
        <v>0.73955720885582288</v>
      </c>
      <c r="O1420" s="39">
        <f>_xlfn.XLOOKUP(tbDailies[[#This Row],[Month]],tbMonthlies[Month],tbMonthlies[Shiller PE],O1421)</f>
        <v>0.24249999999999999</v>
      </c>
      <c r="P1420" s="39">
        <f>_xlfn.XLOOKUP(tbDailies[[#This Row],[Month]],tbMonthlies[Month],tbMonthlies[Unemployment],P1421)</f>
        <v>4.0999999999999995E-2</v>
      </c>
      <c r="Q1420" s="48">
        <f>_xlfn.XLOOKUP(tbDailies[[#This Row],[Month]],tbMonthlies[Month],tbMonthlies[Debt to GDP],Q1421)</f>
        <v>77.341999999999999</v>
      </c>
    </row>
    <row r="1421" spans="2:17" ht="30" customHeight="1" x14ac:dyDescent="0.25">
      <c r="B1421" s="10">
        <v>43092</v>
      </c>
      <c r="C1421" s="18" t="str">
        <f>TEXT(tbDailies[[#This Row],[Date]],"mmm-yy")</f>
        <v>Dec-17</v>
      </c>
      <c r="D1421" s="4">
        <v>50</v>
      </c>
      <c r="E1421" s="4" t="str">
        <f>_xlfn.XLOOKUP(tbDailies[[#This Row],[Date]],FXUSDCAD[Date],FXUSDCAD[Rate],E1422)</f>
        <v>1.2759</v>
      </c>
      <c r="F1421" s="6">
        <f>_xlfn.XLOOKUP(tbDailies[[#This Row],[Date]],BTC_USD_History[Date],BTC_USD_History[Close],"n/a")</f>
        <v>14699.200194999999</v>
      </c>
      <c r="G1421" s="6">
        <f>_xlfn.XLOOKUP(tbDailies[[#This Row],[Date]],ETH_USD_History[Date(UTC)],ETH_USD_History[Value],"n/a")</f>
        <v>700.44</v>
      </c>
      <c r="H1421" s="6" t="str">
        <f>_xlfn.XLOOKUP(tbDailies[[#This Row],[Date]],VOO_USD_History[Date],VOO_USD_History[Close],"n/a")</f>
        <v>n/a</v>
      </c>
      <c r="I1421" s="8" t="str">
        <f>_xlfn.XLOOKUP(tbDailies[[#This Row],[Date]],VIX_USD_History[DATE],VIX_USD_History[CLOSE],"n/a")</f>
        <v>n/a</v>
      </c>
      <c r="J1421" s="6">
        <f>tbDailies[[#This Row],[BTC-USD]]*tbDailies[[#This Row],[FX]]</f>
        <v>18754.7095288005</v>
      </c>
      <c r="K1421" s="6">
        <f>tbDailies[[#This Row],[ETH-USD]]*tbDailies[[#This Row],[FX]]</f>
        <v>893.69139600000005</v>
      </c>
      <c r="L1421" s="16">
        <f>_xlfn.XLOOKUP(tbDailies[[#This Row],[Month]],tbMonthlies[Month],tbMonthlies[US Inflation],L1422)</f>
        <v>2.1100000000000001E-2</v>
      </c>
      <c r="M1421" s="39">
        <f>_xlfn.XLOOKUP(tbDailies[[#This Row],[Month]],tbMonthlies[Month],tbMonthlies[Buffett Indicator],M1422)</f>
        <v>1.3806024403302024</v>
      </c>
      <c r="N1421" s="39">
        <f>_xlfn.XLOOKUP(tbDailies[[#This Row],[Month]],tbMonthlies[Month],tbMonthlies[CPI Indicator],N1422)</f>
        <v>0.73955720885582288</v>
      </c>
      <c r="O1421" s="39">
        <f>_xlfn.XLOOKUP(tbDailies[[#This Row],[Month]],tbMonthlies[Month],tbMonthlies[Shiller PE],O1422)</f>
        <v>0.24249999999999999</v>
      </c>
      <c r="P1421" s="39">
        <f>_xlfn.XLOOKUP(tbDailies[[#This Row],[Month]],tbMonthlies[Month],tbMonthlies[Unemployment],P1422)</f>
        <v>4.0999999999999995E-2</v>
      </c>
      <c r="Q1421" s="48">
        <f>_xlfn.XLOOKUP(tbDailies[[#This Row],[Month]],tbMonthlies[Month],tbMonthlies[Debt to GDP],Q1422)</f>
        <v>77.341999999999999</v>
      </c>
    </row>
    <row r="1422" spans="2:17" ht="30" customHeight="1" x14ac:dyDescent="0.25">
      <c r="B1422" s="10">
        <v>43091</v>
      </c>
      <c r="C1422" s="18" t="str">
        <f>TEXT(tbDailies[[#This Row],[Date]],"mmm-yy")</f>
        <v>Dec-17</v>
      </c>
      <c r="D1422" s="4">
        <v>50</v>
      </c>
      <c r="E1422" s="4" t="str">
        <f>_xlfn.XLOOKUP(tbDailies[[#This Row],[Date]],FXUSDCAD[Date],FXUSDCAD[Rate],E1423)</f>
        <v>1.2759</v>
      </c>
      <c r="F1422" s="6">
        <f>_xlfn.XLOOKUP(tbDailies[[#This Row],[Date]],BTC_USD_History[Date],BTC_USD_History[Close],"n/a")</f>
        <v>13831.799805000001</v>
      </c>
      <c r="G1422" s="6">
        <f>_xlfn.XLOOKUP(tbDailies[[#This Row],[Date]],ETH_USD_History[Date(UTC)],ETH_USD_History[Value],"n/a")</f>
        <v>657.83</v>
      </c>
      <c r="H1422" s="6">
        <f>_xlfn.XLOOKUP(tbDailies[[#This Row],[Date]],VOO_USD_History[Date],VOO_USD_History[Close],"n/a")</f>
        <v>247.009995</v>
      </c>
      <c r="I1422" s="8">
        <f>_xlfn.XLOOKUP(tbDailies[[#This Row],[Date]],VIX_USD_History[DATE],VIX_USD_History[CLOSE],"n/a")</f>
        <v>9.9</v>
      </c>
      <c r="J1422" s="6">
        <f>tbDailies[[#This Row],[BTC-USD]]*tbDailies[[#This Row],[FX]]</f>
        <v>17647.9933711995</v>
      </c>
      <c r="K1422" s="6">
        <f>tbDailies[[#This Row],[ETH-USD]]*tbDailies[[#This Row],[FX]]</f>
        <v>839.32529700000009</v>
      </c>
      <c r="L1422" s="16">
        <f>_xlfn.XLOOKUP(tbDailies[[#This Row],[Month]],tbMonthlies[Month],tbMonthlies[US Inflation],L1423)</f>
        <v>2.1100000000000001E-2</v>
      </c>
      <c r="M1422" s="39">
        <f>_xlfn.XLOOKUP(tbDailies[[#This Row],[Month]],tbMonthlies[Month],tbMonthlies[Buffett Indicator],M1423)</f>
        <v>1.3806024403302024</v>
      </c>
      <c r="N1422" s="39">
        <f>_xlfn.XLOOKUP(tbDailies[[#This Row],[Month]],tbMonthlies[Month],tbMonthlies[CPI Indicator],N1423)</f>
        <v>0.73955720885582288</v>
      </c>
      <c r="O1422" s="39">
        <f>_xlfn.XLOOKUP(tbDailies[[#This Row],[Month]],tbMonthlies[Month],tbMonthlies[Shiller PE],O1423)</f>
        <v>0.24249999999999999</v>
      </c>
      <c r="P1422" s="39">
        <f>_xlfn.XLOOKUP(tbDailies[[#This Row],[Month]],tbMonthlies[Month],tbMonthlies[Unemployment],P1423)</f>
        <v>4.0999999999999995E-2</v>
      </c>
      <c r="Q1422" s="48">
        <f>_xlfn.XLOOKUP(tbDailies[[#This Row],[Month]],tbMonthlies[Month],tbMonthlies[Debt to GDP],Q1423)</f>
        <v>77.341999999999999</v>
      </c>
    </row>
    <row r="1423" spans="2:17" ht="30" customHeight="1" x14ac:dyDescent="0.25">
      <c r="B1423" s="10">
        <v>43090</v>
      </c>
      <c r="C1423" s="18" t="str">
        <f>TEXT(tbDailies[[#This Row],[Date]],"mmm-yy")</f>
        <v>Dec-17</v>
      </c>
      <c r="D1423" s="4">
        <v>50</v>
      </c>
      <c r="E1423" s="4" t="str">
        <f>_xlfn.XLOOKUP(tbDailies[[#This Row],[Date]],FXUSDCAD[Date],FXUSDCAD[Rate],E1424)</f>
        <v>1.2734</v>
      </c>
      <c r="F1423" s="6">
        <f>_xlfn.XLOOKUP(tbDailies[[#This Row],[Date]],BTC_USD_History[Date],BTC_USD_History[Close],"n/a")</f>
        <v>15802.900390999999</v>
      </c>
      <c r="G1423" s="6">
        <f>_xlfn.XLOOKUP(tbDailies[[#This Row],[Date]],ETH_USD_History[Date(UTC)],ETH_USD_History[Value],"n/a")</f>
        <v>789.39</v>
      </c>
      <c r="H1423" s="6">
        <f>_xlfn.XLOOKUP(tbDailies[[#This Row],[Date]],VOO_USD_History[Date],VOO_USD_History[Close],"n/a")</f>
        <v>247.05999800000001</v>
      </c>
      <c r="I1423" s="8">
        <f>_xlfn.XLOOKUP(tbDailies[[#This Row],[Date]],VIX_USD_History[DATE],VIX_USD_History[CLOSE],"n/a")</f>
        <v>9.6199999999999992</v>
      </c>
      <c r="J1423" s="6">
        <f>tbDailies[[#This Row],[BTC-USD]]*tbDailies[[#This Row],[FX]]</f>
        <v>20123.413357899401</v>
      </c>
      <c r="K1423" s="6">
        <f>tbDailies[[#This Row],[ETH-USD]]*tbDailies[[#This Row],[FX]]</f>
        <v>1005.2092260000001</v>
      </c>
      <c r="L1423" s="16">
        <f>_xlfn.XLOOKUP(tbDailies[[#This Row],[Month]],tbMonthlies[Month],tbMonthlies[US Inflation],L1424)</f>
        <v>2.1100000000000001E-2</v>
      </c>
      <c r="M1423" s="39">
        <f>_xlfn.XLOOKUP(tbDailies[[#This Row],[Month]],tbMonthlies[Month],tbMonthlies[Buffett Indicator],M1424)</f>
        <v>1.3806024403302024</v>
      </c>
      <c r="N1423" s="39">
        <f>_xlfn.XLOOKUP(tbDailies[[#This Row],[Month]],tbMonthlies[Month],tbMonthlies[CPI Indicator],N1424)</f>
        <v>0.73955720885582288</v>
      </c>
      <c r="O1423" s="39">
        <f>_xlfn.XLOOKUP(tbDailies[[#This Row],[Month]],tbMonthlies[Month],tbMonthlies[Shiller PE],O1424)</f>
        <v>0.24249999999999999</v>
      </c>
      <c r="P1423" s="39">
        <f>_xlfn.XLOOKUP(tbDailies[[#This Row],[Month]],tbMonthlies[Month],tbMonthlies[Unemployment],P1424)</f>
        <v>4.0999999999999995E-2</v>
      </c>
      <c r="Q1423" s="48">
        <f>_xlfn.XLOOKUP(tbDailies[[#This Row],[Month]],tbMonthlies[Month],tbMonthlies[Debt to GDP],Q1424)</f>
        <v>77.341999999999999</v>
      </c>
    </row>
    <row r="1424" spans="2:17" ht="30" customHeight="1" x14ac:dyDescent="0.25">
      <c r="B1424" s="10">
        <v>43089</v>
      </c>
      <c r="C1424" s="18" t="str">
        <f>TEXT(tbDailies[[#This Row],[Date]],"mmm-yy")</f>
        <v>Dec-17</v>
      </c>
      <c r="D1424" s="4">
        <v>50</v>
      </c>
      <c r="E1424" s="4" t="str">
        <f>_xlfn.XLOOKUP(tbDailies[[#This Row],[Date]],FXUSDCAD[Date],FXUSDCAD[Rate],E1425)</f>
        <v>1.2842</v>
      </c>
      <c r="F1424" s="6">
        <f>_xlfn.XLOOKUP(tbDailies[[#This Row],[Date]],BTC_USD_History[Date],BTC_USD_History[Close],"n/a")</f>
        <v>16624.599609000001</v>
      </c>
      <c r="G1424" s="6">
        <f>_xlfn.XLOOKUP(tbDailies[[#This Row],[Date]],ETH_USD_History[Date(UTC)],ETH_USD_History[Value],"n/a")</f>
        <v>799.17</v>
      </c>
      <c r="H1424" s="6">
        <f>_xlfn.XLOOKUP(tbDailies[[#This Row],[Date]],VOO_USD_History[Date],VOO_USD_History[Close],"n/a")</f>
        <v>246.55999800000001</v>
      </c>
      <c r="I1424" s="8">
        <f>_xlfn.XLOOKUP(tbDailies[[#This Row],[Date]],VIX_USD_History[DATE],VIX_USD_History[CLOSE],"n/a")</f>
        <v>9.7200000000000006</v>
      </c>
      <c r="J1424" s="6">
        <f>tbDailies[[#This Row],[BTC-USD]]*tbDailies[[#This Row],[FX]]</f>
        <v>21349.310817877802</v>
      </c>
      <c r="K1424" s="6">
        <f>tbDailies[[#This Row],[ETH-USD]]*tbDailies[[#This Row],[FX]]</f>
        <v>1026.294114</v>
      </c>
      <c r="L1424" s="16">
        <f>_xlfn.XLOOKUP(tbDailies[[#This Row],[Month]],tbMonthlies[Month],tbMonthlies[US Inflation],L1425)</f>
        <v>2.1100000000000001E-2</v>
      </c>
      <c r="M1424" s="39">
        <f>_xlfn.XLOOKUP(tbDailies[[#This Row],[Month]],tbMonthlies[Month],tbMonthlies[Buffett Indicator],M1425)</f>
        <v>1.3806024403302024</v>
      </c>
      <c r="N1424" s="39">
        <f>_xlfn.XLOOKUP(tbDailies[[#This Row],[Month]],tbMonthlies[Month],tbMonthlies[CPI Indicator],N1425)</f>
        <v>0.73955720885582288</v>
      </c>
      <c r="O1424" s="39">
        <f>_xlfn.XLOOKUP(tbDailies[[#This Row],[Month]],tbMonthlies[Month],tbMonthlies[Shiller PE],O1425)</f>
        <v>0.24249999999999999</v>
      </c>
      <c r="P1424" s="39">
        <f>_xlfn.XLOOKUP(tbDailies[[#This Row],[Month]],tbMonthlies[Month],tbMonthlies[Unemployment],P1425)</f>
        <v>4.0999999999999995E-2</v>
      </c>
      <c r="Q1424" s="48">
        <f>_xlfn.XLOOKUP(tbDailies[[#This Row],[Month]],tbMonthlies[Month],tbMonthlies[Debt to GDP],Q1425)</f>
        <v>77.341999999999999</v>
      </c>
    </row>
    <row r="1425" spans="2:17" ht="30" customHeight="1" x14ac:dyDescent="0.25">
      <c r="B1425" s="10">
        <v>43088</v>
      </c>
      <c r="C1425" s="18" t="str">
        <f>TEXT(tbDailies[[#This Row],[Date]],"mmm-yy")</f>
        <v>Dec-17</v>
      </c>
      <c r="D1425" s="4">
        <v>50</v>
      </c>
      <c r="E1425" s="4" t="str">
        <f>_xlfn.XLOOKUP(tbDailies[[#This Row],[Date]],FXUSDCAD[Date],FXUSDCAD[Rate],E1426)</f>
        <v>1.2886</v>
      </c>
      <c r="F1425" s="6">
        <f>_xlfn.XLOOKUP(tbDailies[[#This Row],[Date]],BTC_USD_History[Date],BTC_USD_History[Close],"n/a")</f>
        <v>17776.699218999998</v>
      </c>
      <c r="G1425" s="6">
        <f>_xlfn.XLOOKUP(tbDailies[[#This Row],[Date]],ETH_USD_History[Date(UTC)],ETH_USD_History[Value],"n/a")</f>
        <v>812.5</v>
      </c>
      <c r="H1425" s="6">
        <f>_xlfn.XLOOKUP(tbDailies[[#This Row],[Date]],VOO_USD_History[Date],VOO_USD_History[Close],"n/a")</f>
        <v>246.75</v>
      </c>
      <c r="I1425" s="8">
        <f>_xlfn.XLOOKUP(tbDailies[[#This Row],[Date]],VIX_USD_History[DATE],VIX_USD_History[CLOSE],"n/a")</f>
        <v>10.029999999999999</v>
      </c>
      <c r="J1425" s="6">
        <f>tbDailies[[#This Row],[BTC-USD]]*tbDailies[[#This Row],[FX]]</f>
        <v>22907.054613603395</v>
      </c>
      <c r="K1425" s="6">
        <f>tbDailies[[#This Row],[ETH-USD]]*tbDailies[[#This Row],[FX]]</f>
        <v>1046.9875</v>
      </c>
      <c r="L1425" s="16">
        <f>_xlfn.XLOOKUP(tbDailies[[#This Row],[Month]],tbMonthlies[Month],tbMonthlies[US Inflation],L1426)</f>
        <v>2.1100000000000001E-2</v>
      </c>
      <c r="M1425" s="39">
        <f>_xlfn.XLOOKUP(tbDailies[[#This Row],[Month]],tbMonthlies[Month],tbMonthlies[Buffett Indicator],M1426)</f>
        <v>1.3806024403302024</v>
      </c>
      <c r="N1425" s="39">
        <f>_xlfn.XLOOKUP(tbDailies[[#This Row],[Month]],tbMonthlies[Month],tbMonthlies[CPI Indicator],N1426)</f>
        <v>0.73955720885582288</v>
      </c>
      <c r="O1425" s="39">
        <f>_xlfn.XLOOKUP(tbDailies[[#This Row],[Month]],tbMonthlies[Month],tbMonthlies[Shiller PE],O1426)</f>
        <v>0.24249999999999999</v>
      </c>
      <c r="P1425" s="39">
        <f>_xlfn.XLOOKUP(tbDailies[[#This Row],[Month]],tbMonthlies[Month],tbMonthlies[Unemployment],P1426)</f>
        <v>4.0999999999999995E-2</v>
      </c>
      <c r="Q1425" s="48">
        <f>_xlfn.XLOOKUP(tbDailies[[#This Row],[Month]],tbMonthlies[Month],tbMonthlies[Debt to GDP],Q1426)</f>
        <v>77.341999999999999</v>
      </c>
    </row>
    <row r="1426" spans="2:17" ht="30" customHeight="1" x14ac:dyDescent="0.25">
      <c r="B1426" s="10">
        <v>43087</v>
      </c>
      <c r="C1426" s="18" t="str">
        <f>TEXT(tbDailies[[#This Row],[Date]],"mmm-yy")</f>
        <v>Dec-17</v>
      </c>
      <c r="D1426" s="4">
        <v>50</v>
      </c>
      <c r="E1426" s="4" t="str">
        <f>_xlfn.XLOOKUP(tbDailies[[#This Row],[Date]],FXUSDCAD[Date],FXUSDCAD[Rate],E1427)</f>
        <v>1.2865</v>
      </c>
      <c r="F1426" s="6">
        <f>_xlfn.XLOOKUP(tbDailies[[#This Row],[Date]],BTC_USD_History[Date],BTC_USD_History[Close],"n/a")</f>
        <v>19114.199218999998</v>
      </c>
      <c r="G1426" s="6">
        <f>_xlfn.XLOOKUP(tbDailies[[#This Row],[Date]],ETH_USD_History[Date(UTC)],ETH_USD_History[Value],"n/a")</f>
        <v>785.99</v>
      </c>
      <c r="H1426" s="6">
        <f>_xlfn.XLOOKUP(tbDailies[[#This Row],[Date]],VOO_USD_History[Date],VOO_USD_History[Close],"n/a")</f>
        <v>247.64999399999999</v>
      </c>
      <c r="I1426" s="8">
        <f>_xlfn.XLOOKUP(tbDailies[[#This Row],[Date]],VIX_USD_History[DATE],VIX_USD_History[CLOSE],"n/a")</f>
        <v>9.5299999999999994</v>
      </c>
      <c r="J1426" s="6">
        <f>tbDailies[[#This Row],[BTC-USD]]*tbDailies[[#This Row],[FX]]</f>
        <v>24590.417295243496</v>
      </c>
      <c r="K1426" s="6">
        <f>tbDailies[[#This Row],[ETH-USD]]*tbDailies[[#This Row],[FX]]</f>
        <v>1011.176135</v>
      </c>
      <c r="L1426" s="16">
        <f>_xlfn.XLOOKUP(tbDailies[[#This Row],[Month]],tbMonthlies[Month],tbMonthlies[US Inflation],L1427)</f>
        <v>2.1100000000000001E-2</v>
      </c>
      <c r="M1426" s="39">
        <f>_xlfn.XLOOKUP(tbDailies[[#This Row],[Month]],tbMonthlies[Month],tbMonthlies[Buffett Indicator],M1427)</f>
        <v>1.3806024403302024</v>
      </c>
      <c r="N1426" s="39">
        <f>_xlfn.XLOOKUP(tbDailies[[#This Row],[Month]],tbMonthlies[Month],tbMonthlies[CPI Indicator],N1427)</f>
        <v>0.73955720885582288</v>
      </c>
      <c r="O1426" s="39">
        <f>_xlfn.XLOOKUP(tbDailies[[#This Row],[Month]],tbMonthlies[Month],tbMonthlies[Shiller PE],O1427)</f>
        <v>0.24249999999999999</v>
      </c>
      <c r="P1426" s="39">
        <f>_xlfn.XLOOKUP(tbDailies[[#This Row],[Month]],tbMonthlies[Month],tbMonthlies[Unemployment],P1427)</f>
        <v>4.0999999999999995E-2</v>
      </c>
      <c r="Q1426" s="48">
        <f>_xlfn.XLOOKUP(tbDailies[[#This Row],[Month]],tbMonthlies[Month],tbMonthlies[Debt to GDP],Q1427)</f>
        <v>77.341999999999999</v>
      </c>
    </row>
    <row r="1427" spans="2:17" ht="30" customHeight="1" x14ac:dyDescent="0.25">
      <c r="B1427" s="10">
        <v>43086</v>
      </c>
      <c r="C1427" s="18" t="str">
        <f>TEXT(tbDailies[[#This Row],[Date]],"mmm-yy")</f>
        <v>Dec-17</v>
      </c>
      <c r="D1427" s="4">
        <v>50</v>
      </c>
      <c r="E1427" s="4" t="str">
        <f>_xlfn.XLOOKUP(tbDailies[[#This Row],[Date]],FXUSDCAD[Date],FXUSDCAD[Rate],E1428)</f>
        <v>1.2834</v>
      </c>
      <c r="F1427" s="6">
        <f>_xlfn.XLOOKUP(tbDailies[[#This Row],[Date]],BTC_USD_History[Date],BTC_USD_History[Close],"n/a")</f>
        <v>19140.800781000002</v>
      </c>
      <c r="G1427" s="6">
        <f>_xlfn.XLOOKUP(tbDailies[[#This Row],[Date]],ETH_USD_History[Date(UTC)],ETH_USD_History[Value],"n/a")</f>
        <v>717.71</v>
      </c>
      <c r="H1427" s="6" t="str">
        <f>_xlfn.XLOOKUP(tbDailies[[#This Row],[Date]],VOO_USD_History[Date],VOO_USD_History[Close],"n/a")</f>
        <v>n/a</v>
      </c>
      <c r="I1427" s="8" t="str">
        <f>_xlfn.XLOOKUP(tbDailies[[#This Row],[Date]],VIX_USD_History[DATE],VIX_USD_History[CLOSE],"n/a")</f>
        <v>n/a</v>
      </c>
      <c r="J1427" s="6">
        <f>tbDailies[[#This Row],[BTC-USD]]*tbDailies[[#This Row],[FX]]</f>
        <v>24565.303722335404</v>
      </c>
      <c r="K1427" s="6">
        <f>tbDailies[[#This Row],[ETH-USD]]*tbDailies[[#This Row],[FX]]</f>
        <v>921.10901400000012</v>
      </c>
      <c r="L1427" s="16">
        <f>_xlfn.XLOOKUP(tbDailies[[#This Row],[Month]],tbMonthlies[Month],tbMonthlies[US Inflation],L1428)</f>
        <v>2.1100000000000001E-2</v>
      </c>
      <c r="M1427" s="39">
        <f>_xlfn.XLOOKUP(tbDailies[[#This Row],[Month]],tbMonthlies[Month],tbMonthlies[Buffett Indicator],M1428)</f>
        <v>1.3806024403302024</v>
      </c>
      <c r="N1427" s="39">
        <f>_xlfn.XLOOKUP(tbDailies[[#This Row],[Month]],tbMonthlies[Month],tbMonthlies[CPI Indicator],N1428)</f>
        <v>0.73955720885582288</v>
      </c>
      <c r="O1427" s="39">
        <f>_xlfn.XLOOKUP(tbDailies[[#This Row],[Month]],tbMonthlies[Month],tbMonthlies[Shiller PE],O1428)</f>
        <v>0.24249999999999999</v>
      </c>
      <c r="P1427" s="39">
        <f>_xlfn.XLOOKUP(tbDailies[[#This Row],[Month]],tbMonthlies[Month],tbMonthlies[Unemployment],P1428)</f>
        <v>4.0999999999999995E-2</v>
      </c>
      <c r="Q1427" s="48">
        <f>_xlfn.XLOOKUP(tbDailies[[#This Row],[Month]],tbMonthlies[Month],tbMonthlies[Debt to GDP],Q1428)</f>
        <v>77.341999999999999</v>
      </c>
    </row>
    <row r="1428" spans="2:17" ht="30" customHeight="1" x14ac:dyDescent="0.25">
      <c r="B1428" s="10">
        <v>43085</v>
      </c>
      <c r="C1428" s="18" t="str">
        <f>TEXT(tbDailies[[#This Row],[Date]],"mmm-yy")</f>
        <v>Dec-17</v>
      </c>
      <c r="D1428" s="4">
        <v>50</v>
      </c>
      <c r="E1428" s="4" t="str">
        <f>_xlfn.XLOOKUP(tbDailies[[#This Row],[Date]],FXUSDCAD[Date],FXUSDCAD[Rate],E1429)</f>
        <v>1.2834</v>
      </c>
      <c r="F1428" s="6">
        <f>_xlfn.XLOOKUP(tbDailies[[#This Row],[Date]],BTC_USD_History[Date],BTC_USD_History[Close],"n/a")</f>
        <v>19497.400390999999</v>
      </c>
      <c r="G1428" s="6">
        <f>_xlfn.XLOOKUP(tbDailies[[#This Row],[Date]],ETH_USD_History[Date(UTC)],ETH_USD_History[Value],"n/a")</f>
        <v>692.83</v>
      </c>
      <c r="H1428" s="6" t="str">
        <f>_xlfn.XLOOKUP(tbDailies[[#This Row],[Date]],VOO_USD_History[Date],VOO_USD_History[Close],"n/a")</f>
        <v>n/a</v>
      </c>
      <c r="I1428" s="8" t="str">
        <f>_xlfn.XLOOKUP(tbDailies[[#This Row],[Date]],VIX_USD_History[DATE],VIX_USD_History[CLOSE],"n/a")</f>
        <v>n/a</v>
      </c>
      <c r="J1428" s="6">
        <f>tbDailies[[#This Row],[BTC-USD]]*tbDailies[[#This Row],[FX]]</f>
        <v>25022.963661809401</v>
      </c>
      <c r="K1428" s="6">
        <f>tbDailies[[#This Row],[ETH-USD]]*tbDailies[[#This Row],[FX]]</f>
        <v>889.17802200000017</v>
      </c>
      <c r="L1428" s="16">
        <f>_xlfn.XLOOKUP(tbDailies[[#This Row],[Month]],tbMonthlies[Month],tbMonthlies[US Inflation],L1429)</f>
        <v>2.1100000000000001E-2</v>
      </c>
      <c r="M1428" s="39">
        <f>_xlfn.XLOOKUP(tbDailies[[#This Row],[Month]],tbMonthlies[Month],tbMonthlies[Buffett Indicator],M1429)</f>
        <v>1.3806024403302024</v>
      </c>
      <c r="N1428" s="39">
        <f>_xlfn.XLOOKUP(tbDailies[[#This Row],[Month]],tbMonthlies[Month],tbMonthlies[CPI Indicator],N1429)</f>
        <v>0.73955720885582288</v>
      </c>
      <c r="O1428" s="39">
        <f>_xlfn.XLOOKUP(tbDailies[[#This Row],[Month]],tbMonthlies[Month],tbMonthlies[Shiller PE],O1429)</f>
        <v>0.24249999999999999</v>
      </c>
      <c r="P1428" s="39">
        <f>_xlfn.XLOOKUP(tbDailies[[#This Row],[Month]],tbMonthlies[Month],tbMonthlies[Unemployment],P1429)</f>
        <v>4.0999999999999995E-2</v>
      </c>
      <c r="Q1428" s="48">
        <f>_xlfn.XLOOKUP(tbDailies[[#This Row],[Month]],tbMonthlies[Month],tbMonthlies[Debt to GDP],Q1429)</f>
        <v>77.341999999999999</v>
      </c>
    </row>
    <row r="1429" spans="2:17" ht="30" customHeight="1" x14ac:dyDescent="0.25">
      <c r="B1429" s="10">
        <v>43084</v>
      </c>
      <c r="C1429" s="18" t="str">
        <f>TEXT(tbDailies[[#This Row],[Date]],"mmm-yy")</f>
        <v>Dec-17</v>
      </c>
      <c r="D1429" s="4">
        <v>50</v>
      </c>
      <c r="E1429" s="4" t="str">
        <f>_xlfn.XLOOKUP(tbDailies[[#This Row],[Date]],FXUSDCAD[Date],FXUSDCAD[Rate],E1430)</f>
        <v>1.2834</v>
      </c>
      <c r="F1429" s="6">
        <f>_xlfn.XLOOKUP(tbDailies[[#This Row],[Date]],BTC_USD_History[Date],BTC_USD_History[Close],"n/a")</f>
        <v>17706.900390999999</v>
      </c>
      <c r="G1429" s="6">
        <f>_xlfn.XLOOKUP(tbDailies[[#This Row],[Date]],ETH_USD_History[Date(UTC)],ETH_USD_History[Value],"n/a")</f>
        <v>684.27</v>
      </c>
      <c r="H1429" s="6">
        <f>_xlfn.XLOOKUP(tbDailies[[#This Row],[Date]],VOO_USD_History[Date],VOO_USD_History[Close],"n/a")</f>
        <v>246.11999499999999</v>
      </c>
      <c r="I1429" s="8">
        <f>_xlfn.XLOOKUP(tbDailies[[#This Row],[Date]],VIX_USD_History[DATE],VIX_USD_History[CLOSE],"n/a")</f>
        <v>9.42</v>
      </c>
      <c r="J1429" s="6">
        <f>tbDailies[[#This Row],[BTC-USD]]*tbDailies[[#This Row],[FX]]</f>
        <v>22725.035961809401</v>
      </c>
      <c r="K1429" s="6">
        <f>tbDailies[[#This Row],[ETH-USD]]*tbDailies[[#This Row],[FX]]</f>
        <v>878.19211800000005</v>
      </c>
      <c r="L1429" s="16">
        <f>_xlfn.XLOOKUP(tbDailies[[#This Row],[Month]],tbMonthlies[Month],tbMonthlies[US Inflation],L1430)</f>
        <v>2.1100000000000001E-2</v>
      </c>
      <c r="M1429" s="39">
        <f>_xlfn.XLOOKUP(tbDailies[[#This Row],[Month]],tbMonthlies[Month],tbMonthlies[Buffett Indicator],M1430)</f>
        <v>1.3806024403302024</v>
      </c>
      <c r="N1429" s="39">
        <f>_xlfn.XLOOKUP(tbDailies[[#This Row],[Month]],tbMonthlies[Month],tbMonthlies[CPI Indicator],N1430)</f>
        <v>0.73955720885582288</v>
      </c>
      <c r="O1429" s="39">
        <f>_xlfn.XLOOKUP(tbDailies[[#This Row],[Month]],tbMonthlies[Month],tbMonthlies[Shiller PE],O1430)</f>
        <v>0.24249999999999999</v>
      </c>
      <c r="P1429" s="39">
        <f>_xlfn.XLOOKUP(tbDailies[[#This Row],[Month]],tbMonthlies[Month],tbMonthlies[Unemployment],P1430)</f>
        <v>4.0999999999999995E-2</v>
      </c>
      <c r="Q1429" s="48">
        <f>_xlfn.XLOOKUP(tbDailies[[#This Row],[Month]],tbMonthlies[Month],tbMonthlies[Debt to GDP],Q1430)</f>
        <v>77.341999999999999</v>
      </c>
    </row>
    <row r="1430" spans="2:17" ht="30" customHeight="1" x14ac:dyDescent="0.25">
      <c r="B1430" s="10">
        <v>43083</v>
      </c>
      <c r="C1430" s="18" t="str">
        <f>TEXT(tbDailies[[#This Row],[Date]],"mmm-yy")</f>
        <v>Dec-17</v>
      </c>
      <c r="D1430" s="4">
        <v>50</v>
      </c>
      <c r="E1430" s="4" t="str">
        <f>_xlfn.XLOOKUP(tbDailies[[#This Row],[Date]],FXUSDCAD[Date],FXUSDCAD[Rate],E1431)</f>
        <v>1.2805</v>
      </c>
      <c r="F1430" s="6">
        <f>_xlfn.XLOOKUP(tbDailies[[#This Row],[Date]],BTC_USD_History[Date],BTC_USD_History[Close],"n/a")</f>
        <v>16564</v>
      </c>
      <c r="G1430" s="6">
        <f>_xlfn.XLOOKUP(tbDailies[[#This Row],[Date]],ETH_USD_History[Date(UTC)],ETH_USD_History[Value],"n/a")</f>
        <v>693.58</v>
      </c>
      <c r="H1430" s="6">
        <f>_xlfn.XLOOKUP(tbDailies[[#This Row],[Date]],VOO_USD_History[Date],VOO_USD_History[Close],"n/a")</f>
        <v>244.070007</v>
      </c>
      <c r="I1430" s="8">
        <f>_xlfn.XLOOKUP(tbDailies[[#This Row],[Date]],VIX_USD_History[DATE],VIX_USD_History[CLOSE],"n/a")</f>
        <v>10.49</v>
      </c>
      <c r="J1430" s="6">
        <f>tbDailies[[#This Row],[BTC-USD]]*tbDailies[[#This Row],[FX]]</f>
        <v>21210.202000000001</v>
      </c>
      <c r="K1430" s="6">
        <f>tbDailies[[#This Row],[ETH-USD]]*tbDailies[[#This Row],[FX]]</f>
        <v>888.12918999999999</v>
      </c>
      <c r="L1430" s="16">
        <f>_xlfn.XLOOKUP(tbDailies[[#This Row],[Month]],tbMonthlies[Month],tbMonthlies[US Inflation],L1431)</f>
        <v>2.1100000000000001E-2</v>
      </c>
      <c r="M1430" s="39">
        <f>_xlfn.XLOOKUP(tbDailies[[#This Row],[Month]],tbMonthlies[Month],tbMonthlies[Buffett Indicator],M1431)</f>
        <v>1.3806024403302024</v>
      </c>
      <c r="N1430" s="39">
        <f>_xlfn.XLOOKUP(tbDailies[[#This Row],[Month]],tbMonthlies[Month],tbMonthlies[CPI Indicator],N1431)</f>
        <v>0.73955720885582288</v>
      </c>
      <c r="O1430" s="39">
        <f>_xlfn.XLOOKUP(tbDailies[[#This Row],[Month]],tbMonthlies[Month],tbMonthlies[Shiller PE],O1431)</f>
        <v>0.24249999999999999</v>
      </c>
      <c r="P1430" s="39">
        <f>_xlfn.XLOOKUP(tbDailies[[#This Row],[Month]],tbMonthlies[Month],tbMonthlies[Unemployment],P1431)</f>
        <v>4.0999999999999995E-2</v>
      </c>
      <c r="Q1430" s="48">
        <f>_xlfn.XLOOKUP(tbDailies[[#This Row],[Month]],tbMonthlies[Month],tbMonthlies[Debt to GDP],Q1431)</f>
        <v>77.341999999999999</v>
      </c>
    </row>
    <row r="1431" spans="2:17" ht="30" customHeight="1" x14ac:dyDescent="0.25">
      <c r="B1431" s="10">
        <v>43082</v>
      </c>
      <c r="C1431" s="18" t="str">
        <f>TEXT(tbDailies[[#This Row],[Date]],"mmm-yy")</f>
        <v>Dec-17</v>
      </c>
      <c r="D1431" s="4">
        <v>50</v>
      </c>
      <c r="E1431" s="4" t="str">
        <f>_xlfn.XLOOKUP(tbDailies[[#This Row],[Date]],FXUSDCAD[Date],FXUSDCAD[Rate],E1432)</f>
        <v>1.2852</v>
      </c>
      <c r="F1431" s="6">
        <f>_xlfn.XLOOKUP(tbDailies[[#This Row],[Date]],BTC_USD_History[Date],BTC_USD_History[Close],"n/a")</f>
        <v>16408.199218999998</v>
      </c>
      <c r="G1431" s="6">
        <f>_xlfn.XLOOKUP(tbDailies[[#This Row],[Date]],ETH_USD_History[Date(UTC)],ETH_USD_History[Value],"n/a")</f>
        <v>699.09</v>
      </c>
      <c r="H1431" s="6">
        <f>_xlfn.XLOOKUP(tbDailies[[#This Row],[Date]],VOO_USD_History[Date],VOO_USD_History[Close],"n/a")</f>
        <v>245.03999300000001</v>
      </c>
      <c r="I1431" s="8">
        <f>_xlfn.XLOOKUP(tbDailies[[#This Row],[Date]],VIX_USD_History[DATE],VIX_USD_History[CLOSE],"n/a")</f>
        <v>10.18</v>
      </c>
      <c r="J1431" s="6">
        <f>tbDailies[[#This Row],[BTC-USD]]*tbDailies[[#This Row],[FX]]</f>
        <v>21087.817636258795</v>
      </c>
      <c r="K1431" s="6">
        <f>tbDailies[[#This Row],[ETH-USD]]*tbDailies[[#This Row],[FX]]</f>
        <v>898.47046799999998</v>
      </c>
      <c r="L1431" s="16">
        <f>_xlfn.XLOOKUP(tbDailies[[#This Row],[Month]],tbMonthlies[Month],tbMonthlies[US Inflation],L1432)</f>
        <v>2.1100000000000001E-2</v>
      </c>
      <c r="M1431" s="39">
        <f>_xlfn.XLOOKUP(tbDailies[[#This Row],[Month]],tbMonthlies[Month],tbMonthlies[Buffett Indicator],M1432)</f>
        <v>1.3806024403302024</v>
      </c>
      <c r="N1431" s="39">
        <f>_xlfn.XLOOKUP(tbDailies[[#This Row],[Month]],tbMonthlies[Month],tbMonthlies[CPI Indicator],N1432)</f>
        <v>0.73955720885582288</v>
      </c>
      <c r="O1431" s="39">
        <f>_xlfn.XLOOKUP(tbDailies[[#This Row],[Month]],tbMonthlies[Month],tbMonthlies[Shiller PE],O1432)</f>
        <v>0.24249999999999999</v>
      </c>
      <c r="P1431" s="39">
        <f>_xlfn.XLOOKUP(tbDailies[[#This Row],[Month]],tbMonthlies[Month],tbMonthlies[Unemployment],P1432)</f>
        <v>4.0999999999999995E-2</v>
      </c>
      <c r="Q1431" s="48">
        <f>_xlfn.XLOOKUP(tbDailies[[#This Row],[Month]],tbMonthlies[Month],tbMonthlies[Debt to GDP],Q1432)</f>
        <v>77.341999999999999</v>
      </c>
    </row>
    <row r="1432" spans="2:17" ht="30" customHeight="1" x14ac:dyDescent="0.25">
      <c r="B1432" s="10">
        <v>43081</v>
      </c>
      <c r="C1432" s="18" t="str">
        <f>TEXT(tbDailies[[#This Row],[Date]],"mmm-yy")</f>
        <v>Dec-17</v>
      </c>
      <c r="D1432" s="4">
        <v>50</v>
      </c>
      <c r="E1432" s="4" t="str">
        <f>_xlfn.XLOOKUP(tbDailies[[#This Row],[Date]],FXUSDCAD[Date],FXUSDCAD[Rate],E1433)</f>
        <v>1.2871</v>
      </c>
      <c r="F1432" s="6">
        <f>_xlfn.XLOOKUP(tbDailies[[#This Row],[Date]],BTC_USD_History[Date],BTC_USD_History[Close],"n/a")</f>
        <v>17415.400390999999</v>
      </c>
      <c r="G1432" s="6">
        <f>_xlfn.XLOOKUP(tbDailies[[#This Row],[Date]],ETH_USD_History[Date(UTC)],ETH_USD_History[Value],"n/a")</f>
        <v>656.52</v>
      </c>
      <c r="H1432" s="6">
        <f>_xlfn.XLOOKUP(tbDailies[[#This Row],[Date]],VOO_USD_History[Date],VOO_USD_History[Close],"n/a")</f>
        <v>245.10000600000001</v>
      </c>
      <c r="I1432" s="8">
        <f>_xlfn.XLOOKUP(tbDailies[[#This Row],[Date]],VIX_USD_History[DATE],VIX_USD_History[CLOSE],"n/a")</f>
        <v>9.92</v>
      </c>
      <c r="J1432" s="6">
        <f>tbDailies[[#This Row],[BTC-USD]]*tbDailies[[#This Row],[FX]]</f>
        <v>22415.361843256098</v>
      </c>
      <c r="K1432" s="6">
        <f>tbDailies[[#This Row],[ETH-USD]]*tbDailies[[#This Row],[FX]]</f>
        <v>845.00689199999988</v>
      </c>
      <c r="L1432" s="16">
        <f>_xlfn.XLOOKUP(tbDailies[[#This Row],[Month]],tbMonthlies[Month],tbMonthlies[US Inflation],L1433)</f>
        <v>2.1100000000000001E-2</v>
      </c>
      <c r="M1432" s="39">
        <f>_xlfn.XLOOKUP(tbDailies[[#This Row],[Month]],tbMonthlies[Month],tbMonthlies[Buffett Indicator],M1433)</f>
        <v>1.3806024403302024</v>
      </c>
      <c r="N1432" s="39">
        <f>_xlfn.XLOOKUP(tbDailies[[#This Row],[Month]],tbMonthlies[Month],tbMonthlies[CPI Indicator],N1433)</f>
        <v>0.73955720885582288</v>
      </c>
      <c r="O1432" s="39">
        <f>_xlfn.XLOOKUP(tbDailies[[#This Row],[Month]],tbMonthlies[Month],tbMonthlies[Shiller PE],O1433)</f>
        <v>0.24249999999999999</v>
      </c>
      <c r="P1432" s="39">
        <f>_xlfn.XLOOKUP(tbDailies[[#This Row],[Month]],tbMonthlies[Month],tbMonthlies[Unemployment],P1433)</f>
        <v>4.0999999999999995E-2</v>
      </c>
      <c r="Q1432" s="48">
        <f>_xlfn.XLOOKUP(tbDailies[[#This Row],[Month]],tbMonthlies[Month],tbMonthlies[Debt to GDP],Q1433)</f>
        <v>77.341999999999999</v>
      </c>
    </row>
    <row r="1433" spans="2:17" ht="30" customHeight="1" x14ac:dyDescent="0.25">
      <c r="B1433" s="10">
        <v>43080</v>
      </c>
      <c r="C1433" s="18" t="str">
        <f>TEXT(tbDailies[[#This Row],[Date]],"mmm-yy")</f>
        <v>Dec-17</v>
      </c>
      <c r="D1433" s="4">
        <v>50</v>
      </c>
      <c r="E1433" s="4" t="str">
        <f>_xlfn.XLOOKUP(tbDailies[[#This Row],[Date]],FXUSDCAD[Date],FXUSDCAD[Rate],E1434)</f>
        <v>1.2854</v>
      </c>
      <c r="F1433" s="6">
        <f>_xlfn.XLOOKUP(tbDailies[[#This Row],[Date]],BTC_USD_History[Date],BTC_USD_History[Close],"n/a")</f>
        <v>16936.800781000002</v>
      </c>
      <c r="G1433" s="6">
        <f>_xlfn.XLOOKUP(tbDailies[[#This Row],[Date]],ETH_USD_History[Date(UTC)],ETH_USD_History[Value],"n/a")</f>
        <v>513.29</v>
      </c>
      <c r="H1433" s="6">
        <f>_xlfn.XLOOKUP(tbDailies[[#This Row],[Date]],VOO_USD_History[Date],VOO_USD_History[Close],"n/a")</f>
        <v>244.679993</v>
      </c>
      <c r="I1433" s="8">
        <f>_xlfn.XLOOKUP(tbDailies[[#This Row],[Date]],VIX_USD_History[DATE],VIX_USD_History[CLOSE],"n/a")</f>
        <v>9.34</v>
      </c>
      <c r="J1433" s="6">
        <f>tbDailies[[#This Row],[BTC-USD]]*tbDailies[[#This Row],[FX]]</f>
        <v>21770.563723897405</v>
      </c>
      <c r="K1433" s="6">
        <f>tbDailies[[#This Row],[ETH-USD]]*tbDailies[[#This Row],[FX]]</f>
        <v>659.78296599999999</v>
      </c>
      <c r="L1433" s="16">
        <f>_xlfn.XLOOKUP(tbDailies[[#This Row],[Month]],tbMonthlies[Month],tbMonthlies[US Inflation],L1434)</f>
        <v>2.1100000000000001E-2</v>
      </c>
      <c r="M1433" s="39">
        <f>_xlfn.XLOOKUP(tbDailies[[#This Row],[Month]],tbMonthlies[Month],tbMonthlies[Buffett Indicator],M1434)</f>
        <v>1.3806024403302024</v>
      </c>
      <c r="N1433" s="39">
        <f>_xlfn.XLOOKUP(tbDailies[[#This Row],[Month]],tbMonthlies[Month],tbMonthlies[CPI Indicator],N1434)</f>
        <v>0.73955720885582288</v>
      </c>
      <c r="O1433" s="39">
        <f>_xlfn.XLOOKUP(tbDailies[[#This Row],[Month]],tbMonthlies[Month],tbMonthlies[Shiller PE],O1434)</f>
        <v>0.24249999999999999</v>
      </c>
      <c r="P1433" s="39">
        <f>_xlfn.XLOOKUP(tbDailies[[#This Row],[Month]],tbMonthlies[Month],tbMonthlies[Unemployment],P1434)</f>
        <v>4.0999999999999995E-2</v>
      </c>
      <c r="Q1433" s="48">
        <f>_xlfn.XLOOKUP(tbDailies[[#This Row],[Month]],tbMonthlies[Month],tbMonthlies[Debt to GDP],Q1434)</f>
        <v>77.341999999999999</v>
      </c>
    </row>
    <row r="1434" spans="2:17" ht="30" customHeight="1" x14ac:dyDescent="0.25">
      <c r="B1434" s="10">
        <v>43079</v>
      </c>
      <c r="C1434" s="18" t="str">
        <f>TEXT(tbDailies[[#This Row],[Date]],"mmm-yy")</f>
        <v>Dec-17</v>
      </c>
      <c r="D1434" s="4">
        <v>50</v>
      </c>
      <c r="E1434" s="4" t="str">
        <f>_xlfn.XLOOKUP(tbDailies[[#This Row],[Date]],FXUSDCAD[Date],FXUSDCAD[Rate],E1435)</f>
        <v>1.2860</v>
      </c>
      <c r="F1434" s="6">
        <f>_xlfn.XLOOKUP(tbDailies[[#This Row],[Date]],BTC_USD_History[Date],BTC_USD_History[Close],"n/a")</f>
        <v>15455.400390999999</v>
      </c>
      <c r="G1434" s="6">
        <f>_xlfn.XLOOKUP(tbDailies[[#This Row],[Date]],ETH_USD_History[Date(UTC)],ETH_USD_History[Value],"n/a")</f>
        <v>436.49</v>
      </c>
      <c r="H1434" s="6" t="str">
        <f>_xlfn.XLOOKUP(tbDailies[[#This Row],[Date]],VOO_USD_History[Date],VOO_USD_History[Close],"n/a")</f>
        <v>n/a</v>
      </c>
      <c r="I1434" s="8" t="str">
        <f>_xlfn.XLOOKUP(tbDailies[[#This Row],[Date]],VIX_USD_History[DATE],VIX_USD_History[CLOSE],"n/a")</f>
        <v>n/a</v>
      </c>
      <c r="J1434" s="6">
        <f>tbDailies[[#This Row],[BTC-USD]]*tbDailies[[#This Row],[FX]]</f>
        <v>19875.644902825999</v>
      </c>
      <c r="K1434" s="6">
        <f>tbDailies[[#This Row],[ETH-USD]]*tbDailies[[#This Row],[FX]]</f>
        <v>561.32614000000001</v>
      </c>
      <c r="L1434" s="16">
        <f>_xlfn.XLOOKUP(tbDailies[[#This Row],[Month]],tbMonthlies[Month],tbMonthlies[US Inflation],L1435)</f>
        <v>2.1100000000000001E-2</v>
      </c>
      <c r="M1434" s="39">
        <f>_xlfn.XLOOKUP(tbDailies[[#This Row],[Month]],tbMonthlies[Month],tbMonthlies[Buffett Indicator],M1435)</f>
        <v>1.3806024403302024</v>
      </c>
      <c r="N1434" s="39">
        <f>_xlfn.XLOOKUP(tbDailies[[#This Row],[Month]],tbMonthlies[Month],tbMonthlies[CPI Indicator],N1435)</f>
        <v>0.73955720885582288</v>
      </c>
      <c r="O1434" s="39">
        <f>_xlfn.XLOOKUP(tbDailies[[#This Row],[Month]],tbMonthlies[Month],tbMonthlies[Shiller PE],O1435)</f>
        <v>0.24249999999999999</v>
      </c>
      <c r="P1434" s="39">
        <f>_xlfn.XLOOKUP(tbDailies[[#This Row],[Month]],tbMonthlies[Month],tbMonthlies[Unemployment],P1435)</f>
        <v>4.0999999999999995E-2</v>
      </c>
      <c r="Q1434" s="48">
        <f>_xlfn.XLOOKUP(tbDailies[[#This Row],[Month]],tbMonthlies[Month],tbMonthlies[Debt to GDP],Q1435)</f>
        <v>77.341999999999999</v>
      </c>
    </row>
    <row r="1435" spans="2:17" ht="30" customHeight="1" x14ac:dyDescent="0.25">
      <c r="B1435" s="10">
        <v>43078</v>
      </c>
      <c r="C1435" s="18" t="str">
        <f>TEXT(tbDailies[[#This Row],[Date]],"mmm-yy")</f>
        <v>Dec-17</v>
      </c>
      <c r="D1435" s="4">
        <v>50</v>
      </c>
      <c r="E1435" s="4" t="str">
        <f>_xlfn.XLOOKUP(tbDailies[[#This Row],[Date]],FXUSDCAD[Date],FXUSDCAD[Rate],E1436)</f>
        <v>1.2860</v>
      </c>
      <c r="F1435" s="6">
        <f>_xlfn.XLOOKUP(tbDailies[[#This Row],[Date]],BTC_USD_History[Date],BTC_USD_History[Close],"n/a")</f>
        <v>15178.200194999999</v>
      </c>
      <c r="G1435" s="6">
        <f>_xlfn.XLOOKUP(tbDailies[[#This Row],[Date]],ETH_USD_History[Date(UTC)],ETH_USD_History[Value],"n/a")</f>
        <v>472.86</v>
      </c>
      <c r="H1435" s="6" t="str">
        <f>_xlfn.XLOOKUP(tbDailies[[#This Row],[Date]],VOO_USD_History[Date],VOO_USD_History[Close],"n/a")</f>
        <v>n/a</v>
      </c>
      <c r="I1435" s="8" t="str">
        <f>_xlfn.XLOOKUP(tbDailies[[#This Row],[Date]],VIX_USD_History[DATE],VIX_USD_History[CLOSE],"n/a")</f>
        <v>n/a</v>
      </c>
      <c r="J1435" s="6">
        <f>tbDailies[[#This Row],[BTC-USD]]*tbDailies[[#This Row],[FX]]</f>
        <v>19519.16545077</v>
      </c>
      <c r="K1435" s="6">
        <f>tbDailies[[#This Row],[ETH-USD]]*tbDailies[[#This Row],[FX]]</f>
        <v>608.09796000000006</v>
      </c>
      <c r="L1435" s="16">
        <f>_xlfn.XLOOKUP(tbDailies[[#This Row],[Month]],tbMonthlies[Month],tbMonthlies[US Inflation],L1436)</f>
        <v>2.1100000000000001E-2</v>
      </c>
      <c r="M1435" s="39">
        <f>_xlfn.XLOOKUP(tbDailies[[#This Row],[Month]],tbMonthlies[Month],tbMonthlies[Buffett Indicator],M1436)</f>
        <v>1.3806024403302024</v>
      </c>
      <c r="N1435" s="39">
        <f>_xlfn.XLOOKUP(tbDailies[[#This Row],[Month]],tbMonthlies[Month],tbMonthlies[CPI Indicator],N1436)</f>
        <v>0.73955720885582288</v>
      </c>
      <c r="O1435" s="39">
        <f>_xlfn.XLOOKUP(tbDailies[[#This Row],[Month]],tbMonthlies[Month],tbMonthlies[Shiller PE],O1436)</f>
        <v>0.24249999999999999</v>
      </c>
      <c r="P1435" s="39">
        <f>_xlfn.XLOOKUP(tbDailies[[#This Row],[Month]],tbMonthlies[Month],tbMonthlies[Unemployment],P1436)</f>
        <v>4.0999999999999995E-2</v>
      </c>
      <c r="Q1435" s="48">
        <f>_xlfn.XLOOKUP(tbDailies[[#This Row],[Month]],tbMonthlies[Month],tbMonthlies[Debt to GDP],Q1436)</f>
        <v>77.341999999999999</v>
      </c>
    </row>
    <row r="1436" spans="2:17" ht="30" customHeight="1" x14ac:dyDescent="0.25">
      <c r="B1436" s="10">
        <v>43077</v>
      </c>
      <c r="C1436" s="18" t="str">
        <f>TEXT(tbDailies[[#This Row],[Date]],"mmm-yy")</f>
        <v>Dec-17</v>
      </c>
      <c r="D1436" s="4">
        <v>50</v>
      </c>
      <c r="E1436" s="4" t="str">
        <f>_xlfn.XLOOKUP(tbDailies[[#This Row],[Date]],FXUSDCAD[Date],FXUSDCAD[Rate],E1437)</f>
        <v>1.2860</v>
      </c>
      <c r="F1436" s="6">
        <f>_xlfn.XLOOKUP(tbDailies[[#This Row],[Date]],BTC_USD_History[Date],BTC_USD_History[Close],"n/a")</f>
        <v>16569.400390999999</v>
      </c>
      <c r="G1436" s="6">
        <f>_xlfn.XLOOKUP(tbDailies[[#This Row],[Date]],ETH_USD_History[Date(UTC)],ETH_USD_History[Value],"n/a")</f>
        <v>451.74</v>
      </c>
      <c r="H1436" s="6">
        <f>_xlfn.XLOOKUP(tbDailies[[#This Row],[Date]],VOO_USD_History[Date],VOO_USD_History[Close],"n/a")</f>
        <v>243.88999899999999</v>
      </c>
      <c r="I1436" s="8">
        <f>_xlfn.XLOOKUP(tbDailies[[#This Row],[Date]],VIX_USD_History[DATE],VIX_USD_History[CLOSE],"n/a")</f>
        <v>9.58</v>
      </c>
      <c r="J1436" s="6">
        <f>tbDailies[[#This Row],[BTC-USD]]*tbDailies[[#This Row],[FX]]</f>
        <v>21308.248902825999</v>
      </c>
      <c r="K1436" s="6">
        <f>tbDailies[[#This Row],[ETH-USD]]*tbDailies[[#This Row],[FX]]</f>
        <v>580.93763999999999</v>
      </c>
      <c r="L1436" s="16">
        <f>_xlfn.XLOOKUP(tbDailies[[#This Row],[Month]],tbMonthlies[Month],tbMonthlies[US Inflation],L1437)</f>
        <v>2.1100000000000001E-2</v>
      </c>
      <c r="M1436" s="39">
        <f>_xlfn.XLOOKUP(tbDailies[[#This Row],[Month]],tbMonthlies[Month],tbMonthlies[Buffett Indicator],M1437)</f>
        <v>1.3806024403302024</v>
      </c>
      <c r="N1436" s="39">
        <f>_xlfn.XLOOKUP(tbDailies[[#This Row],[Month]],tbMonthlies[Month],tbMonthlies[CPI Indicator],N1437)</f>
        <v>0.73955720885582288</v>
      </c>
      <c r="O1436" s="39">
        <f>_xlfn.XLOOKUP(tbDailies[[#This Row],[Month]],tbMonthlies[Month],tbMonthlies[Shiller PE],O1437)</f>
        <v>0.24249999999999999</v>
      </c>
      <c r="P1436" s="39">
        <f>_xlfn.XLOOKUP(tbDailies[[#This Row],[Month]],tbMonthlies[Month],tbMonthlies[Unemployment],P1437)</f>
        <v>4.0999999999999995E-2</v>
      </c>
      <c r="Q1436" s="48">
        <f>_xlfn.XLOOKUP(tbDailies[[#This Row],[Month]],tbMonthlies[Month],tbMonthlies[Debt to GDP],Q1437)</f>
        <v>77.341999999999999</v>
      </c>
    </row>
    <row r="1437" spans="2:17" ht="30" customHeight="1" x14ac:dyDescent="0.25">
      <c r="B1437" s="10">
        <v>43076</v>
      </c>
      <c r="C1437" s="18" t="str">
        <f>TEXT(tbDailies[[#This Row],[Date]],"mmm-yy")</f>
        <v>Dec-17</v>
      </c>
      <c r="D1437" s="4">
        <v>50</v>
      </c>
      <c r="E1437" s="4" t="str">
        <f>_xlfn.XLOOKUP(tbDailies[[#This Row],[Date]],FXUSDCAD[Date],FXUSDCAD[Rate],E1438)</f>
        <v>1.2843</v>
      </c>
      <c r="F1437" s="6">
        <f>_xlfn.XLOOKUP(tbDailies[[#This Row],[Date]],BTC_USD_History[Date],BTC_USD_History[Close],"n/a")</f>
        <v>17899.699218999998</v>
      </c>
      <c r="G1437" s="6">
        <f>_xlfn.XLOOKUP(tbDailies[[#This Row],[Date]],ETH_USD_History[Date(UTC)],ETH_USD_History[Value],"n/a")</f>
        <v>421.15</v>
      </c>
      <c r="H1437" s="6">
        <f>_xlfn.XLOOKUP(tbDailies[[#This Row],[Date]],VOO_USD_History[Date],VOO_USD_History[Close],"n/a")</f>
        <v>242.570007</v>
      </c>
      <c r="I1437" s="8">
        <f>_xlfn.XLOOKUP(tbDailies[[#This Row],[Date]],VIX_USD_History[DATE],VIX_USD_History[CLOSE],"n/a")</f>
        <v>10.16</v>
      </c>
      <c r="J1437" s="6">
        <f>tbDailies[[#This Row],[BTC-USD]]*tbDailies[[#This Row],[FX]]</f>
        <v>22988.583706961697</v>
      </c>
      <c r="K1437" s="6">
        <f>tbDailies[[#This Row],[ETH-USD]]*tbDailies[[#This Row],[FX]]</f>
        <v>540.88294499999995</v>
      </c>
      <c r="L1437" s="16">
        <f>_xlfn.XLOOKUP(tbDailies[[#This Row],[Month]],tbMonthlies[Month],tbMonthlies[US Inflation],L1438)</f>
        <v>2.1100000000000001E-2</v>
      </c>
      <c r="M1437" s="39">
        <f>_xlfn.XLOOKUP(tbDailies[[#This Row],[Month]],tbMonthlies[Month],tbMonthlies[Buffett Indicator],M1438)</f>
        <v>1.3806024403302024</v>
      </c>
      <c r="N1437" s="39">
        <f>_xlfn.XLOOKUP(tbDailies[[#This Row],[Month]],tbMonthlies[Month],tbMonthlies[CPI Indicator],N1438)</f>
        <v>0.73955720885582288</v>
      </c>
      <c r="O1437" s="39">
        <f>_xlfn.XLOOKUP(tbDailies[[#This Row],[Month]],tbMonthlies[Month],tbMonthlies[Shiller PE],O1438)</f>
        <v>0.24249999999999999</v>
      </c>
      <c r="P1437" s="39">
        <f>_xlfn.XLOOKUP(tbDailies[[#This Row],[Month]],tbMonthlies[Month],tbMonthlies[Unemployment],P1438)</f>
        <v>4.0999999999999995E-2</v>
      </c>
      <c r="Q1437" s="48">
        <f>_xlfn.XLOOKUP(tbDailies[[#This Row],[Month]],tbMonthlies[Month],tbMonthlies[Debt to GDP],Q1438)</f>
        <v>77.341999999999999</v>
      </c>
    </row>
    <row r="1438" spans="2:17" ht="30" customHeight="1" x14ac:dyDescent="0.25">
      <c r="B1438" s="10">
        <v>43075</v>
      </c>
      <c r="C1438" s="18" t="str">
        <f>TEXT(tbDailies[[#This Row],[Date]],"mmm-yy")</f>
        <v>Dec-17</v>
      </c>
      <c r="D1438" s="4">
        <v>50</v>
      </c>
      <c r="E1438" s="4" t="str">
        <f>_xlfn.XLOOKUP(tbDailies[[#This Row],[Date]],FXUSDCAD[Date],FXUSDCAD[Rate],E1439)</f>
        <v>1.2757</v>
      </c>
      <c r="F1438" s="6">
        <f>_xlfn.XLOOKUP(tbDailies[[#This Row],[Date]],BTC_USD_History[Date],BTC_USD_History[Close],"n/a")</f>
        <v>14291.5</v>
      </c>
      <c r="G1438" s="6">
        <f>_xlfn.XLOOKUP(tbDailies[[#This Row],[Date]],ETH_USD_History[Date(UTC)],ETH_USD_History[Value],"n/a")</f>
        <v>422.48</v>
      </c>
      <c r="H1438" s="6">
        <f>_xlfn.XLOOKUP(tbDailies[[#This Row],[Date]],VOO_USD_History[Date],VOO_USD_History[Close],"n/a")</f>
        <v>241.770004</v>
      </c>
      <c r="I1438" s="8">
        <f>_xlfn.XLOOKUP(tbDailies[[#This Row],[Date]],VIX_USD_History[DATE],VIX_USD_History[CLOSE],"n/a")</f>
        <v>11.02</v>
      </c>
      <c r="J1438" s="6">
        <f>tbDailies[[#This Row],[BTC-USD]]*tbDailies[[#This Row],[FX]]</f>
        <v>18231.666550000002</v>
      </c>
      <c r="K1438" s="6">
        <f>tbDailies[[#This Row],[ETH-USD]]*tbDailies[[#This Row],[FX]]</f>
        <v>538.95773600000007</v>
      </c>
      <c r="L1438" s="16">
        <f>_xlfn.XLOOKUP(tbDailies[[#This Row],[Month]],tbMonthlies[Month],tbMonthlies[US Inflation],L1439)</f>
        <v>2.1100000000000001E-2</v>
      </c>
      <c r="M1438" s="39">
        <f>_xlfn.XLOOKUP(tbDailies[[#This Row],[Month]],tbMonthlies[Month],tbMonthlies[Buffett Indicator],M1439)</f>
        <v>1.3806024403302024</v>
      </c>
      <c r="N1438" s="39">
        <f>_xlfn.XLOOKUP(tbDailies[[#This Row],[Month]],tbMonthlies[Month],tbMonthlies[CPI Indicator],N1439)</f>
        <v>0.73955720885582288</v>
      </c>
      <c r="O1438" s="39">
        <f>_xlfn.XLOOKUP(tbDailies[[#This Row],[Month]],tbMonthlies[Month],tbMonthlies[Shiller PE],O1439)</f>
        <v>0.24249999999999999</v>
      </c>
      <c r="P1438" s="39">
        <f>_xlfn.XLOOKUP(tbDailies[[#This Row],[Month]],tbMonthlies[Month],tbMonthlies[Unemployment],P1439)</f>
        <v>4.0999999999999995E-2</v>
      </c>
      <c r="Q1438" s="48">
        <f>_xlfn.XLOOKUP(tbDailies[[#This Row],[Month]],tbMonthlies[Month],tbMonthlies[Debt to GDP],Q1439)</f>
        <v>77.341999999999999</v>
      </c>
    </row>
    <row r="1439" spans="2:17" ht="30" customHeight="1" x14ac:dyDescent="0.25">
      <c r="B1439" s="10">
        <v>43074</v>
      </c>
      <c r="C1439" s="18" t="str">
        <f>TEXT(tbDailies[[#This Row],[Date]],"mmm-yy")</f>
        <v>Dec-17</v>
      </c>
      <c r="D1439" s="4">
        <v>50</v>
      </c>
      <c r="E1439" s="4" t="str">
        <f>_xlfn.XLOOKUP(tbDailies[[#This Row],[Date]],FXUSDCAD[Date],FXUSDCAD[Rate],E1440)</f>
        <v>1.2680</v>
      </c>
      <c r="F1439" s="6">
        <f>_xlfn.XLOOKUP(tbDailies[[#This Row],[Date]],BTC_USD_History[Date],BTC_USD_History[Close],"n/a")</f>
        <v>11916.700194999999</v>
      </c>
      <c r="G1439" s="6">
        <f>_xlfn.XLOOKUP(tbDailies[[#This Row],[Date]],ETH_USD_History[Date(UTC)],ETH_USD_History[Value],"n/a")</f>
        <v>453.96</v>
      </c>
      <c r="H1439" s="6">
        <f>_xlfn.XLOOKUP(tbDailies[[#This Row],[Date]],VOO_USD_History[Date],VOO_USD_History[Close],"n/a")</f>
        <v>241.779999</v>
      </c>
      <c r="I1439" s="8">
        <f>_xlfn.XLOOKUP(tbDailies[[#This Row],[Date]],VIX_USD_History[DATE],VIX_USD_History[CLOSE],"n/a")</f>
        <v>11.33</v>
      </c>
      <c r="J1439" s="6">
        <f>tbDailies[[#This Row],[BTC-USD]]*tbDailies[[#This Row],[FX]]</f>
        <v>15110.37584726</v>
      </c>
      <c r="K1439" s="6">
        <f>tbDailies[[#This Row],[ETH-USD]]*tbDailies[[#This Row],[FX]]</f>
        <v>575.62127999999996</v>
      </c>
      <c r="L1439" s="16">
        <f>_xlfn.XLOOKUP(tbDailies[[#This Row],[Month]],tbMonthlies[Month],tbMonthlies[US Inflation],L1440)</f>
        <v>2.1100000000000001E-2</v>
      </c>
      <c r="M1439" s="39">
        <f>_xlfn.XLOOKUP(tbDailies[[#This Row],[Month]],tbMonthlies[Month],tbMonthlies[Buffett Indicator],M1440)</f>
        <v>1.3806024403302024</v>
      </c>
      <c r="N1439" s="39">
        <f>_xlfn.XLOOKUP(tbDailies[[#This Row],[Month]],tbMonthlies[Month],tbMonthlies[CPI Indicator],N1440)</f>
        <v>0.73955720885582288</v>
      </c>
      <c r="O1439" s="39">
        <f>_xlfn.XLOOKUP(tbDailies[[#This Row],[Month]],tbMonthlies[Month],tbMonthlies[Shiller PE],O1440)</f>
        <v>0.24249999999999999</v>
      </c>
      <c r="P1439" s="39">
        <f>_xlfn.XLOOKUP(tbDailies[[#This Row],[Month]],tbMonthlies[Month],tbMonthlies[Unemployment],P1440)</f>
        <v>4.0999999999999995E-2</v>
      </c>
      <c r="Q1439" s="48">
        <f>_xlfn.XLOOKUP(tbDailies[[#This Row],[Month]],tbMonthlies[Month],tbMonthlies[Debt to GDP],Q1440)</f>
        <v>77.341999999999999</v>
      </c>
    </row>
    <row r="1440" spans="2:17" ht="30" customHeight="1" x14ac:dyDescent="0.25">
      <c r="B1440" s="10">
        <v>43073</v>
      </c>
      <c r="C1440" s="18" t="str">
        <f>TEXT(tbDailies[[#This Row],[Date]],"mmm-yy")</f>
        <v>Dec-17</v>
      </c>
      <c r="D1440" s="4">
        <v>50</v>
      </c>
      <c r="E1440" s="4" t="str">
        <f>_xlfn.XLOOKUP(tbDailies[[#This Row],[Date]],FXUSDCAD[Date],FXUSDCAD[Rate],E1441)</f>
        <v>1.2695</v>
      </c>
      <c r="F1440" s="6">
        <f>_xlfn.XLOOKUP(tbDailies[[#This Row],[Date]],BTC_USD_History[Date],BTC_USD_History[Close],"n/a")</f>
        <v>11657.200194999999</v>
      </c>
      <c r="G1440" s="6">
        <f>_xlfn.XLOOKUP(tbDailies[[#This Row],[Date]],ETH_USD_History[Date(UTC)],ETH_USD_History[Value],"n/a")</f>
        <v>466.93</v>
      </c>
      <c r="H1440" s="6">
        <f>_xlfn.XLOOKUP(tbDailies[[#This Row],[Date]],VOO_USD_History[Date],VOO_USD_History[Close],"n/a")</f>
        <v>242.63999899999999</v>
      </c>
      <c r="I1440" s="8">
        <f>_xlfn.XLOOKUP(tbDailies[[#This Row],[Date]],VIX_USD_History[DATE],VIX_USD_History[CLOSE],"n/a")</f>
        <v>11.68</v>
      </c>
      <c r="J1440" s="6">
        <f>tbDailies[[#This Row],[BTC-USD]]*tbDailies[[#This Row],[FX]]</f>
        <v>14798.815647552499</v>
      </c>
      <c r="K1440" s="6">
        <f>tbDailies[[#This Row],[ETH-USD]]*tbDailies[[#This Row],[FX]]</f>
        <v>592.76763500000004</v>
      </c>
      <c r="L1440" s="16">
        <f>_xlfn.XLOOKUP(tbDailies[[#This Row],[Month]],tbMonthlies[Month],tbMonthlies[US Inflation],L1441)</f>
        <v>2.1100000000000001E-2</v>
      </c>
      <c r="M1440" s="39">
        <f>_xlfn.XLOOKUP(tbDailies[[#This Row],[Month]],tbMonthlies[Month],tbMonthlies[Buffett Indicator],M1441)</f>
        <v>1.3806024403302024</v>
      </c>
      <c r="N1440" s="39">
        <f>_xlfn.XLOOKUP(tbDailies[[#This Row],[Month]],tbMonthlies[Month],tbMonthlies[CPI Indicator],N1441)</f>
        <v>0.73955720885582288</v>
      </c>
      <c r="O1440" s="39">
        <f>_xlfn.XLOOKUP(tbDailies[[#This Row],[Month]],tbMonthlies[Month],tbMonthlies[Shiller PE],O1441)</f>
        <v>0.24249999999999999</v>
      </c>
      <c r="P1440" s="39">
        <f>_xlfn.XLOOKUP(tbDailies[[#This Row],[Month]],tbMonthlies[Month],tbMonthlies[Unemployment],P1441)</f>
        <v>4.0999999999999995E-2</v>
      </c>
      <c r="Q1440" s="48">
        <f>_xlfn.XLOOKUP(tbDailies[[#This Row],[Month]],tbMonthlies[Month],tbMonthlies[Debt to GDP],Q1441)</f>
        <v>77.341999999999999</v>
      </c>
    </row>
    <row r="1441" spans="2:17" ht="30" customHeight="1" x14ac:dyDescent="0.25">
      <c r="B1441" s="10">
        <v>43072</v>
      </c>
      <c r="C1441" s="18" t="str">
        <f>TEXT(tbDailies[[#This Row],[Date]],"mmm-yy")</f>
        <v>Dec-17</v>
      </c>
      <c r="D1441" s="4">
        <v>50</v>
      </c>
      <c r="E1441" s="4" t="str">
        <f>_xlfn.XLOOKUP(tbDailies[[#This Row],[Date]],FXUSDCAD[Date],FXUSDCAD[Rate],E1442)</f>
        <v>1.2729</v>
      </c>
      <c r="F1441" s="6">
        <f>_xlfn.XLOOKUP(tbDailies[[#This Row],[Date]],BTC_USD_History[Date],BTC_USD_History[Close],"n/a")</f>
        <v>11323.200194999999</v>
      </c>
      <c r="G1441" s="6">
        <f>_xlfn.XLOOKUP(tbDailies[[#This Row],[Date]],ETH_USD_History[Date(UTC)],ETH_USD_History[Value],"n/a")</f>
        <v>462.81</v>
      </c>
      <c r="H1441" s="6" t="str">
        <f>_xlfn.XLOOKUP(tbDailies[[#This Row],[Date]],VOO_USD_History[Date],VOO_USD_History[Close],"n/a")</f>
        <v>n/a</v>
      </c>
      <c r="I1441" s="8" t="str">
        <f>_xlfn.XLOOKUP(tbDailies[[#This Row],[Date]],VIX_USD_History[DATE],VIX_USD_History[CLOSE],"n/a")</f>
        <v>n/a</v>
      </c>
      <c r="J1441" s="6">
        <f>tbDailies[[#This Row],[BTC-USD]]*tbDailies[[#This Row],[FX]]</f>
        <v>14413.301528215499</v>
      </c>
      <c r="K1441" s="6">
        <f>tbDailies[[#This Row],[ETH-USD]]*tbDailies[[#This Row],[FX]]</f>
        <v>589.11084899999992</v>
      </c>
      <c r="L1441" s="16">
        <f>_xlfn.XLOOKUP(tbDailies[[#This Row],[Month]],tbMonthlies[Month],tbMonthlies[US Inflation],L1442)</f>
        <v>2.1100000000000001E-2</v>
      </c>
      <c r="M1441" s="39">
        <f>_xlfn.XLOOKUP(tbDailies[[#This Row],[Month]],tbMonthlies[Month],tbMonthlies[Buffett Indicator],M1442)</f>
        <v>1.3806024403302024</v>
      </c>
      <c r="N1441" s="39">
        <f>_xlfn.XLOOKUP(tbDailies[[#This Row],[Month]],tbMonthlies[Month],tbMonthlies[CPI Indicator],N1442)</f>
        <v>0.73955720885582288</v>
      </c>
      <c r="O1441" s="39">
        <f>_xlfn.XLOOKUP(tbDailies[[#This Row],[Month]],tbMonthlies[Month],tbMonthlies[Shiller PE],O1442)</f>
        <v>0.24249999999999999</v>
      </c>
      <c r="P1441" s="39">
        <f>_xlfn.XLOOKUP(tbDailies[[#This Row],[Month]],tbMonthlies[Month],tbMonthlies[Unemployment],P1442)</f>
        <v>4.0999999999999995E-2</v>
      </c>
      <c r="Q1441" s="48">
        <f>_xlfn.XLOOKUP(tbDailies[[#This Row],[Month]],tbMonthlies[Month],tbMonthlies[Debt to GDP],Q1442)</f>
        <v>77.341999999999999</v>
      </c>
    </row>
    <row r="1442" spans="2:17" ht="30" customHeight="1" x14ac:dyDescent="0.25">
      <c r="B1442" s="10">
        <v>43071</v>
      </c>
      <c r="C1442" s="18" t="str">
        <f>TEXT(tbDailies[[#This Row],[Date]],"mmm-yy")</f>
        <v>Dec-17</v>
      </c>
      <c r="D1442" s="4">
        <v>50</v>
      </c>
      <c r="E1442" s="4" t="str">
        <f>_xlfn.XLOOKUP(tbDailies[[#This Row],[Date]],FXUSDCAD[Date],FXUSDCAD[Rate],E1443)</f>
        <v>1.2729</v>
      </c>
      <c r="F1442" s="6">
        <f>_xlfn.XLOOKUP(tbDailies[[#This Row],[Date]],BTC_USD_History[Date],BTC_USD_History[Close],"n/a")</f>
        <v>11074.599609000001</v>
      </c>
      <c r="G1442" s="6">
        <f>_xlfn.XLOOKUP(tbDailies[[#This Row],[Date]],ETH_USD_History[Date(UTC)],ETH_USD_History[Value],"n/a")</f>
        <v>457.96</v>
      </c>
      <c r="H1442" s="6" t="str">
        <f>_xlfn.XLOOKUP(tbDailies[[#This Row],[Date]],VOO_USD_History[Date],VOO_USD_History[Close],"n/a")</f>
        <v>n/a</v>
      </c>
      <c r="I1442" s="8" t="str">
        <f>_xlfn.XLOOKUP(tbDailies[[#This Row],[Date]],VIX_USD_History[DATE],VIX_USD_History[CLOSE],"n/a")</f>
        <v>n/a</v>
      </c>
      <c r="J1442" s="6">
        <f>tbDailies[[#This Row],[BTC-USD]]*tbDailies[[#This Row],[FX]]</f>
        <v>14096.8578422961</v>
      </c>
      <c r="K1442" s="6">
        <f>tbDailies[[#This Row],[ETH-USD]]*tbDailies[[#This Row],[FX]]</f>
        <v>582.93728399999998</v>
      </c>
      <c r="L1442" s="16">
        <f>_xlfn.XLOOKUP(tbDailies[[#This Row],[Month]],tbMonthlies[Month],tbMonthlies[US Inflation],L1443)</f>
        <v>2.1100000000000001E-2</v>
      </c>
      <c r="M1442" s="39">
        <f>_xlfn.XLOOKUP(tbDailies[[#This Row],[Month]],tbMonthlies[Month],tbMonthlies[Buffett Indicator],M1443)</f>
        <v>1.3806024403302024</v>
      </c>
      <c r="N1442" s="39">
        <f>_xlfn.XLOOKUP(tbDailies[[#This Row],[Month]],tbMonthlies[Month],tbMonthlies[CPI Indicator],N1443)</f>
        <v>0.73955720885582288</v>
      </c>
      <c r="O1442" s="39">
        <f>_xlfn.XLOOKUP(tbDailies[[#This Row],[Month]],tbMonthlies[Month],tbMonthlies[Shiller PE],O1443)</f>
        <v>0.24249999999999999</v>
      </c>
      <c r="P1442" s="39">
        <f>_xlfn.XLOOKUP(tbDailies[[#This Row],[Month]],tbMonthlies[Month],tbMonthlies[Unemployment],P1443)</f>
        <v>4.0999999999999995E-2</v>
      </c>
      <c r="Q1442" s="48">
        <f>_xlfn.XLOOKUP(tbDailies[[#This Row],[Month]],tbMonthlies[Month],tbMonthlies[Debt to GDP],Q1443)</f>
        <v>77.341999999999999</v>
      </c>
    </row>
    <row r="1443" spans="2:17" ht="30" customHeight="1" x14ac:dyDescent="0.25">
      <c r="B1443" s="10">
        <v>43070</v>
      </c>
      <c r="C1443" s="18" t="str">
        <f>TEXT(tbDailies[[#This Row],[Date]],"mmm-yy")</f>
        <v>Dec-17</v>
      </c>
      <c r="D1443" s="4">
        <v>50</v>
      </c>
      <c r="E1443" s="4" t="str">
        <f>_xlfn.XLOOKUP(tbDailies[[#This Row],[Date]],FXUSDCAD[Date],FXUSDCAD[Rate],E1444)</f>
        <v>1.2729</v>
      </c>
      <c r="F1443" s="6">
        <f>_xlfn.XLOOKUP(tbDailies[[#This Row],[Date]],BTC_USD_History[Date],BTC_USD_History[Close],"n/a")</f>
        <v>10975.599609000001</v>
      </c>
      <c r="G1443" s="6">
        <f>_xlfn.XLOOKUP(tbDailies[[#This Row],[Date]],ETH_USD_History[Date(UTC)],ETH_USD_History[Value],"n/a")</f>
        <v>461.58</v>
      </c>
      <c r="H1443" s="6">
        <f>_xlfn.XLOOKUP(tbDailies[[#This Row],[Date]],VOO_USD_History[Date],VOO_USD_History[Close],"n/a")</f>
        <v>242.89999399999999</v>
      </c>
      <c r="I1443" s="8">
        <f>_xlfn.XLOOKUP(tbDailies[[#This Row],[Date]],VIX_USD_History[DATE],VIX_USD_History[CLOSE],"n/a")</f>
        <v>11.43</v>
      </c>
      <c r="J1443" s="6">
        <f>tbDailies[[#This Row],[BTC-USD]]*tbDailies[[#This Row],[FX]]</f>
        <v>13970.840742296101</v>
      </c>
      <c r="K1443" s="6">
        <f>tbDailies[[#This Row],[ETH-USD]]*tbDailies[[#This Row],[FX]]</f>
        <v>587.54518199999995</v>
      </c>
      <c r="L1443" s="16">
        <f>_xlfn.XLOOKUP(tbDailies[[#This Row],[Month]],tbMonthlies[Month],tbMonthlies[US Inflation],L1444)</f>
        <v>2.1100000000000001E-2</v>
      </c>
      <c r="M1443" s="39">
        <f>_xlfn.XLOOKUP(tbDailies[[#This Row],[Month]],tbMonthlies[Month],tbMonthlies[Buffett Indicator],M1444)</f>
        <v>1.3806024403302024</v>
      </c>
      <c r="N1443" s="39">
        <f>_xlfn.XLOOKUP(tbDailies[[#This Row],[Month]],tbMonthlies[Month],tbMonthlies[CPI Indicator],N1444)</f>
        <v>0.73955720885582288</v>
      </c>
      <c r="O1443" s="39">
        <f>_xlfn.XLOOKUP(tbDailies[[#This Row],[Month]],tbMonthlies[Month],tbMonthlies[Shiller PE],O1444)</f>
        <v>0.24249999999999999</v>
      </c>
      <c r="P1443" s="39">
        <f>_xlfn.XLOOKUP(tbDailies[[#This Row],[Month]],tbMonthlies[Month],tbMonthlies[Unemployment],P1444)</f>
        <v>4.0999999999999995E-2</v>
      </c>
      <c r="Q1443" s="48">
        <f>_xlfn.XLOOKUP(tbDailies[[#This Row],[Month]],tbMonthlies[Month],tbMonthlies[Debt to GDP],Q1444)</f>
        <v>77.341999999999999</v>
      </c>
    </row>
    <row r="1444" spans="2:17" ht="30" customHeight="1" x14ac:dyDescent="0.25">
      <c r="B1444" s="10">
        <v>43069</v>
      </c>
      <c r="C1444" s="18" t="str">
        <f>TEXT(tbDailies[[#This Row],[Date]],"mmm-yy")</f>
        <v>Nov-17</v>
      </c>
      <c r="D1444" s="4">
        <v>50</v>
      </c>
      <c r="E1444" s="4" t="str">
        <f>_xlfn.XLOOKUP(tbDailies[[#This Row],[Date]],FXUSDCAD[Date],FXUSDCAD[Rate],E1445)</f>
        <v>1.2888</v>
      </c>
      <c r="F1444" s="6">
        <f>_xlfn.XLOOKUP(tbDailies[[#This Row],[Date]],BTC_USD_History[Date],BTC_USD_History[Close],"n/a")</f>
        <v>10233.599609000001</v>
      </c>
      <c r="G1444" s="6">
        <f>_xlfn.XLOOKUP(tbDailies[[#This Row],[Date]],ETH_USD_History[Date(UTC)],ETH_USD_History[Value],"n/a")</f>
        <v>434.85</v>
      </c>
      <c r="H1444" s="6">
        <f>_xlfn.XLOOKUP(tbDailies[[#This Row],[Date]],VOO_USD_History[Date],VOO_USD_History[Close],"n/a")</f>
        <v>243.35000600000001</v>
      </c>
      <c r="I1444" s="8">
        <f>_xlfn.XLOOKUP(tbDailies[[#This Row],[Date]],VIX_USD_History[DATE],VIX_USD_History[CLOSE],"n/a")</f>
        <v>11.28</v>
      </c>
      <c r="J1444" s="6">
        <f>tbDailies[[#This Row],[BTC-USD]]*tbDailies[[#This Row],[FX]]</f>
        <v>13189.0631760792</v>
      </c>
      <c r="K1444" s="6">
        <f>tbDailies[[#This Row],[ETH-USD]]*tbDailies[[#This Row],[FX]]</f>
        <v>560.43467999999996</v>
      </c>
      <c r="L1444" s="16">
        <f>_xlfn.XLOOKUP(tbDailies[[#This Row],[Month]],tbMonthlies[Month],tbMonthlies[US Inflation],L1445)</f>
        <v>2.1999999999999999E-2</v>
      </c>
      <c r="M1444" s="39">
        <f>_xlfn.XLOOKUP(tbDailies[[#This Row],[Month]],tbMonthlies[Month],tbMonthlies[Buffett Indicator],M1445)</f>
        <v>1.3470501004251629</v>
      </c>
      <c r="N1444" s="39">
        <f>_xlfn.XLOOKUP(tbDailies[[#This Row],[Month]],tbMonthlies[Month],tbMonthlies[CPI Indicator],N1445)</f>
        <v>0.73999220015599687</v>
      </c>
      <c r="O1444" s="39">
        <f>_xlfn.XLOOKUP(tbDailies[[#This Row],[Month]],tbMonthlies[Month],tbMonthlies[Shiller PE],O1445)</f>
        <v>0.23809999999999998</v>
      </c>
      <c r="P1444" s="39">
        <f>_xlfn.XLOOKUP(tbDailies[[#This Row],[Month]],tbMonthlies[Month],tbMonthlies[Unemployment],P1445)</f>
        <v>4.2000000000000003E-2</v>
      </c>
      <c r="Q1444" s="48">
        <f>_xlfn.XLOOKUP(tbDailies[[#This Row],[Month]],tbMonthlies[Month],tbMonthlies[Debt to GDP],Q1445)</f>
        <v>77.341999999999999</v>
      </c>
    </row>
    <row r="1445" spans="2:17" ht="30" customHeight="1" x14ac:dyDescent="0.25">
      <c r="B1445" s="10">
        <v>43068</v>
      </c>
      <c r="C1445" s="18" t="str">
        <f>TEXT(tbDailies[[#This Row],[Date]],"mmm-yy")</f>
        <v>Nov-17</v>
      </c>
      <c r="D1445" s="4">
        <v>50</v>
      </c>
      <c r="E1445" s="4" t="str">
        <f>_xlfn.XLOOKUP(tbDailies[[#This Row],[Date]],FXUSDCAD[Date],FXUSDCAD[Rate],E1446)</f>
        <v>1.2853</v>
      </c>
      <c r="F1445" s="6">
        <f>_xlfn.XLOOKUP(tbDailies[[#This Row],[Date]],BTC_USD_History[Date],BTC_USD_History[Close],"n/a")</f>
        <v>9888.6103519999997</v>
      </c>
      <c r="G1445" s="6">
        <f>_xlfn.XLOOKUP(tbDailies[[#This Row],[Date]],ETH_USD_History[Date(UTC)],ETH_USD_History[Value],"n/a")</f>
        <v>427.42</v>
      </c>
      <c r="H1445" s="6">
        <f>_xlfn.XLOOKUP(tbDailies[[#This Row],[Date]],VOO_USD_History[Date],VOO_USD_History[Close],"n/a")</f>
        <v>241.33000200000001</v>
      </c>
      <c r="I1445" s="8">
        <f>_xlfn.XLOOKUP(tbDailies[[#This Row],[Date]],VIX_USD_History[DATE],VIX_USD_History[CLOSE],"n/a")</f>
        <v>10.7</v>
      </c>
      <c r="J1445" s="6">
        <f>tbDailies[[#This Row],[BTC-USD]]*tbDailies[[#This Row],[FX]]</f>
        <v>12709.830885425601</v>
      </c>
      <c r="K1445" s="6">
        <f>tbDailies[[#This Row],[ETH-USD]]*tbDailies[[#This Row],[FX]]</f>
        <v>549.36292600000002</v>
      </c>
      <c r="L1445" s="16">
        <f>_xlfn.XLOOKUP(tbDailies[[#This Row],[Month]],tbMonthlies[Month],tbMonthlies[US Inflation],L1446)</f>
        <v>2.1999999999999999E-2</v>
      </c>
      <c r="M1445" s="39">
        <f>_xlfn.XLOOKUP(tbDailies[[#This Row],[Month]],tbMonthlies[Month],tbMonthlies[Buffett Indicator],M1446)</f>
        <v>1.3470501004251629</v>
      </c>
      <c r="N1445" s="39">
        <f>_xlfn.XLOOKUP(tbDailies[[#This Row],[Month]],tbMonthlies[Month],tbMonthlies[CPI Indicator],N1446)</f>
        <v>0.73999220015599687</v>
      </c>
      <c r="O1445" s="39">
        <f>_xlfn.XLOOKUP(tbDailies[[#This Row],[Month]],tbMonthlies[Month],tbMonthlies[Shiller PE],O1446)</f>
        <v>0.23809999999999998</v>
      </c>
      <c r="P1445" s="39">
        <f>_xlfn.XLOOKUP(tbDailies[[#This Row],[Month]],tbMonthlies[Month],tbMonthlies[Unemployment],P1446)</f>
        <v>4.2000000000000003E-2</v>
      </c>
      <c r="Q1445" s="48">
        <f>_xlfn.XLOOKUP(tbDailies[[#This Row],[Month]],tbMonthlies[Month],tbMonthlies[Debt to GDP],Q1446)</f>
        <v>77.341999999999999</v>
      </c>
    </row>
    <row r="1446" spans="2:17" ht="30" customHeight="1" x14ac:dyDescent="0.25">
      <c r="B1446" s="10">
        <v>43067</v>
      </c>
      <c r="C1446" s="18" t="str">
        <f>TEXT(tbDailies[[#This Row],[Date]],"mmm-yy")</f>
        <v>Nov-17</v>
      </c>
      <c r="D1446" s="4">
        <v>50</v>
      </c>
      <c r="E1446" s="4" t="str">
        <f>_xlfn.XLOOKUP(tbDailies[[#This Row],[Date]],FXUSDCAD[Date],FXUSDCAD[Rate],E1447)</f>
        <v>1.2807</v>
      </c>
      <c r="F1446" s="6">
        <f>_xlfn.XLOOKUP(tbDailies[[#This Row],[Date]],BTC_USD_History[Date],BTC_USD_History[Close],"n/a")</f>
        <v>10058.799805000001</v>
      </c>
      <c r="G1446" s="6">
        <f>_xlfn.XLOOKUP(tbDailies[[#This Row],[Date]],ETH_USD_History[Date(UTC)],ETH_USD_History[Value],"n/a")</f>
        <v>466.27</v>
      </c>
      <c r="H1446" s="6">
        <f>_xlfn.XLOOKUP(tbDailies[[#This Row],[Date]],VOO_USD_History[Date],VOO_USD_History[Close],"n/a")</f>
        <v>241.41999799999999</v>
      </c>
      <c r="I1446" s="8">
        <f>_xlfn.XLOOKUP(tbDailies[[#This Row],[Date]],VIX_USD_History[DATE],VIX_USD_History[CLOSE],"n/a")</f>
        <v>10.029999999999999</v>
      </c>
      <c r="J1446" s="6">
        <f>tbDailies[[#This Row],[BTC-USD]]*tbDailies[[#This Row],[FX]]</f>
        <v>12882.3049102635</v>
      </c>
      <c r="K1446" s="6">
        <f>tbDailies[[#This Row],[ETH-USD]]*tbDailies[[#This Row],[FX]]</f>
        <v>597.15198899999996</v>
      </c>
      <c r="L1446" s="16">
        <f>_xlfn.XLOOKUP(tbDailies[[#This Row],[Month]],tbMonthlies[Month],tbMonthlies[US Inflation],L1447)</f>
        <v>2.1999999999999999E-2</v>
      </c>
      <c r="M1446" s="39">
        <f>_xlfn.XLOOKUP(tbDailies[[#This Row],[Month]],tbMonthlies[Month],tbMonthlies[Buffett Indicator],M1447)</f>
        <v>1.3470501004251629</v>
      </c>
      <c r="N1446" s="39">
        <f>_xlfn.XLOOKUP(tbDailies[[#This Row],[Month]],tbMonthlies[Month],tbMonthlies[CPI Indicator],N1447)</f>
        <v>0.73999220015599687</v>
      </c>
      <c r="O1446" s="39">
        <f>_xlfn.XLOOKUP(tbDailies[[#This Row],[Month]],tbMonthlies[Month],tbMonthlies[Shiller PE],O1447)</f>
        <v>0.23809999999999998</v>
      </c>
      <c r="P1446" s="39">
        <f>_xlfn.XLOOKUP(tbDailies[[#This Row],[Month]],tbMonthlies[Month],tbMonthlies[Unemployment],P1447)</f>
        <v>4.2000000000000003E-2</v>
      </c>
      <c r="Q1446" s="48">
        <f>_xlfn.XLOOKUP(tbDailies[[#This Row],[Month]],tbMonthlies[Month],tbMonthlies[Debt to GDP],Q1447)</f>
        <v>77.341999999999999</v>
      </c>
    </row>
    <row r="1447" spans="2:17" ht="30" customHeight="1" x14ac:dyDescent="0.25">
      <c r="B1447" s="10">
        <v>43066</v>
      </c>
      <c r="C1447" s="18" t="str">
        <f>TEXT(tbDailies[[#This Row],[Date]],"mmm-yy")</f>
        <v>Nov-17</v>
      </c>
      <c r="D1447" s="4">
        <v>50</v>
      </c>
      <c r="E1447" s="4" t="str">
        <f>_xlfn.XLOOKUP(tbDailies[[#This Row],[Date]],FXUSDCAD[Date],FXUSDCAD[Rate],E1448)</f>
        <v>1.2735</v>
      </c>
      <c r="F1447" s="6">
        <f>_xlfn.XLOOKUP(tbDailies[[#This Row],[Date]],BTC_USD_History[Date],BTC_USD_History[Close],"n/a")</f>
        <v>9818.3496090000008</v>
      </c>
      <c r="G1447" s="6">
        <f>_xlfn.XLOOKUP(tbDailies[[#This Row],[Date]],ETH_USD_History[Date(UTC)],ETH_USD_History[Value],"n/a")</f>
        <v>475.24</v>
      </c>
      <c r="H1447" s="6">
        <f>_xlfn.XLOOKUP(tbDailies[[#This Row],[Date]],VOO_USD_History[Date],VOO_USD_History[Close],"n/a")</f>
        <v>239.050003</v>
      </c>
      <c r="I1447" s="8">
        <f>_xlfn.XLOOKUP(tbDailies[[#This Row],[Date]],VIX_USD_History[DATE],VIX_USD_History[CLOSE],"n/a")</f>
        <v>9.8699999999999992</v>
      </c>
      <c r="J1447" s="6">
        <f>tbDailies[[#This Row],[BTC-USD]]*tbDailies[[#This Row],[FX]]</f>
        <v>12503.668227061502</v>
      </c>
      <c r="K1447" s="6">
        <f>tbDailies[[#This Row],[ETH-USD]]*tbDailies[[#This Row],[FX]]</f>
        <v>605.21814000000006</v>
      </c>
      <c r="L1447" s="16">
        <f>_xlfn.XLOOKUP(tbDailies[[#This Row],[Month]],tbMonthlies[Month],tbMonthlies[US Inflation],L1448)</f>
        <v>2.1999999999999999E-2</v>
      </c>
      <c r="M1447" s="39">
        <f>_xlfn.XLOOKUP(tbDailies[[#This Row],[Month]],tbMonthlies[Month],tbMonthlies[Buffett Indicator],M1448)</f>
        <v>1.3470501004251629</v>
      </c>
      <c r="N1447" s="39">
        <f>_xlfn.XLOOKUP(tbDailies[[#This Row],[Month]],tbMonthlies[Month],tbMonthlies[CPI Indicator],N1448)</f>
        <v>0.73999220015599687</v>
      </c>
      <c r="O1447" s="39">
        <f>_xlfn.XLOOKUP(tbDailies[[#This Row],[Month]],tbMonthlies[Month],tbMonthlies[Shiller PE],O1448)</f>
        <v>0.23809999999999998</v>
      </c>
      <c r="P1447" s="39">
        <f>_xlfn.XLOOKUP(tbDailies[[#This Row],[Month]],tbMonthlies[Month],tbMonthlies[Unemployment],P1448)</f>
        <v>4.2000000000000003E-2</v>
      </c>
      <c r="Q1447" s="48">
        <f>_xlfn.XLOOKUP(tbDailies[[#This Row],[Month]],tbMonthlies[Month],tbMonthlies[Debt to GDP],Q1448)</f>
        <v>77.341999999999999</v>
      </c>
    </row>
    <row r="1448" spans="2:17" ht="30" customHeight="1" x14ac:dyDescent="0.25">
      <c r="B1448" s="10">
        <v>43065</v>
      </c>
      <c r="C1448" s="18" t="str">
        <f>TEXT(tbDailies[[#This Row],[Date]],"mmm-yy")</f>
        <v>Nov-17</v>
      </c>
      <c r="D1448" s="4">
        <v>50</v>
      </c>
      <c r="E1448" s="4" t="str">
        <f>_xlfn.XLOOKUP(tbDailies[[#This Row],[Date]],FXUSDCAD[Date],FXUSDCAD[Rate],E1449)</f>
        <v>1.2708</v>
      </c>
      <c r="F1448" s="6">
        <f>_xlfn.XLOOKUP(tbDailies[[#This Row],[Date]],BTC_USD_History[Date],BTC_USD_History[Close],"n/a")</f>
        <v>9330.5498050000006</v>
      </c>
      <c r="G1448" s="6">
        <f>_xlfn.XLOOKUP(tbDailies[[#This Row],[Date]],ETH_USD_History[Date(UTC)],ETH_USD_History[Value],"n/a")</f>
        <v>470.54</v>
      </c>
      <c r="H1448" s="6" t="str">
        <f>_xlfn.XLOOKUP(tbDailies[[#This Row],[Date]],VOO_USD_History[Date],VOO_USD_History[Close],"n/a")</f>
        <v>n/a</v>
      </c>
      <c r="I1448" s="8" t="str">
        <f>_xlfn.XLOOKUP(tbDailies[[#This Row],[Date]],VIX_USD_History[DATE],VIX_USD_History[CLOSE],"n/a")</f>
        <v>n/a</v>
      </c>
      <c r="J1448" s="6">
        <f>tbDailies[[#This Row],[BTC-USD]]*tbDailies[[#This Row],[FX]]</f>
        <v>11857.262692194001</v>
      </c>
      <c r="K1448" s="6">
        <f>tbDailies[[#This Row],[ETH-USD]]*tbDailies[[#This Row],[FX]]</f>
        <v>597.96223199999997</v>
      </c>
      <c r="L1448" s="16">
        <f>_xlfn.XLOOKUP(tbDailies[[#This Row],[Month]],tbMonthlies[Month],tbMonthlies[US Inflation],L1449)</f>
        <v>2.1999999999999999E-2</v>
      </c>
      <c r="M1448" s="39">
        <f>_xlfn.XLOOKUP(tbDailies[[#This Row],[Month]],tbMonthlies[Month],tbMonthlies[Buffett Indicator],M1449)</f>
        <v>1.3470501004251629</v>
      </c>
      <c r="N1448" s="39">
        <f>_xlfn.XLOOKUP(tbDailies[[#This Row],[Month]],tbMonthlies[Month],tbMonthlies[CPI Indicator],N1449)</f>
        <v>0.73999220015599687</v>
      </c>
      <c r="O1448" s="39">
        <f>_xlfn.XLOOKUP(tbDailies[[#This Row],[Month]],tbMonthlies[Month],tbMonthlies[Shiller PE],O1449)</f>
        <v>0.23809999999999998</v>
      </c>
      <c r="P1448" s="39">
        <f>_xlfn.XLOOKUP(tbDailies[[#This Row],[Month]],tbMonthlies[Month],tbMonthlies[Unemployment],P1449)</f>
        <v>4.2000000000000003E-2</v>
      </c>
      <c r="Q1448" s="48">
        <f>_xlfn.XLOOKUP(tbDailies[[#This Row],[Month]],tbMonthlies[Month],tbMonthlies[Debt to GDP],Q1449)</f>
        <v>77.341999999999999</v>
      </c>
    </row>
    <row r="1449" spans="2:17" ht="30" customHeight="1" x14ac:dyDescent="0.25">
      <c r="B1449" s="10">
        <v>43064</v>
      </c>
      <c r="C1449" s="18" t="str">
        <f>TEXT(tbDailies[[#This Row],[Date]],"mmm-yy")</f>
        <v>Nov-17</v>
      </c>
      <c r="D1449" s="4">
        <v>50</v>
      </c>
      <c r="E1449" s="4" t="str">
        <f>_xlfn.XLOOKUP(tbDailies[[#This Row],[Date]],FXUSDCAD[Date],FXUSDCAD[Rate],E1450)</f>
        <v>1.2708</v>
      </c>
      <c r="F1449" s="6">
        <f>_xlfn.XLOOKUP(tbDailies[[#This Row],[Date]],BTC_USD_History[Date],BTC_USD_History[Close],"n/a")</f>
        <v>8790.9199219999991</v>
      </c>
      <c r="G1449" s="6">
        <f>_xlfn.XLOOKUP(tbDailies[[#This Row],[Date]],ETH_USD_History[Date(UTC)],ETH_USD_History[Value],"n/a")</f>
        <v>464.61</v>
      </c>
      <c r="H1449" s="6" t="str">
        <f>_xlfn.XLOOKUP(tbDailies[[#This Row],[Date]],VOO_USD_History[Date],VOO_USD_History[Close],"n/a")</f>
        <v>n/a</v>
      </c>
      <c r="I1449" s="8" t="str">
        <f>_xlfn.XLOOKUP(tbDailies[[#This Row],[Date]],VIX_USD_History[DATE],VIX_USD_History[CLOSE],"n/a")</f>
        <v>n/a</v>
      </c>
      <c r="J1449" s="6">
        <f>tbDailies[[#This Row],[BTC-USD]]*tbDailies[[#This Row],[FX]]</f>
        <v>11171.501036877598</v>
      </c>
      <c r="K1449" s="6">
        <f>tbDailies[[#This Row],[ETH-USD]]*tbDailies[[#This Row],[FX]]</f>
        <v>590.42638799999997</v>
      </c>
      <c r="L1449" s="16">
        <f>_xlfn.XLOOKUP(tbDailies[[#This Row],[Month]],tbMonthlies[Month],tbMonthlies[US Inflation],L1450)</f>
        <v>2.1999999999999999E-2</v>
      </c>
      <c r="M1449" s="39">
        <f>_xlfn.XLOOKUP(tbDailies[[#This Row],[Month]],tbMonthlies[Month],tbMonthlies[Buffett Indicator],M1450)</f>
        <v>1.3470501004251629</v>
      </c>
      <c r="N1449" s="39">
        <f>_xlfn.XLOOKUP(tbDailies[[#This Row],[Month]],tbMonthlies[Month],tbMonthlies[CPI Indicator],N1450)</f>
        <v>0.73999220015599687</v>
      </c>
      <c r="O1449" s="39">
        <f>_xlfn.XLOOKUP(tbDailies[[#This Row],[Month]],tbMonthlies[Month],tbMonthlies[Shiller PE],O1450)</f>
        <v>0.23809999999999998</v>
      </c>
      <c r="P1449" s="39">
        <f>_xlfn.XLOOKUP(tbDailies[[#This Row],[Month]],tbMonthlies[Month],tbMonthlies[Unemployment],P1450)</f>
        <v>4.2000000000000003E-2</v>
      </c>
      <c r="Q1449" s="48">
        <f>_xlfn.XLOOKUP(tbDailies[[#This Row],[Month]],tbMonthlies[Month],tbMonthlies[Debt to GDP],Q1450)</f>
        <v>77.341999999999999</v>
      </c>
    </row>
    <row r="1450" spans="2:17" ht="30" customHeight="1" x14ac:dyDescent="0.25">
      <c r="B1450" s="10">
        <v>43063</v>
      </c>
      <c r="C1450" s="18" t="str">
        <f>TEXT(tbDailies[[#This Row],[Date]],"mmm-yy")</f>
        <v>Nov-17</v>
      </c>
      <c r="D1450" s="4">
        <v>50</v>
      </c>
      <c r="E1450" s="4" t="str">
        <f>_xlfn.XLOOKUP(tbDailies[[#This Row],[Date]],FXUSDCAD[Date],FXUSDCAD[Rate],E1451)</f>
        <v>1.2708</v>
      </c>
      <c r="F1450" s="6">
        <f>_xlfn.XLOOKUP(tbDailies[[#This Row],[Date]],BTC_USD_History[Date],BTC_USD_History[Close],"n/a")</f>
        <v>8253.6904300000006</v>
      </c>
      <c r="G1450" s="6">
        <f>_xlfn.XLOOKUP(tbDailies[[#This Row],[Date]],ETH_USD_History[Date(UTC)],ETH_USD_History[Value],"n/a")</f>
        <v>470.43</v>
      </c>
      <c r="H1450" s="6">
        <f>_xlfn.XLOOKUP(tbDailies[[#This Row],[Date]],VOO_USD_History[Date],VOO_USD_History[Close],"n/a")</f>
        <v>239.11999499999999</v>
      </c>
      <c r="I1450" s="8">
        <f>_xlfn.XLOOKUP(tbDailies[[#This Row],[Date]],VIX_USD_History[DATE],VIX_USD_History[CLOSE],"n/a")</f>
        <v>9.67</v>
      </c>
      <c r="J1450" s="6">
        <f>tbDailies[[#This Row],[BTC-USD]]*tbDailies[[#This Row],[FX]]</f>
        <v>10488.789798444001</v>
      </c>
      <c r="K1450" s="6">
        <f>tbDailies[[#This Row],[ETH-USD]]*tbDailies[[#This Row],[FX]]</f>
        <v>597.82244400000002</v>
      </c>
      <c r="L1450" s="16">
        <f>_xlfn.XLOOKUP(tbDailies[[#This Row],[Month]],tbMonthlies[Month],tbMonthlies[US Inflation],L1451)</f>
        <v>2.1999999999999999E-2</v>
      </c>
      <c r="M1450" s="39">
        <f>_xlfn.XLOOKUP(tbDailies[[#This Row],[Month]],tbMonthlies[Month],tbMonthlies[Buffett Indicator],M1451)</f>
        <v>1.3470501004251629</v>
      </c>
      <c r="N1450" s="39">
        <f>_xlfn.XLOOKUP(tbDailies[[#This Row],[Month]],tbMonthlies[Month],tbMonthlies[CPI Indicator],N1451)</f>
        <v>0.73999220015599687</v>
      </c>
      <c r="O1450" s="39">
        <f>_xlfn.XLOOKUP(tbDailies[[#This Row],[Month]],tbMonthlies[Month],tbMonthlies[Shiller PE],O1451)</f>
        <v>0.23809999999999998</v>
      </c>
      <c r="P1450" s="39">
        <f>_xlfn.XLOOKUP(tbDailies[[#This Row],[Month]],tbMonthlies[Month],tbMonthlies[Unemployment],P1451)</f>
        <v>4.2000000000000003E-2</v>
      </c>
      <c r="Q1450" s="48">
        <f>_xlfn.XLOOKUP(tbDailies[[#This Row],[Month]],tbMonthlies[Month],tbMonthlies[Debt to GDP],Q1451)</f>
        <v>77.341999999999999</v>
      </c>
    </row>
    <row r="1451" spans="2:17" ht="30" customHeight="1" x14ac:dyDescent="0.25">
      <c r="B1451" s="10">
        <v>43062</v>
      </c>
      <c r="C1451" s="18" t="str">
        <f>TEXT(tbDailies[[#This Row],[Date]],"mmm-yy")</f>
        <v>Nov-17</v>
      </c>
      <c r="D1451" s="4">
        <v>50</v>
      </c>
      <c r="E1451" s="4" t="str">
        <f>_xlfn.XLOOKUP(tbDailies[[#This Row],[Date]],FXUSDCAD[Date],FXUSDCAD[Rate],E1452)</f>
        <v>1.2715</v>
      </c>
      <c r="F1451" s="6">
        <f>_xlfn.XLOOKUP(tbDailies[[#This Row],[Date]],BTC_USD_History[Date],BTC_USD_History[Close],"n/a")</f>
        <v>8038.7700199999999</v>
      </c>
      <c r="G1451" s="6">
        <f>_xlfn.XLOOKUP(tbDailies[[#This Row],[Date]],ETH_USD_History[Date(UTC)],ETH_USD_History[Value],"n/a")</f>
        <v>406.57</v>
      </c>
      <c r="H1451" s="6" t="str">
        <f>_xlfn.XLOOKUP(tbDailies[[#This Row],[Date]],VOO_USD_History[Date],VOO_USD_History[Close],"n/a")</f>
        <v>n/a</v>
      </c>
      <c r="I1451" s="8" t="str">
        <f>_xlfn.XLOOKUP(tbDailies[[#This Row],[Date]],VIX_USD_History[DATE],VIX_USD_History[CLOSE],"n/a")</f>
        <v>n/a</v>
      </c>
      <c r="J1451" s="6">
        <f>tbDailies[[#This Row],[BTC-USD]]*tbDailies[[#This Row],[FX]]</f>
        <v>10221.29608043</v>
      </c>
      <c r="K1451" s="6">
        <f>tbDailies[[#This Row],[ETH-USD]]*tbDailies[[#This Row],[FX]]</f>
        <v>516.953755</v>
      </c>
      <c r="L1451" s="16">
        <f>_xlfn.XLOOKUP(tbDailies[[#This Row],[Month]],tbMonthlies[Month],tbMonthlies[US Inflation],L1452)</f>
        <v>2.1999999999999999E-2</v>
      </c>
      <c r="M1451" s="39">
        <f>_xlfn.XLOOKUP(tbDailies[[#This Row],[Month]],tbMonthlies[Month],tbMonthlies[Buffett Indicator],M1452)</f>
        <v>1.3470501004251629</v>
      </c>
      <c r="N1451" s="39">
        <f>_xlfn.XLOOKUP(tbDailies[[#This Row],[Month]],tbMonthlies[Month],tbMonthlies[CPI Indicator],N1452)</f>
        <v>0.73999220015599687</v>
      </c>
      <c r="O1451" s="39">
        <f>_xlfn.XLOOKUP(tbDailies[[#This Row],[Month]],tbMonthlies[Month],tbMonthlies[Shiller PE],O1452)</f>
        <v>0.23809999999999998</v>
      </c>
      <c r="P1451" s="39">
        <f>_xlfn.XLOOKUP(tbDailies[[#This Row],[Month]],tbMonthlies[Month],tbMonthlies[Unemployment],P1452)</f>
        <v>4.2000000000000003E-2</v>
      </c>
      <c r="Q1451" s="48">
        <f>_xlfn.XLOOKUP(tbDailies[[#This Row],[Month]],tbMonthlies[Month],tbMonthlies[Debt to GDP],Q1452)</f>
        <v>77.341999999999999</v>
      </c>
    </row>
    <row r="1452" spans="2:17" ht="30" customHeight="1" x14ac:dyDescent="0.25">
      <c r="B1452" s="10">
        <v>43061</v>
      </c>
      <c r="C1452" s="18" t="str">
        <f>TEXT(tbDailies[[#This Row],[Date]],"mmm-yy")</f>
        <v>Nov-17</v>
      </c>
      <c r="D1452" s="4">
        <v>50</v>
      </c>
      <c r="E1452" s="4" t="str">
        <f>_xlfn.XLOOKUP(tbDailies[[#This Row],[Date]],FXUSDCAD[Date],FXUSDCAD[Rate],E1453)</f>
        <v>1.2729</v>
      </c>
      <c r="F1452" s="6">
        <f>_xlfn.XLOOKUP(tbDailies[[#This Row],[Date]],BTC_USD_History[Date],BTC_USD_History[Close],"n/a")</f>
        <v>8253.5498050000006</v>
      </c>
      <c r="G1452" s="6">
        <f>_xlfn.XLOOKUP(tbDailies[[#This Row],[Date]],ETH_USD_History[Date(UTC)],ETH_USD_History[Value],"n/a")</f>
        <v>380.84</v>
      </c>
      <c r="H1452" s="6">
        <f>_xlfn.XLOOKUP(tbDailies[[#This Row],[Date]],VOO_USD_History[Date],VOO_USD_History[Close],"n/a")</f>
        <v>238.61999499999999</v>
      </c>
      <c r="I1452" s="8">
        <f>_xlfn.XLOOKUP(tbDailies[[#This Row],[Date]],VIX_USD_History[DATE],VIX_USD_History[CLOSE],"n/a")</f>
        <v>9.8800000000000008</v>
      </c>
      <c r="J1452" s="6">
        <f>tbDailies[[#This Row],[BTC-USD]]*tbDailies[[#This Row],[FX]]</f>
        <v>10505.9435467845</v>
      </c>
      <c r="K1452" s="6">
        <f>tbDailies[[#This Row],[ETH-USD]]*tbDailies[[#This Row],[FX]]</f>
        <v>484.77123599999993</v>
      </c>
      <c r="L1452" s="16">
        <f>_xlfn.XLOOKUP(tbDailies[[#This Row],[Month]],tbMonthlies[Month],tbMonthlies[US Inflation],L1453)</f>
        <v>2.1999999999999999E-2</v>
      </c>
      <c r="M1452" s="39">
        <f>_xlfn.XLOOKUP(tbDailies[[#This Row],[Month]],tbMonthlies[Month],tbMonthlies[Buffett Indicator],M1453)</f>
        <v>1.3470501004251629</v>
      </c>
      <c r="N1452" s="39">
        <f>_xlfn.XLOOKUP(tbDailies[[#This Row],[Month]],tbMonthlies[Month],tbMonthlies[CPI Indicator],N1453)</f>
        <v>0.73999220015599687</v>
      </c>
      <c r="O1452" s="39">
        <f>_xlfn.XLOOKUP(tbDailies[[#This Row],[Month]],tbMonthlies[Month],tbMonthlies[Shiller PE],O1453)</f>
        <v>0.23809999999999998</v>
      </c>
      <c r="P1452" s="39">
        <f>_xlfn.XLOOKUP(tbDailies[[#This Row],[Month]],tbMonthlies[Month],tbMonthlies[Unemployment],P1453)</f>
        <v>4.2000000000000003E-2</v>
      </c>
      <c r="Q1452" s="48">
        <f>_xlfn.XLOOKUP(tbDailies[[#This Row],[Month]],tbMonthlies[Month],tbMonthlies[Debt to GDP],Q1453)</f>
        <v>77.341999999999999</v>
      </c>
    </row>
    <row r="1453" spans="2:17" ht="30" customHeight="1" x14ac:dyDescent="0.25">
      <c r="B1453" s="10">
        <v>43060</v>
      </c>
      <c r="C1453" s="18" t="str">
        <f>TEXT(tbDailies[[#This Row],[Date]],"mmm-yy")</f>
        <v>Nov-17</v>
      </c>
      <c r="D1453" s="4">
        <v>50</v>
      </c>
      <c r="E1453" s="4" t="str">
        <f>_xlfn.XLOOKUP(tbDailies[[#This Row],[Date]],FXUSDCAD[Date],FXUSDCAD[Rate],E1454)</f>
        <v>1.2778</v>
      </c>
      <c r="F1453" s="6">
        <f>_xlfn.XLOOKUP(tbDailies[[#This Row],[Date]],BTC_USD_History[Date],BTC_USD_History[Close],"n/a")</f>
        <v>8071.2597660000001</v>
      </c>
      <c r="G1453" s="6">
        <f>_xlfn.XLOOKUP(tbDailies[[#This Row],[Date]],ETH_USD_History[Date(UTC)],ETH_USD_History[Value],"n/a")</f>
        <v>360.52</v>
      </c>
      <c r="H1453" s="6">
        <f>_xlfn.XLOOKUP(tbDailies[[#This Row],[Date]],VOO_USD_History[Date],VOO_USD_History[Close],"n/a")</f>
        <v>238.78999300000001</v>
      </c>
      <c r="I1453" s="8">
        <f>_xlfn.XLOOKUP(tbDailies[[#This Row],[Date]],VIX_USD_History[DATE],VIX_USD_History[CLOSE],"n/a")</f>
        <v>9.73</v>
      </c>
      <c r="J1453" s="6">
        <f>tbDailies[[#This Row],[BTC-USD]]*tbDailies[[#This Row],[FX]]</f>
        <v>10313.455728994801</v>
      </c>
      <c r="K1453" s="6">
        <f>tbDailies[[#This Row],[ETH-USD]]*tbDailies[[#This Row],[FX]]</f>
        <v>460.67245600000001</v>
      </c>
      <c r="L1453" s="16">
        <f>_xlfn.XLOOKUP(tbDailies[[#This Row],[Month]],tbMonthlies[Month],tbMonthlies[US Inflation],L1454)</f>
        <v>2.1999999999999999E-2</v>
      </c>
      <c r="M1453" s="39">
        <f>_xlfn.XLOOKUP(tbDailies[[#This Row],[Month]],tbMonthlies[Month],tbMonthlies[Buffett Indicator],M1454)</f>
        <v>1.3470501004251629</v>
      </c>
      <c r="N1453" s="39">
        <f>_xlfn.XLOOKUP(tbDailies[[#This Row],[Month]],tbMonthlies[Month],tbMonthlies[CPI Indicator],N1454)</f>
        <v>0.73999220015599687</v>
      </c>
      <c r="O1453" s="39">
        <f>_xlfn.XLOOKUP(tbDailies[[#This Row],[Month]],tbMonthlies[Month],tbMonthlies[Shiller PE],O1454)</f>
        <v>0.23809999999999998</v>
      </c>
      <c r="P1453" s="39">
        <f>_xlfn.XLOOKUP(tbDailies[[#This Row],[Month]],tbMonthlies[Month],tbMonthlies[Unemployment],P1454)</f>
        <v>4.2000000000000003E-2</v>
      </c>
      <c r="Q1453" s="48">
        <f>_xlfn.XLOOKUP(tbDailies[[#This Row],[Month]],tbMonthlies[Month],tbMonthlies[Debt to GDP],Q1454)</f>
        <v>77.341999999999999</v>
      </c>
    </row>
    <row r="1454" spans="2:17" ht="30" customHeight="1" x14ac:dyDescent="0.25">
      <c r="B1454" s="10">
        <v>43059</v>
      </c>
      <c r="C1454" s="18" t="str">
        <f>TEXT(tbDailies[[#This Row],[Date]],"mmm-yy")</f>
        <v>Nov-17</v>
      </c>
      <c r="D1454" s="4">
        <v>50</v>
      </c>
      <c r="E1454" s="4" t="str">
        <f>_xlfn.XLOOKUP(tbDailies[[#This Row],[Date]],FXUSDCAD[Date],FXUSDCAD[Rate],E1455)</f>
        <v>1.2793</v>
      </c>
      <c r="F1454" s="6">
        <f>_xlfn.XLOOKUP(tbDailies[[#This Row],[Date]],BTC_USD_History[Date],BTC_USD_History[Close],"n/a")</f>
        <v>8200.6396480000003</v>
      </c>
      <c r="G1454" s="6">
        <f>_xlfn.XLOOKUP(tbDailies[[#This Row],[Date]],ETH_USD_History[Date(UTC)],ETH_USD_History[Value],"n/a")</f>
        <v>367.71</v>
      </c>
      <c r="H1454" s="6">
        <f>_xlfn.XLOOKUP(tbDailies[[#This Row],[Date]],VOO_USD_History[Date],VOO_USD_History[Close],"n/a")</f>
        <v>237.21000699999999</v>
      </c>
      <c r="I1454" s="8">
        <f>_xlfn.XLOOKUP(tbDailies[[#This Row],[Date]],VIX_USD_History[DATE],VIX_USD_History[CLOSE],"n/a")</f>
        <v>10.65</v>
      </c>
      <c r="J1454" s="6">
        <f>tbDailies[[#This Row],[BTC-USD]]*tbDailies[[#This Row],[FX]]</f>
        <v>10491.078301686401</v>
      </c>
      <c r="K1454" s="6">
        <f>tbDailies[[#This Row],[ETH-USD]]*tbDailies[[#This Row],[FX]]</f>
        <v>470.41140300000001</v>
      </c>
      <c r="L1454" s="16">
        <f>_xlfn.XLOOKUP(tbDailies[[#This Row],[Month]],tbMonthlies[Month],tbMonthlies[US Inflation],L1455)</f>
        <v>2.1999999999999999E-2</v>
      </c>
      <c r="M1454" s="39">
        <f>_xlfn.XLOOKUP(tbDailies[[#This Row],[Month]],tbMonthlies[Month],tbMonthlies[Buffett Indicator],M1455)</f>
        <v>1.3470501004251629</v>
      </c>
      <c r="N1454" s="39">
        <f>_xlfn.XLOOKUP(tbDailies[[#This Row],[Month]],tbMonthlies[Month],tbMonthlies[CPI Indicator],N1455)</f>
        <v>0.73999220015599687</v>
      </c>
      <c r="O1454" s="39">
        <f>_xlfn.XLOOKUP(tbDailies[[#This Row],[Month]],tbMonthlies[Month],tbMonthlies[Shiller PE],O1455)</f>
        <v>0.23809999999999998</v>
      </c>
      <c r="P1454" s="39">
        <f>_xlfn.XLOOKUP(tbDailies[[#This Row],[Month]],tbMonthlies[Month],tbMonthlies[Unemployment],P1455)</f>
        <v>4.2000000000000003E-2</v>
      </c>
      <c r="Q1454" s="48">
        <f>_xlfn.XLOOKUP(tbDailies[[#This Row],[Month]],tbMonthlies[Month],tbMonthlies[Debt to GDP],Q1455)</f>
        <v>77.341999999999999</v>
      </c>
    </row>
    <row r="1455" spans="2:17" ht="30" customHeight="1" x14ac:dyDescent="0.25">
      <c r="B1455" s="10">
        <v>43058</v>
      </c>
      <c r="C1455" s="18" t="str">
        <f>TEXT(tbDailies[[#This Row],[Date]],"mmm-yy")</f>
        <v>Nov-17</v>
      </c>
      <c r="D1455" s="4">
        <v>50</v>
      </c>
      <c r="E1455" s="4" t="str">
        <f>_xlfn.XLOOKUP(tbDailies[[#This Row],[Date]],FXUSDCAD[Date],FXUSDCAD[Rate],E1456)</f>
        <v>1.2783</v>
      </c>
      <c r="F1455" s="6">
        <f>_xlfn.XLOOKUP(tbDailies[[#This Row],[Date]],BTC_USD_History[Date],BTC_USD_History[Close],"n/a")</f>
        <v>8036.4902339999999</v>
      </c>
      <c r="G1455" s="6">
        <f>_xlfn.XLOOKUP(tbDailies[[#This Row],[Date]],ETH_USD_History[Date(UTC)],ETH_USD_History[Value],"n/a")</f>
        <v>354.6</v>
      </c>
      <c r="H1455" s="6" t="str">
        <f>_xlfn.XLOOKUP(tbDailies[[#This Row],[Date]],VOO_USD_History[Date],VOO_USD_History[Close],"n/a")</f>
        <v>n/a</v>
      </c>
      <c r="I1455" s="8" t="str">
        <f>_xlfn.XLOOKUP(tbDailies[[#This Row],[Date]],VIX_USD_History[DATE],VIX_USD_History[CLOSE],"n/a")</f>
        <v>n/a</v>
      </c>
      <c r="J1455" s="6">
        <f>tbDailies[[#This Row],[BTC-USD]]*tbDailies[[#This Row],[FX]]</f>
        <v>10273.045466122199</v>
      </c>
      <c r="K1455" s="6">
        <f>tbDailies[[#This Row],[ETH-USD]]*tbDailies[[#This Row],[FX]]</f>
        <v>453.28518000000003</v>
      </c>
      <c r="L1455" s="16">
        <f>_xlfn.XLOOKUP(tbDailies[[#This Row],[Month]],tbMonthlies[Month],tbMonthlies[US Inflation],L1456)</f>
        <v>2.1999999999999999E-2</v>
      </c>
      <c r="M1455" s="39">
        <f>_xlfn.XLOOKUP(tbDailies[[#This Row],[Month]],tbMonthlies[Month],tbMonthlies[Buffett Indicator],M1456)</f>
        <v>1.3470501004251629</v>
      </c>
      <c r="N1455" s="39">
        <f>_xlfn.XLOOKUP(tbDailies[[#This Row],[Month]],tbMonthlies[Month],tbMonthlies[CPI Indicator],N1456)</f>
        <v>0.73999220015599687</v>
      </c>
      <c r="O1455" s="39">
        <f>_xlfn.XLOOKUP(tbDailies[[#This Row],[Month]],tbMonthlies[Month],tbMonthlies[Shiller PE],O1456)</f>
        <v>0.23809999999999998</v>
      </c>
      <c r="P1455" s="39">
        <f>_xlfn.XLOOKUP(tbDailies[[#This Row],[Month]],tbMonthlies[Month],tbMonthlies[Unemployment],P1456)</f>
        <v>4.2000000000000003E-2</v>
      </c>
      <c r="Q1455" s="48">
        <f>_xlfn.XLOOKUP(tbDailies[[#This Row],[Month]],tbMonthlies[Month],tbMonthlies[Debt to GDP],Q1456)</f>
        <v>77.341999999999999</v>
      </c>
    </row>
    <row r="1456" spans="2:17" ht="30" customHeight="1" x14ac:dyDescent="0.25">
      <c r="B1456" s="10">
        <v>43057</v>
      </c>
      <c r="C1456" s="18" t="str">
        <f>TEXT(tbDailies[[#This Row],[Date]],"mmm-yy")</f>
        <v>Nov-17</v>
      </c>
      <c r="D1456" s="4">
        <v>50</v>
      </c>
      <c r="E1456" s="4" t="str">
        <f>_xlfn.XLOOKUP(tbDailies[[#This Row],[Date]],FXUSDCAD[Date],FXUSDCAD[Rate],E1457)</f>
        <v>1.2783</v>
      </c>
      <c r="F1456" s="6">
        <f>_xlfn.XLOOKUP(tbDailies[[#This Row],[Date]],BTC_USD_History[Date],BTC_USD_History[Close],"n/a")</f>
        <v>7790.1499020000001</v>
      </c>
      <c r="G1456" s="6">
        <f>_xlfn.XLOOKUP(tbDailies[[#This Row],[Date]],ETH_USD_History[Date(UTC)],ETH_USD_History[Value],"n/a")</f>
        <v>346.65</v>
      </c>
      <c r="H1456" s="6" t="str">
        <f>_xlfn.XLOOKUP(tbDailies[[#This Row],[Date]],VOO_USD_History[Date],VOO_USD_History[Close],"n/a")</f>
        <v>n/a</v>
      </c>
      <c r="I1456" s="8" t="str">
        <f>_xlfn.XLOOKUP(tbDailies[[#This Row],[Date]],VIX_USD_History[DATE],VIX_USD_History[CLOSE],"n/a")</f>
        <v>n/a</v>
      </c>
      <c r="J1456" s="6">
        <f>tbDailies[[#This Row],[BTC-USD]]*tbDailies[[#This Row],[FX]]</f>
        <v>9958.1486197266004</v>
      </c>
      <c r="K1456" s="6">
        <f>tbDailies[[#This Row],[ETH-USD]]*tbDailies[[#This Row],[FX]]</f>
        <v>443.12269499999996</v>
      </c>
      <c r="L1456" s="16">
        <f>_xlfn.XLOOKUP(tbDailies[[#This Row],[Month]],tbMonthlies[Month],tbMonthlies[US Inflation],L1457)</f>
        <v>2.1999999999999999E-2</v>
      </c>
      <c r="M1456" s="39">
        <f>_xlfn.XLOOKUP(tbDailies[[#This Row],[Month]],tbMonthlies[Month],tbMonthlies[Buffett Indicator],M1457)</f>
        <v>1.3470501004251629</v>
      </c>
      <c r="N1456" s="39">
        <f>_xlfn.XLOOKUP(tbDailies[[#This Row],[Month]],tbMonthlies[Month],tbMonthlies[CPI Indicator],N1457)</f>
        <v>0.73999220015599687</v>
      </c>
      <c r="O1456" s="39">
        <f>_xlfn.XLOOKUP(tbDailies[[#This Row],[Month]],tbMonthlies[Month],tbMonthlies[Shiller PE],O1457)</f>
        <v>0.23809999999999998</v>
      </c>
      <c r="P1456" s="39">
        <f>_xlfn.XLOOKUP(tbDailies[[#This Row],[Month]],tbMonthlies[Month],tbMonthlies[Unemployment],P1457)</f>
        <v>4.2000000000000003E-2</v>
      </c>
      <c r="Q1456" s="48">
        <f>_xlfn.XLOOKUP(tbDailies[[#This Row],[Month]],tbMonthlies[Month],tbMonthlies[Debt to GDP],Q1457)</f>
        <v>77.341999999999999</v>
      </c>
    </row>
    <row r="1457" spans="2:17" ht="30" customHeight="1" x14ac:dyDescent="0.25">
      <c r="B1457" s="10">
        <v>43056</v>
      </c>
      <c r="C1457" s="18" t="str">
        <f>TEXT(tbDailies[[#This Row],[Date]],"mmm-yy")</f>
        <v>Nov-17</v>
      </c>
      <c r="D1457" s="4">
        <v>50</v>
      </c>
      <c r="E1457" s="4" t="str">
        <f>_xlfn.XLOOKUP(tbDailies[[#This Row],[Date]],FXUSDCAD[Date],FXUSDCAD[Rate],E1458)</f>
        <v>1.2783</v>
      </c>
      <c r="F1457" s="6">
        <f>_xlfn.XLOOKUP(tbDailies[[#This Row],[Date]],BTC_USD_History[Date],BTC_USD_History[Close],"n/a")</f>
        <v>7708.9902339999999</v>
      </c>
      <c r="G1457" s="6">
        <f>_xlfn.XLOOKUP(tbDailies[[#This Row],[Date]],ETH_USD_History[Date(UTC)],ETH_USD_History[Value],"n/a")</f>
        <v>331.72</v>
      </c>
      <c r="H1457" s="6">
        <f>_xlfn.XLOOKUP(tbDailies[[#This Row],[Date]],VOO_USD_History[Date],VOO_USD_History[Close],"n/a")</f>
        <v>236.89999399999999</v>
      </c>
      <c r="I1457" s="8">
        <f>_xlfn.XLOOKUP(tbDailies[[#This Row],[Date]],VIX_USD_History[DATE],VIX_USD_History[CLOSE],"n/a")</f>
        <v>11.43</v>
      </c>
      <c r="J1457" s="6">
        <f>tbDailies[[#This Row],[BTC-USD]]*tbDailies[[#This Row],[FX]]</f>
        <v>9854.4022161222001</v>
      </c>
      <c r="K1457" s="6">
        <f>tbDailies[[#This Row],[ETH-USD]]*tbDailies[[#This Row],[FX]]</f>
        <v>424.03767600000003</v>
      </c>
      <c r="L1457" s="16">
        <f>_xlfn.XLOOKUP(tbDailies[[#This Row],[Month]],tbMonthlies[Month],tbMonthlies[US Inflation],L1458)</f>
        <v>2.1999999999999999E-2</v>
      </c>
      <c r="M1457" s="39">
        <f>_xlfn.XLOOKUP(tbDailies[[#This Row],[Month]],tbMonthlies[Month],tbMonthlies[Buffett Indicator],M1458)</f>
        <v>1.3470501004251629</v>
      </c>
      <c r="N1457" s="39">
        <f>_xlfn.XLOOKUP(tbDailies[[#This Row],[Month]],tbMonthlies[Month],tbMonthlies[CPI Indicator],N1458)</f>
        <v>0.73999220015599687</v>
      </c>
      <c r="O1457" s="39">
        <f>_xlfn.XLOOKUP(tbDailies[[#This Row],[Month]],tbMonthlies[Month],tbMonthlies[Shiller PE],O1458)</f>
        <v>0.23809999999999998</v>
      </c>
      <c r="P1457" s="39">
        <f>_xlfn.XLOOKUP(tbDailies[[#This Row],[Month]],tbMonthlies[Month],tbMonthlies[Unemployment],P1458)</f>
        <v>4.2000000000000003E-2</v>
      </c>
      <c r="Q1457" s="48">
        <f>_xlfn.XLOOKUP(tbDailies[[#This Row],[Month]],tbMonthlies[Month],tbMonthlies[Debt to GDP],Q1458)</f>
        <v>77.341999999999999</v>
      </c>
    </row>
    <row r="1458" spans="2:17" ht="30" customHeight="1" x14ac:dyDescent="0.25">
      <c r="B1458" s="10">
        <v>43055</v>
      </c>
      <c r="C1458" s="18" t="str">
        <f>TEXT(tbDailies[[#This Row],[Date]],"mmm-yy")</f>
        <v>Nov-17</v>
      </c>
      <c r="D1458" s="4">
        <v>50</v>
      </c>
      <c r="E1458" s="4" t="str">
        <f>_xlfn.XLOOKUP(tbDailies[[#This Row],[Date]],FXUSDCAD[Date],FXUSDCAD[Rate],E1459)</f>
        <v>1.2745</v>
      </c>
      <c r="F1458" s="6">
        <f>_xlfn.XLOOKUP(tbDailies[[#This Row],[Date]],BTC_USD_History[Date],BTC_USD_History[Close],"n/a")</f>
        <v>7871.6899409999996</v>
      </c>
      <c r="G1458" s="6">
        <f>_xlfn.XLOOKUP(tbDailies[[#This Row],[Date]],ETH_USD_History[Date(UTC)],ETH_USD_History[Value],"n/a")</f>
        <v>330.32</v>
      </c>
      <c r="H1458" s="6">
        <f>_xlfn.XLOOKUP(tbDailies[[#This Row],[Date]],VOO_USD_History[Date],VOO_USD_History[Close],"n/a")</f>
        <v>237.53999300000001</v>
      </c>
      <c r="I1458" s="8">
        <f>_xlfn.XLOOKUP(tbDailies[[#This Row],[Date]],VIX_USD_History[DATE],VIX_USD_History[CLOSE],"n/a")</f>
        <v>11.76</v>
      </c>
      <c r="J1458" s="6">
        <f>tbDailies[[#This Row],[BTC-USD]]*tbDailies[[#This Row],[FX]]</f>
        <v>10032.468829804498</v>
      </c>
      <c r="K1458" s="6">
        <f>tbDailies[[#This Row],[ETH-USD]]*tbDailies[[#This Row],[FX]]</f>
        <v>420.99284</v>
      </c>
      <c r="L1458" s="16">
        <f>_xlfn.XLOOKUP(tbDailies[[#This Row],[Month]],tbMonthlies[Month],tbMonthlies[US Inflation],L1459)</f>
        <v>2.1999999999999999E-2</v>
      </c>
      <c r="M1458" s="39">
        <f>_xlfn.XLOOKUP(tbDailies[[#This Row],[Month]],tbMonthlies[Month],tbMonthlies[Buffett Indicator],M1459)</f>
        <v>1.3470501004251629</v>
      </c>
      <c r="N1458" s="39">
        <f>_xlfn.XLOOKUP(tbDailies[[#This Row],[Month]],tbMonthlies[Month],tbMonthlies[CPI Indicator],N1459)</f>
        <v>0.73999220015599687</v>
      </c>
      <c r="O1458" s="39">
        <f>_xlfn.XLOOKUP(tbDailies[[#This Row],[Month]],tbMonthlies[Month],tbMonthlies[Shiller PE],O1459)</f>
        <v>0.23809999999999998</v>
      </c>
      <c r="P1458" s="39">
        <f>_xlfn.XLOOKUP(tbDailies[[#This Row],[Month]],tbMonthlies[Month],tbMonthlies[Unemployment],P1459)</f>
        <v>4.2000000000000003E-2</v>
      </c>
      <c r="Q1458" s="48">
        <f>_xlfn.XLOOKUP(tbDailies[[#This Row],[Month]],tbMonthlies[Month],tbMonthlies[Debt to GDP],Q1459)</f>
        <v>77.341999999999999</v>
      </c>
    </row>
    <row r="1459" spans="2:17" ht="30" customHeight="1" x14ac:dyDescent="0.25">
      <c r="B1459" s="10">
        <v>43054</v>
      </c>
      <c r="C1459" s="18" t="str">
        <f>TEXT(tbDailies[[#This Row],[Date]],"mmm-yy")</f>
        <v>Nov-17</v>
      </c>
      <c r="D1459" s="4">
        <v>50</v>
      </c>
      <c r="E1459" s="4" t="str">
        <f>_xlfn.XLOOKUP(tbDailies[[#This Row],[Date]],FXUSDCAD[Date],FXUSDCAD[Rate],E1460)</f>
        <v>1.2773</v>
      </c>
      <c r="F1459" s="6">
        <f>_xlfn.XLOOKUP(tbDailies[[#This Row],[Date]],BTC_USD_History[Date],BTC_USD_History[Close],"n/a")</f>
        <v>7315.5400390000004</v>
      </c>
      <c r="G1459" s="6">
        <f>_xlfn.XLOOKUP(tbDailies[[#This Row],[Date]],ETH_USD_History[Date(UTC)],ETH_USD_History[Value],"n/a")</f>
        <v>331.2</v>
      </c>
      <c r="H1459" s="6">
        <f>_xlfn.XLOOKUP(tbDailies[[#This Row],[Date]],VOO_USD_History[Date],VOO_USD_History[Close],"n/a")</f>
        <v>235.529999</v>
      </c>
      <c r="I1459" s="8">
        <f>_xlfn.XLOOKUP(tbDailies[[#This Row],[Date]],VIX_USD_History[DATE],VIX_USD_History[CLOSE],"n/a")</f>
        <v>13.13</v>
      </c>
      <c r="J1459" s="6">
        <f>tbDailies[[#This Row],[BTC-USD]]*tbDailies[[#This Row],[FX]]</f>
        <v>9344.1392918147012</v>
      </c>
      <c r="K1459" s="6">
        <f>tbDailies[[#This Row],[ETH-USD]]*tbDailies[[#This Row],[FX]]</f>
        <v>423.04176000000001</v>
      </c>
      <c r="L1459" s="16">
        <f>_xlfn.XLOOKUP(tbDailies[[#This Row],[Month]],tbMonthlies[Month],tbMonthlies[US Inflation],L1460)</f>
        <v>2.1999999999999999E-2</v>
      </c>
      <c r="M1459" s="39">
        <f>_xlfn.XLOOKUP(tbDailies[[#This Row],[Month]],tbMonthlies[Month],tbMonthlies[Buffett Indicator],M1460)</f>
        <v>1.3470501004251629</v>
      </c>
      <c r="N1459" s="39">
        <f>_xlfn.XLOOKUP(tbDailies[[#This Row],[Month]],tbMonthlies[Month],tbMonthlies[CPI Indicator],N1460)</f>
        <v>0.73999220015599687</v>
      </c>
      <c r="O1459" s="39">
        <f>_xlfn.XLOOKUP(tbDailies[[#This Row],[Month]],tbMonthlies[Month],tbMonthlies[Shiller PE],O1460)</f>
        <v>0.23809999999999998</v>
      </c>
      <c r="P1459" s="39">
        <f>_xlfn.XLOOKUP(tbDailies[[#This Row],[Month]],tbMonthlies[Month],tbMonthlies[Unemployment],P1460)</f>
        <v>4.2000000000000003E-2</v>
      </c>
      <c r="Q1459" s="48">
        <f>_xlfn.XLOOKUP(tbDailies[[#This Row],[Month]],tbMonthlies[Month],tbMonthlies[Debt to GDP],Q1460)</f>
        <v>77.341999999999999</v>
      </c>
    </row>
    <row r="1460" spans="2:17" ht="30" customHeight="1" x14ac:dyDescent="0.25">
      <c r="B1460" s="10">
        <v>43053</v>
      </c>
      <c r="C1460" s="18" t="str">
        <f>TEXT(tbDailies[[#This Row],[Date]],"mmm-yy")</f>
        <v>Nov-17</v>
      </c>
      <c r="D1460" s="4">
        <v>50</v>
      </c>
      <c r="E1460" s="4" t="str">
        <f>_xlfn.XLOOKUP(tbDailies[[#This Row],[Date]],FXUSDCAD[Date],FXUSDCAD[Rate],E1461)</f>
        <v>1.2733</v>
      </c>
      <c r="F1460" s="6">
        <f>_xlfn.XLOOKUP(tbDailies[[#This Row],[Date]],BTC_USD_History[Date],BTC_USD_History[Close],"n/a")</f>
        <v>6635.75</v>
      </c>
      <c r="G1460" s="6">
        <f>_xlfn.XLOOKUP(tbDailies[[#This Row],[Date]],ETH_USD_History[Date(UTC)],ETH_USD_History[Value],"n/a")</f>
        <v>334.72</v>
      </c>
      <c r="H1460" s="6">
        <f>_xlfn.XLOOKUP(tbDailies[[#This Row],[Date]],VOO_USD_History[Date],VOO_USD_History[Close],"n/a")</f>
        <v>236.740005</v>
      </c>
      <c r="I1460" s="8">
        <f>_xlfn.XLOOKUP(tbDailies[[#This Row],[Date]],VIX_USD_History[DATE],VIX_USD_History[CLOSE],"n/a")</f>
        <v>11.59</v>
      </c>
      <c r="J1460" s="6">
        <f>tbDailies[[#This Row],[BTC-USD]]*tbDailies[[#This Row],[FX]]</f>
        <v>8449.300475</v>
      </c>
      <c r="K1460" s="6">
        <f>tbDailies[[#This Row],[ETH-USD]]*tbDailies[[#This Row],[FX]]</f>
        <v>426.19897600000007</v>
      </c>
      <c r="L1460" s="16">
        <f>_xlfn.XLOOKUP(tbDailies[[#This Row],[Month]],tbMonthlies[Month],tbMonthlies[US Inflation],L1461)</f>
        <v>2.1999999999999999E-2</v>
      </c>
      <c r="M1460" s="39">
        <f>_xlfn.XLOOKUP(tbDailies[[#This Row],[Month]],tbMonthlies[Month],tbMonthlies[Buffett Indicator],M1461)</f>
        <v>1.3470501004251629</v>
      </c>
      <c r="N1460" s="39">
        <f>_xlfn.XLOOKUP(tbDailies[[#This Row],[Month]],tbMonthlies[Month],tbMonthlies[CPI Indicator],N1461)</f>
        <v>0.73999220015599687</v>
      </c>
      <c r="O1460" s="39">
        <f>_xlfn.XLOOKUP(tbDailies[[#This Row],[Month]],tbMonthlies[Month],tbMonthlies[Shiller PE],O1461)</f>
        <v>0.23809999999999998</v>
      </c>
      <c r="P1460" s="39">
        <f>_xlfn.XLOOKUP(tbDailies[[#This Row],[Month]],tbMonthlies[Month],tbMonthlies[Unemployment],P1461)</f>
        <v>4.2000000000000003E-2</v>
      </c>
      <c r="Q1460" s="48">
        <f>_xlfn.XLOOKUP(tbDailies[[#This Row],[Month]],tbMonthlies[Month],tbMonthlies[Debt to GDP],Q1461)</f>
        <v>77.341999999999999</v>
      </c>
    </row>
    <row r="1461" spans="2:17" ht="30" customHeight="1" x14ac:dyDescent="0.25">
      <c r="B1461" s="10">
        <v>43052</v>
      </c>
      <c r="C1461" s="18" t="str">
        <f>TEXT(tbDailies[[#This Row],[Date]],"mmm-yy")</f>
        <v>Nov-17</v>
      </c>
      <c r="D1461" s="4">
        <v>50</v>
      </c>
      <c r="E1461" s="4" t="str">
        <f>_xlfn.XLOOKUP(tbDailies[[#This Row],[Date]],FXUSDCAD[Date],FXUSDCAD[Rate],E1462)</f>
        <v>1.2683</v>
      </c>
      <c r="F1461" s="6">
        <f>_xlfn.XLOOKUP(tbDailies[[#This Row],[Date]],BTC_USD_History[Date],BTC_USD_History[Close],"n/a")</f>
        <v>6559.4902339999999</v>
      </c>
      <c r="G1461" s="6">
        <f>_xlfn.XLOOKUP(tbDailies[[#This Row],[Date]],ETH_USD_History[Date(UTC)],ETH_USD_History[Value],"n/a")</f>
        <v>314.60000000000002</v>
      </c>
      <c r="H1461" s="6">
        <f>_xlfn.XLOOKUP(tbDailies[[#This Row],[Date]],VOO_USD_History[Date],VOO_USD_History[Close],"n/a")</f>
        <v>237.320007</v>
      </c>
      <c r="I1461" s="8">
        <f>_xlfn.XLOOKUP(tbDailies[[#This Row],[Date]],VIX_USD_History[DATE],VIX_USD_History[CLOSE],"n/a")</f>
        <v>11.5</v>
      </c>
      <c r="J1461" s="6">
        <f>tbDailies[[#This Row],[BTC-USD]]*tbDailies[[#This Row],[FX]]</f>
        <v>8319.4014637822002</v>
      </c>
      <c r="K1461" s="6">
        <f>tbDailies[[#This Row],[ETH-USD]]*tbDailies[[#This Row],[FX]]</f>
        <v>399.00718000000001</v>
      </c>
      <c r="L1461" s="16">
        <f>_xlfn.XLOOKUP(tbDailies[[#This Row],[Month]],tbMonthlies[Month],tbMonthlies[US Inflation],L1462)</f>
        <v>2.1999999999999999E-2</v>
      </c>
      <c r="M1461" s="39">
        <f>_xlfn.XLOOKUP(tbDailies[[#This Row],[Month]],tbMonthlies[Month],tbMonthlies[Buffett Indicator],M1462)</f>
        <v>1.3470501004251629</v>
      </c>
      <c r="N1461" s="39">
        <f>_xlfn.XLOOKUP(tbDailies[[#This Row],[Month]],tbMonthlies[Month],tbMonthlies[CPI Indicator],N1462)</f>
        <v>0.73999220015599687</v>
      </c>
      <c r="O1461" s="39">
        <f>_xlfn.XLOOKUP(tbDailies[[#This Row],[Month]],tbMonthlies[Month],tbMonthlies[Shiller PE],O1462)</f>
        <v>0.23809999999999998</v>
      </c>
      <c r="P1461" s="39">
        <f>_xlfn.XLOOKUP(tbDailies[[#This Row],[Month]],tbMonthlies[Month],tbMonthlies[Unemployment],P1462)</f>
        <v>4.2000000000000003E-2</v>
      </c>
      <c r="Q1461" s="48">
        <f>_xlfn.XLOOKUP(tbDailies[[#This Row],[Month]],tbMonthlies[Month],tbMonthlies[Debt to GDP],Q1462)</f>
        <v>77.341999999999999</v>
      </c>
    </row>
    <row r="1462" spans="2:17" ht="30" customHeight="1" x14ac:dyDescent="0.25">
      <c r="B1462" s="10">
        <v>43051</v>
      </c>
      <c r="C1462" s="18" t="str">
        <f>TEXT(tbDailies[[#This Row],[Date]],"mmm-yy")</f>
        <v>Nov-17</v>
      </c>
      <c r="D1462" s="4">
        <v>50</v>
      </c>
      <c r="E1462" s="4" t="str">
        <f>_xlfn.XLOOKUP(tbDailies[[#This Row],[Date]],FXUSDCAD[Date],FXUSDCAD[Rate],E1463)</f>
        <v>1.2683</v>
      </c>
      <c r="F1462" s="6">
        <f>_xlfn.XLOOKUP(tbDailies[[#This Row],[Date]],BTC_USD_History[Date],BTC_USD_History[Close],"n/a")</f>
        <v>5950.0698240000002</v>
      </c>
      <c r="G1462" s="6">
        <f>_xlfn.XLOOKUP(tbDailies[[#This Row],[Date]],ETH_USD_History[Date(UTC)],ETH_USD_History[Value],"n/a")</f>
        <v>306.02</v>
      </c>
      <c r="H1462" s="6" t="str">
        <f>_xlfn.XLOOKUP(tbDailies[[#This Row],[Date]],VOO_USD_History[Date],VOO_USD_History[Close],"n/a")</f>
        <v>n/a</v>
      </c>
      <c r="I1462" s="8" t="str">
        <f>_xlfn.XLOOKUP(tbDailies[[#This Row],[Date]],VIX_USD_History[DATE],VIX_USD_History[CLOSE],"n/a")</f>
        <v>n/a</v>
      </c>
      <c r="J1462" s="6">
        <f>tbDailies[[#This Row],[BTC-USD]]*tbDailies[[#This Row],[FX]]</f>
        <v>7546.4735577791998</v>
      </c>
      <c r="K1462" s="6">
        <f>tbDailies[[#This Row],[ETH-USD]]*tbDailies[[#This Row],[FX]]</f>
        <v>388.12516599999998</v>
      </c>
      <c r="L1462" s="16">
        <f>_xlfn.XLOOKUP(tbDailies[[#This Row],[Month]],tbMonthlies[Month],tbMonthlies[US Inflation],L1463)</f>
        <v>2.1999999999999999E-2</v>
      </c>
      <c r="M1462" s="39">
        <f>_xlfn.XLOOKUP(tbDailies[[#This Row],[Month]],tbMonthlies[Month],tbMonthlies[Buffett Indicator],M1463)</f>
        <v>1.3470501004251629</v>
      </c>
      <c r="N1462" s="39">
        <f>_xlfn.XLOOKUP(tbDailies[[#This Row],[Month]],tbMonthlies[Month],tbMonthlies[CPI Indicator],N1463)</f>
        <v>0.73999220015599687</v>
      </c>
      <c r="O1462" s="39">
        <f>_xlfn.XLOOKUP(tbDailies[[#This Row],[Month]],tbMonthlies[Month],tbMonthlies[Shiller PE],O1463)</f>
        <v>0.23809999999999998</v>
      </c>
      <c r="P1462" s="39">
        <f>_xlfn.XLOOKUP(tbDailies[[#This Row],[Month]],tbMonthlies[Month],tbMonthlies[Unemployment],P1463)</f>
        <v>4.2000000000000003E-2</v>
      </c>
      <c r="Q1462" s="48">
        <f>_xlfn.XLOOKUP(tbDailies[[#This Row],[Month]],tbMonthlies[Month],tbMonthlies[Debt to GDP],Q1463)</f>
        <v>77.341999999999999</v>
      </c>
    </row>
    <row r="1463" spans="2:17" ht="30" customHeight="1" x14ac:dyDescent="0.25">
      <c r="B1463" s="10">
        <v>43050</v>
      </c>
      <c r="C1463" s="18" t="str">
        <f>TEXT(tbDailies[[#This Row],[Date]],"mmm-yy")</f>
        <v>Nov-17</v>
      </c>
      <c r="D1463" s="4">
        <v>50</v>
      </c>
      <c r="E1463" s="4" t="str">
        <f>_xlfn.XLOOKUP(tbDailies[[#This Row],[Date]],FXUSDCAD[Date],FXUSDCAD[Rate],E1464)</f>
        <v>1.2683</v>
      </c>
      <c r="F1463" s="6">
        <f>_xlfn.XLOOKUP(tbDailies[[#This Row],[Date]],BTC_USD_History[Date],BTC_USD_History[Close],"n/a")</f>
        <v>6357.6000979999999</v>
      </c>
      <c r="G1463" s="6">
        <f>_xlfn.XLOOKUP(tbDailies[[#This Row],[Date]],ETH_USD_History[Date(UTC)],ETH_USD_History[Value],"n/a")</f>
        <v>314.23</v>
      </c>
      <c r="H1463" s="6" t="str">
        <f>_xlfn.XLOOKUP(tbDailies[[#This Row],[Date]],VOO_USD_History[Date],VOO_USD_History[Close],"n/a")</f>
        <v>n/a</v>
      </c>
      <c r="I1463" s="8" t="str">
        <f>_xlfn.XLOOKUP(tbDailies[[#This Row],[Date]],VIX_USD_History[DATE],VIX_USD_History[CLOSE],"n/a")</f>
        <v>n/a</v>
      </c>
      <c r="J1463" s="6">
        <f>tbDailies[[#This Row],[BTC-USD]]*tbDailies[[#This Row],[FX]]</f>
        <v>8063.3442042933993</v>
      </c>
      <c r="K1463" s="6">
        <f>tbDailies[[#This Row],[ETH-USD]]*tbDailies[[#This Row],[FX]]</f>
        <v>398.53790900000001</v>
      </c>
      <c r="L1463" s="16">
        <f>_xlfn.XLOOKUP(tbDailies[[#This Row],[Month]],tbMonthlies[Month],tbMonthlies[US Inflation],L1464)</f>
        <v>2.1999999999999999E-2</v>
      </c>
      <c r="M1463" s="39">
        <f>_xlfn.XLOOKUP(tbDailies[[#This Row],[Month]],tbMonthlies[Month],tbMonthlies[Buffett Indicator],M1464)</f>
        <v>1.3470501004251629</v>
      </c>
      <c r="N1463" s="39">
        <f>_xlfn.XLOOKUP(tbDailies[[#This Row],[Month]],tbMonthlies[Month],tbMonthlies[CPI Indicator],N1464)</f>
        <v>0.73999220015599687</v>
      </c>
      <c r="O1463" s="39">
        <f>_xlfn.XLOOKUP(tbDailies[[#This Row],[Month]],tbMonthlies[Month],tbMonthlies[Shiller PE],O1464)</f>
        <v>0.23809999999999998</v>
      </c>
      <c r="P1463" s="39">
        <f>_xlfn.XLOOKUP(tbDailies[[#This Row],[Month]],tbMonthlies[Month],tbMonthlies[Unemployment],P1464)</f>
        <v>4.2000000000000003E-2</v>
      </c>
      <c r="Q1463" s="48">
        <f>_xlfn.XLOOKUP(tbDailies[[#This Row],[Month]],tbMonthlies[Month],tbMonthlies[Debt to GDP],Q1464)</f>
        <v>77.341999999999999</v>
      </c>
    </row>
    <row r="1464" spans="2:17" ht="30" customHeight="1" x14ac:dyDescent="0.25">
      <c r="B1464" s="10">
        <v>43049</v>
      </c>
      <c r="C1464" s="18" t="str">
        <f>TEXT(tbDailies[[#This Row],[Date]],"mmm-yy")</f>
        <v>Nov-17</v>
      </c>
      <c r="D1464" s="4">
        <v>50</v>
      </c>
      <c r="E1464" s="4" t="str">
        <f>_xlfn.XLOOKUP(tbDailies[[#This Row],[Date]],FXUSDCAD[Date],FXUSDCAD[Rate],E1465)</f>
        <v>1.2683</v>
      </c>
      <c r="F1464" s="6">
        <f>_xlfn.XLOOKUP(tbDailies[[#This Row],[Date]],BTC_USD_History[Date],BTC_USD_History[Close],"n/a")</f>
        <v>6618.1401370000003</v>
      </c>
      <c r="G1464" s="6">
        <f>_xlfn.XLOOKUP(tbDailies[[#This Row],[Date]],ETH_USD_History[Date(UTC)],ETH_USD_History[Value],"n/a")</f>
        <v>296.86</v>
      </c>
      <c r="H1464" s="6">
        <f>_xlfn.XLOOKUP(tbDailies[[#This Row],[Date]],VOO_USD_History[Date],VOO_USD_History[Close],"n/a")</f>
        <v>237.03999300000001</v>
      </c>
      <c r="I1464" s="8">
        <f>_xlfn.XLOOKUP(tbDailies[[#This Row],[Date]],VIX_USD_History[DATE],VIX_USD_History[CLOSE],"n/a")</f>
        <v>11.29</v>
      </c>
      <c r="J1464" s="6">
        <f>tbDailies[[#This Row],[BTC-USD]]*tbDailies[[#This Row],[FX]]</f>
        <v>8393.7871357571003</v>
      </c>
      <c r="K1464" s="6">
        <f>tbDailies[[#This Row],[ETH-USD]]*tbDailies[[#This Row],[FX]]</f>
        <v>376.50753800000001</v>
      </c>
      <c r="L1464" s="16">
        <f>_xlfn.XLOOKUP(tbDailies[[#This Row],[Month]],tbMonthlies[Month],tbMonthlies[US Inflation],L1465)</f>
        <v>2.1999999999999999E-2</v>
      </c>
      <c r="M1464" s="39">
        <f>_xlfn.XLOOKUP(tbDailies[[#This Row],[Month]],tbMonthlies[Month],tbMonthlies[Buffett Indicator],M1465)</f>
        <v>1.3470501004251629</v>
      </c>
      <c r="N1464" s="39">
        <f>_xlfn.XLOOKUP(tbDailies[[#This Row],[Month]],tbMonthlies[Month],tbMonthlies[CPI Indicator],N1465)</f>
        <v>0.73999220015599687</v>
      </c>
      <c r="O1464" s="39">
        <f>_xlfn.XLOOKUP(tbDailies[[#This Row],[Month]],tbMonthlies[Month],tbMonthlies[Shiller PE],O1465)</f>
        <v>0.23809999999999998</v>
      </c>
      <c r="P1464" s="39">
        <f>_xlfn.XLOOKUP(tbDailies[[#This Row],[Month]],tbMonthlies[Month],tbMonthlies[Unemployment],P1465)</f>
        <v>4.2000000000000003E-2</v>
      </c>
      <c r="Q1464" s="48">
        <f>_xlfn.XLOOKUP(tbDailies[[#This Row],[Month]],tbMonthlies[Month],tbMonthlies[Debt to GDP],Q1465)</f>
        <v>77.341999999999999</v>
      </c>
    </row>
    <row r="1465" spans="2:17" ht="30" customHeight="1" x14ac:dyDescent="0.25">
      <c r="B1465" s="10">
        <v>43048</v>
      </c>
      <c r="C1465" s="18" t="str">
        <f>TEXT(tbDailies[[#This Row],[Date]],"mmm-yy")</f>
        <v>Nov-17</v>
      </c>
      <c r="D1465" s="4">
        <v>50</v>
      </c>
      <c r="E1465" s="4" t="str">
        <f>_xlfn.XLOOKUP(tbDailies[[#This Row],[Date]],FXUSDCAD[Date],FXUSDCAD[Rate],E1466)</f>
        <v>1.2692</v>
      </c>
      <c r="F1465" s="6">
        <f>_xlfn.XLOOKUP(tbDailies[[#This Row],[Date]],BTC_USD_History[Date],BTC_USD_History[Close],"n/a")</f>
        <v>7143.580078</v>
      </c>
      <c r="G1465" s="6">
        <f>_xlfn.XLOOKUP(tbDailies[[#This Row],[Date]],ETH_USD_History[Date(UTC)],ETH_USD_History[Value],"n/a")</f>
        <v>319.66000000000003</v>
      </c>
      <c r="H1465" s="6">
        <f>_xlfn.XLOOKUP(tbDailies[[#This Row],[Date]],VOO_USD_History[Date],VOO_USD_History[Close],"n/a")</f>
        <v>237.179993</v>
      </c>
      <c r="I1465" s="8">
        <f>_xlfn.XLOOKUP(tbDailies[[#This Row],[Date]],VIX_USD_History[DATE],VIX_USD_History[CLOSE],"n/a")</f>
        <v>10.5</v>
      </c>
      <c r="J1465" s="6">
        <f>tbDailies[[#This Row],[BTC-USD]]*tbDailies[[#This Row],[FX]]</f>
        <v>9066.6318349976009</v>
      </c>
      <c r="K1465" s="6">
        <f>tbDailies[[#This Row],[ETH-USD]]*tbDailies[[#This Row],[FX]]</f>
        <v>405.71247200000005</v>
      </c>
      <c r="L1465" s="16">
        <f>_xlfn.XLOOKUP(tbDailies[[#This Row],[Month]],tbMonthlies[Month],tbMonthlies[US Inflation],L1466)</f>
        <v>2.1999999999999999E-2</v>
      </c>
      <c r="M1465" s="39">
        <f>_xlfn.XLOOKUP(tbDailies[[#This Row],[Month]],tbMonthlies[Month],tbMonthlies[Buffett Indicator],M1466)</f>
        <v>1.3470501004251629</v>
      </c>
      <c r="N1465" s="39">
        <f>_xlfn.XLOOKUP(tbDailies[[#This Row],[Month]],tbMonthlies[Month],tbMonthlies[CPI Indicator],N1466)</f>
        <v>0.73999220015599687</v>
      </c>
      <c r="O1465" s="39">
        <f>_xlfn.XLOOKUP(tbDailies[[#This Row],[Month]],tbMonthlies[Month],tbMonthlies[Shiller PE],O1466)</f>
        <v>0.23809999999999998</v>
      </c>
      <c r="P1465" s="39">
        <f>_xlfn.XLOOKUP(tbDailies[[#This Row],[Month]],tbMonthlies[Month],tbMonthlies[Unemployment],P1466)</f>
        <v>4.2000000000000003E-2</v>
      </c>
      <c r="Q1465" s="48">
        <f>_xlfn.XLOOKUP(tbDailies[[#This Row],[Month]],tbMonthlies[Month],tbMonthlies[Debt to GDP],Q1466)</f>
        <v>77.341999999999999</v>
      </c>
    </row>
    <row r="1466" spans="2:17" ht="30" customHeight="1" x14ac:dyDescent="0.25">
      <c r="B1466" s="10">
        <v>43047</v>
      </c>
      <c r="C1466" s="18" t="str">
        <f>TEXT(tbDailies[[#This Row],[Date]],"mmm-yy")</f>
        <v>Nov-17</v>
      </c>
      <c r="D1466" s="4">
        <v>50</v>
      </c>
      <c r="E1466" s="4" t="str">
        <f>_xlfn.XLOOKUP(tbDailies[[#This Row],[Date]],FXUSDCAD[Date],FXUSDCAD[Rate],E1467)</f>
        <v>1.2729</v>
      </c>
      <c r="F1466" s="6">
        <f>_xlfn.XLOOKUP(tbDailies[[#This Row],[Date]],BTC_USD_History[Date],BTC_USD_History[Close],"n/a")</f>
        <v>7459.6899409999996</v>
      </c>
      <c r="G1466" s="6">
        <f>_xlfn.XLOOKUP(tbDailies[[#This Row],[Date]],ETH_USD_History[Date(UTC)],ETH_USD_History[Value],"n/a")</f>
        <v>307.35000000000002</v>
      </c>
      <c r="H1466" s="6">
        <f>_xlfn.XLOOKUP(tbDailies[[#This Row],[Date]],VOO_USD_History[Date],VOO_USD_History[Close],"n/a")</f>
        <v>238.03999300000001</v>
      </c>
      <c r="I1466" s="8">
        <f>_xlfn.XLOOKUP(tbDailies[[#This Row],[Date]],VIX_USD_History[DATE],VIX_USD_History[CLOSE],"n/a")</f>
        <v>9.7799999999999994</v>
      </c>
      <c r="J1466" s="6">
        <f>tbDailies[[#This Row],[BTC-USD]]*tbDailies[[#This Row],[FX]]</f>
        <v>9495.4393258988985</v>
      </c>
      <c r="K1466" s="6">
        <f>tbDailies[[#This Row],[ETH-USD]]*tbDailies[[#This Row],[FX]]</f>
        <v>391.22581500000001</v>
      </c>
      <c r="L1466" s="16">
        <f>_xlfn.XLOOKUP(tbDailies[[#This Row],[Month]],tbMonthlies[Month],tbMonthlies[US Inflation],L1467)</f>
        <v>2.1999999999999999E-2</v>
      </c>
      <c r="M1466" s="39">
        <f>_xlfn.XLOOKUP(tbDailies[[#This Row],[Month]],tbMonthlies[Month],tbMonthlies[Buffett Indicator],M1467)</f>
        <v>1.3470501004251629</v>
      </c>
      <c r="N1466" s="39">
        <f>_xlfn.XLOOKUP(tbDailies[[#This Row],[Month]],tbMonthlies[Month],tbMonthlies[CPI Indicator],N1467)</f>
        <v>0.73999220015599687</v>
      </c>
      <c r="O1466" s="39">
        <f>_xlfn.XLOOKUP(tbDailies[[#This Row],[Month]],tbMonthlies[Month],tbMonthlies[Shiller PE],O1467)</f>
        <v>0.23809999999999998</v>
      </c>
      <c r="P1466" s="39">
        <f>_xlfn.XLOOKUP(tbDailies[[#This Row],[Month]],tbMonthlies[Month],tbMonthlies[Unemployment],P1467)</f>
        <v>4.2000000000000003E-2</v>
      </c>
      <c r="Q1466" s="48">
        <f>_xlfn.XLOOKUP(tbDailies[[#This Row],[Month]],tbMonthlies[Month],tbMonthlies[Debt to GDP],Q1467)</f>
        <v>77.341999999999999</v>
      </c>
    </row>
    <row r="1467" spans="2:17" ht="30" customHeight="1" x14ac:dyDescent="0.25">
      <c r="B1467" s="10">
        <v>43046</v>
      </c>
      <c r="C1467" s="18" t="str">
        <f>TEXT(tbDailies[[#This Row],[Date]],"mmm-yy")</f>
        <v>Nov-17</v>
      </c>
      <c r="D1467" s="4">
        <v>50</v>
      </c>
      <c r="E1467" s="4" t="str">
        <f>_xlfn.XLOOKUP(tbDailies[[#This Row],[Date]],FXUSDCAD[Date],FXUSDCAD[Rate],E1468)</f>
        <v>1.2785</v>
      </c>
      <c r="F1467" s="6">
        <f>_xlfn.XLOOKUP(tbDailies[[#This Row],[Date]],BTC_USD_History[Date],BTC_USD_History[Close],"n/a")</f>
        <v>7144.3798829999996</v>
      </c>
      <c r="G1467" s="6">
        <f>_xlfn.XLOOKUP(tbDailies[[#This Row],[Date]],ETH_USD_History[Date(UTC)],ETH_USD_History[Value],"n/a")</f>
        <v>291.83999999999997</v>
      </c>
      <c r="H1467" s="6">
        <f>_xlfn.XLOOKUP(tbDailies[[#This Row],[Date]],VOO_USD_History[Date],VOO_USD_History[Close],"n/a")</f>
        <v>237.69000199999999</v>
      </c>
      <c r="I1467" s="8">
        <f>_xlfn.XLOOKUP(tbDailies[[#This Row],[Date]],VIX_USD_History[DATE],VIX_USD_History[CLOSE],"n/a")</f>
        <v>9.89</v>
      </c>
      <c r="J1467" s="6">
        <f>tbDailies[[#This Row],[BTC-USD]]*tbDailies[[#This Row],[FX]]</f>
        <v>9134.0896804155</v>
      </c>
      <c r="K1467" s="6">
        <f>tbDailies[[#This Row],[ETH-USD]]*tbDailies[[#This Row],[FX]]</f>
        <v>373.11743999999993</v>
      </c>
      <c r="L1467" s="16">
        <f>_xlfn.XLOOKUP(tbDailies[[#This Row],[Month]],tbMonthlies[Month],tbMonthlies[US Inflation],L1468)</f>
        <v>2.1999999999999999E-2</v>
      </c>
      <c r="M1467" s="39">
        <f>_xlfn.XLOOKUP(tbDailies[[#This Row],[Month]],tbMonthlies[Month],tbMonthlies[Buffett Indicator],M1468)</f>
        <v>1.3470501004251629</v>
      </c>
      <c r="N1467" s="39">
        <f>_xlfn.XLOOKUP(tbDailies[[#This Row],[Month]],tbMonthlies[Month],tbMonthlies[CPI Indicator],N1468)</f>
        <v>0.73999220015599687</v>
      </c>
      <c r="O1467" s="39">
        <f>_xlfn.XLOOKUP(tbDailies[[#This Row],[Month]],tbMonthlies[Month],tbMonthlies[Shiller PE],O1468)</f>
        <v>0.23809999999999998</v>
      </c>
      <c r="P1467" s="39">
        <f>_xlfn.XLOOKUP(tbDailies[[#This Row],[Month]],tbMonthlies[Month],tbMonthlies[Unemployment],P1468)</f>
        <v>4.2000000000000003E-2</v>
      </c>
      <c r="Q1467" s="48">
        <f>_xlfn.XLOOKUP(tbDailies[[#This Row],[Month]],tbMonthlies[Month],tbMonthlies[Debt to GDP],Q1468)</f>
        <v>77.341999999999999</v>
      </c>
    </row>
    <row r="1468" spans="2:17" ht="30" customHeight="1" x14ac:dyDescent="0.25">
      <c r="B1468" s="10">
        <v>43045</v>
      </c>
      <c r="C1468" s="18" t="str">
        <f>TEXT(tbDailies[[#This Row],[Date]],"mmm-yy")</f>
        <v>Nov-17</v>
      </c>
      <c r="D1468" s="4">
        <v>50</v>
      </c>
      <c r="E1468" s="4" t="str">
        <f>_xlfn.XLOOKUP(tbDailies[[#This Row],[Date]],FXUSDCAD[Date],FXUSDCAD[Rate],E1469)</f>
        <v>1.2746</v>
      </c>
      <c r="F1468" s="6">
        <f>_xlfn.XLOOKUP(tbDailies[[#This Row],[Date]],BTC_USD_History[Date],BTC_USD_History[Close],"n/a")</f>
        <v>7022.7597660000001</v>
      </c>
      <c r="G1468" s="6">
        <f>_xlfn.XLOOKUP(tbDailies[[#This Row],[Date]],ETH_USD_History[Date(UTC)],ETH_USD_History[Value],"n/a")</f>
        <v>296.82</v>
      </c>
      <c r="H1468" s="6">
        <f>_xlfn.XLOOKUP(tbDailies[[#This Row],[Date]],VOO_USD_History[Date],VOO_USD_History[Close],"n/a")</f>
        <v>237.78999300000001</v>
      </c>
      <c r="I1468" s="8">
        <f>_xlfn.XLOOKUP(tbDailies[[#This Row],[Date]],VIX_USD_History[DATE],VIX_USD_History[CLOSE],"n/a")</f>
        <v>9.4</v>
      </c>
      <c r="J1468" s="6">
        <f>tbDailies[[#This Row],[BTC-USD]]*tbDailies[[#This Row],[FX]]</f>
        <v>8951.2095977436002</v>
      </c>
      <c r="K1468" s="6">
        <f>tbDailies[[#This Row],[ETH-USD]]*tbDailies[[#This Row],[FX]]</f>
        <v>378.32677200000001</v>
      </c>
      <c r="L1468" s="16">
        <f>_xlfn.XLOOKUP(tbDailies[[#This Row],[Month]],tbMonthlies[Month],tbMonthlies[US Inflation],L1469)</f>
        <v>2.1999999999999999E-2</v>
      </c>
      <c r="M1468" s="39">
        <f>_xlfn.XLOOKUP(tbDailies[[#This Row],[Month]],tbMonthlies[Month],tbMonthlies[Buffett Indicator],M1469)</f>
        <v>1.3470501004251629</v>
      </c>
      <c r="N1468" s="39">
        <f>_xlfn.XLOOKUP(tbDailies[[#This Row],[Month]],tbMonthlies[Month],tbMonthlies[CPI Indicator],N1469)</f>
        <v>0.73999220015599687</v>
      </c>
      <c r="O1468" s="39">
        <f>_xlfn.XLOOKUP(tbDailies[[#This Row],[Month]],tbMonthlies[Month],tbMonthlies[Shiller PE],O1469)</f>
        <v>0.23809999999999998</v>
      </c>
      <c r="P1468" s="39">
        <f>_xlfn.XLOOKUP(tbDailies[[#This Row],[Month]],tbMonthlies[Month],tbMonthlies[Unemployment],P1469)</f>
        <v>4.2000000000000003E-2</v>
      </c>
      <c r="Q1468" s="48">
        <f>_xlfn.XLOOKUP(tbDailies[[#This Row],[Month]],tbMonthlies[Month],tbMonthlies[Debt to GDP],Q1469)</f>
        <v>77.341999999999999</v>
      </c>
    </row>
    <row r="1469" spans="2:17" ht="30" customHeight="1" x14ac:dyDescent="0.25">
      <c r="B1469" s="10">
        <v>43044</v>
      </c>
      <c r="C1469" s="18" t="str">
        <f>TEXT(tbDailies[[#This Row],[Date]],"mmm-yy")</f>
        <v>Nov-17</v>
      </c>
      <c r="D1469" s="4">
        <v>50</v>
      </c>
      <c r="E1469" s="4" t="str">
        <f>_xlfn.XLOOKUP(tbDailies[[#This Row],[Date]],FXUSDCAD[Date],FXUSDCAD[Rate],E1470)</f>
        <v>1.2764</v>
      </c>
      <c r="F1469" s="6">
        <f>_xlfn.XLOOKUP(tbDailies[[#This Row],[Date]],BTC_USD_History[Date],BTC_USD_History[Close],"n/a")</f>
        <v>7407.4101559999999</v>
      </c>
      <c r="G1469" s="6">
        <f>_xlfn.XLOOKUP(tbDailies[[#This Row],[Date]],ETH_USD_History[Date(UTC)],ETH_USD_History[Value],"n/a")</f>
        <v>296.23</v>
      </c>
      <c r="H1469" s="6" t="str">
        <f>_xlfn.XLOOKUP(tbDailies[[#This Row],[Date]],VOO_USD_History[Date],VOO_USD_History[Close],"n/a")</f>
        <v>n/a</v>
      </c>
      <c r="I1469" s="8" t="str">
        <f>_xlfn.XLOOKUP(tbDailies[[#This Row],[Date]],VIX_USD_History[DATE],VIX_USD_History[CLOSE],"n/a")</f>
        <v>n/a</v>
      </c>
      <c r="J1469" s="6">
        <f>tbDailies[[#This Row],[BTC-USD]]*tbDailies[[#This Row],[FX]]</f>
        <v>9454.8183231183993</v>
      </c>
      <c r="K1469" s="6">
        <f>tbDailies[[#This Row],[ETH-USD]]*tbDailies[[#This Row],[FX]]</f>
        <v>378.10797200000002</v>
      </c>
      <c r="L1469" s="16">
        <f>_xlfn.XLOOKUP(tbDailies[[#This Row],[Month]],tbMonthlies[Month],tbMonthlies[US Inflation],L1470)</f>
        <v>2.1999999999999999E-2</v>
      </c>
      <c r="M1469" s="39">
        <f>_xlfn.XLOOKUP(tbDailies[[#This Row],[Month]],tbMonthlies[Month],tbMonthlies[Buffett Indicator],M1470)</f>
        <v>1.3470501004251629</v>
      </c>
      <c r="N1469" s="39">
        <f>_xlfn.XLOOKUP(tbDailies[[#This Row],[Month]],tbMonthlies[Month],tbMonthlies[CPI Indicator],N1470)</f>
        <v>0.73999220015599687</v>
      </c>
      <c r="O1469" s="39">
        <f>_xlfn.XLOOKUP(tbDailies[[#This Row],[Month]],tbMonthlies[Month],tbMonthlies[Shiller PE],O1470)</f>
        <v>0.23809999999999998</v>
      </c>
      <c r="P1469" s="39">
        <f>_xlfn.XLOOKUP(tbDailies[[#This Row],[Month]],tbMonthlies[Month],tbMonthlies[Unemployment],P1470)</f>
        <v>4.2000000000000003E-2</v>
      </c>
      <c r="Q1469" s="48">
        <f>_xlfn.XLOOKUP(tbDailies[[#This Row],[Month]],tbMonthlies[Month],tbMonthlies[Debt to GDP],Q1470)</f>
        <v>77.341999999999999</v>
      </c>
    </row>
    <row r="1470" spans="2:17" ht="30" customHeight="1" x14ac:dyDescent="0.25">
      <c r="B1470" s="10">
        <v>43043</v>
      </c>
      <c r="C1470" s="18" t="str">
        <f>TEXT(tbDailies[[#This Row],[Date]],"mmm-yy")</f>
        <v>Nov-17</v>
      </c>
      <c r="D1470" s="4">
        <v>50</v>
      </c>
      <c r="E1470" s="4" t="str">
        <f>_xlfn.XLOOKUP(tbDailies[[#This Row],[Date]],FXUSDCAD[Date],FXUSDCAD[Rate],E1471)</f>
        <v>1.2764</v>
      </c>
      <c r="F1470" s="6">
        <f>_xlfn.XLOOKUP(tbDailies[[#This Row],[Date]],BTC_USD_History[Date],BTC_USD_History[Close],"n/a")</f>
        <v>7379.9501950000003</v>
      </c>
      <c r="G1470" s="6">
        <f>_xlfn.XLOOKUP(tbDailies[[#This Row],[Date]],ETH_USD_History[Date(UTC)],ETH_USD_History[Value],"n/a")</f>
        <v>300.04000000000002</v>
      </c>
      <c r="H1470" s="6" t="str">
        <f>_xlfn.XLOOKUP(tbDailies[[#This Row],[Date]],VOO_USD_History[Date],VOO_USD_History[Close],"n/a")</f>
        <v>n/a</v>
      </c>
      <c r="I1470" s="8" t="str">
        <f>_xlfn.XLOOKUP(tbDailies[[#This Row],[Date]],VIX_USD_History[DATE],VIX_USD_History[CLOSE],"n/a")</f>
        <v>n/a</v>
      </c>
      <c r="J1470" s="6">
        <f>tbDailies[[#This Row],[BTC-USD]]*tbDailies[[#This Row],[FX]]</f>
        <v>9419.7684288979999</v>
      </c>
      <c r="K1470" s="6">
        <f>tbDailies[[#This Row],[ETH-USD]]*tbDailies[[#This Row],[FX]]</f>
        <v>382.97105600000003</v>
      </c>
      <c r="L1470" s="16">
        <f>_xlfn.XLOOKUP(tbDailies[[#This Row],[Month]],tbMonthlies[Month],tbMonthlies[US Inflation],L1471)</f>
        <v>2.1999999999999999E-2</v>
      </c>
      <c r="M1470" s="39">
        <f>_xlfn.XLOOKUP(tbDailies[[#This Row],[Month]],tbMonthlies[Month],tbMonthlies[Buffett Indicator],M1471)</f>
        <v>1.3470501004251629</v>
      </c>
      <c r="N1470" s="39">
        <f>_xlfn.XLOOKUP(tbDailies[[#This Row],[Month]],tbMonthlies[Month],tbMonthlies[CPI Indicator],N1471)</f>
        <v>0.73999220015599687</v>
      </c>
      <c r="O1470" s="39">
        <f>_xlfn.XLOOKUP(tbDailies[[#This Row],[Month]],tbMonthlies[Month],tbMonthlies[Shiller PE],O1471)</f>
        <v>0.23809999999999998</v>
      </c>
      <c r="P1470" s="39">
        <f>_xlfn.XLOOKUP(tbDailies[[#This Row],[Month]],tbMonthlies[Month],tbMonthlies[Unemployment],P1471)</f>
        <v>4.2000000000000003E-2</v>
      </c>
      <c r="Q1470" s="48">
        <f>_xlfn.XLOOKUP(tbDailies[[#This Row],[Month]],tbMonthlies[Month],tbMonthlies[Debt to GDP],Q1471)</f>
        <v>77.341999999999999</v>
      </c>
    </row>
    <row r="1471" spans="2:17" ht="30" customHeight="1" x14ac:dyDescent="0.25">
      <c r="B1471" s="10">
        <v>43042</v>
      </c>
      <c r="C1471" s="18" t="str">
        <f>TEXT(tbDailies[[#This Row],[Date]],"mmm-yy")</f>
        <v>Nov-17</v>
      </c>
      <c r="D1471" s="4">
        <v>50</v>
      </c>
      <c r="E1471" s="4" t="str">
        <f>_xlfn.XLOOKUP(tbDailies[[#This Row],[Date]],FXUSDCAD[Date],FXUSDCAD[Rate],E1472)</f>
        <v>1.2764</v>
      </c>
      <c r="F1471" s="6">
        <f>_xlfn.XLOOKUP(tbDailies[[#This Row],[Date]],BTC_USD_History[Date],BTC_USD_History[Close],"n/a")</f>
        <v>7207.7597660000001</v>
      </c>
      <c r="G1471" s="6">
        <f>_xlfn.XLOOKUP(tbDailies[[#This Row],[Date]],ETH_USD_History[Date(UTC)],ETH_USD_History[Value],"n/a")</f>
        <v>304.51</v>
      </c>
      <c r="H1471" s="6">
        <f>_xlfn.XLOOKUP(tbDailies[[#This Row],[Date]],VOO_USD_History[Date],VOO_USD_History[Close],"n/a")</f>
        <v>237.429993</v>
      </c>
      <c r="I1471" s="8">
        <f>_xlfn.XLOOKUP(tbDailies[[#This Row],[Date]],VIX_USD_History[DATE],VIX_USD_History[CLOSE],"n/a")</f>
        <v>9.14</v>
      </c>
      <c r="J1471" s="6">
        <f>tbDailies[[#This Row],[BTC-USD]]*tbDailies[[#This Row],[FX]]</f>
        <v>9199.9845653224002</v>
      </c>
      <c r="K1471" s="6">
        <f>tbDailies[[#This Row],[ETH-USD]]*tbDailies[[#This Row],[FX]]</f>
        <v>388.67656399999998</v>
      </c>
      <c r="L1471" s="16">
        <f>_xlfn.XLOOKUP(tbDailies[[#This Row],[Month]],tbMonthlies[Month],tbMonthlies[US Inflation],L1472)</f>
        <v>2.1999999999999999E-2</v>
      </c>
      <c r="M1471" s="39">
        <f>_xlfn.XLOOKUP(tbDailies[[#This Row],[Month]],tbMonthlies[Month],tbMonthlies[Buffett Indicator],M1472)</f>
        <v>1.3470501004251629</v>
      </c>
      <c r="N1471" s="39">
        <f>_xlfn.XLOOKUP(tbDailies[[#This Row],[Month]],tbMonthlies[Month],tbMonthlies[CPI Indicator],N1472)</f>
        <v>0.73999220015599687</v>
      </c>
      <c r="O1471" s="39">
        <f>_xlfn.XLOOKUP(tbDailies[[#This Row],[Month]],tbMonthlies[Month],tbMonthlies[Shiller PE],O1472)</f>
        <v>0.23809999999999998</v>
      </c>
      <c r="P1471" s="39">
        <f>_xlfn.XLOOKUP(tbDailies[[#This Row],[Month]],tbMonthlies[Month],tbMonthlies[Unemployment],P1472)</f>
        <v>4.2000000000000003E-2</v>
      </c>
      <c r="Q1471" s="48">
        <f>_xlfn.XLOOKUP(tbDailies[[#This Row],[Month]],tbMonthlies[Month],tbMonthlies[Debt to GDP],Q1472)</f>
        <v>77.341999999999999</v>
      </c>
    </row>
    <row r="1472" spans="2:17" ht="30" customHeight="1" x14ac:dyDescent="0.25">
      <c r="B1472" s="10">
        <v>43041</v>
      </c>
      <c r="C1472" s="18" t="str">
        <f>TEXT(tbDailies[[#This Row],[Date]],"mmm-yy")</f>
        <v>Nov-17</v>
      </c>
      <c r="D1472" s="4">
        <v>50</v>
      </c>
      <c r="E1472" s="4" t="str">
        <f>_xlfn.XLOOKUP(tbDailies[[#This Row],[Date]],FXUSDCAD[Date],FXUSDCAD[Rate],E1473)</f>
        <v>1.2822</v>
      </c>
      <c r="F1472" s="6">
        <f>_xlfn.XLOOKUP(tbDailies[[#This Row],[Date]],BTC_USD_History[Date],BTC_USD_History[Close],"n/a")</f>
        <v>7078.5</v>
      </c>
      <c r="G1472" s="6">
        <f>_xlfn.XLOOKUP(tbDailies[[#This Row],[Date]],ETH_USD_History[Date(UTC)],ETH_USD_History[Value],"n/a")</f>
        <v>284.92</v>
      </c>
      <c r="H1472" s="6">
        <f>_xlfn.XLOOKUP(tbDailies[[#This Row],[Date]],VOO_USD_History[Date],VOO_USD_History[Close],"n/a")</f>
        <v>236.63999899999999</v>
      </c>
      <c r="I1472" s="8">
        <f>_xlfn.XLOOKUP(tbDailies[[#This Row],[Date]],VIX_USD_History[DATE],VIX_USD_History[CLOSE],"n/a")</f>
        <v>9.93</v>
      </c>
      <c r="J1472" s="6">
        <f>tbDailies[[#This Row],[BTC-USD]]*tbDailies[[#This Row],[FX]]</f>
        <v>9076.0527000000002</v>
      </c>
      <c r="K1472" s="6">
        <f>tbDailies[[#This Row],[ETH-USD]]*tbDailies[[#This Row],[FX]]</f>
        <v>365.32442400000002</v>
      </c>
      <c r="L1472" s="16">
        <f>_xlfn.XLOOKUP(tbDailies[[#This Row],[Month]],tbMonthlies[Month],tbMonthlies[US Inflation],L1473)</f>
        <v>2.1999999999999999E-2</v>
      </c>
      <c r="M1472" s="39">
        <f>_xlfn.XLOOKUP(tbDailies[[#This Row],[Month]],tbMonthlies[Month],tbMonthlies[Buffett Indicator],M1473)</f>
        <v>1.3470501004251629</v>
      </c>
      <c r="N1472" s="39">
        <f>_xlfn.XLOOKUP(tbDailies[[#This Row],[Month]],tbMonthlies[Month],tbMonthlies[CPI Indicator],N1473)</f>
        <v>0.73999220015599687</v>
      </c>
      <c r="O1472" s="39">
        <f>_xlfn.XLOOKUP(tbDailies[[#This Row],[Month]],tbMonthlies[Month],tbMonthlies[Shiller PE],O1473)</f>
        <v>0.23809999999999998</v>
      </c>
      <c r="P1472" s="39">
        <f>_xlfn.XLOOKUP(tbDailies[[#This Row],[Month]],tbMonthlies[Month],tbMonthlies[Unemployment],P1473)</f>
        <v>4.2000000000000003E-2</v>
      </c>
      <c r="Q1472" s="48">
        <f>_xlfn.XLOOKUP(tbDailies[[#This Row],[Month]],tbMonthlies[Month],tbMonthlies[Debt to GDP],Q1473)</f>
        <v>77.341999999999999</v>
      </c>
    </row>
    <row r="1473" spans="2:17" ht="30" customHeight="1" x14ac:dyDescent="0.25">
      <c r="B1473" s="10">
        <v>43040</v>
      </c>
      <c r="C1473" s="18" t="str">
        <f>TEXT(tbDailies[[#This Row],[Date]],"mmm-yy")</f>
        <v>Nov-17</v>
      </c>
      <c r="D1473" s="4">
        <v>50</v>
      </c>
      <c r="E1473" s="4" t="str">
        <f>_xlfn.XLOOKUP(tbDailies[[#This Row],[Date]],FXUSDCAD[Date],FXUSDCAD[Rate],E1474)</f>
        <v>1.2885</v>
      </c>
      <c r="F1473" s="6">
        <f>_xlfn.XLOOKUP(tbDailies[[#This Row],[Date]],BTC_USD_History[Date],BTC_USD_History[Close],"n/a")</f>
        <v>6767.3100590000004</v>
      </c>
      <c r="G1473" s="6">
        <f>_xlfn.XLOOKUP(tbDailies[[#This Row],[Date]],ETH_USD_History[Date(UTC)],ETH_USD_History[Value],"n/a")</f>
        <v>289.42</v>
      </c>
      <c r="H1473" s="6">
        <f>_xlfn.XLOOKUP(tbDailies[[#This Row],[Date]],VOO_USD_History[Date],VOO_USD_History[Close],"n/a")</f>
        <v>236.53999300000001</v>
      </c>
      <c r="I1473" s="8">
        <f>_xlfn.XLOOKUP(tbDailies[[#This Row],[Date]],VIX_USD_History[DATE],VIX_USD_History[CLOSE],"n/a")</f>
        <v>10.199999999999999</v>
      </c>
      <c r="J1473" s="6">
        <f>tbDailies[[#This Row],[BTC-USD]]*tbDailies[[#This Row],[FX]]</f>
        <v>8719.6790110215006</v>
      </c>
      <c r="K1473" s="6">
        <f>tbDailies[[#This Row],[ETH-USD]]*tbDailies[[#This Row],[FX]]</f>
        <v>372.91766999999999</v>
      </c>
      <c r="L1473" s="16">
        <f>_xlfn.XLOOKUP(tbDailies[[#This Row],[Month]],tbMonthlies[Month],tbMonthlies[US Inflation],L1474)</f>
        <v>2.1999999999999999E-2</v>
      </c>
      <c r="M1473" s="39">
        <f>_xlfn.XLOOKUP(tbDailies[[#This Row],[Month]],tbMonthlies[Month],tbMonthlies[Buffett Indicator],M1474)</f>
        <v>1.3470501004251629</v>
      </c>
      <c r="N1473" s="39">
        <f>_xlfn.XLOOKUP(tbDailies[[#This Row],[Month]],tbMonthlies[Month],tbMonthlies[CPI Indicator],N1474)</f>
        <v>0.73999220015599687</v>
      </c>
      <c r="O1473" s="39">
        <f>_xlfn.XLOOKUP(tbDailies[[#This Row],[Month]],tbMonthlies[Month],tbMonthlies[Shiller PE],O1474)</f>
        <v>0.23809999999999998</v>
      </c>
      <c r="P1473" s="39">
        <f>_xlfn.XLOOKUP(tbDailies[[#This Row],[Month]],tbMonthlies[Month],tbMonthlies[Unemployment],P1474)</f>
        <v>4.2000000000000003E-2</v>
      </c>
      <c r="Q1473" s="48">
        <f>_xlfn.XLOOKUP(tbDailies[[#This Row],[Month]],tbMonthlies[Month],tbMonthlies[Debt to GDP],Q1474)</f>
        <v>77.341999999999999</v>
      </c>
    </row>
    <row r="1474" spans="2:17" ht="30" customHeight="1" x14ac:dyDescent="0.25">
      <c r="B1474" s="10">
        <v>43039</v>
      </c>
      <c r="C1474" s="18" t="str">
        <f>TEXT(tbDailies[[#This Row],[Date]],"mmm-yy")</f>
        <v>Oct-17</v>
      </c>
      <c r="D1474" s="4">
        <v>50</v>
      </c>
      <c r="E1474" s="4" t="str">
        <f>_xlfn.XLOOKUP(tbDailies[[#This Row],[Date]],FXUSDCAD[Date],FXUSDCAD[Rate],E1475)</f>
        <v>1.2893</v>
      </c>
      <c r="F1474" s="6">
        <f>_xlfn.XLOOKUP(tbDailies[[#This Row],[Date]],BTC_USD_History[Date],BTC_USD_History[Close],"n/a")</f>
        <v>6468.3999020000001</v>
      </c>
      <c r="G1474" s="6">
        <f>_xlfn.XLOOKUP(tbDailies[[#This Row],[Date]],ETH_USD_History[Date(UTC)],ETH_USD_History[Value],"n/a")</f>
        <v>303.64</v>
      </c>
      <c r="H1474" s="6">
        <f>_xlfn.XLOOKUP(tbDailies[[#This Row],[Date]],VOO_USD_History[Date],VOO_USD_History[Close],"n/a")</f>
        <v>236.13000500000001</v>
      </c>
      <c r="I1474" s="8">
        <f>_xlfn.XLOOKUP(tbDailies[[#This Row],[Date]],VIX_USD_History[DATE],VIX_USD_History[CLOSE],"n/a")</f>
        <v>10.18</v>
      </c>
      <c r="J1474" s="6">
        <f>tbDailies[[#This Row],[BTC-USD]]*tbDailies[[#This Row],[FX]]</f>
        <v>8339.7079936485989</v>
      </c>
      <c r="K1474" s="6">
        <f>tbDailies[[#This Row],[ETH-USD]]*tbDailies[[#This Row],[FX]]</f>
        <v>391.48305199999993</v>
      </c>
      <c r="L1474" s="16">
        <f>_xlfn.XLOOKUP(tbDailies[[#This Row],[Month]],tbMonthlies[Month],tbMonthlies[US Inflation],L1475)</f>
        <v>2.0400000000000001E-2</v>
      </c>
      <c r="M1474" s="39">
        <f>_xlfn.XLOOKUP(tbDailies[[#This Row],[Month]],tbMonthlies[Month],tbMonthlies[Buffett Indicator],M1475)</f>
        <v>1.3196482516566317</v>
      </c>
      <c r="N1474" s="39">
        <f>_xlfn.XLOOKUP(tbDailies[[#This Row],[Month]],tbMonthlies[Month],tbMonthlies[CPI Indicator],N1475)</f>
        <v>0.73997420051598972</v>
      </c>
      <c r="O1474" s="39">
        <f>_xlfn.XLOOKUP(tbDailies[[#This Row],[Month]],tbMonthlies[Month],tbMonthlies[Shiller PE],O1475)</f>
        <v>0.23670000000000002</v>
      </c>
      <c r="P1474" s="39">
        <f>_xlfn.XLOOKUP(tbDailies[[#This Row],[Month]],tbMonthlies[Month],tbMonthlies[Unemployment],P1475)</f>
        <v>4.0999999999999995E-2</v>
      </c>
      <c r="Q1474" s="48">
        <f>_xlfn.XLOOKUP(tbDailies[[#This Row],[Month]],tbMonthlies[Month],tbMonthlies[Debt to GDP],Q1475)</f>
        <v>77.341999999999999</v>
      </c>
    </row>
    <row r="1475" spans="2:17" ht="30" customHeight="1" x14ac:dyDescent="0.25">
      <c r="B1475" s="10">
        <v>43038</v>
      </c>
      <c r="C1475" s="18" t="str">
        <f>TEXT(tbDailies[[#This Row],[Date]],"mmm-yy")</f>
        <v>Oct-17</v>
      </c>
      <c r="D1475" s="4">
        <v>50</v>
      </c>
      <c r="E1475" s="4" t="str">
        <f>_xlfn.XLOOKUP(tbDailies[[#This Row],[Date]],FXUSDCAD[Date],FXUSDCAD[Rate],E1476)</f>
        <v>1.2837</v>
      </c>
      <c r="F1475" s="6">
        <f>_xlfn.XLOOKUP(tbDailies[[#This Row],[Date]],BTC_USD_History[Date],BTC_USD_History[Close],"n/a")</f>
        <v>6130.5297849999997</v>
      </c>
      <c r="G1475" s="6">
        <f>_xlfn.XLOOKUP(tbDailies[[#This Row],[Date]],ETH_USD_History[Date(UTC)],ETH_USD_History[Value],"n/a")</f>
        <v>306.8</v>
      </c>
      <c r="H1475" s="6">
        <f>_xlfn.XLOOKUP(tbDailies[[#This Row],[Date]],VOO_USD_History[Date],VOO_USD_History[Close],"n/a")</f>
        <v>235.86000100000001</v>
      </c>
      <c r="I1475" s="8">
        <f>_xlfn.XLOOKUP(tbDailies[[#This Row],[Date]],VIX_USD_History[DATE],VIX_USD_History[CLOSE],"n/a")</f>
        <v>10.5</v>
      </c>
      <c r="J1475" s="6">
        <f>tbDailies[[#This Row],[BTC-USD]]*tbDailies[[#This Row],[FX]]</f>
        <v>7869.7610850045003</v>
      </c>
      <c r="K1475" s="6">
        <f>tbDailies[[#This Row],[ETH-USD]]*tbDailies[[#This Row],[FX]]</f>
        <v>393.83916000000005</v>
      </c>
      <c r="L1475" s="16">
        <f>_xlfn.XLOOKUP(tbDailies[[#This Row],[Month]],tbMonthlies[Month],tbMonthlies[US Inflation],L1476)</f>
        <v>2.0400000000000001E-2</v>
      </c>
      <c r="M1475" s="39">
        <f>_xlfn.XLOOKUP(tbDailies[[#This Row],[Month]],tbMonthlies[Month],tbMonthlies[Buffett Indicator],M1476)</f>
        <v>1.3196482516566317</v>
      </c>
      <c r="N1475" s="39">
        <f>_xlfn.XLOOKUP(tbDailies[[#This Row],[Month]],tbMonthlies[Month],tbMonthlies[CPI Indicator],N1476)</f>
        <v>0.73997420051598972</v>
      </c>
      <c r="O1475" s="39">
        <f>_xlfn.XLOOKUP(tbDailies[[#This Row],[Month]],tbMonthlies[Month],tbMonthlies[Shiller PE],O1476)</f>
        <v>0.23670000000000002</v>
      </c>
      <c r="P1475" s="39">
        <f>_xlfn.XLOOKUP(tbDailies[[#This Row],[Month]],tbMonthlies[Month],tbMonthlies[Unemployment],P1476)</f>
        <v>4.0999999999999995E-2</v>
      </c>
      <c r="Q1475" s="48">
        <f>_xlfn.XLOOKUP(tbDailies[[#This Row],[Month]],tbMonthlies[Month],tbMonthlies[Debt to GDP],Q1476)</f>
        <v>77.341999999999999</v>
      </c>
    </row>
    <row r="1476" spans="2:17" ht="30" customHeight="1" x14ac:dyDescent="0.25">
      <c r="B1476" s="10">
        <v>43037</v>
      </c>
      <c r="C1476" s="18" t="str">
        <f>TEXT(tbDailies[[#This Row],[Date]],"mmm-yy")</f>
        <v>Oct-17</v>
      </c>
      <c r="D1476" s="4">
        <v>50</v>
      </c>
      <c r="E1476" s="4" t="str">
        <f>_xlfn.XLOOKUP(tbDailies[[#This Row],[Date]],FXUSDCAD[Date],FXUSDCAD[Rate],E1477)</f>
        <v>1.2874</v>
      </c>
      <c r="F1476" s="6">
        <f>_xlfn.XLOOKUP(tbDailies[[#This Row],[Date]],BTC_USD_History[Date],BTC_USD_History[Close],"n/a")</f>
        <v>6153.8500979999999</v>
      </c>
      <c r="G1476" s="6">
        <f>_xlfn.XLOOKUP(tbDailies[[#This Row],[Date]],ETH_USD_History[Date(UTC)],ETH_USD_History[Value],"n/a")</f>
        <v>304.04000000000002</v>
      </c>
      <c r="H1476" s="6" t="str">
        <f>_xlfn.XLOOKUP(tbDailies[[#This Row],[Date]],VOO_USD_History[Date],VOO_USD_History[Close],"n/a")</f>
        <v>n/a</v>
      </c>
      <c r="I1476" s="8" t="str">
        <f>_xlfn.XLOOKUP(tbDailies[[#This Row],[Date]],VIX_USD_History[DATE],VIX_USD_History[CLOSE],"n/a")</f>
        <v>n/a</v>
      </c>
      <c r="J1476" s="6">
        <f>tbDailies[[#This Row],[BTC-USD]]*tbDailies[[#This Row],[FX]]</f>
        <v>7922.4666161652003</v>
      </c>
      <c r="K1476" s="6">
        <f>tbDailies[[#This Row],[ETH-USD]]*tbDailies[[#This Row],[FX]]</f>
        <v>391.42109600000003</v>
      </c>
      <c r="L1476" s="16">
        <f>_xlfn.XLOOKUP(tbDailies[[#This Row],[Month]],tbMonthlies[Month],tbMonthlies[US Inflation],L1477)</f>
        <v>2.0400000000000001E-2</v>
      </c>
      <c r="M1476" s="39">
        <f>_xlfn.XLOOKUP(tbDailies[[#This Row],[Month]],tbMonthlies[Month],tbMonthlies[Buffett Indicator],M1477)</f>
        <v>1.3196482516566317</v>
      </c>
      <c r="N1476" s="39">
        <f>_xlfn.XLOOKUP(tbDailies[[#This Row],[Month]],tbMonthlies[Month],tbMonthlies[CPI Indicator],N1477)</f>
        <v>0.73997420051598972</v>
      </c>
      <c r="O1476" s="39">
        <f>_xlfn.XLOOKUP(tbDailies[[#This Row],[Month]],tbMonthlies[Month],tbMonthlies[Shiller PE],O1477)</f>
        <v>0.23670000000000002</v>
      </c>
      <c r="P1476" s="39">
        <f>_xlfn.XLOOKUP(tbDailies[[#This Row],[Month]],tbMonthlies[Month],tbMonthlies[Unemployment],P1477)</f>
        <v>4.0999999999999995E-2</v>
      </c>
      <c r="Q1476" s="48">
        <f>_xlfn.XLOOKUP(tbDailies[[#This Row],[Month]],tbMonthlies[Month],tbMonthlies[Debt to GDP],Q1477)</f>
        <v>77.341999999999999</v>
      </c>
    </row>
    <row r="1477" spans="2:17" ht="30" customHeight="1" x14ac:dyDescent="0.25">
      <c r="B1477" s="10">
        <v>43036</v>
      </c>
      <c r="C1477" s="18" t="str">
        <f>TEXT(tbDailies[[#This Row],[Date]],"mmm-yy")</f>
        <v>Oct-17</v>
      </c>
      <c r="D1477" s="4">
        <v>50</v>
      </c>
      <c r="E1477" s="4" t="str">
        <f>_xlfn.XLOOKUP(tbDailies[[#This Row],[Date]],FXUSDCAD[Date],FXUSDCAD[Rate],E1478)</f>
        <v>1.2874</v>
      </c>
      <c r="F1477" s="6">
        <f>_xlfn.XLOOKUP(tbDailies[[#This Row],[Date]],BTC_USD_History[Date],BTC_USD_History[Close],"n/a")</f>
        <v>5753.0898440000001</v>
      </c>
      <c r="G1477" s="6">
        <f>_xlfn.XLOOKUP(tbDailies[[#This Row],[Date]],ETH_USD_History[Date(UTC)],ETH_USD_History[Value],"n/a")</f>
        <v>293.35000000000002</v>
      </c>
      <c r="H1477" s="6" t="str">
        <f>_xlfn.XLOOKUP(tbDailies[[#This Row],[Date]],VOO_USD_History[Date],VOO_USD_History[Close],"n/a")</f>
        <v>n/a</v>
      </c>
      <c r="I1477" s="8" t="str">
        <f>_xlfn.XLOOKUP(tbDailies[[#This Row],[Date]],VIX_USD_History[DATE],VIX_USD_History[CLOSE],"n/a")</f>
        <v>n/a</v>
      </c>
      <c r="J1477" s="6">
        <f>tbDailies[[#This Row],[BTC-USD]]*tbDailies[[#This Row],[FX]]</f>
        <v>7406.5278651656008</v>
      </c>
      <c r="K1477" s="6">
        <f>tbDailies[[#This Row],[ETH-USD]]*tbDailies[[#This Row],[FX]]</f>
        <v>377.65879000000007</v>
      </c>
      <c r="L1477" s="16">
        <f>_xlfn.XLOOKUP(tbDailies[[#This Row],[Month]],tbMonthlies[Month],tbMonthlies[US Inflation],L1478)</f>
        <v>2.0400000000000001E-2</v>
      </c>
      <c r="M1477" s="39">
        <f>_xlfn.XLOOKUP(tbDailies[[#This Row],[Month]],tbMonthlies[Month],tbMonthlies[Buffett Indicator],M1478)</f>
        <v>1.3196482516566317</v>
      </c>
      <c r="N1477" s="39">
        <f>_xlfn.XLOOKUP(tbDailies[[#This Row],[Month]],tbMonthlies[Month],tbMonthlies[CPI Indicator],N1478)</f>
        <v>0.73997420051598972</v>
      </c>
      <c r="O1477" s="39">
        <f>_xlfn.XLOOKUP(tbDailies[[#This Row],[Month]],tbMonthlies[Month],tbMonthlies[Shiller PE],O1478)</f>
        <v>0.23670000000000002</v>
      </c>
      <c r="P1477" s="39">
        <f>_xlfn.XLOOKUP(tbDailies[[#This Row],[Month]],tbMonthlies[Month],tbMonthlies[Unemployment],P1478)</f>
        <v>4.0999999999999995E-2</v>
      </c>
      <c r="Q1477" s="48">
        <f>_xlfn.XLOOKUP(tbDailies[[#This Row],[Month]],tbMonthlies[Month],tbMonthlies[Debt to GDP],Q1478)</f>
        <v>77.341999999999999</v>
      </c>
    </row>
    <row r="1478" spans="2:17" ht="30" customHeight="1" x14ac:dyDescent="0.25">
      <c r="B1478" s="10">
        <v>43035</v>
      </c>
      <c r="C1478" s="18" t="str">
        <f>TEXT(tbDailies[[#This Row],[Date]],"mmm-yy")</f>
        <v>Oct-17</v>
      </c>
      <c r="D1478" s="4">
        <v>50</v>
      </c>
      <c r="E1478" s="4" t="str">
        <f>_xlfn.XLOOKUP(tbDailies[[#This Row],[Date]],FXUSDCAD[Date],FXUSDCAD[Rate],E1479)</f>
        <v>1.2874</v>
      </c>
      <c r="F1478" s="6">
        <f>_xlfn.XLOOKUP(tbDailies[[#This Row],[Date]],BTC_USD_History[Date],BTC_USD_History[Close],"n/a")</f>
        <v>5780.8999020000001</v>
      </c>
      <c r="G1478" s="6">
        <f>_xlfn.XLOOKUP(tbDailies[[#This Row],[Date]],ETH_USD_History[Date(UTC)],ETH_USD_History[Value],"n/a")</f>
        <v>296.36</v>
      </c>
      <c r="H1478" s="6">
        <f>_xlfn.XLOOKUP(tbDailies[[#This Row],[Date]],VOO_USD_History[Date],VOO_USD_History[Close],"n/a")</f>
        <v>236.720001</v>
      </c>
      <c r="I1478" s="8">
        <f>_xlfn.XLOOKUP(tbDailies[[#This Row],[Date]],VIX_USD_History[DATE],VIX_USD_History[CLOSE],"n/a")</f>
        <v>9.8000000000000007</v>
      </c>
      <c r="J1478" s="6">
        <f>tbDailies[[#This Row],[BTC-USD]]*tbDailies[[#This Row],[FX]]</f>
        <v>7442.3305338348009</v>
      </c>
      <c r="K1478" s="6">
        <f>tbDailies[[#This Row],[ETH-USD]]*tbDailies[[#This Row],[FX]]</f>
        <v>381.53386400000005</v>
      </c>
      <c r="L1478" s="16">
        <f>_xlfn.XLOOKUP(tbDailies[[#This Row],[Month]],tbMonthlies[Month],tbMonthlies[US Inflation],L1479)</f>
        <v>2.0400000000000001E-2</v>
      </c>
      <c r="M1478" s="39">
        <f>_xlfn.XLOOKUP(tbDailies[[#This Row],[Month]],tbMonthlies[Month],tbMonthlies[Buffett Indicator],M1479)</f>
        <v>1.3196482516566317</v>
      </c>
      <c r="N1478" s="39">
        <f>_xlfn.XLOOKUP(tbDailies[[#This Row],[Month]],tbMonthlies[Month],tbMonthlies[CPI Indicator],N1479)</f>
        <v>0.73997420051598972</v>
      </c>
      <c r="O1478" s="39">
        <f>_xlfn.XLOOKUP(tbDailies[[#This Row],[Month]],tbMonthlies[Month],tbMonthlies[Shiller PE],O1479)</f>
        <v>0.23670000000000002</v>
      </c>
      <c r="P1478" s="39">
        <f>_xlfn.XLOOKUP(tbDailies[[#This Row],[Month]],tbMonthlies[Month],tbMonthlies[Unemployment],P1479)</f>
        <v>4.0999999999999995E-2</v>
      </c>
      <c r="Q1478" s="48">
        <f>_xlfn.XLOOKUP(tbDailies[[#This Row],[Month]],tbMonthlies[Month],tbMonthlies[Debt to GDP],Q1479)</f>
        <v>77.341999999999999</v>
      </c>
    </row>
    <row r="1479" spans="2:17" ht="30" customHeight="1" x14ac:dyDescent="0.25">
      <c r="B1479" s="10">
        <v>43034</v>
      </c>
      <c r="C1479" s="18" t="str">
        <f>TEXT(tbDailies[[#This Row],[Date]],"mmm-yy")</f>
        <v>Oct-17</v>
      </c>
      <c r="D1479" s="4">
        <v>50</v>
      </c>
      <c r="E1479" s="4" t="str">
        <f>_xlfn.XLOOKUP(tbDailies[[#This Row],[Date]],FXUSDCAD[Date],FXUSDCAD[Rate],E1480)</f>
        <v>1.2831</v>
      </c>
      <c r="F1479" s="6">
        <f>_xlfn.XLOOKUP(tbDailies[[#This Row],[Date]],BTC_USD_History[Date],BTC_USD_History[Close],"n/a")</f>
        <v>5904.830078</v>
      </c>
      <c r="G1479" s="6">
        <f>_xlfn.XLOOKUP(tbDailies[[#This Row],[Date]],ETH_USD_History[Date(UTC)],ETH_USD_History[Value],"n/a")</f>
        <v>295.54000000000002</v>
      </c>
      <c r="H1479" s="6">
        <f>_xlfn.XLOOKUP(tbDailies[[#This Row],[Date]],VOO_USD_History[Date],VOO_USD_History[Close],"n/a")</f>
        <v>234.720001</v>
      </c>
      <c r="I1479" s="8">
        <f>_xlfn.XLOOKUP(tbDailies[[#This Row],[Date]],VIX_USD_History[DATE],VIX_USD_History[CLOSE],"n/a")</f>
        <v>11.3</v>
      </c>
      <c r="J1479" s="6">
        <f>tbDailies[[#This Row],[BTC-USD]]*tbDailies[[#This Row],[FX]]</f>
        <v>7576.4874730817992</v>
      </c>
      <c r="K1479" s="6">
        <f>tbDailies[[#This Row],[ETH-USD]]*tbDailies[[#This Row],[FX]]</f>
        <v>379.20737400000002</v>
      </c>
      <c r="L1479" s="16">
        <f>_xlfn.XLOOKUP(tbDailies[[#This Row],[Month]],tbMonthlies[Month],tbMonthlies[US Inflation],L1480)</f>
        <v>2.0400000000000001E-2</v>
      </c>
      <c r="M1479" s="39">
        <f>_xlfn.XLOOKUP(tbDailies[[#This Row],[Month]],tbMonthlies[Month],tbMonthlies[Buffett Indicator],M1480)</f>
        <v>1.3196482516566317</v>
      </c>
      <c r="N1479" s="39">
        <f>_xlfn.XLOOKUP(tbDailies[[#This Row],[Month]],tbMonthlies[Month],tbMonthlies[CPI Indicator],N1480)</f>
        <v>0.73997420051598972</v>
      </c>
      <c r="O1479" s="39">
        <f>_xlfn.XLOOKUP(tbDailies[[#This Row],[Month]],tbMonthlies[Month],tbMonthlies[Shiller PE],O1480)</f>
        <v>0.23670000000000002</v>
      </c>
      <c r="P1479" s="39">
        <f>_xlfn.XLOOKUP(tbDailies[[#This Row],[Month]],tbMonthlies[Month],tbMonthlies[Unemployment],P1480)</f>
        <v>4.0999999999999995E-2</v>
      </c>
      <c r="Q1479" s="48">
        <f>_xlfn.XLOOKUP(tbDailies[[#This Row],[Month]],tbMonthlies[Month],tbMonthlies[Debt to GDP],Q1480)</f>
        <v>77.341999999999999</v>
      </c>
    </row>
    <row r="1480" spans="2:17" ht="30" customHeight="1" x14ac:dyDescent="0.25">
      <c r="B1480" s="10">
        <v>43033</v>
      </c>
      <c r="C1480" s="18" t="str">
        <f>TEXT(tbDailies[[#This Row],[Date]],"mmm-yy")</f>
        <v>Oct-17</v>
      </c>
      <c r="D1480" s="4">
        <v>50</v>
      </c>
      <c r="E1480" s="4" t="str">
        <f>_xlfn.XLOOKUP(tbDailies[[#This Row],[Date]],FXUSDCAD[Date],FXUSDCAD[Rate],E1481)</f>
        <v>1.2771</v>
      </c>
      <c r="F1480" s="6">
        <f>_xlfn.XLOOKUP(tbDailies[[#This Row],[Date]],BTC_USD_History[Date],BTC_USD_History[Close],"n/a")</f>
        <v>5750.7998049999997</v>
      </c>
      <c r="G1480" s="6">
        <f>_xlfn.XLOOKUP(tbDailies[[#This Row],[Date]],ETH_USD_History[Date(UTC)],ETH_USD_History[Value],"n/a")</f>
        <v>296.35000000000002</v>
      </c>
      <c r="H1480" s="6">
        <f>_xlfn.XLOOKUP(tbDailies[[#This Row],[Date]],VOO_USD_History[Date],VOO_USD_History[Close],"n/a")</f>
        <v>234.5</v>
      </c>
      <c r="I1480" s="8">
        <f>_xlfn.XLOOKUP(tbDailies[[#This Row],[Date]],VIX_USD_History[DATE],VIX_USD_History[CLOSE],"n/a")</f>
        <v>11.23</v>
      </c>
      <c r="J1480" s="6">
        <f>tbDailies[[#This Row],[BTC-USD]]*tbDailies[[#This Row],[FX]]</f>
        <v>7344.3464309654992</v>
      </c>
      <c r="K1480" s="6">
        <f>tbDailies[[#This Row],[ETH-USD]]*tbDailies[[#This Row],[FX]]</f>
        <v>378.46858500000002</v>
      </c>
      <c r="L1480" s="16">
        <f>_xlfn.XLOOKUP(tbDailies[[#This Row],[Month]],tbMonthlies[Month],tbMonthlies[US Inflation],L1481)</f>
        <v>2.0400000000000001E-2</v>
      </c>
      <c r="M1480" s="39">
        <f>_xlfn.XLOOKUP(tbDailies[[#This Row],[Month]],tbMonthlies[Month],tbMonthlies[Buffett Indicator],M1481)</f>
        <v>1.3196482516566317</v>
      </c>
      <c r="N1480" s="39">
        <f>_xlfn.XLOOKUP(tbDailies[[#This Row],[Month]],tbMonthlies[Month],tbMonthlies[CPI Indicator],N1481)</f>
        <v>0.73997420051598972</v>
      </c>
      <c r="O1480" s="39">
        <f>_xlfn.XLOOKUP(tbDailies[[#This Row],[Month]],tbMonthlies[Month],tbMonthlies[Shiller PE],O1481)</f>
        <v>0.23670000000000002</v>
      </c>
      <c r="P1480" s="39">
        <f>_xlfn.XLOOKUP(tbDailies[[#This Row],[Month]],tbMonthlies[Month],tbMonthlies[Unemployment],P1481)</f>
        <v>4.0999999999999995E-2</v>
      </c>
      <c r="Q1480" s="48">
        <f>_xlfn.XLOOKUP(tbDailies[[#This Row],[Month]],tbMonthlies[Month],tbMonthlies[Debt to GDP],Q1481)</f>
        <v>77.341999999999999</v>
      </c>
    </row>
    <row r="1481" spans="2:17" ht="30" customHeight="1" x14ac:dyDescent="0.25">
      <c r="B1481" s="10">
        <v>43032</v>
      </c>
      <c r="C1481" s="18" t="str">
        <f>TEXT(tbDailies[[#This Row],[Date]],"mmm-yy")</f>
        <v>Oct-17</v>
      </c>
      <c r="D1481" s="4">
        <v>50</v>
      </c>
      <c r="E1481" s="4" t="str">
        <f>_xlfn.XLOOKUP(tbDailies[[#This Row],[Date]],FXUSDCAD[Date],FXUSDCAD[Rate],E1482)</f>
        <v>1.2666</v>
      </c>
      <c r="F1481" s="6">
        <f>_xlfn.XLOOKUP(tbDailies[[#This Row],[Date]],BTC_USD_History[Date],BTC_USD_History[Close],"n/a")</f>
        <v>5526.6401370000003</v>
      </c>
      <c r="G1481" s="6">
        <f>_xlfn.XLOOKUP(tbDailies[[#This Row],[Date]],ETH_USD_History[Date(UTC)],ETH_USD_History[Value],"n/a")</f>
        <v>296.5</v>
      </c>
      <c r="H1481" s="6">
        <f>_xlfn.XLOOKUP(tbDailies[[#This Row],[Date]],VOO_USD_History[Date],VOO_USD_History[Close],"n/a")</f>
        <v>235.63000500000001</v>
      </c>
      <c r="I1481" s="8">
        <f>_xlfn.XLOOKUP(tbDailies[[#This Row],[Date]],VIX_USD_History[DATE],VIX_USD_History[CLOSE],"n/a")</f>
        <v>11.16</v>
      </c>
      <c r="J1481" s="6">
        <f>tbDailies[[#This Row],[BTC-USD]]*tbDailies[[#This Row],[FX]]</f>
        <v>7000.0423975242002</v>
      </c>
      <c r="K1481" s="6">
        <f>tbDailies[[#This Row],[ETH-USD]]*tbDailies[[#This Row],[FX]]</f>
        <v>375.54689999999999</v>
      </c>
      <c r="L1481" s="16">
        <f>_xlfn.XLOOKUP(tbDailies[[#This Row],[Month]],tbMonthlies[Month],tbMonthlies[US Inflation],L1482)</f>
        <v>2.0400000000000001E-2</v>
      </c>
      <c r="M1481" s="39">
        <f>_xlfn.XLOOKUP(tbDailies[[#This Row],[Month]],tbMonthlies[Month],tbMonthlies[Buffett Indicator],M1482)</f>
        <v>1.3196482516566317</v>
      </c>
      <c r="N1481" s="39">
        <f>_xlfn.XLOOKUP(tbDailies[[#This Row],[Month]],tbMonthlies[Month],tbMonthlies[CPI Indicator],N1482)</f>
        <v>0.73997420051598972</v>
      </c>
      <c r="O1481" s="39">
        <f>_xlfn.XLOOKUP(tbDailies[[#This Row],[Month]],tbMonthlies[Month],tbMonthlies[Shiller PE],O1482)</f>
        <v>0.23670000000000002</v>
      </c>
      <c r="P1481" s="39">
        <f>_xlfn.XLOOKUP(tbDailies[[#This Row],[Month]],tbMonthlies[Month],tbMonthlies[Unemployment],P1482)</f>
        <v>4.0999999999999995E-2</v>
      </c>
      <c r="Q1481" s="48">
        <f>_xlfn.XLOOKUP(tbDailies[[#This Row],[Month]],tbMonthlies[Month],tbMonthlies[Debt to GDP],Q1482)</f>
        <v>77.341999999999999</v>
      </c>
    </row>
    <row r="1482" spans="2:17" ht="30" customHeight="1" x14ac:dyDescent="0.25">
      <c r="B1482" s="10">
        <v>43031</v>
      </c>
      <c r="C1482" s="18" t="str">
        <f>TEXT(tbDailies[[#This Row],[Date]],"mmm-yy")</f>
        <v>Oct-17</v>
      </c>
      <c r="D1482" s="4">
        <v>50</v>
      </c>
      <c r="E1482" s="4" t="str">
        <f>_xlfn.XLOOKUP(tbDailies[[#This Row],[Date]],FXUSDCAD[Date],FXUSDCAD[Rate],E1483)</f>
        <v>1.2644</v>
      </c>
      <c r="F1482" s="6">
        <f>_xlfn.XLOOKUP(tbDailies[[#This Row],[Date]],BTC_USD_History[Date],BTC_USD_History[Close],"n/a")</f>
        <v>5930.3198240000002</v>
      </c>
      <c r="G1482" s="6">
        <f>_xlfn.XLOOKUP(tbDailies[[#This Row],[Date]],ETH_USD_History[Date(UTC)],ETH_USD_History[Value],"n/a")</f>
        <v>285.27</v>
      </c>
      <c r="H1482" s="6">
        <f>_xlfn.XLOOKUP(tbDailies[[#This Row],[Date]],VOO_USD_History[Date],VOO_USD_History[Close],"n/a")</f>
        <v>235.300003</v>
      </c>
      <c r="I1482" s="8">
        <f>_xlfn.XLOOKUP(tbDailies[[#This Row],[Date]],VIX_USD_History[DATE],VIX_USD_History[CLOSE],"n/a")</f>
        <v>11.07</v>
      </c>
      <c r="J1482" s="6">
        <f>tbDailies[[#This Row],[BTC-USD]]*tbDailies[[#This Row],[FX]]</f>
        <v>7498.2963854656</v>
      </c>
      <c r="K1482" s="6">
        <f>tbDailies[[#This Row],[ETH-USD]]*tbDailies[[#This Row],[FX]]</f>
        <v>360.69538799999998</v>
      </c>
      <c r="L1482" s="16">
        <f>_xlfn.XLOOKUP(tbDailies[[#This Row],[Month]],tbMonthlies[Month],tbMonthlies[US Inflation],L1483)</f>
        <v>2.0400000000000001E-2</v>
      </c>
      <c r="M1482" s="39">
        <f>_xlfn.XLOOKUP(tbDailies[[#This Row],[Month]],tbMonthlies[Month],tbMonthlies[Buffett Indicator],M1483)</f>
        <v>1.3196482516566317</v>
      </c>
      <c r="N1482" s="39">
        <f>_xlfn.XLOOKUP(tbDailies[[#This Row],[Month]],tbMonthlies[Month],tbMonthlies[CPI Indicator],N1483)</f>
        <v>0.73997420051598972</v>
      </c>
      <c r="O1482" s="39">
        <f>_xlfn.XLOOKUP(tbDailies[[#This Row],[Month]],tbMonthlies[Month],tbMonthlies[Shiller PE],O1483)</f>
        <v>0.23670000000000002</v>
      </c>
      <c r="P1482" s="39">
        <f>_xlfn.XLOOKUP(tbDailies[[#This Row],[Month]],tbMonthlies[Month],tbMonthlies[Unemployment],P1483)</f>
        <v>4.0999999999999995E-2</v>
      </c>
      <c r="Q1482" s="48">
        <f>_xlfn.XLOOKUP(tbDailies[[#This Row],[Month]],tbMonthlies[Month],tbMonthlies[Debt to GDP],Q1483)</f>
        <v>77.341999999999999</v>
      </c>
    </row>
    <row r="1483" spans="2:17" ht="30" customHeight="1" x14ac:dyDescent="0.25">
      <c r="B1483" s="10">
        <v>43030</v>
      </c>
      <c r="C1483" s="18" t="str">
        <f>TEXT(tbDailies[[#This Row],[Date]],"mmm-yy")</f>
        <v>Oct-17</v>
      </c>
      <c r="D1483" s="4">
        <v>50</v>
      </c>
      <c r="E1483" s="4" t="str">
        <f>_xlfn.XLOOKUP(tbDailies[[#This Row],[Date]],FXUSDCAD[Date],FXUSDCAD[Rate],E1484)</f>
        <v>1.2601</v>
      </c>
      <c r="F1483" s="6">
        <f>_xlfn.XLOOKUP(tbDailies[[#This Row],[Date]],BTC_USD_History[Date],BTC_USD_History[Close],"n/a")</f>
        <v>6008.419922</v>
      </c>
      <c r="G1483" s="6">
        <f>_xlfn.XLOOKUP(tbDailies[[#This Row],[Date]],ETH_USD_History[Date(UTC)],ETH_USD_History[Value],"n/a")</f>
        <v>294.02999999999997</v>
      </c>
      <c r="H1483" s="6" t="str">
        <f>_xlfn.XLOOKUP(tbDailies[[#This Row],[Date]],VOO_USD_History[Date],VOO_USD_History[Close],"n/a")</f>
        <v>n/a</v>
      </c>
      <c r="I1483" s="8" t="str">
        <f>_xlfn.XLOOKUP(tbDailies[[#This Row],[Date]],VIX_USD_History[DATE],VIX_USD_History[CLOSE],"n/a")</f>
        <v>n/a</v>
      </c>
      <c r="J1483" s="6">
        <f>tbDailies[[#This Row],[BTC-USD]]*tbDailies[[#This Row],[FX]]</f>
        <v>7571.2099437121997</v>
      </c>
      <c r="K1483" s="6">
        <f>tbDailies[[#This Row],[ETH-USD]]*tbDailies[[#This Row],[FX]]</f>
        <v>370.50720299999995</v>
      </c>
      <c r="L1483" s="16">
        <f>_xlfn.XLOOKUP(tbDailies[[#This Row],[Month]],tbMonthlies[Month],tbMonthlies[US Inflation],L1484)</f>
        <v>2.0400000000000001E-2</v>
      </c>
      <c r="M1483" s="39">
        <f>_xlfn.XLOOKUP(tbDailies[[#This Row],[Month]],tbMonthlies[Month],tbMonthlies[Buffett Indicator],M1484)</f>
        <v>1.3196482516566317</v>
      </c>
      <c r="N1483" s="39">
        <f>_xlfn.XLOOKUP(tbDailies[[#This Row],[Month]],tbMonthlies[Month],tbMonthlies[CPI Indicator],N1484)</f>
        <v>0.73997420051598972</v>
      </c>
      <c r="O1483" s="39">
        <f>_xlfn.XLOOKUP(tbDailies[[#This Row],[Month]],tbMonthlies[Month],tbMonthlies[Shiller PE],O1484)</f>
        <v>0.23670000000000002</v>
      </c>
      <c r="P1483" s="39">
        <f>_xlfn.XLOOKUP(tbDailies[[#This Row],[Month]],tbMonthlies[Month],tbMonthlies[Unemployment],P1484)</f>
        <v>4.0999999999999995E-2</v>
      </c>
      <c r="Q1483" s="48">
        <f>_xlfn.XLOOKUP(tbDailies[[#This Row],[Month]],tbMonthlies[Month],tbMonthlies[Debt to GDP],Q1484)</f>
        <v>77.341999999999999</v>
      </c>
    </row>
    <row r="1484" spans="2:17" ht="30" customHeight="1" x14ac:dyDescent="0.25">
      <c r="B1484" s="10">
        <v>43029</v>
      </c>
      <c r="C1484" s="18" t="str">
        <f>TEXT(tbDailies[[#This Row],[Date]],"mmm-yy")</f>
        <v>Oct-17</v>
      </c>
      <c r="D1484" s="4">
        <v>50</v>
      </c>
      <c r="E1484" s="4" t="str">
        <f>_xlfn.XLOOKUP(tbDailies[[#This Row],[Date]],FXUSDCAD[Date],FXUSDCAD[Rate],E1485)</f>
        <v>1.2601</v>
      </c>
      <c r="F1484" s="6">
        <f>_xlfn.XLOOKUP(tbDailies[[#This Row],[Date]],BTC_USD_History[Date],BTC_USD_History[Close],"n/a")</f>
        <v>6031.6000979999999</v>
      </c>
      <c r="G1484" s="6">
        <f>_xlfn.XLOOKUP(tbDailies[[#This Row],[Date]],ETH_USD_History[Date(UTC)],ETH_USD_History[Value],"n/a")</f>
        <v>299.55</v>
      </c>
      <c r="H1484" s="6" t="str">
        <f>_xlfn.XLOOKUP(tbDailies[[#This Row],[Date]],VOO_USD_History[Date],VOO_USD_History[Close],"n/a")</f>
        <v>n/a</v>
      </c>
      <c r="I1484" s="8" t="str">
        <f>_xlfn.XLOOKUP(tbDailies[[#This Row],[Date]],VIX_USD_History[DATE],VIX_USD_History[CLOSE],"n/a")</f>
        <v>n/a</v>
      </c>
      <c r="J1484" s="6">
        <f>tbDailies[[#This Row],[BTC-USD]]*tbDailies[[#This Row],[FX]]</f>
        <v>7600.4192834897995</v>
      </c>
      <c r="K1484" s="6">
        <f>tbDailies[[#This Row],[ETH-USD]]*tbDailies[[#This Row],[FX]]</f>
        <v>377.46295500000002</v>
      </c>
      <c r="L1484" s="16">
        <f>_xlfn.XLOOKUP(tbDailies[[#This Row],[Month]],tbMonthlies[Month],tbMonthlies[US Inflation],L1485)</f>
        <v>2.0400000000000001E-2</v>
      </c>
      <c r="M1484" s="39">
        <f>_xlfn.XLOOKUP(tbDailies[[#This Row],[Month]],tbMonthlies[Month],tbMonthlies[Buffett Indicator],M1485)</f>
        <v>1.3196482516566317</v>
      </c>
      <c r="N1484" s="39">
        <f>_xlfn.XLOOKUP(tbDailies[[#This Row],[Month]],tbMonthlies[Month],tbMonthlies[CPI Indicator],N1485)</f>
        <v>0.73997420051598972</v>
      </c>
      <c r="O1484" s="39">
        <f>_xlfn.XLOOKUP(tbDailies[[#This Row],[Month]],tbMonthlies[Month],tbMonthlies[Shiller PE],O1485)</f>
        <v>0.23670000000000002</v>
      </c>
      <c r="P1484" s="39">
        <f>_xlfn.XLOOKUP(tbDailies[[#This Row],[Month]],tbMonthlies[Month],tbMonthlies[Unemployment],P1485)</f>
        <v>4.0999999999999995E-2</v>
      </c>
      <c r="Q1484" s="48">
        <f>_xlfn.XLOOKUP(tbDailies[[#This Row],[Month]],tbMonthlies[Month],tbMonthlies[Debt to GDP],Q1485)</f>
        <v>77.341999999999999</v>
      </c>
    </row>
    <row r="1485" spans="2:17" ht="30" customHeight="1" x14ac:dyDescent="0.25">
      <c r="B1485" s="10">
        <v>43028</v>
      </c>
      <c r="C1485" s="18" t="str">
        <f>TEXT(tbDailies[[#This Row],[Date]],"mmm-yy")</f>
        <v>Oct-17</v>
      </c>
      <c r="D1485" s="4">
        <v>50</v>
      </c>
      <c r="E1485" s="4" t="str">
        <f>_xlfn.XLOOKUP(tbDailies[[#This Row],[Date]],FXUSDCAD[Date],FXUSDCAD[Rate],E1486)</f>
        <v>1.2601</v>
      </c>
      <c r="F1485" s="6">
        <f>_xlfn.XLOOKUP(tbDailies[[#This Row],[Date]],BTC_USD_History[Date],BTC_USD_History[Close],"n/a")</f>
        <v>6011.4501950000003</v>
      </c>
      <c r="G1485" s="6">
        <f>_xlfn.XLOOKUP(tbDailies[[#This Row],[Date]],ETH_USD_History[Date(UTC)],ETH_USD_History[Value],"n/a")</f>
        <v>303.08</v>
      </c>
      <c r="H1485" s="6">
        <f>_xlfn.XLOOKUP(tbDailies[[#This Row],[Date]],VOO_USD_History[Date],VOO_USD_History[Close],"n/a")</f>
        <v>236.16000399999999</v>
      </c>
      <c r="I1485" s="8">
        <f>_xlfn.XLOOKUP(tbDailies[[#This Row],[Date]],VIX_USD_History[DATE],VIX_USD_History[CLOSE],"n/a")</f>
        <v>9.9700000000000006</v>
      </c>
      <c r="J1485" s="6">
        <f>tbDailies[[#This Row],[BTC-USD]]*tbDailies[[#This Row],[FX]]</f>
        <v>7575.0283907195007</v>
      </c>
      <c r="K1485" s="6">
        <f>tbDailies[[#This Row],[ETH-USD]]*tbDailies[[#This Row],[FX]]</f>
        <v>381.91110799999996</v>
      </c>
      <c r="L1485" s="16">
        <f>_xlfn.XLOOKUP(tbDailies[[#This Row],[Month]],tbMonthlies[Month],tbMonthlies[US Inflation],L1486)</f>
        <v>2.0400000000000001E-2</v>
      </c>
      <c r="M1485" s="39">
        <f>_xlfn.XLOOKUP(tbDailies[[#This Row],[Month]],tbMonthlies[Month],tbMonthlies[Buffett Indicator],M1486)</f>
        <v>1.3196482516566317</v>
      </c>
      <c r="N1485" s="39">
        <f>_xlfn.XLOOKUP(tbDailies[[#This Row],[Month]],tbMonthlies[Month],tbMonthlies[CPI Indicator],N1486)</f>
        <v>0.73997420051598972</v>
      </c>
      <c r="O1485" s="39">
        <f>_xlfn.XLOOKUP(tbDailies[[#This Row],[Month]],tbMonthlies[Month],tbMonthlies[Shiller PE],O1486)</f>
        <v>0.23670000000000002</v>
      </c>
      <c r="P1485" s="39">
        <f>_xlfn.XLOOKUP(tbDailies[[#This Row],[Month]],tbMonthlies[Month],tbMonthlies[Unemployment],P1486)</f>
        <v>4.0999999999999995E-2</v>
      </c>
      <c r="Q1485" s="48">
        <f>_xlfn.XLOOKUP(tbDailies[[#This Row],[Month]],tbMonthlies[Month],tbMonthlies[Debt to GDP],Q1486)</f>
        <v>77.341999999999999</v>
      </c>
    </row>
    <row r="1486" spans="2:17" ht="30" customHeight="1" x14ac:dyDescent="0.25">
      <c r="B1486" s="10">
        <v>43027</v>
      </c>
      <c r="C1486" s="18" t="str">
        <f>TEXT(tbDailies[[#This Row],[Date]],"mmm-yy")</f>
        <v>Oct-17</v>
      </c>
      <c r="D1486" s="4">
        <v>50</v>
      </c>
      <c r="E1486" s="4" t="str">
        <f>_xlfn.XLOOKUP(tbDailies[[#This Row],[Date]],FXUSDCAD[Date],FXUSDCAD[Rate],E1487)</f>
        <v>1.2478</v>
      </c>
      <c r="F1486" s="6">
        <f>_xlfn.XLOOKUP(tbDailies[[#This Row],[Date]],BTC_USD_History[Date],BTC_USD_History[Close],"n/a")</f>
        <v>5708.5200199999999</v>
      </c>
      <c r="G1486" s="6">
        <f>_xlfn.XLOOKUP(tbDailies[[#This Row],[Date]],ETH_USD_History[Date(UTC)],ETH_USD_History[Value],"n/a")</f>
        <v>307.41000000000003</v>
      </c>
      <c r="H1486" s="6">
        <f>_xlfn.XLOOKUP(tbDailies[[#This Row],[Date]],VOO_USD_History[Date],VOO_USD_History[Close],"n/a")</f>
        <v>234.990005</v>
      </c>
      <c r="I1486" s="8">
        <f>_xlfn.XLOOKUP(tbDailies[[#This Row],[Date]],VIX_USD_History[DATE],VIX_USD_History[CLOSE],"n/a")</f>
        <v>10.050000000000001</v>
      </c>
      <c r="J1486" s="6">
        <f>tbDailies[[#This Row],[BTC-USD]]*tbDailies[[#This Row],[FX]]</f>
        <v>7123.0912809560004</v>
      </c>
      <c r="K1486" s="6">
        <f>tbDailies[[#This Row],[ETH-USD]]*tbDailies[[#This Row],[FX]]</f>
        <v>383.58619800000002</v>
      </c>
      <c r="L1486" s="16">
        <f>_xlfn.XLOOKUP(tbDailies[[#This Row],[Month]],tbMonthlies[Month],tbMonthlies[US Inflation],L1487)</f>
        <v>2.0400000000000001E-2</v>
      </c>
      <c r="M1486" s="39">
        <f>_xlfn.XLOOKUP(tbDailies[[#This Row],[Month]],tbMonthlies[Month],tbMonthlies[Buffett Indicator],M1487)</f>
        <v>1.3196482516566317</v>
      </c>
      <c r="N1486" s="39">
        <f>_xlfn.XLOOKUP(tbDailies[[#This Row],[Month]],tbMonthlies[Month],tbMonthlies[CPI Indicator],N1487)</f>
        <v>0.73997420051598972</v>
      </c>
      <c r="O1486" s="39">
        <f>_xlfn.XLOOKUP(tbDailies[[#This Row],[Month]],tbMonthlies[Month],tbMonthlies[Shiller PE],O1487)</f>
        <v>0.23670000000000002</v>
      </c>
      <c r="P1486" s="39">
        <f>_xlfn.XLOOKUP(tbDailies[[#This Row],[Month]],tbMonthlies[Month],tbMonthlies[Unemployment],P1487)</f>
        <v>4.0999999999999995E-2</v>
      </c>
      <c r="Q1486" s="48">
        <f>_xlfn.XLOOKUP(tbDailies[[#This Row],[Month]],tbMonthlies[Month],tbMonthlies[Debt to GDP],Q1487)</f>
        <v>77.341999999999999</v>
      </c>
    </row>
    <row r="1487" spans="2:17" ht="30" customHeight="1" x14ac:dyDescent="0.25">
      <c r="B1487" s="10">
        <v>43026</v>
      </c>
      <c r="C1487" s="18" t="str">
        <f>TEXT(tbDailies[[#This Row],[Date]],"mmm-yy")</f>
        <v>Oct-17</v>
      </c>
      <c r="D1487" s="4">
        <v>50</v>
      </c>
      <c r="E1487" s="4" t="str">
        <f>_xlfn.XLOOKUP(tbDailies[[#This Row],[Date]],FXUSDCAD[Date],FXUSDCAD[Rate],E1488)</f>
        <v>1.2486</v>
      </c>
      <c r="F1487" s="6">
        <f>_xlfn.XLOOKUP(tbDailies[[#This Row],[Date]],BTC_USD_History[Date],BTC_USD_History[Close],"n/a")</f>
        <v>5590.6899409999996</v>
      </c>
      <c r="G1487" s="6">
        <f>_xlfn.XLOOKUP(tbDailies[[#This Row],[Date]],ETH_USD_History[Date(UTC)],ETH_USD_History[Value],"n/a")</f>
        <v>313.54000000000002</v>
      </c>
      <c r="H1487" s="6">
        <f>_xlfn.XLOOKUP(tbDailies[[#This Row],[Date]],VOO_USD_History[Date],VOO_USD_History[Close],"n/a")</f>
        <v>234.86999499999999</v>
      </c>
      <c r="I1487" s="8">
        <f>_xlfn.XLOOKUP(tbDailies[[#This Row],[Date]],VIX_USD_History[DATE],VIX_USD_History[CLOSE],"n/a")</f>
        <v>10.07</v>
      </c>
      <c r="J1487" s="6">
        <f>tbDailies[[#This Row],[BTC-USD]]*tbDailies[[#This Row],[FX]]</f>
        <v>6980.5354603325995</v>
      </c>
      <c r="K1487" s="6">
        <f>tbDailies[[#This Row],[ETH-USD]]*tbDailies[[#This Row],[FX]]</f>
        <v>391.48604399999999</v>
      </c>
      <c r="L1487" s="16">
        <f>_xlfn.XLOOKUP(tbDailies[[#This Row],[Month]],tbMonthlies[Month],tbMonthlies[US Inflation],L1488)</f>
        <v>2.0400000000000001E-2</v>
      </c>
      <c r="M1487" s="39">
        <f>_xlfn.XLOOKUP(tbDailies[[#This Row],[Month]],tbMonthlies[Month],tbMonthlies[Buffett Indicator],M1488)</f>
        <v>1.3196482516566317</v>
      </c>
      <c r="N1487" s="39">
        <f>_xlfn.XLOOKUP(tbDailies[[#This Row],[Month]],tbMonthlies[Month],tbMonthlies[CPI Indicator],N1488)</f>
        <v>0.73997420051598972</v>
      </c>
      <c r="O1487" s="39">
        <f>_xlfn.XLOOKUP(tbDailies[[#This Row],[Month]],tbMonthlies[Month],tbMonthlies[Shiller PE],O1488)</f>
        <v>0.23670000000000002</v>
      </c>
      <c r="P1487" s="39">
        <f>_xlfn.XLOOKUP(tbDailies[[#This Row],[Month]],tbMonthlies[Month],tbMonthlies[Unemployment],P1488)</f>
        <v>4.0999999999999995E-2</v>
      </c>
      <c r="Q1487" s="48">
        <f>_xlfn.XLOOKUP(tbDailies[[#This Row],[Month]],tbMonthlies[Month],tbMonthlies[Debt to GDP],Q1488)</f>
        <v>77.341999999999999</v>
      </c>
    </row>
    <row r="1488" spans="2:17" ht="30" customHeight="1" x14ac:dyDescent="0.25">
      <c r="B1488" s="10">
        <v>43025</v>
      </c>
      <c r="C1488" s="18" t="str">
        <f>TEXT(tbDailies[[#This Row],[Date]],"mmm-yy")</f>
        <v>Oct-17</v>
      </c>
      <c r="D1488" s="4">
        <v>50</v>
      </c>
      <c r="E1488" s="4" t="str">
        <f>_xlfn.XLOOKUP(tbDailies[[#This Row],[Date]],FXUSDCAD[Date],FXUSDCAD[Rate],E1489)</f>
        <v>1.2548</v>
      </c>
      <c r="F1488" s="6">
        <f>_xlfn.XLOOKUP(tbDailies[[#This Row],[Date]],BTC_USD_History[Date],BTC_USD_History[Close],"n/a")</f>
        <v>5605.5097660000001</v>
      </c>
      <c r="G1488" s="6">
        <f>_xlfn.XLOOKUP(tbDailies[[#This Row],[Date]],ETH_USD_History[Date(UTC)],ETH_USD_History[Value],"n/a")</f>
        <v>316.14</v>
      </c>
      <c r="H1488" s="6">
        <f>_xlfn.XLOOKUP(tbDailies[[#This Row],[Date]],VOO_USD_History[Date],VOO_USD_History[Close],"n/a")</f>
        <v>234.66000399999999</v>
      </c>
      <c r="I1488" s="8">
        <f>_xlfn.XLOOKUP(tbDailies[[#This Row],[Date]],VIX_USD_History[DATE],VIX_USD_History[CLOSE],"n/a")</f>
        <v>10.31</v>
      </c>
      <c r="J1488" s="6">
        <f>tbDailies[[#This Row],[BTC-USD]]*tbDailies[[#This Row],[FX]]</f>
        <v>7033.7936543768001</v>
      </c>
      <c r="K1488" s="6">
        <f>tbDailies[[#This Row],[ETH-USD]]*tbDailies[[#This Row],[FX]]</f>
        <v>396.69247199999995</v>
      </c>
      <c r="L1488" s="16">
        <f>_xlfn.XLOOKUP(tbDailies[[#This Row],[Month]],tbMonthlies[Month],tbMonthlies[US Inflation],L1489)</f>
        <v>2.0400000000000001E-2</v>
      </c>
      <c r="M1488" s="39">
        <f>_xlfn.XLOOKUP(tbDailies[[#This Row],[Month]],tbMonthlies[Month],tbMonthlies[Buffett Indicator],M1489)</f>
        <v>1.3196482516566317</v>
      </c>
      <c r="N1488" s="39">
        <f>_xlfn.XLOOKUP(tbDailies[[#This Row],[Month]],tbMonthlies[Month],tbMonthlies[CPI Indicator],N1489)</f>
        <v>0.73997420051598972</v>
      </c>
      <c r="O1488" s="39">
        <f>_xlfn.XLOOKUP(tbDailies[[#This Row],[Month]],tbMonthlies[Month],tbMonthlies[Shiller PE],O1489)</f>
        <v>0.23670000000000002</v>
      </c>
      <c r="P1488" s="39">
        <f>_xlfn.XLOOKUP(tbDailies[[#This Row],[Month]],tbMonthlies[Month],tbMonthlies[Unemployment],P1489)</f>
        <v>4.0999999999999995E-2</v>
      </c>
      <c r="Q1488" s="48">
        <f>_xlfn.XLOOKUP(tbDailies[[#This Row],[Month]],tbMonthlies[Month],tbMonthlies[Debt to GDP],Q1489)</f>
        <v>77.341999999999999</v>
      </c>
    </row>
    <row r="1489" spans="2:17" ht="30" customHeight="1" x14ac:dyDescent="0.25">
      <c r="B1489" s="10">
        <v>43024</v>
      </c>
      <c r="C1489" s="18" t="str">
        <f>TEXT(tbDailies[[#This Row],[Date]],"mmm-yy")</f>
        <v>Oct-17</v>
      </c>
      <c r="D1489" s="4">
        <v>50</v>
      </c>
      <c r="E1489" s="4" t="str">
        <f>_xlfn.XLOOKUP(tbDailies[[#This Row],[Date]],FXUSDCAD[Date],FXUSDCAD[Rate],E1490)</f>
        <v>1.2529</v>
      </c>
      <c r="F1489" s="6">
        <f>_xlfn.XLOOKUP(tbDailies[[#This Row],[Date]],BTC_USD_History[Date],BTC_USD_History[Close],"n/a")</f>
        <v>5725.5898440000001</v>
      </c>
      <c r="G1489" s="6">
        <f>_xlfn.XLOOKUP(tbDailies[[#This Row],[Date]],ETH_USD_History[Date(UTC)],ETH_USD_History[Value],"n/a")</f>
        <v>334.23</v>
      </c>
      <c r="H1489" s="6">
        <f>_xlfn.XLOOKUP(tbDailies[[#This Row],[Date]],VOO_USD_History[Date],VOO_USD_History[Close],"n/a")</f>
        <v>234.509995</v>
      </c>
      <c r="I1489" s="8">
        <f>_xlfn.XLOOKUP(tbDailies[[#This Row],[Date]],VIX_USD_History[DATE],VIX_USD_History[CLOSE],"n/a")</f>
        <v>9.91</v>
      </c>
      <c r="J1489" s="6">
        <f>tbDailies[[#This Row],[BTC-USD]]*tbDailies[[#This Row],[FX]]</f>
        <v>7173.5915155475996</v>
      </c>
      <c r="K1489" s="6">
        <f>tbDailies[[#This Row],[ETH-USD]]*tbDailies[[#This Row],[FX]]</f>
        <v>418.75676699999997</v>
      </c>
      <c r="L1489" s="16">
        <f>_xlfn.XLOOKUP(tbDailies[[#This Row],[Month]],tbMonthlies[Month],tbMonthlies[US Inflation],L1490)</f>
        <v>2.0400000000000001E-2</v>
      </c>
      <c r="M1489" s="39">
        <f>_xlfn.XLOOKUP(tbDailies[[#This Row],[Month]],tbMonthlies[Month],tbMonthlies[Buffett Indicator],M1490)</f>
        <v>1.3196482516566317</v>
      </c>
      <c r="N1489" s="39">
        <f>_xlfn.XLOOKUP(tbDailies[[#This Row],[Month]],tbMonthlies[Month],tbMonthlies[CPI Indicator],N1490)</f>
        <v>0.73997420051598972</v>
      </c>
      <c r="O1489" s="39">
        <f>_xlfn.XLOOKUP(tbDailies[[#This Row],[Month]],tbMonthlies[Month],tbMonthlies[Shiller PE],O1490)</f>
        <v>0.23670000000000002</v>
      </c>
      <c r="P1489" s="39">
        <f>_xlfn.XLOOKUP(tbDailies[[#This Row],[Month]],tbMonthlies[Month],tbMonthlies[Unemployment],P1490)</f>
        <v>4.0999999999999995E-2</v>
      </c>
      <c r="Q1489" s="48">
        <f>_xlfn.XLOOKUP(tbDailies[[#This Row],[Month]],tbMonthlies[Month],tbMonthlies[Debt to GDP],Q1490)</f>
        <v>77.341999999999999</v>
      </c>
    </row>
    <row r="1490" spans="2:17" ht="30" customHeight="1" x14ac:dyDescent="0.25">
      <c r="B1490" s="10">
        <v>43023</v>
      </c>
      <c r="C1490" s="18" t="str">
        <f>TEXT(tbDailies[[#This Row],[Date]],"mmm-yy")</f>
        <v>Oct-17</v>
      </c>
      <c r="D1490" s="4">
        <v>50</v>
      </c>
      <c r="E1490" s="4" t="str">
        <f>_xlfn.XLOOKUP(tbDailies[[#This Row],[Date]],FXUSDCAD[Date],FXUSDCAD[Rate],E1491)</f>
        <v>1.2487</v>
      </c>
      <c r="F1490" s="6">
        <f>_xlfn.XLOOKUP(tbDailies[[#This Row],[Date]],BTC_USD_History[Date],BTC_USD_History[Close],"n/a")</f>
        <v>5678.1899409999996</v>
      </c>
      <c r="G1490" s="6">
        <f>_xlfn.XLOOKUP(tbDailies[[#This Row],[Date]],ETH_USD_History[Date(UTC)],ETH_USD_History[Value],"n/a")</f>
        <v>336.58</v>
      </c>
      <c r="H1490" s="6" t="str">
        <f>_xlfn.XLOOKUP(tbDailies[[#This Row],[Date]],VOO_USD_History[Date],VOO_USD_History[Close],"n/a")</f>
        <v>n/a</v>
      </c>
      <c r="I1490" s="8" t="str">
        <f>_xlfn.XLOOKUP(tbDailies[[#This Row],[Date]],VIX_USD_History[DATE],VIX_USD_History[CLOSE],"n/a")</f>
        <v>n/a</v>
      </c>
      <c r="J1490" s="6">
        <f>tbDailies[[#This Row],[BTC-USD]]*tbDailies[[#This Row],[FX]]</f>
        <v>7090.3557793266991</v>
      </c>
      <c r="K1490" s="6">
        <f>tbDailies[[#This Row],[ETH-USD]]*tbDailies[[#This Row],[FX]]</f>
        <v>420.28744599999993</v>
      </c>
      <c r="L1490" s="16">
        <f>_xlfn.XLOOKUP(tbDailies[[#This Row],[Month]],tbMonthlies[Month],tbMonthlies[US Inflation],L1491)</f>
        <v>2.0400000000000001E-2</v>
      </c>
      <c r="M1490" s="39">
        <f>_xlfn.XLOOKUP(tbDailies[[#This Row],[Month]],tbMonthlies[Month],tbMonthlies[Buffett Indicator],M1491)</f>
        <v>1.3196482516566317</v>
      </c>
      <c r="N1490" s="39">
        <f>_xlfn.XLOOKUP(tbDailies[[#This Row],[Month]],tbMonthlies[Month],tbMonthlies[CPI Indicator],N1491)</f>
        <v>0.73997420051598972</v>
      </c>
      <c r="O1490" s="39">
        <f>_xlfn.XLOOKUP(tbDailies[[#This Row],[Month]],tbMonthlies[Month],tbMonthlies[Shiller PE],O1491)</f>
        <v>0.23670000000000002</v>
      </c>
      <c r="P1490" s="39">
        <f>_xlfn.XLOOKUP(tbDailies[[#This Row],[Month]],tbMonthlies[Month],tbMonthlies[Unemployment],P1491)</f>
        <v>4.0999999999999995E-2</v>
      </c>
      <c r="Q1490" s="48">
        <f>_xlfn.XLOOKUP(tbDailies[[#This Row],[Month]],tbMonthlies[Month],tbMonthlies[Debt to GDP],Q1491)</f>
        <v>77.341999999999999</v>
      </c>
    </row>
    <row r="1491" spans="2:17" ht="30" customHeight="1" x14ac:dyDescent="0.25">
      <c r="B1491" s="10">
        <v>43022</v>
      </c>
      <c r="C1491" s="18" t="str">
        <f>TEXT(tbDailies[[#This Row],[Date]],"mmm-yy")</f>
        <v>Oct-17</v>
      </c>
      <c r="D1491" s="4">
        <v>50</v>
      </c>
      <c r="E1491" s="4" t="str">
        <f>_xlfn.XLOOKUP(tbDailies[[#This Row],[Date]],FXUSDCAD[Date],FXUSDCAD[Rate],E1492)</f>
        <v>1.2487</v>
      </c>
      <c r="F1491" s="6">
        <f>_xlfn.XLOOKUP(tbDailies[[#This Row],[Date]],BTC_USD_History[Date],BTC_USD_History[Close],"n/a")</f>
        <v>5831.7900390000004</v>
      </c>
      <c r="G1491" s="6">
        <f>_xlfn.XLOOKUP(tbDailies[[#This Row],[Date]],ETH_USD_History[Date(UTC)],ETH_USD_History[Value],"n/a")</f>
        <v>338.81</v>
      </c>
      <c r="H1491" s="6" t="str">
        <f>_xlfn.XLOOKUP(tbDailies[[#This Row],[Date]],VOO_USD_History[Date],VOO_USD_History[Close],"n/a")</f>
        <v>n/a</v>
      </c>
      <c r="I1491" s="8" t="str">
        <f>_xlfn.XLOOKUP(tbDailies[[#This Row],[Date]],VIX_USD_History[DATE],VIX_USD_History[CLOSE],"n/a")</f>
        <v>n/a</v>
      </c>
      <c r="J1491" s="6">
        <f>tbDailies[[#This Row],[BTC-USD]]*tbDailies[[#This Row],[FX]]</f>
        <v>7282.1562216992997</v>
      </c>
      <c r="K1491" s="6">
        <f>tbDailies[[#This Row],[ETH-USD]]*tbDailies[[#This Row],[FX]]</f>
        <v>423.072047</v>
      </c>
      <c r="L1491" s="16">
        <f>_xlfn.XLOOKUP(tbDailies[[#This Row],[Month]],tbMonthlies[Month],tbMonthlies[US Inflation],L1492)</f>
        <v>2.0400000000000001E-2</v>
      </c>
      <c r="M1491" s="39">
        <f>_xlfn.XLOOKUP(tbDailies[[#This Row],[Month]],tbMonthlies[Month],tbMonthlies[Buffett Indicator],M1492)</f>
        <v>1.3196482516566317</v>
      </c>
      <c r="N1491" s="39">
        <f>_xlfn.XLOOKUP(tbDailies[[#This Row],[Month]],tbMonthlies[Month],tbMonthlies[CPI Indicator],N1492)</f>
        <v>0.73997420051598972</v>
      </c>
      <c r="O1491" s="39">
        <f>_xlfn.XLOOKUP(tbDailies[[#This Row],[Month]],tbMonthlies[Month],tbMonthlies[Shiller PE],O1492)</f>
        <v>0.23670000000000002</v>
      </c>
      <c r="P1491" s="39">
        <f>_xlfn.XLOOKUP(tbDailies[[#This Row],[Month]],tbMonthlies[Month],tbMonthlies[Unemployment],P1492)</f>
        <v>4.0999999999999995E-2</v>
      </c>
      <c r="Q1491" s="48">
        <f>_xlfn.XLOOKUP(tbDailies[[#This Row],[Month]],tbMonthlies[Month],tbMonthlies[Debt to GDP],Q1492)</f>
        <v>77.341999999999999</v>
      </c>
    </row>
    <row r="1492" spans="2:17" ht="30" customHeight="1" x14ac:dyDescent="0.25">
      <c r="B1492" s="10">
        <v>43021</v>
      </c>
      <c r="C1492" s="18" t="str">
        <f>TEXT(tbDailies[[#This Row],[Date]],"mmm-yy")</f>
        <v>Oct-17</v>
      </c>
      <c r="D1492" s="4">
        <v>50</v>
      </c>
      <c r="E1492" s="4" t="str">
        <f>_xlfn.XLOOKUP(tbDailies[[#This Row],[Date]],FXUSDCAD[Date],FXUSDCAD[Rate],E1493)</f>
        <v>1.2487</v>
      </c>
      <c r="F1492" s="6">
        <f>_xlfn.XLOOKUP(tbDailies[[#This Row],[Date]],BTC_USD_History[Date],BTC_USD_History[Close],"n/a")</f>
        <v>5647.2099609999996</v>
      </c>
      <c r="G1492" s="6">
        <f>_xlfn.XLOOKUP(tbDailies[[#This Row],[Date]],ETH_USD_History[Date(UTC)],ETH_USD_History[Value],"n/a")</f>
        <v>336.83</v>
      </c>
      <c r="H1492" s="6">
        <f>_xlfn.XLOOKUP(tbDailies[[#This Row],[Date]],VOO_USD_History[Date],VOO_USD_History[Close],"n/a")</f>
        <v>234.13999899999999</v>
      </c>
      <c r="I1492" s="8">
        <f>_xlfn.XLOOKUP(tbDailies[[#This Row],[Date]],VIX_USD_History[DATE],VIX_USD_History[CLOSE],"n/a")</f>
        <v>9.61</v>
      </c>
      <c r="J1492" s="6">
        <f>tbDailies[[#This Row],[BTC-USD]]*tbDailies[[#This Row],[FX]]</f>
        <v>7051.6710783006993</v>
      </c>
      <c r="K1492" s="6">
        <f>tbDailies[[#This Row],[ETH-USD]]*tbDailies[[#This Row],[FX]]</f>
        <v>420.59962099999996</v>
      </c>
      <c r="L1492" s="16">
        <f>_xlfn.XLOOKUP(tbDailies[[#This Row],[Month]],tbMonthlies[Month],tbMonthlies[US Inflation],L1493)</f>
        <v>2.0400000000000001E-2</v>
      </c>
      <c r="M1492" s="39">
        <f>_xlfn.XLOOKUP(tbDailies[[#This Row],[Month]],tbMonthlies[Month],tbMonthlies[Buffett Indicator],M1493)</f>
        <v>1.3196482516566317</v>
      </c>
      <c r="N1492" s="39">
        <f>_xlfn.XLOOKUP(tbDailies[[#This Row],[Month]],tbMonthlies[Month],tbMonthlies[CPI Indicator],N1493)</f>
        <v>0.73997420051598972</v>
      </c>
      <c r="O1492" s="39">
        <f>_xlfn.XLOOKUP(tbDailies[[#This Row],[Month]],tbMonthlies[Month],tbMonthlies[Shiller PE],O1493)</f>
        <v>0.23670000000000002</v>
      </c>
      <c r="P1492" s="39">
        <f>_xlfn.XLOOKUP(tbDailies[[#This Row],[Month]],tbMonthlies[Month],tbMonthlies[Unemployment],P1493)</f>
        <v>4.0999999999999995E-2</v>
      </c>
      <c r="Q1492" s="48">
        <f>_xlfn.XLOOKUP(tbDailies[[#This Row],[Month]],tbMonthlies[Month],tbMonthlies[Debt to GDP],Q1493)</f>
        <v>77.341999999999999</v>
      </c>
    </row>
    <row r="1493" spans="2:17" ht="30" customHeight="1" x14ac:dyDescent="0.25">
      <c r="B1493" s="10">
        <v>43020</v>
      </c>
      <c r="C1493" s="18" t="str">
        <f>TEXT(tbDailies[[#This Row],[Date]],"mmm-yy")</f>
        <v>Oct-17</v>
      </c>
      <c r="D1493" s="4">
        <v>50</v>
      </c>
      <c r="E1493" s="4" t="str">
        <f>_xlfn.XLOOKUP(tbDailies[[#This Row],[Date]],FXUSDCAD[Date],FXUSDCAD[Rate],E1494)</f>
        <v>1.2472</v>
      </c>
      <c r="F1493" s="6">
        <f>_xlfn.XLOOKUP(tbDailies[[#This Row],[Date]],BTC_USD_History[Date],BTC_USD_History[Close],"n/a")</f>
        <v>5446.9101559999999</v>
      </c>
      <c r="G1493" s="6">
        <f>_xlfn.XLOOKUP(tbDailies[[#This Row],[Date]],ETH_USD_History[Date(UTC)],ETH_USD_History[Value],"n/a")</f>
        <v>302.89</v>
      </c>
      <c r="H1493" s="6">
        <f>_xlfn.XLOOKUP(tbDailies[[#This Row],[Date]],VOO_USD_History[Date],VOO_USD_History[Close],"n/a")</f>
        <v>233.88000500000001</v>
      </c>
      <c r="I1493" s="8">
        <f>_xlfn.XLOOKUP(tbDailies[[#This Row],[Date]],VIX_USD_History[DATE],VIX_USD_History[CLOSE],"n/a")</f>
        <v>9.91</v>
      </c>
      <c r="J1493" s="6">
        <f>tbDailies[[#This Row],[BTC-USD]]*tbDailies[[#This Row],[FX]]</f>
        <v>6793.3863465632003</v>
      </c>
      <c r="K1493" s="6">
        <f>tbDailies[[#This Row],[ETH-USD]]*tbDailies[[#This Row],[FX]]</f>
        <v>377.764408</v>
      </c>
      <c r="L1493" s="16">
        <f>_xlfn.XLOOKUP(tbDailies[[#This Row],[Month]],tbMonthlies[Month],tbMonthlies[US Inflation],L1494)</f>
        <v>2.0400000000000001E-2</v>
      </c>
      <c r="M1493" s="39">
        <f>_xlfn.XLOOKUP(tbDailies[[#This Row],[Month]],tbMonthlies[Month],tbMonthlies[Buffett Indicator],M1494)</f>
        <v>1.3196482516566317</v>
      </c>
      <c r="N1493" s="39">
        <f>_xlfn.XLOOKUP(tbDailies[[#This Row],[Month]],tbMonthlies[Month],tbMonthlies[CPI Indicator],N1494)</f>
        <v>0.73997420051598972</v>
      </c>
      <c r="O1493" s="39">
        <f>_xlfn.XLOOKUP(tbDailies[[#This Row],[Month]],tbMonthlies[Month],tbMonthlies[Shiller PE],O1494)</f>
        <v>0.23670000000000002</v>
      </c>
      <c r="P1493" s="39">
        <f>_xlfn.XLOOKUP(tbDailies[[#This Row],[Month]],tbMonthlies[Month],tbMonthlies[Unemployment],P1494)</f>
        <v>4.0999999999999995E-2</v>
      </c>
      <c r="Q1493" s="48">
        <f>_xlfn.XLOOKUP(tbDailies[[#This Row],[Month]],tbMonthlies[Month],tbMonthlies[Debt to GDP],Q1494)</f>
        <v>77.341999999999999</v>
      </c>
    </row>
    <row r="1494" spans="2:17" ht="30" customHeight="1" x14ac:dyDescent="0.25">
      <c r="B1494" s="10">
        <v>43019</v>
      </c>
      <c r="C1494" s="18" t="str">
        <f>TEXT(tbDailies[[#This Row],[Date]],"mmm-yy")</f>
        <v>Oct-17</v>
      </c>
      <c r="D1494" s="4">
        <v>50</v>
      </c>
      <c r="E1494" s="4" t="str">
        <f>_xlfn.XLOOKUP(tbDailies[[#This Row],[Date]],FXUSDCAD[Date],FXUSDCAD[Rate],E1495)</f>
        <v>1.2498</v>
      </c>
      <c r="F1494" s="6">
        <f>_xlfn.XLOOKUP(tbDailies[[#This Row],[Date]],BTC_USD_History[Date],BTC_USD_History[Close],"n/a")</f>
        <v>4826.4799800000001</v>
      </c>
      <c r="G1494" s="6">
        <f>_xlfn.XLOOKUP(tbDailies[[#This Row],[Date]],ETH_USD_History[Date(UTC)],ETH_USD_History[Value],"n/a")</f>
        <v>302.86</v>
      </c>
      <c r="H1494" s="6">
        <f>_xlfn.XLOOKUP(tbDailies[[#This Row],[Date]],VOO_USD_History[Date],VOO_USD_History[Close],"n/a")</f>
        <v>234.240005</v>
      </c>
      <c r="I1494" s="8">
        <f>_xlfn.XLOOKUP(tbDailies[[#This Row],[Date]],VIX_USD_History[DATE],VIX_USD_History[CLOSE],"n/a")</f>
        <v>9.85</v>
      </c>
      <c r="J1494" s="6">
        <f>tbDailies[[#This Row],[BTC-USD]]*tbDailies[[#This Row],[FX]]</f>
        <v>6032.1346790040006</v>
      </c>
      <c r="K1494" s="6">
        <f>tbDailies[[#This Row],[ETH-USD]]*tbDailies[[#This Row],[FX]]</f>
        <v>378.51442800000001</v>
      </c>
      <c r="L1494" s="16">
        <f>_xlfn.XLOOKUP(tbDailies[[#This Row],[Month]],tbMonthlies[Month],tbMonthlies[US Inflation],L1495)</f>
        <v>2.0400000000000001E-2</v>
      </c>
      <c r="M1494" s="39">
        <f>_xlfn.XLOOKUP(tbDailies[[#This Row],[Month]],tbMonthlies[Month],tbMonthlies[Buffett Indicator],M1495)</f>
        <v>1.3196482516566317</v>
      </c>
      <c r="N1494" s="39">
        <f>_xlfn.XLOOKUP(tbDailies[[#This Row],[Month]],tbMonthlies[Month],tbMonthlies[CPI Indicator],N1495)</f>
        <v>0.73997420051598972</v>
      </c>
      <c r="O1494" s="39">
        <f>_xlfn.XLOOKUP(tbDailies[[#This Row],[Month]],tbMonthlies[Month],tbMonthlies[Shiller PE],O1495)</f>
        <v>0.23670000000000002</v>
      </c>
      <c r="P1494" s="39">
        <f>_xlfn.XLOOKUP(tbDailies[[#This Row],[Month]],tbMonthlies[Month],tbMonthlies[Unemployment],P1495)</f>
        <v>4.0999999999999995E-2</v>
      </c>
      <c r="Q1494" s="48">
        <f>_xlfn.XLOOKUP(tbDailies[[#This Row],[Month]],tbMonthlies[Month],tbMonthlies[Debt to GDP],Q1495)</f>
        <v>77.341999999999999</v>
      </c>
    </row>
    <row r="1495" spans="2:17" ht="30" customHeight="1" x14ac:dyDescent="0.25">
      <c r="B1495" s="10">
        <v>43018</v>
      </c>
      <c r="C1495" s="18" t="str">
        <f>TEXT(tbDailies[[#This Row],[Date]],"mmm-yy")</f>
        <v>Oct-17</v>
      </c>
      <c r="D1495" s="4">
        <v>50</v>
      </c>
      <c r="E1495" s="4" t="str">
        <f>_xlfn.XLOOKUP(tbDailies[[#This Row],[Date]],FXUSDCAD[Date],FXUSDCAD[Rate],E1496)</f>
        <v>1.2501</v>
      </c>
      <c r="F1495" s="6">
        <f>_xlfn.XLOOKUP(tbDailies[[#This Row],[Date]],BTC_USD_History[Date],BTC_USD_History[Close],"n/a")</f>
        <v>4781.9902339999999</v>
      </c>
      <c r="G1495" s="6">
        <f>_xlfn.XLOOKUP(tbDailies[[#This Row],[Date]],ETH_USD_History[Date(UTC)],ETH_USD_History[Value],"n/a")</f>
        <v>298.45999999999998</v>
      </c>
      <c r="H1495" s="6">
        <f>_xlfn.XLOOKUP(tbDailies[[#This Row],[Date]],VOO_USD_History[Date],VOO_USD_History[Close],"n/a")</f>
        <v>233.86000100000001</v>
      </c>
      <c r="I1495" s="8">
        <f>_xlfn.XLOOKUP(tbDailies[[#This Row],[Date]],VIX_USD_History[DATE],VIX_USD_History[CLOSE],"n/a")</f>
        <v>10.08</v>
      </c>
      <c r="J1495" s="6">
        <f>tbDailies[[#This Row],[BTC-USD]]*tbDailies[[#This Row],[FX]]</f>
        <v>5977.9659915233997</v>
      </c>
      <c r="K1495" s="6">
        <f>tbDailies[[#This Row],[ETH-USD]]*tbDailies[[#This Row],[FX]]</f>
        <v>373.10484599999995</v>
      </c>
      <c r="L1495" s="16">
        <f>_xlfn.XLOOKUP(tbDailies[[#This Row],[Month]],tbMonthlies[Month],tbMonthlies[US Inflation],L1496)</f>
        <v>2.0400000000000001E-2</v>
      </c>
      <c r="M1495" s="39">
        <f>_xlfn.XLOOKUP(tbDailies[[#This Row],[Month]],tbMonthlies[Month],tbMonthlies[Buffett Indicator],M1496)</f>
        <v>1.3196482516566317</v>
      </c>
      <c r="N1495" s="39">
        <f>_xlfn.XLOOKUP(tbDailies[[#This Row],[Month]],tbMonthlies[Month],tbMonthlies[CPI Indicator],N1496)</f>
        <v>0.73997420051598972</v>
      </c>
      <c r="O1495" s="39">
        <f>_xlfn.XLOOKUP(tbDailies[[#This Row],[Month]],tbMonthlies[Month],tbMonthlies[Shiller PE],O1496)</f>
        <v>0.23670000000000002</v>
      </c>
      <c r="P1495" s="39">
        <f>_xlfn.XLOOKUP(tbDailies[[#This Row],[Month]],tbMonthlies[Month],tbMonthlies[Unemployment],P1496)</f>
        <v>4.0999999999999995E-2</v>
      </c>
      <c r="Q1495" s="48">
        <f>_xlfn.XLOOKUP(tbDailies[[#This Row],[Month]],tbMonthlies[Month],tbMonthlies[Debt to GDP],Q1496)</f>
        <v>77.341999999999999</v>
      </c>
    </row>
    <row r="1496" spans="2:17" ht="30" customHeight="1" x14ac:dyDescent="0.25">
      <c r="B1496" s="10">
        <v>43017</v>
      </c>
      <c r="C1496" s="18" t="str">
        <f>TEXT(tbDailies[[#This Row],[Date]],"mmm-yy")</f>
        <v>Oct-17</v>
      </c>
      <c r="D1496" s="4">
        <v>50</v>
      </c>
      <c r="E1496" s="4" t="str">
        <f>_xlfn.XLOOKUP(tbDailies[[#This Row],[Date]],FXUSDCAD[Date],FXUSDCAD[Rate],E1497)</f>
        <v>1.2549</v>
      </c>
      <c r="F1496" s="6">
        <f>_xlfn.XLOOKUP(tbDailies[[#This Row],[Date]],BTC_USD_History[Date],BTC_USD_History[Close],"n/a")</f>
        <v>4772.0200199999999</v>
      </c>
      <c r="G1496" s="6">
        <f>_xlfn.XLOOKUP(tbDailies[[#This Row],[Date]],ETH_USD_History[Date(UTC)],ETH_USD_History[Value],"n/a")</f>
        <v>296.95</v>
      </c>
      <c r="H1496" s="6">
        <f>_xlfn.XLOOKUP(tbDailies[[#This Row],[Date]],VOO_USD_History[Date],VOO_USD_History[Close],"n/a")</f>
        <v>233.270004</v>
      </c>
      <c r="I1496" s="8">
        <f>_xlfn.XLOOKUP(tbDailies[[#This Row],[Date]],VIX_USD_History[DATE],VIX_USD_History[CLOSE],"n/a")</f>
        <v>10.33</v>
      </c>
      <c r="J1496" s="6">
        <f>tbDailies[[#This Row],[BTC-USD]]*tbDailies[[#This Row],[FX]]</f>
        <v>5988.4079230979996</v>
      </c>
      <c r="K1496" s="6">
        <f>tbDailies[[#This Row],[ETH-USD]]*tbDailies[[#This Row],[FX]]</f>
        <v>372.64255499999996</v>
      </c>
      <c r="L1496" s="16">
        <f>_xlfn.XLOOKUP(tbDailies[[#This Row],[Month]],tbMonthlies[Month],tbMonthlies[US Inflation],L1497)</f>
        <v>2.0400000000000001E-2</v>
      </c>
      <c r="M1496" s="39">
        <f>_xlfn.XLOOKUP(tbDailies[[#This Row],[Month]],tbMonthlies[Month],tbMonthlies[Buffett Indicator],M1497)</f>
        <v>1.3196482516566317</v>
      </c>
      <c r="N1496" s="39">
        <f>_xlfn.XLOOKUP(tbDailies[[#This Row],[Month]],tbMonthlies[Month],tbMonthlies[CPI Indicator],N1497)</f>
        <v>0.73997420051598972</v>
      </c>
      <c r="O1496" s="39">
        <f>_xlfn.XLOOKUP(tbDailies[[#This Row],[Month]],tbMonthlies[Month],tbMonthlies[Shiller PE],O1497)</f>
        <v>0.23670000000000002</v>
      </c>
      <c r="P1496" s="39">
        <f>_xlfn.XLOOKUP(tbDailies[[#This Row],[Month]],tbMonthlies[Month],tbMonthlies[Unemployment],P1497)</f>
        <v>4.0999999999999995E-2</v>
      </c>
      <c r="Q1496" s="48">
        <f>_xlfn.XLOOKUP(tbDailies[[#This Row],[Month]],tbMonthlies[Month],tbMonthlies[Debt to GDP],Q1497)</f>
        <v>77.341999999999999</v>
      </c>
    </row>
    <row r="1497" spans="2:17" ht="30" customHeight="1" x14ac:dyDescent="0.25">
      <c r="B1497" s="10">
        <v>43016</v>
      </c>
      <c r="C1497" s="18" t="str">
        <f>TEXT(tbDailies[[#This Row],[Date]],"mmm-yy")</f>
        <v>Oct-17</v>
      </c>
      <c r="D1497" s="4">
        <v>50</v>
      </c>
      <c r="E1497" s="4" t="str">
        <f>_xlfn.XLOOKUP(tbDailies[[#This Row],[Date]],FXUSDCAD[Date],FXUSDCAD[Rate],E1498)</f>
        <v>1.2549</v>
      </c>
      <c r="F1497" s="6">
        <f>_xlfn.XLOOKUP(tbDailies[[#This Row],[Date]],BTC_USD_History[Date],BTC_USD_History[Close],"n/a")</f>
        <v>4610.4799800000001</v>
      </c>
      <c r="G1497" s="6">
        <f>_xlfn.XLOOKUP(tbDailies[[#This Row],[Date]],ETH_USD_History[Date(UTC)],ETH_USD_History[Value],"n/a")</f>
        <v>309.49</v>
      </c>
      <c r="H1497" s="6" t="str">
        <f>_xlfn.XLOOKUP(tbDailies[[#This Row],[Date]],VOO_USD_History[Date],VOO_USD_History[Close],"n/a")</f>
        <v>n/a</v>
      </c>
      <c r="I1497" s="8" t="str">
        <f>_xlfn.XLOOKUP(tbDailies[[#This Row],[Date]],VIX_USD_History[DATE],VIX_USD_History[CLOSE],"n/a")</f>
        <v>n/a</v>
      </c>
      <c r="J1497" s="6">
        <f>tbDailies[[#This Row],[BTC-USD]]*tbDailies[[#This Row],[FX]]</f>
        <v>5785.6913269019997</v>
      </c>
      <c r="K1497" s="6">
        <f>tbDailies[[#This Row],[ETH-USD]]*tbDailies[[#This Row],[FX]]</f>
        <v>388.37900099999996</v>
      </c>
      <c r="L1497" s="16">
        <f>_xlfn.XLOOKUP(tbDailies[[#This Row],[Month]],tbMonthlies[Month],tbMonthlies[US Inflation],L1498)</f>
        <v>2.0400000000000001E-2</v>
      </c>
      <c r="M1497" s="39">
        <f>_xlfn.XLOOKUP(tbDailies[[#This Row],[Month]],tbMonthlies[Month],tbMonthlies[Buffett Indicator],M1498)</f>
        <v>1.3196482516566317</v>
      </c>
      <c r="N1497" s="39">
        <f>_xlfn.XLOOKUP(tbDailies[[#This Row],[Month]],tbMonthlies[Month],tbMonthlies[CPI Indicator],N1498)</f>
        <v>0.73997420051598972</v>
      </c>
      <c r="O1497" s="39">
        <f>_xlfn.XLOOKUP(tbDailies[[#This Row],[Month]],tbMonthlies[Month],tbMonthlies[Shiller PE],O1498)</f>
        <v>0.23670000000000002</v>
      </c>
      <c r="P1497" s="39">
        <f>_xlfn.XLOOKUP(tbDailies[[#This Row],[Month]],tbMonthlies[Month],tbMonthlies[Unemployment],P1498)</f>
        <v>4.0999999999999995E-2</v>
      </c>
      <c r="Q1497" s="48">
        <f>_xlfn.XLOOKUP(tbDailies[[#This Row],[Month]],tbMonthlies[Month],tbMonthlies[Debt to GDP],Q1498)</f>
        <v>77.341999999999999</v>
      </c>
    </row>
    <row r="1498" spans="2:17" ht="30" customHeight="1" x14ac:dyDescent="0.25">
      <c r="B1498" s="10">
        <v>43015</v>
      </c>
      <c r="C1498" s="18" t="str">
        <f>TEXT(tbDailies[[#This Row],[Date]],"mmm-yy")</f>
        <v>Oct-17</v>
      </c>
      <c r="D1498" s="4">
        <v>50</v>
      </c>
      <c r="E1498" s="4" t="str">
        <f>_xlfn.XLOOKUP(tbDailies[[#This Row],[Date]],FXUSDCAD[Date],FXUSDCAD[Rate],E1499)</f>
        <v>1.2549</v>
      </c>
      <c r="F1498" s="6">
        <f>_xlfn.XLOOKUP(tbDailies[[#This Row],[Date]],BTC_USD_History[Date],BTC_USD_History[Close],"n/a")</f>
        <v>4426.8901370000003</v>
      </c>
      <c r="G1498" s="6">
        <f>_xlfn.XLOOKUP(tbDailies[[#This Row],[Date]],ETH_USD_History[Date(UTC)],ETH_USD_History[Value],"n/a")</f>
        <v>311.26</v>
      </c>
      <c r="H1498" s="6" t="str">
        <f>_xlfn.XLOOKUP(tbDailies[[#This Row],[Date]],VOO_USD_History[Date],VOO_USD_History[Close],"n/a")</f>
        <v>n/a</v>
      </c>
      <c r="I1498" s="8" t="str">
        <f>_xlfn.XLOOKUP(tbDailies[[#This Row],[Date]],VIX_USD_History[DATE],VIX_USD_History[CLOSE],"n/a")</f>
        <v>n/a</v>
      </c>
      <c r="J1498" s="6">
        <f>tbDailies[[#This Row],[BTC-USD]]*tbDailies[[#This Row],[FX]]</f>
        <v>5555.3044329212998</v>
      </c>
      <c r="K1498" s="6">
        <f>tbDailies[[#This Row],[ETH-USD]]*tbDailies[[#This Row],[FX]]</f>
        <v>390.60017399999998</v>
      </c>
      <c r="L1498" s="16">
        <f>_xlfn.XLOOKUP(tbDailies[[#This Row],[Month]],tbMonthlies[Month],tbMonthlies[US Inflation],L1499)</f>
        <v>2.0400000000000001E-2</v>
      </c>
      <c r="M1498" s="39">
        <f>_xlfn.XLOOKUP(tbDailies[[#This Row],[Month]],tbMonthlies[Month],tbMonthlies[Buffett Indicator],M1499)</f>
        <v>1.3196482516566317</v>
      </c>
      <c r="N1498" s="39">
        <f>_xlfn.XLOOKUP(tbDailies[[#This Row],[Month]],tbMonthlies[Month],tbMonthlies[CPI Indicator],N1499)</f>
        <v>0.73997420051598972</v>
      </c>
      <c r="O1498" s="39">
        <f>_xlfn.XLOOKUP(tbDailies[[#This Row],[Month]],tbMonthlies[Month],tbMonthlies[Shiller PE],O1499)</f>
        <v>0.23670000000000002</v>
      </c>
      <c r="P1498" s="39">
        <f>_xlfn.XLOOKUP(tbDailies[[#This Row],[Month]],tbMonthlies[Month],tbMonthlies[Unemployment],P1499)</f>
        <v>4.0999999999999995E-2</v>
      </c>
      <c r="Q1498" s="48">
        <f>_xlfn.XLOOKUP(tbDailies[[#This Row],[Month]],tbMonthlies[Month],tbMonthlies[Debt to GDP],Q1499)</f>
        <v>77.341999999999999</v>
      </c>
    </row>
    <row r="1499" spans="2:17" ht="30" customHeight="1" x14ac:dyDescent="0.25">
      <c r="B1499" s="10">
        <v>43014</v>
      </c>
      <c r="C1499" s="18" t="str">
        <f>TEXT(tbDailies[[#This Row],[Date]],"mmm-yy")</f>
        <v>Oct-17</v>
      </c>
      <c r="D1499" s="4">
        <v>50</v>
      </c>
      <c r="E1499" s="4" t="str">
        <f>_xlfn.XLOOKUP(tbDailies[[#This Row],[Date]],FXUSDCAD[Date],FXUSDCAD[Rate],E1500)</f>
        <v>1.2549</v>
      </c>
      <c r="F1499" s="6">
        <f>_xlfn.XLOOKUP(tbDailies[[#This Row],[Date]],BTC_USD_History[Date],BTC_USD_History[Close],"n/a")</f>
        <v>4370.8100590000004</v>
      </c>
      <c r="G1499" s="6">
        <f>_xlfn.XLOOKUP(tbDailies[[#This Row],[Date]],ETH_USD_History[Date(UTC)],ETH_USD_History[Value],"n/a")</f>
        <v>308.33</v>
      </c>
      <c r="H1499" s="6">
        <f>_xlfn.XLOOKUP(tbDailies[[#This Row],[Date]],VOO_USD_History[Date],VOO_USD_History[Close],"n/a")</f>
        <v>233.679993</v>
      </c>
      <c r="I1499" s="8">
        <f>_xlfn.XLOOKUP(tbDailies[[#This Row],[Date]],VIX_USD_History[DATE],VIX_USD_History[CLOSE],"n/a")</f>
        <v>9.65</v>
      </c>
      <c r="J1499" s="6">
        <f>tbDailies[[#This Row],[BTC-USD]]*tbDailies[[#This Row],[FX]]</f>
        <v>5484.9295430391003</v>
      </c>
      <c r="K1499" s="6">
        <f>tbDailies[[#This Row],[ETH-USD]]*tbDailies[[#This Row],[FX]]</f>
        <v>386.92331699999994</v>
      </c>
      <c r="L1499" s="16">
        <f>_xlfn.XLOOKUP(tbDailies[[#This Row],[Month]],tbMonthlies[Month],tbMonthlies[US Inflation],L1500)</f>
        <v>2.0400000000000001E-2</v>
      </c>
      <c r="M1499" s="39">
        <f>_xlfn.XLOOKUP(tbDailies[[#This Row],[Month]],tbMonthlies[Month],tbMonthlies[Buffett Indicator],M1500)</f>
        <v>1.3196482516566317</v>
      </c>
      <c r="N1499" s="39">
        <f>_xlfn.XLOOKUP(tbDailies[[#This Row],[Month]],tbMonthlies[Month],tbMonthlies[CPI Indicator],N1500)</f>
        <v>0.73997420051598972</v>
      </c>
      <c r="O1499" s="39">
        <f>_xlfn.XLOOKUP(tbDailies[[#This Row],[Month]],tbMonthlies[Month],tbMonthlies[Shiller PE],O1500)</f>
        <v>0.23670000000000002</v>
      </c>
      <c r="P1499" s="39">
        <f>_xlfn.XLOOKUP(tbDailies[[#This Row],[Month]],tbMonthlies[Month],tbMonthlies[Unemployment],P1500)</f>
        <v>4.0999999999999995E-2</v>
      </c>
      <c r="Q1499" s="48">
        <f>_xlfn.XLOOKUP(tbDailies[[#This Row],[Month]],tbMonthlies[Month],tbMonthlies[Debt to GDP],Q1500)</f>
        <v>77.341999999999999</v>
      </c>
    </row>
    <row r="1500" spans="2:17" ht="30" customHeight="1" x14ac:dyDescent="0.25">
      <c r="B1500" s="10">
        <v>43013</v>
      </c>
      <c r="C1500" s="18" t="str">
        <f>TEXT(tbDailies[[#This Row],[Date]],"mmm-yy")</f>
        <v>Oct-17</v>
      </c>
      <c r="D1500" s="4">
        <v>50</v>
      </c>
      <c r="E1500" s="4" t="str">
        <f>_xlfn.XLOOKUP(tbDailies[[#This Row],[Date]],FXUSDCAD[Date],FXUSDCAD[Rate],E1501)</f>
        <v>1.2548</v>
      </c>
      <c r="F1500" s="6">
        <f>_xlfn.XLOOKUP(tbDailies[[#This Row],[Date]],BTC_USD_History[Date],BTC_USD_History[Close],"n/a")</f>
        <v>4328.4101559999999</v>
      </c>
      <c r="G1500" s="6">
        <f>_xlfn.XLOOKUP(tbDailies[[#This Row],[Date]],ETH_USD_History[Date(UTC)],ETH_USD_History[Value],"n/a")</f>
        <v>294.99</v>
      </c>
      <c r="H1500" s="6">
        <f>_xlfn.XLOOKUP(tbDailies[[#This Row],[Date]],VOO_USD_History[Date],VOO_USD_History[Close],"n/a")</f>
        <v>233.89999399999999</v>
      </c>
      <c r="I1500" s="8">
        <f>_xlfn.XLOOKUP(tbDailies[[#This Row],[Date]],VIX_USD_History[DATE],VIX_USD_History[CLOSE],"n/a")</f>
        <v>9.19</v>
      </c>
      <c r="J1500" s="6">
        <f>tbDailies[[#This Row],[BTC-USD]]*tbDailies[[#This Row],[FX]]</f>
        <v>5431.2890637487999</v>
      </c>
      <c r="K1500" s="6">
        <f>tbDailies[[#This Row],[ETH-USD]]*tbDailies[[#This Row],[FX]]</f>
        <v>370.15345199999996</v>
      </c>
      <c r="L1500" s="16">
        <f>_xlfn.XLOOKUP(tbDailies[[#This Row],[Month]],tbMonthlies[Month],tbMonthlies[US Inflation],L1501)</f>
        <v>2.0400000000000001E-2</v>
      </c>
      <c r="M1500" s="39">
        <f>_xlfn.XLOOKUP(tbDailies[[#This Row],[Month]],tbMonthlies[Month],tbMonthlies[Buffett Indicator],M1501)</f>
        <v>1.3196482516566317</v>
      </c>
      <c r="N1500" s="39">
        <f>_xlfn.XLOOKUP(tbDailies[[#This Row],[Month]],tbMonthlies[Month],tbMonthlies[CPI Indicator],N1501)</f>
        <v>0.73997420051598972</v>
      </c>
      <c r="O1500" s="39">
        <f>_xlfn.XLOOKUP(tbDailies[[#This Row],[Month]],tbMonthlies[Month],tbMonthlies[Shiller PE],O1501)</f>
        <v>0.23670000000000002</v>
      </c>
      <c r="P1500" s="39">
        <f>_xlfn.XLOOKUP(tbDailies[[#This Row],[Month]],tbMonthlies[Month],tbMonthlies[Unemployment],P1501)</f>
        <v>4.0999999999999995E-2</v>
      </c>
      <c r="Q1500" s="48">
        <f>_xlfn.XLOOKUP(tbDailies[[#This Row],[Month]],tbMonthlies[Month],tbMonthlies[Debt to GDP],Q1501)</f>
        <v>77.341999999999999</v>
      </c>
    </row>
    <row r="1501" spans="2:17" ht="30" customHeight="1" x14ac:dyDescent="0.25">
      <c r="B1501" s="10">
        <v>43012</v>
      </c>
      <c r="C1501" s="18" t="str">
        <f>TEXT(tbDailies[[#This Row],[Date]],"mmm-yy")</f>
        <v>Oct-17</v>
      </c>
      <c r="D1501" s="4">
        <v>50</v>
      </c>
      <c r="E1501" s="4" t="str">
        <f>_xlfn.XLOOKUP(tbDailies[[#This Row],[Date]],FXUSDCAD[Date],FXUSDCAD[Rate],E1502)</f>
        <v>1.2479</v>
      </c>
      <c r="F1501" s="6">
        <f>_xlfn.XLOOKUP(tbDailies[[#This Row],[Date]],BTC_USD_History[Date],BTC_USD_History[Close],"n/a")</f>
        <v>4229.3598629999997</v>
      </c>
      <c r="G1501" s="6">
        <f>_xlfn.XLOOKUP(tbDailies[[#This Row],[Date]],ETH_USD_History[Date(UTC)],ETH_USD_History[Value],"n/a")</f>
        <v>291.68</v>
      </c>
      <c r="H1501" s="6">
        <f>_xlfn.XLOOKUP(tbDailies[[#This Row],[Date]],VOO_USD_History[Date],VOO_USD_History[Close],"n/a")</f>
        <v>232.520004</v>
      </c>
      <c r="I1501" s="8">
        <f>_xlfn.XLOOKUP(tbDailies[[#This Row],[Date]],VIX_USD_History[DATE],VIX_USD_History[CLOSE],"n/a")</f>
        <v>9.6300000000000008</v>
      </c>
      <c r="J1501" s="6">
        <f>tbDailies[[#This Row],[BTC-USD]]*tbDailies[[#This Row],[FX]]</f>
        <v>5277.8181730377</v>
      </c>
      <c r="K1501" s="6">
        <f>tbDailies[[#This Row],[ETH-USD]]*tbDailies[[#This Row],[FX]]</f>
        <v>363.98747200000003</v>
      </c>
      <c r="L1501" s="16">
        <f>_xlfn.XLOOKUP(tbDailies[[#This Row],[Month]],tbMonthlies[Month],tbMonthlies[US Inflation],L1502)</f>
        <v>2.0400000000000001E-2</v>
      </c>
      <c r="M1501" s="39">
        <f>_xlfn.XLOOKUP(tbDailies[[#This Row],[Month]],tbMonthlies[Month],tbMonthlies[Buffett Indicator],M1502)</f>
        <v>1.3196482516566317</v>
      </c>
      <c r="N1501" s="39">
        <f>_xlfn.XLOOKUP(tbDailies[[#This Row],[Month]],tbMonthlies[Month],tbMonthlies[CPI Indicator],N1502)</f>
        <v>0.73997420051598972</v>
      </c>
      <c r="O1501" s="39">
        <f>_xlfn.XLOOKUP(tbDailies[[#This Row],[Month]],tbMonthlies[Month],tbMonthlies[Shiller PE],O1502)</f>
        <v>0.23670000000000002</v>
      </c>
      <c r="P1501" s="39">
        <f>_xlfn.XLOOKUP(tbDailies[[#This Row],[Month]],tbMonthlies[Month],tbMonthlies[Unemployment],P1502)</f>
        <v>4.0999999999999995E-2</v>
      </c>
      <c r="Q1501" s="48">
        <f>_xlfn.XLOOKUP(tbDailies[[#This Row],[Month]],tbMonthlies[Month],tbMonthlies[Debt to GDP],Q1502)</f>
        <v>77.341999999999999</v>
      </c>
    </row>
    <row r="1502" spans="2:17" ht="30" customHeight="1" x14ac:dyDescent="0.25">
      <c r="B1502" s="10">
        <v>43011</v>
      </c>
      <c r="C1502" s="18" t="str">
        <f>TEXT(tbDailies[[#This Row],[Date]],"mmm-yy")</f>
        <v>Oct-17</v>
      </c>
      <c r="D1502" s="4">
        <v>50</v>
      </c>
      <c r="E1502" s="4" t="str">
        <f>_xlfn.XLOOKUP(tbDailies[[#This Row],[Date]],FXUSDCAD[Date],FXUSDCAD[Rate],E1503)</f>
        <v>1.2500</v>
      </c>
      <c r="F1502" s="6">
        <f>_xlfn.XLOOKUP(tbDailies[[#This Row],[Date]],BTC_USD_History[Date],BTC_USD_History[Close],"n/a")</f>
        <v>4317.4799800000001</v>
      </c>
      <c r="G1502" s="6">
        <f>_xlfn.XLOOKUP(tbDailies[[#This Row],[Date]],ETH_USD_History[Date(UTC)],ETH_USD_History[Value],"n/a")</f>
        <v>291.81</v>
      </c>
      <c r="H1502" s="6">
        <f>_xlfn.XLOOKUP(tbDailies[[#This Row],[Date]],VOO_USD_History[Date],VOO_USD_History[Close],"n/a")</f>
        <v>232.199997</v>
      </c>
      <c r="I1502" s="8">
        <f>_xlfn.XLOOKUP(tbDailies[[#This Row],[Date]],VIX_USD_History[DATE],VIX_USD_History[CLOSE],"n/a")</f>
        <v>9.51</v>
      </c>
      <c r="J1502" s="6">
        <f>tbDailies[[#This Row],[BTC-USD]]*tbDailies[[#This Row],[FX]]</f>
        <v>5396.8499750000001</v>
      </c>
      <c r="K1502" s="6">
        <f>tbDailies[[#This Row],[ETH-USD]]*tbDailies[[#This Row],[FX]]</f>
        <v>364.76249999999999</v>
      </c>
      <c r="L1502" s="16">
        <f>_xlfn.XLOOKUP(tbDailies[[#This Row],[Month]],tbMonthlies[Month],tbMonthlies[US Inflation],L1503)</f>
        <v>2.0400000000000001E-2</v>
      </c>
      <c r="M1502" s="39">
        <f>_xlfn.XLOOKUP(tbDailies[[#This Row],[Month]],tbMonthlies[Month],tbMonthlies[Buffett Indicator],M1503)</f>
        <v>1.3196482516566317</v>
      </c>
      <c r="N1502" s="39">
        <f>_xlfn.XLOOKUP(tbDailies[[#This Row],[Month]],tbMonthlies[Month],tbMonthlies[CPI Indicator],N1503)</f>
        <v>0.73997420051598972</v>
      </c>
      <c r="O1502" s="39">
        <f>_xlfn.XLOOKUP(tbDailies[[#This Row],[Month]],tbMonthlies[Month],tbMonthlies[Shiller PE],O1503)</f>
        <v>0.23670000000000002</v>
      </c>
      <c r="P1502" s="39">
        <f>_xlfn.XLOOKUP(tbDailies[[#This Row],[Month]],tbMonthlies[Month],tbMonthlies[Unemployment],P1503)</f>
        <v>4.0999999999999995E-2</v>
      </c>
      <c r="Q1502" s="48">
        <f>_xlfn.XLOOKUP(tbDailies[[#This Row],[Month]],tbMonthlies[Month],tbMonthlies[Debt to GDP],Q1503)</f>
        <v>77.341999999999999</v>
      </c>
    </row>
    <row r="1503" spans="2:17" ht="30" customHeight="1" x14ac:dyDescent="0.25">
      <c r="B1503" s="10">
        <v>43010</v>
      </c>
      <c r="C1503" s="18" t="str">
        <f>TEXT(tbDailies[[#This Row],[Date]],"mmm-yy")</f>
        <v>Oct-17</v>
      </c>
      <c r="D1503" s="4">
        <v>50</v>
      </c>
      <c r="E1503" s="4" t="str">
        <f>_xlfn.XLOOKUP(tbDailies[[#This Row],[Date]],FXUSDCAD[Date],FXUSDCAD[Rate],E1504)</f>
        <v>1.2505</v>
      </c>
      <c r="F1503" s="6">
        <f>_xlfn.XLOOKUP(tbDailies[[#This Row],[Date]],BTC_USD_History[Date],BTC_USD_History[Close],"n/a")</f>
        <v>4409.3198240000002</v>
      </c>
      <c r="G1503" s="6">
        <f>_xlfn.XLOOKUP(tbDailies[[#This Row],[Date]],ETH_USD_History[Date(UTC)],ETH_USD_History[Value],"n/a")</f>
        <v>296.81</v>
      </c>
      <c r="H1503" s="6">
        <f>_xlfn.XLOOKUP(tbDailies[[#This Row],[Date]],VOO_USD_History[Date],VOO_USD_History[Close],"n/a")</f>
        <v>231.729996</v>
      </c>
      <c r="I1503" s="8">
        <f>_xlfn.XLOOKUP(tbDailies[[#This Row],[Date]],VIX_USD_History[DATE],VIX_USD_History[CLOSE],"n/a")</f>
        <v>9.4499999999999993</v>
      </c>
      <c r="J1503" s="6">
        <f>tbDailies[[#This Row],[BTC-USD]]*tbDailies[[#This Row],[FX]]</f>
        <v>5513.8544399120001</v>
      </c>
      <c r="K1503" s="6">
        <f>tbDailies[[#This Row],[ETH-USD]]*tbDailies[[#This Row],[FX]]</f>
        <v>371.16090500000001</v>
      </c>
      <c r="L1503" s="16">
        <f>_xlfn.XLOOKUP(tbDailies[[#This Row],[Month]],tbMonthlies[Month],tbMonthlies[US Inflation],L1504)</f>
        <v>2.0400000000000001E-2</v>
      </c>
      <c r="M1503" s="39">
        <f>_xlfn.XLOOKUP(tbDailies[[#This Row],[Month]],tbMonthlies[Month],tbMonthlies[Buffett Indicator],M1504)</f>
        <v>1.3196482516566317</v>
      </c>
      <c r="N1503" s="39">
        <f>_xlfn.XLOOKUP(tbDailies[[#This Row],[Month]],tbMonthlies[Month],tbMonthlies[CPI Indicator],N1504)</f>
        <v>0.73997420051598972</v>
      </c>
      <c r="O1503" s="39">
        <f>_xlfn.XLOOKUP(tbDailies[[#This Row],[Month]],tbMonthlies[Month],tbMonthlies[Shiller PE],O1504)</f>
        <v>0.23670000000000002</v>
      </c>
      <c r="P1503" s="39">
        <f>_xlfn.XLOOKUP(tbDailies[[#This Row],[Month]],tbMonthlies[Month],tbMonthlies[Unemployment],P1504)</f>
        <v>4.0999999999999995E-2</v>
      </c>
      <c r="Q1503" s="48">
        <f>_xlfn.XLOOKUP(tbDailies[[#This Row],[Month]],tbMonthlies[Month],tbMonthlies[Debt to GDP],Q1504)</f>
        <v>77.341999999999999</v>
      </c>
    </row>
    <row r="1504" spans="2:17" ht="30" customHeight="1" x14ac:dyDescent="0.25">
      <c r="B1504" s="10">
        <v>43009</v>
      </c>
      <c r="C1504" s="18" t="str">
        <f>TEXT(tbDailies[[#This Row],[Date]],"mmm-yy")</f>
        <v>Oct-17</v>
      </c>
      <c r="D1504" s="4">
        <v>50</v>
      </c>
      <c r="E1504" s="4" t="str">
        <f>_xlfn.XLOOKUP(tbDailies[[#This Row],[Date]],FXUSDCAD[Date],FXUSDCAD[Rate],E1505)</f>
        <v>1.2480</v>
      </c>
      <c r="F1504" s="6">
        <f>_xlfn.XLOOKUP(tbDailies[[#This Row],[Date]],BTC_USD_History[Date],BTC_USD_History[Close],"n/a")</f>
        <v>4403.7402339999999</v>
      </c>
      <c r="G1504" s="6">
        <f>_xlfn.XLOOKUP(tbDailies[[#This Row],[Date]],ETH_USD_History[Date(UTC)],ETH_USD_History[Value],"n/a")</f>
        <v>303.95</v>
      </c>
      <c r="H1504" s="6" t="str">
        <f>_xlfn.XLOOKUP(tbDailies[[#This Row],[Date]],VOO_USD_History[Date],VOO_USD_History[Close],"n/a")</f>
        <v>n/a</v>
      </c>
      <c r="I1504" s="8" t="str">
        <f>_xlfn.XLOOKUP(tbDailies[[#This Row],[Date]],VIX_USD_History[DATE],VIX_USD_History[CLOSE],"n/a")</f>
        <v>n/a</v>
      </c>
      <c r="J1504" s="6">
        <f>tbDailies[[#This Row],[BTC-USD]]*tbDailies[[#This Row],[FX]]</f>
        <v>5495.8678120320001</v>
      </c>
      <c r="K1504" s="6">
        <f>tbDailies[[#This Row],[ETH-USD]]*tbDailies[[#This Row],[FX]]</f>
        <v>379.32959999999997</v>
      </c>
      <c r="L1504" s="16">
        <f>_xlfn.XLOOKUP(tbDailies[[#This Row],[Month]],tbMonthlies[Month],tbMonthlies[US Inflation],L1505)</f>
        <v>2.0400000000000001E-2</v>
      </c>
      <c r="M1504" s="39">
        <f>_xlfn.XLOOKUP(tbDailies[[#This Row],[Month]],tbMonthlies[Month],tbMonthlies[Buffett Indicator],M1505)</f>
        <v>1.3196482516566317</v>
      </c>
      <c r="N1504" s="39">
        <f>_xlfn.XLOOKUP(tbDailies[[#This Row],[Month]],tbMonthlies[Month],tbMonthlies[CPI Indicator],N1505)</f>
        <v>0.73997420051598972</v>
      </c>
      <c r="O1504" s="39">
        <f>_xlfn.XLOOKUP(tbDailies[[#This Row],[Month]],tbMonthlies[Month],tbMonthlies[Shiller PE],O1505)</f>
        <v>0.23670000000000002</v>
      </c>
      <c r="P1504" s="39">
        <f>_xlfn.XLOOKUP(tbDailies[[#This Row],[Month]],tbMonthlies[Month],tbMonthlies[Unemployment],P1505)</f>
        <v>4.0999999999999995E-2</v>
      </c>
      <c r="Q1504" s="48">
        <f>_xlfn.XLOOKUP(tbDailies[[#This Row],[Month]],tbMonthlies[Month],tbMonthlies[Debt to GDP],Q1505)</f>
        <v>77.341999999999999</v>
      </c>
    </row>
    <row r="1505" spans="2:17" ht="30" customHeight="1" x14ac:dyDescent="0.25">
      <c r="B1505" s="10">
        <v>43008</v>
      </c>
      <c r="C1505" s="18" t="str">
        <f>TEXT(tbDailies[[#This Row],[Date]],"mmm-yy")</f>
        <v>Sep-17</v>
      </c>
      <c r="D1505" s="4">
        <v>50</v>
      </c>
      <c r="E1505" s="4" t="str">
        <f>_xlfn.XLOOKUP(tbDailies[[#This Row],[Date]],FXUSDCAD[Date],FXUSDCAD[Rate],E1506)</f>
        <v>1.2480</v>
      </c>
      <c r="F1505" s="6">
        <f>_xlfn.XLOOKUP(tbDailies[[#This Row],[Date]],BTC_USD_History[Date],BTC_USD_History[Close],"n/a")</f>
        <v>4338.7099609999996</v>
      </c>
      <c r="G1505" s="6">
        <f>_xlfn.XLOOKUP(tbDailies[[#This Row],[Date]],ETH_USD_History[Date(UTC)],ETH_USD_History[Value],"n/a")</f>
        <v>302.77</v>
      </c>
      <c r="H1505" s="6" t="str">
        <f>_xlfn.XLOOKUP(tbDailies[[#This Row],[Date]],VOO_USD_History[Date],VOO_USD_History[Close],"n/a")</f>
        <v>n/a</v>
      </c>
      <c r="I1505" s="8" t="str">
        <f>_xlfn.XLOOKUP(tbDailies[[#This Row],[Date]],VIX_USD_History[DATE],VIX_USD_History[CLOSE],"n/a")</f>
        <v>n/a</v>
      </c>
      <c r="J1505" s="6">
        <f>tbDailies[[#This Row],[BTC-USD]]*tbDailies[[#This Row],[FX]]</f>
        <v>5414.7100313279998</v>
      </c>
      <c r="K1505" s="6">
        <f>tbDailies[[#This Row],[ETH-USD]]*tbDailies[[#This Row],[FX]]</f>
        <v>377.85695999999996</v>
      </c>
      <c r="L1505" s="16">
        <f>_xlfn.XLOOKUP(tbDailies[[#This Row],[Month]],tbMonthlies[Month],tbMonthlies[US Inflation],L1506)</f>
        <v>2.23E-2</v>
      </c>
      <c r="M1505" s="39">
        <f>_xlfn.XLOOKUP(tbDailies[[#This Row],[Month]],tbMonthlies[Month],tbMonthlies[Buffett Indicator],M1506)</f>
        <v>1.3152724468858936</v>
      </c>
      <c r="N1505" s="39">
        <f>_xlfn.XLOOKUP(tbDailies[[#This Row],[Month]],tbMonthlies[Month],tbMonthlies[CPI Indicator],N1506)</f>
        <v>0.74044219115617682</v>
      </c>
      <c r="O1505" s="39">
        <f>_xlfn.XLOOKUP(tbDailies[[#This Row],[Month]],tbMonthlies[Month],tbMonthlies[Shiller PE],O1506)</f>
        <v>0.23280000000000001</v>
      </c>
      <c r="P1505" s="39">
        <f>_xlfn.XLOOKUP(tbDailies[[#This Row],[Month]],tbMonthlies[Month],tbMonthlies[Unemployment],P1506)</f>
        <v>4.2000000000000003E-2</v>
      </c>
      <c r="Q1505" s="48">
        <f>_xlfn.XLOOKUP(tbDailies[[#This Row],[Month]],tbMonthlies[Month],tbMonthlies[Debt to GDP],Q1506)</f>
        <v>77.543999999999997</v>
      </c>
    </row>
    <row r="1506" spans="2:17" ht="30" customHeight="1" x14ac:dyDescent="0.25">
      <c r="B1506" s="10">
        <v>43007</v>
      </c>
      <c r="C1506" s="18" t="str">
        <f>TEXT(tbDailies[[#This Row],[Date]],"mmm-yy")</f>
        <v>Sep-17</v>
      </c>
      <c r="D1506" s="4">
        <v>50</v>
      </c>
      <c r="E1506" s="4" t="str">
        <f>_xlfn.XLOOKUP(tbDailies[[#This Row],[Date]],FXUSDCAD[Date],FXUSDCAD[Rate],E1507)</f>
        <v>1.2480</v>
      </c>
      <c r="F1506" s="6">
        <f>_xlfn.XLOOKUP(tbDailies[[#This Row],[Date]],BTC_USD_History[Date],BTC_USD_History[Close],"n/a")</f>
        <v>4163.0698240000002</v>
      </c>
      <c r="G1506" s="6">
        <f>_xlfn.XLOOKUP(tbDailies[[#This Row],[Date]],ETH_USD_History[Date(UTC)],ETH_USD_History[Value],"n/a")</f>
        <v>292.58</v>
      </c>
      <c r="H1506" s="6">
        <f>_xlfn.XLOOKUP(tbDailies[[#This Row],[Date]],VOO_USD_History[Date],VOO_USD_History[Close],"n/a")</f>
        <v>230.759995</v>
      </c>
      <c r="I1506" s="8">
        <f>_xlfn.XLOOKUP(tbDailies[[#This Row],[Date]],VIX_USD_History[DATE],VIX_USD_History[CLOSE],"n/a")</f>
        <v>9.51</v>
      </c>
      <c r="J1506" s="6">
        <f>tbDailies[[#This Row],[BTC-USD]]*tbDailies[[#This Row],[FX]]</f>
        <v>5195.5111403520004</v>
      </c>
      <c r="K1506" s="6">
        <f>tbDailies[[#This Row],[ETH-USD]]*tbDailies[[#This Row],[FX]]</f>
        <v>365.13983999999999</v>
      </c>
      <c r="L1506" s="16">
        <f>_xlfn.XLOOKUP(tbDailies[[#This Row],[Month]],tbMonthlies[Month],tbMonthlies[US Inflation],L1507)</f>
        <v>2.23E-2</v>
      </c>
      <c r="M1506" s="39">
        <f>_xlfn.XLOOKUP(tbDailies[[#This Row],[Month]],tbMonthlies[Month],tbMonthlies[Buffett Indicator],M1507)</f>
        <v>1.3152724468858936</v>
      </c>
      <c r="N1506" s="39">
        <f>_xlfn.XLOOKUP(tbDailies[[#This Row],[Month]],tbMonthlies[Month],tbMonthlies[CPI Indicator],N1507)</f>
        <v>0.74044219115617682</v>
      </c>
      <c r="O1506" s="39">
        <f>_xlfn.XLOOKUP(tbDailies[[#This Row],[Month]],tbMonthlies[Month],tbMonthlies[Shiller PE],O1507)</f>
        <v>0.23280000000000001</v>
      </c>
      <c r="P1506" s="39">
        <f>_xlfn.XLOOKUP(tbDailies[[#This Row],[Month]],tbMonthlies[Month],tbMonthlies[Unemployment],P1507)</f>
        <v>4.2000000000000003E-2</v>
      </c>
      <c r="Q1506" s="48">
        <f>_xlfn.XLOOKUP(tbDailies[[#This Row],[Month]],tbMonthlies[Month],tbMonthlies[Debt to GDP],Q1507)</f>
        <v>77.543999999999997</v>
      </c>
    </row>
    <row r="1507" spans="2:17" ht="30" customHeight="1" x14ac:dyDescent="0.25">
      <c r="B1507" s="10">
        <v>43006</v>
      </c>
      <c r="C1507" s="18" t="str">
        <f>TEXT(tbDailies[[#This Row],[Date]],"mmm-yy")</f>
        <v>Sep-17</v>
      </c>
      <c r="D1507" s="4">
        <v>50</v>
      </c>
      <c r="E1507" s="4" t="str">
        <f>_xlfn.XLOOKUP(tbDailies[[#This Row],[Date]],FXUSDCAD[Date],FXUSDCAD[Rate],E1508)</f>
        <v>1.2450</v>
      </c>
      <c r="F1507" s="6">
        <f>_xlfn.XLOOKUP(tbDailies[[#This Row],[Date]],BTC_USD_History[Date],BTC_USD_History[Close],"n/a")</f>
        <v>4174.7299800000001</v>
      </c>
      <c r="G1507" s="6">
        <f>_xlfn.XLOOKUP(tbDailies[[#This Row],[Date]],ETH_USD_History[Date(UTC)],ETH_USD_History[Value],"n/a")</f>
        <v>302.77</v>
      </c>
      <c r="H1507" s="6">
        <f>_xlfn.XLOOKUP(tbDailies[[#This Row],[Date]],VOO_USD_History[Date],VOO_USD_History[Close],"n/a")</f>
        <v>229.94000199999999</v>
      </c>
      <c r="I1507" s="8">
        <f>_xlfn.XLOOKUP(tbDailies[[#This Row],[Date]],VIX_USD_History[DATE],VIX_USD_History[CLOSE],"n/a")</f>
        <v>9.5500000000000007</v>
      </c>
      <c r="J1507" s="6">
        <f>tbDailies[[#This Row],[BTC-USD]]*tbDailies[[#This Row],[FX]]</f>
        <v>5197.5388251000004</v>
      </c>
      <c r="K1507" s="6">
        <f>tbDailies[[#This Row],[ETH-USD]]*tbDailies[[#This Row],[FX]]</f>
        <v>376.94864999999999</v>
      </c>
      <c r="L1507" s="16">
        <f>_xlfn.XLOOKUP(tbDailies[[#This Row],[Month]],tbMonthlies[Month],tbMonthlies[US Inflation],L1508)</f>
        <v>2.23E-2</v>
      </c>
      <c r="M1507" s="39">
        <f>_xlfn.XLOOKUP(tbDailies[[#This Row],[Month]],tbMonthlies[Month],tbMonthlies[Buffett Indicator],M1508)</f>
        <v>1.3152724468858936</v>
      </c>
      <c r="N1507" s="39">
        <f>_xlfn.XLOOKUP(tbDailies[[#This Row],[Month]],tbMonthlies[Month],tbMonthlies[CPI Indicator],N1508)</f>
        <v>0.74044219115617682</v>
      </c>
      <c r="O1507" s="39">
        <f>_xlfn.XLOOKUP(tbDailies[[#This Row],[Month]],tbMonthlies[Month],tbMonthlies[Shiller PE],O1508)</f>
        <v>0.23280000000000001</v>
      </c>
      <c r="P1507" s="39">
        <f>_xlfn.XLOOKUP(tbDailies[[#This Row],[Month]],tbMonthlies[Month],tbMonthlies[Unemployment],P1508)</f>
        <v>4.2000000000000003E-2</v>
      </c>
      <c r="Q1507" s="48">
        <f>_xlfn.XLOOKUP(tbDailies[[#This Row],[Month]],tbMonthlies[Month],tbMonthlies[Debt to GDP],Q1508)</f>
        <v>77.543999999999997</v>
      </c>
    </row>
    <row r="1508" spans="2:17" ht="30" customHeight="1" x14ac:dyDescent="0.25">
      <c r="B1508" s="10">
        <v>43005</v>
      </c>
      <c r="C1508" s="18" t="str">
        <f>TEXT(tbDailies[[#This Row],[Date]],"mmm-yy")</f>
        <v>Sep-17</v>
      </c>
      <c r="D1508" s="4">
        <v>50</v>
      </c>
      <c r="E1508" s="4" t="str">
        <f>_xlfn.XLOOKUP(tbDailies[[#This Row],[Date]],FXUSDCAD[Date],FXUSDCAD[Rate],E1509)</f>
        <v>1.2412</v>
      </c>
      <c r="F1508" s="6">
        <f>_xlfn.XLOOKUP(tbDailies[[#This Row],[Date]],BTC_USD_History[Date],BTC_USD_History[Close],"n/a")</f>
        <v>4200.669922</v>
      </c>
      <c r="G1508" s="6">
        <f>_xlfn.XLOOKUP(tbDailies[[#This Row],[Date]],ETH_USD_History[Date(UTC)],ETH_USD_History[Value],"n/a")</f>
        <v>309.97000000000003</v>
      </c>
      <c r="H1508" s="6">
        <f>_xlfn.XLOOKUP(tbDailies[[#This Row],[Date]],VOO_USD_History[Date],VOO_USD_History[Close],"n/a")</f>
        <v>229.66999799999999</v>
      </c>
      <c r="I1508" s="8">
        <f>_xlfn.XLOOKUP(tbDailies[[#This Row],[Date]],VIX_USD_History[DATE],VIX_USD_History[CLOSE],"n/a")</f>
        <v>9.8699999999999992</v>
      </c>
      <c r="J1508" s="6">
        <f>tbDailies[[#This Row],[BTC-USD]]*tbDailies[[#This Row],[FX]]</f>
        <v>5213.8715071864008</v>
      </c>
      <c r="K1508" s="6">
        <f>tbDailies[[#This Row],[ETH-USD]]*tbDailies[[#This Row],[FX]]</f>
        <v>384.73476400000004</v>
      </c>
      <c r="L1508" s="16">
        <f>_xlfn.XLOOKUP(tbDailies[[#This Row],[Month]],tbMonthlies[Month],tbMonthlies[US Inflation],L1509)</f>
        <v>2.23E-2</v>
      </c>
      <c r="M1508" s="39">
        <f>_xlfn.XLOOKUP(tbDailies[[#This Row],[Month]],tbMonthlies[Month],tbMonthlies[Buffett Indicator],M1509)</f>
        <v>1.3152724468858936</v>
      </c>
      <c r="N1508" s="39">
        <f>_xlfn.XLOOKUP(tbDailies[[#This Row],[Month]],tbMonthlies[Month],tbMonthlies[CPI Indicator],N1509)</f>
        <v>0.74044219115617682</v>
      </c>
      <c r="O1508" s="39">
        <f>_xlfn.XLOOKUP(tbDailies[[#This Row],[Month]],tbMonthlies[Month],tbMonthlies[Shiller PE],O1509)</f>
        <v>0.23280000000000001</v>
      </c>
      <c r="P1508" s="39">
        <f>_xlfn.XLOOKUP(tbDailies[[#This Row],[Month]],tbMonthlies[Month],tbMonthlies[Unemployment],P1509)</f>
        <v>4.2000000000000003E-2</v>
      </c>
      <c r="Q1508" s="48">
        <f>_xlfn.XLOOKUP(tbDailies[[#This Row],[Month]],tbMonthlies[Month],tbMonthlies[Debt to GDP],Q1509)</f>
        <v>77.543999999999997</v>
      </c>
    </row>
    <row r="1509" spans="2:17" ht="30" customHeight="1" x14ac:dyDescent="0.25">
      <c r="B1509" s="10">
        <v>43004</v>
      </c>
      <c r="C1509" s="18" t="str">
        <f>TEXT(tbDailies[[#This Row],[Date]],"mmm-yy")</f>
        <v>Sep-17</v>
      </c>
      <c r="D1509" s="4">
        <v>50</v>
      </c>
      <c r="E1509" s="4" t="str">
        <f>_xlfn.XLOOKUP(tbDailies[[#This Row],[Date]],FXUSDCAD[Date],FXUSDCAD[Rate],E1510)</f>
        <v>1.2370</v>
      </c>
      <c r="F1509" s="6">
        <f>_xlfn.XLOOKUP(tbDailies[[#This Row],[Date]],BTC_USD_History[Date],BTC_USD_History[Close],"n/a")</f>
        <v>3892.3500979999999</v>
      </c>
      <c r="G1509" s="6">
        <f>_xlfn.XLOOKUP(tbDailies[[#This Row],[Date]],ETH_USD_History[Date(UTC)],ETH_USD_History[Value],"n/a")</f>
        <v>288.64</v>
      </c>
      <c r="H1509" s="6">
        <f>_xlfn.XLOOKUP(tbDailies[[#This Row],[Date]],VOO_USD_History[Date],VOO_USD_History[Close],"n/a")</f>
        <v>228.779999</v>
      </c>
      <c r="I1509" s="8">
        <f>_xlfn.XLOOKUP(tbDailies[[#This Row],[Date]],VIX_USD_History[DATE],VIX_USD_History[CLOSE],"n/a")</f>
        <v>10.17</v>
      </c>
      <c r="J1509" s="6">
        <f>tbDailies[[#This Row],[BTC-USD]]*tbDailies[[#This Row],[FX]]</f>
        <v>4814.8370712260003</v>
      </c>
      <c r="K1509" s="6">
        <f>tbDailies[[#This Row],[ETH-USD]]*tbDailies[[#This Row],[FX]]</f>
        <v>357.04768000000001</v>
      </c>
      <c r="L1509" s="16">
        <f>_xlfn.XLOOKUP(tbDailies[[#This Row],[Month]],tbMonthlies[Month],tbMonthlies[US Inflation],L1510)</f>
        <v>2.23E-2</v>
      </c>
      <c r="M1509" s="39">
        <f>_xlfn.XLOOKUP(tbDailies[[#This Row],[Month]],tbMonthlies[Month],tbMonthlies[Buffett Indicator],M1510)</f>
        <v>1.3152724468858936</v>
      </c>
      <c r="N1509" s="39">
        <f>_xlfn.XLOOKUP(tbDailies[[#This Row],[Month]],tbMonthlies[Month],tbMonthlies[CPI Indicator],N1510)</f>
        <v>0.74044219115617682</v>
      </c>
      <c r="O1509" s="39">
        <f>_xlfn.XLOOKUP(tbDailies[[#This Row],[Month]],tbMonthlies[Month],tbMonthlies[Shiller PE],O1510)</f>
        <v>0.23280000000000001</v>
      </c>
      <c r="P1509" s="39">
        <f>_xlfn.XLOOKUP(tbDailies[[#This Row],[Month]],tbMonthlies[Month],tbMonthlies[Unemployment],P1510)</f>
        <v>4.2000000000000003E-2</v>
      </c>
      <c r="Q1509" s="48">
        <f>_xlfn.XLOOKUP(tbDailies[[#This Row],[Month]],tbMonthlies[Month],tbMonthlies[Debt to GDP],Q1510)</f>
        <v>77.543999999999997</v>
      </c>
    </row>
    <row r="1510" spans="2:17" ht="30" customHeight="1" x14ac:dyDescent="0.25">
      <c r="B1510" s="10">
        <v>43003</v>
      </c>
      <c r="C1510" s="18" t="str">
        <f>TEXT(tbDailies[[#This Row],[Date]],"mmm-yy")</f>
        <v>Sep-17</v>
      </c>
      <c r="D1510" s="4">
        <v>50</v>
      </c>
      <c r="E1510" s="4" t="str">
        <f>_xlfn.XLOOKUP(tbDailies[[#This Row],[Date]],FXUSDCAD[Date],FXUSDCAD[Rate],E1511)</f>
        <v>1.2341</v>
      </c>
      <c r="F1510" s="6">
        <f>_xlfn.XLOOKUP(tbDailies[[#This Row],[Date]],BTC_USD_History[Date],BTC_USD_History[Close],"n/a")</f>
        <v>3926.070068</v>
      </c>
      <c r="G1510" s="6">
        <f>_xlfn.XLOOKUP(tbDailies[[#This Row],[Date]],ETH_USD_History[Date(UTC)],ETH_USD_History[Value],"n/a")</f>
        <v>294.89</v>
      </c>
      <c r="H1510" s="6">
        <f>_xlfn.XLOOKUP(tbDailies[[#This Row],[Date]],VOO_USD_History[Date],VOO_USD_History[Close],"n/a")</f>
        <v>228.699997</v>
      </c>
      <c r="I1510" s="8">
        <f>_xlfn.XLOOKUP(tbDailies[[#This Row],[Date]],VIX_USD_History[DATE],VIX_USD_History[CLOSE],"n/a")</f>
        <v>10.210000000000001</v>
      </c>
      <c r="J1510" s="6">
        <f>tbDailies[[#This Row],[BTC-USD]]*tbDailies[[#This Row],[FX]]</f>
        <v>4845.1630709188003</v>
      </c>
      <c r="K1510" s="6">
        <f>tbDailies[[#This Row],[ETH-USD]]*tbDailies[[#This Row],[FX]]</f>
        <v>363.92374899999999</v>
      </c>
      <c r="L1510" s="16">
        <f>_xlfn.XLOOKUP(tbDailies[[#This Row],[Month]],tbMonthlies[Month],tbMonthlies[US Inflation],L1511)</f>
        <v>2.23E-2</v>
      </c>
      <c r="M1510" s="39">
        <f>_xlfn.XLOOKUP(tbDailies[[#This Row],[Month]],tbMonthlies[Month],tbMonthlies[Buffett Indicator],M1511)</f>
        <v>1.3152724468858936</v>
      </c>
      <c r="N1510" s="39">
        <f>_xlfn.XLOOKUP(tbDailies[[#This Row],[Month]],tbMonthlies[Month],tbMonthlies[CPI Indicator],N1511)</f>
        <v>0.74044219115617682</v>
      </c>
      <c r="O1510" s="39">
        <f>_xlfn.XLOOKUP(tbDailies[[#This Row],[Month]],tbMonthlies[Month],tbMonthlies[Shiller PE],O1511)</f>
        <v>0.23280000000000001</v>
      </c>
      <c r="P1510" s="39">
        <f>_xlfn.XLOOKUP(tbDailies[[#This Row],[Month]],tbMonthlies[Month],tbMonthlies[Unemployment],P1511)</f>
        <v>4.2000000000000003E-2</v>
      </c>
      <c r="Q1510" s="48">
        <f>_xlfn.XLOOKUP(tbDailies[[#This Row],[Month]],tbMonthlies[Month],tbMonthlies[Debt to GDP],Q1511)</f>
        <v>77.543999999999997</v>
      </c>
    </row>
    <row r="1511" spans="2:17" ht="30" customHeight="1" x14ac:dyDescent="0.25">
      <c r="B1511" s="10">
        <v>43002</v>
      </c>
      <c r="C1511" s="18" t="str">
        <f>TEXT(tbDailies[[#This Row],[Date]],"mmm-yy")</f>
        <v>Sep-17</v>
      </c>
      <c r="D1511" s="4">
        <v>50</v>
      </c>
      <c r="E1511" s="4" t="str">
        <f>_xlfn.XLOOKUP(tbDailies[[#This Row],[Date]],FXUSDCAD[Date],FXUSDCAD[Rate],E1512)</f>
        <v>1.2317</v>
      </c>
      <c r="F1511" s="6">
        <f>_xlfn.XLOOKUP(tbDailies[[#This Row],[Date]],BTC_USD_History[Date],BTC_USD_History[Close],"n/a")</f>
        <v>3682.8400879999999</v>
      </c>
      <c r="G1511" s="6">
        <f>_xlfn.XLOOKUP(tbDailies[[#This Row],[Date]],ETH_USD_History[Date(UTC)],ETH_USD_History[Value],"n/a")</f>
        <v>282.60000000000002</v>
      </c>
      <c r="H1511" s="6" t="str">
        <f>_xlfn.XLOOKUP(tbDailies[[#This Row],[Date]],VOO_USD_History[Date],VOO_USD_History[Close],"n/a")</f>
        <v>n/a</v>
      </c>
      <c r="I1511" s="8" t="str">
        <f>_xlfn.XLOOKUP(tbDailies[[#This Row],[Date]],VIX_USD_History[DATE],VIX_USD_History[CLOSE],"n/a")</f>
        <v>n/a</v>
      </c>
      <c r="J1511" s="6">
        <f>tbDailies[[#This Row],[BTC-USD]]*tbDailies[[#This Row],[FX]]</f>
        <v>4536.1541363896004</v>
      </c>
      <c r="K1511" s="6">
        <f>tbDailies[[#This Row],[ETH-USD]]*tbDailies[[#This Row],[FX]]</f>
        <v>348.07842000000005</v>
      </c>
      <c r="L1511" s="16">
        <f>_xlfn.XLOOKUP(tbDailies[[#This Row],[Month]],tbMonthlies[Month],tbMonthlies[US Inflation],L1512)</f>
        <v>2.23E-2</v>
      </c>
      <c r="M1511" s="39">
        <f>_xlfn.XLOOKUP(tbDailies[[#This Row],[Month]],tbMonthlies[Month],tbMonthlies[Buffett Indicator],M1512)</f>
        <v>1.3152724468858936</v>
      </c>
      <c r="N1511" s="39">
        <f>_xlfn.XLOOKUP(tbDailies[[#This Row],[Month]],tbMonthlies[Month],tbMonthlies[CPI Indicator],N1512)</f>
        <v>0.74044219115617682</v>
      </c>
      <c r="O1511" s="39">
        <f>_xlfn.XLOOKUP(tbDailies[[#This Row],[Month]],tbMonthlies[Month],tbMonthlies[Shiller PE],O1512)</f>
        <v>0.23280000000000001</v>
      </c>
      <c r="P1511" s="39">
        <f>_xlfn.XLOOKUP(tbDailies[[#This Row],[Month]],tbMonthlies[Month],tbMonthlies[Unemployment],P1512)</f>
        <v>4.2000000000000003E-2</v>
      </c>
      <c r="Q1511" s="48">
        <f>_xlfn.XLOOKUP(tbDailies[[#This Row],[Month]],tbMonthlies[Month],tbMonthlies[Debt to GDP],Q1512)</f>
        <v>77.543999999999997</v>
      </c>
    </row>
    <row r="1512" spans="2:17" ht="30" customHeight="1" x14ac:dyDescent="0.25">
      <c r="B1512" s="10">
        <v>43001</v>
      </c>
      <c r="C1512" s="18" t="str">
        <f>TEXT(tbDailies[[#This Row],[Date]],"mmm-yy")</f>
        <v>Sep-17</v>
      </c>
      <c r="D1512" s="4">
        <v>50</v>
      </c>
      <c r="E1512" s="4" t="str">
        <f>_xlfn.XLOOKUP(tbDailies[[#This Row],[Date]],FXUSDCAD[Date],FXUSDCAD[Rate],E1513)</f>
        <v>1.2317</v>
      </c>
      <c r="F1512" s="6">
        <f>_xlfn.XLOOKUP(tbDailies[[#This Row],[Date]],BTC_USD_History[Date],BTC_USD_History[Close],"n/a")</f>
        <v>3792.3999020000001</v>
      </c>
      <c r="G1512" s="6">
        <f>_xlfn.XLOOKUP(tbDailies[[#This Row],[Date]],ETH_USD_History[Date(UTC)],ETH_USD_History[Value],"n/a")</f>
        <v>286.14</v>
      </c>
      <c r="H1512" s="6" t="str">
        <f>_xlfn.XLOOKUP(tbDailies[[#This Row],[Date]],VOO_USD_History[Date],VOO_USD_History[Close],"n/a")</f>
        <v>n/a</v>
      </c>
      <c r="I1512" s="8" t="str">
        <f>_xlfn.XLOOKUP(tbDailies[[#This Row],[Date]],VIX_USD_History[DATE],VIX_USD_History[CLOSE],"n/a")</f>
        <v>n/a</v>
      </c>
      <c r="J1512" s="6">
        <f>tbDailies[[#This Row],[BTC-USD]]*tbDailies[[#This Row],[FX]]</f>
        <v>4671.0989592934002</v>
      </c>
      <c r="K1512" s="6">
        <f>tbDailies[[#This Row],[ETH-USD]]*tbDailies[[#This Row],[FX]]</f>
        <v>352.43863799999997</v>
      </c>
      <c r="L1512" s="16">
        <f>_xlfn.XLOOKUP(tbDailies[[#This Row],[Month]],tbMonthlies[Month],tbMonthlies[US Inflation],L1513)</f>
        <v>2.23E-2</v>
      </c>
      <c r="M1512" s="39">
        <f>_xlfn.XLOOKUP(tbDailies[[#This Row],[Month]],tbMonthlies[Month],tbMonthlies[Buffett Indicator],M1513)</f>
        <v>1.3152724468858936</v>
      </c>
      <c r="N1512" s="39">
        <f>_xlfn.XLOOKUP(tbDailies[[#This Row],[Month]],tbMonthlies[Month],tbMonthlies[CPI Indicator],N1513)</f>
        <v>0.74044219115617682</v>
      </c>
      <c r="O1512" s="39">
        <f>_xlfn.XLOOKUP(tbDailies[[#This Row],[Month]],tbMonthlies[Month],tbMonthlies[Shiller PE],O1513)</f>
        <v>0.23280000000000001</v>
      </c>
      <c r="P1512" s="39">
        <f>_xlfn.XLOOKUP(tbDailies[[#This Row],[Month]],tbMonthlies[Month],tbMonthlies[Unemployment],P1513)</f>
        <v>4.2000000000000003E-2</v>
      </c>
      <c r="Q1512" s="48">
        <f>_xlfn.XLOOKUP(tbDailies[[#This Row],[Month]],tbMonthlies[Month],tbMonthlies[Debt to GDP],Q1513)</f>
        <v>77.543999999999997</v>
      </c>
    </row>
    <row r="1513" spans="2:17" ht="30" customHeight="1" x14ac:dyDescent="0.25">
      <c r="B1513" s="10">
        <v>43000</v>
      </c>
      <c r="C1513" s="18" t="str">
        <f>TEXT(tbDailies[[#This Row],[Date]],"mmm-yy")</f>
        <v>Sep-17</v>
      </c>
      <c r="D1513" s="4">
        <v>50</v>
      </c>
      <c r="E1513" s="4" t="str">
        <f>_xlfn.XLOOKUP(tbDailies[[#This Row],[Date]],FXUSDCAD[Date],FXUSDCAD[Rate],E1514)</f>
        <v>1.2317</v>
      </c>
      <c r="F1513" s="6">
        <f>_xlfn.XLOOKUP(tbDailies[[#This Row],[Date]],BTC_USD_History[Date],BTC_USD_History[Close],"n/a")</f>
        <v>3630.6999510000001</v>
      </c>
      <c r="G1513" s="6">
        <f>_xlfn.XLOOKUP(tbDailies[[#This Row],[Date]],ETH_USD_History[Date(UTC)],ETH_USD_History[Value],"n/a")</f>
        <v>262.94</v>
      </c>
      <c r="H1513" s="6">
        <f>_xlfn.XLOOKUP(tbDailies[[#This Row],[Date]],VOO_USD_History[Date],VOO_USD_History[Close],"n/a")</f>
        <v>229.03999300000001</v>
      </c>
      <c r="I1513" s="8">
        <f>_xlfn.XLOOKUP(tbDailies[[#This Row],[Date]],VIX_USD_History[DATE],VIX_USD_History[CLOSE],"n/a")</f>
        <v>9.59</v>
      </c>
      <c r="J1513" s="6">
        <f>tbDailies[[#This Row],[BTC-USD]]*tbDailies[[#This Row],[FX]]</f>
        <v>4471.9331296466999</v>
      </c>
      <c r="K1513" s="6">
        <f>tbDailies[[#This Row],[ETH-USD]]*tbDailies[[#This Row],[FX]]</f>
        <v>323.86319800000001</v>
      </c>
      <c r="L1513" s="16">
        <f>_xlfn.XLOOKUP(tbDailies[[#This Row],[Month]],tbMonthlies[Month],tbMonthlies[US Inflation],L1514)</f>
        <v>2.23E-2</v>
      </c>
      <c r="M1513" s="39">
        <f>_xlfn.XLOOKUP(tbDailies[[#This Row],[Month]],tbMonthlies[Month],tbMonthlies[Buffett Indicator],M1514)</f>
        <v>1.3152724468858936</v>
      </c>
      <c r="N1513" s="39">
        <f>_xlfn.XLOOKUP(tbDailies[[#This Row],[Month]],tbMonthlies[Month],tbMonthlies[CPI Indicator],N1514)</f>
        <v>0.74044219115617682</v>
      </c>
      <c r="O1513" s="39">
        <f>_xlfn.XLOOKUP(tbDailies[[#This Row],[Month]],tbMonthlies[Month],tbMonthlies[Shiller PE],O1514)</f>
        <v>0.23280000000000001</v>
      </c>
      <c r="P1513" s="39">
        <f>_xlfn.XLOOKUP(tbDailies[[#This Row],[Month]],tbMonthlies[Month],tbMonthlies[Unemployment],P1514)</f>
        <v>4.2000000000000003E-2</v>
      </c>
      <c r="Q1513" s="48">
        <f>_xlfn.XLOOKUP(tbDailies[[#This Row],[Month]],tbMonthlies[Month],tbMonthlies[Debt to GDP],Q1514)</f>
        <v>77.543999999999997</v>
      </c>
    </row>
    <row r="1514" spans="2:17" ht="30" customHeight="1" x14ac:dyDescent="0.25">
      <c r="B1514" s="10">
        <v>42999</v>
      </c>
      <c r="C1514" s="18" t="str">
        <f>TEXT(tbDailies[[#This Row],[Date]],"mmm-yy")</f>
        <v>Sep-17</v>
      </c>
      <c r="D1514" s="4">
        <v>50</v>
      </c>
      <c r="E1514" s="4" t="str">
        <f>_xlfn.XLOOKUP(tbDailies[[#This Row],[Date]],FXUSDCAD[Date],FXUSDCAD[Rate],E1515)</f>
        <v>1.2339</v>
      </c>
      <c r="F1514" s="6">
        <f>_xlfn.XLOOKUP(tbDailies[[#This Row],[Date]],BTC_USD_History[Date],BTC_USD_History[Close],"n/a")</f>
        <v>3631.040039</v>
      </c>
      <c r="G1514" s="6">
        <f>_xlfn.XLOOKUP(tbDailies[[#This Row],[Date]],ETH_USD_History[Date(UTC)],ETH_USD_History[Value],"n/a")</f>
        <v>257.77</v>
      </c>
      <c r="H1514" s="6">
        <f>_xlfn.XLOOKUP(tbDailies[[#This Row],[Date]],VOO_USD_History[Date],VOO_USD_History[Close],"n/a")</f>
        <v>229.070007</v>
      </c>
      <c r="I1514" s="8">
        <f>_xlfn.XLOOKUP(tbDailies[[#This Row],[Date]],VIX_USD_History[DATE],VIX_USD_History[CLOSE],"n/a")</f>
        <v>9.67</v>
      </c>
      <c r="J1514" s="6">
        <f>tbDailies[[#This Row],[BTC-USD]]*tbDailies[[#This Row],[FX]]</f>
        <v>4480.3403041221</v>
      </c>
      <c r="K1514" s="6">
        <f>tbDailies[[#This Row],[ETH-USD]]*tbDailies[[#This Row],[FX]]</f>
        <v>318.06240299999996</v>
      </c>
      <c r="L1514" s="16">
        <f>_xlfn.XLOOKUP(tbDailies[[#This Row],[Month]],tbMonthlies[Month],tbMonthlies[US Inflation],L1515)</f>
        <v>2.23E-2</v>
      </c>
      <c r="M1514" s="39">
        <f>_xlfn.XLOOKUP(tbDailies[[#This Row],[Month]],tbMonthlies[Month],tbMonthlies[Buffett Indicator],M1515)</f>
        <v>1.3152724468858936</v>
      </c>
      <c r="N1514" s="39">
        <f>_xlfn.XLOOKUP(tbDailies[[#This Row],[Month]],tbMonthlies[Month],tbMonthlies[CPI Indicator],N1515)</f>
        <v>0.74044219115617682</v>
      </c>
      <c r="O1514" s="39">
        <f>_xlfn.XLOOKUP(tbDailies[[#This Row],[Month]],tbMonthlies[Month],tbMonthlies[Shiller PE],O1515)</f>
        <v>0.23280000000000001</v>
      </c>
      <c r="P1514" s="39">
        <f>_xlfn.XLOOKUP(tbDailies[[#This Row],[Month]],tbMonthlies[Month],tbMonthlies[Unemployment],P1515)</f>
        <v>4.2000000000000003E-2</v>
      </c>
      <c r="Q1514" s="48">
        <f>_xlfn.XLOOKUP(tbDailies[[#This Row],[Month]],tbMonthlies[Month],tbMonthlies[Debt to GDP],Q1515)</f>
        <v>77.543999999999997</v>
      </c>
    </row>
    <row r="1515" spans="2:17" ht="30" customHeight="1" x14ac:dyDescent="0.25">
      <c r="B1515" s="10">
        <v>42998</v>
      </c>
      <c r="C1515" s="18" t="str">
        <f>TEXT(tbDailies[[#This Row],[Date]],"mmm-yy")</f>
        <v>Sep-17</v>
      </c>
      <c r="D1515" s="4">
        <v>50</v>
      </c>
      <c r="E1515" s="4" t="str">
        <f>_xlfn.XLOOKUP(tbDailies[[#This Row],[Date]],FXUSDCAD[Date],FXUSDCAD[Rate],E1516)</f>
        <v>1.2273</v>
      </c>
      <c r="F1515" s="6">
        <f>_xlfn.XLOOKUP(tbDailies[[#This Row],[Date]],BTC_USD_History[Date],BTC_USD_History[Close],"n/a")</f>
        <v>3905.9499510000001</v>
      </c>
      <c r="G1515" s="6">
        <f>_xlfn.XLOOKUP(tbDailies[[#This Row],[Date]],ETH_USD_History[Date(UTC)],ETH_USD_History[Value],"n/a")</f>
        <v>283.56</v>
      </c>
      <c r="H1515" s="6">
        <f>_xlfn.XLOOKUP(tbDailies[[#This Row],[Date]],VOO_USD_History[Date],VOO_USD_History[Close],"n/a")</f>
        <v>229.720001</v>
      </c>
      <c r="I1515" s="8">
        <f>_xlfn.XLOOKUP(tbDailies[[#This Row],[Date]],VIX_USD_History[DATE],VIX_USD_History[CLOSE],"n/a")</f>
        <v>9.7799999999999994</v>
      </c>
      <c r="J1515" s="6">
        <f>tbDailies[[#This Row],[BTC-USD]]*tbDailies[[#This Row],[FX]]</f>
        <v>4793.7723748623002</v>
      </c>
      <c r="K1515" s="6">
        <f>tbDailies[[#This Row],[ETH-USD]]*tbDailies[[#This Row],[FX]]</f>
        <v>348.01318800000001</v>
      </c>
      <c r="L1515" s="16">
        <f>_xlfn.XLOOKUP(tbDailies[[#This Row],[Month]],tbMonthlies[Month],tbMonthlies[US Inflation],L1516)</f>
        <v>2.23E-2</v>
      </c>
      <c r="M1515" s="39">
        <f>_xlfn.XLOOKUP(tbDailies[[#This Row],[Month]],tbMonthlies[Month],tbMonthlies[Buffett Indicator],M1516)</f>
        <v>1.3152724468858936</v>
      </c>
      <c r="N1515" s="39">
        <f>_xlfn.XLOOKUP(tbDailies[[#This Row],[Month]],tbMonthlies[Month],tbMonthlies[CPI Indicator],N1516)</f>
        <v>0.74044219115617682</v>
      </c>
      <c r="O1515" s="39">
        <f>_xlfn.XLOOKUP(tbDailies[[#This Row],[Month]],tbMonthlies[Month],tbMonthlies[Shiller PE],O1516)</f>
        <v>0.23280000000000001</v>
      </c>
      <c r="P1515" s="39">
        <f>_xlfn.XLOOKUP(tbDailies[[#This Row],[Month]],tbMonthlies[Month],tbMonthlies[Unemployment],P1516)</f>
        <v>4.2000000000000003E-2</v>
      </c>
      <c r="Q1515" s="48">
        <f>_xlfn.XLOOKUP(tbDailies[[#This Row],[Month]],tbMonthlies[Month],tbMonthlies[Debt to GDP],Q1516)</f>
        <v>77.543999999999997</v>
      </c>
    </row>
    <row r="1516" spans="2:17" ht="30" customHeight="1" x14ac:dyDescent="0.25">
      <c r="B1516" s="10">
        <v>42997</v>
      </c>
      <c r="C1516" s="18" t="str">
        <f>TEXT(tbDailies[[#This Row],[Date]],"mmm-yy")</f>
        <v>Sep-17</v>
      </c>
      <c r="D1516" s="4">
        <v>50</v>
      </c>
      <c r="E1516" s="4" t="str">
        <f>_xlfn.XLOOKUP(tbDailies[[#This Row],[Date]],FXUSDCAD[Date],FXUSDCAD[Rate],E1517)</f>
        <v>1.2277</v>
      </c>
      <c r="F1516" s="6">
        <f>_xlfn.XLOOKUP(tbDailies[[#This Row],[Date]],BTC_USD_History[Date],BTC_USD_History[Close],"n/a")</f>
        <v>3924.969971</v>
      </c>
      <c r="G1516" s="6">
        <f>_xlfn.XLOOKUP(tbDailies[[#This Row],[Date]],ETH_USD_History[Date(UTC)],ETH_USD_History[Value],"n/a")</f>
        <v>283</v>
      </c>
      <c r="H1516" s="6">
        <f>_xlfn.XLOOKUP(tbDailies[[#This Row],[Date]],VOO_USD_History[Date],VOO_USD_History[Close],"n/a")</f>
        <v>230.770004</v>
      </c>
      <c r="I1516" s="8">
        <f>_xlfn.XLOOKUP(tbDailies[[#This Row],[Date]],VIX_USD_History[DATE],VIX_USD_History[CLOSE],"n/a")</f>
        <v>10.18</v>
      </c>
      <c r="J1516" s="6">
        <f>tbDailies[[#This Row],[BTC-USD]]*tbDailies[[#This Row],[FX]]</f>
        <v>4818.6856333966998</v>
      </c>
      <c r="K1516" s="6">
        <f>tbDailies[[#This Row],[ETH-USD]]*tbDailies[[#This Row],[FX]]</f>
        <v>347.4391</v>
      </c>
      <c r="L1516" s="16">
        <f>_xlfn.XLOOKUP(tbDailies[[#This Row],[Month]],tbMonthlies[Month],tbMonthlies[US Inflation],L1517)</f>
        <v>2.23E-2</v>
      </c>
      <c r="M1516" s="39">
        <f>_xlfn.XLOOKUP(tbDailies[[#This Row],[Month]],tbMonthlies[Month],tbMonthlies[Buffett Indicator],M1517)</f>
        <v>1.3152724468858936</v>
      </c>
      <c r="N1516" s="39">
        <f>_xlfn.XLOOKUP(tbDailies[[#This Row],[Month]],tbMonthlies[Month],tbMonthlies[CPI Indicator],N1517)</f>
        <v>0.74044219115617682</v>
      </c>
      <c r="O1516" s="39">
        <f>_xlfn.XLOOKUP(tbDailies[[#This Row],[Month]],tbMonthlies[Month],tbMonthlies[Shiller PE],O1517)</f>
        <v>0.23280000000000001</v>
      </c>
      <c r="P1516" s="39">
        <f>_xlfn.XLOOKUP(tbDailies[[#This Row],[Month]],tbMonthlies[Month],tbMonthlies[Unemployment],P1517)</f>
        <v>4.2000000000000003E-2</v>
      </c>
      <c r="Q1516" s="48">
        <f>_xlfn.XLOOKUP(tbDailies[[#This Row],[Month]],tbMonthlies[Month],tbMonthlies[Debt to GDP],Q1517)</f>
        <v>77.543999999999997</v>
      </c>
    </row>
    <row r="1517" spans="2:17" ht="30" customHeight="1" x14ac:dyDescent="0.25">
      <c r="B1517" s="10">
        <v>42996</v>
      </c>
      <c r="C1517" s="18" t="str">
        <f>TEXT(tbDailies[[#This Row],[Date]],"mmm-yy")</f>
        <v>Sep-17</v>
      </c>
      <c r="D1517" s="4">
        <v>50</v>
      </c>
      <c r="E1517" s="4" t="str">
        <f>_xlfn.XLOOKUP(tbDailies[[#This Row],[Date]],FXUSDCAD[Date],FXUSDCAD[Rate],E1518)</f>
        <v>1.2238</v>
      </c>
      <c r="F1517" s="6">
        <f>_xlfn.XLOOKUP(tbDailies[[#This Row],[Date]],BTC_USD_History[Date],BTC_USD_History[Close],"n/a")</f>
        <v>4065.1999510000001</v>
      </c>
      <c r="G1517" s="6">
        <f>_xlfn.XLOOKUP(tbDailies[[#This Row],[Date]],ETH_USD_History[Date(UTC)],ETH_USD_History[Value],"n/a")</f>
        <v>297.52999999999997</v>
      </c>
      <c r="H1517" s="6">
        <f>_xlfn.XLOOKUP(tbDailies[[#This Row],[Date]],VOO_USD_History[Date],VOO_USD_History[Close],"n/a")</f>
        <v>230.490005</v>
      </c>
      <c r="I1517" s="8">
        <f>_xlfn.XLOOKUP(tbDailies[[#This Row],[Date]],VIX_USD_History[DATE],VIX_USD_History[CLOSE],"n/a")</f>
        <v>10.15</v>
      </c>
      <c r="J1517" s="6">
        <f>tbDailies[[#This Row],[BTC-USD]]*tbDailies[[#This Row],[FX]]</f>
        <v>4974.9917000338</v>
      </c>
      <c r="K1517" s="6">
        <f>tbDailies[[#This Row],[ETH-USD]]*tbDailies[[#This Row],[FX]]</f>
        <v>364.11721399999999</v>
      </c>
      <c r="L1517" s="16">
        <f>_xlfn.XLOOKUP(tbDailies[[#This Row],[Month]],tbMonthlies[Month],tbMonthlies[US Inflation],L1518)</f>
        <v>2.23E-2</v>
      </c>
      <c r="M1517" s="39">
        <f>_xlfn.XLOOKUP(tbDailies[[#This Row],[Month]],tbMonthlies[Month],tbMonthlies[Buffett Indicator],M1518)</f>
        <v>1.3152724468858936</v>
      </c>
      <c r="N1517" s="39">
        <f>_xlfn.XLOOKUP(tbDailies[[#This Row],[Month]],tbMonthlies[Month],tbMonthlies[CPI Indicator],N1518)</f>
        <v>0.74044219115617682</v>
      </c>
      <c r="O1517" s="39">
        <f>_xlfn.XLOOKUP(tbDailies[[#This Row],[Month]],tbMonthlies[Month],tbMonthlies[Shiller PE],O1518)</f>
        <v>0.23280000000000001</v>
      </c>
      <c r="P1517" s="39">
        <f>_xlfn.XLOOKUP(tbDailies[[#This Row],[Month]],tbMonthlies[Month],tbMonthlies[Unemployment],P1518)</f>
        <v>4.2000000000000003E-2</v>
      </c>
      <c r="Q1517" s="48">
        <f>_xlfn.XLOOKUP(tbDailies[[#This Row],[Month]],tbMonthlies[Month],tbMonthlies[Debt to GDP],Q1518)</f>
        <v>77.543999999999997</v>
      </c>
    </row>
    <row r="1518" spans="2:17" ht="30" customHeight="1" x14ac:dyDescent="0.25">
      <c r="B1518" s="10">
        <v>42995</v>
      </c>
      <c r="C1518" s="18" t="str">
        <f>TEXT(tbDailies[[#This Row],[Date]],"mmm-yy")</f>
        <v>Sep-17</v>
      </c>
      <c r="D1518" s="4">
        <v>50</v>
      </c>
      <c r="E1518" s="4" t="str">
        <f>_xlfn.XLOOKUP(tbDailies[[#This Row],[Date]],FXUSDCAD[Date],FXUSDCAD[Rate],E1519)</f>
        <v>1.2182</v>
      </c>
      <c r="F1518" s="6">
        <f>_xlfn.XLOOKUP(tbDailies[[#This Row],[Date]],BTC_USD_History[Date],BTC_USD_History[Close],"n/a")</f>
        <v>3582.8798830000001</v>
      </c>
      <c r="G1518" s="6">
        <f>_xlfn.XLOOKUP(tbDailies[[#This Row],[Date]],ETH_USD_History[Date(UTC)],ETH_USD_History[Value],"n/a")</f>
        <v>258.39999999999998</v>
      </c>
      <c r="H1518" s="6" t="str">
        <f>_xlfn.XLOOKUP(tbDailies[[#This Row],[Date]],VOO_USD_History[Date],VOO_USD_History[Close],"n/a")</f>
        <v>n/a</v>
      </c>
      <c r="I1518" s="8" t="str">
        <f>_xlfn.XLOOKUP(tbDailies[[#This Row],[Date]],VIX_USD_History[DATE],VIX_USD_History[CLOSE],"n/a")</f>
        <v>n/a</v>
      </c>
      <c r="J1518" s="6">
        <f>tbDailies[[#This Row],[BTC-USD]]*tbDailies[[#This Row],[FX]]</f>
        <v>4364.6642734706002</v>
      </c>
      <c r="K1518" s="6">
        <f>tbDailies[[#This Row],[ETH-USD]]*tbDailies[[#This Row],[FX]]</f>
        <v>314.78287999999998</v>
      </c>
      <c r="L1518" s="16">
        <f>_xlfn.XLOOKUP(tbDailies[[#This Row],[Month]],tbMonthlies[Month],tbMonthlies[US Inflation],L1519)</f>
        <v>2.23E-2</v>
      </c>
      <c r="M1518" s="39">
        <f>_xlfn.XLOOKUP(tbDailies[[#This Row],[Month]],tbMonthlies[Month],tbMonthlies[Buffett Indicator],M1519)</f>
        <v>1.3152724468858936</v>
      </c>
      <c r="N1518" s="39">
        <f>_xlfn.XLOOKUP(tbDailies[[#This Row],[Month]],tbMonthlies[Month],tbMonthlies[CPI Indicator],N1519)</f>
        <v>0.74044219115617682</v>
      </c>
      <c r="O1518" s="39">
        <f>_xlfn.XLOOKUP(tbDailies[[#This Row],[Month]],tbMonthlies[Month],tbMonthlies[Shiller PE],O1519)</f>
        <v>0.23280000000000001</v>
      </c>
      <c r="P1518" s="39">
        <f>_xlfn.XLOOKUP(tbDailies[[#This Row],[Month]],tbMonthlies[Month],tbMonthlies[Unemployment],P1519)</f>
        <v>4.2000000000000003E-2</v>
      </c>
      <c r="Q1518" s="48">
        <f>_xlfn.XLOOKUP(tbDailies[[#This Row],[Month]],tbMonthlies[Month],tbMonthlies[Debt to GDP],Q1519)</f>
        <v>77.543999999999997</v>
      </c>
    </row>
    <row r="1519" spans="2:17" ht="30" customHeight="1" x14ac:dyDescent="0.25">
      <c r="B1519" s="10">
        <v>42994</v>
      </c>
      <c r="C1519" s="18" t="str">
        <f>TEXT(tbDailies[[#This Row],[Date]],"mmm-yy")</f>
        <v>Sep-17</v>
      </c>
      <c r="D1519" s="4">
        <v>50</v>
      </c>
      <c r="E1519" s="4" t="str">
        <f>_xlfn.XLOOKUP(tbDailies[[#This Row],[Date]],FXUSDCAD[Date],FXUSDCAD[Rate],E1520)</f>
        <v>1.2182</v>
      </c>
      <c r="F1519" s="6">
        <f>_xlfn.XLOOKUP(tbDailies[[#This Row],[Date]],BTC_USD_History[Date],BTC_USD_History[Close],"n/a")</f>
        <v>3625.040039</v>
      </c>
      <c r="G1519" s="6">
        <f>_xlfn.XLOOKUP(tbDailies[[#This Row],[Date]],ETH_USD_History[Date(UTC)],ETH_USD_History[Value],"n/a")</f>
        <v>254.49</v>
      </c>
      <c r="H1519" s="6" t="str">
        <f>_xlfn.XLOOKUP(tbDailies[[#This Row],[Date]],VOO_USD_History[Date],VOO_USD_History[Close],"n/a")</f>
        <v>n/a</v>
      </c>
      <c r="I1519" s="8" t="str">
        <f>_xlfn.XLOOKUP(tbDailies[[#This Row],[Date]],VIX_USD_History[DATE],VIX_USD_History[CLOSE],"n/a")</f>
        <v>n/a</v>
      </c>
      <c r="J1519" s="6">
        <f>tbDailies[[#This Row],[BTC-USD]]*tbDailies[[#This Row],[FX]]</f>
        <v>4416.0237755097996</v>
      </c>
      <c r="K1519" s="6">
        <f>tbDailies[[#This Row],[ETH-USD]]*tbDailies[[#This Row],[FX]]</f>
        <v>310.01971800000001</v>
      </c>
      <c r="L1519" s="16">
        <f>_xlfn.XLOOKUP(tbDailies[[#This Row],[Month]],tbMonthlies[Month],tbMonthlies[US Inflation],L1520)</f>
        <v>2.23E-2</v>
      </c>
      <c r="M1519" s="39">
        <f>_xlfn.XLOOKUP(tbDailies[[#This Row],[Month]],tbMonthlies[Month],tbMonthlies[Buffett Indicator],M1520)</f>
        <v>1.3152724468858936</v>
      </c>
      <c r="N1519" s="39">
        <f>_xlfn.XLOOKUP(tbDailies[[#This Row],[Month]],tbMonthlies[Month],tbMonthlies[CPI Indicator],N1520)</f>
        <v>0.74044219115617682</v>
      </c>
      <c r="O1519" s="39">
        <f>_xlfn.XLOOKUP(tbDailies[[#This Row],[Month]],tbMonthlies[Month],tbMonthlies[Shiller PE],O1520)</f>
        <v>0.23280000000000001</v>
      </c>
      <c r="P1519" s="39">
        <f>_xlfn.XLOOKUP(tbDailies[[#This Row],[Month]],tbMonthlies[Month],tbMonthlies[Unemployment],P1520)</f>
        <v>4.2000000000000003E-2</v>
      </c>
      <c r="Q1519" s="48">
        <f>_xlfn.XLOOKUP(tbDailies[[#This Row],[Month]],tbMonthlies[Month],tbMonthlies[Debt to GDP],Q1520)</f>
        <v>77.543999999999997</v>
      </c>
    </row>
    <row r="1520" spans="2:17" ht="30" customHeight="1" x14ac:dyDescent="0.25">
      <c r="B1520" s="10">
        <v>42993</v>
      </c>
      <c r="C1520" s="18" t="str">
        <f>TEXT(tbDailies[[#This Row],[Date]],"mmm-yy")</f>
        <v>Sep-17</v>
      </c>
      <c r="D1520" s="4">
        <v>50</v>
      </c>
      <c r="E1520" s="4" t="str">
        <f>_xlfn.XLOOKUP(tbDailies[[#This Row],[Date]],FXUSDCAD[Date],FXUSDCAD[Rate],E1521)</f>
        <v>1.2182</v>
      </c>
      <c r="F1520" s="6">
        <f>_xlfn.XLOOKUP(tbDailies[[#This Row],[Date]],BTC_USD_History[Date],BTC_USD_History[Close],"n/a")</f>
        <v>3637.5200199999999</v>
      </c>
      <c r="G1520" s="6">
        <f>_xlfn.XLOOKUP(tbDailies[[#This Row],[Date]],ETH_USD_History[Date(UTC)],ETH_USD_History[Value],"n/a")</f>
        <v>259.57</v>
      </c>
      <c r="H1520" s="6">
        <f>_xlfn.XLOOKUP(tbDailies[[#This Row],[Date]],VOO_USD_History[Date],VOO_USD_History[Close],"n/a")</f>
        <v>230.08999600000001</v>
      </c>
      <c r="I1520" s="8">
        <f>_xlfn.XLOOKUP(tbDailies[[#This Row],[Date]],VIX_USD_History[DATE],VIX_USD_History[CLOSE],"n/a")</f>
        <v>10.17</v>
      </c>
      <c r="J1520" s="6">
        <f>tbDailies[[#This Row],[BTC-USD]]*tbDailies[[#This Row],[FX]]</f>
        <v>4431.2268883639999</v>
      </c>
      <c r="K1520" s="6">
        <f>tbDailies[[#This Row],[ETH-USD]]*tbDailies[[#This Row],[FX]]</f>
        <v>316.20817399999999</v>
      </c>
      <c r="L1520" s="16">
        <f>_xlfn.XLOOKUP(tbDailies[[#This Row],[Month]],tbMonthlies[Month],tbMonthlies[US Inflation],L1521)</f>
        <v>2.23E-2</v>
      </c>
      <c r="M1520" s="39">
        <f>_xlfn.XLOOKUP(tbDailies[[#This Row],[Month]],tbMonthlies[Month],tbMonthlies[Buffett Indicator],M1521)</f>
        <v>1.3152724468858936</v>
      </c>
      <c r="N1520" s="39">
        <f>_xlfn.XLOOKUP(tbDailies[[#This Row],[Month]],tbMonthlies[Month],tbMonthlies[CPI Indicator],N1521)</f>
        <v>0.74044219115617682</v>
      </c>
      <c r="O1520" s="39">
        <f>_xlfn.XLOOKUP(tbDailies[[#This Row],[Month]],tbMonthlies[Month],tbMonthlies[Shiller PE],O1521)</f>
        <v>0.23280000000000001</v>
      </c>
      <c r="P1520" s="39">
        <f>_xlfn.XLOOKUP(tbDailies[[#This Row],[Month]],tbMonthlies[Month],tbMonthlies[Unemployment],P1521)</f>
        <v>4.2000000000000003E-2</v>
      </c>
      <c r="Q1520" s="48">
        <f>_xlfn.XLOOKUP(tbDailies[[#This Row],[Month]],tbMonthlies[Month],tbMonthlies[Debt to GDP],Q1521)</f>
        <v>77.543999999999997</v>
      </c>
    </row>
    <row r="1521" spans="2:17" ht="30" customHeight="1" x14ac:dyDescent="0.25">
      <c r="B1521" s="10">
        <v>42992</v>
      </c>
      <c r="C1521" s="18" t="str">
        <f>TEXT(tbDailies[[#This Row],[Date]],"mmm-yy")</f>
        <v>Sep-17</v>
      </c>
      <c r="D1521" s="4">
        <v>50</v>
      </c>
      <c r="E1521" s="4" t="str">
        <f>_xlfn.XLOOKUP(tbDailies[[#This Row],[Date]],FXUSDCAD[Date],FXUSDCAD[Rate],E1522)</f>
        <v>1.2198</v>
      </c>
      <c r="F1521" s="6">
        <f>_xlfn.XLOOKUP(tbDailies[[#This Row],[Date]],BTC_USD_History[Date],BTC_USD_History[Close],"n/a")</f>
        <v>3154.9499510000001</v>
      </c>
      <c r="G1521" s="6">
        <f>_xlfn.XLOOKUP(tbDailies[[#This Row],[Date]],ETH_USD_History[Date(UTC)],ETH_USD_History[Value],"n/a")</f>
        <v>223.14</v>
      </c>
      <c r="H1521" s="6">
        <f>_xlfn.XLOOKUP(tbDailies[[#This Row],[Date]],VOO_USD_History[Date],VOO_USD_History[Close],"n/a")</f>
        <v>229.770004</v>
      </c>
      <c r="I1521" s="8">
        <f>_xlfn.XLOOKUP(tbDailies[[#This Row],[Date]],VIX_USD_History[DATE],VIX_USD_History[CLOSE],"n/a")</f>
        <v>10.44</v>
      </c>
      <c r="J1521" s="6">
        <f>tbDailies[[#This Row],[BTC-USD]]*tbDailies[[#This Row],[FX]]</f>
        <v>3848.4079502298</v>
      </c>
      <c r="K1521" s="6">
        <f>tbDailies[[#This Row],[ETH-USD]]*tbDailies[[#This Row],[FX]]</f>
        <v>272.186172</v>
      </c>
      <c r="L1521" s="16">
        <f>_xlfn.XLOOKUP(tbDailies[[#This Row],[Month]],tbMonthlies[Month],tbMonthlies[US Inflation],L1522)</f>
        <v>2.23E-2</v>
      </c>
      <c r="M1521" s="39">
        <f>_xlfn.XLOOKUP(tbDailies[[#This Row],[Month]],tbMonthlies[Month],tbMonthlies[Buffett Indicator],M1522)</f>
        <v>1.3152724468858936</v>
      </c>
      <c r="N1521" s="39">
        <f>_xlfn.XLOOKUP(tbDailies[[#This Row],[Month]],tbMonthlies[Month],tbMonthlies[CPI Indicator],N1522)</f>
        <v>0.74044219115617682</v>
      </c>
      <c r="O1521" s="39">
        <f>_xlfn.XLOOKUP(tbDailies[[#This Row],[Month]],tbMonthlies[Month],tbMonthlies[Shiller PE],O1522)</f>
        <v>0.23280000000000001</v>
      </c>
      <c r="P1521" s="39">
        <f>_xlfn.XLOOKUP(tbDailies[[#This Row],[Month]],tbMonthlies[Month],tbMonthlies[Unemployment],P1522)</f>
        <v>4.2000000000000003E-2</v>
      </c>
      <c r="Q1521" s="48">
        <f>_xlfn.XLOOKUP(tbDailies[[#This Row],[Month]],tbMonthlies[Month],tbMonthlies[Debt to GDP],Q1522)</f>
        <v>77.543999999999997</v>
      </c>
    </row>
    <row r="1522" spans="2:17" ht="30" customHeight="1" x14ac:dyDescent="0.25">
      <c r="B1522" s="10">
        <v>42991</v>
      </c>
      <c r="C1522" s="18" t="str">
        <f>TEXT(tbDailies[[#This Row],[Date]],"mmm-yy")</f>
        <v>Sep-17</v>
      </c>
      <c r="D1522" s="4">
        <v>50</v>
      </c>
      <c r="E1522" s="4" t="str">
        <f>_xlfn.XLOOKUP(tbDailies[[#This Row],[Date]],FXUSDCAD[Date],FXUSDCAD[Rate],E1523)</f>
        <v>1.2187</v>
      </c>
      <c r="F1522" s="6">
        <f>_xlfn.XLOOKUP(tbDailies[[#This Row],[Date]],BTC_USD_History[Date],BTC_USD_History[Close],"n/a")</f>
        <v>3882.5900879999999</v>
      </c>
      <c r="G1522" s="6">
        <f>_xlfn.XLOOKUP(tbDailies[[#This Row],[Date]],ETH_USD_History[Date(UTC)],ETH_USD_History[Value],"n/a")</f>
        <v>275.83999999999997</v>
      </c>
      <c r="H1522" s="6">
        <f>_xlfn.XLOOKUP(tbDailies[[#This Row],[Date]],VOO_USD_History[Date],VOO_USD_History[Close],"n/a")</f>
        <v>229.85000600000001</v>
      </c>
      <c r="I1522" s="8">
        <f>_xlfn.XLOOKUP(tbDailies[[#This Row],[Date]],VIX_USD_History[DATE],VIX_USD_History[CLOSE],"n/a")</f>
        <v>10.5</v>
      </c>
      <c r="J1522" s="6">
        <f>tbDailies[[#This Row],[BTC-USD]]*tbDailies[[#This Row],[FX]]</f>
        <v>4731.7125402455995</v>
      </c>
      <c r="K1522" s="6">
        <f>tbDailies[[#This Row],[ETH-USD]]*tbDailies[[#This Row],[FX]]</f>
        <v>336.16620799999993</v>
      </c>
      <c r="L1522" s="16">
        <f>_xlfn.XLOOKUP(tbDailies[[#This Row],[Month]],tbMonthlies[Month],tbMonthlies[US Inflation],L1523)</f>
        <v>2.23E-2</v>
      </c>
      <c r="M1522" s="39">
        <f>_xlfn.XLOOKUP(tbDailies[[#This Row],[Month]],tbMonthlies[Month],tbMonthlies[Buffett Indicator],M1523)</f>
        <v>1.3152724468858936</v>
      </c>
      <c r="N1522" s="39">
        <f>_xlfn.XLOOKUP(tbDailies[[#This Row],[Month]],tbMonthlies[Month],tbMonthlies[CPI Indicator],N1523)</f>
        <v>0.74044219115617682</v>
      </c>
      <c r="O1522" s="39">
        <f>_xlfn.XLOOKUP(tbDailies[[#This Row],[Month]],tbMonthlies[Month],tbMonthlies[Shiller PE],O1523)</f>
        <v>0.23280000000000001</v>
      </c>
      <c r="P1522" s="39">
        <f>_xlfn.XLOOKUP(tbDailies[[#This Row],[Month]],tbMonthlies[Month],tbMonthlies[Unemployment],P1523)</f>
        <v>4.2000000000000003E-2</v>
      </c>
      <c r="Q1522" s="48">
        <f>_xlfn.XLOOKUP(tbDailies[[#This Row],[Month]],tbMonthlies[Month],tbMonthlies[Debt to GDP],Q1523)</f>
        <v>77.543999999999997</v>
      </c>
    </row>
    <row r="1523" spans="2:17" ht="30" customHeight="1" x14ac:dyDescent="0.25">
      <c r="B1523" s="10">
        <v>42990</v>
      </c>
      <c r="C1523" s="18" t="str">
        <f>TEXT(tbDailies[[#This Row],[Date]],"mmm-yy")</f>
        <v>Sep-17</v>
      </c>
      <c r="D1523" s="4">
        <v>50</v>
      </c>
      <c r="E1523" s="4" t="str">
        <f>_xlfn.XLOOKUP(tbDailies[[#This Row],[Date]],FXUSDCAD[Date],FXUSDCAD[Rate],E1524)</f>
        <v>1.2159</v>
      </c>
      <c r="F1523" s="6">
        <f>_xlfn.XLOOKUP(tbDailies[[#This Row],[Date]],BTC_USD_History[Date],BTC_USD_History[Close],"n/a")</f>
        <v>4130.8100590000004</v>
      </c>
      <c r="G1523" s="6">
        <f>_xlfn.XLOOKUP(tbDailies[[#This Row],[Date]],ETH_USD_History[Date(UTC)],ETH_USD_History[Value],"n/a")</f>
        <v>294.10000000000002</v>
      </c>
      <c r="H1523" s="6">
        <f>_xlfn.XLOOKUP(tbDailies[[#This Row],[Date]],VOO_USD_History[Date],VOO_USD_History[Close],"n/a")</f>
        <v>229.71000699999999</v>
      </c>
      <c r="I1523" s="8">
        <f>_xlfn.XLOOKUP(tbDailies[[#This Row],[Date]],VIX_USD_History[DATE],VIX_USD_History[CLOSE],"n/a")</f>
        <v>10.58</v>
      </c>
      <c r="J1523" s="6">
        <f>tbDailies[[#This Row],[BTC-USD]]*tbDailies[[#This Row],[FX]]</f>
        <v>5022.6519507380999</v>
      </c>
      <c r="K1523" s="6">
        <f>tbDailies[[#This Row],[ETH-USD]]*tbDailies[[#This Row],[FX]]</f>
        <v>357.59619000000004</v>
      </c>
      <c r="L1523" s="16">
        <f>_xlfn.XLOOKUP(tbDailies[[#This Row],[Month]],tbMonthlies[Month],tbMonthlies[US Inflation],L1524)</f>
        <v>2.23E-2</v>
      </c>
      <c r="M1523" s="39">
        <f>_xlfn.XLOOKUP(tbDailies[[#This Row],[Month]],tbMonthlies[Month],tbMonthlies[Buffett Indicator],M1524)</f>
        <v>1.3152724468858936</v>
      </c>
      <c r="N1523" s="39">
        <f>_xlfn.XLOOKUP(tbDailies[[#This Row],[Month]],tbMonthlies[Month],tbMonthlies[CPI Indicator],N1524)</f>
        <v>0.74044219115617682</v>
      </c>
      <c r="O1523" s="39">
        <f>_xlfn.XLOOKUP(tbDailies[[#This Row],[Month]],tbMonthlies[Month],tbMonthlies[Shiller PE],O1524)</f>
        <v>0.23280000000000001</v>
      </c>
      <c r="P1523" s="39">
        <f>_xlfn.XLOOKUP(tbDailies[[#This Row],[Month]],tbMonthlies[Month],tbMonthlies[Unemployment],P1524)</f>
        <v>4.2000000000000003E-2</v>
      </c>
      <c r="Q1523" s="48">
        <f>_xlfn.XLOOKUP(tbDailies[[#This Row],[Month]],tbMonthlies[Month],tbMonthlies[Debt to GDP],Q1524)</f>
        <v>77.543999999999997</v>
      </c>
    </row>
    <row r="1524" spans="2:17" ht="30" customHeight="1" x14ac:dyDescent="0.25">
      <c r="B1524" s="10">
        <v>42989</v>
      </c>
      <c r="C1524" s="18" t="str">
        <f>TEXT(tbDailies[[#This Row],[Date]],"mmm-yy")</f>
        <v>Sep-17</v>
      </c>
      <c r="D1524" s="4">
        <v>50</v>
      </c>
      <c r="E1524" s="4" t="str">
        <f>_xlfn.XLOOKUP(tbDailies[[#This Row],[Date]],FXUSDCAD[Date],FXUSDCAD[Rate],E1525)</f>
        <v>1.2128</v>
      </c>
      <c r="F1524" s="6">
        <f>_xlfn.XLOOKUP(tbDailies[[#This Row],[Date]],BTC_USD_History[Date],BTC_USD_History[Close],"n/a")</f>
        <v>4161.2700199999999</v>
      </c>
      <c r="G1524" s="6">
        <f>_xlfn.XLOOKUP(tbDailies[[#This Row],[Date]],ETH_USD_History[Date(UTC)],ETH_USD_History[Value],"n/a")</f>
        <v>297.95</v>
      </c>
      <c r="H1524" s="6">
        <f>_xlfn.XLOOKUP(tbDailies[[#This Row],[Date]],VOO_USD_History[Date],VOO_USD_History[Close],"n/a")</f>
        <v>228.86999499999999</v>
      </c>
      <c r="I1524" s="8">
        <f>_xlfn.XLOOKUP(tbDailies[[#This Row],[Date]],VIX_USD_History[DATE],VIX_USD_History[CLOSE],"n/a")</f>
        <v>10.73</v>
      </c>
      <c r="J1524" s="6">
        <f>tbDailies[[#This Row],[BTC-USD]]*tbDailies[[#This Row],[FX]]</f>
        <v>5046.7882802560007</v>
      </c>
      <c r="K1524" s="6">
        <f>tbDailies[[#This Row],[ETH-USD]]*tbDailies[[#This Row],[FX]]</f>
        <v>361.35376000000002</v>
      </c>
      <c r="L1524" s="16">
        <f>_xlfn.XLOOKUP(tbDailies[[#This Row],[Month]],tbMonthlies[Month],tbMonthlies[US Inflation],L1525)</f>
        <v>2.23E-2</v>
      </c>
      <c r="M1524" s="39">
        <f>_xlfn.XLOOKUP(tbDailies[[#This Row],[Month]],tbMonthlies[Month],tbMonthlies[Buffett Indicator],M1525)</f>
        <v>1.3152724468858936</v>
      </c>
      <c r="N1524" s="39">
        <f>_xlfn.XLOOKUP(tbDailies[[#This Row],[Month]],tbMonthlies[Month],tbMonthlies[CPI Indicator],N1525)</f>
        <v>0.74044219115617682</v>
      </c>
      <c r="O1524" s="39">
        <f>_xlfn.XLOOKUP(tbDailies[[#This Row],[Month]],tbMonthlies[Month],tbMonthlies[Shiller PE],O1525)</f>
        <v>0.23280000000000001</v>
      </c>
      <c r="P1524" s="39">
        <f>_xlfn.XLOOKUP(tbDailies[[#This Row],[Month]],tbMonthlies[Month],tbMonthlies[Unemployment],P1525)</f>
        <v>4.2000000000000003E-2</v>
      </c>
      <c r="Q1524" s="48">
        <f>_xlfn.XLOOKUP(tbDailies[[#This Row],[Month]],tbMonthlies[Month],tbMonthlies[Debt to GDP],Q1525)</f>
        <v>77.543999999999997</v>
      </c>
    </row>
    <row r="1525" spans="2:17" ht="30" customHeight="1" x14ac:dyDescent="0.25">
      <c r="B1525" s="10">
        <v>42988</v>
      </c>
      <c r="C1525" s="18" t="str">
        <f>TEXT(tbDailies[[#This Row],[Date]],"mmm-yy")</f>
        <v>Sep-17</v>
      </c>
      <c r="D1525" s="4">
        <v>50</v>
      </c>
      <c r="E1525" s="4" t="str">
        <f>_xlfn.XLOOKUP(tbDailies[[#This Row],[Date]],FXUSDCAD[Date],FXUSDCAD[Rate],E1526)</f>
        <v>1.2132</v>
      </c>
      <c r="F1525" s="6">
        <f>_xlfn.XLOOKUP(tbDailies[[#This Row],[Date]],BTC_USD_History[Date],BTC_USD_History[Close],"n/a")</f>
        <v>4122.9399409999996</v>
      </c>
      <c r="G1525" s="6">
        <f>_xlfn.XLOOKUP(tbDailies[[#This Row],[Date]],ETH_USD_History[Date(UTC)],ETH_USD_History[Value],"n/a")</f>
        <v>299.20999999999998</v>
      </c>
      <c r="H1525" s="6" t="str">
        <f>_xlfn.XLOOKUP(tbDailies[[#This Row],[Date]],VOO_USD_History[Date],VOO_USD_History[Close],"n/a")</f>
        <v>n/a</v>
      </c>
      <c r="I1525" s="8" t="str">
        <f>_xlfn.XLOOKUP(tbDailies[[#This Row],[Date]],VIX_USD_History[DATE],VIX_USD_History[CLOSE],"n/a")</f>
        <v>n/a</v>
      </c>
      <c r="J1525" s="6">
        <f>tbDailies[[#This Row],[BTC-USD]]*tbDailies[[#This Row],[FX]]</f>
        <v>5001.9507364211995</v>
      </c>
      <c r="K1525" s="6">
        <f>tbDailies[[#This Row],[ETH-USD]]*tbDailies[[#This Row],[FX]]</f>
        <v>363.00157200000001</v>
      </c>
      <c r="L1525" s="16">
        <f>_xlfn.XLOOKUP(tbDailies[[#This Row],[Month]],tbMonthlies[Month],tbMonthlies[US Inflation],L1526)</f>
        <v>2.23E-2</v>
      </c>
      <c r="M1525" s="39">
        <f>_xlfn.XLOOKUP(tbDailies[[#This Row],[Month]],tbMonthlies[Month],tbMonthlies[Buffett Indicator],M1526)</f>
        <v>1.3152724468858936</v>
      </c>
      <c r="N1525" s="39">
        <f>_xlfn.XLOOKUP(tbDailies[[#This Row],[Month]],tbMonthlies[Month],tbMonthlies[CPI Indicator],N1526)</f>
        <v>0.74044219115617682</v>
      </c>
      <c r="O1525" s="39">
        <f>_xlfn.XLOOKUP(tbDailies[[#This Row],[Month]],tbMonthlies[Month],tbMonthlies[Shiller PE],O1526)</f>
        <v>0.23280000000000001</v>
      </c>
      <c r="P1525" s="39">
        <f>_xlfn.XLOOKUP(tbDailies[[#This Row],[Month]],tbMonthlies[Month],tbMonthlies[Unemployment],P1526)</f>
        <v>4.2000000000000003E-2</v>
      </c>
      <c r="Q1525" s="48">
        <f>_xlfn.XLOOKUP(tbDailies[[#This Row],[Month]],tbMonthlies[Month],tbMonthlies[Debt to GDP],Q1526)</f>
        <v>77.543999999999997</v>
      </c>
    </row>
    <row r="1526" spans="2:17" ht="30" customHeight="1" x14ac:dyDescent="0.25">
      <c r="B1526" s="10">
        <v>42987</v>
      </c>
      <c r="C1526" s="18" t="str">
        <f>TEXT(tbDailies[[#This Row],[Date]],"mmm-yy")</f>
        <v>Sep-17</v>
      </c>
      <c r="D1526" s="4">
        <v>50</v>
      </c>
      <c r="E1526" s="4" t="str">
        <f>_xlfn.XLOOKUP(tbDailies[[#This Row],[Date]],FXUSDCAD[Date],FXUSDCAD[Rate],E1527)</f>
        <v>1.2132</v>
      </c>
      <c r="F1526" s="6">
        <f>_xlfn.XLOOKUP(tbDailies[[#This Row],[Date]],BTC_USD_History[Date],BTC_USD_History[Close],"n/a")</f>
        <v>4226.0600590000004</v>
      </c>
      <c r="G1526" s="6">
        <f>_xlfn.XLOOKUP(tbDailies[[#This Row],[Date]],ETH_USD_History[Date(UTC)],ETH_USD_History[Value],"n/a")</f>
        <v>303.79000000000002</v>
      </c>
      <c r="H1526" s="6" t="str">
        <f>_xlfn.XLOOKUP(tbDailies[[#This Row],[Date]],VOO_USD_History[Date],VOO_USD_History[Close],"n/a")</f>
        <v>n/a</v>
      </c>
      <c r="I1526" s="8" t="str">
        <f>_xlfn.XLOOKUP(tbDailies[[#This Row],[Date]],VIX_USD_History[DATE],VIX_USD_History[CLOSE],"n/a")</f>
        <v>n/a</v>
      </c>
      <c r="J1526" s="6">
        <f>tbDailies[[#This Row],[BTC-USD]]*tbDailies[[#This Row],[FX]]</f>
        <v>5127.0560635788006</v>
      </c>
      <c r="K1526" s="6">
        <f>tbDailies[[#This Row],[ETH-USD]]*tbDailies[[#This Row],[FX]]</f>
        <v>368.55802800000004</v>
      </c>
      <c r="L1526" s="16">
        <f>_xlfn.XLOOKUP(tbDailies[[#This Row],[Month]],tbMonthlies[Month],tbMonthlies[US Inflation],L1527)</f>
        <v>2.23E-2</v>
      </c>
      <c r="M1526" s="39">
        <f>_xlfn.XLOOKUP(tbDailies[[#This Row],[Month]],tbMonthlies[Month],tbMonthlies[Buffett Indicator],M1527)</f>
        <v>1.3152724468858936</v>
      </c>
      <c r="N1526" s="39">
        <f>_xlfn.XLOOKUP(tbDailies[[#This Row],[Month]],tbMonthlies[Month],tbMonthlies[CPI Indicator],N1527)</f>
        <v>0.74044219115617682</v>
      </c>
      <c r="O1526" s="39">
        <f>_xlfn.XLOOKUP(tbDailies[[#This Row],[Month]],tbMonthlies[Month],tbMonthlies[Shiller PE],O1527)</f>
        <v>0.23280000000000001</v>
      </c>
      <c r="P1526" s="39">
        <f>_xlfn.XLOOKUP(tbDailies[[#This Row],[Month]],tbMonthlies[Month],tbMonthlies[Unemployment],P1527)</f>
        <v>4.2000000000000003E-2</v>
      </c>
      <c r="Q1526" s="48">
        <f>_xlfn.XLOOKUP(tbDailies[[#This Row],[Month]],tbMonthlies[Month],tbMonthlies[Debt to GDP],Q1527)</f>
        <v>77.543999999999997</v>
      </c>
    </row>
    <row r="1527" spans="2:17" ht="30" customHeight="1" x14ac:dyDescent="0.25">
      <c r="B1527" s="10">
        <v>42986</v>
      </c>
      <c r="C1527" s="18" t="str">
        <f>TEXT(tbDailies[[#This Row],[Date]],"mmm-yy")</f>
        <v>Sep-17</v>
      </c>
      <c r="D1527" s="4">
        <v>50</v>
      </c>
      <c r="E1527" s="4" t="str">
        <f>_xlfn.XLOOKUP(tbDailies[[#This Row],[Date]],FXUSDCAD[Date],FXUSDCAD[Rate],E1528)</f>
        <v>1.2132</v>
      </c>
      <c r="F1527" s="6">
        <f>_xlfn.XLOOKUP(tbDailies[[#This Row],[Date]],BTC_USD_History[Date],BTC_USD_History[Close],"n/a")</f>
        <v>4228.75</v>
      </c>
      <c r="G1527" s="6">
        <f>_xlfn.XLOOKUP(tbDailies[[#This Row],[Date]],ETH_USD_History[Date(UTC)],ETH_USD_History[Value],"n/a")</f>
        <v>306.72000000000003</v>
      </c>
      <c r="H1527" s="6">
        <f>_xlfn.XLOOKUP(tbDailies[[#This Row],[Date]],VOO_USD_History[Date],VOO_USD_History[Close],"n/a")</f>
        <v>226.39999399999999</v>
      </c>
      <c r="I1527" s="8">
        <f>_xlfn.XLOOKUP(tbDailies[[#This Row],[Date]],VIX_USD_History[DATE],VIX_USD_History[CLOSE],"n/a")</f>
        <v>12.12</v>
      </c>
      <c r="J1527" s="6">
        <f>tbDailies[[#This Row],[BTC-USD]]*tbDailies[[#This Row],[FX]]</f>
        <v>5130.3195000000005</v>
      </c>
      <c r="K1527" s="6">
        <f>tbDailies[[#This Row],[ETH-USD]]*tbDailies[[#This Row],[FX]]</f>
        <v>372.11270400000006</v>
      </c>
      <c r="L1527" s="16">
        <f>_xlfn.XLOOKUP(tbDailies[[#This Row],[Month]],tbMonthlies[Month],tbMonthlies[US Inflation],L1528)</f>
        <v>2.23E-2</v>
      </c>
      <c r="M1527" s="39">
        <f>_xlfn.XLOOKUP(tbDailies[[#This Row],[Month]],tbMonthlies[Month],tbMonthlies[Buffett Indicator],M1528)</f>
        <v>1.3152724468858936</v>
      </c>
      <c r="N1527" s="39">
        <f>_xlfn.XLOOKUP(tbDailies[[#This Row],[Month]],tbMonthlies[Month],tbMonthlies[CPI Indicator],N1528)</f>
        <v>0.74044219115617682</v>
      </c>
      <c r="O1527" s="39">
        <f>_xlfn.XLOOKUP(tbDailies[[#This Row],[Month]],tbMonthlies[Month],tbMonthlies[Shiller PE],O1528)</f>
        <v>0.23280000000000001</v>
      </c>
      <c r="P1527" s="39">
        <f>_xlfn.XLOOKUP(tbDailies[[#This Row],[Month]],tbMonthlies[Month],tbMonthlies[Unemployment],P1528)</f>
        <v>4.2000000000000003E-2</v>
      </c>
      <c r="Q1527" s="48">
        <f>_xlfn.XLOOKUP(tbDailies[[#This Row],[Month]],tbMonthlies[Month],tbMonthlies[Debt to GDP],Q1528)</f>
        <v>77.543999999999997</v>
      </c>
    </row>
    <row r="1528" spans="2:17" ht="30" customHeight="1" x14ac:dyDescent="0.25">
      <c r="B1528" s="10">
        <v>42985</v>
      </c>
      <c r="C1528" s="18" t="str">
        <f>TEXT(tbDailies[[#This Row],[Date]],"mmm-yy")</f>
        <v>Sep-17</v>
      </c>
      <c r="D1528" s="4">
        <v>50</v>
      </c>
      <c r="E1528" s="4" t="str">
        <f>_xlfn.XLOOKUP(tbDailies[[#This Row],[Date]],FXUSDCAD[Date],FXUSDCAD[Rate],E1529)</f>
        <v>1.2148</v>
      </c>
      <c r="F1528" s="6">
        <f>_xlfn.XLOOKUP(tbDailies[[#This Row],[Date]],BTC_USD_History[Date],BTC_USD_History[Close],"n/a")</f>
        <v>4599.8798829999996</v>
      </c>
      <c r="G1528" s="6">
        <f>_xlfn.XLOOKUP(tbDailies[[#This Row],[Date]],ETH_USD_History[Date(UTC)],ETH_USD_History[Value],"n/a")</f>
        <v>335.37</v>
      </c>
      <c r="H1528" s="6">
        <f>_xlfn.XLOOKUP(tbDailies[[#This Row],[Date]],VOO_USD_History[Date],VOO_USD_History[Close],"n/a")</f>
        <v>226.75</v>
      </c>
      <c r="I1528" s="8">
        <f>_xlfn.XLOOKUP(tbDailies[[#This Row],[Date]],VIX_USD_History[DATE],VIX_USD_History[CLOSE],"n/a")</f>
        <v>11.55</v>
      </c>
      <c r="J1528" s="6">
        <f>tbDailies[[#This Row],[BTC-USD]]*tbDailies[[#This Row],[FX]]</f>
        <v>5587.9340818684004</v>
      </c>
      <c r="K1528" s="6">
        <f>tbDailies[[#This Row],[ETH-USD]]*tbDailies[[#This Row],[FX]]</f>
        <v>407.40747600000003</v>
      </c>
      <c r="L1528" s="16">
        <f>_xlfn.XLOOKUP(tbDailies[[#This Row],[Month]],tbMonthlies[Month],tbMonthlies[US Inflation],L1529)</f>
        <v>2.23E-2</v>
      </c>
      <c r="M1528" s="39">
        <f>_xlfn.XLOOKUP(tbDailies[[#This Row],[Month]],tbMonthlies[Month],tbMonthlies[Buffett Indicator],M1529)</f>
        <v>1.3152724468858936</v>
      </c>
      <c r="N1528" s="39">
        <f>_xlfn.XLOOKUP(tbDailies[[#This Row],[Month]],tbMonthlies[Month],tbMonthlies[CPI Indicator],N1529)</f>
        <v>0.74044219115617682</v>
      </c>
      <c r="O1528" s="39">
        <f>_xlfn.XLOOKUP(tbDailies[[#This Row],[Month]],tbMonthlies[Month],tbMonthlies[Shiller PE],O1529)</f>
        <v>0.23280000000000001</v>
      </c>
      <c r="P1528" s="39">
        <f>_xlfn.XLOOKUP(tbDailies[[#This Row],[Month]],tbMonthlies[Month],tbMonthlies[Unemployment],P1529)</f>
        <v>4.2000000000000003E-2</v>
      </c>
      <c r="Q1528" s="48">
        <f>_xlfn.XLOOKUP(tbDailies[[#This Row],[Month]],tbMonthlies[Month],tbMonthlies[Debt to GDP],Q1529)</f>
        <v>77.543999999999997</v>
      </c>
    </row>
    <row r="1529" spans="2:17" ht="30" customHeight="1" x14ac:dyDescent="0.25">
      <c r="B1529" s="10">
        <v>42984</v>
      </c>
      <c r="C1529" s="18" t="str">
        <f>TEXT(tbDailies[[#This Row],[Date]],"mmm-yy")</f>
        <v>Sep-17</v>
      </c>
      <c r="D1529" s="4">
        <v>50</v>
      </c>
      <c r="E1529" s="4" t="str">
        <f>_xlfn.XLOOKUP(tbDailies[[#This Row],[Date]],FXUSDCAD[Date],FXUSDCAD[Rate],E1530)</f>
        <v>1.2264</v>
      </c>
      <c r="F1529" s="6">
        <f>_xlfn.XLOOKUP(tbDailies[[#This Row],[Date]],BTC_USD_History[Date],BTC_USD_History[Close],"n/a")</f>
        <v>4597.1201170000004</v>
      </c>
      <c r="G1529" s="6">
        <f>_xlfn.XLOOKUP(tbDailies[[#This Row],[Date]],ETH_USD_History[Date(UTC)],ETH_USD_History[Value],"n/a")</f>
        <v>338.92</v>
      </c>
      <c r="H1529" s="6">
        <f>_xlfn.XLOOKUP(tbDailies[[#This Row],[Date]],VOO_USD_History[Date],VOO_USD_History[Close],"n/a")</f>
        <v>226.800003</v>
      </c>
      <c r="I1529" s="8">
        <f>_xlfn.XLOOKUP(tbDailies[[#This Row],[Date]],VIX_USD_History[DATE],VIX_USD_History[CLOSE],"n/a")</f>
        <v>11.63</v>
      </c>
      <c r="J1529" s="6">
        <f>tbDailies[[#This Row],[BTC-USD]]*tbDailies[[#This Row],[FX]]</f>
        <v>5637.9081114888004</v>
      </c>
      <c r="K1529" s="6">
        <f>tbDailies[[#This Row],[ETH-USD]]*tbDailies[[#This Row],[FX]]</f>
        <v>415.65148799999997</v>
      </c>
      <c r="L1529" s="16">
        <f>_xlfn.XLOOKUP(tbDailies[[#This Row],[Month]],tbMonthlies[Month],tbMonthlies[US Inflation],L1530)</f>
        <v>2.23E-2</v>
      </c>
      <c r="M1529" s="39">
        <f>_xlfn.XLOOKUP(tbDailies[[#This Row],[Month]],tbMonthlies[Month],tbMonthlies[Buffett Indicator],M1530)</f>
        <v>1.3152724468858936</v>
      </c>
      <c r="N1529" s="39">
        <f>_xlfn.XLOOKUP(tbDailies[[#This Row],[Month]],tbMonthlies[Month],tbMonthlies[CPI Indicator],N1530)</f>
        <v>0.74044219115617682</v>
      </c>
      <c r="O1529" s="39">
        <f>_xlfn.XLOOKUP(tbDailies[[#This Row],[Month]],tbMonthlies[Month],tbMonthlies[Shiller PE],O1530)</f>
        <v>0.23280000000000001</v>
      </c>
      <c r="P1529" s="39">
        <f>_xlfn.XLOOKUP(tbDailies[[#This Row],[Month]],tbMonthlies[Month],tbMonthlies[Unemployment],P1530)</f>
        <v>4.2000000000000003E-2</v>
      </c>
      <c r="Q1529" s="48">
        <f>_xlfn.XLOOKUP(tbDailies[[#This Row],[Month]],tbMonthlies[Month],tbMonthlies[Debt to GDP],Q1530)</f>
        <v>77.543999999999997</v>
      </c>
    </row>
    <row r="1530" spans="2:17" ht="30" customHeight="1" x14ac:dyDescent="0.25">
      <c r="B1530" s="10">
        <v>42983</v>
      </c>
      <c r="C1530" s="18" t="str">
        <f>TEXT(tbDailies[[#This Row],[Date]],"mmm-yy")</f>
        <v>Sep-17</v>
      </c>
      <c r="D1530" s="4">
        <v>50</v>
      </c>
      <c r="E1530" s="4" t="str">
        <f>_xlfn.XLOOKUP(tbDailies[[#This Row],[Date]],FXUSDCAD[Date],FXUSDCAD[Rate],E1531)</f>
        <v>1.2371</v>
      </c>
      <c r="F1530" s="6">
        <f>_xlfn.XLOOKUP(tbDailies[[#This Row],[Date]],BTC_USD_History[Date],BTC_USD_History[Close],"n/a")</f>
        <v>4376.5297849999997</v>
      </c>
      <c r="G1530" s="6">
        <f>_xlfn.XLOOKUP(tbDailies[[#This Row],[Date]],ETH_USD_History[Date(UTC)],ETH_USD_History[Value],"n/a")</f>
        <v>317.94</v>
      </c>
      <c r="H1530" s="6">
        <f>_xlfn.XLOOKUP(tbDailies[[#This Row],[Date]],VOO_USD_History[Date],VOO_USD_History[Close],"n/a")</f>
        <v>226.009995</v>
      </c>
      <c r="I1530" s="8">
        <f>_xlfn.XLOOKUP(tbDailies[[#This Row],[Date]],VIX_USD_History[DATE],VIX_USD_History[CLOSE],"n/a")</f>
        <v>12.23</v>
      </c>
      <c r="J1530" s="6">
        <f>tbDailies[[#This Row],[BTC-USD]]*tbDailies[[#This Row],[FX]]</f>
        <v>5414.2049970235003</v>
      </c>
      <c r="K1530" s="6">
        <f>tbDailies[[#This Row],[ETH-USD]]*tbDailies[[#This Row],[FX]]</f>
        <v>393.32357400000001</v>
      </c>
      <c r="L1530" s="16">
        <f>_xlfn.XLOOKUP(tbDailies[[#This Row],[Month]],tbMonthlies[Month],tbMonthlies[US Inflation],L1531)</f>
        <v>2.23E-2</v>
      </c>
      <c r="M1530" s="39">
        <f>_xlfn.XLOOKUP(tbDailies[[#This Row],[Month]],tbMonthlies[Month],tbMonthlies[Buffett Indicator],M1531)</f>
        <v>1.3152724468858936</v>
      </c>
      <c r="N1530" s="39">
        <f>_xlfn.XLOOKUP(tbDailies[[#This Row],[Month]],tbMonthlies[Month],tbMonthlies[CPI Indicator],N1531)</f>
        <v>0.74044219115617682</v>
      </c>
      <c r="O1530" s="39">
        <f>_xlfn.XLOOKUP(tbDailies[[#This Row],[Month]],tbMonthlies[Month],tbMonthlies[Shiller PE],O1531)</f>
        <v>0.23280000000000001</v>
      </c>
      <c r="P1530" s="39">
        <f>_xlfn.XLOOKUP(tbDailies[[#This Row],[Month]],tbMonthlies[Month],tbMonthlies[Unemployment],P1531)</f>
        <v>4.2000000000000003E-2</v>
      </c>
      <c r="Q1530" s="48">
        <f>_xlfn.XLOOKUP(tbDailies[[#This Row],[Month]],tbMonthlies[Month],tbMonthlies[Debt to GDP],Q1531)</f>
        <v>77.543999999999997</v>
      </c>
    </row>
    <row r="1531" spans="2:17" ht="30" customHeight="1" x14ac:dyDescent="0.25">
      <c r="B1531" s="10">
        <v>42982</v>
      </c>
      <c r="C1531" s="18" t="str">
        <f>TEXT(tbDailies[[#This Row],[Date]],"mmm-yy")</f>
        <v>Sep-17</v>
      </c>
      <c r="D1531" s="4">
        <v>50</v>
      </c>
      <c r="E1531" s="4" t="str">
        <f>_xlfn.XLOOKUP(tbDailies[[#This Row],[Date]],FXUSDCAD[Date],FXUSDCAD[Rate],E1532)</f>
        <v>1.2390</v>
      </c>
      <c r="F1531" s="6">
        <f>_xlfn.XLOOKUP(tbDailies[[#This Row],[Date]],BTC_USD_History[Date],BTC_USD_History[Close],"n/a")</f>
        <v>4236.3100590000004</v>
      </c>
      <c r="G1531" s="6">
        <f>_xlfn.XLOOKUP(tbDailies[[#This Row],[Date]],ETH_USD_History[Date(UTC)],ETH_USD_History[Value],"n/a")</f>
        <v>303.7</v>
      </c>
      <c r="H1531" s="6" t="str">
        <f>_xlfn.XLOOKUP(tbDailies[[#This Row],[Date]],VOO_USD_History[Date],VOO_USD_History[Close],"n/a")</f>
        <v>n/a</v>
      </c>
      <c r="I1531" s="8" t="str">
        <f>_xlfn.XLOOKUP(tbDailies[[#This Row],[Date]],VIX_USD_History[DATE],VIX_USD_History[CLOSE],"n/a")</f>
        <v>n/a</v>
      </c>
      <c r="J1531" s="6">
        <f>tbDailies[[#This Row],[BTC-USD]]*tbDailies[[#This Row],[FX]]</f>
        <v>5248.7881631010005</v>
      </c>
      <c r="K1531" s="6">
        <f>tbDailies[[#This Row],[ETH-USD]]*tbDailies[[#This Row],[FX]]</f>
        <v>376.28430000000003</v>
      </c>
      <c r="L1531" s="16">
        <f>_xlfn.XLOOKUP(tbDailies[[#This Row],[Month]],tbMonthlies[Month],tbMonthlies[US Inflation],L1532)</f>
        <v>2.23E-2</v>
      </c>
      <c r="M1531" s="39">
        <f>_xlfn.XLOOKUP(tbDailies[[#This Row],[Month]],tbMonthlies[Month],tbMonthlies[Buffett Indicator],M1532)</f>
        <v>1.3152724468858936</v>
      </c>
      <c r="N1531" s="39">
        <f>_xlfn.XLOOKUP(tbDailies[[#This Row],[Month]],tbMonthlies[Month],tbMonthlies[CPI Indicator],N1532)</f>
        <v>0.74044219115617682</v>
      </c>
      <c r="O1531" s="39">
        <f>_xlfn.XLOOKUP(tbDailies[[#This Row],[Month]],tbMonthlies[Month],tbMonthlies[Shiller PE],O1532)</f>
        <v>0.23280000000000001</v>
      </c>
      <c r="P1531" s="39">
        <f>_xlfn.XLOOKUP(tbDailies[[#This Row],[Month]],tbMonthlies[Month],tbMonthlies[Unemployment],P1532)</f>
        <v>4.2000000000000003E-2</v>
      </c>
      <c r="Q1531" s="48">
        <f>_xlfn.XLOOKUP(tbDailies[[#This Row],[Month]],tbMonthlies[Month],tbMonthlies[Debt to GDP],Q1532)</f>
        <v>77.543999999999997</v>
      </c>
    </row>
    <row r="1532" spans="2:17" ht="30" customHeight="1" x14ac:dyDescent="0.25">
      <c r="B1532" s="10">
        <v>42981</v>
      </c>
      <c r="C1532" s="18" t="str">
        <f>TEXT(tbDailies[[#This Row],[Date]],"mmm-yy")</f>
        <v>Sep-17</v>
      </c>
      <c r="D1532" s="4">
        <v>50</v>
      </c>
      <c r="E1532" s="4" t="str">
        <f>_xlfn.XLOOKUP(tbDailies[[#This Row],[Date]],FXUSDCAD[Date],FXUSDCAD[Rate],E1533)</f>
        <v>1.2390</v>
      </c>
      <c r="F1532" s="6">
        <f>_xlfn.XLOOKUP(tbDailies[[#This Row],[Date]],BTC_USD_History[Date],BTC_USD_History[Close],"n/a")</f>
        <v>4582.9599609999996</v>
      </c>
      <c r="G1532" s="6">
        <f>_xlfn.XLOOKUP(tbDailies[[#This Row],[Date]],ETH_USD_History[Date(UTC)],ETH_USD_History[Value],"n/a")</f>
        <v>352.45</v>
      </c>
      <c r="H1532" s="6" t="str">
        <f>_xlfn.XLOOKUP(tbDailies[[#This Row],[Date]],VOO_USD_History[Date],VOO_USD_History[Close],"n/a")</f>
        <v>n/a</v>
      </c>
      <c r="I1532" s="8" t="str">
        <f>_xlfn.XLOOKUP(tbDailies[[#This Row],[Date]],VIX_USD_History[DATE],VIX_USD_History[CLOSE],"n/a")</f>
        <v>n/a</v>
      </c>
      <c r="J1532" s="6">
        <f>tbDailies[[#This Row],[BTC-USD]]*tbDailies[[#This Row],[FX]]</f>
        <v>5678.2873916789995</v>
      </c>
      <c r="K1532" s="6">
        <f>tbDailies[[#This Row],[ETH-USD]]*tbDailies[[#This Row],[FX]]</f>
        <v>436.68555000000003</v>
      </c>
      <c r="L1532" s="16">
        <f>_xlfn.XLOOKUP(tbDailies[[#This Row],[Month]],tbMonthlies[Month],tbMonthlies[US Inflation],L1533)</f>
        <v>2.23E-2</v>
      </c>
      <c r="M1532" s="39">
        <f>_xlfn.XLOOKUP(tbDailies[[#This Row],[Month]],tbMonthlies[Month],tbMonthlies[Buffett Indicator],M1533)</f>
        <v>1.3152724468858936</v>
      </c>
      <c r="N1532" s="39">
        <f>_xlfn.XLOOKUP(tbDailies[[#This Row],[Month]],tbMonthlies[Month],tbMonthlies[CPI Indicator],N1533)</f>
        <v>0.74044219115617682</v>
      </c>
      <c r="O1532" s="39">
        <f>_xlfn.XLOOKUP(tbDailies[[#This Row],[Month]],tbMonthlies[Month],tbMonthlies[Shiller PE],O1533)</f>
        <v>0.23280000000000001</v>
      </c>
      <c r="P1532" s="39">
        <f>_xlfn.XLOOKUP(tbDailies[[#This Row],[Month]],tbMonthlies[Month],tbMonthlies[Unemployment],P1533)</f>
        <v>4.2000000000000003E-2</v>
      </c>
      <c r="Q1532" s="48">
        <f>_xlfn.XLOOKUP(tbDailies[[#This Row],[Month]],tbMonthlies[Month],tbMonthlies[Debt to GDP],Q1533)</f>
        <v>77.543999999999997</v>
      </c>
    </row>
    <row r="1533" spans="2:17" ht="30" customHeight="1" x14ac:dyDescent="0.25">
      <c r="B1533" s="10">
        <v>42980</v>
      </c>
      <c r="C1533" s="18" t="str">
        <f>TEXT(tbDailies[[#This Row],[Date]],"mmm-yy")</f>
        <v>Sep-17</v>
      </c>
      <c r="D1533" s="4">
        <v>50</v>
      </c>
      <c r="E1533" s="4" t="str">
        <f>_xlfn.XLOOKUP(tbDailies[[#This Row],[Date]],FXUSDCAD[Date],FXUSDCAD[Rate],E1534)</f>
        <v>1.2390</v>
      </c>
      <c r="F1533" s="6">
        <f>_xlfn.XLOOKUP(tbDailies[[#This Row],[Date]],BTC_USD_History[Date],BTC_USD_History[Close],"n/a")</f>
        <v>4578.7700199999999</v>
      </c>
      <c r="G1533" s="6">
        <f>_xlfn.XLOOKUP(tbDailies[[#This Row],[Date]],ETH_USD_History[Date(UTC)],ETH_USD_History[Value],"n/a")</f>
        <v>351.03</v>
      </c>
      <c r="H1533" s="6" t="str">
        <f>_xlfn.XLOOKUP(tbDailies[[#This Row],[Date]],VOO_USD_History[Date],VOO_USD_History[Close],"n/a")</f>
        <v>n/a</v>
      </c>
      <c r="I1533" s="8" t="str">
        <f>_xlfn.XLOOKUP(tbDailies[[#This Row],[Date]],VIX_USD_History[DATE],VIX_USD_History[CLOSE],"n/a")</f>
        <v>n/a</v>
      </c>
      <c r="J1533" s="6">
        <f>tbDailies[[#This Row],[BTC-USD]]*tbDailies[[#This Row],[FX]]</f>
        <v>5673.0960547800005</v>
      </c>
      <c r="K1533" s="6">
        <f>tbDailies[[#This Row],[ETH-USD]]*tbDailies[[#This Row],[FX]]</f>
        <v>434.92617000000001</v>
      </c>
      <c r="L1533" s="16">
        <f>_xlfn.XLOOKUP(tbDailies[[#This Row],[Month]],tbMonthlies[Month],tbMonthlies[US Inflation],L1534)</f>
        <v>2.23E-2</v>
      </c>
      <c r="M1533" s="39">
        <f>_xlfn.XLOOKUP(tbDailies[[#This Row],[Month]],tbMonthlies[Month],tbMonthlies[Buffett Indicator],M1534)</f>
        <v>1.3152724468858936</v>
      </c>
      <c r="N1533" s="39">
        <f>_xlfn.XLOOKUP(tbDailies[[#This Row],[Month]],tbMonthlies[Month],tbMonthlies[CPI Indicator],N1534)</f>
        <v>0.74044219115617682</v>
      </c>
      <c r="O1533" s="39">
        <f>_xlfn.XLOOKUP(tbDailies[[#This Row],[Month]],tbMonthlies[Month],tbMonthlies[Shiller PE],O1534)</f>
        <v>0.23280000000000001</v>
      </c>
      <c r="P1533" s="39">
        <f>_xlfn.XLOOKUP(tbDailies[[#This Row],[Month]],tbMonthlies[Month],tbMonthlies[Unemployment],P1534)</f>
        <v>4.2000000000000003E-2</v>
      </c>
      <c r="Q1533" s="48">
        <f>_xlfn.XLOOKUP(tbDailies[[#This Row],[Month]],tbMonthlies[Month],tbMonthlies[Debt to GDP],Q1534)</f>
        <v>77.543999999999997</v>
      </c>
    </row>
    <row r="1534" spans="2:17" ht="30" customHeight="1" x14ac:dyDescent="0.25">
      <c r="B1534" s="10">
        <v>42979</v>
      </c>
      <c r="C1534" s="18" t="str">
        <f>TEXT(tbDailies[[#This Row],[Date]],"mmm-yy")</f>
        <v>Sep-17</v>
      </c>
      <c r="D1534" s="4">
        <v>50</v>
      </c>
      <c r="E1534" s="4" t="str">
        <f>_xlfn.XLOOKUP(tbDailies[[#This Row],[Date]],FXUSDCAD[Date],FXUSDCAD[Rate],E1535)</f>
        <v>1.2390</v>
      </c>
      <c r="F1534" s="6">
        <f>_xlfn.XLOOKUP(tbDailies[[#This Row],[Date]],BTC_USD_History[Date],BTC_USD_History[Close],"n/a")</f>
        <v>4892.0097660000001</v>
      </c>
      <c r="G1534" s="6">
        <f>_xlfn.XLOOKUP(tbDailies[[#This Row],[Date]],ETH_USD_History[Date(UTC)],ETH_USD_History[Value],"n/a")</f>
        <v>391.42</v>
      </c>
      <c r="H1534" s="6">
        <f>_xlfn.XLOOKUP(tbDailies[[#This Row],[Date]],VOO_USD_History[Date],VOO_USD_History[Close],"n/a")</f>
        <v>227.69000199999999</v>
      </c>
      <c r="I1534" s="8">
        <f>_xlfn.XLOOKUP(tbDailies[[#This Row],[Date]],VIX_USD_History[DATE],VIX_USD_History[CLOSE],"n/a")</f>
        <v>10.130000000000001</v>
      </c>
      <c r="J1534" s="6">
        <f>tbDailies[[#This Row],[BTC-USD]]*tbDailies[[#This Row],[FX]]</f>
        <v>6061.2001000740011</v>
      </c>
      <c r="K1534" s="6">
        <f>tbDailies[[#This Row],[ETH-USD]]*tbDailies[[#This Row],[FX]]</f>
        <v>484.96938000000006</v>
      </c>
      <c r="L1534" s="16">
        <f>_xlfn.XLOOKUP(tbDailies[[#This Row],[Month]],tbMonthlies[Month],tbMonthlies[US Inflation],L1535)</f>
        <v>2.23E-2</v>
      </c>
      <c r="M1534" s="39">
        <f>_xlfn.XLOOKUP(tbDailies[[#This Row],[Month]],tbMonthlies[Month],tbMonthlies[Buffett Indicator],M1535)</f>
        <v>1.3152724468858936</v>
      </c>
      <c r="N1534" s="39">
        <f>_xlfn.XLOOKUP(tbDailies[[#This Row],[Month]],tbMonthlies[Month],tbMonthlies[CPI Indicator],N1535)</f>
        <v>0.74044219115617682</v>
      </c>
      <c r="O1534" s="39">
        <f>_xlfn.XLOOKUP(tbDailies[[#This Row],[Month]],tbMonthlies[Month],tbMonthlies[Shiller PE],O1535)</f>
        <v>0.23280000000000001</v>
      </c>
      <c r="P1534" s="39">
        <f>_xlfn.XLOOKUP(tbDailies[[#This Row],[Month]],tbMonthlies[Month],tbMonthlies[Unemployment],P1535)</f>
        <v>4.2000000000000003E-2</v>
      </c>
      <c r="Q1534" s="48">
        <f>_xlfn.XLOOKUP(tbDailies[[#This Row],[Month]],tbMonthlies[Month],tbMonthlies[Debt to GDP],Q1535)</f>
        <v>77.543999999999997</v>
      </c>
    </row>
    <row r="1535" spans="2:17" ht="30" customHeight="1" x14ac:dyDescent="0.25">
      <c r="B1535" s="10">
        <v>42978</v>
      </c>
      <c r="C1535" s="18" t="str">
        <f>TEXT(tbDailies[[#This Row],[Date]],"mmm-yy")</f>
        <v>Aug-17</v>
      </c>
      <c r="D1535" s="4">
        <v>50</v>
      </c>
      <c r="E1535" s="4" t="str">
        <f>_xlfn.XLOOKUP(tbDailies[[#This Row],[Date]],FXUSDCAD[Date],FXUSDCAD[Rate],E1536)</f>
        <v>1.2536</v>
      </c>
      <c r="F1535" s="6">
        <f>_xlfn.XLOOKUP(tbDailies[[#This Row],[Date]],BTC_USD_History[Date],BTC_USD_History[Close],"n/a")</f>
        <v>4703.3901370000003</v>
      </c>
      <c r="G1535" s="6">
        <f>_xlfn.XLOOKUP(tbDailies[[#This Row],[Date]],ETH_USD_History[Date(UTC)],ETH_USD_History[Value],"n/a")</f>
        <v>388.33</v>
      </c>
      <c r="H1535" s="6">
        <f>_xlfn.XLOOKUP(tbDailies[[#This Row],[Date]],VOO_USD_History[Date],VOO_USD_History[Close],"n/a")</f>
        <v>227.300003</v>
      </c>
      <c r="I1535" s="8">
        <f>_xlfn.XLOOKUP(tbDailies[[#This Row],[Date]],VIX_USD_History[DATE],VIX_USD_History[CLOSE],"n/a")</f>
        <v>10.59</v>
      </c>
      <c r="J1535" s="6">
        <f>tbDailies[[#This Row],[BTC-USD]]*tbDailies[[#This Row],[FX]]</f>
        <v>5896.1698757432005</v>
      </c>
      <c r="K1535" s="6">
        <f>tbDailies[[#This Row],[ETH-USD]]*tbDailies[[#This Row],[FX]]</f>
        <v>486.81048800000002</v>
      </c>
      <c r="L1535" s="16">
        <f>_xlfn.XLOOKUP(tbDailies[[#This Row],[Month]],tbMonthlies[Month],tbMonthlies[US Inflation],L1536)</f>
        <v>1.9400000000000001E-2</v>
      </c>
      <c r="M1535" s="39">
        <f>_xlfn.XLOOKUP(tbDailies[[#This Row],[Month]],tbMonthlies[Month],tbMonthlies[Buffett Indicator],M1536)</f>
        <v>1.3164356125432308</v>
      </c>
      <c r="N1535" s="39">
        <f>_xlfn.XLOOKUP(tbDailies[[#This Row],[Month]],tbMonthlies[Month],tbMonthlies[CPI Indicator],N1536)</f>
        <v>0.73654226915461696</v>
      </c>
      <c r="O1535" s="39">
        <f>_xlfn.XLOOKUP(tbDailies[[#This Row],[Month]],tbMonthlies[Month],tbMonthlies[Shiller PE],O1536)</f>
        <v>0.2316</v>
      </c>
      <c r="P1535" s="39">
        <f>_xlfn.XLOOKUP(tbDailies[[#This Row],[Month]],tbMonthlies[Month],tbMonthlies[Unemployment],P1536)</f>
        <v>4.4000000000000004E-2</v>
      </c>
      <c r="Q1535" s="48">
        <f>_xlfn.XLOOKUP(tbDailies[[#This Row],[Month]],tbMonthlies[Month],tbMonthlies[Debt to GDP],Q1536)</f>
        <v>77.543999999999997</v>
      </c>
    </row>
    <row r="1536" spans="2:17" ht="30" customHeight="1" x14ac:dyDescent="0.25">
      <c r="B1536" s="10">
        <v>42977</v>
      </c>
      <c r="C1536" s="18" t="str">
        <f>TEXT(tbDailies[[#This Row],[Date]],"mmm-yy")</f>
        <v>Aug-17</v>
      </c>
      <c r="D1536" s="4">
        <v>50</v>
      </c>
      <c r="E1536" s="4" t="str">
        <f>_xlfn.XLOOKUP(tbDailies[[#This Row],[Date]],FXUSDCAD[Date],FXUSDCAD[Rate],E1537)</f>
        <v>1.2605</v>
      </c>
      <c r="F1536" s="6">
        <f>_xlfn.XLOOKUP(tbDailies[[#This Row],[Date]],BTC_USD_History[Date],BTC_USD_History[Close],"n/a")</f>
        <v>4565.2998049999997</v>
      </c>
      <c r="G1536" s="6">
        <f>_xlfn.XLOOKUP(tbDailies[[#This Row],[Date]],ETH_USD_History[Date(UTC)],ETH_USD_History[Value],"n/a")</f>
        <v>383.86</v>
      </c>
      <c r="H1536" s="6">
        <f>_xlfn.XLOOKUP(tbDailies[[#This Row],[Date]],VOO_USD_History[Date],VOO_USD_History[Close],"n/a")</f>
        <v>225.970001</v>
      </c>
      <c r="I1536" s="8">
        <f>_xlfn.XLOOKUP(tbDailies[[#This Row],[Date]],VIX_USD_History[DATE],VIX_USD_History[CLOSE],"n/a")</f>
        <v>11.22</v>
      </c>
      <c r="J1536" s="6">
        <f>tbDailies[[#This Row],[BTC-USD]]*tbDailies[[#This Row],[FX]]</f>
        <v>5754.5604042024997</v>
      </c>
      <c r="K1536" s="6">
        <f>tbDailies[[#This Row],[ETH-USD]]*tbDailies[[#This Row],[FX]]</f>
        <v>483.85552999999999</v>
      </c>
      <c r="L1536" s="16">
        <f>_xlfn.XLOOKUP(tbDailies[[#This Row],[Month]],tbMonthlies[Month],tbMonthlies[US Inflation],L1537)</f>
        <v>1.9400000000000001E-2</v>
      </c>
      <c r="M1536" s="39">
        <f>_xlfn.XLOOKUP(tbDailies[[#This Row],[Month]],tbMonthlies[Month],tbMonthlies[Buffett Indicator],M1537)</f>
        <v>1.3164356125432308</v>
      </c>
      <c r="N1536" s="39">
        <f>_xlfn.XLOOKUP(tbDailies[[#This Row],[Month]],tbMonthlies[Month],tbMonthlies[CPI Indicator],N1537)</f>
        <v>0.73654226915461696</v>
      </c>
      <c r="O1536" s="39">
        <f>_xlfn.XLOOKUP(tbDailies[[#This Row],[Month]],tbMonthlies[Month],tbMonthlies[Shiller PE],O1537)</f>
        <v>0.2316</v>
      </c>
      <c r="P1536" s="39">
        <f>_xlfn.XLOOKUP(tbDailies[[#This Row],[Month]],tbMonthlies[Month],tbMonthlies[Unemployment],P1537)</f>
        <v>4.4000000000000004E-2</v>
      </c>
      <c r="Q1536" s="48">
        <f>_xlfn.XLOOKUP(tbDailies[[#This Row],[Month]],tbMonthlies[Month],tbMonthlies[Debt to GDP],Q1537)</f>
        <v>77.543999999999997</v>
      </c>
    </row>
    <row r="1537" spans="2:17" ht="30" customHeight="1" x14ac:dyDescent="0.25">
      <c r="B1537" s="10">
        <v>42976</v>
      </c>
      <c r="C1537" s="18" t="str">
        <f>TEXT(tbDailies[[#This Row],[Date]],"mmm-yy")</f>
        <v>Aug-17</v>
      </c>
      <c r="D1537" s="4">
        <v>50</v>
      </c>
      <c r="E1537" s="4" t="str">
        <f>_xlfn.XLOOKUP(tbDailies[[#This Row],[Date]],FXUSDCAD[Date],FXUSDCAD[Rate],E1538)</f>
        <v>1.2515</v>
      </c>
      <c r="F1537" s="6">
        <f>_xlfn.XLOOKUP(tbDailies[[#This Row],[Date]],BTC_USD_History[Date],BTC_USD_History[Close],"n/a")</f>
        <v>4579.0200199999999</v>
      </c>
      <c r="G1537" s="6">
        <f>_xlfn.XLOOKUP(tbDailies[[#This Row],[Date]],ETH_USD_History[Date(UTC)],ETH_USD_History[Value],"n/a")</f>
        <v>372.35</v>
      </c>
      <c r="H1537" s="6">
        <f>_xlfn.XLOOKUP(tbDailies[[#This Row],[Date]],VOO_USD_History[Date],VOO_USD_History[Close],"n/a")</f>
        <v>224.85000600000001</v>
      </c>
      <c r="I1537" s="8">
        <f>_xlfn.XLOOKUP(tbDailies[[#This Row],[Date]],VIX_USD_History[DATE],VIX_USD_History[CLOSE],"n/a")</f>
        <v>11.7</v>
      </c>
      <c r="J1537" s="6">
        <f>tbDailies[[#This Row],[BTC-USD]]*tbDailies[[#This Row],[FX]]</f>
        <v>5730.6435550300002</v>
      </c>
      <c r="K1537" s="6">
        <f>tbDailies[[#This Row],[ETH-USD]]*tbDailies[[#This Row],[FX]]</f>
        <v>465.99602500000003</v>
      </c>
      <c r="L1537" s="16">
        <f>_xlfn.XLOOKUP(tbDailies[[#This Row],[Month]],tbMonthlies[Month],tbMonthlies[US Inflation],L1538)</f>
        <v>1.9400000000000001E-2</v>
      </c>
      <c r="M1537" s="39">
        <f>_xlfn.XLOOKUP(tbDailies[[#This Row],[Month]],tbMonthlies[Month],tbMonthlies[Buffett Indicator],M1538)</f>
        <v>1.3164356125432308</v>
      </c>
      <c r="N1537" s="39">
        <f>_xlfn.XLOOKUP(tbDailies[[#This Row],[Month]],tbMonthlies[Month],tbMonthlies[CPI Indicator],N1538)</f>
        <v>0.73654226915461696</v>
      </c>
      <c r="O1537" s="39">
        <f>_xlfn.XLOOKUP(tbDailies[[#This Row],[Month]],tbMonthlies[Month],tbMonthlies[Shiller PE],O1538)</f>
        <v>0.2316</v>
      </c>
      <c r="P1537" s="39">
        <f>_xlfn.XLOOKUP(tbDailies[[#This Row],[Month]],tbMonthlies[Month],tbMonthlies[Unemployment],P1538)</f>
        <v>4.4000000000000004E-2</v>
      </c>
      <c r="Q1537" s="48">
        <f>_xlfn.XLOOKUP(tbDailies[[#This Row],[Month]],tbMonthlies[Month],tbMonthlies[Debt to GDP],Q1538)</f>
        <v>77.543999999999997</v>
      </c>
    </row>
    <row r="1538" spans="2:17" ht="30" customHeight="1" x14ac:dyDescent="0.25">
      <c r="B1538" s="10">
        <v>42975</v>
      </c>
      <c r="C1538" s="18" t="str">
        <f>TEXT(tbDailies[[#This Row],[Date]],"mmm-yy")</f>
        <v>Aug-17</v>
      </c>
      <c r="D1538" s="4">
        <v>50</v>
      </c>
      <c r="E1538" s="4" t="str">
        <f>_xlfn.XLOOKUP(tbDailies[[#This Row],[Date]],FXUSDCAD[Date],FXUSDCAD[Rate],E1539)</f>
        <v>1.2482</v>
      </c>
      <c r="F1538" s="6">
        <f>_xlfn.XLOOKUP(tbDailies[[#This Row],[Date]],BTC_USD_History[Date],BTC_USD_History[Close],"n/a")</f>
        <v>4382.6601559999999</v>
      </c>
      <c r="G1538" s="6">
        <f>_xlfn.XLOOKUP(tbDailies[[#This Row],[Date]],ETH_USD_History[Date(UTC)],ETH_USD_History[Value],"n/a")</f>
        <v>347.66</v>
      </c>
      <c r="H1538" s="6">
        <f>_xlfn.XLOOKUP(tbDailies[[#This Row],[Date]],VOO_USD_History[Date],VOO_USD_History[Close],"n/a")</f>
        <v>224.679993</v>
      </c>
      <c r="I1538" s="8">
        <f>_xlfn.XLOOKUP(tbDailies[[#This Row],[Date]],VIX_USD_History[DATE],VIX_USD_History[CLOSE],"n/a")</f>
        <v>11.32</v>
      </c>
      <c r="J1538" s="6">
        <f>tbDailies[[#This Row],[BTC-USD]]*tbDailies[[#This Row],[FX]]</f>
        <v>5470.4364067192</v>
      </c>
      <c r="K1538" s="6">
        <f>tbDailies[[#This Row],[ETH-USD]]*tbDailies[[#This Row],[FX]]</f>
        <v>433.94921200000005</v>
      </c>
      <c r="L1538" s="16">
        <f>_xlfn.XLOOKUP(tbDailies[[#This Row],[Month]],tbMonthlies[Month],tbMonthlies[US Inflation],L1539)</f>
        <v>1.9400000000000001E-2</v>
      </c>
      <c r="M1538" s="39">
        <f>_xlfn.XLOOKUP(tbDailies[[#This Row],[Month]],tbMonthlies[Month],tbMonthlies[Buffett Indicator],M1539)</f>
        <v>1.3164356125432308</v>
      </c>
      <c r="N1538" s="39">
        <f>_xlfn.XLOOKUP(tbDailies[[#This Row],[Month]],tbMonthlies[Month],tbMonthlies[CPI Indicator],N1539)</f>
        <v>0.73654226915461696</v>
      </c>
      <c r="O1538" s="39">
        <f>_xlfn.XLOOKUP(tbDailies[[#This Row],[Month]],tbMonthlies[Month],tbMonthlies[Shiller PE],O1539)</f>
        <v>0.2316</v>
      </c>
      <c r="P1538" s="39">
        <f>_xlfn.XLOOKUP(tbDailies[[#This Row],[Month]],tbMonthlies[Month],tbMonthlies[Unemployment],P1539)</f>
        <v>4.4000000000000004E-2</v>
      </c>
      <c r="Q1538" s="48">
        <f>_xlfn.XLOOKUP(tbDailies[[#This Row],[Month]],tbMonthlies[Month],tbMonthlies[Debt to GDP],Q1539)</f>
        <v>77.543999999999997</v>
      </c>
    </row>
    <row r="1539" spans="2:17" ht="30" customHeight="1" x14ac:dyDescent="0.25">
      <c r="B1539" s="10">
        <v>42974</v>
      </c>
      <c r="C1539" s="18" t="str">
        <f>TEXT(tbDailies[[#This Row],[Date]],"mmm-yy")</f>
        <v>Aug-17</v>
      </c>
      <c r="D1539" s="4">
        <v>50</v>
      </c>
      <c r="E1539" s="4" t="str">
        <f>_xlfn.XLOOKUP(tbDailies[[#This Row],[Date]],FXUSDCAD[Date],FXUSDCAD[Rate],E1540)</f>
        <v>1.2492</v>
      </c>
      <c r="F1539" s="6">
        <f>_xlfn.XLOOKUP(tbDailies[[#This Row],[Date]],BTC_USD_History[Date],BTC_USD_History[Close],"n/a")</f>
        <v>4382.8798829999996</v>
      </c>
      <c r="G1539" s="6">
        <f>_xlfn.XLOOKUP(tbDailies[[#This Row],[Date]],ETH_USD_History[Date(UTC)],ETH_USD_History[Value],"n/a")</f>
        <v>347.88</v>
      </c>
      <c r="H1539" s="6" t="str">
        <f>_xlfn.XLOOKUP(tbDailies[[#This Row],[Date]],VOO_USD_History[Date],VOO_USD_History[Close],"n/a")</f>
        <v>n/a</v>
      </c>
      <c r="I1539" s="8" t="str">
        <f>_xlfn.XLOOKUP(tbDailies[[#This Row],[Date]],VIX_USD_History[DATE],VIX_USD_History[CLOSE],"n/a")</f>
        <v>n/a</v>
      </c>
      <c r="J1539" s="6">
        <f>tbDailies[[#This Row],[BTC-USD]]*tbDailies[[#This Row],[FX]]</f>
        <v>5475.0935498436002</v>
      </c>
      <c r="K1539" s="6">
        <f>tbDailies[[#This Row],[ETH-USD]]*tbDailies[[#This Row],[FX]]</f>
        <v>434.57169600000003</v>
      </c>
      <c r="L1539" s="16">
        <f>_xlfn.XLOOKUP(tbDailies[[#This Row],[Month]],tbMonthlies[Month],tbMonthlies[US Inflation],L1540)</f>
        <v>1.9400000000000001E-2</v>
      </c>
      <c r="M1539" s="39">
        <f>_xlfn.XLOOKUP(tbDailies[[#This Row],[Month]],tbMonthlies[Month],tbMonthlies[Buffett Indicator],M1540)</f>
        <v>1.3164356125432308</v>
      </c>
      <c r="N1539" s="39">
        <f>_xlfn.XLOOKUP(tbDailies[[#This Row],[Month]],tbMonthlies[Month],tbMonthlies[CPI Indicator],N1540)</f>
        <v>0.73654226915461696</v>
      </c>
      <c r="O1539" s="39">
        <f>_xlfn.XLOOKUP(tbDailies[[#This Row],[Month]],tbMonthlies[Month],tbMonthlies[Shiller PE],O1540)</f>
        <v>0.2316</v>
      </c>
      <c r="P1539" s="39">
        <f>_xlfn.XLOOKUP(tbDailies[[#This Row],[Month]],tbMonthlies[Month],tbMonthlies[Unemployment],P1540)</f>
        <v>4.4000000000000004E-2</v>
      </c>
      <c r="Q1539" s="48">
        <f>_xlfn.XLOOKUP(tbDailies[[#This Row],[Month]],tbMonthlies[Month],tbMonthlies[Debt to GDP],Q1540)</f>
        <v>77.543999999999997</v>
      </c>
    </row>
    <row r="1540" spans="2:17" ht="30" customHeight="1" x14ac:dyDescent="0.25">
      <c r="B1540" s="10">
        <v>42973</v>
      </c>
      <c r="C1540" s="18" t="str">
        <f>TEXT(tbDailies[[#This Row],[Date]],"mmm-yy")</f>
        <v>Aug-17</v>
      </c>
      <c r="D1540" s="4">
        <v>50</v>
      </c>
      <c r="E1540" s="4" t="str">
        <f>_xlfn.XLOOKUP(tbDailies[[#This Row],[Date]],FXUSDCAD[Date],FXUSDCAD[Rate],E1541)</f>
        <v>1.2492</v>
      </c>
      <c r="F1540" s="6">
        <f>_xlfn.XLOOKUP(tbDailies[[#This Row],[Date]],BTC_USD_History[Date],BTC_USD_History[Close],"n/a")</f>
        <v>4352.3999020000001</v>
      </c>
      <c r="G1540" s="6">
        <f>_xlfn.XLOOKUP(tbDailies[[#This Row],[Date]],ETH_USD_History[Date(UTC)],ETH_USD_History[Value],"n/a")</f>
        <v>332.86</v>
      </c>
      <c r="H1540" s="6" t="str">
        <f>_xlfn.XLOOKUP(tbDailies[[#This Row],[Date]],VOO_USD_History[Date],VOO_USD_History[Close],"n/a")</f>
        <v>n/a</v>
      </c>
      <c r="I1540" s="8" t="str">
        <f>_xlfn.XLOOKUP(tbDailies[[#This Row],[Date]],VIX_USD_History[DATE],VIX_USD_History[CLOSE],"n/a")</f>
        <v>n/a</v>
      </c>
      <c r="J1540" s="6">
        <f>tbDailies[[#This Row],[BTC-USD]]*tbDailies[[#This Row],[FX]]</f>
        <v>5437.0179575784005</v>
      </c>
      <c r="K1540" s="6">
        <f>tbDailies[[#This Row],[ETH-USD]]*tbDailies[[#This Row],[FX]]</f>
        <v>415.80871200000007</v>
      </c>
      <c r="L1540" s="16">
        <f>_xlfn.XLOOKUP(tbDailies[[#This Row],[Month]],tbMonthlies[Month],tbMonthlies[US Inflation],L1541)</f>
        <v>1.9400000000000001E-2</v>
      </c>
      <c r="M1540" s="39">
        <f>_xlfn.XLOOKUP(tbDailies[[#This Row],[Month]],tbMonthlies[Month],tbMonthlies[Buffett Indicator],M1541)</f>
        <v>1.3164356125432308</v>
      </c>
      <c r="N1540" s="39">
        <f>_xlfn.XLOOKUP(tbDailies[[#This Row],[Month]],tbMonthlies[Month],tbMonthlies[CPI Indicator],N1541)</f>
        <v>0.73654226915461696</v>
      </c>
      <c r="O1540" s="39">
        <f>_xlfn.XLOOKUP(tbDailies[[#This Row],[Month]],tbMonthlies[Month],tbMonthlies[Shiller PE],O1541)</f>
        <v>0.2316</v>
      </c>
      <c r="P1540" s="39">
        <f>_xlfn.XLOOKUP(tbDailies[[#This Row],[Month]],tbMonthlies[Month],tbMonthlies[Unemployment],P1541)</f>
        <v>4.4000000000000004E-2</v>
      </c>
      <c r="Q1540" s="48">
        <f>_xlfn.XLOOKUP(tbDailies[[#This Row],[Month]],tbMonthlies[Month],tbMonthlies[Debt to GDP],Q1541)</f>
        <v>77.543999999999997</v>
      </c>
    </row>
    <row r="1541" spans="2:17" ht="30" customHeight="1" x14ac:dyDescent="0.25">
      <c r="B1541" s="10">
        <v>42972</v>
      </c>
      <c r="C1541" s="18" t="str">
        <f>TEXT(tbDailies[[#This Row],[Date]],"mmm-yy")</f>
        <v>Aug-17</v>
      </c>
      <c r="D1541" s="4">
        <v>50</v>
      </c>
      <c r="E1541" s="4" t="str">
        <f>_xlfn.XLOOKUP(tbDailies[[#This Row],[Date]],FXUSDCAD[Date],FXUSDCAD[Rate],E1542)</f>
        <v>1.2492</v>
      </c>
      <c r="F1541" s="6">
        <f>_xlfn.XLOOKUP(tbDailies[[#This Row],[Date]],BTC_USD_History[Date],BTC_USD_History[Close],"n/a")</f>
        <v>4371.6000979999999</v>
      </c>
      <c r="G1541" s="6">
        <f>_xlfn.XLOOKUP(tbDailies[[#This Row],[Date]],ETH_USD_History[Date(UTC)],ETH_USD_History[Value],"n/a")</f>
        <v>330.06</v>
      </c>
      <c r="H1541" s="6">
        <f>_xlfn.XLOOKUP(tbDailies[[#This Row],[Date]],VOO_USD_History[Date],VOO_USD_History[Close],"n/a")</f>
        <v>224.60000600000001</v>
      </c>
      <c r="I1541" s="8">
        <f>_xlfn.XLOOKUP(tbDailies[[#This Row],[Date]],VIX_USD_History[DATE],VIX_USD_History[CLOSE],"n/a")</f>
        <v>11.28</v>
      </c>
      <c r="J1541" s="6">
        <f>tbDailies[[#This Row],[BTC-USD]]*tbDailies[[#This Row],[FX]]</f>
        <v>5461.0028424216007</v>
      </c>
      <c r="K1541" s="6">
        <f>tbDailies[[#This Row],[ETH-USD]]*tbDailies[[#This Row],[FX]]</f>
        <v>412.31095200000004</v>
      </c>
      <c r="L1541" s="16">
        <f>_xlfn.XLOOKUP(tbDailies[[#This Row],[Month]],tbMonthlies[Month],tbMonthlies[US Inflation],L1542)</f>
        <v>1.9400000000000001E-2</v>
      </c>
      <c r="M1541" s="39">
        <f>_xlfn.XLOOKUP(tbDailies[[#This Row],[Month]],tbMonthlies[Month],tbMonthlies[Buffett Indicator],M1542)</f>
        <v>1.3164356125432308</v>
      </c>
      <c r="N1541" s="39">
        <f>_xlfn.XLOOKUP(tbDailies[[#This Row],[Month]],tbMonthlies[Month],tbMonthlies[CPI Indicator],N1542)</f>
        <v>0.73654226915461696</v>
      </c>
      <c r="O1541" s="39">
        <f>_xlfn.XLOOKUP(tbDailies[[#This Row],[Month]],tbMonthlies[Month],tbMonthlies[Shiller PE],O1542)</f>
        <v>0.2316</v>
      </c>
      <c r="P1541" s="39">
        <f>_xlfn.XLOOKUP(tbDailies[[#This Row],[Month]],tbMonthlies[Month],tbMonthlies[Unemployment],P1542)</f>
        <v>4.4000000000000004E-2</v>
      </c>
      <c r="Q1541" s="48">
        <f>_xlfn.XLOOKUP(tbDailies[[#This Row],[Month]],tbMonthlies[Month],tbMonthlies[Debt to GDP],Q1542)</f>
        <v>77.543999999999997</v>
      </c>
    </row>
    <row r="1542" spans="2:17" ht="30" customHeight="1" x14ac:dyDescent="0.25">
      <c r="B1542" s="10">
        <v>42971</v>
      </c>
      <c r="C1542" s="18" t="str">
        <f>TEXT(tbDailies[[#This Row],[Date]],"mmm-yy")</f>
        <v>Aug-17</v>
      </c>
      <c r="D1542" s="4">
        <v>50</v>
      </c>
      <c r="E1542" s="4" t="str">
        <f>_xlfn.XLOOKUP(tbDailies[[#This Row],[Date]],FXUSDCAD[Date],FXUSDCAD[Rate],E1543)</f>
        <v>1.2529</v>
      </c>
      <c r="F1542" s="6">
        <f>_xlfn.XLOOKUP(tbDailies[[#This Row],[Date]],BTC_USD_History[Date],BTC_USD_History[Close],"n/a")</f>
        <v>4334.6801759999998</v>
      </c>
      <c r="G1542" s="6">
        <f>_xlfn.XLOOKUP(tbDailies[[#This Row],[Date]],ETH_USD_History[Date(UTC)],ETH_USD_History[Value],"n/a")</f>
        <v>325.27999999999997</v>
      </c>
      <c r="H1542" s="6">
        <f>_xlfn.XLOOKUP(tbDailies[[#This Row],[Date]],VOO_USD_History[Date],VOO_USD_History[Close],"n/a")</f>
        <v>224.11000100000001</v>
      </c>
      <c r="I1542" s="8">
        <f>_xlfn.XLOOKUP(tbDailies[[#This Row],[Date]],VIX_USD_History[DATE],VIX_USD_History[CLOSE],"n/a")</f>
        <v>12.23</v>
      </c>
      <c r="J1542" s="6">
        <f>tbDailies[[#This Row],[BTC-USD]]*tbDailies[[#This Row],[FX]]</f>
        <v>5430.9207925103992</v>
      </c>
      <c r="K1542" s="6">
        <f>tbDailies[[#This Row],[ETH-USD]]*tbDailies[[#This Row],[FX]]</f>
        <v>407.54331199999996</v>
      </c>
      <c r="L1542" s="16">
        <f>_xlfn.XLOOKUP(tbDailies[[#This Row],[Month]],tbMonthlies[Month],tbMonthlies[US Inflation],L1543)</f>
        <v>1.9400000000000001E-2</v>
      </c>
      <c r="M1542" s="39">
        <f>_xlfn.XLOOKUP(tbDailies[[#This Row],[Month]],tbMonthlies[Month],tbMonthlies[Buffett Indicator],M1543)</f>
        <v>1.3164356125432308</v>
      </c>
      <c r="N1542" s="39">
        <f>_xlfn.XLOOKUP(tbDailies[[#This Row],[Month]],tbMonthlies[Month],tbMonthlies[CPI Indicator],N1543)</f>
        <v>0.73654226915461696</v>
      </c>
      <c r="O1542" s="39">
        <f>_xlfn.XLOOKUP(tbDailies[[#This Row],[Month]],tbMonthlies[Month],tbMonthlies[Shiller PE],O1543)</f>
        <v>0.2316</v>
      </c>
      <c r="P1542" s="39">
        <f>_xlfn.XLOOKUP(tbDailies[[#This Row],[Month]],tbMonthlies[Month],tbMonthlies[Unemployment],P1543)</f>
        <v>4.4000000000000004E-2</v>
      </c>
      <c r="Q1542" s="48">
        <f>_xlfn.XLOOKUP(tbDailies[[#This Row],[Month]],tbMonthlies[Month],tbMonthlies[Debt to GDP],Q1543)</f>
        <v>77.543999999999997</v>
      </c>
    </row>
    <row r="1543" spans="2:17" ht="30" customHeight="1" x14ac:dyDescent="0.25">
      <c r="B1543" s="10">
        <v>42970</v>
      </c>
      <c r="C1543" s="18" t="str">
        <f>TEXT(tbDailies[[#This Row],[Date]],"mmm-yy")</f>
        <v>Aug-17</v>
      </c>
      <c r="D1543" s="4">
        <v>50</v>
      </c>
      <c r="E1543" s="4" t="str">
        <f>_xlfn.XLOOKUP(tbDailies[[#This Row],[Date]],FXUSDCAD[Date],FXUSDCAD[Rate],E1544)</f>
        <v>1.2564</v>
      </c>
      <c r="F1543" s="6">
        <f>_xlfn.XLOOKUP(tbDailies[[#This Row],[Date]],BTC_USD_History[Date],BTC_USD_History[Close],"n/a")</f>
        <v>4151.5200199999999</v>
      </c>
      <c r="G1543" s="6">
        <f>_xlfn.XLOOKUP(tbDailies[[#This Row],[Date]],ETH_USD_History[Date(UTC)],ETH_USD_History[Value],"n/a")</f>
        <v>317.39999999999998</v>
      </c>
      <c r="H1543" s="6">
        <f>_xlfn.XLOOKUP(tbDailies[[#This Row],[Date]],VOO_USD_History[Date],VOO_USD_History[Close],"n/a")</f>
        <v>224.63000500000001</v>
      </c>
      <c r="I1543" s="8">
        <f>_xlfn.XLOOKUP(tbDailies[[#This Row],[Date]],VIX_USD_History[DATE],VIX_USD_History[CLOSE],"n/a")</f>
        <v>12.25</v>
      </c>
      <c r="J1543" s="6">
        <f>tbDailies[[#This Row],[BTC-USD]]*tbDailies[[#This Row],[FX]]</f>
        <v>5215.9697531279999</v>
      </c>
      <c r="K1543" s="6">
        <f>tbDailies[[#This Row],[ETH-USD]]*tbDailies[[#This Row],[FX]]</f>
        <v>398.78135999999995</v>
      </c>
      <c r="L1543" s="16">
        <f>_xlfn.XLOOKUP(tbDailies[[#This Row],[Month]],tbMonthlies[Month],tbMonthlies[US Inflation],L1544)</f>
        <v>1.9400000000000001E-2</v>
      </c>
      <c r="M1543" s="39">
        <f>_xlfn.XLOOKUP(tbDailies[[#This Row],[Month]],tbMonthlies[Month],tbMonthlies[Buffett Indicator],M1544)</f>
        <v>1.3164356125432308</v>
      </c>
      <c r="N1543" s="39">
        <f>_xlfn.XLOOKUP(tbDailies[[#This Row],[Month]],tbMonthlies[Month],tbMonthlies[CPI Indicator],N1544)</f>
        <v>0.73654226915461696</v>
      </c>
      <c r="O1543" s="39">
        <f>_xlfn.XLOOKUP(tbDailies[[#This Row],[Month]],tbMonthlies[Month],tbMonthlies[Shiller PE],O1544)</f>
        <v>0.2316</v>
      </c>
      <c r="P1543" s="39">
        <f>_xlfn.XLOOKUP(tbDailies[[#This Row],[Month]],tbMonthlies[Month],tbMonthlies[Unemployment],P1544)</f>
        <v>4.4000000000000004E-2</v>
      </c>
      <c r="Q1543" s="48">
        <f>_xlfn.XLOOKUP(tbDailies[[#This Row],[Month]],tbMonthlies[Month],tbMonthlies[Debt to GDP],Q1544)</f>
        <v>77.543999999999997</v>
      </c>
    </row>
    <row r="1544" spans="2:17" ht="30" customHeight="1" x14ac:dyDescent="0.25">
      <c r="B1544" s="10">
        <v>42969</v>
      </c>
      <c r="C1544" s="18" t="str">
        <f>TEXT(tbDailies[[#This Row],[Date]],"mmm-yy")</f>
        <v>Aug-17</v>
      </c>
      <c r="D1544" s="4">
        <v>50</v>
      </c>
      <c r="E1544" s="4" t="str">
        <f>_xlfn.XLOOKUP(tbDailies[[#This Row],[Date]],FXUSDCAD[Date],FXUSDCAD[Rate],E1545)</f>
        <v>1.2552</v>
      </c>
      <c r="F1544" s="6">
        <f>_xlfn.XLOOKUP(tbDailies[[#This Row],[Date]],BTC_USD_History[Date],BTC_USD_History[Close],"n/a")</f>
        <v>4100.5200199999999</v>
      </c>
      <c r="G1544" s="6">
        <f>_xlfn.XLOOKUP(tbDailies[[#This Row],[Date]],ETH_USD_History[Date(UTC)],ETH_USD_History[Value],"n/a")</f>
        <v>313.37</v>
      </c>
      <c r="H1544" s="6">
        <f>_xlfn.XLOOKUP(tbDailies[[#This Row],[Date]],VOO_USD_History[Date],VOO_USD_History[Close],"n/a")</f>
        <v>225.39999399999999</v>
      </c>
      <c r="I1544" s="8">
        <f>_xlfn.XLOOKUP(tbDailies[[#This Row],[Date]],VIX_USD_History[DATE],VIX_USD_History[CLOSE],"n/a")</f>
        <v>11.35</v>
      </c>
      <c r="J1544" s="6">
        <f>tbDailies[[#This Row],[BTC-USD]]*tbDailies[[#This Row],[FX]]</f>
        <v>5146.9727291039999</v>
      </c>
      <c r="K1544" s="6">
        <f>tbDailies[[#This Row],[ETH-USD]]*tbDailies[[#This Row],[FX]]</f>
        <v>393.34202400000004</v>
      </c>
      <c r="L1544" s="16">
        <f>_xlfn.XLOOKUP(tbDailies[[#This Row],[Month]],tbMonthlies[Month],tbMonthlies[US Inflation],L1545)</f>
        <v>1.9400000000000001E-2</v>
      </c>
      <c r="M1544" s="39">
        <f>_xlfn.XLOOKUP(tbDailies[[#This Row],[Month]],tbMonthlies[Month],tbMonthlies[Buffett Indicator],M1545)</f>
        <v>1.3164356125432308</v>
      </c>
      <c r="N1544" s="39">
        <f>_xlfn.XLOOKUP(tbDailies[[#This Row],[Month]],tbMonthlies[Month],tbMonthlies[CPI Indicator],N1545)</f>
        <v>0.73654226915461696</v>
      </c>
      <c r="O1544" s="39">
        <f>_xlfn.XLOOKUP(tbDailies[[#This Row],[Month]],tbMonthlies[Month],tbMonthlies[Shiller PE],O1545)</f>
        <v>0.2316</v>
      </c>
      <c r="P1544" s="39">
        <f>_xlfn.XLOOKUP(tbDailies[[#This Row],[Month]],tbMonthlies[Month],tbMonthlies[Unemployment],P1545)</f>
        <v>4.4000000000000004E-2</v>
      </c>
      <c r="Q1544" s="48">
        <f>_xlfn.XLOOKUP(tbDailies[[#This Row],[Month]],tbMonthlies[Month],tbMonthlies[Debt to GDP],Q1545)</f>
        <v>77.543999999999997</v>
      </c>
    </row>
    <row r="1545" spans="2:17" ht="30" customHeight="1" x14ac:dyDescent="0.25">
      <c r="B1545" s="10">
        <v>42968</v>
      </c>
      <c r="C1545" s="18" t="str">
        <f>TEXT(tbDailies[[#This Row],[Date]],"mmm-yy")</f>
        <v>Aug-17</v>
      </c>
      <c r="D1545" s="4">
        <v>50</v>
      </c>
      <c r="E1545" s="4" t="str">
        <f>_xlfn.XLOOKUP(tbDailies[[#This Row],[Date]],FXUSDCAD[Date],FXUSDCAD[Rate],E1546)</f>
        <v>1.2575</v>
      </c>
      <c r="F1545" s="6">
        <f>_xlfn.XLOOKUP(tbDailies[[#This Row],[Date]],BTC_USD_History[Date],BTC_USD_History[Close],"n/a")</f>
        <v>4001.73999</v>
      </c>
      <c r="G1545" s="6">
        <f>_xlfn.XLOOKUP(tbDailies[[#This Row],[Date]],ETH_USD_History[Date(UTC)],ETH_USD_History[Value],"n/a")</f>
        <v>321.85000000000002</v>
      </c>
      <c r="H1545" s="6">
        <f>_xlfn.XLOOKUP(tbDailies[[#This Row],[Date]],VOO_USD_History[Date],VOO_USD_History[Close],"n/a")</f>
        <v>223.13999899999999</v>
      </c>
      <c r="I1545" s="8">
        <f>_xlfn.XLOOKUP(tbDailies[[#This Row],[Date]],VIX_USD_History[DATE],VIX_USD_History[CLOSE],"n/a")</f>
        <v>13.19</v>
      </c>
      <c r="J1545" s="6">
        <f>tbDailies[[#This Row],[BTC-USD]]*tbDailies[[#This Row],[FX]]</f>
        <v>5032.1880374250004</v>
      </c>
      <c r="K1545" s="6">
        <f>tbDailies[[#This Row],[ETH-USD]]*tbDailies[[#This Row],[FX]]</f>
        <v>404.72637500000008</v>
      </c>
      <c r="L1545" s="16">
        <f>_xlfn.XLOOKUP(tbDailies[[#This Row],[Month]],tbMonthlies[Month],tbMonthlies[US Inflation],L1546)</f>
        <v>1.9400000000000001E-2</v>
      </c>
      <c r="M1545" s="39">
        <f>_xlfn.XLOOKUP(tbDailies[[#This Row],[Month]],tbMonthlies[Month],tbMonthlies[Buffett Indicator],M1546)</f>
        <v>1.3164356125432308</v>
      </c>
      <c r="N1545" s="39">
        <f>_xlfn.XLOOKUP(tbDailies[[#This Row],[Month]],tbMonthlies[Month],tbMonthlies[CPI Indicator],N1546)</f>
        <v>0.73654226915461696</v>
      </c>
      <c r="O1545" s="39">
        <f>_xlfn.XLOOKUP(tbDailies[[#This Row],[Month]],tbMonthlies[Month],tbMonthlies[Shiller PE],O1546)</f>
        <v>0.2316</v>
      </c>
      <c r="P1545" s="39">
        <f>_xlfn.XLOOKUP(tbDailies[[#This Row],[Month]],tbMonthlies[Month],tbMonthlies[Unemployment],P1546)</f>
        <v>4.4000000000000004E-2</v>
      </c>
      <c r="Q1545" s="48">
        <f>_xlfn.XLOOKUP(tbDailies[[#This Row],[Month]],tbMonthlies[Month],tbMonthlies[Debt to GDP],Q1546)</f>
        <v>77.543999999999997</v>
      </c>
    </row>
    <row r="1546" spans="2:17" ht="30" customHeight="1" x14ac:dyDescent="0.25">
      <c r="B1546" s="10">
        <v>42967</v>
      </c>
      <c r="C1546" s="18" t="str">
        <f>TEXT(tbDailies[[#This Row],[Date]],"mmm-yy")</f>
        <v>Aug-17</v>
      </c>
      <c r="D1546" s="4">
        <v>50</v>
      </c>
      <c r="E1546" s="4" t="str">
        <f>_xlfn.XLOOKUP(tbDailies[[#This Row],[Date]],FXUSDCAD[Date],FXUSDCAD[Rate],E1547)</f>
        <v>1.2586</v>
      </c>
      <c r="F1546" s="6">
        <f>_xlfn.XLOOKUP(tbDailies[[#This Row],[Date]],BTC_USD_History[Date],BTC_USD_History[Close],"n/a")</f>
        <v>4087.6599120000001</v>
      </c>
      <c r="G1546" s="6">
        <f>_xlfn.XLOOKUP(tbDailies[[#This Row],[Date]],ETH_USD_History[Date(UTC)],ETH_USD_History[Value],"n/a")</f>
        <v>298.2</v>
      </c>
      <c r="H1546" s="6" t="str">
        <f>_xlfn.XLOOKUP(tbDailies[[#This Row],[Date]],VOO_USD_History[Date],VOO_USD_History[Close],"n/a")</f>
        <v>n/a</v>
      </c>
      <c r="I1546" s="8" t="str">
        <f>_xlfn.XLOOKUP(tbDailies[[#This Row],[Date]],VIX_USD_History[DATE],VIX_USD_History[CLOSE],"n/a")</f>
        <v>n/a</v>
      </c>
      <c r="J1546" s="6">
        <f>tbDailies[[#This Row],[BTC-USD]]*tbDailies[[#This Row],[FX]]</f>
        <v>5144.7287652431996</v>
      </c>
      <c r="K1546" s="6">
        <f>tbDailies[[#This Row],[ETH-USD]]*tbDailies[[#This Row],[FX]]</f>
        <v>375.31451999999996</v>
      </c>
      <c r="L1546" s="16">
        <f>_xlfn.XLOOKUP(tbDailies[[#This Row],[Month]],tbMonthlies[Month],tbMonthlies[US Inflation],L1547)</f>
        <v>1.9400000000000001E-2</v>
      </c>
      <c r="M1546" s="39">
        <f>_xlfn.XLOOKUP(tbDailies[[#This Row],[Month]],tbMonthlies[Month],tbMonthlies[Buffett Indicator],M1547)</f>
        <v>1.3164356125432308</v>
      </c>
      <c r="N1546" s="39">
        <f>_xlfn.XLOOKUP(tbDailies[[#This Row],[Month]],tbMonthlies[Month],tbMonthlies[CPI Indicator],N1547)</f>
        <v>0.73654226915461696</v>
      </c>
      <c r="O1546" s="39">
        <f>_xlfn.XLOOKUP(tbDailies[[#This Row],[Month]],tbMonthlies[Month],tbMonthlies[Shiller PE],O1547)</f>
        <v>0.2316</v>
      </c>
      <c r="P1546" s="39">
        <f>_xlfn.XLOOKUP(tbDailies[[#This Row],[Month]],tbMonthlies[Month],tbMonthlies[Unemployment],P1547)</f>
        <v>4.4000000000000004E-2</v>
      </c>
      <c r="Q1546" s="48">
        <f>_xlfn.XLOOKUP(tbDailies[[#This Row],[Month]],tbMonthlies[Month],tbMonthlies[Debt to GDP],Q1547)</f>
        <v>77.543999999999997</v>
      </c>
    </row>
    <row r="1547" spans="2:17" ht="30" customHeight="1" x14ac:dyDescent="0.25">
      <c r="B1547" s="10">
        <v>42966</v>
      </c>
      <c r="C1547" s="18" t="str">
        <f>TEXT(tbDailies[[#This Row],[Date]],"mmm-yy")</f>
        <v>Aug-17</v>
      </c>
      <c r="D1547" s="4">
        <v>50</v>
      </c>
      <c r="E1547" s="4" t="str">
        <f>_xlfn.XLOOKUP(tbDailies[[#This Row],[Date]],FXUSDCAD[Date],FXUSDCAD[Rate],E1548)</f>
        <v>1.2586</v>
      </c>
      <c r="F1547" s="6">
        <f>_xlfn.XLOOKUP(tbDailies[[#This Row],[Date]],BTC_USD_History[Date],BTC_USD_History[Close],"n/a")</f>
        <v>4193.7001950000003</v>
      </c>
      <c r="G1547" s="6">
        <f>_xlfn.XLOOKUP(tbDailies[[#This Row],[Date]],ETH_USD_History[Date(UTC)],ETH_USD_History[Value],"n/a")</f>
        <v>293.02</v>
      </c>
      <c r="H1547" s="6" t="str">
        <f>_xlfn.XLOOKUP(tbDailies[[#This Row],[Date]],VOO_USD_History[Date],VOO_USD_History[Close],"n/a")</f>
        <v>n/a</v>
      </c>
      <c r="I1547" s="8" t="str">
        <f>_xlfn.XLOOKUP(tbDailies[[#This Row],[Date]],VIX_USD_History[DATE],VIX_USD_History[CLOSE],"n/a")</f>
        <v>n/a</v>
      </c>
      <c r="J1547" s="6">
        <f>tbDailies[[#This Row],[BTC-USD]]*tbDailies[[#This Row],[FX]]</f>
        <v>5278.1910654270005</v>
      </c>
      <c r="K1547" s="6">
        <f>tbDailies[[#This Row],[ETH-USD]]*tbDailies[[#This Row],[FX]]</f>
        <v>368.79497199999997</v>
      </c>
      <c r="L1547" s="16">
        <f>_xlfn.XLOOKUP(tbDailies[[#This Row],[Month]],tbMonthlies[Month],tbMonthlies[US Inflation],L1548)</f>
        <v>1.9400000000000001E-2</v>
      </c>
      <c r="M1547" s="39">
        <f>_xlfn.XLOOKUP(tbDailies[[#This Row],[Month]],tbMonthlies[Month],tbMonthlies[Buffett Indicator],M1548)</f>
        <v>1.3164356125432308</v>
      </c>
      <c r="N1547" s="39">
        <f>_xlfn.XLOOKUP(tbDailies[[#This Row],[Month]],tbMonthlies[Month],tbMonthlies[CPI Indicator],N1548)</f>
        <v>0.73654226915461696</v>
      </c>
      <c r="O1547" s="39">
        <f>_xlfn.XLOOKUP(tbDailies[[#This Row],[Month]],tbMonthlies[Month],tbMonthlies[Shiller PE],O1548)</f>
        <v>0.2316</v>
      </c>
      <c r="P1547" s="39">
        <f>_xlfn.XLOOKUP(tbDailies[[#This Row],[Month]],tbMonthlies[Month],tbMonthlies[Unemployment],P1548)</f>
        <v>4.4000000000000004E-2</v>
      </c>
      <c r="Q1547" s="48">
        <f>_xlfn.XLOOKUP(tbDailies[[#This Row],[Month]],tbMonthlies[Month],tbMonthlies[Debt to GDP],Q1548)</f>
        <v>77.543999999999997</v>
      </c>
    </row>
    <row r="1548" spans="2:17" ht="30" customHeight="1" x14ac:dyDescent="0.25">
      <c r="B1548" s="10">
        <v>42965</v>
      </c>
      <c r="C1548" s="18" t="str">
        <f>TEXT(tbDailies[[#This Row],[Date]],"mmm-yy")</f>
        <v>Aug-17</v>
      </c>
      <c r="D1548" s="4">
        <v>50</v>
      </c>
      <c r="E1548" s="4" t="str">
        <f>_xlfn.XLOOKUP(tbDailies[[#This Row],[Date]],FXUSDCAD[Date],FXUSDCAD[Rate],E1549)</f>
        <v>1.2586</v>
      </c>
      <c r="F1548" s="6">
        <f>_xlfn.XLOOKUP(tbDailies[[#This Row],[Date]],BTC_USD_History[Date],BTC_USD_History[Close],"n/a")</f>
        <v>4160.6201170000004</v>
      </c>
      <c r="G1548" s="6">
        <f>_xlfn.XLOOKUP(tbDailies[[#This Row],[Date]],ETH_USD_History[Date(UTC)],ETH_USD_History[Value],"n/a")</f>
        <v>292.62</v>
      </c>
      <c r="H1548" s="6">
        <f>_xlfn.XLOOKUP(tbDailies[[#This Row],[Date]],VOO_USD_History[Date],VOO_USD_History[Close],"n/a")</f>
        <v>222.86999499999999</v>
      </c>
      <c r="I1548" s="8">
        <f>_xlfn.XLOOKUP(tbDailies[[#This Row],[Date]],VIX_USD_History[DATE],VIX_USD_History[CLOSE],"n/a")</f>
        <v>14.26</v>
      </c>
      <c r="J1548" s="6">
        <f>tbDailies[[#This Row],[BTC-USD]]*tbDailies[[#This Row],[FX]]</f>
        <v>5236.5564792562</v>
      </c>
      <c r="K1548" s="6">
        <f>tbDailies[[#This Row],[ETH-USD]]*tbDailies[[#This Row],[FX]]</f>
        <v>368.29153199999996</v>
      </c>
      <c r="L1548" s="16">
        <f>_xlfn.XLOOKUP(tbDailies[[#This Row],[Month]],tbMonthlies[Month],tbMonthlies[US Inflation],L1549)</f>
        <v>1.9400000000000001E-2</v>
      </c>
      <c r="M1548" s="39">
        <f>_xlfn.XLOOKUP(tbDailies[[#This Row],[Month]],tbMonthlies[Month],tbMonthlies[Buffett Indicator],M1549)</f>
        <v>1.3164356125432308</v>
      </c>
      <c r="N1548" s="39">
        <f>_xlfn.XLOOKUP(tbDailies[[#This Row],[Month]],tbMonthlies[Month],tbMonthlies[CPI Indicator],N1549)</f>
        <v>0.73654226915461696</v>
      </c>
      <c r="O1548" s="39">
        <f>_xlfn.XLOOKUP(tbDailies[[#This Row],[Month]],tbMonthlies[Month],tbMonthlies[Shiller PE],O1549)</f>
        <v>0.2316</v>
      </c>
      <c r="P1548" s="39">
        <f>_xlfn.XLOOKUP(tbDailies[[#This Row],[Month]],tbMonthlies[Month],tbMonthlies[Unemployment],P1549)</f>
        <v>4.4000000000000004E-2</v>
      </c>
      <c r="Q1548" s="48">
        <f>_xlfn.XLOOKUP(tbDailies[[#This Row],[Month]],tbMonthlies[Month],tbMonthlies[Debt to GDP],Q1549)</f>
        <v>77.543999999999997</v>
      </c>
    </row>
    <row r="1549" spans="2:17" ht="30" customHeight="1" x14ac:dyDescent="0.25">
      <c r="B1549" s="10">
        <v>42964</v>
      </c>
      <c r="C1549" s="18" t="str">
        <f>TEXT(tbDailies[[#This Row],[Date]],"mmm-yy")</f>
        <v>Aug-17</v>
      </c>
      <c r="D1549" s="4">
        <v>50</v>
      </c>
      <c r="E1549" s="4" t="str">
        <f>_xlfn.XLOOKUP(tbDailies[[#This Row],[Date]],FXUSDCAD[Date],FXUSDCAD[Rate],E1550)</f>
        <v>1.2647</v>
      </c>
      <c r="F1549" s="6">
        <f>_xlfn.XLOOKUP(tbDailies[[#This Row],[Date]],BTC_USD_History[Date],BTC_USD_History[Close],"n/a")</f>
        <v>4331.6899409999996</v>
      </c>
      <c r="G1549" s="6">
        <f>_xlfn.XLOOKUP(tbDailies[[#This Row],[Date]],ETH_USD_History[Date(UTC)],ETH_USD_History[Value],"n/a")</f>
        <v>300.3</v>
      </c>
      <c r="H1549" s="6">
        <f>_xlfn.XLOOKUP(tbDailies[[#This Row],[Date]],VOO_USD_History[Date],VOO_USD_History[Close],"n/a")</f>
        <v>223.279999</v>
      </c>
      <c r="I1549" s="8">
        <f>_xlfn.XLOOKUP(tbDailies[[#This Row],[Date]],VIX_USD_History[DATE],VIX_USD_History[CLOSE],"n/a")</f>
        <v>15.55</v>
      </c>
      <c r="J1549" s="6">
        <f>tbDailies[[#This Row],[BTC-USD]]*tbDailies[[#This Row],[FX]]</f>
        <v>5478.2882683826992</v>
      </c>
      <c r="K1549" s="6">
        <f>tbDailies[[#This Row],[ETH-USD]]*tbDailies[[#This Row],[FX]]</f>
        <v>379.78940999999998</v>
      </c>
      <c r="L1549" s="16">
        <f>_xlfn.XLOOKUP(tbDailies[[#This Row],[Month]],tbMonthlies[Month],tbMonthlies[US Inflation],L1550)</f>
        <v>1.9400000000000001E-2</v>
      </c>
      <c r="M1549" s="39">
        <f>_xlfn.XLOOKUP(tbDailies[[#This Row],[Month]],tbMonthlies[Month],tbMonthlies[Buffett Indicator],M1550)</f>
        <v>1.3164356125432308</v>
      </c>
      <c r="N1549" s="39">
        <f>_xlfn.XLOOKUP(tbDailies[[#This Row],[Month]],tbMonthlies[Month],tbMonthlies[CPI Indicator],N1550)</f>
        <v>0.73654226915461696</v>
      </c>
      <c r="O1549" s="39">
        <f>_xlfn.XLOOKUP(tbDailies[[#This Row],[Month]],tbMonthlies[Month],tbMonthlies[Shiller PE],O1550)</f>
        <v>0.2316</v>
      </c>
      <c r="P1549" s="39">
        <f>_xlfn.XLOOKUP(tbDailies[[#This Row],[Month]],tbMonthlies[Month],tbMonthlies[Unemployment],P1550)</f>
        <v>4.4000000000000004E-2</v>
      </c>
      <c r="Q1549" s="48">
        <f>_xlfn.XLOOKUP(tbDailies[[#This Row],[Month]],tbMonthlies[Month],tbMonthlies[Debt to GDP],Q1550)</f>
        <v>77.543999999999997</v>
      </c>
    </row>
    <row r="1550" spans="2:17" ht="30" customHeight="1" x14ac:dyDescent="0.25">
      <c r="B1550" s="10">
        <v>42963</v>
      </c>
      <c r="C1550" s="18" t="str">
        <f>TEXT(tbDailies[[#This Row],[Date]],"mmm-yy")</f>
        <v>Aug-17</v>
      </c>
      <c r="D1550" s="4">
        <v>50</v>
      </c>
      <c r="E1550" s="4" t="str">
        <f>_xlfn.XLOOKUP(tbDailies[[#This Row],[Date]],FXUSDCAD[Date],FXUSDCAD[Rate],E1551)</f>
        <v>1.2699</v>
      </c>
      <c r="F1550" s="6">
        <f>_xlfn.XLOOKUP(tbDailies[[#This Row],[Date]],BTC_USD_History[Date],BTC_USD_History[Close],"n/a")</f>
        <v>4376.6298829999996</v>
      </c>
      <c r="G1550" s="6">
        <f>_xlfn.XLOOKUP(tbDailies[[#This Row],[Date]],ETH_USD_History[Date(UTC)],ETH_USD_History[Value],"n/a")</f>
        <v>301.38</v>
      </c>
      <c r="H1550" s="6">
        <f>_xlfn.XLOOKUP(tbDailies[[#This Row],[Date]],VOO_USD_History[Date],VOO_USD_History[Close],"n/a")</f>
        <v>226.80999800000001</v>
      </c>
      <c r="I1550" s="8">
        <f>_xlfn.XLOOKUP(tbDailies[[#This Row],[Date]],VIX_USD_History[DATE],VIX_USD_History[CLOSE],"n/a")</f>
        <v>11.74</v>
      </c>
      <c r="J1550" s="6">
        <f>tbDailies[[#This Row],[BTC-USD]]*tbDailies[[#This Row],[FX]]</f>
        <v>5557.8822884216997</v>
      </c>
      <c r="K1550" s="6">
        <f>tbDailies[[#This Row],[ETH-USD]]*tbDailies[[#This Row],[FX]]</f>
        <v>382.72246200000001</v>
      </c>
      <c r="L1550" s="16">
        <f>_xlfn.XLOOKUP(tbDailies[[#This Row],[Month]],tbMonthlies[Month],tbMonthlies[US Inflation],L1551)</f>
        <v>1.9400000000000001E-2</v>
      </c>
      <c r="M1550" s="39">
        <f>_xlfn.XLOOKUP(tbDailies[[#This Row],[Month]],tbMonthlies[Month],tbMonthlies[Buffett Indicator],M1551)</f>
        <v>1.3164356125432308</v>
      </c>
      <c r="N1550" s="39">
        <f>_xlfn.XLOOKUP(tbDailies[[#This Row],[Month]],tbMonthlies[Month],tbMonthlies[CPI Indicator],N1551)</f>
        <v>0.73654226915461696</v>
      </c>
      <c r="O1550" s="39">
        <f>_xlfn.XLOOKUP(tbDailies[[#This Row],[Month]],tbMonthlies[Month],tbMonthlies[Shiller PE],O1551)</f>
        <v>0.2316</v>
      </c>
      <c r="P1550" s="39">
        <f>_xlfn.XLOOKUP(tbDailies[[#This Row],[Month]],tbMonthlies[Month],tbMonthlies[Unemployment],P1551)</f>
        <v>4.4000000000000004E-2</v>
      </c>
      <c r="Q1550" s="48">
        <f>_xlfn.XLOOKUP(tbDailies[[#This Row],[Month]],tbMonthlies[Month],tbMonthlies[Debt to GDP],Q1551)</f>
        <v>77.543999999999997</v>
      </c>
    </row>
    <row r="1551" spans="2:17" ht="30" customHeight="1" x14ac:dyDescent="0.25">
      <c r="B1551" s="10">
        <v>42962</v>
      </c>
      <c r="C1551" s="18" t="str">
        <f>TEXT(tbDailies[[#This Row],[Date]],"mmm-yy")</f>
        <v>Aug-17</v>
      </c>
      <c r="D1551" s="4">
        <v>50</v>
      </c>
      <c r="E1551" s="4" t="str">
        <f>_xlfn.XLOOKUP(tbDailies[[#This Row],[Date]],FXUSDCAD[Date],FXUSDCAD[Rate],E1552)</f>
        <v>1.2755</v>
      </c>
      <c r="F1551" s="6">
        <f>_xlfn.XLOOKUP(tbDailies[[#This Row],[Date]],BTC_USD_History[Date],BTC_USD_History[Close],"n/a")</f>
        <v>4181.9301759999998</v>
      </c>
      <c r="G1551" s="6">
        <f>_xlfn.XLOOKUP(tbDailies[[#This Row],[Date]],ETH_USD_History[Date(UTC)],ETH_USD_History[Value],"n/a")</f>
        <v>286.52</v>
      </c>
      <c r="H1551" s="6">
        <f>_xlfn.XLOOKUP(tbDailies[[#This Row],[Date]],VOO_USD_History[Date],VOO_USD_History[Close],"n/a")</f>
        <v>226.449997</v>
      </c>
      <c r="I1551" s="8">
        <f>_xlfn.XLOOKUP(tbDailies[[#This Row],[Date]],VIX_USD_History[DATE],VIX_USD_History[CLOSE],"n/a")</f>
        <v>12.04</v>
      </c>
      <c r="J1551" s="6">
        <f>tbDailies[[#This Row],[BTC-USD]]*tbDailies[[#This Row],[FX]]</f>
        <v>5334.0519394880002</v>
      </c>
      <c r="K1551" s="6">
        <f>tbDailies[[#This Row],[ETH-USD]]*tbDailies[[#This Row],[FX]]</f>
        <v>365.45625999999999</v>
      </c>
      <c r="L1551" s="16">
        <f>_xlfn.XLOOKUP(tbDailies[[#This Row],[Month]],tbMonthlies[Month],tbMonthlies[US Inflation],L1552)</f>
        <v>1.9400000000000001E-2</v>
      </c>
      <c r="M1551" s="39">
        <f>_xlfn.XLOOKUP(tbDailies[[#This Row],[Month]],tbMonthlies[Month],tbMonthlies[Buffett Indicator],M1552)</f>
        <v>1.3164356125432308</v>
      </c>
      <c r="N1551" s="39">
        <f>_xlfn.XLOOKUP(tbDailies[[#This Row],[Month]],tbMonthlies[Month],tbMonthlies[CPI Indicator],N1552)</f>
        <v>0.73654226915461696</v>
      </c>
      <c r="O1551" s="39">
        <f>_xlfn.XLOOKUP(tbDailies[[#This Row],[Month]],tbMonthlies[Month],tbMonthlies[Shiller PE],O1552)</f>
        <v>0.2316</v>
      </c>
      <c r="P1551" s="39">
        <f>_xlfn.XLOOKUP(tbDailies[[#This Row],[Month]],tbMonthlies[Month],tbMonthlies[Unemployment],P1552)</f>
        <v>4.4000000000000004E-2</v>
      </c>
      <c r="Q1551" s="48">
        <f>_xlfn.XLOOKUP(tbDailies[[#This Row],[Month]],tbMonthlies[Month],tbMonthlies[Debt to GDP],Q1552)</f>
        <v>77.543999999999997</v>
      </c>
    </row>
    <row r="1552" spans="2:17" ht="30" customHeight="1" x14ac:dyDescent="0.25">
      <c r="B1552" s="10">
        <v>42961</v>
      </c>
      <c r="C1552" s="18" t="str">
        <f>TEXT(tbDailies[[#This Row],[Date]],"mmm-yy")</f>
        <v>Aug-17</v>
      </c>
      <c r="D1552" s="4">
        <v>50</v>
      </c>
      <c r="E1552" s="4" t="str">
        <f>_xlfn.XLOOKUP(tbDailies[[#This Row],[Date]],FXUSDCAD[Date],FXUSDCAD[Rate],E1553)</f>
        <v>1.2705</v>
      </c>
      <c r="F1552" s="6">
        <f>_xlfn.XLOOKUP(tbDailies[[#This Row],[Date]],BTC_USD_History[Date],BTC_USD_History[Close],"n/a")</f>
        <v>4325.1298829999996</v>
      </c>
      <c r="G1552" s="6">
        <f>_xlfn.XLOOKUP(tbDailies[[#This Row],[Date]],ETH_USD_History[Date(UTC)],ETH_USD_History[Value],"n/a")</f>
        <v>299.16000000000003</v>
      </c>
      <c r="H1552" s="6">
        <f>_xlfn.XLOOKUP(tbDailies[[#This Row],[Date]],VOO_USD_History[Date],VOO_USD_History[Close],"n/a")</f>
        <v>226.429993</v>
      </c>
      <c r="I1552" s="8">
        <f>_xlfn.XLOOKUP(tbDailies[[#This Row],[Date]],VIX_USD_History[DATE],VIX_USD_History[CLOSE],"n/a")</f>
        <v>12.33</v>
      </c>
      <c r="J1552" s="6">
        <f>tbDailies[[#This Row],[BTC-USD]]*tbDailies[[#This Row],[FX]]</f>
        <v>5495.0775163514991</v>
      </c>
      <c r="K1552" s="6">
        <f>tbDailies[[#This Row],[ETH-USD]]*tbDailies[[#This Row],[FX]]</f>
        <v>380.08278000000001</v>
      </c>
      <c r="L1552" s="16">
        <f>_xlfn.XLOOKUP(tbDailies[[#This Row],[Month]],tbMonthlies[Month],tbMonthlies[US Inflation],L1553)</f>
        <v>1.9400000000000001E-2</v>
      </c>
      <c r="M1552" s="39">
        <f>_xlfn.XLOOKUP(tbDailies[[#This Row],[Month]],tbMonthlies[Month],tbMonthlies[Buffett Indicator],M1553)</f>
        <v>1.3164356125432308</v>
      </c>
      <c r="N1552" s="39">
        <f>_xlfn.XLOOKUP(tbDailies[[#This Row],[Month]],tbMonthlies[Month],tbMonthlies[CPI Indicator],N1553)</f>
        <v>0.73654226915461696</v>
      </c>
      <c r="O1552" s="39">
        <f>_xlfn.XLOOKUP(tbDailies[[#This Row],[Month]],tbMonthlies[Month],tbMonthlies[Shiller PE],O1553)</f>
        <v>0.2316</v>
      </c>
      <c r="P1552" s="39">
        <f>_xlfn.XLOOKUP(tbDailies[[#This Row],[Month]],tbMonthlies[Month],tbMonthlies[Unemployment],P1553)</f>
        <v>4.4000000000000004E-2</v>
      </c>
      <c r="Q1552" s="48">
        <f>_xlfn.XLOOKUP(tbDailies[[#This Row],[Month]],tbMonthlies[Month],tbMonthlies[Debt to GDP],Q1553)</f>
        <v>77.543999999999997</v>
      </c>
    </row>
    <row r="1553" spans="2:17" ht="30" customHeight="1" x14ac:dyDescent="0.25">
      <c r="B1553" s="10">
        <v>42960</v>
      </c>
      <c r="C1553" s="18" t="str">
        <f>TEXT(tbDailies[[#This Row],[Date]],"mmm-yy")</f>
        <v>Aug-17</v>
      </c>
      <c r="D1553" s="4">
        <v>50</v>
      </c>
      <c r="E1553" s="4" t="str">
        <f>_xlfn.XLOOKUP(tbDailies[[#This Row],[Date]],FXUSDCAD[Date],FXUSDCAD[Rate],E1554)</f>
        <v>1.2685</v>
      </c>
      <c r="F1553" s="6">
        <f>_xlfn.XLOOKUP(tbDailies[[#This Row],[Date]],BTC_USD_History[Date],BTC_USD_History[Close],"n/a")</f>
        <v>4073.26001</v>
      </c>
      <c r="G1553" s="6">
        <f>_xlfn.XLOOKUP(tbDailies[[#This Row],[Date]],ETH_USD_History[Date(UTC)],ETH_USD_History[Value],"n/a")</f>
        <v>296.62</v>
      </c>
      <c r="H1553" s="6" t="str">
        <f>_xlfn.XLOOKUP(tbDailies[[#This Row],[Date]],VOO_USD_History[Date],VOO_USD_History[Close],"n/a")</f>
        <v>n/a</v>
      </c>
      <c r="I1553" s="8" t="str">
        <f>_xlfn.XLOOKUP(tbDailies[[#This Row],[Date]],VIX_USD_History[DATE],VIX_USD_History[CLOSE],"n/a")</f>
        <v>n/a</v>
      </c>
      <c r="J1553" s="6">
        <f>tbDailies[[#This Row],[BTC-USD]]*tbDailies[[#This Row],[FX]]</f>
        <v>5166.9303226849997</v>
      </c>
      <c r="K1553" s="6">
        <f>tbDailies[[#This Row],[ETH-USD]]*tbDailies[[#This Row],[FX]]</f>
        <v>376.26247000000001</v>
      </c>
      <c r="L1553" s="16">
        <f>_xlfn.XLOOKUP(tbDailies[[#This Row],[Month]],tbMonthlies[Month],tbMonthlies[US Inflation],L1554)</f>
        <v>1.9400000000000001E-2</v>
      </c>
      <c r="M1553" s="39">
        <f>_xlfn.XLOOKUP(tbDailies[[#This Row],[Month]],tbMonthlies[Month],tbMonthlies[Buffett Indicator],M1554)</f>
        <v>1.3164356125432308</v>
      </c>
      <c r="N1553" s="39">
        <f>_xlfn.XLOOKUP(tbDailies[[#This Row],[Month]],tbMonthlies[Month],tbMonthlies[CPI Indicator],N1554)</f>
        <v>0.73654226915461696</v>
      </c>
      <c r="O1553" s="39">
        <f>_xlfn.XLOOKUP(tbDailies[[#This Row],[Month]],tbMonthlies[Month],tbMonthlies[Shiller PE],O1554)</f>
        <v>0.2316</v>
      </c>
      <c r="P1553" s="39">
        <f>_xlfn.XLOOKUP(tbDailies[[#This Row],[Month]],tbMonthlies[Month],tbMonthlies[Unemployment],P1554)</f>
        <v>4.4000000000000004E-2</v>
      </c>
      <c r="Q1553" s="48">
        <f>_xlfn.XLOOKUP(tbDailies[[#This Row],[Month]],tbMonthlies[Month],tbMonthlies[Debt to GDP],Q1554)</f>
        <v>77.543999999999997</v>
      </c>
    </row>
    <row r="1554" spans="2:17" ht="30" customHeight="1" x14ac:dyDescent="0.25">
      <c r="B1554" s="10">
        <v>42959</v>
      </c>
      <c r="C1554" s="18" t="str">
        <f>TEXT(tbDailies[[#This Row],[Date]],"mmm-yy")</f>
        <v>Aug-17</v>
      </c>
      <c r="D1554" s="4">
        <v>50</v>
      </c>
      <c r="E1554" s="4" t="str">
        <f>_xlfn.XLOOKUP(tbDailies[[#This Row],[Date]],FXUSDCAD[Date],FXUSDCAD[Rate],E1555)</f>
        <v>1.2685</v>
      </c>
      <c r="F1554" s="6">
        <f>_xlfn.XLOOKUP(tbDailies[[#This Row],[Date]],BTC_USD_History[Date],BTC_USD_History[Close],"n/a")</f>
        <v>3884.709961</v>
      </c>
      <c r="G1554" s="6">
        <f>_xlfn.XLOOKUP(tbDailies[[#This Row],[Date]],ETH_USD_History[Date(UTC)],ETH_USD_History[Value],"n/a")</f>
        <v>308.02</v>
      </c>
      <c r="H1554" s="6" t="str">
        <f>_xlfn.XLOOKUP(tbDailies[[#This Row],[Date]],VOO_USD_History[Date],VOO_USD_History[Close],"n/a")</f>
        <v>n/a</v>
      </c>
      <c r="I1554" s="8" t="str">
        <f>_xlfn.XLOOKUP(tbDailies[[#This Row],[Date]],VIX_USD_History[DATE],VIX_USD_History[CLOSE],"n/a")</f>
        <v>n/a</v>
      </c>
      <c r="J1554" s="6">
        <f>tbDailies[[#This Row],[BTC-USD]]*tbDailies[[#This Row],[FX]]</f>
        <v>4927.7545855284998</v>
      </c>
      <c r="K1554" s="6">
        <f>tbDailies[[#This Row],[ETH-USD]]*tbDailies[[#This Row],[FX]]</f>
        <v>390.72336999999999</v>
      </c>
      <c r="L1554" s="16">
        <f>_xlfn.XLOOKUP(tbDailies[[#This Row],[Month]],tbMonthlies[Month],tbMonthlies[US Inflation],L1555)</f>
        <v>1.9400000000000001E-2</v>
      </c>
      <c r="M1554" s="39">
        <f>_xlfn.XLOOKUP(tbDailies[[#This Row],[Month]],tbMonthlies[Month],tbMonthlies[Buffett Indicator],M1555)</f>
        <v>1.3164356125432308</v>
      </c>
      <c r="N1554" s="39">
        <f>_xlfn.XLOOKUP(tbDailies[[#This Row],[Month]],tbMonthlies[Month],tbMonthlies[CPI Indicator],N1555)</f>
        <v>0.73654226915461696</v>
      </c>
      <c r="O1554" s="39">
        <f>_xlfn.XLOOKUP(tbDailies[[#This Row],[Month]],tbMonthlies[Month],tbMonthlies[Shiller PE],O1555)</f>
        <v>0.2316</v>
      </c>
      <c r="P1554" s="39">
        <f>_xlfn.XLOOKUP(tbDailies[[#This Row],[Month]],tbMonthlies[Month],tbMonthlies[Unemployment],P1555)</f>
        <v>4.4000000000000004E-2</v>
      </c>
      <c r="Q1554" s="48">
        <f>_xlfn.XLOOKUP(tbDailies[[#This Row],[Month]],tbMonthlies[Month],tbMonthlies[Debt to GDP],Q1555)</f>
        <v>77.543999999999997</v>
      </c>
    </row>
    <row r="1555" spans="2:17" ht="30" customHeight="1" x14ac:dyDescent="0.25">
      <c r="B1555" s="10">
        <v>42958</v>
      </c>
      <c r="C1555" s="18" t="str">
        <f>TEXT(tbDailies[[#This Row],[Date]],"mmm-yy")</f>
        <v>Aug-17</v>
      </c>
      <c r="D1555" s="4">
        <v>50</v>
      </c>
      <c r="E1555" s="4" t="str">
        <f>_xlfn.XLOOKUP(tbDailies[[#This Row],[Date]],FXUSDCAD[Date],FXUSDCAD[Rate],E1556)</f>
        <v>1.2685</v>
      </c>
      <c r="F1555" s="6">
        <f>_xlfn.XLOOKUP(tbDailies[[#This Row],[Date]],BTC_USD_History[Date],BTC_USD_History[Close],"n/a")</f>
        <v>3650.6201169999999</v>
      </c>
      <c r="G1555" s="6">
        <f>_xlfn.XLOOKUP(tbDailies[[#This Row],[Date]],ETH_USD_History[Date(UTC)],ETH_USD_History[Value],"n/a")</f>
        <v>309.32</v>
      </c>
      <c r="H1555" s="6">
        <f>_xlfn.XLOOKUP(tbDailies[[#This Row],[Date]],VOO_USD_History[Date],VOO_USD_History[Close],"n/a")</f>
        <v>224.229996</v>
      </c>
      <c r="I1555" s="8">
        <f>_xlfn.XLOOKUP(tbDailies[[#This Row],[Date]],VIX_USD_History[DATE],VIX_USD_History[CLOSE],"n/a")</f>
        <v>15.51</v>
      </c>
      <c r="J1555" s="6">
        <f>tbDailies[[#This Row],[BTC-USD]]*tbDailies[[#This Row],[FX]]</f>
        <v>4630.8116184145001</v>
      </c>
      <c r="K1555" s="6">
        <f>tbDailies[[#This Row],[ETH-USD]]*tbDailies[[#This Row],[FX]]</f>
        <v>392.37241999999998</v>
      </c>
      <c r="L1555" s="16">
        <f>_xlfn.XLOOKUP(tbDailies[[#This Row],[Month]],tbMonthlies[Month],tbMonthlies[US Inflation],L1556)</f>
        <v>1.9400000000000001E-2</v>
      </c>
      <c r="M1555" s="39">
        <f>_xlfn.XLOOKUP(tbDailies[[#This Row],[Month]],tbMonthlies[Month],tbMonthlies[Buffett Indicator],M1556)</f>
        <v>1.3164356125432308</v>
      </c>
      <c r="N1555" s="39">
        <f>_xlfn.XLOOKUP(tbDailies[[#This Row],[Month]],tbMonthlies[Month],tbMonthlies[CPI Indicator],N1556)</f>
        <v>0.73654226915461696</v>
      </c>
      <c r="O1555" s="39">
        <f>_xlfn.XLOOKUP(tbDailies[[#This Row],[Month]],tbMonthlies[Month],tbMonthlies[Shiller PE],O1556)</f>
        <v>0.2316</v>
      </c>
      <c r="P1555" s="39">
        <f>_xlfn.XLOOKUP(tbDailies[[#This Row],[Month]],tbMonthlies[Month],tbMonthlies[Unemployment],P1556)</f>
        <v>4.4000000000000004E-2</v>
      </c>
      <c r="Q1555" s="48">
        <f>_xlfn.XLOOKUP(tbDailies[[#This Row],[Month]],tbMonthlies[Month],tbMonthlies[Debt to GDP],Q1556)</f>
        <v>77.543999999999997</v>
      </c>
    </row>
    <row r="1556" spans="2:17" ht="30" customHeight="1" x14ac:dyDescent="0.25">
      <c r="B1556" s="10">
        <v>42957</v>
      </c>
      <c r="C1556" s="18" t="str">
        <f>TEXT(tbDailies[[#This Row],[Date]],"mmm-yy")</f>
        <v>Aug-17</v>
      </c>
      <c r="D1556" s="4">
        <v>50</v>
      </c>
      <c r="E1556" s="4" t="str">
        <f>_xlfn.XLOOKUP(tbDailies[[#This Row],[Date]],FXUSDCAD[Date],FXUSDCAD[Rate],E1557)</f>
        <v>1.2711</v>
      </c>
      <c r="F1556" s="6">
        <f>_xlfn.XLOOKUP(tbDailies[[#This Row],[Date]],BTC_USD_History[Date],BTC_USD_History[Close],"n/a")</f>
        <v>3381.280029</v>
      </c>
      <c r="G1556" s="6">
        <f>_xlfn.XLOOKUP(tbDailies[[#This Row],[Date]],ETH_USD_History[Date(UTC)],ETH_USD_History[Value],"n/a")</f>
        <v>298.27999999999997</v>
      </c>
      <c r="H1556" s="6">
        <f>_xlfn.XLOOKUP(tbDailies[[#This Row],[Date]],VOO_USD_History[Date],VOO_USD_History[Close],"n/a")</f>
        <v>223.929993</v>
      </c>
      <c r="I1556" s="8">
        <f>_xlfn.XLOOKUP(tbDailies[[#This Row],[Date]],VIX_USD_History[DATE],VIX_USD_History[CLOSE],"n/a")</f>
        <v>16.04</v>
      </c>
      <c r="J1556" s="6">
        <f>tbDailies[[#This Row],[BTC-USD]]*tbDailies[[#This Row],[FX]]</f>
        <v>4297.9450448619</v>
      </c>
      <c r="K1556" s="6">
        <f>tbDailies[[#This Row],[ETH-USD]]*tbDailies[[#This Row],[FX]]</f>
        <v>379.14370799999995</v>
      </c>
      <c r="L1556" s="16">
        <f>_xlfn.XLOOKUP(tbDailies[[#This Row],[Month]],tbMonthlies[Month],tbMonthlies[US Inflation],L1557)</f>
        <v>1.9400000000000001E-2</v>
      </c>
      <c r="M1556" s="39">
        <f>_xlfn.XLOOKUP(tbDailies[[#This Row],[Month]],tbMonthlies[Month],tbMonthlies[Buffett Indicator],M1557)</f>
        <v>1.3164356125432308</v>
      </c>
      <c r="N1556" s="39">
        <f>_xlfn.XLOOKUP(tbDailies[[#This Row],[Month]],tbMonthlies[Month],tbMonthlies[CPI Indicator],N1557)</f>
        <v>0.73654226915461696</v>
      </c>
      <c r="O1556" s="39">
        <f>_xlfn.XLOOKUP(tbDailies[[#This Row],[Month]],tbMonthlies[Month],tbMonthlies[Shiller PE],O1557)</f>
        <v>0.2316</v>
      </c>
      <c r="P1556" s="39">
        <f>_xlfn.XLOOKUP(tbDailies[[#This Row],[Month]],tbMonthlies[Month],tbMonthlies[Unemployment],P1557)</f>
        <v>4.4000000000000004E-2</v>
      </c>
      <c r="Q1556" s="48">
        <f>_xlfn.XLOOKUP(tbDailies[[#This Row],[Month]],tbMonthlies[Month],tbMonthlies[Debt to GDP],Q1557)</f>
        <v>77.543999999999997</v>
      </c>
    </row>
    <row r="1557" spans="2:17" ht="30" customHeight="1" x14ac:dyDescent="0.25">
      <c r="B1557" s="10">
        <v>42956</v>
      </c>
      <c r="C1557" s="18" t="str">
        <f>TEXT(tbDailies[[#This Row],[Date]],"mmm-yy")</f>
        <v>Aug-17</v>
      </c>
      <c r="D1557" s="4">
        <v>50</v>
      </c>
      <c r="E1557" s="4" t="str">
        <f>_xlfn.XLOOKUP(tbDailies[[#This Row],[Date]],FXUSDCAD[Date],FXUSDCAD[Rate],E1558)</f>
        <v>1.2705</v>
      </c>
      <c r="F1557" s="6">
        <f>_xlfn.XLOOKUP(tbDailies[[#This Row],[Date]],BTC_USD_History[Date],BTC_USD_History[Close],"n/a")</f>
        <v>3342.469971</v>
      </c>
      <c r="G1557" s="6">
        <f>_xlfn.XLOOKUP(tbDailies[[#This Row],[Date]],ETH_USD_History[Date(UTC)],ETH_USD_History[Value],"n/a")</f>
        <v>295.27999999999997</v>
      </c>
      <c r="H1557" s="6">
        <f>_xlfn.XLOOKUP(tbDailies[[#This Row],[Date]],VOO_USD_History[Date],VOO_USD_History[Close],"n/a")</f>
        <v>227.050003</v>
      </c>
      <c r="I1557" s="8">
        <f>_xlfn.XLOOKUP(tbDailies[[#This Row],[Date]],VIX_USD_History[DATE],VIX_USD_History[CLOSE],"n/a")</f>
        <v>11.11</v>
      </c>
      <c r="J1557" s="6">
        <f>tbDailies[[#This Row],[BTC-USD]]*tbDailies[[#This Row],[FX]]</f>
        <v>4246.6080981554996</v>
      </c>
      <c r="K1557" s="6">
        <f>tbDailies[[#This Row],[ETH-USD]]*tbDailies[[#This Row],[FX]]</f>
        <v>375.15323999999998</v>
      </c>
      <c r="L1557" s="16">
        <f>_xlfn.XLOOKUP(tbDailies[[#This Row],[Month]],tbMonthlies[Month],tbMonthlies[US Inflation],L1558)</f>
        <v>1.9400000000000001E-2</v>
      </c>
      <c r="M1557" s="39">
        <f>_xlfn.XLOOKUP(tbDailies[[#This Row],[Month]],tbMonthlies[Month],tbMonthlies[Buffett Indicator],M1558)</f>
        <v>1.3164356125432308</v>
      </c>
      <c r="N1557" s="39">
        <f>_xlfn.XLOOKUP(tbDailies[[#This Row],[Month]],tbMonthlies[Month],tbMonthlies[CPI Indicator],N1558)</f>
        <v>0.73654226915461696</v>
      </c>
      <c r="O1557" s="39">
        <f>_xlfn.XLOOKUP(tbDailies[[#This Row],[Month]],tbMonthlies[Month],tbMonthlies[Shiller PE],O1558)</f>
        <v>0.2316</v>
      </c>
      <c r="P1557" s="39">
        <f>_xlfn.XLOOKUP(tbDailies[[#This Row],[Month]],tbMonthlies[Month],tbMonthlies[Unemployment],P1558)</f>
        <v>4.4000000000000004E-2</v>
      </c>
      <c r="Q1557" s="48">
        <f>_xlfn.XLOOKUP(tbDailies[[#This Row],[Month]],tbMonthlies[Month],tbMonthlies[Debt to GDP],Q1558)</f>
        <v>77.543999999999997</v>
      </c>
    </row>
    <row r="1558" spans="2:17" ht="30" customHeight="1" x14ac:dyDescent="0.25">
      <c r="B1558" s="10">
        <v>42955</v>
      </c>
      <c r="C1558" s="18" t="str">
        <f>TEXT(tbDailies[[#This Row],[Date]],"mmm-yy")</f>
        <v>Aug-17</v>
      </c>
      <c r="D1558" s="4">
        <v>50</v>
      </c>
      <c r="E1558" s="4" t="str">
        <f>_xlfn.XLOOKUP(tbDailies[[#This Row],[Date]],FXUSDCAD[Date],FXUSDCAD[Rate],E1559)</f>
        <v>1.2672</v>
      </c>
      <c r="F1558" s="6">
        <f>_xlfn.XLOOKUP(tbDailies[[#This Row],[Date]],BTC_USD_History[Date],BTC_USD_History[Close],"n/a")</f>
        <v>3419.9399410000001</v>
      </c>
      <c r="G1558" s="6">
        <f>_xlfn.XLOOKUP(tbDailies[[#This Row],[Date]],ETH_USD_History[Date(UTC)],ETH_USD_History[Value],"n/a")</f>
        <v>296.51</v>
      </c>
      <c r="H1558" s="6">
        <f>_xlfn.XLOOKUP(tbDailies[[#This Row],[Date]],VOO_USD_History[Date],VOO_USD_History[Close],"n/a")</f>
        <v>227.179993</v>
      </c>
      <c r="I1558" s="8">
        <f>_xlfn.XLOOKUP(tbDailies[[#This Row],[Date]],VIX_USD_History[DATE],VIX_USD_History[CLOSE],"n/a")</f>
        <v>10.96</v>
      </c>
      <c r="J1558" s="6">
        <f>tbDailies[[#This Row],[BTC-USD]]*tbDailies[[#This Row],[FX]]</f>
        <v>4333.7478932352005</v>
      </c>
      <c r="K1558" s="6">
        <f>tbDailies[[#This Row],[ETH-USD]]*tbDailies[[#This Row],[FX]]</f>
        <v>375.73747200000003</v>
      </c>
      <c r="L1558" s="16">
        <f>_xlfn.XLOOKUP(tbDailies[[#This Row],[Month]],tbMonthlies[Month],tbMonthlies[US Inflation],L1559)</f>
        <v>1.9400000000000001E-2</v>
      </c>
      <c r="M1558" s="39">
        <f>_xlfn.XLOOKUP(tbDailies[[#This Row],[Month]],tbMonthlies[Month],tbMonthlies[Buffett Indicator],M1559)</f>
        <v>1.3164356125432308</v>
      </c>
      <c r="N1558" s="39">
        <f>_xlfn.XLOOKUP(tbDailies[[#This Row],[Month]],tbMonthlies[Month],tbMonthlies[CPI Indicator],N1559)</f>
        <v>0.73654226915461696</v>
      </c>
      <c r="O1558" s="39">
        <f>_xlfn.XLOOKUP(tbDailies[[#This Row],[Month]],tbMonthlies[Month],tbMonthlies[Shiller PE],O1559)</f>
        <v>0.2316</v>
      </c>
      <c r="P1558" s="39">
        <f>_xlfn.XLOOKUP(tbDailies[[#This Row],[Month]],tbMonthlies[Month],tbMonthlies[Unemployment],P1559)</f>
        <v>4.4000000000000004E-2</v>
      </c>
      <c r="Q1558" s="48">
        <f>_xlfn.XLOOKUP(tbDailies[[#This Row],[Month]],tbMonthlies[Month],tbMonthlies[Debt to GDP],Q1559)</f>
        <v>77.543999999999997</v>
      </c>
    </row>
    <row r="1559" spans="2:17" ht="30" customHeight="1" x14ac:dyDescent="0.25">
      <c r="B1559" s="10">
        <v>42954</v>
      </c>
      <c r="C1559" s="18" t="str">
        <f>TEXT(tbDailies[[#This Row],[Date]],"mmm-yy")</f>
        <v>Aug-17</v>
      </c>
      <c r="D1559" s="4">
        <v>50</v>
      </c>
      <c r="E1559" s="4" t="str">
        <f>_xlfn.XLOOKUP(tbDailies[[#This Row],[Date]],FXUSDCAD[Date],FXUSDCAD[Rate],E1560)</f>
        <v>1.2638</v>
      </c>
      <c r="F1559" s="6">
        <f>_xlfn.XLOOKUP(tbDailies[[#This Row],[Date]],BTC_USD_History[Date],BTC_USD_History[Close],"n/a")</f>
        <v>3378.9399410000001</v>
      </c>
      <c r="G1559" s="6">
        <f>_xlfn.XLOOKUP(tbDailies[[#This Row],[Date]],ETH_USD_History[Date(UTC)],ETH_USD_History[Value],"n/a")</f>
        <v>269.94</v>
      </c>
      <c r="H1559" s="6">
        <f>_xlfn.XLOOKUP(tbDailies[[#This Row],[Date]],VOO_USD_History[Date],VOO_USD_History[Close],"n/a")</f>
        <v>227.63000500000001</v>
      </c>
      <c r="I1559" s="8">
        <f>_xlfn.XLOOKUP(tbDailies[[#This Row],[Date]],VIX_USD_History[DATE],VIX_USD_History[CLOSE],"n/a")</f>
        <v>9.93</v>
      </c>
      <c r="J1559" s="6">
        <f>tbDailies[[#This Row],[BTC-USD]]*tbDailies[[#This Row],[FX]]</f>
        <v>4270.3042974358004</v>
      </c>
      <c r="K1559" s="6">
        <f>tbDailies[[#This Row],[ETH-USD]]*tbDailies[[#This Row],[FX]]</f>
        <v>341.150172</v>
      </c>
      <c r="L1559" s="16">
        <f>_xlfn.XLOOKUP(tbDailies[[#This Row],[Month]],tbMonthlies[Month],tbMonthlies[US Inflation],L1560)</f>
        <v>1.9400000000000001E-2</v>
      </c>
      <c r="M1559" s="39">
        <f>_xlfn.XLOOKUP(tbDailies[[#This Row],[Month]],tbMonthlies[Month],tbMonthlies[Buffett Indicator],M1560)</f>
        <v>1.3164356125432308</v>
      </c>
      <c r="N1559" s="39">
        <f>_xlfn.XLOOKUP(tbDailies[[#This Row],[Month]],tbMonthlies[Month],tbMonthlies[CPI Indicator],N1560)</f>
        <v>0.73654226915461696</v>
      </c>
      <c r="O1559" s="39">
        <f>_xlfn.XLOOKUP(tbDailies[[#This Row],[Month]],tbMonthlies[Month],tbMonthlies[Shiller PE],O1560)</f>
        <v>0.2316</v>
      </c>
      <c r="P1559" s="39">
        <f>_xlfn.XLOOKUP(tbDailies[[#This Row],[Month]],tbMonthlies[Month],tbMonthlies[Unemployment],P1560)</f>
        <v>4.4000000000000004E-2</v>
      </c>
      <c r="Q1559" s="48">
        <f>_xlfn.XLOOKUP(tbDailies[[#This Row],[Month]],tbMonthlies[Month],tbMonthlies[Debt to GDP],Q1560)</f>
        <v>77.543999999999997</v>
      </c>
    </row>
    <row r="1560" spans="2:17" ht="30" customHeight="1" x14ac:dyDescent="0.25">
      <c r="B1560" s="10">
        <v>42953</v>
      </c>
      <c r="C1560" s="18" t="str">
        <f>TEXT(tbDailies[[#This Row],[Date]],"mmm-yy")</f>
        <v>Aug-17</v>
      </c>
      <c r="D1560" s="4">
        <v>50</v>
      </c>
      <c r="E1560" s="4" t="str">
        <f>_xlfn.XLOOKUP(tbDailies[[#This Row],[Date]],FXUSDCAD[Date],FXUSDCAD[Rate],E1561)</f>
        <v>1.2638</v>
      </c>
      <c r="F1560" s="6">
        <f>_xlfn.XLOOKUP(tbDailies[[#This Row],[Date]],BTC_USD_History[Date],BTC_USD_History[Close],"n/a")</f>
        <v>3213.9399410000001</v>
      </c>
      <c r="G1560" s="6">
        <f>_xlfn.XLOOKUP(tbDailies[[#This Row],[Date]],ETH_USD_History[Date(UTC)],ETH_USD_History[Value],"n/a")</f>
        <v>264.56</v>
      </c>
      <c r="H1560" s="6" t="str">
        <f>_xlfn.XLOOKUP(tbDailies[[#This Row],[Date]],VOO_USD_History[Date],VOO_USD_History[Close],"n/a")</f>
        <v>n/a</v>
      </c>
      <c r="I1560" s="8" t="str">
        <f>_xlfn.XLOOKUP(tbDailies[[#This Row],[Date]],VIX_USD_History[DATE],VIX_USD_History[CLOSE],"n/a")</f>
        <v>n/a</v>
      </c>
      <c r="J1560" s="6">
        <f>tbDailies[[#This Row],[BTC-USD]]*tbDailies[[#This Row],[FX]]</f>
        <v>4061.7772974358004</v>
      </c>
      <c r="K1560" s="6">
        <f>tbDailies[[#This Row],[ETH-USD]]*tbDailies[[#This Row],[FX]]</f>
        <v>334.35092800000001</v>
      </c>
      <c r="L1560" s="16">
        <f>_xlfn.XLOOKUP(tbDailies[[#This Row],[Month]],tbMonthlies[Month],tbMonthlies[US Inflation],L1561)</f>
        <v>1.9400000000000001E-2</v>
      </c>
      <c r="M1560" s="39">
        <f>_xlfn.XLOOKUP(tbDailies[[#This Row],[Month]],tbMonthlies[Month],tbMonthlies[Buffett Indicator],M1561)</f>
        <v>1.3164356125432308</v>
      </c>
      <c r="N1560" s="39">
        <f>_xlfn.XLOOKUP(tbDailies[[#This Row],[Month]],tbMonthlies[Month],tbMonthlies[CPI Indicator],N1561)</f>
        <v>0.73654226915461696</v>
      </c>
      <c r="O1560" s="39">
        <f>_xlfn.XLOOKUP(tbDailies[[#This Row],[Month]],tbMonthlies[Month],tbMonthlies[Shiller PE],O1561)</f>
        <v>0.2316</v>
      </c>
      <c r="P1560" s="39">
        <f>_xlfn.XLOOKUP(tbDailies[[#This Row],[Month]],tbMonthlies[Month],tbMonthlies[Unemployment],P1561)</f>
        <v>4.4000000000000004E-2</v>
      </c>
      <c r="Q1560" s="48">
        <f>_xlfn.XLOOKUP(tbDailies[[#This Row],[Month]],tbMonthlies[Month],tbMonthlies[Debt to GDP],Q1561)</f>
        <v>77.543999999999997</v>
      </c>
    </row>
    <row r="1561" spans="2:17" ht="30" customHeight="1" x14ac:dyDescent="0.25">
      <c r="B1561" s="10">
        <v>42952</v>
      </c>
      <c r="C1561" s="18" t="str">
        <f>TEXT(tbDailies[[#This Row],[Date]],"mmm-yy")</f>
        <v>Aug-17</v>
      </c>
      <c r="D1561" s="4">
        <v>50</v>
      </c>
      <c r="E1561" s="4" t="str">
        <f>_xlfn.XLOOKUP(tbDailies[[#This Row],[Date]],FXUSDCAD[Date],FXUSDCAD[Rate],E1562)</f>
        <v>1.2638</v>
      </c>
      <c r="F1561" s="6">
        <f>_xlfn.XLOOKUP(tbDailies[[#This Row],[Date]],BTC_USD_History[Date],BTC_USD_History[Close],"n/a")</f>
        <v>3252.9099120000001</v>
      </c>
      <c r="G1561" s="6">
        <f>_xlfn.XLOOKUP(tbDailies[[#This Row],[Date]],ETH_USD_History[Date(UTC)],ETH_USD_History[Value],"n/a")</f>
        <v>253.09</v>
      </c>
      <c r="H1561" s="6" t="str">
        <f>_xlfn.XLOOKUP(tbDailies[[#This Row],[Date]],VOO_USD_History[Date],VOO_USD_History[Close],"n/a")</f>
        <v>n/a</v>
      </c>
      <c r="I1561" s="8" t="str">
        <f>_xlfn.XLOOKUP(tbDailies[[#This Row],[Date]],VIX_USD_History[DATE],VIX_USD_History[CLOSE],"n/a")</f>
        <v>n/a</v>
      </c>
      <c r="J1561" s="6">
        <f>tbDailies[[#This Row],[BTC-USD]]*tbDailies[[#This Row],[FX]]</f>
        <v>4111.0275467856</v>
      </c>
      <c r="K1561" s="6">
        <f>tbDailies[[#This Row],[ETH-USD]]*tbDailies[[#This Row],[FX]]</f>
        <v>319.855142</v>
      </c>
      <c r="L1561" s="16">
        <f>_xlfn.XLOOKUP(tbDailies[[#This Row],[Month]],tbMonthlies[Month],tbMonthlies[US Inflation],L1562)</f>
        <v>1.9400000000000001E-2</v>
      </c>
      <c r="M1561" s="39">
        <f>_xlfn.XLOOKUP(tbDailies[[#This Row],[Month]],tbMonthlies[Month],tbMonthlies[Buffett Indicator],M1562)</f>
        <v>1.3164356125432308</v>
      </c>
      <c r="N1561" s="39">
        <f>_xlfn.XLOOKUP(tbDailies[[#This Row],[Month]],tbMonthlies[Month],tbMonthlies[CPI Indicator],N1562)</f>
        <v>0.73654226915461696</v>
      </c>
      <c r="O1561" s="39">
        <f>_xlfn.XLOOKUP(tbDailies[[#This Row],[Month]],tbMonthlies[Month],tbMonthlies[Shiller PE],O1562)</f>
        <v>0.2316</v>
      </c>
      <c r="P1561" s="39">
        <f>_xlfn.XLOOKUP(tbDailies[[#This Row],[Month]],tbMonthlies[Month],tbMonthlies[Unemployment],P1562)</f>
        <v>4.4000000000000004E-2</v>
      </c>
      <c r="Q1561" s="48">
        <f>_xlfn.XLOOKUP(tbDailies[[#This Row],[Month]],tbMonthlies[Month],tbMonthlies[Debt to GDP],Q1562)</f>
        <v>77.543999999999997</v>
      </c>
    </row>
    <row r="1562" spans="2:17" ht="30" customHeight="1" x14ac:dyDescent="0.25">
      <c r="B1562" s="10">
        <v>42951</v>
      </c>
      <c r="C1562" s="18" t="str">
        <f>TEXT(tbDailies[[#This Row],[Date]],"mmm-yy")</f>
        <v>Aug-17</v>
      </c>
      <c r="D1562" s="4">
        <v>50</v>
      </c>
      <c r="E1562" s="4" t="str">
        <f>_xlfn.XLOOKUP(tbDailies[[#This Row],[Date]],FXUSDCAD[Date],FXUSDCAD[Rate],E1563)</f>
        <v>1.2638</v>
      </c>
      <c r="F1562" s="6">
        <f>_xlfn.XLOOKUP(tbDailies[[#This Row],[Date]],BTC_USD_History[Date],BTC_USD_History[Close],"n/a")</f>
        <v>2895.889893</v>
      </c>
      <c r="G1562" s="6">
        <f>_xlfn.XLOOKUP(tbDailies[[#This Row],[Date]],ETH_USD_History[Date(UTC)],ETH_USD_History[Value],"n/a")</f>
        <v>220.6</v>
      </c>
      <c r="H1562" s="6">
        <f>_xlfn.XLOOKUP(tbDailies[[#This Row],[Date]],VOO_USD_History[Date],VOO_USD_History[Close],"n/a")</f>
        <v>227.259995</v>
      </c>
      <c r="I1562" s="8">
        <f>_xlfn.XLOOKUP(tbDailies[[#This Row],[Date]],VIX_USD_History[DATE],VIX_USD_History[CLOSE],"n/a")</f>
        <v>10.029999999999999</v>
      </c>
      <c r="J1562" s="6">
        <f>tbDailies[[#This Row],[BTC-USD]]*tbDailies[[#This Row],[FX]]</f>
        <v>3659.8256467734</v>
      </c>
      <c r="K1562" s="6">
        <f>tbDailies[[#This Row],[ETH-USD]]*tbDailies[[#This Row],[FX]]</f>
        <v>278.79428000000001</v>
      </c>
      <c r="L1562" s="16">
        <f>_xlfn.XLOOKUP(tbDailies[[#This Row],[Month]],tbMonthlies[Month],tbMonthlies[US Inflation],L1563)</f>
        <v>1.9400000000000001E-2</v>
      </c>
      <c r="M1562" s="39">
        <f>_xlfn.XLOOKUP(tbDailies[[#This Row],[Month]],tbMonthlies[Month],tbMonthlies[Buffett Indicator],M1563)</f>
        <v>1.3164356125432308</v>
      </c>
      <c r="N1562" s="39">
        <f>_xlfn.XLOOKUP(tbDailies[[#This Row],[Month]],tbMonthlies[Month],tbMonthlies[CPI Indicator],N1563)</f>
        <v>0.73654226915461696</v>
      </c>
      <c r="O1562" s="39">
        <f>_xlfn.XLOOKUP(tbDailies[[#This Row],[Month]],tbMonthlies[Month],tbMonthlies[Shiller PE],O1563)</f>
        <v>0.2316</v>
      </c>
      <c r="P1562" s="39">
        <f>_xlfn.XLOOKUP(tbDailies[[#This Row],[Month]],tbMonthlies[Month],tbMonthlies[Unemployment],P1563)</f>
        <v>4.4000000000000004E-2</v>
      </c>
      <c r="Q1562" s="48">
        <f>_xlfn.XLOOKUP(tbDailies[[#This Row],[Month]],tbMonthlies[Month],tbMonthlies[Debt to GDP],Q1563)</f>
        <v>77.543999999999997</v>
      </c>
    </row>
    <row r="1563" spans="2:17" ht="30" customHeight="1" x14ac:dyDescent="0.25">
      <c r="B1563" s="10">
        <v>42950</v>
      </c>
      <c r="C1563" s="18" t="str">
        <f>TEXT(tbDailies[[#This Row],[Date]],"mmm-yy")</f>
        <v>Aug-17</v>
      </c>
      <c r="D1563" s="4">
        <v>50</v>
      </c>
      <c r="E1563" s="4" t="str">
        <f>_xlfn.XLOOKUP(tbDailies[[#This Row],[Date]],FXUSDCAD[Date],FXUSDCAD[Rate],E1564)</f>
        <v>1.2578</v>
      </c>
      <c r="F1563" s="6">
        <f>_xlfn.XLOOKUP(tbDailies[[#This Row],[Date]],BTC_USD_History[Date],BTC_USD_History[Close],"n/a")</f>
        <v>2804.7299800000001</v>
      </c>
      <c r="G1563" s="6">
        <f>_xlfn.XLOOKUP(tbDailies[[#This Row],[Date]],ETH_USD_History[Date(UTC)],ETH_USD_History[Value],"n/a")</f>
        <v>224.39</v>
      </c>
      <c r="H1563" s="6">
        <f>_xlfn.XLOOKUP(tbDailies[[#This Row],[Date]],VOO_USD_History[Date],VOO_USD_History[Close],"n/a")</f>
        <v>226.88000500000001</v>
      </c>
      <c r="I1563" s="8">
        <f>_xlfn.XLOOKUP(tbDailies[[#This Row],[Date]],VIX_USD_History[DATE],VIX_USD_History[CLOSE],"n/a")</f>
        <v>10.44</v>
      </c>
      <c r="J1563" s="6">
        <f>tbDailies[[#This Row],[BTC-USD]]*tbDailies[[#This Row],[FX]]</f>
        <v>3527.7893688440004</v>
      </c>
      <c r="K1563" s="6">
        <f>tbDailies[[#This Row],[ETH-USD]]*tbDailies[[#This Row],[FX]]</f>
        <v>282.23774199999997</v>
      </c>
      <c r="L1563" s="16">
        <f>_xlfn.XLOOKUP(tbDailies[[#This Row],[Month]],tbMonthlies[Month],tbMonthlies[US Inflation],L1564)</f>
        <v>1.9400000000000001E-2</v>
      </c>
      <c r="M1563" s="39">
        <f>_xlfn.XLOOKUP(tbDailies[[#This Row],[Month]],tbMonthlies[Month],tbMonthlies[Buffett Indicator],M1564)</f>
        <v>1.3164356125432308</v>
      </c>
      <c r="N1563" s="39">
        <f>_xlfn.XLOOKUP(tbDailies[[#This Row],[Month]],tbMonthlies[Month],tbMonthlies[CPI Indicator],N1564)</f>
        <v>0.73654226915461696</v>
      </c>
      <c r="O1563" s="39">
        <f>_xlfn.XLOOKUP(tbDailies[[#This Row],[Month]],tbMonthlies[Month],tbMonthlies[Shiller PE],O1564)</f>
        <v>0.2316</v>
      </c>
      <c r="P1563" s="39">
        <f>_xlfn.XLOOKUP(tbDailies[[#This Row],[Month]],tbMonthlies[Month],tbMonthlies[Unemployment],P1564)</f>
        <v>4.4000000000000004E-2</v>
      </c>
      <c r="Q1563" s="48">
        <f>_xlfn.XLOOKUP(tbDailies[[#This Row],[Month]],tbMonthlies[Month],tbMonthlies[Debt to GDP],Q1564)</f>
        <v>77.543999999999997</v>
      </c>
    </row>
    <row r="1564" spans="2:17" ht="30" customHeight="1" x14ac:dyDescent="0.25">
      <c r="B1564" s="10">
        <v>42949</v>
      </c>
      <c r="C1564" s="18" t="str">
        <f>TEXT(tbDailies[[#This Row],[Date]],"mmm-yy")</f>
        <v>Aug-17</v>
      </c>
      <c r="D1564" s="4">
        <v>50</v>
      </c>
      <c r="E1564" s="4" t="str">
        <f>_xlfn.XLOOKUP(tbDailies[[#This Row],[Date]],FXUSDCAD[Date],FXUSDCAD[Rate],E1565)</f>
        <v>1.2560</v>
      </c>
      <c r="F1564" s="6">
        <f>_xlfn.XLOOKUP(tbDailies[[#This Row],[Date]],BTC_USD_History[Date],BTC_USD_History[Close],"n/a")</f>
        <v>2710.669922</v>
      </c>
      <c r="G1564" s="6">
        <f>_xlfn.XLOOKUP(tbDailies[[#This Row],[Date]],ETH_USD_History[Date(UTC)],ETH_USD_History[Value],"n/a")</f>
        <v>218.12</v>
      </c>
      <c r="H1564" s="6">
        <f>_xlfn.XLOOKUP(tbDailies[[#This Row],[Date]],VOO_USD_History[Date],VOO_USD_History[Close],"n/a")</f>
        <v>227.279999</v>
      </c>
      <c r="I1564" s="8">
        <f>_xlfn.XLOOKUP(tbDailies[[#This Row],[Date]],VIX_USD_History[DATE],VIX_USD_History[CLOSE],"n/a")</f>
        <v>10.28</v>
      </c>
      <c r="J1564" s="6">
        <f>tbDailies[[#This Row],[BTC-USD]]*tbDailies[[#This Row],[FX]]</f>
        <v>3404.6014220319998</v>
      </c>
      <c r="K1564" s="6">
        <f>tbDailies[[#This Row],[ETH-USD]]*tbDailies[[#This Row],[FX]]</f>
        <v>273.95872000000003</v>
      </c>
      <c r="L1564" s="16">
        <f>_xlfn.XLOOKUP(tbDailies[[#This Row],[Month]],tbMonthlies[Month],tbMonthlies[US Inflation],L1565)</f>
        <v>1.9400000000000001E-2</v>
      </c>
      <c r="M1564" s="39">
        <f>_xlfn.XLOOKUP(tbDailies[[#This Row],[Month]],tbMonthlies[Month],tbMonthlies[Buffett Indicator],M1565)</f>
        <v>1.3164356125432308</v>
      </c>
      <c r="N1564" s="39">
        <f>_xlfn.XLOOKUP(tbDailies[[#This Row],[Month]],tbMonthlies[Month],tbMonthlies[CPI Indicator],N1565)</f>
        <v>0.73654226915461696</v>
      </c>
      <c r="O1564" s="39">
        <f>_xlfn.XLOOKUP(tbDailies[[#This Row],[Month]],tbMonthlies[Month],tbMonthlies[Shiller PE],O1565)</f>
        <v>0.2316</v>
      </c>
      <c r="P1564" s="39">
        <f>_xlfn.XLOOKUP(tbDailies[[#This Row],[Month]],tbMonthlies[Month],tbMonthlies[Unemployment],P1565)</f>
        <v>4.4000000000000004E-2</v>
      </c>
      <c r="Q1564" s="48">
        <f>_xlfn.XLOOKUP(tbDailies[[#This Row],[Month]],tbMonthlies[Month],tbMonthlies[Debt to GDP],Q1565)</f>
        <v>77.543999999999997</v>
      </c>
    </row>
    <row r="1565" spans="2:17" ht="30" customHeight="1" x14ac:dyDescent="0.25">
      <c r="B1565" s="10">
        <v>42948</v>
      </c>
      <c r="C1565" s="18" t="str">
        <f>TEXT(tbDailies[[#This Row],[Date]],"mmm-yy")</f>
        <v>Aug-17</v>
      </c>
      <c r="D1565" s="4">
        <v>50</v>
      </c>
      <c r="E1565" s="4" t="str">
        <f>_xlfn.XLOOKUP(tbDailies[[#This Row],[Date]],FXUSDCAD[Date],FXUSDCAD[Rate],E1566)</f>
        <v>1.2514</v>
      </c>
      <c r="F1565" s="6">
        <f>_xlfn.XLOOKUP(tbDailies[[#This Row],[Date]],BTC_USD_History[Date],BTC_USD_History[Close],"n/a")</f>
        <v>2718.26001</v>
      </c>
      <c r="G1565" s="6">
        <f>_xlfn.XLOOKUP(tbDailies[[#This Row],[Date]],ETH_USD_History[Date(UTC)],ETH_USD_History[Value],"n/a")</f>
        <v>225.9</v>
      </c>
      <c r="H1565" s="6">
        <f>_xlfn.XLOOKUP(tbDailies[[#This Row],[Date]],VOO_USD_History[Date],VOO_USD_History[Close],"n/a")</f>
        <v>227.14999399999999</v>
      </c>
      <c r="I1565" s="8">
        <f>_xlfn.XLOOKUP(tbDailies[[#This Row],[Date]],VIX_USD_History[DATE],VIX_USD_History[CLOSE],"n/a")</f>
        <v>10.09</v>
      </c>
      <c r="J1565" s="6">
        <f>tbDailies[[#This Row],[BTC-USD]]*tbDailies[[#This Row],[FX]]</f>
        <v>3401.630576514</v>
      </c>
      <c r="K1565" s="6">
        <f>tbDailies[[#This Row],[ETH-USD]]*tbDailies[[#This Row],[FX]]</f>
        <v>282.69126</v>
      </c>
      <c r="L1565" s="16">
        <f>_xlfn.XLOOKUP(tbDailies[[#This Row],[Month]],tbMonthlies[Month],tbMonthlies[US Inflation],L1566)</f>
        <v>1.9400000000000001E-2</v>
      </c>
      <c r="M1565" s="39">
        <f>_xlfn.XLOOKUP(tbDailies[[#This Row],[Month]],tbMonthlies[Month],tbMonthlies[Buffett Indicator],M1566)</f>
        <v>1.3164356125432308</v>
      </c>
      <c r="N1565" s="39">
        <f>_xlfn.XLOOKUP(tbDailies[[#This Row],[Month]],tbMonthlies[Month],tbMonthlies[CPI Indicator],N1566)</f>
        <v>0.73654226915461696</v>
      </c>
      <c r="O1565" s="39">
        <f>_xlfn.XLOOKUP(tbDailies[[#This Row],[Month]],tbMonthlies[Month],tbMonthlies[Shiller PE],O1566)</f>
        <v>0.2316</v>
      </c>
      <c r="P1565" s="39">
        <f>_xlfn.XLOOKUP(tbDailies[[#This Row],[Month]],tbMonthlies[Month],tbMonthlies[Unemployment],P1566)</f>
        <v>4.4000000000000004E-2</v>
      </c>
      <c r="Q1565" s="48">
        <f>_xlfn.XLOOKUP(tbDailies[[#This Row],[Month]],tbMonthlies[Month],tbMonthlies[Debt to GDP],Q1566)</f>
        <v>77.543999999999997</v>
      </c>
    </row>
    <row r="1566" spans="2:17" ht="30" customHeight="1" x14ac:dyDescent="0.25">
      <c r="B1566" s="10">
        <v>42947</v>
      </c>
      <c r="C1566" s="18" t="str">
        <f>TEXT(tbDailies[[#This Row],[Date]],"mmm-yy")</f>
        <v>Jul-17</v>
      </c>
      <c r="D1566" s="4">
        <v>50</v>
      </c>
      <c r="E1566" s="4" t="str">
        <f>_xlfn.XLOOKUP(tbDailies[[#This Row],[Date]],FXUSDCAD[Date],FXUSDCAD[Rate],E1567)</f>
        <v>1.2485</v>
      </c>
      <c r="F1566" s="6">
        <f>_xlfn.XLOOKUP(tbDailies[[#This Row],[Date]],BTC_USD_History[Date],BTC_USD_History[Close],"n/a")</f>
        <v>2875.3400879999999</v>
      </c>
      <c r="G1566" s="6">
        <f>_xlfn.XLOOKUP(tbDailies[[#This Row],[Date]],ETH_USD_History[Date(UTC)],ETH_USD_History[Value],"n/a")</f>
        <v>201.33</v>
      </c>
      <c r="H1566" s="6">
        <f>_xlfn.XLOOKUP(tbDailies[[#This Row],[Date]],VOO_USD_History[Date],VOO_USD_History[Close],"n/a")</f>
        <v>226.63999899999999</v>
      </c>
      <c r="I1566" s="8">
        <f>_xlfn.XLOOKUP(tbDailies[[#This Row],[Date]],VIX_USD_History[DATE],VIX_USD_History[CLOSE],"n/a")</f>
        <v>10.26</v>
      </c>
      <c r="J1566" s="6">
        <f>tbDailies[[#This Row],[BTC-USD]]*tbDailies[[#This Row],[FX]]</f>
        <v>3589.8620998679999</v>
      </c>
      <c r="K1566" s="6">
        <f>tbDailies[[#This Row],[ETH-USD]]*tbDailies[[#This Row],[FX]]</f>
        <v>251.36050500000002</v>
      </c>
      <c r="L1566" s="16">
        <f>_xlfn.XLOOKUP(tbDailies[[#This Row],[Month]],tbMonthlies[Month],tbMonthlies[US Inflation],L1567)</f>
        <v>1.7299999999999999E-2</v>
      </c>
      <c r="M1566" s="39">
        <f>_xlfn.XLOOKUP(tbDailies[[#This Row],[Month]],tbMonthlies[Month],tbMonthlies[Buffett Indicator],M1567)</f>
        <v>1.2899614509006303</v>
      </c>
      <c r="N1566" s="39">
        <f>_xlfn.XLOOKUP(tbDailies[[#This Row],[Month]],tbMonthlies[Month],tbMonthlies[CPI Indicator],N1567)</f>
        <v>0.73434331313373735</v>
      </c>
      <c r="O1566" s="39">
        <f>_xlfn.XLOOKUP(tbDailies[[#This Row],[Month]],tbMonthlies[Month],tbMonthlies[Shiller PE],O1567)</f>
        <v>0.2336</v>
      </c>
      <c r="P1566" s="39">
        <f>_xlfn.XLOOKUP(tbDailies[[#This Row],[Month]],tbMonthlies[Month],tbMonthlies[Unemployment],P1567)</f>
        <v>4.2999999999999997E-2</v>
      </c>
      <c r="Q1566" s="48">
        <f>_xlfn.XLOOKUP(tbDailies[[#This Row],[Month]],tbMonthlies[Month],tbMonthlies[Debt to GDP],Q1567)</f>
        <v>77.543999999999997</v>
      </c>
    </row>
    <row r="1567" spans="2:17" ht="30" customHeight="1" x14ac:dyDescent="0.25">
      <c r="B1567" s="10">
        <v>42946</v>
      </c>
      <c r="C1567" s="18" t="str">
        <f>TEXT(tbDailies[[#This Row],[Date]],"mmm-yy")</f>
        <v>Jul-17</v>
      </c>
      <c r="D1567" s="4">
        <v>50</v>
      </c>
      <c r="E1567" s="4" t="str">
        <f>_xlfn.XLOOKUP(tbDailies[[#This Row],[Date]],FXUSDCAD[Date],FXUSDCAD[Rate],E1568)</f>
        <v>1.2447</v>
      </c>
      <c r="F1567" s="6">
        <f>_xlfn.XLOOKUP(tbDailies[[#This Row],[Date]],BTC_USD_History[Date],BTC_USD_History[Close],"n/a")</f>
        <v>2757.179932</v>
      </c>
      <c r="G1567" s="6">
        <f>_xlfn.XLOOKUP(tbDailies[[#This Row],[Date]],ETH_USD_History[Date(UTC)],ETH_USD_History[Value],"n/a")</f>
        <v>196.78</v>
      </c>
      <c r="H1567" s="6" t="str">
        <f>_xlfn.XLOOKUP(tbDailies[[#This Row],[Date]],VOO_USD_History[Date],VOO_USD_History[Close],"n/a")</f>
        <v>n/a</v>
      </c>
      <c r="I1567" s="8" t="str">
        <f>_xlfn.XLOOKUP(tbDailies[[#This Row],[Date]],VIX_USD_History[DATE],VIX_USD_History[CLOSE],"n/a")</f>
        <v>n/a</v>
      </c>
      <c r="J1567" s="6">
        <f>tbDailies[[#This Row],[BTC-USD]]*tbDailies[[#This Row],[FX]]</f>
        <v>3431.8618613603999</v>
      </c>
      <c r="K1567" s="6">
        <f>tbDailies[[#This Row],[ETH-USD]]*tbDailies[[#This Row],[FX]]</f>
        <v>244.93206599999999</v>
      </c>
      <c r="L1567" s="16">
        <f>_xlfn.XLOOKUP(tbDailies[[#This Row],[Month]],tbMonthlies[Month],tbMonthlies[US Inflation],L1568)</f>
        <v>1.7299999999999999E-2</v>
      </c>
      <c r="M1567" s="39">
        <f>_xlfn.XLOOKUP(tbDailies[[#This Row],[Month]],tbMonthlies[Month],tbMonthlies[Buffett Indicator],M1568)</f>
        <v>1.2899614509006303</v>
      </c>
      <c r="N1567" s="39">
        <f>_xlfn.XLOOKUP(tbDailies[[#This Row],[Month]],tbMonthlies[Month],tbMonthlies[CPI Indicator],N1568)</f>
        <v>0.73434331313373735</v>
      </c>
      <c r="O1567" s="39">
        <f>_xlfn.XLOOKUP(tbDailies[[#This Row],[Month]],tbMonthlies[Month],tbMonthlies[Shiller PE],O1568)</f>
        <v>0.2336</v>
      </c>
      <c r="P1567" s="39">
        <f>_xlfn.XLOOKUP(tbDailies[[#This Row],[Month]],tbMonthlies[Month],tbMonthlies[Unemployment],P1568)</f>
        <v>4.2999999999999997E-2</v>
      </c>
      <c r="Q1567" s="48">
        <f>_xlfn.XLOOKUP(tbDailies[[#This Row],[Month]],tbMonthlies[Month],tbMonthlies[Debt to GDP],Q1568)</f>
        <v>77.543999999999997</v>
      </c>
    </row>
    <row r="1568" spans="2:17" ht="30" customHeight="1" x14ac:dyDescent="0.25">
      <c r="B1568" s="10">
        <v>42945</v>
      </c>
      <c r="C1568" s="18" t="str">
        <f>TEXT(tbDailies[[#This Row],[Date]],"mmm-yy")</f>
        <v>Jul-17</v>
      </c>
      <c r="D1568" s="4">
        <v>50</v>
      </c>
      <c r="E1568" s="4" t="str">
        <f>_xlfn.XLOOKUP(tbDailies[[#This Row],[Date]],FXUSDCAD[Date],FXUSDCAD[Rate],E1569)</f>
        <v>1.2447</v>
      </c>
      <c r="F1568" s="6">
        <f>_xlfn.XLOOKUP(tbDailies[[#This Row],[Date]],BTC_USD_History[Date],BTC_USD_History[Close],"n/a")</f>
        <v>2726.4499510000001</v>
      </c>
      <c r="G1568" s="6">
        <f>_xlfn.XLOOKUP(tbDailies[[#This Row],[Date]],ETH_USD_History[Date(UTC)],ETH_USD_History[Value],"n/a")</f>
        <v>206.14</v>
      </c>
      <c r="H1568" s="6" t="str">
        <f>_xlfn.XLOOKUP(tbDailies[[#This Row],[Date]],VOO_USD_History[Date],VOO_USD_History[Close],"n/a")</f>
        <v>n/a</v>
      </c>
      <c r="I1568" s="8" t="str">
        <f>_xlfn.XLOOKUP(tbDailies[[#This Row],[Date]],VIX_USD_History[DATE],VIX_USD_History[CLOSE],"n/a")</f>
        <v>n/a</v>
      </c>
      <c r="J1568" s="6">
        <f>tbDailies[[#This Row],[BTC-USD]]*tbDailies[[#This Row],[FX]]</f>
        <v>3393.6122540096999</v>
      </c>
      <c r="K1568" s="6">
        <f>tbDailies[[#This Row],[ETH-USD]]*tbDailies[[#This Row],[FX]]</f>
        <v>256.58245799999997</v>
      </c>
      <c r="L1568" s="16">
        <f>_xlfn.XLOOKUP(tbDailies[[#This Row],[Month]],tbMonthlies[Month],tbMonthlies[US Inflation],L1569)</f>
        <v>1.7299999999999999E-2</v>
      </c>
      <c r="M1568" s="39">
        <f>_xlfn.XLOOKUP(tbDailies[[#This Row],[Month]],tbMonthlies[Month],tbMonthlies[Buffett Indicator],M1569)</f>
        <v>1.2899614509006303</v>
      </c>
      <c r="N1568" s="39">
        <f>_xlfn.XLOOKUP(tbDailies[[#This Row],[Month]],tbMonthlies[Month],tbMonthlies[CPI Indicator],N1569)</f>
        <v>0.73434331313373735</v>
      </c>
      <c r="O1568" s="39">
        <f>_xlfn.XLOOKUP(tbDailies[[#This Row],[Month]],tbMonthlies[Month],tbMonthlies[Shiller PE],O1569)</f>
        <v>0.2336</v>
      </c>
      <c r="P1568" s="39">
        <f>_xlfn.XLOOKUP(tbDailies[[#This Row],[Month]],tbMonthlies[Month],tbMonthlies[Unemployment],P1569)</f>
        <v>4.2999999999999997E-2</v>
      </c>
      <c r="Q1568" s="48">
        <f>_xlfn.XLOOKUP(tbDailies[[#This Row],[Month]],tbMonthlies[Month],tbMonthlies[Debt to GDP],Q1569)</f>
        <v>77.543999999999997</v>
      </c>
    </row>
    <row r="1569" spans="2:17" ht="30" customHeight="1" x14ac:dyDescent="0.25">
      <c r="B1569" s="10">
        <v>42944</v>
      </c>
      <c r="C1569" s="18" t="str">
        <f>TEXT(tbDailies[[#This Row],[Date]],"mmm-yy")</f>
        <v>Jul-17</v>
      </c>
      <c r="D1569" s="4">
        <v>50</v>
      </c>
      <c r="E1569" s="4" t="str">
        <f>_xlfn.XLOOKUP(tbDailies[[#This Row],[Date]],FXUSDCAD[Date],FXUSDCAD[Rate],E1570)</f>
        <v>1.2447</v>
      </c>
      <c r="F1569" s="6">
        <f>_xlfn.XLOOKUP(tbDailies[[#This Row],[Date]],BTC_USD_History[Date],BTC_USD_History[Close],"n/a")</f>
        <v>2809.01001</v>
      </c>
      <c r="G1569" s="6">
        <f>_xlfn.XLOOKUP(tbDailies[[#This Row],[Date]],ETH_USD_History[Date(UTC)],ETH_USD_History[Value],"n/a")</f>
        <v>191.21</v>
      </c>
      <c r="H1569" s="6">
        <f>_xlfn.XLOOKUP(tbDailies[[#This Row],[Date]],VOO_USD_History[Date],VOO_USD_History[Close],"n/a")</f>
        <v>226.770004</v>
      </c>
      <c r="I1569" s="8">
        <f>_xlfn.XLOOKUP(tbDailies[[#This Row],[Date]],VIX_USD_History[DATE],VIX_USD_History[CLOSE],"n/a")</f>
        <v>10.29</v>
      </c>
      <c r="J1569" s="6">
        <f>tbDailies[[#This Row],[BTC-USD]]*tbDailies[[#This Row],[FX]]</f>
        <v>3496.3747594469996</v>
      </c>
      <c r="K1569" s="6">
        <f>tbDailies[[#This Row],[ETH-USD]]*tbDailies[[#This Row],[FX]]</f>
        <v>237.999087</v>
      </c>
      <c r="L1569" s="16">
        <f>_xlfn.XLOOKUP(tbDailies[[#This Row],[Month]],tbMonthlies[Month],tbMonthlies[US Inflation],L1570)</f>
        <v>1.7299999999999999E-2</v>
      </c>
      <c r="M1569" s="39">
        <f>_xlfn.XLOOKUP(tbDailies[[#This Row],[Month]],tbMonthlies[Month],tbMonthlies[Buffett Indicator],M1570)</f>
        <v>1.2899614509006303</v>
      </c>
      <c r="N1569" s="39">
        <f>_xlfn.XLOOKUP(tbDailies[[#This Row],[Month]],tbMonthlies[Month],tbMonthlies[CPI Indicator],N1570)</f>
        <v>0.73434331313373735</v>
      </c>
      <c r="O1569" s="39">
        <f>_xlfn.XLOOKUP(tbDailies[[#This Row],[Month]],tbMonthlies[Month],tbMonthlies[Shiller PE],O1570)</f>
        <v>0.2336</v>
      </c>
      <c r="P1569" s="39">
        <f>_xlfn.XLOOKUP(tbDailies[[#This Row],[Month]],tbMonthlies[Month],tbMonthlies[Unemployment],P1570)</f>
        <v>4.2999999999999997E-2</v>
      </c>
      <c r="Q1569" s="48">
        <f>_xlfn.XLOOKUP(tbDailies[[#This Row],[Month]],tbMonthlies[Month],tbMonthlies[Debt to GDP],Q1570)</f>
        <v>77.543999999999997</v>
      </c>
    </row>
    <row r="1570" spans="2:17" ht="30" customHeight="1" x14ac:dyDescent="0.25">
      <c r="B1570" s="10">
        <v>42943</v>
      </c>
      <c r="C1570" s="18" t="str">
        <f>TEXT(tbDailies[[#This Row],[Date]],"mmm-yy")</f>
        <v>Jul-17</v>
      </c>
      <c r="D1570" s="4">
        <v>50</v>
      </c>
      <c r="E1570" s="4" t="str">
        <f>_xlfn.XLOOKUP(tbDailies[[#This Row],[Date]],FXUSDCAD[Date],FXUSDCAD[Rate],E1571)</f>
        <v>1.2520</v>
      </c>
      <c r="F1570" s="6">
        <f>_xlfn.XLOOKUP(tbDailies[[#This Row],[Date]],BTC_USD_History[Date],BTC_USD_History[Close],"n/a")</f>
        <v>2671.780029</v>
      </c>
      <c r="G1570" s="6">
        <f>_xlfn.XLOOKUP(tbDailies[[#This Row],[Date]],ETH_USD_History[Date(UTC)],ETH_USD_History[Value],"n/a")</f>
        <v>202.93</v>
      </c>
      <c r="H1570" s="6">
        <f>_xlfn.XLOOKUP(tbDailies[[#This Row],[Date]],VOO_USD_History[Date],VOO_USD_History[Close],"n/a")</f>
        <v>227.029999</v>
      </c>
      <c r="I1570" s="8">
        <f>_xlfn.XLOOKUP(tbDailies[[#This Row],[Date]],VIX_USD_History[DATE],VIX_USD_History[CLOSE],"n/a")</f>
        <v>10.11</v>
      </c>
      <c r="J1570" s="6">
        <f>tbDailies[[#This Row],[BTC-USD]]*tbDailies[[#This Row],[FX]]</f>
        <v>3345.068596308</v>
      </c>
      <c r="K1570" s="6">
        <f>tbDailies[[#This Row],[ETH-USD]]*tbDailies[[#This Row],[FX]]</f>
        <v>254.06836000000001</v>
      </c>
      <c r="L1570" s="16">
        <f>_xlfn.XLOOKUP(tbDailies[[#This Row],[Month]],tbMonthlies[Month],tbMonthlies[US Inflation],L1571)</f>
        <v>1.7299999999999999E-2</v>
      </c>
      <c r="M1570" s="39">
        <f>_xlfn.XLOOKUP(tbDailies[[#This Row],[Month]],tbMonthlies[Month],tbMonthlies[Buffett Indicator],M1571)</f>
        <v>1.2899614509006303</v>
      </c>
      <c r="N1570" s="39">
        <f>_xlfn.XLOOKUP(tbDailies[[#This Row],[Month]],tbMonthlies[Month],tbMonthlies[CPI Indicator],N1571)</f>
        <v>0.73434331313373735</v>
      </c>
      <c r="O1570" s="39">
        <f>_xlfn.XLOOKUP(tbDailies[[#This Row],[Month]],tbMonthlies[Month],tbMonthlies[Shiller PE],O1571)</f>
        <v>0.2336</v>
      </c>
      <c r="P1570" s="39">
        <f>_xlfn.XLOOKUP(tbDailies[[#This Row],[Month]],tbMonthlies[Month],tbMonthlies[Unemployment],P1571)</f>
        <v>4.2999999999999997E-2</v>
      </c>
      <c r="Q1570" s="48">
        <f>_xlfn.XLOOKUP(tbDailies[[#This Row],[Month]],tbMonthlies[Month],tbMonthlies[Debt to GDP],Q1571)</f>
        <v>77.543999999999997</v>
      </c>
    </row>
    <row r="1571" spans="2:17" ht="30" customHeight="1" x14ac:dyDescent="0.25">
      <c r="B1571" s="10">
        <v>42942</v>
      </c>
      <c r="C1571" s="18" t="str">
        <f>TEXT(tbDailies[[#This Row],[Date]],"mmm-yy")</f>
        <v>Jul-17</v>
      </c>
      <c r="D1571" s="4">
        <v>50</v>
      </c>
      <c r="E1571" s="4" t="str">
        <f>_xlfn.XLOOKUP(tbDailies[[#This Row],[Date]],FXUSDCAD[Date],FXUSDCAD[Rate],E1572)</f>
        <v>1.2505</v>
      </c>
      <c r="F1571" s="6">
        <f>_xlfn.XLOOKUP(tbDailies[[#This Row],[Date]],BTC_USD_History[Date],BTC_USD_History[Close],"n/a")</f>
        <v>2529.4499510000001</v>
      </c>
      <c r="G1571" s="6">
        <f>_xlfn.XLOOKUP(tbDailies[[#This Row],[Date]],ETH_USD_History[Date(UTC)],ETH_USD_History[Value],"n/a")</f>
        <v>202.88</v>
      </c>
      <c r="H1571" s="6">
        <f>_xlfn.XLOOKUP(tbDailies[[#This Row],[Date]],VOO_USD_History[Date],VOO_USD_History[Close],"n/a")</f>
        <v>227.300003</v>
      </c>
      <c r="I1571" s="8">
        <f>_xlfn.XLOOKUP(tbDailies[[#This Row],[Date]],VIX_USD_History[DATE],VIX_USD_History[CLOSE],"n/a")</f>
        <v>9.6</v>
      </c>
      <c r="J1571" s="6">
        <f>tbDailies[[#This Row],[BTC-USD]]*tbDailies[[#This Row],[FX]]</f>
        <v>3163.0771637254998</v>
      </c>
      <c r="K1571" s="6">
        <f>tbDailies[[#This Row],[ETH-USD]]*tbDailies[[#This Row],[FX]]</f>
        <v>253.70143999999999</v>
      </c>
      <c r="L1571" s="16">
        <f>_xlfn.XLOOKUP(tbDailies[[#This Row],[Month]],tbMonthlies[Month],tbMonthlies[US Inflation],L1572)</f>
        <v>1.7299999999999999E-2</v>
      </c>
      <c r="M1571" s="39">
        <f>_xlfn.XLOOKUP(tbDailies[[#This Row],[Month]],tbMonthlies[Month],tbMonthlies[Buffett Indicator],M1572)</f>
        <v>1.2899614509006303</v>
      </c>
      <c r="N1571" s="39">
        <f>_xlfn.XLOOKUP(tbDailies[[#This Row],[Month]],tbMonthlies[Month],tbMonthlies[CPI Indicator],N1572)</f>
        <v>0.73434331313373735</v>
      </c>
      <c r="O1571" s="39">
        <f>_xlfn.XLOOKUP(tbDailies[[#This Row],[Month]],tbMonthlies[Month],tbMonthlies[Shiller PE],O1572)</f>
        <v>0.2336</v>
      </c>
      <c r="P1571" s="39">
        <f>_xlfn.XLOOKUP(tbDailies[[#This Row],[Month]],tbMonthlies[Month],tbMonthlies[Unemployment],P1572)</f>
        <v>4.2999999999999997E-2</v>
      </c>
      <c r="Q1571" s="48">
        <f>_xlfn.XLOOKUP(tbDailies[[#This Row],[Month]],tbMonthlies[Month],tbMonthlies[Debt to GDP],Q1572)</f>
        <v>77.543999999999997</v>
      </c>
    </row>
    <row r="1572" spans="2:17" ht="30" customHeight="1" x14ac:dyDescent="0.25">
      <c r="B1572" s="10">
        <v>42941</v>
      </c>
      <c r="C1572" s="18" t="str">
        <f>TEXT(tbDailies[[#This Row],[Date]],"mmm-yy")</f>
        <v>Jul-17</v>
      </c>
      <c r="D1572" s="4">
        <v>50</v>
      </c>
      <c r="E1572" s="4" t="str">
        <f>_xlfn.XLOOKUP(tbDailies[[#This Row],[Date]],FXUSDCAD[Date],FXUSDCAD[Rate],E1573)</f>
        <v>1.2507</v>
      </c>
      <c r="F1572" s="6">
        <f>_xlfn.XLOOKUP(tbDailies[[#This Row],[Date]],BTC_USD_History[Date],BTC_USD_History[Close],"n/a")</f>
        <v>2576.4799800000001</v>
      </c>
      <c r="G1572" s="6">
        <f>_xlfn.XLOOKUP(tbDailies[[#This Row],[Date]],ETH_USD_History[Date(UTC)],ETH_USD_History[Value],"n/a")</f>
        <v>203.59</v>
      </c>
      <c r="H1572" s="6">
        <f>_xlfn.XLOOKUP(tbDailies[[#This Row],[Date]],VOO_USD_History[Date],VOO_USD_History[Close],"n/a")</f>
        <v>227.229996</v>
      </c>
      <c r="I1572" s="8">
        <f>_xlfn.XLOOKUP(tbDailies[[#This Row],[Date]],VIX_USD_History[DATE],VIX_USD_History[CLOSE],"n/a")</f>
        <v>9.43</v>
      </c>
      <c r="J1572" s="6">
        <f>tbDailies[[#This Row],[BTC-USD]]*tbDailies[[#This Row],[FX]]</f>
        <v>3222.4035109859997</v>
      </c>
      <c r="K1572" s="6">
        <f>tbDailies[[#This Row],[ETH-USD]]*tbDailies[[#This Row],[FX]]</f>
        <v>254.63001299999999</v>
      </c>
      <c r="L1572" s="16">
        <f>_xlfn.XLOOKUP(tbDailies[[#This Row],[Month]],tbMonthlies[Month],tbMonthlies[US Inflation],L1573)</f>
        <v>1.7299999999999999E-2</v>
      </c>
      <c r="M1572" s="39">
        <f>_xlfn.XLOOKUP(tbDailies[[#This Row],[Month]],tbMonthlies[Month],tbMonthlies[Buffett Indicator],M1573)</f>
        <v>1.2899614509006303</v>
      </c>
      <c r="N1572" s="39">
        <f>_xlfn.XLOOKUP(tbDailies[[#This Row],[Month]],tbMonthlies[Month],tbMonthlies[CPI Indicator],N1573)</f>
        <v>0.73434331313373735</v>
      </c>
      <c r="O1572" s="39">
        <f>_xlfn.XLOOKUP(tbDailies[[#This Row],[Month]],tbMonthlies[Month],tbMonthlies[Shiller PE],O1573)</f>
        <v>0.2336</v>
      </c>
      <c r="P1572" s="39">
        <f>_xlfn.XLOOKUP(tbDailies[[#This Row],[Month]],tbMonthlies[Month],tbMonthlies[Unemployment],P1573)</f>
        <v>4.2999999999999997E-2</v>
      </c>
      <c r="Q1572" s="48">
        <f>_xlfn.XLOOKUP(tbDailies[[#This Row],[Month]],tbMonthlies[Month],tbMonthlies[Debt to GDP],Q1573)</f>
        <v>77.543999999999997</v>
      </c>
    </row>
    <row r="1573" spans="2:17" ht="30" customHeight="1" x14ac:dyDescent="0.25">
      <c r="B1573" s="10">
        <v>42940</v>
      </c>
      <c r="C1573" s="18" t="str">
        <f>TEXT(tbDailies[[#This Row],[Date]],"mmm-yy")</f>
        <v>Jul-17</v>
      </c>
      <c r="D1573" s="4">
        <v>50</v>
      </c>
      <c r="E1573" s="4" t="str">
        <f>_xlfn.XLOOKUP(tbDailies[[#This Row],[Date]],FXUSDCAD[Date],FXUSDCAD[Rate],E1574)</f>
        <v>1.2512</v>
      </c>
      <c r="F1573" s="6">
        <f>_xlfn.XLOOKUP(tbDailies[[#This Row],[Date]],BTC_USD_History[Date],BTC_USD_History[Close],"n/a")</f>
        <v>2754.860107</v>
      </c>
      <c r="G1573" s="6">
        <f>_xlfn.XLOOKUP(tbDailies[[#This Row],[Date]],ETH_USD_History[Date(UTC)],ETH_USD_History[Value],"n/a")</f>
        <v>225.48</v>
      </c>
      <c r="H1573" s="6">
        <f>_xlfn.XLOOKUP(tbDailies[[#This Row],[Date]],VOO_USD_History[Date],VOO_USD_History[Close],"n/a")</f>
        <v>226.69000199999999</v>
      </c>
      <c r="I1573" s="8">
        <f>_xlfn.XLOOKUP(tbDailies[[#This Row],[Date]],VIX_USD_History[DATE],VIX_USD_History[CLOSE],"n/a")</f>
        <v>9.43</v>
      </c>
      <c r="J1573" s="6">
        <f>tbDailies[[#This Row],[BTC-USD]]*tbDailies[[#This Row],[FX]]</f>
        <v>3446.8809658784003</v>
      </c>
      <c r="K1573" s="6">
        <f>tbDailies[[#This Row],[ETH-USD]]*tbDailies[[#This Row],[FX]]</f>
        <v>282.12057600000003</v>
      </c>
      <c r="L1573" s="16">
        <f>_xlfn.XLOOKUP(tbDailies[[#This Row],[Month]],tbMonthlies[Month],tbMonthlies[US Inflation],L1574)</f>
        <v>1.7299999999999999E-2</v>
      </c>
      <c r="M1573" s="39">
        <f>_xlfn.XLOOKUP(tbDailies[[#This Row],[Month]],tbMonthlies[Month],tbMonthlies[Buffett Indicator],M1574)</f>
        <v>1.2899614509006303</v>
      </c>
      <c r="N1573" s="39">
        <f>_xlfn.XLOOKUP(tbDailies[[#This Row],[Month]],tbMonthlies[Month],tbMonthlies[CPI Indicator],N1574)</f>
        <v>0.73434331313373735</v>
      </c>
      <c r="O1573" s="39">
        <f>_xlfn.XLOOKUP(tbDailies[[#This Row],[Month]],tbMonthlies[Month],tbMonthlies[Shiller PE],O1574)</f>
        <v>0.2336</v>
      </c>
      <c r="P1573" s="39">
        <f>_xlfn.XLOOKUP(tbDailies[[#This Row],[Month]],tbMonthlies[Month],tbMonthlies[Unemployment],P1574)</f>
        <v>4.2999999999999997E-2</v>
      </c>
      <c r="Q1573" s="48">
        <f>_xlfn.XLOOKUP(tbDailies[[#This Row],[Month]],tbMonthlies[Month],tbMonthlies[Debt to GDP],Q1574)</f>
        <v>77.543999999999997</v>
      </c>
    </row>
    <row r="1574" spans="2:17" ht="30" customHeight="1" x14ac:dyDescent="0.25">
      <c r="B1574" s="10">
        <v>42939</v>
      </c>
      <c r="C1574" s="18" t="str">
        <f>TEXT(tbDailies[[#This Row],[Date]],"mmm-yy")</f>
        <v>Jul-17</v>
      </c>
      <c r="D1574" s="4">
        <v>50</v>
      </c>
      <c r="E1574" s="4" t="str">
        <f>_xlfn.XLOOKUP(tbDailies[[#This Row],[Date]],FXUSDCAD[Date],FXUSDCAD[Rate],E1575)</f>
        <v>1.2549</v>
      </c>
      <c r="F1574" s="6">
        <f>_xlfn.XLOOKUP(tbDailies[[#This Row],[Date]],BTC_USD_History[Date],BTC_USD_History[Close],"n/a")</f>
        <v>2730.3999020000001</v>
      </c>
      <c r="G1574" s="6">
        <f>_xlfn.XLOOKUP(tbDailies[[#This Row],[Date]],ETH_USD_History[Date(UTC)],ETH_USD_History[Value],"n/a")</f>
        <v>228.32</v>
      </c>
      <c r="H1574" s="6" t="str">
        <f>_xlfn.XLOOKUP(tbDailies[[#This Row],[Date]],VOO_USD_History[Date],VOO_USD_History[Close],"n/a")</f>
        <v>n/a</v>
      </c>
      <c r="I1574" s="8" t="str">
        <f>_xlfn.XLOOKUP(tbDailies[[#This Row],[Date]],VIX_USD_History[DATE],VIX_USD_History[CLOSE],"n/a")</f>
        <v>n/a</v>
      </c>
      <c r="J1574" s="6">
        <f>tbDailies[[#This Row],[BTC-USD]]*tbDailies[[#This Row],[FX]]</f>
        <v>3426.3788370197999</v>
      </c>
      <c r="K1574" s="6">
        <f>tbDailies[[#This Row],[ETH-USD]]*tbDailies[[#This Row],[FX]]</f>
        <v>286.51876799999997</v>
      </c>
      <c r="L1574" s="16">
        <f>_xlfn.XLOOKUP(tbDailies[[#This Row],[Month]],tbMonthlies[Month],tbMonthlies[US Inflation],L1575)</f>
        <v>1.7299999999999999E-2</v>
      </c>
      <c r="M1574" s="39">
        <f>_xlfn.XLOOKUP(tbDailies[[#This Row],[Month]],tbMonthlies[Month],tbMonthlies[Buffett Indicator],M1575)</f>
        <v>1.2899614509006303</v>
      </c>
      <c r="N1574" s="39">
        <f>_xlfn.XLOOKUP(tbDailies[[#This Row],[Month]],tbMonthlies[Month],tbMonthlies[CPI Indicator],N1575)</f>
        <v>0.73434331313373735</v>
      </c>
      <c r="O1574" s="39">
        <f>_xlfn.XLOOKUP(tbDailies[[#This Row],[Month]],tbMonthlies[Month],tbMonthlies[Shiller PE],O1575)</f>
        <v>0.2336</v>
      </c>
      <c r="P1574" s="39">
        <f>_xlfn.XLOOKUP(tbDailies[[#This Row],[Month]],tbMonthlies[Month],tbMonthlies[Unemployment],P1575)</f>
        <v>4.2999999999999997E-2</v>
      </c>
      <c r="Q1574" s="48">
        <f>_xlfn.XLOOKUP(tbDailies[[#This Row],[Month]],tbMonthlies[Month],tbMonthlies[Debt to GDP],Q1575)</f>
        <v>77.543999999999997</v>
      </c>
    </row>
    <row r="1575" spans="2:17" ht="30" customHeight="1" x14ac:dyDescent="0.25">
      <c r="B1575" s="10">
        <v>42938</v>
      </c>
      <c r="C1575" s="18" t="str">
        <f>TEXT(tbDailies[[#This Row],[Date]],"mmm-yy")</f>
        <v>Jul-17</v>
      </c>
      <c r="D1575" s="4">
        <v>50</v>
      </c>
      <c r="E1575" s="4" t="str">
        <f>_xlfn.XLOOKUP(tbDailies[[#This Row],[Date]],FXUSDCAD[Date],FXUSDCAD[Rate],E1576)</f>
        <v>1.2549</v>
      </c>
      <c r="F1575" s="6">
        <f>_xlfn.XLOOKUP(tbDailies[[#This Row],[Date]],BTC_USD_History[Date],BTC_USD_History[Close],"n/a")</f>
        <v>2810.1201169999999</v>
      </c>
      <c r="G1575" s="6">
        <f>_xlfn.XLOOKUP(tbDailies[[#This Row],[Date]],ETH_USD_History[Date(UTC)],ETH_USD_History[Value],"n/a")</f>
        <v>230.47</v>
      </c>
      <c r="H1575" s="6" t="str">
        <f>_xlfn.XLOOKUP(tbDailies[[#This Row],[Date]],VOO_USD_History[Date],VOO_USD_History[Close],"n/a")</f>
        <v>n/a</v>
      </c>
      <c r="I1575" s="8" t="str">
        <f>_xlfn.XLOOKUP(tbDailies[[#This Row],[Date]],VIX_USD_History[DATE],VIX_USD_History[CLOSE],"n/a")</f>
        <v>n/a</v>
      </c>
      <c r="J1575" s="6">
        <f>tbDailies[[#This Row],[BTC-USD]]*tbDailies[[#This Row],[FX]]</f>
        <v>3526.4197348232997</v>
      </c>
      <c r="K1575" s="6">
        <f>tbDailies[[#This Row],[ETH-USD]]*tbDailies[[#This Row],[FX]]</f>
        <v>289.21680299999997</v>
      </c>
      <c r="L1575" s="16">
        <f>_xlfn.XLOOKUP(tbDailies[[#This Row],[Month]],tbMonthlies[Month],tbMonthlies[US Inflation],L1576)</f>
        <v>1.7299999999999999E-2</v>
      </c>
      <c r="M1575" s="39">
        <f>_xlfn.XLOOKUP(tbDailies[[#This Row],[Month]],tbMonthlies[Month],tbMonthlies[Buffett Indicator],M1576)</f>
        <v>1.2899614509006303</v>
      </c>
      <c r="N1575" s="39">
        <f>_xlfn.XLOOKUP(tbDailies[[#This Row],[Month]],tbMonthlies[Month],tbMonthlies[CPI Indicator],N1576)</f>
        <v>0.73434331313373735</v>
      </c>
      <c r="O1575" s="39">
        <f>_xlfn.XLOOKUP(tbDailies[[#This Row],[Month]],tbMonthlies[Month],tbMonthlies[Shiller PE],O1576)</f>
        <v>0.2336</v>
      </c>
      <c r="P1575" s="39">
        <f>_xlfn.XLOOKUP(tbDailies[[#This Row],[Month]],tbMonthlies[Month],tbMonthlies[Unemployment],P1576)</f>
        <v>4.2999999999999997E-2</v>
      </c>
      <c r="Q1575" s="48">
        <f>_xlfn.XLOOKUP(tbDailies[[#This Row],[Month]],tbMonthlies[Month],tbMonthlies[Debt to GDP],Q1576)</f>
        <v>77.543999999999997</v>
      </c>
    </row>
    <row r="1576" spans="2:17" ht="30" customHeight="1" x14ac:dyDescent="0.25">
      <c r="B1576" s="10">
        <v>42937</v>
      </c>
      <c r="C1576" s="18" t="str">
        <f>TEXT(tbDailies[[#This Row],[Date]],"mmm-yy")</f>
        <v>Jul-17</v>
      </c>
      <c r="D1576" s="4">
        <v>50</v>
      </c>
      <c r="E1576" s="4" t="str">
        <f>_xlfn.XLOOKUP(tbDailies[[#This Row],[Date]],FXUSDCAD[Date],FXUSDCAD[Rate],E1577)</f>
        <v>1.2549</v>
      </c>
      <c r="F1576" s="6">
        <f>_xlfn.XLOOKUP(tbDailies[[#This Row],[Date]],BTC_USD_History[Date],BTC_USD_History[Close],"n/a")</f>
        <v>2667.76001</v>
      </c>
      <c r="G1576" s="6">
        <f>_xlfn.XLOOKUP(tbDailies[[#This Row],[Date]],ETH_USD_History[Date(UTC)],ETH_USD_History[Value],"n/a")</f>
        <v>216.33</v>
      </c>
      <c r="H1576" s="6">
        <f>_xlfn.XLOOKUP(tbDailies[[#This Row],[Date]],VOO_USD_History[Date],VOO_USD_History[Close],"n/a")</f>
        <v>226.770004</v>
      </c>
      <c r="I1576" s="8">
        <f>_xlfn.XLOOKUP(tbDailies[[#This Row],[Date]],VIX_USD_History[DATE],VIX_USD_History[CLOSE],"n/a")</f>
        <v>9.36</v>
      </c>
      <c r="J1576" s="6">
        <f>tbDailies[[#This Row],[BTC-USD]]*tbDailies[[#This Row],[FX]]</f>
        <v>3347.7720365489995</v>
      </c>
      <c r="K1576" s="6">
        <f>tbDailies[[#This Row],[ETH-USD]]*tbDailies[[#This Row],[FX]]</f>
        <v>271.47251699999998</v>
      </c>
      <c r="L1576" s="16">
        <f>_xlfn.XLOOKUP(tbDailies[[#This Row],[Month]],tbMonthlies[Month],tbMonthlies[US Inflation],L1577)</f>
        <v>1.7299999999999999E-2</v>
      </c>
      <c r="M1576" s="39">
        <f>_xlfn.XLOOKUP(tbDailies[[#This Row],[Month]],tbMonthlies[Month],tbMonthlies[Buffett Indicator],M1577)</f>
        <v>1.2899614509006303</v>
      </c>
      <c r="N1576" s="39">
        <f>_xlfn.XLOOKUP(tbDailies[[#This Row],[Month]],tbMonthlies[Month],tbMonthlies[CPI Indicator],N1577)</f>
        <v>0.73434331313373735</v>
      </c>
      <c r="O1576" s="39">
        <f>_xlfn.XLOOKUP(tbDailies[[#This Row],[Month]],tbMonthlies[Month],tbMonthlies[Shiller PE],O1577)</f>
        <v>0.2336</v>
      </c>
      <c r="P1576" s="39">
        <f>_xlfn.XLOOKUP(tbDailies[[#This Row],[Month]],tbMonthlies[Month],tbMonthlies[Unemployment],P1577)</f>
        <v>4.2999999999999997E-2</v>
      </c>
      <c r="Q1576" s="48">
        <f>_xlfn.XLOOKUP(tbDailies[[#This Row],[Month]],tbMonthlies[Month],tbMonthlies[Debt to GDP],Q1577)</f>
        <v>77.543999999999997</v>
      </c>
    </row>
    <row r="1577" spans="2:17" ht="30" customHeight="1" x14ac:dyDescent="0.25">
      <c r="B1577" s="10">
        <v>42936</v>
      </c>
      <c r="C1577" s="18" t="str">
        <f>TEXT(tbDailies[[#This Row],[Date]],"mmm-yy")</f>
        <v>Jul-17</v>
      </c>
      <c r="D1577" s="4">
        <v>50</v>
      </c>
      <c r="E1577" s="4" t="str">
        <f>_xlfn.XLOOKUP(tbDailies[[#This Row],[Date]],FXUSDCAD[Date],FXUSDCAD[Rate],E1578)</f>
        <v>1.2585</v>
      </c>
      <c r="F1577" s="6">
        <f>_xlfn.XLOOKUP(tbDailies[[#This Row],[Date]],BTC_USD_History[Date],BTC_USD_History[Close],"n/a")</f>
        <v>2817.6000979999999</v>
      </c>
      <c r="G1577" s="6">
        <f>_xlfn.XLOOKUP(tbDailies[[#This Row],[Date]],ETH_USD_History[Date(UTC)],ETH_USD_History[Value],"n/a")</f>
        <v>226.33</v>
      </c>
      <c r="H1577" s="6">
        <f>_xlfn.XLOOKUP(tbDailies[[#This Row],[Date]],VOO_USD_History[Date],VOO_USD_History[Close],"n/a")</f>
        <v>226.929993</v>
      </c>
      <c r="I1577" s="8">
        <f>_xlfn.XLOOKUP(tbDailies[[#This Row],[Date]],VIX_USD_History[DATE],VIX_USD_History[CLOSE],"n/a")</f>
        <v>9.58</v>
      </c>
      <c r="J1577" s="6">
        <f>tbDailies[[#This Row],[BTC-USD]]*tbDailies[[#This Row],[FX]]</f>
        <v>3545.9497233329998</v>
      </c>
      <c r="K1577" s="6">
        <f>tbDailies[[#This Row],[ETH-USD]]*tbDailies[[#This Row],[FX]]</f>
        <v>284.83630499999998</v>
      </c>
      <c r="L1577" s="16">
        <f>_xlfn.XLOOKUP(tbDailies[[#This Row],[Month]],tbMonthlies[Month],tbMonthlies[US Inflation],L1578)</f>
        <v>1.7299999999999999E-2</v>
      </c>
      <c r="M1577" s="39">
        <f>_xlfn.XLOOKUP(tbDailies[[#This Row],[Month]],tbMonthlies[Month],tbMonthlies[Buffett Indicator],M1578)</f>
        <v>1.2899614509006303</v>
      </c>
      <c r="N1577" s="39">
        <f>_xlfn.XLOOKUP(tbDailies[[#This Row],[Month]],tbMonthlies[Month],tbMonthlies[CPI Indicator],N1578)</f>
        <v>0.73434331313373735</v>
      </c>
      <c r="O1577" s="39">
        <f>_xlfn.XLOOKUP(tbDailies[[#This Row],[Month]],tbMonthlies[Month],tbMonthlies[Shiller PE],O1578)</f>
        <v>0.2336</v>
      </c>
      <c r="P1577" s="39">
        <f>_xlfn.XLOOKUP(tbDailies[[#This Row],[Month]],tbMonthlies[Month],tbMonthlies[Unemployment],P1578)</f>
        <v>4.2999999999999997E-2</v>
      </c>
      <c r="Q1577" s="48">
        <f>_xlfn.XLOOKUP(tbDailies[[#This Row],[Month]],tbMonthlies[Month],tbMonthlies[Debt to GDP],Q1578)</f>
        <v>77.543999999999997</v>
      </c>
    </row>
    <row r="1578" spans="2:17" ht="30" customHeight="1" x14ac:dyDescent="0.25">
      <c r="B1578" s="10">
        <v>42935</v>
      </c>
      <c r="C1578" s="18" t="str">
        <f>TEXT(tbDailies[[#This Row],[Date]],"mmm-yy")</f>
        <v>Jul-17</v>
      </c>
      <c r="D1578" s="4">
        <v>50</v>
      </c>
      <c r="E1578" s="4" t="str">
        <f>_xlfn.XLOOKUP(tbDailies[[#This Row],[Date]],FXUSDCAD[Date],FXUSDCAD[Rate],E1579)</f>
        <v>1.2595</v>
      </c>
      <c r="F1578" s="6">
        <f>_xlfn.XLOOKUP(tbDailies[[#This Row],[Date]],BTC_USD_History[Date],BTC_USD_History[Close],"n/a")</f>
        <v>2273.429932</v>
      </c>
      <c r="G1578" s="6">
        <f>_xlfn.XLOOKUP(tbDailies[[#This Row],[Date]],ETH_USD_History[Date(UTC)],ETH_USD_History[Value],"n/a")</f>
        <v>194.41</v>
      </c>
      <c r="H1578" s="6">
        <f>_xlfn.XLOOKUP(tbDailies[[#This Row],[Date]],VOO_USD_History[Date],VOO_USD_History[Close],"n/a")</f>
        <v>226.86000100000001</v>
      </c>
      <c r="I1578" s="8">
        <f>_xlfn.XLOOKUP(tbDailies[[#This Row],[Date]],VIX_USD_History[DATE],VIX_USD_History[CLOSE],"n/a")</f>
        <v>9.7899999999999991</v>
      </c>
      <c r="J1578" s="6">
        <f>tbDailies[[#This Row],[BTC-USD]]*tbDailies[[#This Row],[FX]]</f>
        <v>2863.3849993540002</v>
      </c>
      <c r="K1578" s="6">
        <f>tbDailies[[#This Row],[ETH-USD]]*tbDailies[[#This Row],[FX]]</f>
        <v>244.85939500000001</v>
      </c>
      <c r="L1578" s="16">
        <f>_xlfn.XLOOKUP(tbDailies[[#This Row],[Month]],tbMonthlies[Month],tbMonthlies[US Inflation],L1579)</f>
        <v>1.7299999999999999E-2</v>
      </c>
      <c r="M1578" s="39">
        <f>_xlfn.XLOOKUP(tbDailies[[#This Row],[Month]],tbMonthlies[Month],tbMonthlies[Buffett Indicator],M1579)</f>
        <v>1.2899614509006303</v>
      </c>
      <c r="N1578" s="39">
        <f>_xlfn.XLOOKUP(tbDailies[[#This Row],[Month]],tbMonthlies[Month],tbMonthlies[CPI Indicator],N1579)</f>
        <v>0.73434331313373735</v>
      </c>
      <c r="O1578" s="39">
        <f>_xlfn.XLOOKUP(tbDailies[[#This Row],[Month]],tbMonthlies[Month],tbMonthlies[Shiller PE],O1579)</f>
        <v>0.2336</v>
      </c>
      <c r="P1578" s="39">
        <f>_xlfn.XLOOKUP(tbDailies[[#This Row],[Month]],tbMonthlies[Month],tbMonthlies[Unemployment],P1579)</f>
        <v>4.2999999999999997E-2</v>
      </c>
      <c r="Q1578" s="48">
        <f>_xlfn.XLOOKUP(tbDailies[[#This Row],[Month]],tbMonthlies[Month],tbMonthlies[Debt to GDP],Q1579)</f>
        <v>77.543999999999997</v>
      </c>
    </row>
    <row r="1579" spans="2:17" ht="30" customHeight="1" x14ac:dyDescent="0.25">
      <c r="B1579" s="10">
        <v>42934</v>
      </c>
      <c r="C1579" s="18" t="str">
        <f>TEXT(tbDailies[[#This Row],[Date]],"mmm-yy")</f>
        <v>Jul-17</v>
      </c>
      <c r="D1579" s="4">
        <v>50</v>
      </c>
      <c r="E1579" s="4" t="str">
        <f>_xlfn.XLOOKUP(tbDailies[[#This Row],[Date]],FXUSDCAD[Date],FXUSDCAD[Rate],E1580)</f>
        <v>1.2628</v>
      </c>
      <c r="F1579" s="6">
        <f>_xlfn.XLOOKUP(tbDailies[[#This Row],[Date]],BTC_USD_History[Date],BTC_USD_History[Close],"n/a")</f>
        <v>2318.8798830000001</v>
      </c>
      <c r="G1579" s="6">
        <f>_xlfn.XLOOKUP(tbDailies[[#This Row],[Date]],ETH_USD_History[Date(UTC)],ETH_USD_History[Value],"n/a")</f>
        <v>227.09</v>
      </c>
      <c r="H1579" s="6">
        <f>_xlfn.XLOOKUP(tbDailies[[#This Row],[Date]],VOO_USD_History[Date],VOO_USD_History[Close],"n/a")</f>
        <v>225.66999799999999</v>
      </c>
      <c r="I1579" s="8">
        <f>_xlfn.XLOOKUP(tbDailies[[#This Row],[Date]],VIX_USD_History[DATE],VIX_USD_History[CLOSE],"n/a")</f>
        <v>9.89</v>
      </c>
      <c r="J1579" s="6">
        <f>tbDailies[[#This Row],[BTC-USD]]*tbDailies[[#This Row],[FX]]</f>
        <v>2928.2815162523998</v>
      </c>
      <c r="K1579" s="6">
        <f>tbDailies[[#This Row],[ETH-USD]]*tbDailies[[#This Row],[FX]]</f>
        <v>286.76925199999999</v>
      </c>
      <c r="L1579" s="16">
        <f>_xlfn.XLOOKUP(tbDailies[[#This Row],[Month]],tbMonthlies[Month],tbMonthlies[US Inflation],L1580)</f>
        <v>1.7299999999999999E-2</v>
      </c>
      <c r="M1579" s="39">
        <f>_xlfn.XLOOKUP(tbDailies[[#This Row],[Month]],tbMonthlies[Month],tbMonthlies[Buffett Indicator],M1580)</f>
        <v>1.2899614509006303</v>
      </c>
      <c r="N1579" s="39">
        <f>_xlfn.XLOOKUP(tbDailies[[#This Row],[Month]],tbMonthlies[Month],tbMonthlies[CPI Indicator],N1580)</f>
        <v>0.73434331313373735</v>
      </c>
      <c r="O1579" s="39">
        <f>_xlfn.XLOOKUP(tbDailies[[#This Row],[Month]],tbMonthlies[Month],tbMonthlies[Shiller PE],O1580)</f>
        <v>0.2336</v>
      </c>
      <c r="P1579" s="39">
        <f>_xlfn.XLOOKUP(tbDailies[[#This Row],[Month]],tbMonthlies[Month],tbMonthlies[Unemployment],P1580)</f>
        <v>4.2999999999999997E-2</v>
      </c>
      <c r="Q1579" s="48">
        <f>_xlfn.XLOOKUP(tbDailies[[#This Row],[Month]],tbMonthlies[Month],tbMonthlies[Debt to GDP],Q1580)</f>
        <v>77.543999999999997</v>
      </c>
    </row>
    <row r="1580" spans="2:17" ht="30" customHeight="1" x14ac:dyDescent="0.25">
      <c r="B1580" s="10">
        <v>42933</v>
      </c>
      <c r="C1580" s="18" t="str">
        <f>TEXT(tbDailies[[#This Row],[Date]],"mmm-yy")</f>
        <v>Jul-17</v>
      </c>
      <c r="D1580" s="4">
        <v>50</v>
      </c>
      <c r="E1580" s="4" t="str">
        <f>_xlfn.XLOOKUP(tbDailies[[#This Row],[Date]],FXUSDCAD[Date],FXUSDCAD[Rate],E1581)</f>
        <v>1.2669</v>
      </c>
      <c r="F1580" s="6">
        <f>_xlfn.XLOOKUP(tbDailies[[#This Row],[Date]],BTC_USD_History[Date],BTC_USD_History[Close],"n/a")</f>
        <v>2228.4099120000001</v>
      </c>
      <c r="G1580" s="6">
        <f>_xlfn.XLOOKUP(tbDailies[[#This Row],[Date]],ETH_USD_History[Date(UTC)],ETH_USD_History[Value],"n/a")</f>
        <v>189.97</v>
      </c>
      <c r="H1580" s="6">
        <f>_xlfn.XLOOKUP(tbDailies[[#This Row],[Date]],VOO_USD_History[Date],VOO_USD_History[Close],"n/a")</f>
        <v>225.5</v>
      </c>
      <c r="I1580" s="8">
        <f>_xlfn.XLOOKUP(tbDailies[[#This Row],[Date]],VIX_USD_History[DATE],VIX_USD_History[CLOSE],"n/a")</f>
        <v>9.82</v>
      </c>
      <c r="J1580" s="6">
        <f>tbDailies[[#This Row],[BTC-USD]]*tbDailies[[#This Row],[FX]]</f>
        <v>2823.1725175127999</v>
      </c>
      <c r="K1580" s="6">
        <f>tbDailies[[#This Row],[ETH-USD]]*tbDailies[[#This Row],[FX]]</f>
        <v>240.67299299999999</v>
      </c>
      <c r="L1580" s="16">
        <f>_xlfn.XLOOKUP(tbDailies[[#This Row],[Month]],tbMonthlies[Month],tbMonthlies[US Inflation],L1581)</f>
        <v>1.7299999999999999E-2</v>
      </c>
      <c r="M1580" s="39">
        <f>_xlfn.XLOOKUP(tbDailies[[#This Row],[Month]],tbMonthlies[Month],tbMonthlies[Buffett Indicator],M1581)</f>
        <v>1.2899614509006303</v>
      </c>
      <c r="N1580" s="39">
        <f>_xlfn.XLOOKUP(tbDailies[[#This Row],[Month]],tbMonthlies[Month],tbMonthlies[CPI Indicator],N1581)</f>
        <v>0.73434331313373735</v>
      </c>
      <c r="O1580" s="39">
        <f>_xlfn.XLOOKUP(tbDailies[[#This Row],[Month]],tbMonthlies[Month],tbMonthlies[Shiller PE],O1581)</f>
        <v>0.2336</v>
      </c>
      <c r="P1580" s="39">
        <f>_xlfn.XLOOKUP(tbDailies[[#This Row],[Month]],tbMonthlies[Month],tbMonthlies[Unemployment],P1581)</f>
        <v>4.2999999999999997E-2</v>
      </c>
      <c r="Q1580" s="48">
        <f>_xlfn.XLOOKUP(tbDailies[[#This Row],[Month]],tbMonthlies[Month],tbMonthlies[Debt to GDP],Q1581)</f>
        <v>77.543999999999997</v>
      </c>
    </row>
    <row r="1581" spans="2:17" ht="30" customHeight="1" x14ac:dyDescent="0.25">
      <c r="B1581" s="10">
        <v>42932</v>
      </c>
      <c r="C1581" s="18" t="str">
        <f>TEXT(tbDailies[[#This Row],[Date]],"mmm-yy")</f>
        <v>Jul-17</v>
      </c>
      <c r="D1581" s="4">
        <v>50</v>
      </c>
      <c r="E1581" s="4" t="str">
        <f>_xlfn.XLOOKUP(tbDailies[[#This Row],[Date]],FXUSDCAD[Date],FXUSDCAD[Rate],E1582)</f>
        <v>1.2672</v>
      </c>
      <c r="F1581" s="6">
        <f>_xlfn.XLOOKUP(tbDailies[[#This Row],[Date]],BTC_USD_History[Date],BTC_USD_History[Close],"n/a")</f>
        <v>1929.8199460000001</v>
      </c>
      <c r="G1581" s="6">
        <f>_xlfn.XLOOKUP(tbDailies[[#This Row],[Date]],ETH_USD_History[Date(UTC)],ETH_USD_History[Value],"n/a")</f>
        <v>155.41999999999999</v>
      </c>
      <c r="H1581" s="6" t="str">
        <f>_xlfn.XLOOKUP(tbDailies[[#This Row],[Date]],VOO_USD_History[Date],VOO_USD_History[Close],"n/a")</f>
        <v>n/a</v>
      </c>
      <c r="I1581" s="8" t="str">
        <f>_xlfn.XLOOKUP(tbDailies[[#This Row],[Date]],VIX_USD_History[DATE],VIX_USD_History[CLOSE],"n/a")</f>
        <v>n/a</v>
      </c>
      <c r="J1581" s="6">
        <f>tbDailies[[#This Row],[BTC-USD]]*tbDailies[[#This Row],[FX]]</f>
        <v>2445.4678355712003</v>
      </c>
      <c r="K1581" s="6">
        <f>tbDailies[[#This Row],[ETH-USD]]*tbDailies[[#This Row],[FX]]</f>
        <v>196.94822400000001</v>
      </c>
      <c r="L1581" s="16">
        <f>_xlfn.XLOOKUP(tbDailies[[#This Row],[Month]],tbMonthlies[Month],tbMonthlies[US Inflation],L1582)</f>
        <v>1.7299999999999999E-2</v>
      </c>
      <c r="M1581" s="39">
        <f>_xlfn.XLOOKUP(tbDailies[[#This Row],[Month]],tbMonthlies[Month],tbMonthlies[Buffett Indicator],M1582)</f>
        <v>1.2899614509006303</v>
      </c>
      <c r="N1581" s="39">
        <f>_xlfn.XLOOKUP(tbDailies[[#This Row],[Month]],tbMonthlies[Month],tbMonthlies[CPI Indicator],N1582)</f>
        <v>0.73434331313373735</v>
      </c>
      <c r="O1581" s="39">
        <f>_xlfn.XLOOKUP(tbDailies[[#This Row],[Month]],tbMonthlies[Month],tbMonthlies[Shiller PE],O1582)</f>
        <v>0.2336</v>
      </c>
      <c r="P1581" s="39">
        <f>_xlfn.XLOOKUP(tbDailies[[#This Row],[Month]],tbMonthlies[Month],tbMonthlies[Unemployment],P1582)</f>
        <v>4.2999999999999997E-2</v>
      </c>
      <c r="Q1581" s="48">
        <f>_xlfn.XLOOKUP(tbDailies[[#This Row],[Month]],tbMonthlies[Month],tbMonthlies[Debt to GDP],Q1582)</f>
        <v>77.543999999999997</v>
      </c>
    </row>
    <row r="1582" spans="2:17" ht="30" customHeight="1" x14ac:dyDescent="0.25">
      <c r="B1582" s="10">
        <v>42931</v>
      </c>
      <c r="C1582" s="18" t="str">
        <f>TEXT(tbDailies[[#This Row],[Date]],"mmm-yy")</f>
        <v>Jul-17</v>
      </c>
      <c r="D1582" s="4">
        <v>50</v>
      </c>
      <c r="E1582" s="4" t="str">
        <f>_xlfn.XLOOKUP(tbDailies[[#This Row],[Date]],FXUSDCAD[Date],FXUSDCAD[Rate],E1583)</f>
        <v>1.2672</v>
      </c>
      <c r="F1582" s="6">
        <f>_xlfn.XLOOKUP(tbDailies[[#This Row],[Date]],BTC_USD_History[Date],BTC_USD_History[Close],"n/a")</f>
        <v>1998.8599850000001</v>
      </c>
      <c r="G1582" s="6">
        <f>_xlfn.XLOOKUP(tbDailies[[#This Row],[Date]],ETH_USD_History[Date(UTC)],ETH_USD_History[Value],"n/a")</f>
        <v>169.1</v>
      </c>
      <c r="H1582" s="6" t="str">
        <f>_xlfn.XLOOKUP(tbDailies[[#This Row],[Date]],VOO_USD_History[Date],VOO_USD_History[Close],"n/a")</f>
        <v>n/a</v>
      </c>
      <c r="I1582" s="8" t="str">
        <f>_xlfn.XLOOKUP(tbDailies[[#This Row],[Date]],VIX_USD_History[DATE],VIX_USD_History[CLOSE],"n/a")</f>
        <v>n/a</v>
      </c>
      <c r="J1582" s="6">
        <f>tbDailies[[#This Row],[BTC-USD]]*tbDailies[[#This Row],[FX]]</f>
        <v>2532.9553729920003</v>
      </c>
      <c r="K1582" s="6">
        <f>tbDailies[[#This Row],[ETH-USD]]*tbDailies[[#This Row],[FX]]</f>
        <v>214.28352000000001</v>
      </c>
      <c r="L1582" s="16">
        <f>_xlfn.XLOOKUP(tbDailies[[#This Row],[Month]],tbMonthlies[Month],tbMonthlies[US Inflation],L1583)</f>
        <v>1.7299999999999999E-2</v>
      </c>
      <c r="M1582" s="39">
        <f>_xlfn.XLOOKUP(tbDailies[[#This Row],[Month]],tbMonthlies[Month],tbMonthlies[Buffett Indicator],M1583)</f>
        <v>1.2899614509006303</v>
      </c>
      <c r="N1582" s="39">
        <f>_xlfn.XLOOKUP(tbDailies[[#This Row],[Month]],tbMonthlies[Month],tbMonthlies[CPI Indicator],N1583)</f>
        <v>0.73434331313373735</v>
      </c>
      <c r="O1582" s="39">
        <f>_xlfn.XLOOKUP(tbDailies[[#This Row],[Month]],tbMonthlies[Month],tbMonthlies[Shiller PE],O1583)</f>
        <v>0.2336</v>
      </c>
      <c r="P1582" s="39">
        <f>_xlfn.XLOOKUP(tbDailies[[#This Row],[Month]],tbMonthlies[Month],tbMonthlies[Unemployment],P1583)</f>
        <v>4.2999999999999997E-2</v>
      </c>
      <c r="Q1582" s="48">
        <f>_xlfn.XLOOKUP(tbDailies[[#This Row],[Month]],tbMonthlies[Month],tbMonthlies[Debt to GDP],Q1583)</f>
        <v>77.543999999999997</v>
      </c>
    </row>
    <row r="1583" spans="2:17" ht="30" customHeight="1" x14ac:dyDescent="0.25">
      <c r="B1583" s="10">
        <v>42930</v>
      </c>
      <c r="C1583" s="18" t="str">
        <f>TEXT(tbDailies[[#This Row],[Date]],"mmm-yy")</f>
        <v>Jul-17</v>
      </c>
      <c r="D1583" s="4">
        <v>50</v>
      </c>
      <c r="E1583" s="4" t="str">
        <f>_xlfn.XLOOKUP(tbDailies[[#This Row],[Date]],FXUSDCAD[Date],FXUSDCAD[Rate],E1584)</f>
        <v>1.2672</v>
      </c>
      <c r="F1583" s="6">
        <f>_xlfn.XLOOKUP(tbDailies[[#This Row],[Date]],BTC_USD_History[Date],BTC_USD_History[Close],"n/a")</f>
        <v>2233.3400879999999</v>
      </c>
      <c r="G1583" s="6">
        <f>_xlfn.XLOOKUP(tbDailies[[#This Row],[Date]],ETH_USD_History[Date(UTC)],ETH_USD_History[Value],"n/a")</f>
        <v>197.14</v>
      </c>
      <c r="H1583" s="6">
        <f>_xlfn.XLOOKUP(tbDailies[[#This Row],[Date]],VOO_USD_History[Date],VOO_USD_History[Close],"n/a")</f>
        <v>225.470001</v>
      </c>
      <c r="I1583" s="8">
        <f>_xlfn.XLOOKUP(tbDailies[[#This Row],[Date]],VIX_USD_History[DATE],VIX_USD_History[CLOSE],"n/a")</f>
        <v>9.51</v>
      </c>
      <c r="J1583" s="6">
        <f>tbDailies[[#This Row],[BTC-USD]]*tbDailies[[#This Row],[FX]]</f>
        <v>2830.0885595136001</v>
      </c>
      <c r="K1583" s="6">
        <f>tbDailies[[#This Row],[ETH-USD]]*tbDailies[[#This Row],[FX]]</f>
        <v>249.815808</v>
      </c>
      <c r="L1583" s="16">
        <f>_xlfn.XLOOKUP(tbDailies[[#This Row],[Month]],tbMonthlies[Month],tbMonthlies[US Inflation],L1584)</f>
        <v>1.7299999999999999E-2</v>
      </c>
      <c r="M1583" s="39">
        <f>_xlfn.XLOOKUP(tbDailies[[#This Row],[Month]],tbMonthlies[Month],tbMonthlies[Buffett Indicator],M1584)</f>
        <v>1.2899614509006303</v>
      </c>
      <c r="N1583" s="39">
        <f>_xlfn.XLOOKUP(tbDailies[[#This Row],[Month]],tbMonthlies[Month],tbMonthlies[CPI Indicator],N1584)</f>
        <v>0.73434331313373735</v>
      </c>
      <c r="O1583" s="39">
        <f>_xlfn.XLOOKUP(tbDailies[[#This Row],[Month]],tbMonthlies[Month],tbMonthlies[Shiller PE],O1584)</f>
        <v>0.2336</v>
      </c>
      <c r="P1583" s="39">
        <f>_xlfn.XLOOKUP(tbDailies[[#This Row],[Month]],tbMonthlies[Month],tbMonthlies[Unemployment],P1584)</f>
        <v>4.2999999999999997E-2</v>
      </c>
      <c r="Q1583" s="48">
        <f>_xlfn.XLOOKUP(tbDailies[[#This Row],[Month]],tbMonthlies[Month],tbMonthlies[Debt to GDP],Q1584)</f>
        <v>77.543999999999997</v>
      </c>
    </row>
    <row r="1584" spans="2:17" ht="30" customHeight="1" x14ac:dyDescent="0.25">
      <c r="B1584" s="10">
        <v>42929</v>
      </c>
      <c r="C1584" s="18" t="str">
        <f>TEXT(tbDailies[[#This Row],[Date]],"mmm-yy")</f>
        <v>Jul-17</v>
      </c>
      <c r="D1584" s="4">
        <v>50</v>
      </c>
      <c r="E1584" s="4" t="str">
        <f>_xlfn.XLOOKUP(tbDailies[[#This Row],[Date]],FXUSDCAD[Date],FXUSDCAD[Rate],E1585)</f>
        <v>1.2743</v>
      </c>
      <c r="F1584" s="6">
        <f>_xlfn.XLOOKUP(tbDailies[[#This Row],[Date]],BTC_USD_History[Date],BTC_USD_History[Close],"n/a")</f>
        <v>2357.8999020000001</v>
      </c>
      <c r="G1584" s="6">
        <f>_xlfn.XLOOKUP(tbDailies[[#This Row],[Date]],ETH_USD_History[Date(UTC)],ETH_USD_History[Value],"n/a")</f>
        <v>205.41</v>
      </c>
      <c r="H1584" s="6">
        <f>_xlfn.XLOOKUP(tbDailies[[#This Row],[Date]],VOO_USD_History[Date],VOO_USD_History[Close],"n/a")</f>
        <v>224.449997</v>
      </c>
      <c r="I1584" s="8">
        <f>_xlfn.XLOOKUP(tbDailies[[#This Row],[Date]],VIX_USD_History[DATE],VIX_USD_History[CLOSE],"n/a")</f>
        <v>9.9</v>
      </c>
      <c r="J1584" s="6">
        <f>tbDailies[[#This Row],[BTC-USD]]*tbDailies[[#This Row],[FX]]</f>
        <v>3004.6718451186002</v>
      </c>
      <c r="K1584" s="6">
        <f>tbDailies[[#This Row],[ETH-USD]]*tbDailies[[#This Row],[FX]]</f>
        <v>261.753963</v>
      </c>
      <c r="L1584" s="16">
        <f>_xlfn.XLOOKUP(tbDailies[[#This Row],[Month]],tbMonthlies[Month],tbMonthlies[US Inflation],L1585)</f>
        <v>1.7299999999999999E-2</v>
      </c>
      <c r="M1584" s="39">
        <f>_xlfn.XLOOKUP(tbDailies[[#This Row],[Month]],tbMonthlies[Month],tbMonthlies[Buffett Indicator],M1585)</f>
        <v>1.2899614509006303</v>
      </c>
      <c r="N1584" s="39">
        <f>_xlfn.XLOOKUP(tbDailies[[#This Row],[Month]],tbMonthlies[Month],tbMonthlies[CPI Indicator],N1585)</f>
        <v>0.73434331313373735</v>
      </c>
      <c r="O1584" s="39">
        <f>_xlfn.XLOOKUP(tbDailies[[#This Row],[Month]],tbMonthlies[Month],tbMonthlies[Shiller PE],O1585)</f>
        <v>0.2336</v>
      </c>
      <c r="P1584" s="39">
        <f>_xlfn.XLOOKUP(tbDailies[[#This Row],[Month]],tbMonthlies[Month],tbMonthlies[Unemployment],P1585)</f>
        <v>4.2999999999999997E-2</v>
      </c>
      <c r="Q1584" s="48">
        <f>_xlfn.XLOOKUP(tbDailies[[#This Row],[Month]],tbMonthlies[Month],tbMonthlies[Debt to GDP],Q1585)</f>
        <v>77.543999999999997</v>
      </c>
    </row>
    <row r="1585" spans="2:17" ht="30" customHeight="1" x14ac:dyDescent="0.25">
      <c r="B1585" s="10">
        <v>42928</v>
      </c>
      <c r="C1585" s="18" t="str">
        <f>TEXT(tbDailies[[#This Row],[Date]],"mmm-yy")</f>
        <v>Jul-17</v>
      </c>
      <c r="D1585" s="4">
        <v>50</v>
      </c>
      <c r="E1585" s="4" t="str">
        <f>_xlfn.XLOOKUP(tbDailies[[#This Row],[Date]],FXUSDCAD[Date],FXUSDCAD[Rate],E1586)</f>
        <v>1.2794</v>
      </c>
      <c r="F1585" s="6">
        <f>_xlfn.XLOOKUP(tbDailies[[#This Row],[Date]],BTC_USD_History[Date],BTC_USD_History[Close],"n/a")</f>
        <v>2398.8400879999999</v>
      </c>
      <c r="G1585" s="6">
        <f>_xlfn.XLOOKUP(tbDailies[[#This Row],[Date]],ETH_USD_History[Date(UTC)],ETH_USD_History[Value],"n/a")</f>
        <v>224.15</v>
      </c>
      <c r="H1585" s="6">
        <f>_xlfn.XLOOKUP(tbDailies[[#This Row],[Date]],VOO_USD_History[Date],VOO_USD_History[Close],"n/a")</f>
        <v>224.070007</v>
      </c>
      <c r="I1585" s="8">
        <f>_xlfn.XLOOKUP(tbDailies[[#This Row],[Date]],VIX_USD_History[DATE],VIX_USD_History[CLOSE],"n/a")</f>
        <v>10.3</v>
      </c>
      <c r="J1585" s="6">
        <f>tbDailies[[#This Row],[BTC-USD]]*tbDailies[[#This Row],[FX]]</f>
        <v>3069.0760085872002</v>
      </c>
      <c r="K1585" s="6">
        <f>tbDailies[[#This Row],[ETH-USD]]*tbDailies[[#This Row],[FX]]</f>
        <v>286.77751000000001</v>
      </c>
      <c r="L1585" s="16">
        <f>_xlfn.XLOOKUP(tbDailies[[#This Row],[Month]],tbMonthlies[Month],tbMonthlies[US Inflation],L1586)</f>
        <v>1.7299999999999999E-2</v>
      </c>
      <c r="M1585" s="39">
        <f>_xlfn.XLOOKUP(tbDailies[[#This Row],[Month]],tbMonthlies[Month],tbMonthlies[Buffett Indicator],M1586)</f>
        <v>1.2899614509006303</v>
      </c>
      <c r="N1585" s="39">
        <f>_xlfn.XLOOKUP(tbDailies[[#This Row],[Month]],tbMonthlies[Month],tbMonthlies[CPI Indicator],N1586)</f>
        <v>0.73434331313373735</v>
      </c>
      <c r="O1585" s="39">
        <f>_xlfn.XLOOKUP(tbDailies[[#This Row],[Month]],tbMonthlies[Month],tbMonthlies[Shiller PE],O1586)</f>
        <v>0.2336</v>
      </c>
      <c r="P1585" s="39">
        <f>_xlfn.XLOOKUP(tbDailies[[#This Row],[Month]],tbMonthlies[Month],tbMonthlies[Unemployment],P1586)</f>
        <v>4.2999999999999997E-2</v>
      </c>
      <c r="Q1585" s="48">
        <f>_xlfn.XLOOKUP(tbDailies[[#This Row],[Month]],tbMonthlies[Month],tbMonthlies[Debt to GDP],Q1586)</f>
        <v>77.543999999999997</v>
      </c>
    </row>
    <row r="1586" spans="2:17" ht="30" customHeight="1" x14ac:dyDescent="0.25">
      <c r="B1586" s="10">
        <v>42927</v>
      </c>
      <c r="C1586" s="18" t="str">
        <f>TEXT(tbDailies[[#This Row],[Date]],"mmm-yy")</f>
        <v>Jul-17</v>
      </c>
      <c r="D1586" s="4">
        <v>50</v>
      </c>
      <c r="E1586" s="4" t="str">
        <f>_xlfn.XLOOKUP(tbDailies[[#This Row],[Date]],FXUSDCAD[Date],FXUSDCAD[Rate],E1587)</f>
        <v>1.2920</v>
      </c>
      <c r="F1586" s="6">
        <f>_xlfn.XLOOKUP(tbDailies[[#This Row],[Date]],BTC_USD_History[Date],BTC_USD_History[Close],"n/a")</f>
        <v>2337.790039</v>
      </c>
      <c r="G1586" s="6">
        <f>_xlfn.XLOOKUP(tbDailies[[#This Row],[Date]],ETH_USD_History[Date(UTC)],ETH_USD_History[Value],"n/a")</f>
        <v>190.55</v>
      </c>
      <c r="H1586" s="6">
        <f>_xlfn.XLOOKUP(tbDailies[[#This Row],[Date]],VOO_USD_History[Date],VOO_USD_History[Close],"n/a")</f>
        <v>222.39999399999999</v>
      </c>
      <c r="I1586" s="8">
        <f>_xlfn.XLOOKUP(tbDailies[[#This Row],[Date]],VIX_USD_History[DATE],VIX_USD_History[CLOSE],"n/a")</f>
        <v>10.89</v>
      </c>
      <c r="J1586" s="6">
        <f>tbDailies[[#This Row],[BTC-USD]]*tbDailies[[#This Row],[FX]]</f>
        <v>3020.4247303880002</v>
      </c>
      <c r="K1586" s="6">
        <f>tbDailies[[#This Row],[ETH-USD]]*tbDailies[[#This Row],[FX]]</f>
        <v>246.19060000000002</v>
      </c>
      <c r="L1586" s="16">
        <f>_xlfn.XLOOKUP(tbDailies[[#This Row],[Month]],tbMonthlies[Month],tbMonthlies[US Inflation],L1587)</f>
        <v>1.7299999999999999E-2</v>
      </c>
      <c r="M1586" s="39">
        <f>_xlfn.XLOOKUP(tbDailies[[#This Row],[Month]],tbMonthlies[Month],tbMonthlies[Buffett Indicator],M1587)</f>
        <v>1.2899614509006303</v>
      </c>
      <c r="N1586" s="39">
        <f>_xlfn.XLOOKUP(tbDailies[[#This Row],[Month]],tbMonthlies[Month],tbMonthlies[CPI Indicator],N1587)</f>
        <v>0.73434331313373735</v>
      </c>
      <c r="O1586" s="39">
        <f>_xlfn.XLOOKUP(tbDailies[[#This Row],[Month]],tbMonthlies[Month],tbMonthlies[Shiller PE],O1587)</f>
        <v>0.2336</v>
      </c>
      <c r="P1586" s="39">
        <f>_xlfn.XLOOKUP(tbDailies[[#This Row],[Month]],tbMonthlies[Month],tbMonthlies[Unemployment],P1587)</f>
        <v>4.2999999999999997E-2</v>
      </c>
      <c r="Q1586" s="48">
        <f>_xlfn.XLOOKUP(tbDailies[[#This Row],[Month]],tbMonthlies[Month],tbMonthlies[Debt to GDP],Q1587)</f>
        <v>77.543999999999997</v>
      </c>
    </row>
    <row r="1587" spans="2:17" ht="30" customHeight="1" x14ac:dyDescent="0.25">
      <c r="B1587" s="10">
        <v>42926</v>
      </c>
      <c r="C1587" s="18" t="str">
        <f>TEXT(tbDailies[[#This Row],[Date]],"mmm-yy")</f>
        <v>Jul-17</v>
      </c>
      <c r="D1587" s="4">
        <v>50</v>
      </c>
      <c r="E1587" s="4" t="str">
        <f>_xlfn.XLOOKUP(tbDailies[[#This Row],[Date]],FXUSDCAD[Date],FXUSDCAD[Rate],E1588)</f>
        <v>1.2888</v>
      </c>
      <c r="F1587" s="6">
        <f>_xlfn.XLOOKUP(tbDailies[[#This Row],[Date]],BTC_USD_History[Date],BTC_USD_History[Close],"n/a")</f>
        <v>2372.5600589999999</v>
      </c>
      <c r="G1587" s="6">
        <f>_xlfn.XLOOKUP(tbDailies[[#This Row],[Date]],ETH_USD_History[Date(UTC)],ETH_USD_History[Value],"n/a")</f>
        <v>205.76</v>
      </c>
      <c r="H1587" s="6">
        <f>_xlfn.XLOOKUP(tbDailies[[#This Row],[Date]],VOO_USD_History[Date],VOO_USD_History[Close],"n/a")</f>
        <v>222.570007</v>
      </c>
      <c r="I1587" s="8">
        <f>_xlfn.XLOOKUP(tbDailies[[#This Row],[Date]],VIX_USD_History[DATE],VIX_USD_History[CLOSE],"n/a")</f>
        <v>11.11</v>
      </c>
      <c r="J1587" s="6">
        <f>tbDailies[[#This Row],[BTC-USD]]*tbDailies[[#This Row],[FX]]</f>
        <v>3057.7554040391997</v>
      </c>
      <c r="K1587" s="6">
        <f>tbDailies[[#This Row],[ETH-USD]]*tbDailies[[#This Row],[FX]]</f>
        <v>265.18348799999995</v>
      </c>
      <c r="L1587" s="16">
        <f>_xlfn.XLOOKUP(tbDailies[[#This Row],[Month]],tbMonthlies[Month],tbMonthlies[US Inflation],L1588)</f>
        <v>1.7299999999999999E-2</v>
      </c>
      <c r="M1587" s="39">
        <f>_xlfn.XLOOKUP(tbDailies[[#This Row],[Month]],tbMonthlies[Month],tbMonthlies[Buffett Indicator],M1588)</f>
        <v>1.2899614509006303</v>
      </c>
      <c r="N1587" s="39">
        <f>_xlfn.XLOOKUP(tbDailies[[#This Row],[Month]],tbMonthlies[Month],tbMonthlies[CPI Indicator],N1588)</f>
        <v>0.73434331313373735</v>
      </c>
      <c r="O1587" s="39">
        <f>_xlfn.XLOOKUP(tbDailies[[#This Row],[Month]],tbMonthlies[Month],tbMonthlies[Shiller PE],O1588)</f>
        <v>0.2336</v>
      </c>
      <c r="P1587" s="39">
        <f>_xlfn.XLOOKUP(tbDailies[[#This Row],[Month]],tbMonthlies[Month],tbMonthlies[Unemployment],P1588)</f>
        <v>4.2999999999999997E-2</v>
      </c>
      <c r="Q1587" s="48">
        <f>_xlfn.XLOOKUP(tbDailies[[#This Row],[Month]],tbMonthlies[Month],tbMonthlies[Debt to GDP],Q1588)</f>
        <v>77.543999999999997</v>
      </c>
    </row>
    <row r="1588" spans="2:17" ht="30" customHeight="1" x14ac:dyDescent="0.25">
      <c r="B1588" s="10">
        <v>42925</v>
      </c>
      <c r="C1588" s="18" t="str">
        <f>TEXT(tbDailies[[#This Row],[Date]],"mmm-yy")</f>
        <v>Jul-17</v>
      </c>
      <c r="D1588" s="4">
        <v>50</v>
      </c>
      <c r="E1588" s="4" t="str">
        <f>_xlfn.XLOOKUP(tbDailies[[#This Row],[Date]],FXUSDCAD[Date],FXUSDCAD[Rate],E1589)</f>
        <v>1.2887</v>
      </c>
      <c r="F1588" s="6">
        <f>_xlfn.XLOOKUP(tbDailies[[#This Row],[Date]],BTC_USD_History[Date],BTC_USD_History[Close],"n/a")</f>
        <v>2518.4399410000001</v>
      </c>
      <c r="G1588" s="6">
        <f>_xlfn.XLOOKUP(tbDailies[[#This Row],[Date]],ETH_USD_History[Date(UTC)],ETH_USD_History[Value],"n/a")</f>
        <v>237.72</v>
      </c>
      <c r="H1588" s="6" t="str">
        <f>_xlfn.XLOOKUP(tbDailies[[#This Row],[Date]],VOO_USD_History[Date],VOO_USD_History[Close],"n/a")</f>
        <v>n/a</v>
      </c>
      <c r="I1588" s="8" t="str">
        <f>_xlfn.XLOOKUP(tbDailies[[#This Row],[Date]],VIX_USD_History[DATE],VIX_USD_History[CLOSE],"n/a")</f>
        <v>n/a</v>
      </c>
      <c r="J1588" s="6">
        <f>tbDailies[[#This Row],[BTC-USD]]*tbDailies[[#This Row],[FX]]</f>
        <v>3245.5135519667001</v>
      </c>
      <c r="K1588" s="6">
        <f>tbDailies[[#This Row],[ETH-USD]]*tbDailies[[#This Row],[FX]]</f>
        <v>306.34976399999999</v>
      </c>
      <c r="L1588" s="16">
        <f>_xlfn.XLOOKUP(tbDailies[[#This Row],[Month]],tbMonthlies[Month],tbMonthlies[US Inflation],L1589)</f>
        <v>1.7299999999999999E-2</v>
      </c>
      <c r="M1588" s="39">
        <f>_xlfn.XLOOKUP(tbDailies[[#This Row],[Month]],tbMonthlies[Month],tbMonthlies[Buffett Indicator],M1589)</f>
        <v>1.2899614509006303</v>
      </c>
      <c r="N1588" s="39">
        <f>_xlfn.XLOOKUP(tbDailies[[#This Row],[Month]],tbMonthlies[Month],tbMonthlies[CPI Indicator],N1589)</f>
        <v>0.73434331313373735</v>
      </c>
      <c r="O1588" s="39">
        <f>_xlfn.XLOOKUP(tbDailies[[#This Row],[Month]],tbMonthlies[Month],tbMonthlies[Shiller PE],O1589)</f>
        <v>0.2336</v>
      </c>
      <c r="P1588" s="39">
        <f>_xlfn.XLOOKUP(tbDailies[[#This Row],[Month]],tbMonthlies[Month],tbMonthlies[Unemployment],P1589)</f>
        <v>4.2999999999999997E-2</v>
      </c>
      <c r="Q1588" s="48">
        <f>_xlfn.XLOOKUP(tbDailies[[#This Row],[Month]],tbMonthlies[Month],tbMonthlies[Debt to GDP],Q1589)</f>
        <v>77.543999999999997</v>
      </c>
    </row>
    <row r="1589" spans="2:17" ht="30" customHeight="1" x14ac:dyDescent="0.25">
      <c r="B1589" s="10">
        <v>42924</v>
      </c>
      <c r="C1589" s="18" t="str">
        <f>TEXT(tbDailies[[#This Row],[Date]],"mmm-yy")</f>
        <v>Jul-17</v>
      </c>
      <c r="D1589" s="4">
        <v>50</v>
      </c>
      <c r="E1589" s="4" t="str">
        <f>_xlfn.XLOOKUP(tbDailies[[#This Row],[Date]],FXUSDCAD[Date],FXUSDCAD[Rate],E1590)</f>
        <v>1.2887</v>
      </c>
      <c r="F1589" s="6">
        <f>_xlfn.XLOOKUP(tbDailies[[#This Row],[Date]],BTC_USD_History[Date],BTC_USD_History[Close],"n/a")</f>
        <v>2571.3400879999999</v>
      </c>
      <c r="G1589" s="6">
        <f>_xlfn.XLOOKUP(tbDailies[[#This Row],[Date]],ETH_USD_History[Date(UTC)],ETH_USD_History[Value],"n/a")</f>
        <v>245.67</v>
      </c>
      <c r="H1589" s="6" t="str">
        <f>_xlfn.XLOOKUP(tbDailies[[#This Row],[Date]],VOO_USD_History[Date],VOO_USD_History[Close],"n/a")</f>
        <v>n/a</v>
      </c>
      <c r="I1589" s="8" t="str">
        <f>_xlfn.XLOOKUP(tbDailies[[#This Row],[Date]],VIX_USD_History[DATE],VIX_USD_History[CLOSE],"n/a")</f>
        <v>n/a</v>
      </c>
      <c r="J1589" s="6">
        <f>tbDailies[[#This Row],[BTC-USD]]*tbDailies[[#This Row],[FX]]</f>
        <v>3313.6859714056</v>
      </c>
      <c r="K1589" s="6">
        <f>tbDailies[[#This Row],[ETH-USD]]*tbDailies[[#This Row],[FX]]</f>
        <v>316.59492899999998</v>
      </c>
      <c r="L1589" s="16">
        <f>_xlfn.XLOOKUP(tbDailies[[#This Row],[Month]],tbMonthlies[Month],tbMonthlies[US Inflation],L1590)</f>
        <v>1.7299999999999999E-2</v>
      </c>
      <c r="M1589" s="39">
        <f>_xlfn.XLOOKUP(tbDailies[[#This Row],[Month]],tbMonthlies[Month],tbMonthlies[Buffett Indicator],M1590)</f>
        <v>1.2899614509006303</v>
      </c>
      <c r="N1589" s="39">
        <f>_xlfn.XLOOKUP(tbDailies[[#This Row],[Month]],tbMonthlies[Month],tbMonthlies[CPI Indicator],N1590)</f>
        <v>0.73434331313373735</v>
      </c>
      <c r="O1589" s="39">
        <f>_xlfn.XLOOKUP(tbDailies[[#This Row],[Month]],tbMonthlies[Month],tbMonthlies[Shiller PE],O1590)</f>
        <v>0.2336</v>
      </c>
      <c r="P1589" s="39">
        <f>_xlfn.XLOOKUP(tbDailies[[#This Row],[Month]],tbMonthlies[Month],tbMonthlies[Unemployment],P1590)</f>
        <v>4.2999999999999997E-2</v>
      </c>
      <c r="Q1589" s="48">
        <f>_xlfn.XLOOKUP(tbDailies[[#This Row],[Month]],tbMonthlies[Month],tbMonthlies[Debt to GDP],Q1590)</f>
        <v>77.543999999999997</v>
      </c>
    </row>
    <row r="1590" spans="2:17" ht="30" customHeight="1" x14ac:dyDescent="0.25">
      <c r="B1590" s="10">
        <v>42923</v>
      </c>
      <c r="C1590" s="18" t="str">
        <f>TEXT(tbDailies[[#This Row],[Date]],"mmm-yy")</f>
        <v>Jul-17</v>
      </c>
      <c r="D1590" s="4">
        <v>50</v>
      </c>
      <c r="E1590" s="4" t="str">
        <f>_xlfn.XLOOKUP(tbDailies[[#This Row],[Date]],FXUSDCAD[Date],FXUSDCAD[Rate],E1591)</f>
        <v>1.2887</v>
      </c>
      <c r="F1590" s="6">
        <f>_xlfn.XLOOKUP(tbDailies[[#This Row],[Date]],BTC_USD_History[Date],BTC_USD_History[Close],"n/a")</f>
        <v>2518.6599120000001</v>
      </c>
      <c r="G1590" s="6">
        <f>_xlfn.XLOOKUP(tbDailies[[#This Row],[Date]],ETH_USD_History[Date(UTC)],ETH_USD_History[Value],"n/a")</f>
        <v>240.94</v>
      </c>
      <c r="H1590" s="6">
        <f>_xlfn.XLOOKUP(tbDailies[[#This Row],[Date]],VOO_USD_History[Date],VOO_USD_History[Close],"n/a")</f>
        <v>222.33999600000001</v>
      </c>
      <c r="I1590" s="8">
        <f>_xlfn.XLOOKUP(tbDailies[[#This Row],[Date]],VIX_USD_History[DATE],VIX_USD_History[CLOSE],"n/a")</f>
        <v>11.19</v>
      </c>
      <c r="J1590" s="6">
        <f>tbDailies[[#This Row],[BTC-USD]]*tbDailies[[#This Row],[FX]]</f>
        <v>3245.7970285943998</v>
      </c>
      <c r="K1590" s="6">
        <f>tbDailies[[#This Row],[ETH-USD]]*tbDailies[[#This Row],[FX]]</f>
        <v>310.49937799999998</v>
      </c>
      <c r="L1590" s="16">
        <f>_xlfn.XLOOKUP(tbDailies[[#This Row],[Month]],tbMonthlies[Month],tbMonthlies[US Inflation],L1591)</f>
        <v>1.7299999999999999E-2</v>
      </c>
      <c r="M1590" s="39">
        <f>_xlfn.XLOOKUP(tbDailies[[#This Row],[Month]],tbMonthlies[Month],tbMonthlies[Buffett Indicator],M1591)</f>
        <v>1.2899614509006303</v>
      </c>
      <c r="N1590" s="39">
        <f>_xlfn.XLOOKUP(tbDailies[[#This Row],[Month]],tbMonthlies[Month],tbMonthlies[CPI Indicator],N1591)</f>
        <v>0.73434331313373735</v>
      </c>
      <c r="O1590" s="39">
        <f>_xlfn.XLOOKUP(tbDailies[[#This Row],[Month]],tbMonthlies[Month],tbMonthlies[Shiller PE],O1591)</f>
        <v>0.2336</v>
      </c>
      <c r="P1590" s="39">
        <f>_xlfn.XLOOKUP(tbDailies[[#This Row],[Month]],tbMonthlies[Month],tbMonthlies[Unemployment],P1591)</f>
        <v>4.2999999999999997E-2</v>
      </c>
      <c r="Q1590" s="48">
        <f>_xlfn.XLOOKUP(tbDailies[[#This Row],[Month]],tbMonthlies[Month],tbMonthlies[Debt to GDP],Q1591)</f>
        <v>77.543999999999997</v>
      </c>
    </row>
    <row r="1591" spans="2:17" ht="30" customHeight="1" x14ac:dyDescent="0.25">
      <c r="B1591" s="10">
        <v>42922</v>
      </c>
      <c r="C1591" s="18" t="str">
        <f>TEXT(tbDailies[[#This Row],[Date]],"mmm-yy")</f>
        <v>Jul-17</v>
      </c>
      <c r="D1591" s="4">
        <v>50</v>
      </c>
      <c r="E1591" s="4" t="str">
        <f>_xlfn.XLOOKUP(tbDailies[[#This Row],[Date]],FXUSDCAD[Date],FXUSDCAD[Rate],E1592)</f>
        <v>1.2946</v>
      </c>
      <c r="F1591" s="6">
        <f>_xlfn.XLOOKUP(tbDailies[[#This Row],[Date]],BTC_USD_History[Date],BTC_USD_History[Close],"n/a")</f>
        <v>2608.5600589999999</v>
      </c>
      <c r="G1591" s="6">
        <f>_xlfn.XLOOKUP(tbDailies[[#This Row],[Date]],ETH_USD_History[Date(UTC)],ETH_USD_History[Value],"n/a")</f>
        <v>265.88</v>
      </c>
      <c r="H1591" s="6">
        <f>_xlfn.XLOOKUP(tbDailies[[#This Row],[Date]],VOO_USD_History[Date],VOO_USD_History[Close],"n/a")</f>
        <v>220.94000199999999</v>
      </c>
      <c r="I1591" s="8">
        <f>_xlfn.XLOOKUP(tbDailies[[#This Row],[Date]],VIX_USD_History[DATE],VIX_USD_History[CLOSE],"n/a")</f>
        <v>12.54</v>
      </c>
      <c r="J1591" s="6">
        <f>tbDailies[[#This Row],[BTC-USD]]*tbDailies[[#This Row],[FX]]</f>
        <v>3377.0418523813996</v>
      </c>
      <c r="K1591" s="6">
        <f>tbDailies[[#This Row],[ETH-USD]]*tbDailies[[#This Row],[FX]]</f>
        <v>344.20824799999997</v>
      </c>
      <c r="L1591" s="16">
        <f>_xlfn.XLOOKUP(tbDailies[[#This Row],[Month]],tbMonthlies[Month],tbMonthlies[US Inflation],L1592)</f>
        <v>1.7299999999999999E-2</v>
      </c>
      <c r="M1591" s="39">
        <f>_xlfn.XLOOKUP(tbDailies[[#This Row],[Month]],tbMonthlies[Month],tbMonthlies[Buffett Indicator],M1592)</f>
        <v>1.2899614509006303</v>
      </c>
      <c r="N1591" s="39">
        <f>_xlfn.XLOOKUP(tbDailies[[#This Row],[Month]],tbMonthlies[Month],tbMonthlies[CPI Indicator],N1592)</f>
        <v>0.73434331313373735</v>
      </c>
      <c r="O1591" s="39">
        <f>_xlfn.XLOOKUP(tbDailies[[#This Row],[Month]],tbMonthlies[Month],tbMonthlies[Shiller PE],O1592)</f>
        <v>0.2336</v>
      </c>
      <c r="P1591" s="39">
        <f>_xlfn.XLOOKUP(tbDailies[[#This Row],[Month]],tbMonthlies[Month],tbMonthlies[Unemployment],P1592)</f>
        <v>4.2999999999999997E-2</v>
      </c>
      <c r="Q1591" s="48">
        <f>_xlfn.XLOOKUP(tbDailies[[#This Row],[Month]],tbMonthlies[Month],tbMonthlies[Debt to GDP],Q1592)</f>
        <v>77.543999999999997</v>
      </c>
    </row>
    <row r="1592" spans="2:17" ht="30" customHeight="1" x14ac:dyDescent="0.25">
      <c r="B1592" s="10">
        <v>42921</v>
      </c>
      <c r="C1592" s="18" t="str">
        <f>TEXT(tbDailies[[#This Row],[Date]],"mmm-yy")</f>
        <v>Jul-17</v>
      </c>
      <c r="D1592" s="4">
        <v>50</v>
      </c>
      <c r="E1592" s="4" t="str">
        <f>_xlfn.XLOOKUP(tbDailies[[#This Row],[Date]],FXUSDCAD[Date],FXUSDCAD[Rate],E1593)</f>
        <v>1.2982</v>
      </c>
      <c r="F1592" s="6">
        <f>_xlfn.XLOOKUP(tbDailies[[#This Row],[Date]],BTC_USD_History[Date],BTC_USD_History[Close],"n/a")</f>
        <v>2601.98999</v>
      </c>
      <c r="G1592" s="6">
        <f>_xlfn.XLOOKUP(tbDailies[[#This Row],[Date]],ETH_USD_History[Date(UTC)],ETH_USD_History[Value],"n/a")</f>
        <v>266</v>
      </c>
      <c r="H1592" s="6">
        <f>_xlfn.XLOOKUP(tbDailies[[#This Row],[Date]],VOO_USD_History[Date],VOO_USD_History[Close],"n/a")</f>
        <v>222.94000199999999</v>
      </c>
      <c r="I1592" s="8">
        <f>_xlfn.XLOOKUP(tbDailies[[#This Row],[Date]],VIX_USD_History[DATE],VIX_USD_History[CLOSE],"n/a")</f>
        <v>11.07</v>
      </c>
      <c r="J1592" s="6">
        <f>tbDailies[[#This Row],[BTC-USD]]*tbDailies[[#This Row],[FX]]</f>
        <v>3377.9034050180003</v>
      </c>
      <c r="K1592" s="6">
        <f>tbDailies[[#This Row],[ETH-USD]]*tbDailies[[#This Row],[FX]]</f>
        <v>345.32120000000003</v>
      </c>
      <c r="L1592" s="16">
        <f>_xlfn.XLOOKUP(tbDailies[[#This Row],[Month]],tbMonthlies[Month],tbMonthlies[US Inflation],L1593)</f>
        <v>1.7299999999999999E-2</v>
      </c>
      <c r="M1592" s="39">
        <f>_xlfn.XLOOKUP(tbDailies[[#This Row],[Month]],tbMonthlies[Month],tbMonthlies[Buffett Indicator],M1593)</f>
        <v>1.2899614509006303</v>
      </c>
      <c r="N1592" s="39">
        <f>_xlfn.XLOOKUP(tbDailies[[#This Row],[Month]],tbMonthlies[Month],tbMonthlies[CPI Indicator],N1593)</f>
        <v>0.73434331313373735</v>
      </c>
      <c r="O1592" s="39">
        <f>_xlfn.XLOOKUP(tbDailies[[#This Row],[Month]],tbMonthlies[Month],tbMonthlies[Shiller PE],O1593)</f>
        <v>0.2336</v>
      </c>
      <c r="P1592" s="39">
        <f>_xlfn.XLOOKUP(tbDailies[[#This Row],[Month]],tbMonthlies[Month],tbMonthlies[Unemployment],P1593)</f>
        <v>4.2999999999999997E-2</v>
      </c>
      <c r="Q1592" s="48">
        <f>_xlfn.XLOOKUP(tbDailies[[#This Row],[Month]],tbMonthlies[Month],tbMonthlies[Debt to GDP],Q1593)</f>
        <v>77.543999999999997</v>
      </c>
    </row>
    <row r="1593" spans="2:17" ht="30" customHeight="1" x14ac:dyDescent="0.25">
      <c r="B1593" s="10">
        <v>42920</v>
      </c>
      <c r="C1593" s="18" t="str">
        <f>TEXT(tbDailies[[#This Row],[Date]],"mmm-yy")</f>
        <v>Jul-17</v>
      </c>
      <c r="D1593" s="4">
        <v>50</v>
      </c>
      <c r="E1593" s="4" t="str">
        <f>_xlfn.XLOOKUP(tbDailies[[#This Row],[Date]],FXUSDCAD[Date],FXUSDCAD[Rate],E1594)</f>
        <v>1.2941</v>
      </c>
      <c r="F1593" s="6">
        <f>_xlfn.XLOOKUP(tbDailies[[#This Row],[Date]],BTC_USD_History[Date],BTC_USD_History[Close],"n/a")</f>
        <v>2601.639893</v>
      </c>
      <c r="G1593" s="6">
        <f>_xlfn.XLOOKUP(tbDailies[[#This Row],[Date]],ETH_USD_History[Date(UTC)],ETH_USD_History[Value],"n/a")</f>
        <v>269.05</v>
      </c>
      <c r="H1593" s="6" t="str">
        <f>_xlfn.XLOOKUP(tbDailies[[#This Row],[Date]],VOO_USD_History[Date],VOO_USD_History[Close],"n/a")</f>
        <v>n/a</v>
      </c>
      <c r="I1593" s="8" t="str">
        <f>_xlfn.XLOOKUP(tbDailies[[#This Row],[Date]],VIX_USD_History[DATE],VIX_USD_History[CLOSE],"n/a")</f>
        <v>n/a</v>
      </c>
      <c r="J1593" s="6">
        <f>tbDailies[[#This Row],[BTC-USD]]*tbDailies[[#This Row],[FX]]</f>
        <v>3366.7821855313</v>
      </c>
      <c r="K1593" s="6">
        <f>tbDailies[[#This Row],[ETH-USD]]*tbDailies[[#This Row],[FX]]</f>
        <v>348.17760500000003</v>
      </c>
      <c r="L1593" s="16">
        <f>_xlfn.XLOOKUP(tbDailies[[#This Row],[Month]],tbMonthlies[Month],tbMonthlies[US Inflation],L1594)</f>
        <v>1.7299999999999999E-2</v>
      </c>
      <c r="M1593" s="39">
        <f>_xlfn.XLOOKUP(tbDailies[[#This Row],[Month]],tbMonthlies[Month],tbMonthlies[Buffett Indicator],M1594)</f>
        <v>1.2899614509006303</v>
      </c>
      <c r="N1593" s="39">
        <f>_xlfn.XLOOKUP(tbDailies[[#This Row],[Month]],tbMonthlies[Month],tbMonthlies[CPI Indicator],N1594)</f>
        <v>0.73434331313373735</v>
      </c>
      <c r="O1593" s="39">
        <f>_xlfn.XLOOKUP(tbDailies[[#This Row],[Month]],tbMonthlies[Month],tbMonthlies[Shiller PE],O1594)</f>
        <v>0.2336</v>
      </c>
      <c r="P1593" s="39">
        <f>_xlfn.XLOOKUP(tbDailies[[#This Row],[Month]],tbMonthlies[Month],tbMonthlies[Unemployment],P1594)</f>
        <v>4.2999999999999997E-2</v>
      </c>
      <c r="Q1593" s="48">
        <f>_xlfn.XLOOKUP(tbDailies[[#This Row],[Month]],tbMonthlies[Month],tbMonthlies[Debt to GDP],Q1594)</f>
        <v>77.543999999999997</v>
      </c>
    </row>
    <row r="1594" spans="2:17" ht="30" customHeight="1" x14ac:dyDescent="0.25">
      <c r="B1594" s="10">
        <v>42919</v>
      </c>
      <c r="C1594" s="18" t="str">
        <f>TEXT(tbDailies[[#This Row],[Date]],"mmm-yy")</f>
        <v>Jul-17</v>
      </c>
      <c r="D1594" s="4">
        <v>50</v>
      </c>
      <c r="E1594" s="4">
        <f>_xlfn.XLOOKUP(tbDailies[[#This Row],[Date]],FXUSDCAD[Date],FXUSDCAD[Rate],E1595)</f>
        <v>0</v>
      </c>
      <c r="F1594" s="6">
        <f>_xlfn.XLOOKUP(tbDailies[[#This Row],[Date]],BTC_USD_History[Date],BTC_USD_History[Close],"n/a")</f>
        <v>2564.0600589999999</v>
      </c>
      <c r="G1594" s="6">
        <f>_xlfn.XLOOKUP(tbDailies[[#This Row],[Date]],ETH_USD_History[Date(UTC)],ETH_USD_History[Value],"n/a")</f>
        <v>276.41000000000003</v>
      </c>
      <c r="H1594" s="6">
        <f>_xlfn.XLOOKUP(tbDailies[[#This Row],[Date]],VOO_USD_History[Date],VOO_USD_History[Close],"n/a")</f>
        <v>222.550003</v>
      </c>
      <c r="I1594" s="8">
        <f>_xlfn.XLOOKUP(tbDailies[[#This Row],[Date]],VIX_USD_History[DATE],VIX_USD_History[CLOSE],"n/a")</f>
        <v>11.22</v>
      </c>
      <c r="J1594" s="6">
        <f>tbDailies[[#This Row],[BTC-USD]]*tbDailies[[#This Row],[FX]]</f>
        <v>0</v>
      </c>
      <c r="K1594" s="6">
        <f>tbDailies[[#This Row],[ETH-USD]]*tbDailies[[#This Row],[FX]]</f>
        <v>0</v>
      </c>
      <c r="L1594" s="16">
        <f>_xlfn.XLOOKUP(tbDailies[[#This Row],[Month]],tbMonthlies[Month],tbMonthlies[US Inflation],L1595)</f>
        <v>1.7299999999999999E-2</v>
      </c>
      <c r="M1594" s="39">
        <f>_xlfn.XLOOKUP(tbDailies[[#This Row],[Month]],tbMonthlies[Month],tbMonthlies[Buffett Indicator],M1595)</f>
        <v>1.2899614509006303</v>
      </c>
      <c r="N1594" s="39">
        <f>_xlfn.XLOOKUP(tbDailies[[#This Row],[Month]],tbMonthlies[Month],tbMonthlies[CPI Indicator],N1595)</f>
        <v>0.73434331313373735</v>
      </c>
      <c r="O1594" s="39">
        <f>_xlfn.XLOOKUP(tbDailies[[#This Row],[Month]],tbMonthlies[Month],tbMonthlies[Shiller PE],O1595)</f>
        <v>0.2336</v>
      </c>
      <c r="P1594" s="39">
        <f>_xlfn.XLOOKUP(tbDailies[[#This Row],[Month]],tbMonthlies[Month],tbMonthlies[Unemployment],P1595)</f>
        <v>4.2999999999999997E-2</v>
      </c>
      <c r="Q1594" s="48">
        <f>_xlfn.XLOOKUP(tbDailies[[#This Row],[Month]],tbMonthlies[Month],tbMonthlies[Debt to GDP],Q1595)</f>
        <v>77.543999999999997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AD4D2-3F8B-497B-8F59-8AD8F33A380F}">
  <dimension ref="A1:R185"/>
  <sheetViews>
    <sheetView showGridLines="0" workbookViewId="0">
      <selection activeCell="E2" sqref="E2"/>
    </sheetView>
  </sheetViews>
  <sheetFormatPr defaultRowHeight="30" customHeight="1" x14ac:dyDescent="0.25"/>
  <cols>
    <col min="1" max="5" width="10.7109375" customWidth="1"/>
    <col min="6" max="6" width="10.7109375" style="4" customWidth="1"/>
    <col min="7" max="7" width="10.7109375" hidden="1" customWidth="1"/>
    <col min="8" max="8" width="10.7109375" customWidth="1"/>
    <col min="12" max="12" width="9.140625" style="4"/>
  </cols>
  <sheetData>
    <row r="1" spans="1:18" ht="30" customHeight="1" x14ac:dyDescent="0.25">
      <c r="A1" s="5" t="s">
        <v>22</v>
      </c>
      <c r="B1" s="3" t="s">
        <v>11427</v>
      </c>
      <c r="C1" s="20" t="s">
        <v>2085</v>
      </c>
      <c r="D1" s="13" t="s">
        <v>818</v>
      </c>
      <c r="E1" t="s">
        <v>2084</v>
      </c>
      <c r="F1" s="33" t="s">
        <v>2080</v>
      </c>
      <c r="G1" s="34" t="s">
        <v>11424</v>
      </c>
      <c r="H1" s="34" t="s">
        <v>2081</v>
      </c>
      <c r="I1" s="35" t="s">
        <v>2082</v>
      </c>
      <c r="J1" s="36" t="s">
        <v>11428</v>
      </c>
      <c r="K1" s="37" t="s">
        <v>11425</v>
      </c>
      <c r="L1" s="38" t="s">
        <v>11430</v>
      </c>
      <c r="M1" s="45" t="s">
        <v>11461</v>
      </c>
      <c r="N1" s="46" t="s">
        <v>11466</v>
      </c>
    </row>
    <row r="2" spans="1:18" ht="30" customHeight="1" x14ac:dyDescent="0.25">
      <c r="A2" s="5" t="str">
        <f>TEXT(tbMonthlies[[#This Row],[DateVal]],"mmm-yy")</f>
        <v>Sep-21</v>
      </c>
      <c r="B2" s="3">
        <f>DATEVALUE(CONCATENATE("01-01-",TEXT(tbMonthlies[[#This Row],[DateVal]],"yyyy")))</f>
        <v>44197</v>
      </c>
      <c r="C2" s="20">
        <v>44440</v>
      </c>
      <c r="D2" s="13">
        <v>5.3900000000000003E-2</v>
      </c>
      <c r="E2">
        <v>274.31</v>
      </c>
      <c r="F2" s="33">
        <f>_xlfn.XLOOKUP(tbMonthlies[[#This Row],[DateVal]],GDP[DATE],GDP[GDP],F3)</f>
        <v>22740.958999999999</v>
      </c>
      <c r="G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47044.69</v>
      </c>
      <c r="H2" s="34" t="str">
        <f>IF(tbMonthlies[[#This Row],[Wilshire 5000 TEMP]]&lt;&gt;".",tbMonthlies[[#This Row],[Wilshire 5000 TEMP]],G3)</f>
        <v>47044.69</v>
      </c>
      <c r="I2" s="35">
        <f>tbMonthlies[[#This Row],[Wilshire 5000]]/tbMonthlies[[#This Row],[US GDP]]</f>
        <v>2.0687205847387529</v>
      </c>
      <c r="J2" s="36">
        <f>_xlfn.XLOOKUP(tbMonthlies[[#This Row],[Year]],US_Median_Income[DATE],US_Median_Income[MEPAINUSA672N])</f>
        <v>35977</v>
      </c>
      <c r="K2" s="37">
        <f>tbMonthlies[[#This Row],[CPI]]/tbMonthlies[[#This Row],[US Median Income]]*100</f>
        <v>0.76245934902854606</v>
      </c>
      <c r="L2" s="38">
        <f>_xlfn.XLOOKUP(tbMonthlies[[#This Row],[DateVal]],tbShillerPE[Month],tbShillerPE[PE])/100</f>
        <v>0.27460000000000001</v>
      </c>
      <c r="M2" s="45">
        <f>_xlfn.XLOOKUP(tbMonthlies[[#This Row],[DateVal]],Unemployment_Rate_History[DATE],Unemployment_Rate_History[UNRATE])/100</f>
        <v>4.8000000000000001E-2</v>
      </c>
      <c r="N2" s="46">
        <f>_xlfn.XLOOKUP(tbMonthlies[[#This Row],[DateVal]],Household_Debt_to_GDP[DATE],Household_Debt_to_GDP[HDTGPDUSQ163N],N3)</f>
        <v>78.162999999999997</v>
      </c>
    </row>
    <row r="3" spans="1:18" ht="30" customHeight="1" x14ac:dyDescent="0.25">
      <c r="A3" s="5" t="str">
        <f>TEXT(tbMonthlies[[#This Row],[DateVal]],"mmm-yy")</f>
        <v>Aug-21</v>
      </c>
      <c r="B3" s="3">
        <f>DATEVALUE(CONCATENATE("01-01-",TEXT(tbMonthlies[[#This Row],[DateVal]],"yyyy")))</f>
        <v>44197</v>
      </c>
      <c r="C3" s="20">
        <v>44409</v>
      </c>
      <c r="D3" s="13">
        <v>5.2499999999999998E-2</v>
      </c>
      <c r="E3">
        <v>273.56700000000001</v>
      </c>
      <c r="F3" s="33">
        <f>_xlfn.XLOOKUP(tbMonthlies[[#This Row],[DateVal]],GDP[DATE],GDP[GDP],F4)</f>
        <v>22740.958999999999</v>
      </c>
      <c r="G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45707.99</v>
      </c>
      <c r="H3" s="34" t="str">
        <f>IF(tbMonthlies[[#This Row],[Wilshire 5000 TEMP]]&lt;&gt;".",tbMonthlies[[#This Row],[Wilshire 5000 TEMP]],G4)</f>
        <v>45707.99</v>
      </c>
      <c r="I3" s="35">
        <f>tbMonthlies[[#This Row],[Wilshire 5000]]/tbMonthlies[[#This Row],[US GDP]]</f>
        <v>2.0099411814602894</v>
      </c>
      <c r="J3" s="36">
        <f>_xlfn.XLOOKUP(tbMonthlies[[#This Row],[Year]],US_Median_Income[DATE],US_Median_Income[MEPAINUSA672N])</f>
        <v>35977</v>
      </c>
      <c r="K3" s="37">
        <f>tbMonthlies[[#This Row],[CPI]]/tbMonthlies[[#This Row],[US Median Income]]*100</f>
        <v>0.76039414070100342</v>
      </c>
      <c r="L3" s="38">
        <f>_xlfn.XLOOKUP(tbMonthlies[[#This Row],[DateVal]],tbShillerPE[Month],tbShillerPE[PE])/100</f>
        <v>0.28300000000000003</v>
      </c>
      <c r="M3" s="45">
        <f>_xlfn.XLOOKUP(tbMonthlies[[#This Row],[DateVal]],Unemployment_Rate_History[DATE],Unemployment_Rate_History[UNRATE])/100</f>
        <v>5.2000000000000005E-2</v>
      </c>
      <c r="N3" s="46">
        <f>_xlfn.XLOOKUP(tbMonthlies[[#This Row],[DateVal]],Household_Debt_to_GDP[DATE],Household_Debt_to_GDP[HDTGPDUSQ163N],N4)</f>
        <v>78.162999999999997</v>
      </c>
    </row>
    <row r="4" spans="1:18" ht="30" customHeight="1" x14ac:dyDescent="0.25">
      <c r="A4" s="5" t="str">
        <f>TEXT(tbMonthlies[[#This Row],[DateVal]],"mmm-yy")</f>
        <v>Jul-21</v>
      </c>
      <c r="B4" s="3">
        <f>DATEVALUE(CONCATENATE("01-01-",TEXT(tbMonthlies[[#This Row],[DateVal]],"yyyy")))</f>
        <v>44197</v>
      </c>
      <c r="C4" s="20">
        <v>44378</v>
      </c>
      <c r="D4" s="13">
        <v>5.3699999999999998E-2</v>
      </c>
      <c r="E4">
        <v>273.00299999999999</v>
      </c>
      <c r="F4" s="33">
        <f>_xlfn.XLOOKUP(tbMonthlies[[#This Row],[DateVal]],GDP[DATE],GDP[GDP],F5)</f>
        <v>22740.958999999999</v>
      </c>
      <c r="G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45317.28</v>
      </c>
      <c r="H4" s="34" t="str">
        <f>IF(tbMonthlies[[#This Row],[Wilshire 5000 TEMP]]&lt;&gt;".",tbMonthlies[[#This Row],[Wilshire 5000 TEMP]],G5)</f>
        <v>45317.28</v>
      </c>
      <c r="I4" s="35">
        <f>tbMonthlies[[#This Row],[Wilshire 5000]]/tbMonthlies[[#This Row],[US GDP]]</f>
        <v>1.9927602877257726</v>
      </c>
      <c r="J4" s="36">
        <f>_xlfn.XLOOKUP(tbMonthlies[[#This Row],[Year]],US_Median_Income[DATE],US_Median_Income[MEPAINUSA672N])</f>
        <v>35977</v>
      </c>
      <c r="K4" s="37">
        <f>tbMonthlies[[#This Row],[CPI]]/tbMonthlies[[#This Row],[US Median Income]]*100</f>
        <v>0.75882647246852153</v>
      </c>
      <c r="L4" s="38">
        <f>_xlfn.XLOOKUP(tbMonthlies[[#This Row],[DateVal]],tbShillerPE[Month],tbShillerPE[PE])/100</f>
        <v>0.27489999999999998</v>
      </c>
      <c r="M4" s="45">
        <f>_xlfn.XLOOKUP(tbMonthlies[[#This Row],[DateVal]],Unemployment_Rate_History[DATE],Unemployment_Rate_History[UNRATE])/100</f>
        <v>5.4000000000000006E-2</v>
      </c>
      <c r="N4" s="46">
        <f>_xlfn.XLOOKUP(tbMonthlies[[#This Row],[DateVal]],Household_Debt_to_GDP[DATE],Household_Debt_to_GDP[HDTGPDUSQ163N],N5)</f>
        <v>78.162999999999997</v>
      </c>
      <c r="O4" s="13"/>
      <c r="P4" s="13"/>
      <c r="Q4" s="13"/>
      <c r="R4" s="13"/>
    </row>
    <row r="5" spans="1:18" ht="30" customHeight="1" x14ac:dyDescent="0.25">
      <c r="A5" s="5" t="str">
        <f>TEXT(tbMonthlies[[#This Row],[DateVal]],"mmm-yy")</f>
        <v>Jun-21</v>
      </c>
      <c r="B5" s="3">
        <f>DATEVALUE(CONCATENATE("01-01-",TEXT(tbMonthlies[[#This Row],[DateVal]],"yyyy")))</f>
        <v>44197</v>
      </c>
      <c r="C5" s="20">
        <v>44348</v>
      </c>
      <c r="D5" s="13">
        <v>5.3900000000000003E-2</v>
      </c>
      <c r="E5">
        <v>271.69600000000003</v>
      </c>
      <c r="F5" s="33">
        <f>_xlfn.XLOOKUP(tbMonthlies[[#This Row],[DateVal]],GDP[DATE],GDP[GDP],F6)</f>
        <v>22740.958999999999</v>
      </c>
      <c r="G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44015.47</v>
      </c>
      <c r="H5" s="34" t="str">
        <f>IF(tbMonthlies[[#This Row],[Wilshire 5000 TEMP]]&lt;&gt;".",tbMonthlies[[#This Row],[Wilshire 5000 TEMP]],G6)</f>
        <v>44015.47</v>
      </c>
      <c r="I5" s="35">
        <f>tbMonthlies[[#This Row],[Wilshire 5000]]/tbMonthlies[[#This Row],[US GDP]]</f>
        <v>1.9355151205364736</v>
      </c>
      <c r="J5" s="36">
        <f>_xlfn.XLOOKUP(tbMonthlies[[#This Row],[Year]],US_Median_Income[DATE],US_Median_Income[MEPAINUSA672N])</f>
        <v>35977</v>
      </c>
      <c r="K5" s="37">
        <f>tbMonthlies[[#This Row],[CPI]]/tbMonthlies[[#This Row],[US Median Income]]*100</f>
        <v>0.75519359590849722</v>
      </c>
      <c r="L5" s="38">
        <f>_xlfn.XLOOKUP(tbMonthlies[[#This Row],[DateVal]],tbShillerPE[Month],tbShillerPE[PE])/100</f>
        <v>0.26700000000000002</v>
      </c>
      <c r="M5" s="45">
        <f>_xlfn.XLOOKUP(tbMonthlies[[#This Row],[DateVal]],Unemployment_Rate_History[DATE],Unemployment_Rate_History[UNRATE])/100</f>
        <v>5.9000000000000004E-2</v>
      </c>
      <c r="N5" s="46">
        <f>_xlfn.XLOOKUP(tbMonthlies[[#This Row],[DateVal]],Household_Debt_to_GDP[DATE],Household_Debt_to_GDP[HDTGPDUSQ163N],N6)</f>
        <v>78.162999999999997</v>
      </c>
    </row>
    <row r="6" spans="1:18" ht="30" customHeight="1" x14ac:dyDescent="0.25">
      <c r="A6" s="5" t="str">
        <f>TEXT(tbMonthlies[[#This Row],[DateVal]],"mmm-yy")</f>
        <v>May-21</v>
      </c>
      <c r="B6" s="3">
        <f>DATEVALUE(CONCATENATE("01-01-",TEXT(tbMonthlies[[#This Row],[DateVal]],"yyyy")))</f>
        <v>44197</v>
      </c>
      <c r="C6" s="20">
        <v>44317</v>
      </c>
      <c r="D6" s="13">
        <v>4.99E-2</v>
      </c>
      <c r="E6">
        <v>269.19499999999999</v>
      </c>
      <c r="F6" s="33">
        <f>_xlfn.XLOOKUP(tbMonthlies[[#This Row],[DateVal]],GDP[DATE],GDP[GDP],F7)</f>
        <v>22740.958999999999</v>
      </c>
      <c r="G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43870.07</v>
      </c>
      <c r="H6" s="34" t="str">
        <f>IF(tbMonthlies[[#This Row],[Wilshire 5000 TEMP]]&lt;&gt;".",tbMonthlies[[#This Row],[Wilshire 5000 TEMP]],G7)</f>
        <v>43870.07</v>
      </c>
      <c r="I6" s="35">
        <f>tbMonthlies[[#This Row],[Wilshire 5000]]/tbMonthlies[[#This Row],[US GDP]]</f>
        <v>1.9291213708269737</v>
      </c>
      <c r="J6" s="36">
        <f>_xlfn.XLOOKUP(tbMonthlies[[#This Row],[Year]],US_Median_Income[DATE],US_Median_Income[MEPAINUSA672N])</f>
        <v>35977</v>
      </c>
      <c r="K6" s="37">
        <f>tbMonthlies[[#This Row],[CPI]]/tbMonthlies[[#This Row],[US Median Income]]*100</f>
        <v>0.74824193234566527</v>
      </c>
      <c r="L6" s="38">
        <f>_xlfn.XLOOKUP(tbMonthlies[[#This Row],[DateVal]],tbShillerPE[Month],tbShillerPE[PE])/100</f>
        <v>0.28050000000000003</v>
      </c>
      <c r="M6" s="45">
        <f>_xlfn.XLOOKUP(tbMonthlies[[#This Row],[DateVal]],Unemployment_Rate_History[DATE],Unemployment_Rate_History[UNRATE])/100</f>
        <v>5.7999999999999996E-2</v>
      </c>
      <c r="N6" s="46">
        <f>_xlfn.XLOOKUP(tbMonthlies[[#This Row],[DateVal]],Household_Debt_to_GDP[DATE],Household_Debt_to_GDP[HDTGPDUSQ163N],N7)</f>
        <v>78.162999999999997</v>
      </c>
    </row>
    <row r="7" spans="1:18" ht="30" customHeight="1" x14ac:dyDescent="0.25">
      <c r="A7" s="5" t="str">
        <f>TEXT(tbMonthlies[[#This Row],[DateVal]],"mmm-yy")</f>
        <v>Apr-21</v>
      </c>
      <c r="B7" s="3">
        <f>DATEVALUE(CONCATENATE("01-01-",TEXT(tbMonthlies[[#This Row],[DateVal]],"yyyy")))</f>
        <v>44197</v>
      </c>
      <c r="C7" s="20">
        <v>44287</v>
      </c>
      <c r="D7" s="13">
        <v>4.1599999999999998E-2</v>
      </c>
      <c r="E7">
        <v>267.05399999999997</v>
      </c>
      <c r="F7" s="33">
        <f>_xlfn.XLOOKUP(tbMonthlies[[#This Row],[DateVal]],GDP[DATE],GDP[GDP],F8)</f>
        <v>22740.958999999999</v>
      </c>
      <c r="G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42280.97</v>
      </c>
      <c r="H7" s="34" t="str">
        <f>IF(tbMonthlies[[#This Row],[Wilshire 5000 TEMP]]&lt;&gt;".",tbMonthlies[[#This Row],[Wilshire 5000 TEMP]],G8)</f>
        <v>42280.97</v>
      </c>
      <c r="I7" s="35">
        <f>tbMonthlies[[#This Row],[Wilshire 5000]]/tbMonthlies[[#This Row],[US GDP]]</f>
        <v>1.8592430512714966</v>
      </c>
      <c r="J7" s="36">
        <f>_xlfn.XLOOKUP(tbMonthlies[[#This Row],[Year]],US_Median_Income[DATE],US_Median_Income[MEPAINUSA672N])</f>
        <v>35977</v>
      </c>
      <c r="K7" s="37">
        <f>tbMonthlies[[#This Row],[CPI]]/tbMonthlies[[#This Row],[US Median Income]]*100</f>
        <v>0.74229090808016229</v>
      </c>
      <c r="L7" s="38">
        <f>_xlfn.XLOOKUP(tbMonthlies[[#This Row],[DateVal]],tbShillerPE[Month],tbShillerPE[PE])/100</f>
        <v>0.29920000000000002</v>
      </c>
      <c r="M7" s="45">
        <f>_xlfn.XLOOKUP(tbMonthlies[[#This Row],[DateVal]],Unemployment_Rate_History[DATE],Unemployment_Rate_History[UNRATE])/100</f>
        <v>6.0999999999999999E-2</v>
      </c>
      <c r="N7" s="46">
        <f>_xlfn.XLOOKUP(tbMonthlies[[#This Row],[DateVal]],Household_Debt_to_GDP[DATE],Household_Debt_to_GDP[HDTGPDUSQ163N],N8)</f>
        <v>78.162999999999997</v>
      </c>
    </row>
    <row r="8" spans="1:18" ht="30" customHeight="1" x14ac:dyDescent="0.25">
      <c r="A8" s="5" t="str">
        <f>TEXT(tbMonthlies[[#This Row],[DateVal]],"mmm-yy")</f>
        <v>Mar-21</v>
      </c>
      <c r="B8" s="3">
        <f>DATEVALUE(CONCATENATE("01-01-",TEXT(tbMonthlies[[#This Row],[DateVal]],"yyyy")))</f>
        <v>44197</v>
      </c>
      <c r="C8" s="20">
        <v>44256</v>
      </c>
      <c r="D8" s="13">
        <v>2.6200000000000001E-2</v>
      </c>
      <c r="E8">
        <v>264.87700000000001</v>
      </c>
      <c r="F8" s="33">
        <f>_xlfn.XLOOKUP(tbMonthlies[[#This Row],[DateVal]],GDP[DATE],GDP[GDP],F9)</f>
        <v>22038.225999999999</v>
      </c>
      <c r="G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41538.33</v>
      </c>
      <c r="H8" s="34" t="str">
        <f>IF(tbMonthlies[[#This Row],[Wilshire 5000 TEMP]]&lt;&gt;".",tbMonthlies[[#This Row],[Wilshire 5000 TEMP]],G9)</f>
        <v>41538.33</v>
      </c>
      <c r="I8" s="35">
        <f>tbMonthlies[[#This Row],[Wilshire 5000]]/tbMonthlies[[#This Row],[US GDP]]</f>
        <v>1.8848309296764632</v>
      </c>
      <c r="J8" s="36">
        <f>_xlfn.XLOOKUP(tbMonthlies[[#This Row],[Year]],US_Median_Income[DATE],US_Median_Income[MEPAINUSA672N])</f>
        <v>35977</v>
      </c>
      <c r="K8" s="37">
        <f>tbMonthlies[[#This Row],[CPI]]/tbMonthlies[[#This Row],[US Median Income]]*100</f>
        <v>0.73623981988492648</v>
      </c>
      <c r="L8" s="38">
        <f>_xlfn.XLOOKUP(tbMonthlies[[#This Row],[DateVal]],tbShillerPE[Month],tbShillerPE[PE])/100</f>
        <v>0.30499999999999999</v>
      </c>
      <c r="M8" s="45">
        <f>_xlfn.XLOOKUP(tbMonthlies[[#This Row],[DateVal]],Unemployment_Rate_History[DATE],Unemployment_Rate_History[UNRATE])/100</f>
        <v>0.06</v>
      </c>
      <c r="N8" s="46">
        <f>_xlfn.XLOOKUP(tbMonthlies[[#This Row],[DateVal]],Household_Debt_to_GDP[DATE],Household_Debt_to_GDP[HDTGPDUSQ163N],N9)</f>
        <v>78.162999999999997</v>
      </c>
    </row>
    <row r="9" spans="1:18" ht="30" customHeight="1" x14ac:dyDescent="0.25">
      <c r="A9" s="5" t="str">
        <f>TEXT(tbMonthlies[[#This Row],[DateVal]],"mmm-yy")</f>
        <v>Feb-21</v>
      </c>
      <c r="B9" s="3">
        <f>DATEVALUE(CONCATENATE("01-01-",TEXT(tbMonthlies[[#This Row],[DateVal]],"yyyy")))</f>
        <v>44197</v>
      </c>
      <c r="C9" s="20">
        <v>44228</v>
      </c>
      <c r="D9" s="13">
        <v>1.6799999999999999E-2</v>
      </c>
      <c r="E9">
        <v>263.01400000000001</v>
      </c>
      <c r="F9" s="33">
        <f>_xlfn.XLOOKUP(tbMonthlies[[#This Row],[DateVal]],GDP[DATE],GDP[GDP],F10)</f>
        <v>22038.225999999999</v>
      </c>
      <c r="G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40076.90</v>
      </c>
      <c r="H9" s="34" t="str">
        <f>IF(tbMonthlies[[#This Row],[Wilshire 5000 TEMP]]&lt;&gt;".",tbMonthlies[[#This Row],[Wilshire 5000 TEMP]],G10)</f>
        <v>40076.90</v>
      </c>
      <c r="I9" s="35">
        <f>tbMonthlies[[#This Row],[Wilshire 5000]]/tbMonthlies[[#This Row],[US GDP]]</f>
        <v>1.8185175158835383</v>
      </c>
      <c r="J9" s="36">
        <f>_xlfn.XLOOKUP(tbMonthlies[[#This Row],[Year]],US_Median_Income[DATE],US_Median_Income[MEPAINUSA672N])</f>
        <v>35977</v>
      </c>
      <c r="K9" s="37">
        <f>tbMonthlies[[#This Row],[CPI]]/tbMonthlies[[#This Row],[US Median Income]]*100</f>
        <v>0.73106151152124965</v>
      </c>
      <c r="L9" s="38">
        <f>_xlfn.XLOOKUP(tbMonthlies[[#This Row],[DateVal]],tbShillerPE[Month],tbShillerPE[PE])/100</f>
        <v>0.33240000000000003</v>
      </c>
      <c r="M9" s="45">
        <f>_xlfn.XLOOKUP(tbMonthlies[[#This Row],[DateVal]],Unemployment_Rate_History[DATE],Unemployment_Rate_History[UNRATE])/100</f>
        <v>6.2E-2</v>
      </c>
      <c r="N9" s="46">
        <f>_xlfn.XLOOKUP(tbMonthlies[[#This Row],[DateVal]],Household_Debt_to_GDP[DATE],Household_Debt_to_GDP[HDTGPDUSQ163N],N10)</f>
        <v>78.162999999999997</v>
      </c>
    </row>
    <row r="10" spans="1:18" ht="30" customHeight="1" x14ac:dyDescent="0.25">
      <c r="A10" s="5" t="str">
        <f>TEXT(tbMonthlies[[#This Row],[DateVal]],"mmm-yy")</f>
        <v>Jan-21</v>
      </c>
      <c r="B10" s="3">
        <f>DATEVALUE(CONCATENATE("01-01-",TEXT(tbMonthlies[[#This Row],[DateVal]],"yyyy")))</f>
        <v>44197</v>
      </c>
      <c r="C10" s="20">
        <v>44197</v>
      </c>
      <c r="D10" s="13">
        <v>1.4E-2</v>
      </c>
      <c r="E10">
        <v>258.81099999999998</v>
      </c>
      <c r="F10" s="33">
        <f>_xlfn.XLOOKUP(tbMonthlies[[#This Row],[DateVal]],GDP[DATE],GDP[GDP],F11)</f>
        <v>22038.225999999999</v>
      </c>
      <c r="G1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0" s="34" t="str">
        <f>IF(tbMonthlies[[#This Row],[Wilshire 5000 TEMP]]&lt;&gt;".",tbMonthlies[[#This Row],[Wilshire 5000 TEMP]],G11)</f>
        <v>38194.11</v>
      </c>
      <c r="I10" s="35">
        <f>tbMonthlies[[#This Row],[Wilshire 5000]]/tbMonthlies[[#This Row],[US GDP]]</f>
        <v>1.7330845958290837</v>
      </c>
      <c r="J10" s="36">
        <f>_xlfn.XLOOKUP(tbMonthlies[[#This Row],[Year]],US_Median_Income[DATE],US_Median_Income[MEPAINUSA672N])</f>
        <v>35977</v>
      </c>
      <c r="K10" s="37">
        <f>tbMonthlies[[#This Row],[CPI]]/tbMonthlies[[#This Row],[US Median Income]]*100</f>
        <v>0.71937904772493533</v>
      </c>
      <c r="L10" s="38">
        <f>_xlfn.XLOOKUP(tbMonthlies[[#This Row],[DateVal]],tbShillerPE[Month],tbShillerPE[PE])/100</f>
        <v>0.35960000000000003</v>
      </c>
      <c r="M10" s="45">
        <f>_xlfn.XLOOKUP(tbMonthlies[[#This Row],[DateVal]],Unemployment_Rate_History[DATE],Unemployment_Rate_History[UNRATE])/100</f>
        <v>6.3E-2</v>
      </c>
      <c r="N10" s="46">
        <f>_xlfn.XLOOKUP(tbMonthlies[[#This Row],[DateVal]],Household_Debt_to_GDP[DATE],Household_Debt_to_GDP[HDTGPDUSQ163N],N11)</f>
        <v>78.162999999999997</v>
      </c>
    </row>
    <row r="11" spans="1:18" ht="30" customHeight="1" x14ac:dyDescent="0.25">
      <c r="A11" s="5" t="str">
        <f>TEXT(tbMonthlies[[#This Row],[DateVal]],"mmm-yy")</f>
        <v>Dec-20</v>
      </c>
      <c r="B11" s="3">
        <f>DATEVALUE(CONCATENATE("01-01-",TEXT(tbMonthlies[[#This Row],[DateVal]],"yyyy")))</f>
        <v>43831</v>
      </c>
      <c r="C11" s="20">
        <v>44166</v>
      </c>
      <c r="D11" s="13">
        <v>1.3599999999999999E-2</v>
      </c>
      <c r="E11">
        <v>260.47399999999999</v>
      </c>
      <c r="F11" s="33">
        <f>_xlfn.XLOOKUP(tbMonthlies[[#This Row],[DateVal]],GDP[DATE],GDP[GDP],F12)</f>
        <v>21477.597000000002</v>
      </c>
      <c r="G1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38194.11</v>
      </c>
      <c r="H11" s="34" t="str">
        <f>IF(tbMonthlies[[#This Row],[Wilshire 5000 TEMP]]&lt;&gt;".",tbMonthlies[[#This Row],[Wilshire 5000 TEMP]],G12)</f>
        <v>38194.11</v>
      </c>
      <c r="I11" s="35">
        <f>tbMonthlies[[#This Row],[Wilshire 5000]]/tbMonthlies[[#This Row],[US GDP]]</f>
        <v>1.7783232453798252</v>
      </c>
      <c r="J11" s="36">
        <f>_xlfn.XLOOKUP(tbMonthlies[[#This Row],[Year]],US_Median_Income[DATE],US_Median_Income[MEPAINUSA672N])</f>
        <v>35977</v>
      </c>
      <c r="K11" s="37">
        <f>tbMonthlies[[#This Row],[CPI]]/tbMonthlies[[#This Row],[US Median Income]]*100</f>
        <v>0.72400144536787392</v>
      </c>
      <c r="L11" s="38">
        <f>_xlfn.XLOOKUP(tbMonthlies[[#This Row],[DateVal]],tbShillerPE[Month],tbShillerPE[PE])/100</f>
        <v>0.3926</v>
      </c>
      <c r="M11" s="45">
        <f>_xlfn.XLOOKUP(tbMonthlies[[#This Row],[DateVal]],Unemployment_Rate_History[DATE],Unemployment_Rate_History[UNRATE])/100</f>
        <v>6.7000000000000004E-2</v>
      </c>
      <c r="N11" s="46">
        <f>_xlfn.XLOOKUP(tbMonthlies[[#This Row],[DateVal]],Household_Debt_to_GDP[DATE],Household_Debt_to_GDP[HDTGPDUSQ163N],N12)</f>
        <v>79.349999999999994</v>
      </c>
    </row>
    <row r="12" spans="1:18" ht="30" customHeight="1" x14ac:dyDescent="0.25">
      <c r="A12" s="5" t="str">
        <f>TEXT(tbMonthlies[[#This Row],[DateVal]],"mmm-yy")</f>
        <v>Nov-20</v>
      </c>
      <c r="B12" s="3">
        <f>DATEVALUE(CONCATENATE("01-01-",TEXT(tbMonthlies[[#This Row],[DateVal]],"yyyy")))</f>
        <v>43831</v>
      </c>
      <c r="C12" s="20">
        <v>44136</v>
      </c>
      <c r="D12" s="13">
        <v>1.17E-2</v>
      </c>
      <c r="E12">
        <v>260.22899999999998</v>
      </c>
      <c r="F12" s="33">
        <f>_xlfn.XLOOKUP(tbMonthlies[[#This Row],[DateVal]],GDP[DATE],GDP[GDP],F13)</f>
        <v>21477.597000000002</v>
      </c>
      <c r="G1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33724.82</v>
      </c>
      <c r="H12" s="34" t="str">
        <f>IF(tbMonthlies[[#This Row],[Wilshire 5000 TEMP]]&lt;&gt;".",tbMonthlies[[#This Row],[Wilshire 5000 TEMP]],G13)</f>
        <v>33724.82</v>
      </c>
      <c r="I12" s="35">
        <f>tbMonthlies[[#This Row],[Wilshire 5000]]/tbMonthlies[[#This Row],[US GDP]]</f>
        <v>1.5702324612944361</v>
      </c>
      <c r="J12" s="36">
        <f>_xlfn.XLOOKUP(tbMonthlies[[#This Row],[Year]],US_Median_Income[DATE],US_Median_Income[MEPAINUSA672N])</f>
        <v>35977</v>
      </c>
      <c r="K12" s="37">
        <f>tbMonthlies[[#This Row],[CPI]]/tbMonthlies[[#This Row],[US Median Income]]*100</f>
        <v>0.72332045473496953</v>
      </c>
      <c r="L12" s="38">
        <f>_xlfn.XLOOKUP(tbMonthlies[[#This Row],[DateVal]],tbShillerPE[Month],tbShillerPE[PE])/100</f>
        <v>0.37159999999999999</v>
      </c>
      <c r="M12" s="45">
        <f>_xlfn.XLOOKUP(tbMonthlies[[#This Row],[DateVal]],Unemployment_Rate_History[DATE],Unemployment_Rate_History[UNRATE])/100</f>
        <v>6.7000000000000004E-2</v>
      </c>
      <c r="N12" s="46">
        <f>_xlfn.XLOOKUP(tbMonthlies[[#This Row],[DateVal]],Household_Debt_to_GDP[DATE],Household_Debt_to_GDP[HDTGPDUSQ163N],N13)</f>
        <v>79.349999999999994</v>
      </c>
    </row>
    <row r="13" spans="1:18" ht="30" customHeight="1" x14ac:dyDescent="0.25">
      <c r="A13" s="5" t="str">
        <f>TEXT(tbMonthlies[[#This Row],[DateVal]],"mmm-yy")</f>
        <v>Oct-20</v>
      </c>
      <c r="B13" s="3">
        <f>DATEVALUE(CONCATENATE("01-01-",TEXT(tbMonthlies[[#This Row],[DateVal]],"yyyy")))</f>
        <v>43831</v>
      </c>
      <c r="C13" s="20">
        <v>44105</v>
      </c>
      <c r="D13" s="13">
        <v>1.18E-2</v>
      </c>
      <c r="E13">
        <v>260.38799999999998</v>
      </c>
      <c r="F13" s="33">
        <f>_xlfn.XLOOKUP(tbMonthlies[[#This Row],[DateVal]],GDP[DATE],GDP[GDP],F14)</f>
        <v>21477.597000000002</v>
      </c>
      <c r="G1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34767.66</v>
      </c>
      <c r="H13" s="34" t="str">
        <f>IF(tbMonthlies[[#This Row],[Wilshire 5000 TEMP]]&lt;&gt;".",tbMonthlies[[#This Row],[Wilshire 5000 TEMP]],G14)</f>
        <v>34767.66</v>
      </c>
      <c r="I13" s="35">
        <f>tbMonthlies[[#This Row],[Wilshire 5000]]/tbMonthlies[[#This Row],[US GDP]]</f>
        <v>1.6187872414218407</v>
      </c>
      <c r="J13" s="36">
        <f>_xlfn.XLOOKUP(tbMonthlies[[#This Row],[Year]],US_Median_Income[DATE],US_Median_Income[MEPAINUSA672N])</f>
        <v>35977</v>
      </c>
      <c r="K13" s="37">
        <f>tbMonthlies[[#This Row],[CPI]]/tbMonthlies[[#This Row],[US Median Income]]*100</f>
        <v>0.72376240375795642</v>
      </c>
      <c r="L13" s="38">
        <f>_xlfn.XLOOKUP(tbMonthlies[[#This Row],[DateVal]],tbShillerPE[Month],tbShillerPE[PE])/100</f>
        <v>0.35299999999999998</v>
      </c>
      <c r="M13" s="45">
        <f>_xlfn.XLOOKUP(tbMonthlies[[#This Row],[DateVal]],Unemployment_Rate_History[DATE],Unemployment_Rate_History[UNRATE])/100</f>
        <v>6.9000000000000006E-2</v>
      </c>
      <c r="N13" s="46">
        <f>_xlfn.XLOOKUP(tbMonthlies[[#This Row],[DateVal]],Household_Debt_to_GDP[DATE],Household_Debt_to_GDP[HDTGPDUSQ163N],N14)</f>
        <v>79.349999999999994</v>
      </c>
    </row>
    <row r="14" spans="1:18" ht="30" customHeight="1" x14ac:dyDescent="0.25">
      <c r="A14" s="5" t="str">
        <f>TEXT(tbMonthlies[[#This Row],[DateVal]],"mmm-yy")</f>
        <v>Sep-20</v>
      </c>
      <c r="B14" s="3">
        <f>DATEVALUE(CONCATENATE("01-01-",TEXT(tbMonthlies[[#This Row],[DateVal]],"yyyy")))</f>
        <v>43831</v>
      </c>
      <c r="C14" s="20">
        <v>44075</v>
      </c>
      <c r="D14" s="13">
        <v>1.37E-2</v>
      </c>
      <c r="E14">
        <v>260.27999999999997</v>
      </c>
      <c r="F14" s="33">
        <f>_xlfn.XLOOKUP(tbMonthlies[[#This Row],[DateVal]],GDP[DATE],GDP[GDP],F15)</f>
        <v>21138.574000000001</v>
      </c>
      <c r="G1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36134.06</v>
      </c>
      <c r="H14" s="34" t="str">
        <f>IF(tbMonthlies[[#This Row],[Wilshire 5000 TEMP]]&lt;&gt;".",tbMonthlies[[#This Row],[Wilshire 5000 TEMP]],G15)</f>
        <v>36134.06</v>
      </c>
      <c r="I14" s="35">
        <f>tbMonthlies[[#This Row],[Wilshire 5000]]/tbMonthlies[[#This Row],[US GDP]]</f>
        <v>1.7093896683853886</v>
      </c>
      <c r="J14" s="36">
        <f>_xlfn.XLOOKUP(tbMonthlies[[#This Row],[Year]],US_Median_Income[DATE],US_Median_Income[MEPAINUSA672N])</f>
        <v>35977</v>
      </c>
      <c r="K14" s="37">
        <f>tbMonthlies[[#This Row],[CPI]]/tbMonthlies[[#This Row],[US Median Income]]*100</f>
        <v>0.72346221196875771</v>
      </c>
      <c r="L14" s="38">
        <f>_xlfn.XLOOKUP(tbMonthlies[[#This Row],[DateVal]],tbShillerPE[Month],tbShillerPE[PE])/100</f>
        <v>0.3427</v>
      </c>
      <c r="M14" s="45">
        <f>_xlfn.XLOOKUP(tbMonthlies[[#This Row],[DateVal]],Unemployment_Rate_History[DATE],Unemployment_Rate_History[UNRATE])/100</f>
        <v>7.8E-2</v>
      </c>
      <c r="N14" s="46">
        <f>_xlfn.XLOOKUP(tbMonthlies[[#This Row],[DateVal]],Household_Debt_to_GDP[DATE],Household_Debt_to_GDP[HDTGPDUSQ163N],N15)</f>
        <v>79.204999999999998</v>
      </c>
    </row>
    <row r="15" spans="1:18" ht="30" customHeight="1" x14ac:dyDescent="0.25">
      <c r="A15" s="5" t="str">
        <f>TEXT(tbMonthlies[[#This Row],[DateVal]],"mmm-yy")</f>
        <v>Aug-20</v>
      </c>
      <c r="B15" s="3">
        <f>DATEVALUE(CONCATENATE("01-01-",TEXT(tbMonthlies[[#This Row],[DateVal]],"yyyy")))</f>
        <v>43831</v>
      </c>
      <c r="C15" s="20">
        <v>44044</v>
      </c>
      <c r="D15" s="13">
        <v>1.3100000000000001E-2</v>
      </c>
      <c r="E15">
        <v>259.91800000000001</v>
      </c>
      <c r="F15" s="33">
        <f>_xlfn.XLOOKUP(tbMonthlies[[#This Row],[DateVal]],GDP[DATE],GDP[GDP],F16)</f>
        <v>21138.574000000001</v>
      </c>
      <c r="G1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33393.39</v>
      </c>
      <c r="H15" s="34" t="str">
        <f>IF(tbMonthlies[[#This Row],[Wilshire 5000 TEMP]]&lt;&gt;".",tbMonthlies[[#This Row],[Wilshire 5000 TEMP]],G16)</f>
        <v>33393.39</v>
      </c>
      <c r="I15" s="35">
        <f>tbMonthlies[[#This Row],[Wilshire 5000]]/tbMonthlies[[#This Row],[US GDP]]</f>
        <v>1.5797371194480763</v>
      </c>
      <c r="J15" s="36">
        <f>_xlfn.XLOOKUP(tbMonthlies[[#This Row],[Year]],US_Median_Income[DATE],US_Median_Income[MEPAINUSA672N])</f>
        <v>35977</v>
      </c>
      <c r="K15" s="37">
        <f>tbMonthlies[[#This Row],[CPI]]/tbMonthlies[[#This Row],[US Median Income]]*100</f>
        <v>0.72245601356422162</v>
      </c>
      <c r="L15" s="38">
        <f>_xlfn.XLOOKUP(tbMonthlies[[#This Row],[DateVal]],tbShillerPE[Month],tbShillerPE[PE])/100</f>
        <v>0.34409999999999996</v>
      </c>
      <c r="M15" s="45">
        <f>_xlfn.XLOOKUP(tbMonthlies[[#This Row],[DateVal]],Unemployment_Rate_History[DATE],Unemployment_Rate_History[UNRATE])/100</f>
        <v>8.4000000000000005E-2</v>
      </c>
      <c r="N15" s="46">
        <f>_xlfn.XLOOKUP(tbMonthlies[[#This Row],[DateVal]],Household_Debt_to_GDP[DATE],Household_Debt_to_GDP[HDTGPDUSQ163N],N16)</f>
        <v>79.204999999999998</v>
      </c>
    </row>
    <row r="16" spans="1:18" ht="30" customHeight="1" x14ac:dyDescent="0.25">
      <c r="A16" s="5" t="str">
        <f>TEXT(tbMonthlies[[#This Row],[DateVal]],"mmm-yy")</f>
        <v>Jul-20</v>
      </c>
      <c r="B16" s="3">
        <f>DATEVALUE(CONCATENATE("01-01-",TEXT(tbMonthlies[[#This Row],[DateVal]],"yyyy")))</f>
        <v>43831</v>
      </c>
      <c r="C16" s="20">
        <v>44013</v>
      </c>
      <c r="D16" s="13">
        <v>9.9000000000000008E-3</v>
      </c>
      <c r="E16">
        <v>259.101</v>
      </c>
      <c r="F16" s="33">
        <f>_xlfn.XLOOKUP(tbMonthlies[[#This Row],[DateVal]],GDP[DATE],GDP[GDP],F17)</f>
        <v>21138.574000000001</v>
      </c>
      <c r="G1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31783.10</v>
      </c>
      <c r="H16" s="34" t="str">
        <f>IF(tbMonthlies[[#This Row],[Wilshire 5000 TEMP]]&lt;&gt;".",tbMonthlies[[#This Row],[Wilshire 5000 TEMP]],G17)</f>
        <v>31783.10</v>
      </c>
      <c r="I16" s="35">
        <f>tbMonthlies[[#This Row],[Wilshire 5000]]/tbMonthlies[[#This Row],[US GDP]]</f>
        <v>1.5035593224027315</v>
      </c>
      <c r="J16" s="36">
        <f>_xlfn.XLOOKUP(tbMonthlies[[#This Row],[Year]],US_Median_Income[DATE],US_Median_Income[MEPAINUSA672N])</f>
        <v>35977</v>
      </c>
      <c r="K16" s="37">
        <f>tbMonthlies[[#This Row],[CPI]]/tbMonthlies[[#This Row],[US Median Income]]*100</f>
        <v>0.72018511827000586</v>
      </c>
      <c r="L16" s="38">
        <f>_xlfn.XLOOKUP(tbMonthlies[[#This Row],[DateVal]],tbShillerPE[Month],tbShillerPE[PE])/100</f>
        <v>0.32439999999999997</v>
      </c>
      <c r="M16" s="45">
        <f>_xlfn.XLOOKUP(tbMonthlies[[#This Row],[DateVal]],Unemployment_Rate_History[DATE],Unemployment_Rate_History[UNRATE])/100</f>
        <v>0.10199999999999999</v>
      </c>
      <c r="N16" s="46">
        <f>_xlfn.XLOOKUP(tbMonthlies[[#This Row],[DateVal]],Household_Debt_to_GDP[DATE],Household_Debt_to_GDP[HDTGPDUSQ163N],N17)</f>
        <v>79.204999999999998</v>
      </c>
      <c r="O16" s="13"/>
      <c r="P16" s="13"/>
      <c r="Q16" s="13"/>
    </row>
    <row r="17" spans="1:18" ht="30" customHeight="1" x14ac:dyDescent="0.25">
      <c r="A17" s="5" t="str">
        <f>TEXT(tbMonthlies[[#This Row],[DateVal]],"mmm-yy")</f>
        <v>Jun-20</v>
      </c>
      <c r="B17" s="3">
        <f>DATEVALUE(CONCATENATE("01-01-",TEXT(tbMonthlies[[#This Row],[DateVal]],"yyyy")))</f>
        <v>43831</v>
      </c>
      <c r="C17" s="20">
        <v>43983</v>
      </c>
      <c r="D17" s="13">
        <v>6.4999999999999997E-3</v>
      </c>
      <c r="E17">
        <v>257.79700000000003</v>
      </c>
      <c r="F17" s="33">
        <f>_xlfn.XLOOKUP(tbMonthlies[[#This Row],[DateVal]],GDP[DATE],GDP[GDP],F18)</f>
        <v>19477.444</v>
      </c>
      <c r="G1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31108.06</v>
      </c>
      <c r="H17" s="34" t="str">
        <f>IF(tbMonthlies[[#This Row],[Wilshire 5000 TEMP]]&lt;&gt;".",tbMonthlies[[#This Row],[Wilshire 5000 TEMP]],G18)</f>
        <v>31108.06</v>
      </c>
      <c r="I17" s="35">
        <f>tbMonthlies[[#This Row],[Wilshire 5000]]/tbMonthlies[[#This Row],[US GDP]]</f>
        <v>1.5971325601038824</v>
      </c>
      <c r="J17" s="36">
        <f>_xlfn.XLOOKUP(tbMonthlies[[#This Row],[Year]],US_Median_Income[DATE],US_Median_Income[MEPAINUSA672N])</f>
        <v>35977</v>
      </c>
      <c r="K17" s="37">
        <f>tbMonthlies[[#This Row],[CPI]]/tbMonthlies[[#This Row],[US Median Income]]*100</f>
        <v>0.71656058037079251</v>
      </c>
      <c r="L17" s="38">
        <f>_xlfn.XLOOKUP(tbMonthlies[[#This Row],[DateVal]],tbShillerPE[Month],tbShillerPE[PE])/100</f>
        <v>0.31290000000000001</v>
      </c>
      <c r="M17" s="45">
        <f>_xlfn.XLOOKUP(tbMonthlies[[#This Row],[DateVal]],Unemployment_Rate_History[DATE],Unemployment_Rate_History[UNRATE])/100</f>
        <v>0.111</v>
      </c>
      <c r="N17" s="46">
        <f>_xlfn.XLOOKUP(tbMonthlies[[#This Row],[DateVal]],Household_Debt_to_GDP[DATE],Household_Debt_to_GDP[HDTGPDUSQ163N],N18)</f>
        <v>84.543999999999997</v>
      </c>
    </row>
    <row r="18" spans="1:18" ht="30" customHeight="1" x14ac:dyDescent="0.25">
      <c r="A18" s="5" t="str">
        <f>TEXT(tbMonthlies[[#This Row],[DateVal]],"mmm-yy")</f>
        <v>May-20</v>
      </c>
      <c r="B18" s="3">
        <f>DATEVALUE(CONCATENATE("01-01-",TEXT(tbMonthlies[[#This Row],[DateVal]],"yyyy")))</f>
        <v>43831</v>
      </c>
      <c r="C18" s="20">
        <v>43952</v>
      </c>
      <c r="D18" s="13">
        <v>1.1999999999999999E-3</v>
      </c>
      <c r="E18">
        <v>256.39400000000001</v>
      </c>
      <c r="F18" s="33">
        <f>_xlfn.XLOOKUP(tbMonthlies[[#This Row],[DateVal]],GDP[DATE],GDP[GDP],F19)</f>
        <v>19477.444</v>
      </c>
      <c r="G1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28500.79</v>
      </c>
      <c r="H18" s="34" t="str">
        <f>IF(tbMonthlies[[#This Row],[Wilshire 5000 TEMP]]&lt;&gt;".",tbMonthlies[[#This Row],[Wilshire 5000 TEMP]],G19)</f>
        <v>28500.79</v>
      </c>
      <c r="I18" s="35">
        <f>tbMonthlies[[#This Row],[Wilshire 5000]]/tbMonthlies[[#This Row],[US GDP]]</f>
        <v>1.4632715668441918</v>
      </c>
      <c r="J18" s="36">
        <f>_xlfn.XLOOKUP(tbMonthlies[[#This Row],[Year]],US_Median_Income[DATE],US_Median_Income[MEPAINUSA672N])</f>
        <v>35977</v>
      </c>
      <c r="K18" s="37">
        <f>tbMonthlies[[#This Row],[CPI]]/tbMonthlies[[#This Row],[US Median Income]]*100</f>
        <v>0.71266086666481365</v>
      </c>
      <c r="L18" s="38">
        <f>_xlfn.XLOOKUP(tbMonthlies[[#This Row],[DateVal]],tbShillerPE[Month],tbShillerPE[PE])/100</f>
        <v>0.2782</v>
      </c>
      <c r="M18" s="45">
        <f>_xlfn.XLOOKUP(tbMonthlies[[#This Row],[DateVal]],Unemployment_Rate_History[DATE],Unemployment_Rate_History[UNRATE])/100</f>
        <v>0.13300000000000001</v>
      </c>
      <c r="N18" s="46">
        <f>_xlfn.XLOOKUP(tbMonthlies[[#This Row],[DateVal]],Household_Debt_to_GDP[DATE],Household_Debt_to_GDP[HDTGPDUSQ163N],N19)</f>
        <v>84.543999999999997</v>
      </c>
    </row>
    <row r="19" spans="1:18" ht="30" customHeight="1" x14ac:dyDescent="0.25">
      <c r="A19" s="5" t="str">
        <f>TEXT(tbMonthlies[[#This Row],[DateVal]],"mmm-yy")</f>
        <v>Apr-20</v>
      </c>
      <c r="B19" s="3">
        <f>DATEVALUE(CONCATENATE("01-01-",TEXT(tbMonthlies[[#This Row],[DateVal]],"yyyy")))</f>
        <v>43831</v>
      </c>
      <c r="C19" s="20">
        <v>43922</v>
      </c>
      <c r="D19" s="13">
        <v>3.3E-3</v>
      </c>
      <c r="E19">
        <v>256.38900000000001</v>
      </c>
      <c r="F19" s="33">
        <f>_xlfn.XLOOKUP(tbMonthlies[[#This Row],[DateVal]],GDP[DATE],GDP[GDP],F20)</f>
        <v>19477.444</v>
      </c>
      <c r="G1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24711.84</v>
      </c>
      <c r="H19" s="34" t="str">
        <f>IF(tbMonthlies[[#This Row],[Wilshire 5000 TEMP]]&lt;&gt;".",tbMonthlies[[#This Row],[Wilshire 5000 TEMP]],G20)</f>
        <v>24711.84</v>
      </c>
      <c r="I19" s="35">
        <f>tbMonthlies[[#This Row],[Wilshire 5000]]/tbMonthlies[[#This Row],[US GDP]]</f>
        <v>1.2687414221291049</v>
      </c>
      <c r="J19" s="36">
        <f>_xlfn.XLOOKUP(tbMonthlies[[#This Row],[Year]],US_Median_Income[DATE],US_Median_Income[MEPAINUSA672N])</f>
        <v>35977</v>
      </c>
      <c r="K19" s="37">
        <f>tbMonthlies[[#This Row],[CPI]]/tbMonthlies[[#This Row],[US Median Income]]*100</f>
        <v>0.71264696889679524</v>
      </c>
      <c r="L19" s="38">
        <f>_xlfn.XLOOKUP(tbMonthlies[[#This Row],[DateVal]],tbShillerPE[Month],tbShillerPE[PE])/100</f>
        <v>0.24969999999999998</v>
      </c>
      <c r="M19" s="45">
        <f>_xlfn.XLOOKUP(tbMonthlies[[#This Row],[DateVal]],Unemployment_Rate_History[DATE],Unemployment_Rate_History[UNRATE])/100</f>
        <v>0.14800000000000002</v>
      </c>
      <c r="N19" s="46">
        <f>_xlfn.XLOOKUP(tbMonthlies[[#This Row],[DateVal]],Household_Debt_to_GDP[DATE],Household_Debt_to_GDP[HDTGPDUSQ163N],N20)</f>
        <v>84.543999999999997</v>
      </c>
    </row>
    <row r="20" spans="1:18" ht="30" customHeight="1" x14ac:dyDescent="0.25">
      <c r="A20" s="5" t="str">
        <f>TEXT(tbMonthlies[[#This Row],[DateVal]],"mmm-yy")</f>
        <v>Mar-20</v>
      </c>
      <c r="B20" s="3">
        <f>DATEVALUE(CONCATENATE("01-01-",TEXT(tbMonthlies[[#This Row],[DateVal]],"yyyy")))</f>
        <v>43831</v>
      </c>
      <c r="C20" s="20">
        <v>43891</v>
      </c>
      <c r="D20" s="13">
        <v>1.54E-2</v>
      </c>
      <c r="E20">
        <v>258.11500000000001</v>
      </c>
      <c r="F20" s="33">
        <f>_xlfn.XLOOKUP(tbMonthlies[[#This Row],[DateVal]],GDP[DATE],GDP[GDP],F21)</f>
        <v>21481.366999999998</v>
      </c>
      <c r="G2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30125.07</v>
      </c>
      <c r="H20" s="34" t="str">
        <f>IF(tbMonthlies[[#This Row],[Wilshire 5000 TEMP]]&lt;&gt;".",tbMonthlies[[#This Row],[Wilshire 5000 TEMP]],G21)</f>
        <v>30125.07</v>
      </c>
      <c r="I20" s="35">
        <f>tbMonthlies[[#This Row],[Wilshire 5000]]/tbMonthlies[[#This Row],[US GDP]]</f>
        <v>1.4023814220016819</v>
      </c>
      <c r="J20" s="36">
        <f>_xlfn.XLOOKUP(tbMonthlies[[#This Row],[Year]],US_Median_Income[DATE],US_Median_Income[MEPAINUSA672N])</f>
        <v>35977</v>
      </c>
      <c r="K20" s="37">
        <f>tbMonthlies[[#This Row],[CPI]]/tbMonthlies[[#This Row],[US Median Income]]*100</f>
        <v>0.71744447841676628</v>
      </c>
      <c r="L20" s="38">
        <f>_xlfn.XLOOKUP(tbMonthlies[[#This Row],[DateVal]],tbShillerPE[Month],tbShillerPE[PE])/100</f>
        <v>0.22800000000000001</v>
      </c>
      <c r="M20" s="45">
        <f>_xlfn.XLOOKUP(tbMonthlies[[#This Row],[DateVal]],Unemployment_Rate_History[DATE],Unemployment_Rate_History[UNRATE])/100</f>
        <v>4.4000000000000004E-2</v>
      </c>
      <c r="N20" s="46">
        <f>_xlfn.XLOOKUP(tbMonthlies[[#This Row],[DateVal]],Household_Debt_to_GDP[DATE],Household_Debt_to_GDP[HDTGPDUSQ163N],N21)</f>
        <v>76.477999999999994</v>
      </c>
    </row>
    <row r="21" spans="1:18" ht="30" customHeight="1" x14ac:dyDescent="0.25">
      <c r="A21" s="5" t="str">
        <f>TEXT(tbMonthlies[[#This Row],[DateVal]],"mmm-yy")</f>
        <v>Feb-20</v>
      </c>
      <c r="B21" s="3">
        <f>DATEVALUE(CONCATENATE("01-01-",TEXT(tbMonthlies[[#This Row],[DateVal]],"yyyy")))</f>
        <v>43831</v>
      </c>
      <c r="C21" s="20">
        <v>43862</v>
      </c>
      <c r="D21" s="13">
        <v>2.3300000000000001E-2</v>
      </c>
      <c r="E21">
        <v>258.678</v>
      </c>
      <c r="F21" s="33">
        <f>_xlfn.XLOOKUP(tbMonthlies[[#This Row],[DateVal]],GDP[DATE],GDP[GDP],F22)</f>
        <v>21481.366999999998</v>
      </c>
      <c r="G2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32838.17</v>
      </c>
      <c r="H21" s="34" t="str">
        <f>IF(tbMonthlies[[#This Row],[Wilshire 5000 TEMP]]&lt;&gt;".",tbMonthlies[[#This Row],[Wilshire 5000 TEMP]],G22)</f>
        <v>32838.17</v>
      </c>
      <c r="I21" s="35">
        <f>tbMonthlies[[#This Row],[Wilshire 5000]]/tbMonthlies[[#This Row],[US GDP]]</f>
        <v>1.5286815778530296</v>
      </c>
      <c r="J21" s="36">
        <f>_xlfn.XLOOKUP(tbMonthlies[[#This Row],[Year]],US_Median_Income[DATE],US_Median_Income[MEPAINUSA672N])</f>
        <v>35977</v>
      </c>
      <c r="K21" s="37">
        <f>tbMonthlies[[#This Row],[CPI]]/tbMonthlies[[#This Row],[US Median Income]]*100</f>
        <v>0.71900936709564445</v>
      </c>
      <c r="L21" s="38">
        <f>_xlfn.XLOOKUP(tbMonthlies[[#This Row],[DateVal]],tbShillerPE[Month],tbShillerPE[PE])/100</f>
        <v>0.26419999999999999</v>
      </c>
      <c r="M21" s="45">
        <f>_xlfn.XLOOKUP(tbMonthlies[[#This Row],[DateVal]],Unemployment_Rate_History[DATE],Unemployment_Rate_History[UNRATE])/100</f>
        <v>3.5000000000000003E-2</v>
      </c>
      <c r="N21" s="46">
        <f>_xlfn.XLOOKUP(tbMonthlies[[#This Row],[DateVal]],Household_Debt_to_GDP[DATE],Household_Debt_to_GDP[HDTGPDUSQ163N],N22)</f>
        <v>76.477999999999994</v>
      </c>
    </row>
    <row r="22" spans="1:18" ht="30" customHeight="1" x14ac:dyDescent="0.25">
      <c r="A22" s="5" t="str">
        <f>TEXT(tbMonthlies[[#This Row],[DateVal]],"mmm-yy")</f>
        <v>Jan-20</v>
      </c>
      <c r="B22" s="3">
        <f>DATEVALUE(CONCATENATE("01-01-",TEXT(tbMonthlies[[#This Row],[DateVal]],"yyyy")))</f>
        <v>43831</v>
      </c>
      <c r="C22" s="20">
        <v>43831</v>
      </c>
      <c r="D22" s="13">
        <v>2.4899999999999999E-2</v>
      </c>
      <c r="E22">
        <v>255.65700000000001</v>
      </c>
      <c r="F22" s="33">
        <f>_xlfn.XLOOKUP(tbMonthlies[[#This Row],[DateVal]],GDP[DATE],GDP[GDP],F23)</f>
        <v>21481.366999999998</v>
      </c>
      <c r="G2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22" s="34" t="str">
        <f>IF(tbMonthlies[[#This Row],[Wilshire 5000 TEMP]]&lt;&gt;".",tbMonthlies[[#This Row],[Wilshire 5000 TEMP]],G23)</f>
        <v>32025.86</v>
      </c>
      <c r="I22" s="35">
        <f>tbMonthlies[[#This Row],[Wilshire 5000]]/tbMonthlies[[#This Row],[US GDP]]</f>
        <v>1.4908669452926344</v>
      </c>
      <c r="J22" s="36">
        <f>_xlfn.XLOOKUP(tbMonthlies[[#This Row],[Year]],US_Median_Income[DATE],US_Median_Income[MEPAINUSA672N])</f>
        <v>35977</v>
      </c>
      <c r="K22" s="37">
        <f>tbMonthlies[[#This Row],[CPI]]/tbMonthlies[[#This Row],[US Median Income]]*100</f>
        <v>0.71061233565889315</v>
      </c>
      <c r="L22" s="38">
        <f>_xlfn.XLOOKUP(tbMonthlies[[#This Row],[DateVal]],tbShillerPE[Month],tbShillerPE[PE])/100</f>
        <v>0.24879999999999999</v>
      </c>
      <c r="M22" s="45">
        <f>_xlfn.XLOOKUP(tbMonthlies[[#This Row],[DateVal]],Unemployment_Rate_History[DATE],Unemployment_Rate_History[UNRATE])/100</f>
        <v>3.5000000000000003E-2</v>
      </c>
      <c r="N22" s="46">
        <f>_xlfn.XLOOKUP(tbMonthlies[[#This Row],[DateVal]],Household_Debt_to_GDP[DATE],Household_Debt_to_GDP[HDTGPDUSQ163N],N23)</f>
        <v>76.477999999999994</v>
      </c>
    </row>
    <row r="23" spans="1:18" ht="30" customHeight="1" x14ac:dyDescent="0.25">
      <c r="A23" s="5" t="str">
        <f>TEXT(tbMonthlies[[#This Row],[DateVal]],"mmm-yy")</f>
        <v>Dec-19</v>
      </c>
      <c r="B23" s="3">
        <f>DATEVALUE(CONCATENATE("01-01-",TEXT(tbMonthlies[[#This Row],[DateVal]],"yyyy")))</f>
        <v>43466</v>
      </c>
      <c r="C23" s="20">
        <v>43800</v>
      </c>
      <c r="D23" s="13">
        <v>2.29E-2</v>
      </c>
      <c r="E23">
        <v>256.97399999999999</v>
      </c>
      <c r="F23" s="33">
        <f>_xlfn.XLOOKUP(tbMonthlies[[#This Row],[DateVal]],GDP[DATE],GDP[GDP],F24)</f>
        <v>21694.457999999999</v>
      </c>
      <c r="G2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32025.86</v>
      </c>
      <c r="H23" s="34" t="str">
        <f>IF(tbMonthlies[[#This Row],[Wilshire 5000 TEMP]]&lt;&gt;".",tbMonthlies[[#This Row],[Wilshire 5000 TEMP]],G24)</f>
        <v>32025.86</v>
      </c>
      <c r="I23" s="35">
        <f>tbMonthlies[[#This Row],[Wilshire 5000]]/tbMonthlies[[#This Row],[US GDP]]</f>
        <v>1.4762230980833908</v>
      </c>
      <c r="J23" s="36">
        <f>_xlfn.XLOOKUP(tbMonthlies[[#This Row],[Year]],US_Median_Income[DATE],US_Median_Income[MEPAINUSA672N])</f>
        <v>35977</v>
      </c>
      <c r="K23" s="37">
        <f>tbMonthlies[[#This Row],[CPI]]/tbMonthlies[[#This Row],[US Median Income]]*100</f>
        <v>0.7142730077549545</v>
      </c>
      <c r="L23" s="38">
        <f>_xlfn.XLOOKUP(tbMonthlies[[#This Row],[DateVal]],tbShillerPE[Month],tbShillerPE[PE])/100</f>
        <v>0.2278</v>
      </c>
      <c r="M23" s="45">
        <f>_xlfn.XLOOKUP(tbMonthlies[[#This Row],[DateVal]],Unemployment_Rate_History[DATE],Unemployment_Rate_History[UNRATE])/100</f>
        <v>3.6000000000000004E-2</v>
      </c>
      <c r="N23" s="46">
        <f>_xlfn.XLOOKUP(tbMonthlies[[#This Row],[DateVal]],Household_Debt_to_GDP[DATE],Household_Debt_to_GDP[HDTGPDUSQ163N],N24)</f>
        <v>75.506</v>
      </c>
    </row>
    <row r="24" spans="1:18" ht="30" customHeight="1" x14ac:dyDescent="0.25">
      <c r="A24" s="5" t="str">
        <f>TEXT(tbMonthlies[[#This Row],[DateVal]],"mmm-yy")</f>
        <v>Nov-19</v>
      </c>
      <c r="B24" s="3">
        <f>DATEVALUE(CONCATENATE("01-01-",TEXT(tbMonthlies[[#This Row],[DateVal]],"yyyy")))</f>
        <v>43466</v>
      </c>
      <c r="C24" s="20">
        <v>43770</v>
      </c>
      <c r="D24" s="13">
        <v>2.0500000000000001E-2</v>
      </c>
      <c r="E24">
        <v>257.20800000000003</v>
      </c>
      <c r="F24" s="33">
        <f>_xlfn.XLOOKUP(tbMonthlies[[#This Row],[DateVal]],GDP[DATE],GDP[GDP],F25)</f>
        <v>21694.457999999999</v>
      </c>
      <c r="G2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31267.23</v>
      </c>
      <c r="H24" s="34" t="str">
        <f>IF(tbMonthlies[[#This Row],[Wilshire 5000 TEMP]]&lt;&gt;".",tbMonthlies[[#This Row],[Wilshire 5000 TEMP]],G25)</f>
        <v>31267.23</v>
      </c>
      <c r="I24" s="35">
        <f>tbMonthlies[[#This Row],[Wilshire 5000]]/tbMonthlies[[#This Row],[US GDP]]</f>
        <v>1.4412542594979787</v>
      </c>
      <c r="J24" s="36">
        <f>_xlfn.XLOOKUP(tbMonthlies[[#This Row],[Year]],US_Median_Income[DATE],US_Median_Income[MEPAINUSA672N])</f>
        <v>35977</v>
      </c>
      <c r="K24" s="37">
        <f>tbMonthlies[[#This Row],[CPI]]/tbMonthlies[[#This Row],[US Median Income]]*100</f>
        <v>0.71492342329821834</v>
      </c>
      <c r="L24" s="38">
        <f>_xlfn.XLOOKUP(tbMonthlies[[#This Row],[DateVal]],tbShillerPE[Month],tbShillerPE[PE])/100</f>
        <v>0.22620000000000001</v>
      </c>
      <c r="M24" s="45">
        <f>_xlfn.XLOOKUP(tbMonthlies[[#This Row],[DateVal]],Unemployment_Rate_History[DATE],Unemployment_Rate_History[UNRATE])/100</f>
        <v>3.6000000000000004E-2</v>
      </c>
      <c r="N24" s="46">
        <f>_xlfn.XLOOKUP(tbMonthlies[[#This Row],[DateVal]],Household_Debt_to_GDP[DATE],Household_Debt_to_GDP[HDTGPDUSQ163N],N25)</f>
        <v>75.506</v>
      </c>
    </row>
    <row r="25" spans="1:18" ht="30" customHeight="1" x14ac:dyDescent="0.25">
      <c r="A25" s="5" t="str">
        <f>TEXT(tbMonthlies[[#This Row],[DateVal]],"mmm-yy")</f>
        <v>Oct-19</v>
      </c>
      <c r="B25" s="3">
        <f>DATEVALUE(CONCATENATE("01-01-",TEXT(tbMonthlies[[#This Row],[DateVal]],"yyyy")))</f>
        <v>43466</v>
      </c>
      <c r="C25" s="20">
        <v>43739</v>
      </c>
      <c r="D25" s="13">
        <v>1.7600000000000001E-2</v>
      </c>
      <c r="E25">
        <v>257.346</v>
      </c>
      <c r="F25" s="33">
        <f>_xlfn.XLOOKUP(tbMonthlies[[#This Row],[DateVal]],GDP[DATE],GDP[GDP],F26)</f>
        <v>21694.457999999999</v>
      </c>
      <c r="G2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29961.89</v>
      </c>
      <c r="H25" s="34" t="str">
        <f>IF(tbMonthlies[[#This Row],[Wilshire 5000 TEMP]]&lt;&gt;".",tbMonthlies[[#This Row],[Wilshire 5000 TEMP]],G26)</f>
        <v>29961.89</v>
      </c>
      <c r="I25" s="35">
        <f>tbMonthlies[[#This Row],[Wilshire 5000]]/tbMonthlies[[#This Row],[US GDP]]</f>
        <v>1.3810849757113084</v>
      </c>
      <c r="J25" s="36">
        <f>_xlfn.XLOOKUP(tbMonthlies[[#This Row],[Year]],US_Median_Income[DATE],US_Median_Income[MEPAINUSA672N])</f>
        <v>35977</v>
      </c>
      <c r="K25" s="37">
        <f>tbMonthlies[[#This Row],[CPI]]/tbMonthlies[[#This Row],[US Median Income]]*100</f>
        <v>0.71530700169552763</v>
      </c>
      <c r="L25" s="38">
        <f>_xlfn.XLOOKUP(tbMonthlies[[#This Row],[DateVal]],tbShillerPE[Month],tbShillerPE[PE])/100</f>
        <v>0.22039999999999998</v>
      </c>
      <c r="M25" s="45">
        <f>_xlfn.XLOOKUP(tbMonthlies[[#This Row],[DateVal]],Unemployment_Rate_History[DATE],Unemployment_Rate_History[UNRATE])/100</f>
        <v>3.6000000000000004E-2</v>
      </c>
      <c r="N25" s="46">
        <f>_xlfn.XLOOKUP(tbMonthlies[[#This Row],[DateVal]],Household_Debt_to_GDP[DATE],Household_Debt_to_GDP[HDTGPDUSQ163N],N26)</f>
        <v>75.506</v>
      </c>
    </row>
    <row r="26" spans="1:18" ht="30" customHeight="1" x14ac:dyDescent="0.25">
      <c r="A26" s="5" t="str">
        <f>TEXT(tbMonthlies[[#This Row],[DateVal]],"mmm-yy")</f>
        <v>Sep-19</v>
      </c>
      <c r="B26" s="3">
        <f>DATEVALUE(CONCATENATE("01-01-",TEXT(tbMonthlies[[#This Row],[DateVal]],"yyyy")))</f>
        <v>43466</v>
      </c>
      <c r="C26" s="20">
        <v>43709</v>
      </c>
      <c r="D26" s="13">
        <v>1.7100000000000001E-2</v>
      </c>
      <c r="E26">
        <v>256.75900000000001</v>
      </c>
      <c r="F26" s="33">
        <f>_xlfn.XLOOKUP(tbMonthlies[[#This Row],[DateVal]],GDP[DATE],GDP[GDP],F27)</f>
        <v>21505.011999999999</v>
      </c>
      <c r="G2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29925.35</v>
      </c>
      <c r="H26" s="34" t="str">
        <f>IF(tbMonthlies[[#This Row],[Wilshire 5000 TEMP]]&lt;&gt;".",tbMonthlies[[#This Row],[Wilshire 5000 TEMP]],G27)</f>
        <v>29925.35</v>
      </c>
      <c r="I26" s="35">
        <f>tbMonthlies[[#This Row],[Wilshire 5000]]/tbMonthlies[[#This Row],[US GDP]]</f>
        <v>1.3915523506799252</v>
      </c>
      <c r="J26" s="36">
        <f>_xlfn.XLOOKUP(tbMonthlies[[#This Row],[Year]],US_Median_Income[DATE],US_Median_Income[MEPAINUSA672N])</f>
        <v>35977</v>
      </c>
      <c r="K26" s="37">
        <f>tbMonthlies[[#This Row],[CPI]]/tbMonthlies[[#This Row],[US Median Income]]*100</f>
        <v>0.71367540373016103</v>
      </c>
      <c r="L26" s="38">
        <f>_xlfn.XLOOKUP(tbMonthlies[[#This Row],[DateVal]],tbShillerPE[Month],tbShillerPE[PE])/100</f>
        <v>0.22440000000000002</v>
      </c>
      <c r="M26" s="45">
        <f>_xlfn.XLOOKUP(tbMonthlies[[#This Row],[DateVal]],Unemployment_Rate_History[DATE],Unemployment_Rate_History[UNRATE])/100</f>
        <v>3.5000000000000003E-2</v>
      </c>
      <c r="N26" s="46">
        <f>_xlfn.XLOOKUP(tbMonthlies[[#This Row],[DateVal]],Household_Debt_to_GDP[DATE],Household_Debt_to_GDP[HDTGPDUSQ163N],N27)</f>
        <v>75.445999999999998</v>
      </c>
    </row>
    <row r="27" spans="1:18" ht="30" customHeight="1" x14ac:dyDescent="0.25">
      <c r="A27" s="5" t="str">
        <f>TEXT(tbMonthlies[[#This Row],[DateVal]],"mmm-yy")</f>
        <v>Aug-19</v>
      </c>
      <c r="B27" s="3">
        <f>DATEVALUE(CONCATENATE("01-01-",TEXT(tbMonthlies[[#This Row],[DateVal]],"yyyy")))</f>
        <v>43466</v>
      </c>
      <c r="C27" s="20">
        <v>43678</v>
      </c>
      <c r="D27" s="13">
        <v>1.7500000000000002E-2</v>
      </c>
      <c r="E27">
        <v>256.55799999999999</v>
      </c>
      <c r="F27" s="33">
        <f>_xlfn.XLOOKUP(tbMonthlies[[#This Row],[DateVal]],GDP[DATE],GDP[GDP],F28)</f>
        <v>21505.011999999999</v>
      </c>
      <c r="G2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30376.90</v>
      </c>
      <c r="H27" s="34" t="str">
        <f>IF(tbMonthlies[[#This Row],[Wilshire 5000 TEMP]]&lt;&gt;".",tbMonthlies[[#This Row],[Wilshire 5000 TEMP]],G28)</f>
        <v>30376.90</v>
      </c>
      <c r="I27" s="35">
        <f>tbMonthlies[[#This Row],[Wilshire 5000]]/tbMonthlies[[#This Row],[US GDP]]</f>
        <v>1.4125497814183969</v>
      </c>
      <c r="J27" s="36">
        <f>_xlfn.XLOOKUP(tbMonthlies[[#This Row],[Year]],US_Median_Income[DATE],US_Median_Income[MEPAINUSA672N])</f>
        <v>35977</v>
      </c>
      <c r="K27" s="37">
        <f>tbMonthlies[[#This Row],[CPI]]/tbMonthlies[[#This Row],[US Median Income]]*100</f>
        <v>0.71311671345581895</v>
      </c>
      <c r="L27" s="38">
        <f>_xlfn.XLOOKUP(tbMonthlies[[#This Row],[DateVal]],tbShillerPE[Month],tbShillerPE[PE])/100</f>
        <v>0.2167</v>
      </c>
      <c r="M27" s="45">
        <f>_xlfn.XLOOKUP(tbMonthlies[[#This Row],[DateVal]],Unemployment_Rate_History[DATE],Unemployment_Rate_History[UNRATE])/100</f>
        <v>3.7000000000000005E-2</v>
      </c>
      <c r="N27" s="46">
        <f>_xlfn.XLOOKUP(tbMonthlies[[#This Row],[DateVal]],Household_Debt_to_GDP[DATE],Household_Debt_to_GDP[HDTGPDUSQ163N],N28)</f>
        <v>75.445999999999998</v>
      </c>
    </row>
    <row r="28" spans="1:18" ht="30" customHeight="1" x14ac:dyDescent="0.25">
      <c r="A28" s="5" t="str">
        <f>TEXT(tbMonthlies[[#This Row],[DateVal]],"mmm-yy")</f>
        <v>Jul-19</v>
      </c>
      <c r="B28" s="3">
        <f>DATEVALUE(CONCATENATE("01-01-",TEXT(tbMonthlies[[#This Row],[DateVal]],"yyyy")))</f>
        <v>43466</v>
      </c>
      <c r="C28" s="20">
        <v>43647</v>
      </c>
      <c r="D28" s="13">
        <v>1.8100000000000002E-2</v>
      </c>
      <c r="E28">
        <v>256.57100000000003</v>
      </c>
      <c r="F28" s="33">
        <f>_xlfn.XLOOKUP(tbMonthlies[[#This Row],[DateVal]],GDP[DATE],GDP[GDP],F29)</f>
        <v>21505.011999999999</v>
      </c>
      <c r="G2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30486.92</v>
      </c>
      <c r="H28" s="34" t="str">
        <f>IF(tbMonthlies[[#This Row],[Wilshire 5000 TEMP]]&lt;&gt;".",tbMonthlies[[#This Row],[Wilshire 5000 TEMP]],G29)</f>
        <v>30486.92</v>
      </c>
      <c r="I28" s="35">
        <f>tbMonthlies[[#This Row],[Wilshire 5000]]/tbMonthlies[[#This Row],[US GDP]]</f>
        <v>1.4176657980939513</v>
      </c>
      <c r="J28" s="36">
        <f>_xlfn.XLOOKUP(tbMonthlies[[#This Row],[Year]],US_Median_Income[DATE],US_Median_Income[MEPAINUSA672N])</f>
        <v>35977</v>
      </c>
      <c r="K28" s="37">
        <f>tbMonthlies[[#This Row],[CPI]]/tbMonthlies[[#This Row],[US Median Income]]*100</f>
        <v>0.71315284765266707</v>
      </c>
      <c r="L28" s="38">
        <f>_xlfn.XLOOKUP(tbMonthlies[[#This Row],[DateVal]],tbShillerPE[Month],tbShillerPE[PE])/100</f>
        <v>0.2228</v>
      </c>
      <c r="M28" s="45">
        <f>_xlfn.XLOOKUP(tbMonthlies[[#This Row],[DateVal]],Unemployment_Rate_History[DATE],Unemployment_Rate_History[UNRATE])/100</f>
        <v>3.6000000000000004E-2</v>
      </c>
      <c r="N28" s="46">
        <f>_xlfn.XLOOKUP(tbMonthlies[[#This Row],[DateVal]],Household_Debt_to_GDP[DATE],Household_Debt_to_GDP[HDTGPDUSQ163N],N29)</f>
        <v>75.445999999999998</v>
      </c>
      <c r="O28" s="13"/>
      <c r="P28" s="13"/>
      <c r="Q28" s="13"/>
      <c r="R28" s="13"/>
    </row>
    <row r="29" spans="1:18" ht="30" customHeight="1" x14ac:dyDescent="0.25">
      <c r="A29" s="5" t="str">
        <f>TEXT(tbMonthlies[[#This Row],[DateVal]],"mmm-yy")</f>
        <v>Jun-19</v>
      </c>
      <c r="B29" s="3">
        <f>DATEVALUE(CONCATENATE("01-01-",TEXT(tbMonthlies[[#This Row],[DateVal]],"yyyy")))</f>
        <v>43466</v>
      </c>
      <c r="C29" s="20">
        <v>43617</v>
      </c>
      <c r="D29" s="13">
        <v>1.6500000000000001E-2</v>
      </c>
      <c r="E29">
        <v>256.14299999999997</v>
      </c>
      <c r="F29" s="33">
        <f>_xlfn.XLOOKUP(tbMonthlies[[#This Row],[DateVal]],GDP[DATE],GDP[GDP],F30)</f>
        <v>21289.268</v>
      </c>
      <c r="G2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28369.39</v>
      </c>
      <c r="H29" s="34" t="str">
        <f>IF(tbMonthlies[[#This Row],[Wilshire 5000 TEMP]]&lt;&gt;".",tbMonthlies[[#This Row],[Wilshire 5000 TEMP]],G30)</f>
        <v>28369.39</v>
      </c>
      <c r="I29" s="35">
        <f>tbMonthlies[[#This Row],[Wilshire 5000]]/tbMonthlies[[#This Row],[US GDP]]</f>
        <v>1.332567658033146</v>
      </c>
      <c r="J29" s="36">
        <f>_xlfn.XLOOKUP(tbMonthlies[[#This Row],[Year]],US_Median_Income[DATE],US_Median_Income[MEPAINUSA672N])</f>
        <v>35977</v>
      </c>
      <c r="K29" s="37">
        <f>tbMonthlies[[#This Row],[CPI]]/tbMonthlies[[#This Row],[US Median Income]]*100</f>
        <v>0.71196319871028702</v>
      </c>
      <c r="L29" s="38">
        <f>_xlfn.XLOOKUP(tbMonthlies[[#This Row],[DateVal]],tbShillerPE[Month],tbShillerPE[PE])/100</f>
        <v>0.2137</v>
      </c>
      <c r="M29" s="45">
        <f>_xlfn.XLOOKUP(tbMonthlies[[#This Row],[DateVal]],Unemployment_Rate_History[DATE],Unemployment_Rate_History[UNRATE])/100</f>
        <v>3.6000000000000004E-2</v>
      </c>
      <c r="N29" s="46">
        <f>_xlfn.XLOOKUP(tbMonthlies[[#This Row],[DateVal]],Household_Debt_to_GDP[DATE],Household_Debt_to_GDP[HDTGPDUSQ163N],N30)</f>
        <v>75.391999999999996</v>
      </c>
    </row>
    <row r="30" spans="1:18" ht="30" customHeight="1" x14ac:dyDescent="0.25">
      <c r="A30" s="5" t="str">
        <f>TEXT(tbMonthlies[[#This Row],[DateVal]],"mmm-yy")</f>
        <v>May-19</v>
      </c>
      <c r="B30" s="3">
        <f>DATEVALUE(CONCATENATE("01-01-",TEXT(tbMonthlies[[#This Row],[DateVal]],"yyyy")))</f>
        <v>43466</v>
      </c>
      <c r="C30" s="20">
        <v>43586</v>
      </c>
      <c r="D30" s="13">
        <v>1.7899999999999999E-2</v>
      </c>
      <c r="E30">
        <v>256.09199999999998</v>
      </c>
      <c r="F30" s="33">
        <f>_xlfn.XLOOKUP(tbMonthlies[[#This Row],[DateVal]],GDP[DATE],GDP[GDP],F31)</f>
        <v>21289.268</v>
      </c>
      <c r="G3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30181.00</v>
      </c>
      <c r="H30" s="34" t="str">
        <f>IF(tbMonthlies[[#This Row],[Wilshire 5000 TEMP]]&lt;&gt;".",tbMonthlies[[#This Row],[Wilshire 5000 TEMP]],G31)</f>
        <v>30181.00</v>
      </c>
      <c r="I30" s="35">
        <f>tbMonthlies[[#This Row],[Wilshire 5000]]/tbMonthlies[[#This Row],[US GDP]]</f>
        <v>1.4176626457988128</v>
      </c>
      <c r="J30" s="36">
        <f>_xlfn.XLOOKUP(tbMonthlies[[#This Row],[Year]],US_Median_Income[DATE],US_Median_Income[MEPAINUSA672N])</f>
        <v>35977</v>
      </c>
      <c r="K30" s="37">
        <f>tbMonthlies[[#This Row],[CPI]]/tbMonthlies[[#This Row],[US Median Income]]*100</f>
        <v>0.71182144147649884</v>
      </c>
      <c r="L30" s="38">
        <f>_xlfn.XLOOKUP(tbMonthlies[[#This Row],[DateVal]],tbShillerPE[Month],tbShillerPE[PE])/100</f>
        <v>0.21149999999999999</v>
      </c>
      <c r="M30" s="45">
        <f>_xlfn.XLOOKUP(tbMonthlies[[#This Row],[DateVal]],Unemployment_Rate_History[DATE],Unemployment_Rate_History[UNRATE])/100</f>
        <v>3.7000000000000005E-2</v>
      </c>
      <c r="N30" s="46">
        <f>_xlfn.XLOOKUP(tbMonthlies[[#This Row],[DateVal]],Household_Debt_to_GDP[DATE],Household_Debt_to_GDP[HDTGPDUSQ163N],N31)</f>
        <v>75.391999999999996</v>
      </c>
    </row>
    <row r="31" spans="1:18" ht="30" customHeight="1" x14ac:dyDescent="0.25">
      <c r="A31" s="5" t="str">
        <f>TEXT(tbMonthlies[[#This Row],[DateVal]],"mmm-yy")</f>
        <v>Apr-19</v>
      </c>
      <c r="B31" s="3">
        <f>DATEVALUE(CONCATENATE("01-01-",TEXT(tbMonthlies[[#This Row],[DateVal]],"yyyy")))</f>
        <v>43466</v>
      </c>
      <c r="C31" s="20">
        <v>43556</v>
      </c>
      <c r="D31" s="13">
        <v>0.02</v>
      </c>
      <c r="E31">
        <v>255.548</v>
      </c>
      <c r="F31" s="33">
        <f>_xlfn.XLOOKUP(tbMonthlies[[#This Row],[DateVal]],GDP[DATE],GDP[GDP],F32)</f>
        <v>21289.268</v>
      </c>
      <c r="G3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29607.44</v>
      </c>
      <c r="H31" s="34" t="str">
        <f>IF(tbMonthlies[[#This Row],[Wilshire 5000 TEMP]]&lt;&gt;".",tbMonthlies[[#This Row],[Wilshire 5000 TEMP]],G32)</f>
        <v>29607.44</v>
      </c>
      <c r="I31" s="35">
        <f>tbMonthlies[[#This Row],[Wilshire 5000]]/tbMonthlies[[#This Row],[US GDP]]</f>
        <v>1.3907213719137737</v>
      </c>
      <c r="J31" s="36">
        <f>_xlfn.XLOOKUP(tbMonthlies[[#This Row],[Year]],US_Median_Income[DATE],US_Median_Income[MEPAINUSA672N])</f>
        <v>35977</v>
      </c>
      <c r="K31" s="37">
        <f>tbMonthlies[[#This Row],[CPI]]/tbMonthlies[[#This Row],[US Median Income]]*100</f>
        <v>0.71030936431609082</v>
      </c>
      <c r="L31" s="38">
        <f>_xlfn.XLOOKUP(tbMonthlies[[#This Row],[DateVal]],tbShillerPE[Month],tbShillerPE[PE])/100</f>
        <v>0.21559999999999999</v>
      </c>
      <c r="M31" s="45">
        <f>_xlfn.XLOOKUP(tbMonthlies[[#This Row],[DateVal]],Unemployment_Rate_History[DATE],Unemployment_Rate_History[UNRATE])/100</f>
        <v>3.7000000000000005E-2</v>
      </c>
      <c r="N31" s="46">
        <f>_xlfn.XLOOKUP(tbMonthlies[[#This Row],[DateVal]],Household_Debt_to_GDP[DATE],Household_Debt_to_GDP[HDTGPDUSQ163N],N32)</f>
        <v>75.391999999999996</v>
      </c>
    </row>
    <row r="32" spans="1:18" ht="30" customHeight="1" x14ac:dyDescent="0.25">
      <c r="A32" s="5" t="str">
        <f>TEXT(tbMonthlies[[#This Row],[DateVal]],"mmm-yy")</f>
        <v>Mar-19</v>
      </c>
      <c r="B32" s="3">
        <f>DATEVALUE(CONCATENATE("01-01-",TEXT(tbMonthlies[[#This Row],[DateVal]],"yyyy")))</f>
        <v>43466</v>
      </c>
      <c r="C32" s="20">
        <v>43525</v>
      </c>
      <c r="D32" s="13">
        <v>1.8599999999999998E-2</v>
      </c>
      <c r="E32">
        <v>254.202</v>
      </c>
      <c r="F32" s="33">
        <f>_xlfn.XLOOKUP(tbMonthlies[[#This Row],[DateVal]],GDP[DATE],GDP[GDP],F33)</f>
        <v>21001.591</v>
      </c>
      <c r="G3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29102.63</v>
      </c>
      <c r="H32" s="34" t="str">
        <f>IF(tbMonthlies[[#This Row],[Wilshire 5000 TEMP]]&lt;&gt;".",tbMonthlies[[#This Row],[Wilshire 5000 TEMP]],G33)</f>
        <v>29102.63</v>
      </c>
      <c r="I32" s="35">
        <f>tbMonthlies[[#This Row],[Wilshire 5000]]/tbMonthlies[[#This Row],[US GDP]]</f>
        <v>1.3857345379214365</v>
      </c>
      <c r="J32" s="36">
        <f>_xlfn.XLOOKUP(tbMonthlies[[#This Row],[Year]],US_Median_Income[DATE],US_Median_Income[MEPAINUSA672N])</f>
        <v>35977</v>
      </c>
      <c r="K32" s="37">
        <f>tbMonthlies[[#This Row],[CPI]]/tbMonthlies[[#This Row],[US Median Income]]*100</f>
        <v>0.70656808516552239</v>
      </c>
      <c r="L32" s="38">
        <f>_xlfn.XLOOKUP(tbMonthlies[[#This Row],[DateVal]],tbShillerPE[Month],tbShillerPE[PE])/100</f>
        <v>0.20860000000000001</v>
      </c>
      <c r="M32" s="45">
        <f>_xlfn.XLOOKUP(tbMonthlies[[#This Row],[DateVal]],Unemployment_Rate_History[DATE],Unemployment_Rate_History[UNRATE])/100</f>
        <v>3.7999999999999999E-2</v>
      </c>
      <c r="N32" s="46">
        <f>_xlfn.XLOOKUP(tbMonthlies[[#This Row],[DateVal]],Household_Debt_to_GDP[DATE],Household_Debt_to_GDP[HDTGPDUSQ163N],N33)</f>
        <v>75.319000000000003</v>
      </c>
    </row>
    <row r="33" spans="1:17" ht="30" customHeight="1" x14ac:dyDescent="0.25">
      <c r="A33" s="5" t="str">
        <f>TEXT(tbMonthlies[[#This Row],[DateVal]],"mmm-yy")</f>
        <v>Feb-19</v>
      </c>
      <c r="B33" s="3">
        <f>DATEVALUE(CONCATENATE("01-01-",TEXT(tbMonthlies[[#This Row],[DateVal]],"yyyy")))</f>
        <v>43466</v>
      </c>
      <c r="C33" s="20">
        <v>43497</v>
      </c>
      <c r="D33" s="13">
        <v>1.52E-2</v>
      </c>
      <c r="E33">
        <v>252.77600000000001</v>
      </c>
      <c r="F33" s="33">
        <f>_xlfn.XLOOKUP(tbMonthlies[[#This Row],[DateVal]],GDP[DATE],GDP[GDP],F34)</f>
        <v>21001.591</v>
      </c>
      <c r="G3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28026.70</v>
      </c>
      <c r="H33" s="34" t="str">
        <f>IF(tbMonthlies[[#This Row],[Wilshire 5000 TEMP]]&lt;&gt;".",tbMonthlies[[#This Row],[Wilshire 5000 TEMP]],G34)</f>
        <v>28026.70</v>
      </c>
      <c r="I33" s="35">
        <f>tbMonthlies[[#This Row],[Wilshire 5000]]/tbMonthlies[[#This Row],[US GDP]]</f>
        <v>1.3345036573657683</v>
      </c>
      <c r="J33" s="36">
        <f>_xlfn.XLOOKUP(tbMonthlies[[#This Row],[Year]],US_Median_Income[DATE],US_Median_Income[MEPAINUSA672N])</f>
        <v>35977</v>
      </c>
      <c r="K33" s="37">
        <f>tbMonthlies[[#This Row],[CPI]]/tbMonthlies[[#This Row],[US Median Income]]*100</f>
        <v>0.7026044417266587</v>
      </c>
      <c r="L33" s="38">
        <f>_xlfn.XLOOKUP(tbMonthlies[[#This Row],[DateVal]],tbShillerPE[Month],tbShillerPE[PE])/100</f>
        <v>0.20600000000000002</v>
      </c>
      <c r="M33" s="45">
        <f>_xlfn.XLOOKUP(tbMonthlies[[#This Row],[DateVal]],Unemployment_Rate_History[DATE],Unemployment_Rate_History[UNRATE])/100</f>
        <v>3.7999999999999999E-2</v>
      </c>
      <c r="N33" s="46">
        <f>_xlfn.XLOOKUP(tbMonthlies[[#This Row],[DateVal]],Household_Debt_to_GDP[DATE],Household_Debt_to_GDP[HDTGPDUSQ163N],N34)</f>
        <v>75.319000000000003</v>
      </c>
    </row>
    <row r="34" spans="1:17" ht="30" customHeight="1" x14ac:dyDescent="0.25">
      <c r="A34" s="5" t="str">
        <f>TEXT(tbMonthlies[[#This Row],[DateVal]],"mmm-yy")</f>
        <v>Jan-19</v>
      </c>
      <c r="B34" s="3">
        <f>DATEVALUE(CONCATENATE("01-01-",TEXT(tbMonthlies[[#This Row],[DateVal]],"yyyy")))</f>
        <v>43466</v>
      </c>
      <c r="C34" s="20">
        <v>43466</v>
      </c>
      <c r="D34" s="13">
        <v>1.55E-2</v>
      </c>
      <c r="E34">
        <v>251.107</v>
      </c>
      <c r="F34" s="33">
        <f>_xlfn.XLOOKUP(tbMonthlies[[#This Row],[DateVal]],GDP[DATE],GDP[GDP],F35)</f>
        <v>21001.591</v>
      </c>
      <c r="G3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34" s="34" t="str">
        <f>IF(tbMonthlies[[#This Row],[Wilshire 5000 TEMP]]&lt;&gt;".",tbMonthlies[[#This Row],[Wilshire 5000 TEMP]],G35)</f>
        <v>28448.87</v>
      </c>
      <c r="I34" s="35">
        <f>tbMonthlies[[#This Row],[Wilshire 5000]]/tbMonthlies[[#This Row],[US GDP]]</f>
        <v>1.3546054677476578</v>
      </c>
      <c r="J34" s="36">
        <f>_xlfn.XLOOKUP(tbMonthlies[[#This Row],[Year]],US_Median_Income[DATE],US_Median_Income[MEPAINUSA672N])</f>
        <v>35977</v>
      </c>
      <c r="K34" s="37">
        <f>tbMonthlies[[#This Row],[CPI]]/tbMonthlies[[#This Row],[US Median Income]]*100</f>
        <v>0.69796536676209797</v>
      </c>
      <c r="L34" s="38">
        <f>_xlfn.XLOOKUP(tbMonthlies[[#This Row],[DateVal]],tbShillerPE[Month],tbShillerPE[PE])/100</f>
        <v>0.19600000000000001</v>
      </c>
      <c r="M34" s="45">
        <f>_xlfn.XLOOKUP(tbMonthlies[[#This Row],[DateVal]],Unemployment_Rate_History[DATE],Unemployment_Rate_History[UNRATE])/100</f>
        <v>0.04</v>
      </c>
      <c r="N34" s="46">
        <f>_xlfn.XLOOKUP(tbMonthlies[[#This Row],[DateVal]],Household_Debt_to_GDP[DATE],Household_Debt_to_GDP[HDTGPDUSQ163N],N35)</f>
        <v>75.319000000000003</v>
      </c>
    </row>
    <row r="35" spans="1:17" ht="30" customHeight="1" x14ac:dyDescent="0.25">
      <c r="A35" s="5" t="str">
        <f>TEXT(tbMonthlies[[#This Row],[DateVal]],"mmm-yy")</f>
        <v>Dec-18</v>
      </c>
      <c r="B35" s="3">
        <f>DATEVALUE(CONCATENATE("01-01-",TEXT(tbMonthlies[[#This Row],[DateVal]],"yyyy")))</f>
        <v>43101</v>
      </c>
      <c r="C35" s="20">
        <v>43435</v>
      </c>
      <c r="D35" s="13">
        <v>1.9099999999999999E-2</v>
      </c>
      <c r="E35">
        <v>251.233</v>
      </c>
      <c r="F35" s="33">
        <f>_xlfn.XLOOKUP(tbMonthlies[[#This Row],[DateVal]],GDP[DATE],GDP[GDP],F36)</f>
        <v>20813.325000000001</v>
      </c>
      <c r="G3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28448.87</v>
      </c>
      <c r="H35" s="34" t="str">
        <f>IF(tbMonthlies[[#This Row],[Wilshire 5000 TEMP]]&lt;&gt;".",tbMonthlies[[#This Row],[Wilshire 5000 TEMP]],G36)</f>
        <v>28448.87</v>
      </c>
      <c r="I35" s="35">
        <f>tbMonthlies[[#This Row],[Wilshire 5000]]/tbMonthlies[[#This Row],[US GDP]]</f>
        <v>1.3668584908946551</v>
      </c>
      <c r="J35" s="36">
        <f>_xlfn.XLOOKUP(tbMonthlies[[#This Row],[Year]],US_Median_Income[DATE],US_Median_Income[MEPAINUSA672N])</f>
        <v>34317</v>
      </c>
      <c r="K35" s="37">
        <f>tbMonthlies[[#This Row],[CPI]]/tbMonthlies[[#This Row],[US Median Income]]*100</f>
        <v>0.73209488008858581</v>
      </c>
      <c r="L35" s="38">
        <f>_xlfn.XLOOKUP(tbMonthlies[[#This Row],[DateVal]],tbShillerPE[Month],tbShillerPE[PE])/100</f>
        <v>0.19390000000000002</v>
      </c>
      <c r="M35" s="45">
        <f>_xlfn.XLOOKUP(tbMonthlies[[#This Row],[DateVal]],Unemployment_Rate_History[DATE],Unemployment_Rate_History[UNRATE])/100</f>
        <v>3.9E-2</v>
      </c>
      <c r="N35" s="46">
        <f>_xlfn.XLOOKUP(tbMonthlies[[#This Row],[DateVal]],Household_Debt_to_GDP[DATE],Household_Debt_to_GDP[HDTGPDUSQ163N],N36)</f>
        <v>76.066999999999993</v>
      </c>
    </row>
    <row r="36" spans="1:17" ht="30" customHeight="1" x14ac:dyDescent="0.25">
      <c r="A36" s="5" t="str">
        <f>TEXT(tbMonthlies[[#This Row],[DateVal]],"mmm-yy")</f>
        <v>Nov-18</v>
      </c>
      <c r="B36" s="3">
        <f>DATEVALUE(CONCATENATE("01-01-",TEXT(tbMonthlies[[#This Row],[DateVal]],"yyyy")))</f>
        <v>43101</v>
      </c>
      <c r="C36" s="20">
        <v>43405</v>
      </c>
      <c r="D36" s="13">
        <v>2.18E-2</v>
      </c>
      <c r="E36">
        <v>252.03800000000001</v>
      </c>
      <c r="F36" s="33">
        <f>_xlfn.XLOOKUP(tbMonthlies[[#This Row],[DateVal]],GDP[DATE],GDP[GDP],F37)</f>
        <v>20813.325000000001</v>
      </c>
      <c r="G3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28333.88</v>
      </c>
      <c r="H36" s="34" t="str">
        <f>IF(tbMonthlies[[#This Row],[Wilshire 5000 TEMP]]&lt;&gt;".",tbMonthlies[[#This Row],[Wilshire 5000 TEMP]],G37)</f>
        <v>28333.88</v>
      </c>
      <c r="I36" s="35">
        <f>tbMonthlies[[#This Row],[Wilshire 5000]]/tbMonthlies[[#This Row],[US GDP]]</f>
        <v>1.3613336648517236</v>
      </c>
      <c r="J36" s="36">
        <f>_xlfn.XLOOKUP(tbMonthlies[[#This Row],[Year]],US_Median_Income[DATE],US_Median_Income[MEPAINUSA672N])</f>
        <v>34317</v>
      </c>
      <c r="K36" s="37">
        <f>tbMonthlies[[#This Row],[CPI]]/tbMonthlies[[#This Row],[US Median Income]]*100</f>
        <v>0.73444065623451937</v>
      </c>
      <c r="L36" s="38">
        <f>_xlfn.XLOOKUP(tbMonthlies[[#This Row],[DateVal]],tbShillerPE[Month],tbShillerPE[PE])/100</f>
        <v>0.20670000000000002</v>
      </c>
      <c r="M36" s="45">
        <f>_xlfn.XLOOKUP(tbMonthlies[[#This Row],[DateVal]],Unemployment_Rate_History[DATE],Unemployment_Rate_History[UNRATE])/100</f>
        <v>3.7999999999999999E-2</v>
      </c>
      <c r="N36" s="46">
        <f>_xlfn.XLOOKUP(tbMonthlies[[#This Row],[DateVal]],Household_Debt_to_GDP[DATE],Household_Debt_to_GDP[HDTGPDUSQ163N],N37)</f>
        <v>76.066999999999993</v>
      </c>
    </row>
    <row r="37" spans="1:17" ht="30" customHeight="1" x14ac:dyDescent="0.25">
      <c r="A37" s="5" t="str">
        <f>TEXT(tbMonthlies[[#This Row],[DateVal]],"mmm-yy")</f>
        <v>Oct-18</v>
      </c>
      <c r="B37" s="3">
        <f>DATEVALUE(CONCATENATE("01-01-",TEXT(tbMonthlies[[#This Row],[DateVal]],"yyyy")))</f>
        <v>43101</v>
      </c>
      <c r="C37" s="20">
        <v>43374</v>
      </c>
      <c r="D37" s="13">
        <v>2.52E-2</v>
      </c>
      <c r="E37">
        <v>252.88499999999999</v>
      </c>
      <c r="F37" s="33">
        <f>_xlfn.XLOOKUP(tbMonthlies[[#This Row],[DateVal]],GDP[DATE],GDP[GDP],F38)</f>
        <v>20813.325000000001</v>
      </c>
      <c r="G3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30300.98</v>
      </c>
      <c r="H37" s="34" t="str">
        <f>IF(tbMonthlies[[#This Row],[Wilshire 5000 TEMP]]&lt;&gt;".",tbMonthlies[[#This Row],[Wilshire 5000 TEMP]],G38)</f>
        <v>30300.98</v>
      </c>
      <c r="I37" s="35">
        <f>tbMonthlies[[#This Row],[Wilshire 5000]]/tbMonthlies[[#This Row],[US GDP]]</f>
        <v>1.4558452337625054</v>
      </c>
      <c r="J37" s="36">
        <f>_xlfn.XLOOKUP(tbMonthlies[[#This Row],[Year]],US_Median_Income[DATE],US_Median_Income[MEPAINUSA672N])</f>
        <v>34317</v>
      </c>
      <c r="K37" s="37">
        <f>tbMonthlies[[#This Row],[CPI]]/tbMonthlies[[#This Row],[US Median Income]]*100</f>
        <v>0.73690882070111019</v>
      </c>
      <c r="L37" s="38">
        <f>_xlfn.XLOOKUP(tbMonthlies[[#This Row],[DateVal]],tbShillerPE[Month],tbShillerPE[PE])/100</f>
        <v>0.21249999999999999</v>
      </c>
      <c r="M37" s="45">
        <f>_xlfn.XLOOKUP(tbMonthlies[[#This Row],[DateVal]],Unemployment_Rate_History[DATE],Unemployment_Rate_History[UNRATE])/100</f>
        <v>3.7999999999999999E-2</v>
      </c>
      <c r="N37" s="46">
        <f>_xlfn.XLOOKUP(tbMonthlies[[#This Row],[DateVal]],Household_Debt_to_GDP[DATE],Household_Debt_to_GDP[HDTGPDUSQ163N],N38)</f>
        <v>76.066999999999993</v>
      </c>
    </row>
    <row r="38" spans="1:17" ht="30" customHeight="1" x14ac:dyDescent="0.25">
      <c r="A38" s="5" t="str">
        <f>TEXT(tbMonthlies[[#This Row],[DateVal]],"mmm-yy")</f>
        <v>Sep-18</v>
      </c>
      <c r="B38" s="3">
        <f>DATEVALUE(CONCATENATE("01-01-",TEXT(tbMonthlies[[#This Row],[DateVal]],"yyyy")))</f>
        <v>43101</v>
      </c>
      <c r="C38" s="20">
        <v>43344</v>
      </c>
      <c r="D38" s="13">
        <v>2.2800000000000001E-2</v>
      </c>
      <c r="E38">
        <v>252.43899999999999</v>
      </c>
      <c r="F38" s="33">
        <f>_xlfn.XLOOKUP(tbMonthlies[[#This Row],[DateVal]],GDP[DATE],GDP[GDP],F39)</f>
        <v>20659.101999999999</v>
      </c>
      <c r="G3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30274.61</v>
      </c>
      <c r="H38" s="34" t="str">
        <f>IF(tbMonthlies[[#This Row],[Wilshire 5000 TEMP]]&lt;&gt;".",tbMonthlies[[#This Row],[Wilshire 5000 TEMP]],G39)</f>
        <v>30274.61</v>
      </c>
      <c r="I38" s="35">
        <f>tbMonthlies[[#This Row],[Wilshire 5000]]/tbMonthlies[[#This Row],[US GDP]]</f>
        <v>1.4654368810415865</v>
      </c>
      <c r="J38" s="36">
        <f>_xlfn.XLOOKUP(tbMonthlies[[#This Row],[Year]],US_Median_Income[DATE],US_Median_Income[MEPAINUSA672N])</f>
        <v>34317</v>
      </c>
      <c r="K38" s="37">
        <f>tbMonthlies[[#This Row],[CPI]]/tbMonthlies[[#This Row],[US Median Income]]*100</f>
        <v>0.73560917329603404</v>
      </c>
      <c r="L38" s="38">
        <f>_xlfn.XLOOKUP(tbMonthlies[[#This Row],[DateVal]],tbShillerPE[Month],tbShillerPE[PE])/100</f>
        <v>0.2225</v>
      </c>
      <c r="M38" s="45">
        <f>_xlfn.XLOOKUP(tbMonthlies[[#This Row],[DateVal]],Unemployment_Rate_History[DATE],Unemployment_Rate_History[UNRATE])/100</f>
        <v>3.7000000000000005E-2</v>
      </c>
      <c r="N38" s="46">
        <f>_xlfn.XLOOKUP(tbMonthlies[[#This Row],[DateVal]],Household_Debt_to_GDP[DATE],Household_Debt_to_GDP[HDTGPDUSQ163N],N39)</f>
        <v>76.063999999999993</v>
      </c>
    </row>
    <row r="39" spans="1:17" ht="30" customHeight="1" x14ac:dyDescent="0.25">
      <c r="A39" s="5" t="str">
        <f>TEXT(tbMonthlies[[#This Row],[DateVal]],"mmm-yy")</f>
        <v>Aug-18</v>
      </c>
      <c r="B39" s="3">
        <f>DATEVALUE(CONCATENATE("01-01-",TEXT(tbMonthlies[[#This Row],[DateVal]],"yyyy")))</f>
        <v>43101</v>
      </c>
      <c r="C39" s="20">
        <v>43313</v>
      </c>
      <c r="D39" s="13">
        <v>2.7E-2</v>
      </c>
      <c r="E39">
        <v>252.14599999999999</v>
      </c>
      <c r="F39" s="33">
        <f>_xlfn.XLOOKUP(tbMonthlies[[#This Row],[DateVal]],GDP[DATE],GDP[GDP],F40)</f>
        <v>20659.101999999999</v>
      </c>
      <c r="G3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29265.46</v>
      </c>
      <c r="H39" s="34" t="str">
        <f>IF(tbMonthlies[[#This Row],[Wilshire 5000 TEMP]]&lt;&gt;".",tbMonthlies[[#This Row],[Wilshire 5000 TEMP]],G40)</f>
        <v>29265.46</v>
      </c>
      <c r="I39" s="35">
        <f>tbMonthlies[[#This Row],[Wilshire 5000]]/tbMonthlies[[#This Row],[US GDP]]</f>
        <v>1.4165891624911868</v>
      </c>
      <c r="J39" s="36">
        <f>_xlfn.XLOOKUP(tbMonthlies[[#This Row],[Year]],US_Median_Income[DATE],US_Median_Income[MEPAINUSA672N])</f>
        <v>34317</v>
      </c>
      <c r="K39" s="37">
        <f>tbMonthlies[[#This Row],[CPI]]/tbMonthlies[[#This Row],[US Median Income]]*100</f>
        <v>0.73475536905906691</v>
      </c>
      <c r="L39" s="38">
        <f>_xlfn.XLOOKUP(tbMonthlies[[#This Row],[DateVal]],tbShillerPE[Month],tbShillerPE[PE])/100</f>
        <v>0.22370000000000001</v>
      </c>
      <c r="M39" s="45">
        <f>_xlfn.XLOOKUP(tbMonthlies[[#This Row],[DateVal]],Unemployment_Rate_History[DATE],Unemployment_Rate_History[UNRATE])/100</f>
        <v>3.7999999999999999E-2</v>
      </c>
      <c r="N39" s="46">
        <f>_xlfn.XLOOKUP(tbMonthlies[[#This Row],[DateVal]],Household_Debt_to_GDP[DATE],Household_Debt_to_GDP[HDTGPDUSQ163N],N40)</f>
        <v>76.063999999999993</v>
      </c>
    </row>
    <row r="40" spans="1:17" ht="30" customHeight="1" x14ac:dyDescent="0.25">
      <c r="A40" s="5" t="str">
        <f>TEXT(tbMonthlies[[#This Row],[DateVal]],"mmm-yy")</f>
        <v>Jul-18</v>
      </c>
      <c r="B40" s="3">
        <f>DATEVALUE(CONCATENATE("01-01-",TEXT(tbMonthlies[[#This Row],[DateVal]],"yyyy")))</f>
        <v>43101</v>
      </c>
      <c r="C40" s="20">
        <v>43282</v>
      </c>
      <c r="D40" s="13">
        <v>2.9499999999999998E-2</v>
      </c>
      <c r="E40">
        <v>252.006</v>
      </c>
      <c r="F40" s="33">
        <f>_xlfn.XLOOKUP(tbMonthlies[[#This Row],[DateVal]],GDP[DATE],GDP[GDP],F41)</f>
        <v>20659.101999999999</v>
      </c>
      <c r="G4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28393.75</v>
      </c>
      <c r="H40" s="34" t="str">
        <f>IF(tbMonthlies[[#This Row],[Wilshire 5000 TEMP]]&lt;&gt;".",tbMonthlies[[#This Row],[Wilshire 5000 TEMP]],G41)</f>
        <v>28393.75</v>
      </c>
      <c r="I40" s="35">
        <f>tbMonthlies[[#This Row],[Wilshire 5000]]/tbMonthlies[[#This Row],[US GDP]]</f>
        <v>1.3743942016453572</v>
      </c>
      <c r="J40" s="36">
        <f>_xlfn.XLOOKUP(tbMonthlies[[#This Row],[Year]],US_Median_Income[DATE],US_Median_Income[MEPAINUSA672N])</f>
        <v>34317</v>
      </c>
      <c r="K40" s="37">
        <f>tbMonthlies[[#This Row],[CPI]]/tbMonthlies[[#This Row],[US Median Income]]*100</f>
        <v>0.73434740799020892</v>
      </c>
      <c r="L40" s="38">
        <f>_xlfn.XLOOKUP(tbMonthlies[[#This Row],[DateVal]],tbShillerPE[Month],tbShillerPE[PE])/100</f>
        <v>0.22329999999999997</v>
      </c>
      <c r="M40" s="45">
        <f>_xlfn.XLOOKUP(tbMonthlies[[#This Row],[DateVal]],Unemployment_Rate_History[DATE],Unemployment_Rate_History[UNRATE])/100</f>
        <v>3.7999999999999999E-2</v>
      </c>
      <c r="N40" s="46">
        <f>_xlfn.XLOOKUP(tbMonthlies[[#This Row],[DateVal]],Household_Debt_to_GDP[DATE],Household_Debt_to_GDP[HDTGPDUSQ163N],N41)</f>
        <v>76.063999999999993</v>
      </c>
      <c r="O40" s="13"/>
      <c r="P40" s="13"/>
      <c r="Q40" s="13"/>
    </row>
    <row r="41" spans="1:17" ht="30" customHeight="1" x14ac:dyDescent="0.25">
      <c r="A41" s="5" t="str">
        <f>TEXT(tbMonthlies[[#This Row],[DateVal]],"mmm-yy")</f>
        <v>Jun-18</v>
      </c>
      <c r="B41" s="3">
        <f>DATEVALUE(CONCATENATE("01-01-",TEXT(tbMonthlies[[#This Row],[DateVal]],"yyyy")))</f>
        <v>43101</v>
      </c>
      <c r="C41" s="20">
        <v>43252</v>
      </c>
      <c r="D41" s="13">
        <v>2.87E-2</v>
      </c>
      <c r="E41">
        <v>251.989</v>
      </c>
      <c r="F41" s="33">
        <f>_xlfn.XLOOKUP(tbMonthlies[[#This Row],[DateVal]],GDP[DATE],GDP[GDP],F42)</f>
        <v>20492.491999999998</v>
      </c>
      <c r="G4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28515.19</v>
      </c>
      <c r="H41" s="34" t="str">
        <f>IF(tbMonthlies[[#This Row],[Wilshire 5000 TEMP]]&lt;&gt;".",tbMonthlies[[#This Row],[Wilshire 5000 TEMP]],G42)</f>
        <v>28515.19</v>
      </c>
      <c r="I41" s="35">
        <f>tbMonthlies[[#This Row],[Wilshire 5000]]/tbMonthlies[[#This Row],[US GDP]]</f>
        <v>1.3914945044263041</v>
      </c>
      <c r="J41" s="36">
        <f>_xlfn.XLOOKUP(tbMonthlies[[#This Row],[Year]],US_Median_Income[DATE],US_Median_Income[MEPAINUSA672N])</f>
        <v>34317</v>
      </c>
      <c r="K41" s="37">
        <f>tbMonthlies[[#This Row],[CPI]]/tbMonthlies[[#This Row],[US Median Income]]*100</f>
        <v>0.73429786986041901</v>
      </c>
      <c r="L41" s="38">
        <f>_xlfn.XLOOKUP(tbMonthlies[[#This Row],[DateVal]],tbShillerPE[Month],tbShillerPE[PE])/100</f>
        <v>0.22489999999999999</v>
      </c>
      <c r="M41" s="45">
        <f>_xlfn.XLOOKUP(tbMonthlies[[#This Row],[DateVal]],Unemployment_Rate_History[DATE],Unemployment_Rate_History[UNRATE])/100</f>
        <v>0.04</v>
      </c>
      <c r="N41" s="46">
        <f>_xlfn.XLOOKUP(tbMonthlies[[#This Row],[DateVal]],Household_Debt_to_GDP[DATE],Household_Debt_to_GDP[HDTGPDUSQ163N],N42)</f>
        <v>75.915999999999997</v>
      </c>
    </row>
    <row r="42" spans="1:17" ht="30" customHeight="1" x14ac:dyDescent="0.25">
      <c r="A42" s="5" t="str">
        <f>TEXT(tbMonthlies[[#This Row],[DateVal]],"mmm-yy")</f>
        <v>May-18</v>
      </c>
      <c r="B42" s="3">
        <f>DATEVALUE(CONCATENATE("01-01-",TEXT(tbMonthlies[[#This Row],[DateVal]],"yyyy")))</f>
        <v>43101</v>
      </c>
      <c r="C42" s="20">
        <v>43221</v>
      </c>
      <c r="D42" s="13">
        <v>2.8000000000000001E-2</v>
      </c>
      <c r="E42">
        <v>251.58799999999999</v>
      </c>
      <c r="F42" s="33">
        <f>_xlfn.XLOOKUP(tbMonthlies[[#This Row],[DateVal]],GDP[DATE],GDP[GDP],F43)</f>
        <v>20492.491999999998</v>
      </c>
      <c r="G4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27590.65</v>
      </c>
      <c r="H42" s="34" t="str">
        <f>IF(tbMonthlies[[#This Row],[Wilshire 5000 TEMP]]&lt;&gt;".",tbMonthlies[[#This Row],[Wilshire 5000 TEMP]],G43)</f>
        <v>27590.65</v>
      </c>
      <c r="I42" s="35">
        <f>tbMonthlies[[#This Row],[Wilshire 5000]]/tbMonthlies[[#This Row],[US GDP]]</f>
        <v>1.3463784687582165</v>
      </c>
      <c r="J42" s="36">
        <f>_xlfn.XLOOKUP(tbMonthlies[[#This Row],[Year]],US_Median_Income[DATE],US_Median_Income[MEPAINUSA672N])</f>
        <v>34317</v>
      </c>
      <c r="K42" s="37">
        <f>tbMonthlies[[#This Row],[CPI]]/tbMonthlies[[#This Row],[US Median Income]]*100</f>
        <v>0.73312935279890434</v>
      </c>
      <c r="L42" s="38">
        <f>_xlfn.XLOOKUP(tbMonthlies[[#This Row],[DateVal]],tbShillerPE[Month],tbShillerPE[PE])/100</f>
        <v>0.22489999999999999</v>
      </c>
      <c r="M42" s="45">
        <f>_xlfn.XLOOKUP(tbMonthlies[[#This Row],[DateVal]],Unemployment_Rate_History[DATE],Unemployment_Rate_History[UNRATE])/100</f>
        <v>3.7999999999999999E-2</v>
      </c>
      <c r="N42" s="46">
        <f>_xlfn.XLOOKUP(tbMonthlies[[#This Row],[DateVal]],Household_Debt_to_GDP[DATE],Household_Debt_to_GDP[HDTGPDUSQ163N],N43)</f>
        <v>75.915999999999997</v>
      </c>
    </row>
    <row r="43" spans="1:17" ht="30" customHeight="1" x14ac:dyDescent="0.25">
      <c r="A43" s="5" t="str">
        <f>TEXT(tbMonthlies[[#This Row],[DateVal]],"mmm-yy")</f>
        <v>Apr-18</v>
      </c>
      <c r="B43" s="3">
        <f>DATEVALUE(CONCATENATE("01-01-",TEXT(tbMonthlies[[#This Row],[DateVal]],"yyyy")))</f>
        <v>43101</v>
      </c>
      <c r="C43" s="20">
        <v>43191</v>
      </c>
      <c r="D43" s="13">
        <v>2.46E-2</v>
      </c>
      <c r="E43">
        <v>250.54599999999999</v>
      </c>
      <c r="F43" s="33">
        <f>_xlfn.XLOOKUP(tbMonthlies[[#This Row],[DateVal]],GDP[DATE],GDP[GDP],F44)</f>
        <v>20492.491999999998</v>
      </c>
      <c r="G4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43" s="34" t="str">
        <f>IF(tbMonthlies[[#This Row],[Wilshire 5000 TEMP]]&lt;&gt;".",tbMonthlies[[#This Row],[Wilshire 5000 TEMP]],G44)</f>
        <v>27704.52</v>
      </c>
      <c r="I43" s="35">
        <f>tbMonthlies[[#This Row],[Wilshire 5000]]/tbMonthlies[[#This Row],[US GDP]]</f>
        <v>1.351935138000786</v>
      </c>
      <c r="J43" s="36">
        <f>_xlfn.XLOOKUP(tbMonthlies[[#This Row],[Year]],US_Median_Income[DATE],US_Median_Income[MEPAINUSA672N])</f>
        <v>34317</v>
      </c>
      <c r="K43" s="37">
        <f>tbMonthlies[[#This Row],[CPI]]/tbMonthlies[[#This Row],[US Median Income]]*100</f>
        <v>0.73009295684354691</v>
      </c>
      <c r="L43" s="38">
        <f>_xlfn.XLOOKUP(tbMonthlies[[#This Row],[DateVal]],tbShillerPE[Month],tbShillerPE[PE])/100</f>
        <v>0.2253</v>
      </c>
      <c r="M43" s="45">
        <f>_xlfn.XLOOKUP(tbMonthlies[[#This Row],[DateVal]],Unemployment_Rate_History[DATE],Unemployment_Rate_History[UNRATE])/100</f>
        <v>0.04</v>
      </c>
      <c r="N43" s="46">
        <f>_xlfn.XLOOKUP(tbMonthlies[[#This Row],[DateVal]],Household_Debt_to_GDP[DATE],Household_Debt_to_GDP[HDTGPDUSQ163N],N44)</f>
        <v>75.915999999999997</v>
      </c>
    </row>
    <row r="44" spans="1:17" ht="30" customHeight="1" x14ac:dyDescent="0.25">
      <c r="A44" s="5" t="str">
        <f>TEXT(tbMonthlies[[#This Row],[DateVal]],"mmm-yy")</f>
        <v>Mar-18</v>
      </c>
      <c r="B44" s="3">
        <f>DATEVALUE(CONCATENATE("01-01-",TEXT(tbMonthlies[[#This Row],[DateVal]],"yyyy")))</f>
        <v>43101</v>
      </c>
      <c r="C44" s="20">
        <v>43160</v>
      </c>
      <c r="D44" s="13">
        <v>2.3599999999999999E-2</v>
      </c>
      <c r="E44">
        <v>249.554</v>
      </c>
      <c r="F44" s="33">
        <f>_xlfn.XLOOKUP(tbMonthlies[[#This Row],[DateVal]],GDP[DATE],GDP[GDP],F45)</f>
        <v>20143.716</v>
      </c>
      <c r="G4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27704.52</v>
      </c>
      <c r="H44" s="34" t="str">
        <f>IF(tbMonthlies[[#This Row],[Wilshire 5000 TEMP]]&lt;&gt;".",tbMonthlies[[#This Row],[Wilshire 5000 TEMP]],G45)</f>
        <v>27704.52</v>
      </c>
      <c r="I44" s="35">
        <f>tbMonthlies[[#This Row],[Wilshire 5000]]/tbMonthlies[[#This Row],[US GDP]]</f>
        <v>1.3753430598405973</v>
      </c>
      <c r="J44" s="36">
        <f>_xlfn.XLOOKUP(tbMonthlies[[#This Row],[Year]],US_Median_Income[DATE],US_Median_Income[MEPAINUSA672N])</f>
        <v>34317</v>
      </c>
      <c r="K44" s="37">
        <f>tbMonthlies[[#This Row],[CPI]]/tbMonthlies[[#This Row],[US Median Income]]*100</f>
        <v>0.72720226126992449</v>
      </c>
      <c r="L44" s="38">
        <f>_xlfn.XLOOKUP(tbMonthlies[[#This Row],[DateVal]],tbShillerPE[Month],tbShillerPE[PE])/100</f>
        <v>0.2341</v>
      </c>
      <c r="M44" s="45">
        <f>_xlfn.XLOOKUP(tbMonthlies[[#This Row],[DateVal]],Unemployment_Rate_History[DATE],Unemployment_Rate_History[UNRATE])/100</f>
        <v>0.04</v>
      </c>
      <c r="N44" s="46">
        <f>_xlfn.XLOOKUP(tbMonthlies[[#This Row],[DateVal]],Household_Debt_to_GDP[DATE],Household_Debt_to_GDP[HDTGPDUSQ163N],N45)</f>
        <v>76.381</v>
      </c>
    </row>
    <row r="45" spans="1:17" ht="30" customHeight="1" x14ac:dyDescent="0.25">
      <c r="A45" s="5" t="str">
        <f>TEXT(tbMonthlies[[#This Row],[DateVal]],"mmm-yy")</f>
        <v>Feb-18</v>
      </c>
      <c r="B45" s="3">
        <f>DATEVALUE(CONCATENATE("01-01-",TEXT(tbMonthlies[[#This Row],[DateVal]],"yyyy")))</f>
        <v>43101</v>
      </c>
      <c r="C45" s="20">
        <v>43132</v>
      </c>
      <c r="D45" s="13">
        <v>2.2100000000000002E-2</v>
      </c>
      <c r="E45">
        <v>248.99100000000001</v>
      </c>
      <c r="F45" s="33">
        <f>_xlfn.XLOOKUP(tbMonthlies[[#This Row],[DateVal]],GDP[DATE],GDP[GDP],F46)</f>
        <v>20143.716</v>
      </c>
      <c r="G4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29230.80</v>
      </c>
      <c r="H45" s="34" t="str">
        <f>IF(tbMonthlies[[#This Row],[Wilshire 5000 TEMP]]&lt;&gt;".",tbMonthlies[[#This Row],[Wilshire 5000 TEMP]],G46)</f>
        <v>29230.80</v>
      </c>
      <c r="I45" s="35">
        <f>tbMonthlies[[#This Row],[Wilshire 5000]]/tbMonthlies[[#This Row],[US GDP]]</f>
        <v>1.4511125951140296</v>
      </c>
      <c r="J45" s="36">
        <f>_xlfn.XLOOKUP(tbMonthlies[[#This Row],[Year]],US_Median_Income[DATE],US_Median_Income[MEPAINUSA672N])</f>
        <v>34317</v>
      </c>
      <c r="K45" s="37">
        <f>tbMonthlies[[#This Row],[CPI]]/tbMonthlies[[#This Row],[US Median Income]]*100</f>
        <v>0.72556167497158841</v>
      </c>
      <c r="L45" s="38">
        <f>_xlfn.XLOOKUP(tbMonthlies[[#This Row],[DateVal]],tbShillerPE[Month],tbShillerPE[PE])/100</f>
        <v>0.2382</v>
      </c>
      <c r="M45" s="45">
        <f>_xlfn.XLOOKUP(tbMonthlies[[#This Row],[DateVal]],Unemployment_Rate_History[DATE],Unemployment_Rate_History[UNRATE])/100</f>
        <v>4.0999999999999995E-2</v>
      </c>
      <c r="N45" s="46">
        <f>_xlfn.XLOOKUP(tbMonthlies[[#This Row],[DateVal]],Household_Debt_to_GDP[DATE],Household_Debt_to_GDP[HDTGPDUSQ163N],N46)</f>
        <v>76.381</v>
      </c>
    </row>
    <row r="46" spans="1:17" ht="30" customHeight="1" x14ac:dyDescent="0.25">
      <c r="A46" s="5" t="str">
        <f>TEXT(tbMonthlies[[#This Row],[DateVal]],"mmm-yy")</f>
        <v>Jan-18</v>
      </c>
      <c r="B46" s="3">
        <f>DATEVALUE(CONCATENATE("01-01-",TEXT(tbMonthlies[[#This Row],[DateVal]],"yyyy")))</f>
        <v>43101</v>
      </c>
      <c r="C46" s="20">
        <v>43101</v>
      </c>
      <c r="D46" s="13">
        <v>2.07E-2</v>
      </c>
      <c r="E46">
        <v>245.12</v>
      </c>
      <c r="F46" s="33">
        <f>_xlfn.XLOOKUP(tbMonthlies[[#This Row],[DateVal]],GDP[DATE],GDP[GDP],F47)</f>
        <v>20143.716</v>
      </c>
      <c r="G4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46" s="34" t="str">
        <f>IF(tbMonthlies[[#This Row],[Wilshire 5000 TEMP]]&lt;&gt;".",tbMonthlies[[#This Row],[Wilshire 5000 TEMP]],G47)</f>
        <v>27450.47</v>
      </c>
      <c r="I46" s="35">
        <f>tbMonthlies[[#This Row],[Wilshire 5000]]/tbMonthlies[[#This Row],[US GDP]]</f>
        <v>1.3627311862419029</v>
      </c>
      <c r="J46" s="36">
        <f>_xlfn.XLOOKUP(tbMonthlies[[#This Row],[Year]],US_Median_Income[DATE],US_Median_Income[MEPAINUSA672N])</f>
        <v>34317</v>
      </c>
      <c r="K46" s="37">
        <f>tbMonthlies[[#This Row],[CPI]]/tbMonthlies[[#This Row],[US Median Income]]*100</f>
        <v>0.7142815514176647</v>
      </c>
      <c r="L46" s="38">
        <f>_xlfn.XLOOKUP(tbMonthlies[[#This Row],[DateVal]],tbShillerPE[Month],tbShillerPE[PE])/100</f>
        <v>0.24969999999999998</v>
      </c>
      <c r="M46" s="45">
        <f>_xlfn.XLOOKUP(tbMonthlies[[#This Row],[DateVal]],Unemployment_Rate_History[DATE],Unemployment_Rate_History[UNRATE])/100</f>
        <v>0.04</v>
      </c>
      <c r="N46" s="46">
        <f>_xlfn.XLOOKUP(tbMonthlies[[#This Row],[DateVal]],Household_Debt_to_GDP[DATE],Household_Debt_to_GDP[HDTGPDUSQ163N],N47)</f>
        <v>76.381</v>
      </c>
    </row>
    <row r="47" spans="1:17" ht="30" customHeight="1" x14ac:dyDescent="0.25">
      <c r="A47" s="5" t="str">
        <f>TEXT(tbMonthlies[[#This Row],[DateVal]],"mmm-yy")</f>
        <v>Dec-17</v>
      </c>
      <c r="B47" s="3">
        <f>DATEVALUE(CONCATENATE("01-01-",TEXT(tbMonthlies[[#This Row],[DateVal]],"yyyy")))</f>
        <v>42736</v>
      </c>
      <c r="C47" s="20">
        <v>43070</v>
      </c>
      <c r="D47" s="13">
        <v>2.1100000000000001E-2</v>
      </c>
      <c r="E47">
        <v>246.524</v>
      </c>
      <c r="F47" s="33">
        <f>_xlfn.XLOOKUP(tbMonthlies[[#This Row],[DateVal]],GDP[DATE],GDP[GDP],F48)</f>
        <v>19882.965</v>
      </c>
      <c r="G4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27450.47</v>
      </c>
      <c r="H47" s="34" t="str">
        <f>IF(tbMonthlies[[#This Row],[Wilshire 5000 TEMP]]&lt;&gt;".",tbMonthlies[[#This Row],[Wilshire 5000 TEMP]],G48)</f>
        <v>27450.47</v>
      </c>
      <c r="I47" s="35">
        <f>tbMonthlies[[#This Row],[Wilshire 5000]]/tbMonthlies[[#This Row],[US GDP]]</f>
        <v>1.3806024403302024</v>
      </c>
      <c r="J47" s="36">
        <f>_xlfn.XLOOKUP(tbMonthlies[[#This Row],[Year]],US_Median_Income[DATE],US_Median_Income[MEPAINUSA672N])</f>
        <v>33334</v>
      </c>
      <c r="K47" s="37">
        <f>tbMonthlies[[#This Row],[CPI]]/tbMonthlies[[#This Row],[US Median Income]]*100</f>
        <v>0.73955720885582288</v>
      </c>
      <c r="L47" s="38">
        <f>_xlfn.XLOOKUP(tbMonthlies[[#This Row],[DateVal]],tbShillerPE[Month],tbShillerPE[PE])/100</f>
        <v>0.24249999999999999</v>
      </c>
      <c r="M47" s="45">
        <f>_xlfn.XLOOKUP(tbMonthlies[[#This Row],[DateVal]],Unemployment_Rate_History[DATE],Unemployment_Rate_History[UNRATE])/100</f>
        <v>4.0999999999999995E-2</v>
      </c>
      <c r="N47" s="46">
        <f>_xlfn.XLOOKUP(tbMonthlies[[#This Row],[DateVal]],Household_Debt_to_GDP[DATE],Household_Debt_to_GDP[HDTGPDUSQ163N],N48)</f>
        <v>77.341999999999999</v>
      </c>
    </row>
    <row r="48" spans="1:17" ht="30" customHeight="1" x14ac:dyDescent="0.25">
      <c r="A48" s="5" t="str">
        <f>TEXT(tbMonthlies[[#This Row],[DateVal]],"mmm-yy")</f>
        <v>Nov-17</v>
      </c>
      <c r="B48" s="3">
        <f>DATEVALUE(CONCATENATE("01-01-",TEXT(tbMonthlies[[#This Row],[DateVal]],"yyyy")))</f>
        <v>42736</v>
      </c>
      <c r="C48" s="20">
        <v>43040</v>
      </c>
      <c r="D48" s="13">
        <v>2.1999999999999999E-2</v>
      </c>
      <c r="E48">
        <v>246.66900000000001</v>
      </c>
      <c r="F48" s="33">
        <f>_xlfn.XLOOKUP(tbMonthlies[[#This Row],[DateVal]],GDP[DATE],GDP[GDP],F49)</f>
        <v>19882.965</v>
      </c>
      <c r="G4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26783.35</v>
      </c>
      <c r="H48" s="34" t="str">
        <f>IF(tbMonthlies[[#This Row],[Wilshire 5000 TEMP]]&lt;&gt;".",tbMonthlies[[#This Row],[Wilshire 5000 TEMP]],G49)</f>
        <v>26783.35</v>
      </c>
      <c r="I48" s="35">
        <f>tbMonthlies[[#This Row],[Wilshire 5000]]/tbMonthlies[[#This Row],[US GDP]]</f>
        <v>1.3470501004251629</v>
      </c>
      <c r="J48" s="36">
        <f>_xlfn.XLOOKUP(tbMonthlies[[#This Row],[Year]],US_Median_Income[DATE],US_Median_Income[MEPAINUSA672N])</f>
        <v>33334</v>
      </c>
      <c r="K48" s="37">
        <f>tbMonthlies[[#This Row],[CPI]]/tbMonthlies[[#This Row],[US Median Income]]*100</f>
        <v>0.73999220015599687</v>
      </c>
      <c r="L48" s="38">
        <f>_xlfn.XLOOKUP(tbMonthlies[[#This Row],[DateVal]],tbShillerPE[Month],tbShillerPE[PE])/100</f>
        <v>0.23809999999999998</v>
      </c>
      <c r="M48" s="45">
        <f>_xlfn.XLOOKUP(tbMonthlies[[#This Row],[DateVal]],Unemployment_Rate_History[DATE],Unemployment_Rate_History[UNRATE])/100</f>
        <v>4.2000000000000003E-2</v>
      </c>
      <c r="N48" s="46">
        <f>_xlfn.XLOOKUP(tbMonthlies[[#This Row],[DateVal]],Household_Debt_to_GDP[DATE],Household_Debt_to_GDP[HDTGPDUSQ163N],N49)</f>
        <v>77.341999999999999</v>
      </c>
    </row>
    <row r="49" spans="1:17" ht="30" customHeight="1" x14ac:dyDescent="0.25">
      <c r="A49" s="5" t="str">
        <f>TEXT(tbMonthlies[[#This Row],[DateVal]],"mmm-yy")</f>
        <v>Oct-17</v>
      </c>
      <c r="B49" s="3">
        <f>DATEVALUE(CONCATENATE("01-01-",TEXT(tbMonthlies[[#This Row],[DateVal]],"yyyy")))</f>
        <v>42736</v>
      </c>
      <c r="C49" s="20">
        <v>43009</v>
      </c>
      <c r="D49" s="13">
        <v>2.0400000000000001E-2</v>
      </c>
      <c r="E49">
        <v>246.66300000000001</v>
      </c>
      <c r="F49" s="33">
        <f>_xlfn.XLOOKUP(tbMonthlies[[#This Row],[DateVal]],GDP[DATE],GDP[GDP],F50)</f>
        <v>19882.965</v>
      </c>
      <c r="G4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26238.52</v>
      </c>
      <c r="H49" s="34" t="str">
        <f>IF(tbMonthlies[[#This Row],[Wilshire 5000 TEMP]]&lt;&gt;".",tbMonthlies[[#This Row],[Wilshire 5000 TEMP]],G50)</f>
        <v>26238.52</v>
      </c>
      <c r="I49" s="35">
        <f>tbMonthlies[[#This Row],[Wilshire 5000]]/tbMonthlies[[#This Row],[US GDP]]</f>
        <v>1.3196482516566317</v>
      </c>
      <c r="J49" s="36">
        <f>_xlfn.XLOOKUP(tbMonthlies[[#This Row],[Year]],US_Median_Income[DATE],US_Median_Income[MEPAINUSA672N])</f>
        <v>33334</v>
      </c>
      <c r="K49" s="37">
        <f>tbMonthlies[[#This Row],[CPI]]/tbMonthlies[[#This Row],[US Median Income]]*100</f>
        <v>0.73997420051598972</v>
      </c>
      <c r="L49" s="38">
        <f>_xlfn.XLOOKUP(tbMonthlies[[#This Row],[DateVal]],tbShillerPE[Month],tbShillerPE[PE])/100</f>
        <v>0.23670000000000002</v>
      </c>
      <c r="M49" s="45">
        <f>_xlfn.XLOOKUP(tbMonthlies[[#This Row],[DateVal]],Unemployment_Rate_History[DATE],Unemployment_Rate_History[UNRATE])/100</f>
        <v>4.0999999999999995E-2</v>
      </c>
      <c r="N49" s="46">
        <f>_xlfn.XLOOKUP(tbMonthlies[[#This Row],[DateVal]],Household_Debt_to_GDP[DATE],Household_Debt_to_GDP[HDTGPDUSQ163N],N50)</f>
        <v>77.341999999999999</v>
      </c>
    </row>
    <row r="50" spans="1:17" ht="30" customHeight="1" x14ac:dyDescent="0.25">
      <c r="A50" s="5" t="str">
        <f>TEXT(tbMonthlies[[#This Row],[DateVal]],"mmm-yy")</f>
        <v>Sep-17</v>
      </c>
      <c r="B50" s="3">
        <f>DATEVALUE(CONCATENATE("01-01-",TEXT(tbMonthlies[[#This Row],[DateVal]],"yyyy")))</f>
        <v>42736</v>
      </c>
      <c r="C50" s="20">
        <v>42979</v>
      </c>
      <c r="D50" s="13">
        <v>2.23E-2</v>
      </c>
      <c r="E50">
        <v>246.81899999999999</v>
      </c>
      <c r="F50" s="33">
        <f>_xlfn.XLOOKUP(tbMonthlies[[#This Row],[DateVal]],GDP[DATE],GDP[GDP],F51)</f>
        <v>19558.692999999999</v>
      </c>
      <c r="G5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25725.01</v>
      </c>
      <c r="H50" s="34" t="str">
        <f>IF(tbMonthlies[[#This Row],[Wilshire 5000 TEMP]]&lt;&gt;".",tbMonthlies[[#This Row],[Wilshire 5000 TEMP]],G51)</f>
        <v>25725.01</v>
      </c>
      <c r="I50" s="35">
        <f>tbMonthlies[[#This Row],[Wilshire 5000]]/tbMonthlies[[#This Row],[US GDP]]</f>
        <v>1.3152724468858936</v>
      </c>
      <c r="J50" s="36">
        <f>_xlfn.XLOOKUP(tbMonthlies[[#This Row],[Year]],US_Median_Income[DATE],US_Median_Income[MEPAINUSA672N])</f>
        <v>33334</v>
      </c>
      <c r="K50" s="37">
        <f>tbMonthlies[[#This Row],[CPI]]/tbMonthlies[[#This Row],[US Median Income]]*100</f>
        <v>0.74044219115617682</v>
      </c>
      <c r="L50" s="38">
        <f>_xlfn.XLOOKUP(tbMonthlies[[#This Row],[DateVal]],tbShillerPE[Month],tbShillerPE[PE])/100</f>
        <v>0.23280000000000001</v>
      </c>
      <c r="M50" s="45">
        <f>_xlfn.XLOOKUP(tbMonthlies[[#This Row],[DateVal]],Unemployment_Rate_History[DATE],Unemployment_Rate_History[UNRATE])/100</f>
        <v>4.2000000000000003E-2</v>
      </c>
      <c r="N50" s="46">
        <f>_xlfn.XLOOKUP(tbMonthlies[[#This Row],[DateVal]],Household_Debt_to_GDP[DATE],Household_Debt_to_GDP[HDTGPDUSQ163N],N51)</f>
        <v>77.543999999999997</v>
      </c>
    </row>
    <row r="51" spans="1:17" ht="30" customHeight="1" x14ac:dyDescent="0.25">
      <c r="A51" s="5" t="str">
        <f>TEXT(tbMonthlies[[#This Row],[DateVal]],"mmm-yy")</f>
        <v>Aug-17</v>
      </c>
      <c r="B51" s="3">
        <f>DATEVALUE(CONCATENATE("01-01-",TEXT(tbMonthlies[[#This Row],[DateVal]],"yyyy")))</f>
        <v>42736</v>
      </c>
      <c r="C51" s="20">
        <v>42948</v>
      </c>
      <c r="D51" s="13">
        <v>1.9400000000000001E-2</v>
      </c>
      <c r="E51">
        <v>245.51900000000001</v>
      </c>
      <c r="F51" s="33">
        <f>_xlfn.XLOOKUP(tbMonthlies[[#This Row],[DateVal]],GDP[DATE],GDP[GDP],F52)</f>
        <v>19558.692999999999</v>
      </c>
      <c r="G5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25747.76</v>
      </c>
      <c r="H51" s="34" t="str">
        <f>IF(tbMonthlies[[#This Row],[Wilshire 5000 TEMP]]&lt;&gt;".",tbMonthlies[[#This Row],[Wilshire 5000 TEMP]],G52)</f>
        <v>25747.76</v>
      </c>
      <c r="I51" s="35">
        <f>tbMonthlies[[#This Row],[Wilshire 5000]]/tbMonthlies[[#This Row],[US GDP]]</f>
        <v>1.3164356125432308</v>
      </c>
      <c r="J51" s="36">
        <f>_xlfn.XLOOKUP(tbMonthlies[[#This Row],[Year]],US_Median_Income[DATE],US_Median_Income[MEPAINUSA672N])</f>
        <v>33334</v>
      </c>
      <c r="K51" s="37">
        <f>tbMonthlies[[#This Row],[CPI]]/tbMonthlies[[#This Row],[US Median Income]]*100</f>
        <v>0.73654226915461696</v>
      </c>
      <c r="L51" s="38">
        <f>_xlfn.XLOOKUP(tbMonthlies[[#This Row],[DateVal]],tbShillerPE[Month],tbShillerPE[PE])/100</f>
        <v>0.2316</v>
      </c>
      <c r="M51" s="45">
        <f>_xlfn.XLOOKUP(tbMonthlies[[#This Row],[DateVal]],Unemployment_Rate_History[DATE],Unemployment_Rate_History[UNRATE])/100</f>
        <v>4.4000000000000004E-2</v>
      </c>
      <c r="N51" s="46">
        <f>_xlfn.XLOOKUP(tbMonthlies[[#This Row],[DateVal]],Household_Debt_to_GDP[DATE],Household_Debt_to_GDP[HDTGPDUSQ163N],N52)</f>
        <v>77.543999999999997</v>
      </c>
    </row>
    <row r="52" spans="1:17" ht="30" customHeight="1" x14ac:dyDescent="0.25">
      <c r="A52" s="5" t="str">
        <f>TEXT(tbMonthlies[[#This Row],[DateVal]],"mmm-yy")</f>
        <v>Jul-17</v>
      </c>
      <c r="B52" s="3">
        <f>DATEVALUE(CONCATENATE("01-01-",TEXT(tbMonthlies[[#This Row],[DateVal]],"yyyy")))</f>
        <v>42736</v>
      </c>
      <c r="C52" s="20">
        <v>42917</v>
      </c>
      <c r="D52" s="13">
        <v>1.7299999999999999E-2</v>
      </c>
      <c r="E52">
        <v>244.786</v>
      </c>
      <c r="F52" s="33">
        <f>_xlfn.XLOOKUP(tbMonthlies[[#This Row],[DateVal]],GDP[DATE],GDP[GDP],F53)</f>
        <v>19558.692999999999</v>
      </c>
      <c r="G5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25229.96</v>
      </c>
      <c r="H52" s="34" t="str">
        <f>IF(tbMonthlies[[#This Row],[Wilshire 5000 TEMP]]&lt;&gt;".",tbMonthlies[[#This Row],[Wilshire 5000 TEMP]],G53)</f>
        <v>25229.96</v>
      </c>
      <c r="I52" s="35">
        <f>tbMonthlies[[#This Row],[Wilshire 5000]]/tbMonthlies[[#This Row],[US GDP]]</f>
        <v>1.2899614509006303</v>
      </c>
      <c r="J52" s="36">
        <f>_xlfn.XLOOKUP(tbMonthlies[[#This Row],[Year]],US_Median_Income[DATE],US_Median_Income[MEPAINUSA672N])</f>
        <v>33334</v>
      </c>
      <c r="K52" s="37">
        <f>tbMonthlies[[#This Row],[CPI]]/tbMonthlies[[#This Row],[US Median Income]]*100</f>
        <v>0.73434331313373735</v>
      </c>
      <c r="L52" s="38">
        <f>_xlfn.XLOOKUP(tbMonthlies[[#This Row],[DateVal]],tbShillerPE[Month],tbShillerPE[PE])/100</f>
        <v>0.2336</v>
      </c>
      <c r="M52" s="45">
        <f>_xlfn.XLOOKUP(tbMonthlies[[#This Row],[DateVal]],Unemployment_Rate_History[DATE],Unemployment_Rate_History[UNRATE])/100</f>
        <v>4.2999999999999997E-2</v>
      </c>
      <c r="N52" s="46">
        <f>_xlfn.XLOOKUP(tbMonthlies[[#This Row],[DateVal]],Household_Debt_to_GDP[DATE],Household_Debt_to_GDP[HDTGPDUSQ163N],N53)</f>
        <v>77.543999999999997</v>
      </c>
      <c r="O52" s="13"/>
      <c r="P52" s="13"/>
      <c r="Q52" s="13"/>
    </row>
    <row r="53" spans="1:17" ht="30" customHeight="1" x14ac:dyDescent="0.25">
      <c r="A53" s="5" t="str">
        <f>TEXT(tbMonthlies[[#This Row],[DateVal]],"mmm-yy")</f>
        <v>Jun-17</v>
      </c>
      <c r="B53" s="3">
        <f>DATEVALUE(CONCATENATE("01-01-",TEXT(tbMonthlies[[#This Row],[DateVal]],"yyyy")))</f>
        <v>42736</v>
      </c>
      <c r="C53" s="20">
        <v>42887</v>
      </c>
      <c r="D53" s="13">
        <v>1.6299999999999999E-2</v>
      </c>
      <c r="E53">
        <v>244.95500000000001</v>
      </c>
      <c r="F53" s="33">
        <f>_xlfn.XLOOKUP(tbMonthlies[[#This Row],[DateVal]],GDP[DATE],GDP[GDP],F54)</f>
        <v>19322.919999999998</v>
      </c>
      <c r="G5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25276.07</v>
      </c>
      <c r="H53" s="34" t="str">
        <f>IF(tbMonthlies[[#This Row],[Wilshire 5000 TEMP]]&lt;&gt;".",tbMonthlies[[#This Row],[Wilshire 5000 TEMP]],G54)</f>
        <v>25276.07</v>
      </c>
      <c r="I53" s="35">
        <f>tbMonthlies[[#This Row],[Wilshire 5000]]/tbMonthlies[[#This Row],[US GDP]]</f>
        <v>1.3080874940226426</v>
      </c>
      <c r="J53" s="36">
        <f>_xlfn.XLOOKUP(tbMonthlies[[#This Row],[Year]],US_Median_Income[DATE],US_Median_Income[MEPAINUSA672N])</f>
        <v>33334</v>
      </c>
      <c r="K53" s="37">
        <f>tbMonthlies[[#This Row],[CPI]]/tbMonthlies[[#This Row],[US Median Income]]*100</f>
        <v>0.73485030299394016</v>
      </c>
      <c r="L53" s="38">
        <f>_xlfn.XLOOKUP(tbMonthlies[[#This Row],[DateVal]],tbShillerPE[Month],tbShillerPE[PE])/100</f>
        <v>0.23399999999999999</v>
      </c>
      <c r="M53" s="45">
        <f>_xlfn.XLOOKUP(tbMonthlies[[#This Row],[DateVal]],Unemployment_Rate_History[DATE],Unemployment_Rate_History[UNRATE])/100</f>
        <v>4.2999999999999997E-2</v>
      </c>
      <c r="N53" s="46">
        <f>_xlfn.XLOOKUP(tbMonthlies[[#This Row],[DateVal]],Household_Debt_to_GDP[DATE],Household_Debt_to_GDP[HDTGPDUSQ163N],N54)</f>
        <v>77.775000000000006</v>
      </c>
    </row>
    <row r="54" spans="1:17" ht="30" customHeight="1" x14ac:dyDescent="0.25">
      <c r="A54" s="5" t="str">
        <f>TEXT(tbMonthlies[[#This Row],[DateVal]],"mmm-yy")</f>
        <v>May-17</v>
      </c>
      <c r="B54" s="3">
        <f>DATEVALUE(CONCATENATE("01-01-",TEXT(tbMonthlies[[#This Row],[DateVal]],"yyyy")))</f>
        <v>42736</v>
      </c>
      <c r="C54" s="20">
        <v>42856</v>
      </c>
      <c r="D54" s="13">
        <v>1.8700000000000001E-2</v>
      </c>
      <c r="E54">
        <v>244.733</v>
      </c>
      <c r="F54" s="33">
        <f>_xlfn.XLOOKUP(tbMonthlies[[#This Row],[DateVal]],GDP[DATE],GDP[GDP],F55)</f>
        <v>19322.919999999998</v>
      </c>
      <c r="G5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24927.24</v>
      </c>
      <c r="H54" s="34" t="str">
        <f>IF(tbMonthlies[[#This Row],[Wilshire 5000 TEMP]]&lt;&gt;".",tbMonthlies[[#This Row],[Wilshire 5000 TEMP]],G55)</f>
        <v>24927.24</v>
      </c>
      <c r="I54" s="35">
        <f>tbMonthlies[[#This Row],[Wilshire 5000]]/tbMonthlies[[#This Row],[US GDP]]</f>
        <v>1.2900348394549066</v>
      </c>
      <c r="J54" s="36">
        <f>_xlfn.XLOOKUP(tbMonthlies[[#This Row],[Year]],US_Median_Income[DATE],US_Median_Income[MEPAINUSA672N])</f>
        <v>33334</v>
      </c>
      <c r="K54" s="37">
        <f>tbMonthlies[[#This Row],[CPI]]/tbMonthlies[[#This Row],[US Median Income]]*100</f>
        <v>0.73418431631367376</v>
      </c>
      <c r="L54" s="38">
        <f>_xlfn.XLOOKUP(tbMonthlies[[#This Row],[DateVal]],tbShillerPE[Month],tbShillerPE[PE])/100</f>
        <v>0.23309999999999997</v>
      </c>
      <c r="M54" s="45">
        <f>_xlfn.XLOOKUP(tbMonthlies[[#This Row],[DateVal]],Unemployment_Rate_History[DATE],Unemployment_Rate_History[UNRATE])/100</f>
        <v>4.4000000000000004E-2</v>
      </c>
      <c r="N54" s="46">
        <f>_xlfn.XLOOKUP(tbMonthlies[[#This Row],[DateVal]],Household_Debt_to_GDP[DATE],Household_Debt_to_GDP[HDTGPDUSQ163N],N55)</f>
        <v>77.775000000000006</v>
      </c>
    </row>
    <row r="55" spans="1:17" ht="30" customHeight="1" x14ac:dyDescent="0.25">
      <c r="A55" s="5" t="str">
        <f>TEXT(tbMonthlies[[#This Row],[DateVal]],"mmm-yy")</f>
        <v>Apr-17</v>
      </c>
      <c r="B55" s="3">
        <f>DATEVALUE(CONCATENATE("01-01-",TEXT(tbMonthlies[[#This Row],[DateVal]],"yyyy")))</f>
        <v>42736</v>
      </c>
      <c r="C55" s="20">
        <v>42826</v>
      </c>
      <c r="D55" s="13">
        <v>2.1999999999999999E-2</v>
      </c>
      <c r="E55">
        <v>244.524</v>
      </c>
      <c r="F55" s="33">
        <f>_xlfn.XLOOKUP(tbMonthlies[[#This Row],[DateVal]],GDP[DATE],GDP[GDP],F56)</f>
        <v>19322.919999999998</v>
      </c>
      <c r="G5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24628.92</v>
      </c>
      <c r="H55" s="34" t="str">
        <f>IF(tbMonthlies[[#This Row],[Wilshire 5000 TEMP]]&lt;&gt;".",tbMonthlies[[#This Row],[Wilshire 5000 TEMP]],G56)</f>
        <v>24628.92</v>
      </c>
      <c r="I55" s="35">
        <f>tbMonthlies[[#This Row],[Wilshire 5000]]/tbMonthlies[[#This Row],[US GDP]]</f>
        <v>1.274596179045403</v>
      </c>
      <c r="J55" s="36">
        <f>_xlfn.XLOOKUP(tbMonthlies[[#This Row],[Year]],US_Median_Income[DATE],US_Median_Income[MEPAINUSA672N])</f>
        <v>33334</v>
      </c>
      <c r="K55" s="37">
        <f>tbMonthlies[[#This Row],[CPI]]/tbMonthlies[[#This Row],[US Median Income]]*100</f>
        <v>0.73355732885342295</v>
      </c>
      <c r="L55" s="38">
        <f>_xlfn.XLOOKUP(tbMonthlies[[#This Row],[DateVal]],tbShillerPE[Month],tbShillerPE[PE])/100</f>
        <v>0.2324</v>
      </c>
      <c r="M55" s="45">
        <f>_xlfn.XLOOKUP(tbMonthlies[[#This Row],[DateVal]],Unemployment_Rate_History[DATE],Unemployment_Rate_History[UNRATE])/100</f>
        <v>4.4999999999999998E-2</v>
      </c>
      <c r="N55" s="46">
        <f>_xlfn.XLOOKUP(tbMonthlies[[#This Row],[DateVal]],Household_Debt_to_GDP[DATE],Household_Debt_to_GDP[HDTGPDUSQ163N],N56)</f>
        <v>77.775000000000006</v>
      </c>
    </row>
    <row r="56" spans="1:17" ht="30" customHeight="1" x14ac:dyDescent="0.25">
      <c r="A56" s="5" t="str">
        <f>TEXT(tbMonthlies[[#This Row],[DateVal]],"mmm-yy")</f>
        <v>Mar-17</v>
      </c>
      <c r="B56" s="3">
        <f>DATEVALUE(CONCATENATE("01-01-",TEXT(tbMonthlies[[#This Row],[DateVal]],"yyyy")))</f>
        <v>42736</v>
      </c>
      <c r="C56" s="20">
        <v>42795</v>
      </c>
      <c r="D56" s="13">
        <v>2.3800000000000002E-2</v>
      </c>
      <c r="E56">
        <v>243.80099999999999</v>
      </c>
      <c r="F56" s="33">
        <f>_xlfn.XLOOKUP(tbMonthlies[[#This Row],[DateVal]],GDP[DATE],GDP[GDP],F57)</f>
        <v>19153.912</v>
      </c>
      <c r="G5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24974.22</v>
      </c>
      <c r="H56" s="34" t="str">
        <f>IF(tbMonthlies[[#This Row],[Wilshire 5000 TEMP]]&lt;&gt;".",tbMonthlies[[#This Row],[Wilshire 5000 TEMP]],G57)</f>
        <v>24974.22</v>
      </c>
      <c r="I56" s="35">
        <f>tbMonthlies[[#This Row],[Wilshire 5000]]/tbMonthlies[[#This Row],[US GDP]]</f>
        <v>1.3038704573770623</v>
      </c>
      <c r="J56" s="36">
        <f>_xlfn.XLOOKUP(tbMonthlies[[#This Row],[Year]],US_Median_Income[DATE],US_Median_Income[MEPAINUSA672N])</f>
        <v>33334</v>
      </c>
      <c r="K56" s="37">
        <f>tbMonthlies[[#This Row],[CPI]]/tbMonthlies[[#This Row],[US Median Income]]*100</f>
        <v>0.73138837223255526</v>
      </c>
      <c r="L56" s="38">
        <f>_xlfn.XLOOKUP(tbMonthlies[[#This Row],[DateVal]],tbShillerPE[Month],tbShillerPE[PE])/100</f>
        <v>0.23600000000000002</v>
      </c>
      <c r="M56" s="45">
        <f>_xlfn.XLOOKUP(tbMonthlies[[#This Row],[DateVal]],Unemployment_Rate_History[DATE],Unemployment_Rate_History[UNRATE])/100</f>
        <v>4.4000000000000004E-2</v>
      </c>
      <c r="N56" s="46">
        <f>_xlfn.XLOOKUP(tbMonthlies[[#This Row],[DateVal]],Household_Debt_to_GDP[DATE],Household_Debt_to_GDP[HDTGPDUSQ163N],N57)</f>
        <v>77.546000000000006</v>
      </c>
    </row>
    <row r="57" spans="1:17" ht="30" customHeight="1" x14ac:dyDescent="0.25">
      <c r="A57" s="5" t="str">
        <f>TEXT(tbMonthlies[[#This Row],[DateVal]],"mmm-yy")</f>
        <v>Feb-17</v>
      </c>
      <c r="B57" s="3">
        <f>DATEVALUE(CONCATENATE("01-01-",TEXT(tbMonthlies[[#This Row],[DateVal]],"yyyy")))</f>
        <v>42736</v>
      </c>
      <c r="C57" s="20">
        <v>42767</v>
      </c>
      <c r="D57" s="13">
        <v>2.7400000000000001E-2</v>
      </c>
      <c r="E57">
        <v>243.60300000000001</v>
      </c>
      <c r="F57" s="33">
        <f>_xlfn.XLOOKUP(tbMonthlies[[#This Row],[DateVal]],GDP[DATE],GDP[GDP],F58)</f>
        <v>19153.912</v>
      </c>
      <c r="G5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23850.71</v>
      </c>
      <c r="H57" s="34" t="str">
        <f>IF(tbMonthlies[[#This Row],[Wilshire 5000 TEMP]]&lt;&gt;".",tbMonthlies[[#This Row],[Wilshire 5000 TEMP]],G58)</f>
        <v>23850.71</v>
      </c>
      <c r="I57" s="35">
        <f>tbMonthlies[[#This Row],[Wilshire 5000]]/tbMonthlies[[#This Row],[US GDP]]</f>
        <v>1.245213510430663</v>
      </c>
      <c r="J57" s="36">
        <f>_xlfn.XLOOKUP(tbMonthlies[[#This Row],[Year]],US_Median_Income[DATE],US_Median_Income[MEPAINUSA672N])</f>
        <v>33334</v>
      </c>
      <c r="K57" s="37">
        <f>tbMonthlies[[#This Row],[CPI]]/tbMonthlies[[#This Row],[US Median Income]]*100</f>
        <v>0.73079438411231779</v>
      </c>
      <c r="L57" s="38">
        <f>_xlfn.XLOOKUP(tbMonthlies[[#This Row],[DateVal]],tbShillerPE[Month],tbShillerPE[PE])/100</f>
        <v>0.23680000000000001</v>
      </c>
      <c r="M57" s="45">
        <f>_xlfn.XLOOKUP(tbMonthlies[[#This Row],[DateVal]],Unemployment_Rate_History[DATE],Unemployment_Rate_History[UNRATE])/100</f>
        <v>4.5999999999999999E-2</v>
      </c>
      <c r="N57" s="46">
        <f>_xlfn.XLOOKUP(tbMonthlies[[#This Row],[DateVal]],Household_Debt_to_GDP[DATE],Household_Debt_to_GDP[HDTGPDUSQ163N],N58)</f>
        <v>77.546000000000006</v>
      </c>
    </row>
    <row r="58" spans="1:17" ht="30" customHeight="1" x14ac:dyDescent="0.25">
      <c r="A58" s="5" t="str">
        <f>TEXT(tbMonthlies[[#This Row],[DateVal]],"mmm-yy")</f>
        <v>Jan-17</v>
      </c>
      <c r="B58" s="3">
        <f>DATEVALUE(CONCATENATE("01-01-",TEXT(tbMonthlies[[#This Row],[DateVal]],"yyyy")))</f>
        <v>42736</v>
      </c>
      <c r="C58" s="20">
        <v>42736</v>
      </c>
      <c r="D58" s="13">
        <v>2.5000000000000001E-2</v>
      </c>
      <c r="E58">
        <v>240.00800000000001</v>
      </c>
      <c r="F58" s="33">
        <f>_xlfn.XLOOKUP(tbMonthlies[[#This Row],[DateVal]],GDP[DATE],GDP[GDP],F59)</f>
        <v>19153.912</v>
      </c>
      <c r="G5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23416.82</v>
      </c>
      <c r="H58" s="34" t="str">
        <f>IF(tbMonthlies[[#This Row],[Wilshire 5000 TEMP]]&lt;&gt;".",tbMonthlies[[#This Row],[Wilshire 5000 TEMP]],G59)</f>
        <v>23416.82</v>
      </c>
      <c r="I58" s="35">
        <f>tbMonthlies[[#This Row],[Wilshire 5000]]/tbMonthlies[[#This Row],[US GDP]]</f>
        <v>1.2225606967391309</v>
      </c>
      <c r="J58" s="36">
        <f>_xlfn.XLOOKUP(tbMonthlies[[#This Row],[Year]],US_Median_Income[DATE],US_Median_Income[MEPAINUSA672N])</f>
        <v>33334</v>
      </c>
      <c r="K58" s="37">
        <f>tbMonthlies[[#This Row],[CPI]]/tbMonthlies[[#This Row],[US Median Income]]*100</f>
        <v>0.72000959980800383</v>
      </c>
      <c r="L58" s="38">
        <f>_xlfn.XLOOKUP(tbMonthlies[[#This Row],[DateVal]],tbShillerPE[Month],tbShillerPE[PE])/100</f>
        <v>0.2359</v>
      </c>
      <c r="M58" s="45">
        <f>_xlfn.XLOOKUP(tbMonthlies[[#This Row],[DateVal]],Unemployment_Rate_History[DATE],Unemployment_Rate_History[UNRATE])/100</f>
        <v>4.7E-2</v>
      </c>
      <c r="N58" s="46">
        <f>_xlfn.XLOOKUP(tbMonthlies[[#This Row],[DateVal]],Household_Debt_to_GDP[DATE],Household_Debt_to_GDP[HDTGPDUSQ163N],N59)</f>
        <v>77.546000000000006</v>
      </c>
    </row>
    <row r="59" spans="1:17" ht="30" customHeight="1" x14ac:dyDescent="0.25">
      <c r="A59" s="5" t="str">
        <f>TEXT(tbMonthlies[[#This Row],[DateVal]],"mmm-yy")</f>
        <v>Dec-16</v>
      </c>
      <c r="B59" s="3">
        <f>DATEVALUE(CONCATENATE("01-01-",TEXT(tbMonthlies[[#This Row],[DateVal]],"yyyy")))</f>
        <v>42370</v>
      </c>
      <c r="C59" s="20">
        <v>42705</v>
      </c>
      <c r="D59" s="13">
        <v>2.07E-2</v>
      </c>
      <c r="E59">
        <v>241.43199999999999</v>
      </c>
      <c r="F59" s="33">
        <f>_xlfn.XLOOKUP(tbMonthlies[[#This Row],[DateVal]],GDP[DATE],GDP[GDP],F60)</f>
        <v>18968.041000000001</v>
      </c>
      <c r="G5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22911.62</v>
      </c>
      <c r="H59" s="34" t="str">
        <f>IF(tbMonthlies[[#This Row],[Wilshire 5000 TEMP]]&lt;&gt;".",tbMonthlies[[#This Row],[Wilshire 5000 TEMP]],G60)</f>
        <v>22911.62</v>
      </c>
      <c r="I59" s="35">
        <f>tbMonthlies[[#This Row],[Wilshire 5000]]/tbMonthlies[[#This Row],[US GDP]]</f>
        <v>1.2079064991476978</v>
      </c>
      <c r="J59" s="36">
        <f>_xlfn.XLOOKUP(tbMonthlies[[#This Row],[Year]],US_Median_Income[DATE],US_Median_Income[MEPAINUSA672N])</f>
        <v>33132</v>
      </c>
      <c r="K59" s="37">
        <f>tbMonthlies[[#This Row],[CPI]]/tbMonthlies[[#This Row],[US Median Income]]*100</f>
        <v>0.72869733188458286</v>
      </c>
      <c r="L59" s="38">
        <f>_xlfn.XLOOKUP(tbMonthlies[[#This Row],[DateVal]],tbShillerPE[Month],tbShillerPE[PE])/100</f>
        <v>0.23760000000000001</v>
      </c>
      <c r="M59" s="45">
        <f>_xlfn.XLOOKUP(tbMonthlies[[#This Row],[DateVal]],Unemployment_Rate_History[DATE],Unemployment_Rate_History[UNRATE])/100</f>
        <v>4.7E-2</v>
      </c>
      <c r="N59" s="46">
        <f>_xlfn.XLOOKUP(tbMonthlies[[#This Row],[DateVal]],Household_Debt_to_GDP[DATE],Household_Debt_to_GDP[HDTGPDUSQ163N],N60)</f>
        <v>78.144999999999996</v>
      </c>
    </row>
    <row r="60" spans="1:17" ht="30" customHeight="1" x14ac:dyDescent="0.25">
      <c r="A60" s="5" t="str">
        <f>TEXT(tbMonthlies[[#This Row],[DateVal]],"mmm-yy")</f>
        <v>Nov-16</v>
      </c>
      <c r="B60" s="3">
        <f>DATEVALUE(CONCATENATE("01-01-",TEXT(tbMonthlies[[#This Row],[DateVal]],"yyyy")))</f>
        <v>42370</v>
      </c>
      <c r="C60" s="20">
        <v>42675</v>
      </c>
      <c r="D60" s="13">
        <v>1.6899999999999998E-2</v>
      </c>
      <c r="E60">
        <v>241.35300000000001</v>
      </c>
      <c r="F60" s="33">
        <f>_xlfn.XLOOKUP(tbMonthlies[[#This Row],[DateVal]],GDP[DATE],GDP[GDP],F61)</f>
        <v>18968.041000000001</v>
      </c>
      <c r="G6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21907.32</v>
      </c>
      <c r="H60" s="34" t="str">
        <f>IF(tbMonthlies[[#This Row],[Wilshire 5000 TEMP]]&lt;&gt;".",tbMonthlies[[#This Row],[Wilshire 5000 TEMP]],G61)</f>
        <v>21907.32</v>
      </c>
      <c r="I60" s="35">
        <f>tbMonthlies[[#This Row],[Wilshire 5000]]/tbMonthlies[[#This Row],[US GDP]]</f>
        <v>1.1549595448470402</v>
      </c>
      <c r="J60" s="36">
        <f>_xlfn.XLOOKUP(tbMonthlies[[#This Row],[Year]],US_Median_Income[DATE],US_Median_Income[MEPAINUSA672N])</f>
        <v>33132</v>
      </c>
      <c r="K60" s="37">
        <f>tbMonthlies[[#This Row],[CPI]]/tbMonthlies[[#This Row],[US Median Income]]*100</f>
        <v>0.72845889170590372</v>
      </c>
      <c r="L60" s="38">
        <f>_xlfn.XLOOKUP(tbMonthlies[[#This Row],[DateVal]],tbShillerPE[Month],tbShillerPE[PE])/100</f>
        <v>0.23350000000000001</v>
      </c>
      <c r="M60" s="45">
        <f>_xlfn.XLOOKUP(tbMonthlies[[#This Row],[DateVal]],Unemployment_Rate_History[DATE],Unemployment_Rate_History[UNRATE])/100</f>
        <v>4.7E-2</v>
      </c>
      <c r="N60" s="46">
        <f>_xlfn.XLOOKUP(tbMonthlies[[#This Row],[DateVal]],Household_Debt_to_GDP[DATE],Household_Debt_to_GDP[HDTGPDUSQ163N],N61)</f>
        <v>78.144999999999996</v>
      </c>
    </row>
    <row r="61" spans="1:17" ht="30" customHeight="1" x14ac:dyDescent="0.25">
      <c r="A61" s="5" t="str">
        <f>TEXT(tbMonthlies[[#This Row],[DateVal]],"mmm-yy")</f>
        <v>Oct-16</v>
      </c>
      <c r="B61" s="3">
        <f>DATEVALUE(CONCATENATE("01-01-",TEXT(tbMonthlies[[#This Row],[DateVal]],"yyyy")))</f>
        <v>42370</v>
      </c>
      <c r="C61" s="20">
        <v>42644</v>
      </c>
      <c r="D61" s="13">
        <v>1.6400000000000001E-2</v>
      </c>
      <c r="E61">
        <v>241.72900000000001</v>
      </c>
      <c r="F61" s="33">
        <f>_xlfn.XLOOKUP(tbMonthlies[[#This Row],[DateVal]],GDP[DATE],GDP[GDP],F62)</f>
        <v>18968.041000000001</v>
      </c>
      <c r="G6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22578.70</v>
      </c>
      <c r="H61" s="34" t="str">
        <f>IF(tbMonthlies[[#This Row],[Wilshire 5000 TEMP]]&lt;&gt;".",tbMonthlies[[#This Row],[Wilshire 5000 TEMP]],G62)</f>
        <v>22578.70</v>
      </c>
      <c r="I61" s="35">
        <f>tbMonthlies[[#This Row],[Wilshire 5000]]/tbMonthlies[[#This Row],[US GDP]]</f>
        <v>1.1903548711224317</v>
      </c>
      <c r="J61" s="36">
        <f>_xlfn.XLOOKUP(tbMonthlies[[#This Row],[Year]],US_Median_Income[DATE],US_Median_Income[MEPAINUSA672N])</f>
        <v>33132</v>
      </c>
      <c r="K61" s="37">
        <f>tbMonthlies[[#This Row],[CPI]]/tbMonthlies[[#This Row],[US Median Income]]*100</f>
        <v>0.7295937462272124</v>
      </c>
      <c r="L61" s="38">
        <f>_xlfn.XLOOKUP(tbMonthlies[[#This Row],[DateVal]],tbShillerPE[Month],tbShillerPE[PE])/100</f>
        <v>0.23569999999999999</v>
      </c>
      <c r="M61" s="45">
        <f>_xlfn.XLOOKUP(tbMonthlies[[#This Row],[DateVal]],Unemployment_Rate_History[DATE],Unemployment_Rate_History[UNRATE])/100</f>
        <v>4.9000000000000002E-2</v>
      </c>
      <c r="N61" s="46">
        <f>_xlfn.XLOOKUP(tbMonthlies[[#This Row],[DateVal]],Household_Debt_to_GDP[DATE],Household_Debt_to_GDP[HDTGPDUSQ163N],N62)</f>
        <v>78.144999999999996</v>
      </c>
    </row>
    <row r="62" spans="1:17" ht="30" customHeight="1" x14ac:dyDescent="0.25">
      <c r="A62" s="5" t="str">
        <f>TEXT(tbMonthlies[[#This Row],[DateVal]],"mmm-yy")</f>
        <v>Sep-16</v>
      </c>
      <c r="B62" s="3">
        <f>DATEVALUE(CONCATENATE("01-01-",TEXT(tbMonthlies[[#This Row],[DateVal]],"yyyy")))</f>
        <v>42370</v>
      </c>
      <c r="C62" s="20">
        <v>42614</v>
      </c>
      <c r="D62" s="13">
        <v>1.46E-2</v>
      </c>
      <c r="E62">
        <v>241.428</v>
      </c>
      <c r="F62" s="33">
        <f>_xlfn.XLOOKUP(tbMonthlies[[#This Row],[DateVal]],GDP[DATE],GDP[GDP],F63)</f>
        <v>18775.458999999999</v>
      </c>
      <c r="G6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22569.74</v>
      </c>
      <c r="H62" s="34" t="str">
        <f>IF(tbMonthlies[[#This Row],[Wilshire 5000 TEMP]]&lt;&gt;".",tbMonthlies[[#This Row],[Wilshire 5000 TEMP]],G63)</f>
        <v>22569.74</v>
      </c>
      <c r="I62" s="35">
        <f>tbMonthlies[[#This Row],[Wilshire 5000]]/tbMonthlies[[#This Row],[US GDP]]</f>
        <v>1.202087256561877</v>
      </c>
      <c r="J62" s="36">
        <f>_xlfn.XLOOKUP(tbMonthlies[[#This Row],[Year]],US_Median_Income[DATE],US_Median_Income[MEPAINUSA672N])</f>
        <v>33132</v>
      </c>
      <c r="K62" s="37">
        <f>tbMonthlies[[#This Row],[CPI]]/tbMonthlies[[#This Row],[US Median Income]]*100</f>
        <v>0.72868525896414349</v>
      </c>
      <c r="L62" s="38">
        <f>_xlfn.XLOOKUP(tbMonthlies[[#This Row],[DateVal]],tbShillerPE[Month],tbShillerPE[PE])/100</f>
        <v>0.2422</v>
      </c>
      <c r="M62" s="45">
        <f>_xlfn.XLOOKUP(tbMonthlies[[#This Row],[DateVal]],Unemployment_Rate_History[DATE],Unemployment_Rate_History[UNRATE])/100</f>
        <v>0.05</v>
      </c>
      <c r="N62" s="46">
        <f>_xlfn.XLOOKUP(tbMonthlies[[#This Row],[DateVal]],Household_Debt_to_GDP[DATE],Household_Debt_to_GDP[HDTGPDUSQ163N],N63)</f>
        <v>78.463999999999999</v>
      </c>
    </row>
    <row r="63" spans="1:17" ht="30" customHeight="1" x14ac:dyDescent="0.25">
      <c r="A63" s="5" t="str">
        <f>TEXT(tbMonthlies[[#This Row],[DateVal]],"mmm-yy")</f>
        <v>Aug-16</v>
      </c>
      <c r="B63" s="3">
        <f>DATEVALUE(CONCATENATE("01-01-",TEXT(tbMonthlies[[#This Row],[DateVal]],"yyyy")))</f>
        <v>42370</v>
      </c>
      <c r="C63" s="20">
        <v>42583</v>
      </c>
      <c r="D63" s="13">
        <v>1.06E-2</v>
      </c>
      <c r="E63">
        <v>240.84899999999999</v>
      </c>
      <c r="F63" s="33">
        <f>_xlfn.XLOOKUP(tbMonthlies[[#This Row],[DateVal]],GDP[DATE],GDP[GDP],F64)</f>
        <v>18775.458999999999</v>
      </c>
      <c r="G6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22506.93</v>
      </c>
      <c r="H63" s="34" t="str">
        <f>IF(tbMonthlies[[#This Row],[Wilshire 5000 TEMP]]&lt;&gt;".",tbMonthlies[[#This Row],[Wilshire 5000 TEMP]],G64)</f>
        <v>22506.93</v>
      </c>
      <c r="I63" s="35">
        <f>tbMonthlies[[#This Row],[Wilshire 5000]]/tbMonthlies[[#This Row],[US GDP]]</f>
        <v>1.1987419322212043</v>
      </c>
      <c r="J63" s="36">
        <f>_xlfn.XLOOKUP(tbMonthlies[[#This Row],[Year]],US_Median_Income[DATE],US_Median_Income[MEPAINUSA672N])</f>
        <v>33132</v>
      </c>
      <c r="K63" s="37">
        <f>tbMonthlies[[#This Row],[CPI]]/tbMonthlies[[#This Row],[US Median Income]]*100</f>
        <v>0.72693770373053246</v>
      </c>
      <c r="L63" s="38">
        <f>_xlfn.XLOOKUP(tbMonthlies[[#This Row],[DateVal]],tbShillerPE[Month],tbShillerPE[PE])/100</f>
        <v>0.2457</v>
      </c>
      <c r="M63" s="45">
        <f>_xlfn.XLOOKUP(tbMonthlies[[#This Row],[DateVal]],Unemployment_Rate_History[DATE],Unemployment_Rate_History[UNRATE])/100</f>
        <v>4.9000000000000002E-2</v>
      </c>
      <c r="N63" s="46">
        <f>_xlfn.XLOOKUP(tbMonthlies[[#This Row],[DateVal]],Household_Debt_to_GDP[DATE],Household_Debt_to_GDP[HDTGPDUSQ163N],N64)</f>
        <v>78.463999999999999</v>
      </c>
    </row>
    <row r="64" spans="1:17" ht="30" customHeight="1" x14ac:dyDescent="0.25">
      <c r="A64" s="5" t="str">
        <f>TEXT(tbMonthlies[[#This Row],[DateVal]],"mmm-yy")</f>
        <v>Jul-16</v>
      </c>
      <c r="B64" s="3">
        <f>DATEVALUE(CONCATENATE("01-01-",TEXT(tbMonthlies[[#This Row],[DateVal]],"yyyy")))</f>
        <v>42370</v>
      </c>
      <c r="C64" s="20">
        <v>42552</v>
      </c>
      <c r="D64" s="13">
        <v>8.3000000000000001E-3</v>
      </c>
      <c r="E64">
        <v>240.62799999999999</v>
      </c>
      <c r="F64" s="33">
        <f>_xlfn.XLOOKUP(tbMonthlies[[#This Row],[DateVal]],GDP[DATE],GDP[GDP],F65)</f>
        <v>18775.458999999999</v>
      </c>
      <c r="G6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21760.52</v>
      </c>
      <c r="H64" s="34" t="str">
        <f>IF(tbMonthlies[[#This Row],[Wilshire 5000 TEMP]]&lt;&gt;".",tbMonthlies[[#This Row],[Wilshire 5000 TEMP]],G65)</f>
        <v>21760.52</v>
      </c>
      <c r="I64" s="35">
        <f>tbMonthlies[[#This Row],[Wilshire 5000]]/tbMonthlies[[#This Row],[US GDP]]</f>
        <v>1.1589873781514477</v>
      </c>
      <c r="J64" s="36">
        <f>_xlfn.XLOOKUP(tbMonthlies[[#This Row],[Year]],US_Median_Income[DATE],US_Median_Income[MEPAINUSA672N])</f>
        <v>33132</v>
      </c>
      <c r="K64" s="37">
        <f>tbMonthlies[[#This Row],[CPI]]/tbMonthlies[[#This Row],[US Median Income]]*100</f>
        <v>0.72627067487625252</v>
      </c>
      <c r="L64" s="38">
        <f>_xlfn.XLOOKUP(tbMonthlies[[#This Row],[DateVal]],tbShillerPE[Month],tbShillerPE[PE])/100</f>
        <v>0.2452</v>
      </c>
      <c r="M64" s="45">
        <f>_xlfn.XLOOKUP(tbMonthlies[[#This Row],[DateVal]],Unemployment_Rate_History[DATE],Unemployment_Rate_History[UNRATE])/100</f>
        <v>4.8000000000000001E-2</v>
      </c>
      <c r="N64" s="46">
        <f>_xlfn.XLOOKUP(tbMonthlies[[#This Row],[DateVal]],Household_Debt_to_GDP[DATE],Household_Debt_to_GDP[HDTGPDUSQ163N],N65)</f>
        <v>78.463999999999999</v>
      </c>
      <c r="O64" s="13"/>
      <c r="P64" s="13"/>
      <c r="Q64" s="13"/>
    </row>
    <row r="65" spans="1:17" ht="30" customHeight="1" x14ac:dyDescent="0.25">
      <c r="A65" s="5" t="str">
        <f>TEXT(tbMonthlies[[#This Row],[DateVal]],"mmm-yy")</f>
        <v>Jun-16</v>
      </c>
      <c r="B65" s="3">
        <f>DATEVALUE(CONCATENATE("01-01-",TEXT(tbMonthlies[[#This Row],[DateVal]],"yyyy")))</f>
        <v>42370</v>
      </c>
      <c r="C65" s="20">
        <v>42522</v>
      </c>
      <c r="D65" s="13">
        <v>0.01</v>
      </c>
      <c r="E65">
        <v>241.018</v>
      </c>
      <c r="F65" s="33">
        <f>_xlfn.XLOOKUP(tbMonthlies[[#This Row],[DateVal]],GDP[DATE],GDP[GDP],F66)</f>
        <v>18611.616999999998</v>
      </c>
      <c r="G6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21743.47</v>
      </c>
      <c r="H65" s="34" t="str">
        <f>IF(tbMonthlies[[#This Row],[Wilshire 5000 TEMP]]&lt;&gt;".",tbMonthlies[[#This Row],[Wilshire 5000 TEMP]],G66)</f>
        <v>21743.47</v>
      </c>
      <c r="I65" s="35">
        <f>tbMonthlies[[#This Row],[Wilshire 5000]]/tbMonthlies[[#This Row],[US GDP]]</f>
        <v>1.1682740946152075</v>
      </c>
      <c r="J65" s="36">
        <f>_xlfn.XLOOKUP(tbMonthlies[[#This Row],[Year]],US_Median_Income[DATE],US_Median_Income[MEPAINUSA672N])</f>
        <v>33132</v>
      </c>
      <c r="K65" s="37">
        <f>tbMonthlies[[#This Row],[CPI]]/tbMonthlies[[#This Row],[US Median Income]]*100</f>
        <v>0.72744778461909942</v>
      </c>
      <c r="L65" s="38">
        <f>_xlfn.XLOOKUP(tbMonthlies[[#This Row],[DateVal]],tbShillerPE[Month],tbShillerPE[PE])/100</f>
        <v>0.2397</v>
      </c>
      <c r="M65" s="45">
        <f>_xlfn.XLOOKUP(tbMonthlies[[#This Row],[DateVal]],Unemployment_Rate_History[DATE],Unemployment_Rate_History[UNRATE])/100</f>
        <v>4.9000000000000002E-2</v>
      </c>
      <c r="N65" s="46">
        <f>_xlfn.XLOOKUP(tbMonthlies[[#This Row],[DateVal]],Household_Debt_to_GDP[DATE],Household_Debt_to_GDP[HDTGPDUSQ163N],N66)</f>
        <v>78.162999999999997</v>
      </c>
    </row>
    <row r="66" spans="1:17" ht="30" customHeight="1" x14ac:dyDescent="0.25">
      <c r="A66" s="5" t="str">
        <f>TEXT(tbMonthlies[[#This Row],[DateVal]],"mmm-yy")</f>
        <v>May-16</v>
      </c>
      <c r="B66" s="3">
        <f>DATEVALUE(CONCATENATE("01-01-",TEXT(tbMonthlies[[#This Row],[DateVal]],"yyyy")))</f>
        <v>42370</v>
      </c>
      <c r="C66" s="20">
        <v>42491</v>
      </c>
      <c r="D66" s="13">
        <v>1.0200000000000001E-2</v>
      </c>
      <c r="E66">
        <v>240.22900000000001</v>
      </c>
      <c r="F66" s="33">
        <f>_xlfn.XLOOKUP(tbMonthlies[[#This Row],[DateVal]],GDP[DATE],GDP[GDP],F67)</f>
        <v>18611.616999999998</v>
      </c>
      <c r="G6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21377.07</v>
      </c>
      <c r="H66" s="34" t="str">
        <f>IF(tbMonthlies[[#This Row],[Wilshire 5000 TEMP]]&lt;&gt;".",tbMonthlies[[#This Row],[Wilshire 5000 TEMP]],G67)</f>
        <v>21377.07</v>
      </c>
      <c r="I66" s="35">
        <f>tbMonthlies[[#This Row],[Wilshire 5000]]/tbMonthlies[[#This Row],[US GDP]]</f>
        <v>1.1485874655598169</v>
      </c>
      <c r="J66" s="36">
        <f>_xlfn.XLOOKUP(tbMonthlies[[#This Row],[Year]],US_Median_Income[DATE],US_Median_Income[MEPAINUSA672N])</f>
        <v>33132</v>
      </c>
      <c r="K66" s="37">
        <f>tbMonthlies[[#This Row],[CPI]]/tbMonthlies[[#This Row],[US Median Income]]*100</f>
        <v>0.72506640106241704</v>
      </c>
      <c r="L66" s="38">
        <f>_xlfn.XLOOKUP(tbMonthlies[[#This Row],[DateVal]],tbShillerPE[Month],tbShillerPE[PE])/100</f>
        <v>0.23809999999999998</v>
      </c>
      <c r="M66" s="45">
        <f>_xlfn.XLOOKUP(tbMonthlies[[#This Row],[DateVal]],Unemployment_Rate_History[DATE],Unemployment_Rate_History[UNRATE])/100</f>
        <v>4.8000000000000001E-2</v>
      </c>
      <c r="N66" s="46">
        <f>_xlfn.XLOOKUP(tbMonthlies[[#This Row],[DateVal]],Household_Debt_to_GDP[DATE],Household_Debt_to_GDP[HDTGPDUSQ163N],N67)</f>
        <v>78.162999999999997</v>
      </c>
    </row>
    <row r="67" spans="1:17" ht="30" customHeight="1" x14ac:dyDescent="0.25">
      <c r="A67" s="5" t="str">
        <f>TEXT(tbMonthlies[[#This Row],[DateVal]],"mmm-yy")</f>
        <v>Apr-16</v>
      </c>
      <c r="B67" s="3">
        <f>DATEVALUE(CONCATENATE("01-01-",TEXT(tbMonthlies[[#This Row],[DateVal]],"yyyy")))</f>
        <v>42370</v>
      </c>
      <c r="C67" s="20">
        <v>42461</v>
      </c>
      <c r="D67" s="13">
        <v>1.1299999999999999E-2</v>
      </c>
      <c r="E67">
        <v>239.261</v>
      </c>
      <c r="F67" s="33">
        <f>_xlfn.XLOOKUP(tbMonthlies[[#This Row],[DateVal]],GDP[DATE],GDP[GDP],F68)</f>
        <v>18611.616999999998</v>
      </c>
      <c r="G6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21340.79</v>
      </c>
      <c r="H67" s="34" t="str">
        <f>IF(tbMonthlies[[#This Row],[Wilshire 5000 TEMP]]&lt;&gt;".",tbMonthlies[[#This Row],[Wilshire 5000 TEMP]],G68)</f>
        <v>21340.79</v>
      </c>
      <c r="I67" s="35">
        <f>tbMonthlies[[#This Row],[Wilshire 5000]]/tbMonthlies[[#This Row],[US GDP]]</f>
        <v>1.1466381454120833</v>
      </c>
      <c r="J67" s="36">
        <f>_xlfn.XLOOKUP(tbMonthlies[[#This Row],[Year]],US_Median_Income[DATE],US_Median_Income[MEPAINUSA672N])</f>
        <v>33132</v>
      </c>
      <c r="K67" s="37">
        <f>tbMonthlies[[#This Row],[CPI]]/tbMonthlies[[#This Row],[US Median Income]]*100</f>
        <v>0.72214475431606906</v>
      </c>
      <c r="L67" s="38">
        <f>_xlfn.XLOOKUP(tbMonthlies[[#This Row],[DateVal]],tbShillerPE[Month],tbShillerPE[PE])/100</f>
        <v>0.2397</v>
      </c>
      <c r="M67" s="45">
        <f>_xlfn.XLOOKUP(tbMonthlies[[#This Row],[DateVal]],Unemployment_Rate_History[DATE],Unemployment_Rate_History[UNRATE])/100</f>
        <v>5.0999999999999997E-2</v>
      </c>
      <c r="N67" s="46">
        <f>_xlfn.XLOOKUP(tbMonthlies[[#This Row],[DateVal]],Household_Debt_to_GDP[DATE],Household_Debt_to_GDP[HDTGPDUSQ163N],N68)</f>
        <v>78.162999999999997</v>
      </c>
    </row>
    <row r="68" spans="1:17" ht="30" customHeight="1" x14ac:dyDescent="0.25">
      <c r="A68" s="5" t="str">
        <f>TEXT(tbMonthlies[[#This Row],[DateVal]],"mmm-yy")</f>
        <v>Mar-16</v>
      </c>
      <c r="B68" s="3">
        <f>DATEVALUE(CONCATENATE("01-01-",TEXT(tbMonthlies[[#This Row],[DateVal]],"yyyy")))</f>
        <v>42370</v>
      </c>
      <c r="C68" s="20">
        <v>42430</v>
      </c>
      <c r="D68" s="13">
        <v>8.5000000000000006E-3</v>
      </c>
      <c r="E68">
        <v>238.13200000000001</v>
      </c>
      <c r="F68" s="33">
        <f>_xlfn.XLOOKUP(tbMonthlies[[#This Row],[DateVal]],GDP[DATE],GDP[GDP],F69)</f>
        <v>18425.306</v>
      </c>
      <c r="G6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20325.20</v>
      </c>
      <c r="H68" s="34" t="str">
        <f>IF(tbMonthlies[[#This Row],[Wilshire 5000 TEMP]]&lt;&gt;".",tbMonthlies[[#This Row],[Wilshire 5000 TEMP]],G69)</f>
        <v>20325.20</v>
      </c>
      <c r="I68" s="35">
        <f>tbMonthlies[[#This Row],[Wilshire 5000]]/tbMonthlies[[#This Row],[US GDP]]</f>
        <v>1.1031132942921003</v>
      </c>
      <c r="J68" s="36">
        <f>_xlfn.XLOOKUP(tbMonthlies[[#This Row],[Year]],US_Median_Income[DATE],US_Median_Income[MEPAINUSA672N])</f>
        <v>33132</v>
      </c>
      <c r="K68" s="37">
        <f>tbMonthlies[[#This Row],[CPI]]/tbMonthlies[[#This Row],[US Median Income]]*100</f>
        <v>0.71873717252203306</v>
      </c>
      <c r="L68" s="38">
        <f>_xlfn.XLOOKUP(tbMonthlies[[#This Row],[DateVal]],tbShillerPE[Month],tbShillerPE[PE])/100</f>
        <v>0.2339</v>
      </c>
      <c r="M68" s="45">
        <f>_xlfn.XLOOKUP(tbMonthlies[[#This Row],[DateVal]],Unemployment_Rate_History[DATE],Unemployment_Rate_History[UNRATE])/100</f>
        <v>0.05</v>
      </c>
      <c r="N68" s="46">
        <f>_xlfn.XLOOKUP(tbMonthlies[[#This Row],[DateVal]],Household_Debt_to_GDP[DATE],Household_Debt_to_GDP[HDTGPDUSQ163N],N69)</f>
        <v>78.215999999999994</v>
      </c>
    </row>
    <row r="69" spans="1:17" ht="30" customHeight="1" x14ac:dyDescent="0.25">
      <c r="A69" s="5" t="str">
        <f>TEXT(tbMonthlies[[#This Row],[DateVal]],"mmm-yy")</f>
        <v>Feb-16</v>
      </c>
      <c r="B69" s="3">
        <f>DATEVALUE(CONCATENATE("01-01-",TEXT(tbMonthlies[[#This Row],[DateVal]],"yyyy")))</f>
        <v>42370</v>
      </c>
      <c r="C69" s="20">
        <v>42401</v>
      </c>
      <c r="D69" s="13">
        <v>1.0200000000000001E-2</v>
      </c>
      <c r="E69">
        <v>237.11099999999999</v>
      </c>
      <c r="F69" s="33">
        <f>_xlfn.XLOOKUP(tbMonthlies[[#This Row],[DateVal]],GDP[DATE],GDP[GDP],F70)</f>
        <v>18425.306</v>
      </c>
      <c r="G6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19917.84</v>
      </c>
      <c r="H69" s="34" t="str">
        <f>IF(tbMonthlies[[#This Row],[Wilshire 5000 TEMP]]&lt;&gt;".",tbMonthlies[[#This Row],[Wilshire 5000 TEMP]],G70)</f>
        <v>19917.84</v>
      </c>
      <c r="I69" s="35">
        <f>tbMonthlies[[#This Row],[Wilshire 5000]]/tbMonthlies[[#This Row],[US GDP]]</f>
        <v>1.0810045705618132</v>
      </c>
      <c r="J69" s="36">
        <f>_xlfn.XLOOKUP(tbMonthlies[[#This Row],[Year]],US_Median_Income[DATE],US_Median_Income[MEPAINUSA672N])</f>
        <v>33132</v>
      </c>
      <c r="K69" s="37">
        <f>tbMonthlies[[#This Row],[CPI]]/tbMonthlies[[#This Row],[US Median Income]]*100</f>
        <v>0.71565555957986238</v>
      </c>
      <c r="L69" s="38">
        <f>_xlfn.XLOOKUP(tbMonthlies[[#This Row],[DateVal]],tbShillerPE[Month],tbShillerPE[PE])/100</f>
        <v>0.22020000000000001</v>
      </c>
      <c r="M69" s="45">
        <f>_xlfn.XLOOKUP(tbMonthlies[[#This Row],[DateVal]],Unemployment_Rate_History[DATE],Unemployment_Rate_History[UNRATE])/100</f>
        <v>4.9000000000000002E-2</v>
      </c>
      <c r="N69" s="46">
        <f>_xlfn.XLOOKUP(tbMonthlies[[#This Row],[DateVal]],Household_Debt_to_GDP[DATE],Household_Debt_to_GDP[HDTGPDUSQ163N],N70)</f>
        <v>78.215999999999994</v>
      </c>
    </row>
    <row r="70" spans="1:17" ht="30" customHeight="1" x14ac:dyDescent="0.25">
      <c r="A70" s="5" t="str">
        <f>TEXT(tbMonthlies[[#This Row],[DateVal]],"mmm-yy")</f>
        <v>Jan-16</v>
      </c>
      <c r="B70" s="3">
        <f>DATEVALUE(CONCATENATE("01-01-",TEXT(tbMonthlies[[#This Row],[DateVal]],"yyyy")))</f>
        <v>42370</v>
      </c>
      <c r="C70" s="20">
        <v>42370</v>
      </c>
      <c r="D70" s="13">
        <v>1.37E-2</v>
      </c>
      <c r="E70">
        <v>237.01</v>
      </c>
      <c r="F70" s="33">
        <f>_xlfn.XLOOKUP(tbMonthlies[[#This Row],[DateVal]],GDP[DATE],GDP[GDP],F71)</f>
        <v>18425.306</v>
      </c>
      <c r="G7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70" s="34" t="str">
        <f>IF(tbMonthlies[[#This Row],[Wilshire 5000 TEMP]]&lt;&gt;".",tbMonthlies[[#This Row],[Wilshire 5000 TEMP]],G71)</f>
        <v>21866.66</v>
      </c>
      <c r="I70" s="35">
        <f>tbMonthlies[[#This Row],[Wilshire 5000]]/tbMonthlies[[#This Row],[US GDP]]</f>
        <v>1.18677323459377</v>
      </c>
      <c r="J70" s="36">
        <f>_xlfn.XLOOKUP(tbMonthlies[[#This Row],[Year]],US_Median_Income[DATE],US_Median_Income[MEPAINUSA672N])</f>
        <v>33132</v>
      </c>
      <c r="K70" s="37">
        <f>tbMonthlies[[#This Row],[CPI]]/tbMonthlies[[#This Row],[US Median Income]]*100</f>
        <v>0.71535071833876607</v>
      </c>
      <c r="L70" s="38">
        <f>_xlfn.XLOOKUP(tbMonthlies[[#This Row],[DateVal]],tbShillerPE[Month],tbShillerPE[PE])/100</f>
        <v>0.2218</v>
      </c>
      <c r="M70" s="45">
        <f>_xlfn.XLOOKUP(tbMonthlies[[#This Row],[DateVal]],Unemployment_Rate_History[DATE],Unemployment_Rate_History[UNRATE])/100</f>
        <v>4.8000000000000001E-2</v>
      </c>
      <c r="N70" s="46">
        <f>_xlfn.XLOOKUP(tbMonthlies[[#This Row],[DateVal]],Household_Debt_to_GDP[DATE],Household_Debt_to_GDP[HDTGPDUSQ163N],N71)</f>
        <v>78.215999999999994</v>
      </c>
    </row>
    <row r="71" spans="1:17" ht="30" customHeight="1" x14ac:dyDescent="0.25">
      <c r="A71" s="5" t="str">
        <f>TEXT(tbMonthlies[[#This Row],[DateVal]],"mmm-yy")</f>
        <v>Dec-15</v>
      </c>
      <c r="B71" s="3">
        <f>DATEVALUE(CONCATENATE("01-01-",TEXT(tbMonthlies[[#This Row],[DateVal]],"yyyy")))</f>
        <v>42005</v>
      </c>
      <c r="C71" s="20">
        <v>42339</v>
      </c>
      <c r="D71" s="13">
        <v>7.3000000000000001E-3</v>
      </c>
      <c r="E71">
        <v>236.52500000000001</v>
      </c>
      <c r="F71" s="33">
        <f>_xlfn.XLOOKUP(tbMonthlies[[#This Row],[DateVal]],GDP[DATE],GDP[GDP],F72)</f>
        <v>18332.079000000002</v>
      </c>
      <c r="G7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21866.66</v>
      </c>
      <c r="H71" s="34" t="str">
        <f>IF(tbMonthlies[[#This Row],[Wilshire 5000 TEMP]]&lt;&gt;".",tbMonthlies[[#This Row],[Wilshire 5000 TEMP]],G72)</f>
        <v>21866.66</v>
      </c>
      <c r="I71" s="35">
        <f>tbMonthlies[[#This Row],[Wilshire 5000]]/tbMonthlies[[#This Row],[US GDP]]</f>
        <v>1.192808518881028</v>
      </c>
      <c r="J71" s="36">
        <f>_xlfn.XLOOKUP(tbMonthlies[[#This Row],[Year]],US_Median_Income[DATE],US_Median_Income[MEPAINUSA672N])</f>
        <v>32632</v>
      </c>
      <c r="K71" s="37">
        <f>tbMonthlies[[#This Row],[CPI]]/tbMonthlies[[#This Row],[US Median Income]]*100</f>
        <v>0.72482532483451823</v>
      </c>
      <c r="L71" s="38">
        <f>_xlfn.XLOOKUP(tbMonthlies[[#This Row],[DateVal]],tbShillerPE[Month],tbShillerPE[PE])/100</f>
        <v>0.23739999999999997</v>
      </c>
      <c r="M71" s="45">
        <f>_xlfn.XLOOKUP(tbMonthlies[[#This Row],[DateVal]],Unemployment_Rate_History[DATE],Unemployment_Rate_History[UNRATE])/100</f>
        <v>0.05</v>
      </c>
      <c r="N71" s="46">
        <f>_xlfn.XLOOKUP(tbMonthlies[[#This Row],[DateVal]],Household_Debt_to_GDP[DATE],Household_Debt_to_GDP[HDTGPDUSQ163N],N72)</f>
        <v>78.637</v>
      </c>
    </row>
    <row r="72" spans="1:17" ht="30" customHeight="1" x14ac:dyDescent="0.25">
      <c r="A72" s="5" t="str">
        <f>TEXT(tbMonthlies[[#This Row],[DateVal]],"mmm-yy")</f>
        <v>Nov-15</v>
      </c>
      <c r="B72" s="3">
        <f>DATEVALUE(CONCATENATE("01-01-",TEXT(tbMonthlies[[#This Row],[DateVal]],"yyyy")))</f>
        <v>42005</v>
      </c>
      <c r="C72" s="20">
        <v>42309</v>
      </c>
      <c r="D72" s="13">
        <v>5.0000000000000001E-3</v>
      </c>
      <c r="E72">
        <v>237.33600000000001</v>
      </c>
      <c r="F72" s="33">
        <f>_xlfn.XLOOKUP(tbMonthlies[[#This Row],[DateVal]],GDP[DATE],GDP[GDP],F73)</f>
        <v>18332.079000000002</v>
      </c>
      <c r="G7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21648.51</v>
      </c>
      <c r="H72" s="34" t="str">
        <f>IF(tbMonthlies[[#This Row],[Wilshire 5000 TEMP]]&lt;&gt;".",tbMonthlies[[#This Row],[Wilshire 5000 TEMP]],G73)</f>
        <v>21648.51</v>
      </c>
      <c r="I72" s="35">
        <f>tbMonthlies[[#This Row],[Wilshire 5000]]/tbMonthlies[[#This Row],[US GDP]]</f>
        <v>1.1809086138020677</v>
      </c>
      <c r="J72" s="36">
        <f>_xlfn.XLOOKUP(tbMonthlies[[#This Row],[Year]],US_Median_Income[DATE],US_Median_Income[MEPAINUSA672N])</f>
        <v>32632</v>
      </c>
      <c r="K72" s="37">
        <f>tbMonthlies[[#This Row],[CPI]]/tbMonthlies[[#This Row],[US Median Income]]*100</f>
        <v>0.72731061534689878</v>
      </c>
      <c r="L72" s="38">
        <f>_xlfn.XLOOKUP(tbMonthlies[[#This Row],[DateVal]],tbShillerPE[Month],tbShillerPE[PE])/100</f>
        <v>0.23670000000000002</v>
      </c>
      <c r="M72" s="45">
        <f>_xlfn.XLOOKUP(tbMonthlies[[#This Row],[DateVal]],Unemployment_Rate_History[DATE],Unemployment_Rate_History[UNRATE])/100</f>
        <v>5.0999999999999997E-2</v>
      </c>
      <c r="N72" s="46">
        <f>_xlfn.XLOOKUP(tbMonthlies[[#This Row],[DateVal]],Household_Debt_to_GDP[DATE],Household_Debt_to_GDP[HDTGPDUSQ163N],N73)</f>
        <v>78.637</v>
      </c>
    </row>
    <row r="73" spans="1:17" ht="30" customHeight="1" x14ac:dyDescent="0.25">
      <c r="A73" s="5" t="str">
        <f>TEXT(tbMonthlies[[#This Row],[DateVal]],"mmm-yy")</f>
        <v>Oct-15</v>
      </c>
      <c r="B73" s="3">
        <f>DATEVALUE(CONCATENATE("01-01-",TEXT(tbMonthlies[[#This Row],[DateVal]],"yyyy")))</f>
        <v>42005</v>
      </c>
      <c r="C73" s="20">
        <v>42278</v>
      </c>
      <c r="D73" s="13">
        <v>1.6999999999999999E-3</v>
      </c>
      <c r="E73">
        <v>237.83799999999999</v>
      </c>
      <c r="F73" s="33">
        <f>_xlfn.XLOOKUP(tbMonthlies[[#This Row],[DateVal]],GDP[DATE],GDP[GDP],F74)</f>
        <v>18332.079000000002</v>
      </c>
      <c r="G7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20157.36</v>
      </c>
      <c r="H73" s="34" t="str">
        <f>IF(tbMonthlies[[#This Row],[Wilshire 5000 TEMP]]&lt;&gt;".",tbMonthlies[[#This Row],[Wilshire 5000 TEMP]],G74)</f>
        <v>20157.36</v>
      </c>
      <c r="I73" s="35">
        <f>tbMonthlies[[#This Row],[Wilshire 5000]]/tbMonthlies[[#This Row],[US GDP]]</f>
        <v>1.0995675940519347</v>
      </c>
      <c r="J73" s="36">
        <f>_xlfn.XLOOKUP(tbMonthlies[[#This Row],[Year]],US_Median_Income[DATE],US_Median_Income[MEPAINUSA672N])</f>
        <v>32632</v>
      </c>
      <c r="K73" s="37">
        <f>tbMonthlies[[#This Row],[CPI]]/tbMonthlies[[#This Row],[US Median Income]]*100</f>
        <v>0.72884898259377295</v>
      </c>
      <c r="L73" s="38">
        <f>_xlfn.XLOOKUP(tbMonthlies[[#This Row],[DateVal]],tbShillerPE[Month],tbShillerPE[PE])/100</f>
        <v>0.2268</v>
      </c>
      <c r="M73" s="45">
        <f>_xlfn.XLOOKUP(tbMonthlies[[#This Row],[DateVal]],Unemployment_Rate_History[DATE],Unemployment_Rate_History[UNRATE])/100</f>
        <v>0.05</v>
      </c>
      <c r="N73" s="46">
        <f>_xlfn.XLOOKUP(tbMonthlies[[#This Row],[DateVal]],Household_Debt_to_GDP[DATE],Household_Debt_to_GDP[HDTGPDUSQ163N],N74)</f>
        <v>78.637</v>
      </c>
    </row>
    <row r="74" spans="1:17" ht="30" customHeight="1" x14ac:dyDescent="0.25">
      <c r="A74" s="5" t="str">
        <f>TEXT(tbMonthlies[[#This Row],[DateVal]],"mmm-yy")</f>
        <v>Sep-15</v>
      </c>
      <c r="B74" s="3">
        <f>DATEVALUE(CONCATENATE("01-01-",TEXT(tbMonthlies[[#This Row],[DateVal]],"yyyy")))</f>
        <v>42005</v>
      </c>
      <c r="C74" s="20">
        <v>42248</v>
      </c>
      <c r="D74" s="13">
        <v>-4.0000000000000002E-4</v>
      </c>
      <c r="E74">
        <v>237.94499999999999</v>
      </c>
      <c r="F74" s="33">
        <f>_xlfn.XLOOKUP(tbMonthlies[[#This Row],[DateVal]],GDP[DATE],GDP[GDP],F75)</f>
        <v>18306.96</v>
      </c>
      <c r="G7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20206.07</v>
      </c>
      <c r="H74" s="34" t="str">
        <f>IF(tbMonthlies[[#This Row],[Wilshire 5000 TEMP]]&lt;&gt;".",tbMonthlies[[#This Row],[Wilshire 5000 TEMP]],G75)</f>
        <v>20206.07</v>
      </c>
      <c r="I74" s="35">
        <f>tbMonthlies[[#This Row],[Wilshire 5000]]/tbMonthlies[[#This Row],[US GDP]]</f>
        <v>1.1037370486416096</v>
      </c>
      <c r="J74" s="36">
        <f>_xlfn.XLOOKUP(tbMonthlies[[#This Row],[Year]],US_Median_Income[DATE],US_Median_Income[MEPAINUSA672N])</f>
        <v>32632</v>
      </c>
      <c r="K74" s="37">
        <f>tbMonthlies[[#This Row],[CPI]]/tbMonthlies[[#This Row],[US Median Income]]*100</f>
        <v>0.72917688158862459</v>
      </c>
      <c r="L74" s="38">
        <f>_xlfn.XLOOKUP(tbMonthlies[[#This Row],[DateVal]],tbShillerPE[Month],tbShillerPE[PE])/100</f>
        <v>0.2145</v>
      </c>
      <c r="M74" s="45">
        <f>_xlfn.XLOOKUP(tbMonthlies[[#This Row],[DateVal]],Unemployment_Rate_History[DATE],Unemployment_Rate_History[UNRATE])/100</f>
        <v>0.05</v>
      </c>
      <c r="N74" s="46">
        <f>_xlfn.XLOOKUP(tbMonthlies[[#This Row],[DateVal]],Household_Debt_to_GDP[DATE],Household_Debt_to_GDP[HDTGPDUSQ163N],N75)</f>
        <v>78.625</v>
      </c>
    </row>
    <row r="75" spans="1:17" ht="30" customHeight="1" x14ac:dyDescent="0.25">
      <c r="A75" s="5" t="str">
        <f>TEXT(tbMonthlies[[#This Row],[DateVal]],"mmm-yy")</f>
        <v>Aug-15</v>
      </c>
      <c r="B75" s="3">
        <f>DATEVALUE(CONCATENATE("01-01-",TEXT(tbMonthlies[[#This Row],[DateVal]],"yyyy")))</f>
        <v>42005</v>
      </c>
      <c r="C75" s="20">
        <v>42217</v>
      </c>
      <c r="D75" s="13">
        <v>2E-3</v>
      </c>
      <c r="E75">
        <v>238.316</v>
      </c>
      <c r="F75" s="33">
        <f>_xlfn.XLOOKUP(tbMonthlies[[#This Row],[DateVal]],GDP[DATE],GDP[GDP],F76)</f>
        <v>18306.96</v>
      </c>
      <c r="G7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22180.07</v>
      </c>
      <c r="H75" s="34" t="str">
        <f>IF(tbMonthlies[[#This Row],[Wilshire 5000 TEMP]]&lt;&gt;".",tbMonthlies[[#This Row],[Wilshire 5000 TEMP]],G76)</f>
        <v>22180.07</v>
      </c>
      <c r="I75" s="35">
        <f>tbMonthlies[[#This Row],[Wilshire 5000]]/tbMonthlies[[#This Row],[US GDP]]</f>
        <v>1.2115648911670753</v>
      </c>
      <c r="J75" s="36">
        <f>_xlfn.XLOOKUP(tbMonthlies[[#This Row],[Year]],US_Median_Income[DATE],US_Median_Income[MEPAINUSA672N])</f>
        <v>32632</v>
      </c>
      <c r="K75" s="37">
        <f>tbMonthlies[[#This Row],[CPI]]/tbMonthlies[[#This Row],[US Median Income]]*100</f>
        <v>0.73031380240254962</v>
      </c>
      <c r="L75" s="38">
        <f>_xlfn.XLOOKUP(tbMonthlies[[#This Row],[DateVal]],tbShillerPE[Month],tbShillerPE[PE])/100</f>
        <v>0.22149999999999997</v>
      </c>
      <c r="M75" s="45">
        <f>_xlfn.XLOOKUP(tbMonthlies[[#This Row],[DateVal]],Unemployment_Rate_History[DATE],Unemployment_Rate_History[UNRATE])/100</f>
        <v>5.0999999999999997E-2</v>
      </c>
      <c r="N75" s="46">
        <f>_xlfn.XLOOKUP(tbMonthlies[[#This Row],[DateVal]],Household_Debt_to_GDP[DATE],Household_Debt_to_GDP[HDTGPDUSQ163N],N76)</f>
        <v>78.625</v>
      </c>
    </row>
    <row r="76" spans="1:17" ht="30" customHeight="1" x14ac:dyDescent="0.25">
      <c r="A76" s="5" t="str">
        <f>TEXT(tbMonthlies[[#This Row],[DateVal]],"mmm-yy")</f>
        <v>Jul-15</v>
      </c>
      <c r="B76" s="3">
        <f>DATEVALUE(CONCATENATE("01-01-",TEXT(tbMonthlies[[#This Row],[DateVal]],"yyyy")))</f>
        <v>42005</v>
      </c>
      <c r="C76" s="20">
        <v>42186</v>
      </c>
      <c r="D76" s="13">
        <v>1.6999999999999999E-3</v>
      </c>
      <c r="E76">
        <v>238.654</v>
      </c>
      <c r="F76" s="33">
        <f>_xlfn.XLOOKUP(tbMonthlies[[#This Row],[DateVal]],GDP[DATE],GDP[GDP],F77)</f>
        <v>18306.96</v>
      </c>
      <c r="G7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21968.09</v>
      </c>
      <c r="H76" s="34" t="str">
        <f>IF(tbMonthlies[[#This Row],[Wilshire 5000 TEMP]]&lt;&gt;".",tbMonthlies[[#This Row],[Wilshire 5000 TEMP]],G77)</f>
        <v>21968.09</v>
      </c>
      <c r="I76" s="35">
        <f>tbMonthlies[[#This Row],[Wilshire 5000]]/tbMonthlies[[#This Row],[US GDP]]</f>
        <v>1.1999856885031703</v>
      </c>
      <c r="J76" s="36">
        <f>_xlfn.XLOOKUP(tbMonthlies[[#This Row],[Year]],US_Median_Income[DATE],US_Median_Income[MEPAINUSA672N])</f>
        <v>32632</v>
      </c>
      <c r="K76" s="37">
        <f>tbMonthlies[[#This Row],[CPI]]/tbMonthlies[[#This Row],[US Median Income]]*100</f>
        <v>0.73134959548909051</v>
      </c>
      <c r="L76" s="38">
        <f>_xlfn.XLOOKUP(tbMonthlies[[#This Row],[DateVal]],tbShillerPE[Month],tbShillerPE[PE])/100</f>
        <v>0.22399999999999998</v>
      </c>
      <c r="M76" s="45">
        <f>_xlfn.XLOOKUP(tbMonthlies[[#This Row],[DateVal]],Unemployment_Rate_History[DATE],Unemployment_Rate_History[UNRATE])/100</f>
        <v>5.2000000000000005E-2</v>
      </c>
      <c r="N76" s="46">
        <f>_xlfn.XLOOKUP(tbMonthlies[[#This Row],[DateVal]],Household_Debt_to_GDP[DATE],Household_Debt_to_GDP[HDTGPDUSQ163N],N77)</f>
        <v>78.625</v>
      </c>
      <c r="O76" s="13"/>
      <c r="P76" s="13"/>
      <c r="Q76" s="13"/>
    </row>
    <row r="77" spans="1:17" ht="30" customHeight="1" x14ac:dyDescent="0.25">
      <c r="A77" s="5" t="str">
        <f>TEXT(tbMonthlies[[#This Row],[DateVal]],"mmm-yy")</f>
        <v>Jun-15</v>
      </c>
      <c r="B77" s="3">
        <f>DATEVALUE(CONCATENATE("01-01-",TEXT(tbMonthlies[[#This Row],[DateVal]],"yyyy")))</f>
        <v>42005</v>
      </c>
      <c r="C77" s="20">
        <v>42156</v>
      </c>
      <c r="D77" s="13">
        <v>1.1999999999999999E-3</v>
      </c>
      <c r="E77">
        <v>238.63800000000001</v>
      </c>
      <c r="F77" s="33">
        <f>_xlfn.XLOOKUP(tbMonthlies[[#This Row],[DateVal]],GDP[DATE],GDP[GDP],F78)</f>
        <v>18193.706999999999</v>
      </c>
      <c r="G7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22300.34</v>
      </c>
      <c r="H77" s="34" t="str">
        <f>IF(tbMonthlies[[#This Row],[Wilshire 5000 TEMP]]&lt;&gt;".",tbMonthlies[[#This Row],[Wilshire 5000 TEMP]],G78)</f>
        <v>22300.34</v>
      </c>
      <c r="I77" s="35">
        <f>tbMonthlies[[#This Row],[Wilshire 5000]]/tbMonthlies[[#This Row],[US GDP]]</f>
        <v>1.2257172218943617</v>
      </c>
      <c r="J77" s="36">
        <f>_xlfn.XLOOKUP(tbMonthlies[[#This Row],[Year]],US_Median_Income[DATE],US_Median_Income[MEPAINUSA672N])</f>
        <v>32632</v>
      </c>
      <c r="K77" s="37">
        <f>tbMonthlies[[#This Row],[CPI]]/tbMonthlies[[#This Row],[US Median Income]]*100</f>
        <v>0.73130056386369213</v>
      </c>
      <c r="L77" s="38">
        <f>_xlfn.XLOOKUP(tbMonthlies[[#This Row],[DateVal]],tbShillerPE[Month],tbShillerPE[PE])/100</f>
        <v>0.22120000000000001</v>
      </c>
      <c r="M77" s="45">
        <f>_xlfn.XLOOKUP(tbMonthlies[[#This Row],[DateVal]],Unemployment_Rate_History[DATE],Unemployment_Rate_History[UNRATE])/100</f>
        <v>5.2999999999999999E-2</v>
      </c>
      <c r="N77" s="46">
        <f>_xlfn.XLOOKUP(tbMonthlies[[#This Row],[DateVal]],Household_Debt_to_GDP[DATE],Household_Debt_to_GDP[HDTGPDUSQ163N],N78)</f>
        <v>78.805999999999997</v>
      </c>
    </row>
    <row r="78" spans="1:17" ht="30" customHeight="1" x14ac:dyDescent="0.25">
      <c r="A78" s="5" t="str">
        <f>TEXT(tbMonthlies[[#This Row],[DateVal]],"mmm-yy")</f>
        <v>May-15</v>
      </c>
      <c r="B78" s="3">
        <f>DATEVALUE(CONCATENATE("01-01-",TEXT(tbMonthlies[[#This Row],[DateVal]],"yyyy")))</f>
        <v>42005</v>
      </c>
      <c r="C78" s="20">
        <v>42125</v>
      </c>
      <c r="D78" s="13">
        <v>-4.0000000000000002E-4</v>
      </c>
      <c r="E78">
        <v>237.80500000000001</v>
      </c>
      <c r="F78" s="33">
        <f>_xlfn.XLOOKUP(tbMonthlies[[#This Row],[DateVal]],GDP[DATE],GDP[GDP],F79)</f>
        <v>18193.706999999999</v>
      </c>
      <c r="G7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22247.99</v>
      </c>
      <c r="H78" s="34" t="str">
        <f>IF(tbMonthlies[[#This Row],[Wilshire 5000 TEMP]]&lt;&gt;".",tbMonthlies[[#This Row],[Wilshire 5000 TEMP]],G79)</f>
        <v>22247.99</v>
      </c>
      <c r="I78" s="35">
        <f>tbMonthlies[[#This Row],[Wilshire 5000]]/tbMonthlies[[#This Row],[US GDP]]</f>
        <v>1.2228398533624842</v>
      </c>
      <c r="J78" s="36">
        <f>_xlfn.XLOOKUP(tbMonthlies[[#This Row],[Year]],US_Median_Income[DATE],US_Median_Income[MEPAINUSA672N])</f>
        <v>32632</v>
      </c>
      <c r="K78" s="37">
        <f>tbMonthlies[[#This Row],[CPI]]/tbMonthlies[[#This Row],[US Median Income]]*100</f>
        <v>0.72874785486638882</v>
      </c>
      <c r="L78" s="38">
        <f>_xlfn.XLOOKUP(tbMonthlies[[#This Row],[DateVal]],tbShillerPE[Month],tbShillerPE[PE])/100</f>
        <v>0.21920000000000001</v>
      </c>
      <c r="M78" s="45">
        <f>_xlfn.XLOOKUP(tbMonthlies[[#This Row],[DateVal]],Unemployment_Rate_History[DATE],Unemployment_Rate_History[UNRATE])/100</f>
        <v>5.5999999999999994E-2</v>
      </c>
      <c r="N78" s="46">
        <f>_xlfn.XLOOKUP(tbMonthlies[[#This Row],[DateVal]],Household_Debt_to_GDP[DATE],Household_Debt_to_GDP[HDTGPDUSQ163N],N79)</f>
        <v>78.805999999999997</v>
      </c>
    </row>
    <row r="79" spans="1:17" ht="30" customHeight="1" x14ac:dyDescent="0.25">
      <c r="A79" s="5" t="str">
        <f>TEXT(tbMonthlies[[#This Row],[DateVal]],"mmm-yy")</f>
        <v>Apr-15</v>
      </c>
      <c r="B79" s="3">
        <f>DATEVALUE(CONCATENATE("01-01-",TEXT(tbMonthlies[[#This Row],[DateVal]],"yyyy")))</f>
        <v>42005</v>
      </c>
      <c r="C79" s="20">
        <v>42095</v>
      </c>
      <c r="D79" s="13">
        <v>-2E-3</v>
      </c>
      <c r="E79">
        <v>236.59899999999999</v>
      </c>
      <c r="F79" s="33">
        <f>_xlfn.XLOOKUP(tbMonthlies[[#This Row],[DateVal]],GDP[DATE],GDP[GDP],F80)</f>
        <v>18193.706999999999</v>
      </c>
      <c r="G7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21869.06</v>
      </c>
      <c r="H79" s="34" t="str">
        <f>IF(tbMonthlies[[#This Row],[Wilshire 5000 TEMP]]&lt;&gt;".",tbMonthlies[[#This Row],[Wilshire 5000 TEMP]],G80)</f>
        <v>21869.06</v>
      </c>
      <c r="I79" s="35">
        <f>tbMonthlies[[#This Row],[Wilshire 5000]]/tbMonthlies[[#This Row],[US GDP]]</f>
        <v>1.2020123221727164</v>
      </c>
      <c r="J79" s="36">
        <f>_xlfn.XLOOKUP(tbMonthlies[[#This Row],[Year]],US_Median_Income[DATE],US_Median_Income[MEPAINUSA672N])</f>
        <v>32632</v>
      </c>
      <c r="K79" s="37">
        <f>tbMonthlies[[#This Row],[CPI]]/tbMonthlies[[#This Row],[US Median Income]]*100</f>
        <v>0.72505209610198573</v>
      </c>
      <c r="L79" s="38">
        <f>_xlfn.XLOOKUP(tbMonthlies[[#This Row],[DateVal]],tbShillerPE[Month],tbShillerPE[PE])/100</f>
        <v>0.21420000000000003</v>
      </c>
      <c r="M79" s="45">
        <f>_xlfn.XLOOKUP(tbMonthlies[[#This Row],[DateVal]],Unemployment_Rate_History[DATE],Unemployment_Rate_History[UNRATE])/100</f>
        <v>5.4000000000000006E-2</v>
      </c>
      <c r="N79" s="46">
        <f>_xlfn.XLOOKUP(tbMonthlies[[#This Row],[DateVal]],Household_Debt_to_GDP[DATE],Household_Debt_to_GDP[HDTGPDUSQ163N],N80)</f>
        <v>78.805999999999997</v>
      </c>
    </row>
    <row r="80" spans="1:17" ht="30" customHeight="1" x14ac:dyDescent="0.25">
      <c r="A80" s="5" t="str">
        <f>TEXT(tbMonthlies[[#This Row],[DateVal]],"mmm-yy")</f>
        <v>Mar-15</v>
      </c>
      <c r="B80" s="3">
        <f>DATEVALUE(CONCATENATE("01-01-",TEXT(tbMonthlies[[#This Row],[DateVal]],"yyyy")))</f>
        <v>42005</v>
      </c>
      <c r="C80" s="20">
        <v>42064</v>
      </c>
      <c r="D80" s="13">
        <v>-6.9999999999999999E-4</v>
      </c>
      <c r="E80">
        <v>236.119</v>
      </c>
      <c r="F80" s="33">
        <f>_xlfn.XLOOKUP(tbMonthlies[[#This Row],[DateVal]],GDP[DATE],GDP[GDP],F81)</f>
        <v>17991.348000000002</v>
      </c>
      <c r="G8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22212.34</v>
      </c>
      <c r="H80" s="34" t="str">
        <f>IF(tbMonthlies[[#This Row],[Wilshire 5000 TEMP]]&lt;&gt;".",tbMonthlies[[#This Row],[Wilshire 5000 TEMP]],G81)</f>
        <v>22212.34</v>
      </c>
      <c r="I80" s="35">
        <f>tbMonthlies[[#This Row],[Wilshire 5000]]/tbMonthlies[[#This Row],[US GDP]]</f>
        <v>1.2346123258801951</v>
      </c>
      <c r="J80" s="36">
        <f>_xlfn.XLOOKUP(tbMonthlies[[#This Row],[Year]],US_Median_Income[DATE],US_Median_Income[MEPAINUSA672N])</f>
        <v>32632</v>
      </c>
      <c r="K80" s="37">
        <f>tbMonthlies[[#This Row],[CPI]]/tbMonthlies[[#This Row],[US Median Income]]*100</f>
        <v>0.72358114734003431</v>
      </c>
      <c r="L80" s="38">
        <f>_xlfn.XLOOKUP(tbMonthlies[[#This Row],[DateVal]],tbShillerPE[Month],tbShillerPE[PE])/100</f>
        <v>0.20960000000000001</v>
      </c>
      <c r="M80" s="45">
        <f>_xlfn.XLOOKUP(tbMonthlies[[#This Row],[DateVal]],Unemployment_Rate_History[DATE],Unemployment_Rate_History[UNRATE])/100</f>
        <v>5.4000000000000006E-2</v>
      </c>
      <c r="N80" s="46">
        <f>_xlfn.XLOOKUP(tbMonthlies[[#This Row],[DateVal]],Household_Debt_to_GDP[DATE],Household_Debt_to_GDP[HDTGPDUSQ163N],N81)</f>
        <v>79.028999999999996</v>
      </c>
    </row>
    <row r="81" spans="1:14" ht="30" customHeight="1" x14ac:dyDescent="0.25">
      <c r="A81" s="5" t="str">
        <f>TEXT(tbMonthlies[[#This Row],[DateVal]],"mmm-yy")</f>
        <v>Feb-15</v>
      </c>
      <c r="B81" s="3">
        <f>DATEVALUE(CONCATENATE("01-01-",TEXT(tbMonthlies[[#This Row],[DateVal]],"yyyy")))</f>
        <v>42005</v>
      </c>
      <c r="C81" s="20">
        <v>42036</v>
      </c>
      <c r="D81" s="13">
        <v>-2.9999999999999997E-4</v>
      </c>
      <c r="E81">
        <v>234.72200000000001</v>
      </c>
      <c r="F81" s="33">
        <f>_xlfn.XLOOKUP(tbMonthlies[[#This Row],[DateVal]],GDP[DATE],GDP[GDP],F82)</f>
        <v>17991.348000000002</v>
      </c>
      <c r="G8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21060.44</v>
      </c>
      <c r="H81" s="34" t="str">
        <f>IF(tbMonthlies[[#This Row],[Wilshire 5000 TEMP]]&lt;&gt;".",tbMonthlies[[#This Row],[Wilshire 5000 TEMP]],G82)</f>
        <v>21060.44</v>
      </c>
      <c r="I81" s="35">
        <f>tbMonthlies[[#This Row],[Wilshire 5000]]/tbMonthlies[[#This Row],[US GDP]]</f>
        <v>1.1705871066470392</v>
      </c>
      <c r="J81" s="36">
        <f>_xlfn.XLOOKUP(tbMonthlies[[#This Row],[Year]],US_Median_Income[DATE],US_Median_Income[MEPAINUSA672N])</f>
        <v>32632</v>
      </c>
      <c r="K81" s="37">
        <f>tbMonthlies[[#This Row],[CPI]]/tbMonthlies[[#This Row],[US Median Income]]*100</f>
        <v>0.71930007354743819</v>
      </c>
      <c r="L81" s="38">
        <f>_xlfn.XLOOKUP(tbMonthlies[[#This Row],[DateVal]],tbShillerPE[Month],tbShillerPE[PE])/100</f>
        <v>0.2077</v>
      </c>
      <c r="M81" s="45">
        <f>_xlfn.XLOOKUP(tbMonthlies[[#This Row],[DateVal]],Unemployment_Rate_History[DATE],Unemployment_Rate_History[UNRATE])/100</f>
        <v>5.5E-2</v>
      </c>
      <c r="N81" s="46">
        <f>_xlfn.XLOOKUP(tbMonthlies[[#This Row],[DateVal]],Household_Debt_to_GDP[DATE],Household_Debt_to_GDP[HDTGPDUSQ163N],N82)</f>
        <v>79.028999999999996</v>
      </c>
    </row>
    <row r="82" spans="1:14" ht="30" customHeight="1" x14ac:dyDescent="0.25">
      <c r="A82" s="5" t="str">
        <f>TEXT(tbMonthlies[[#This Row],[DateVal]],"mmm-yy")</f>
        <v>Jan-15</v>
      </c>
      <c r="B82" s="3">
        <f>DATEVALUE(CONCATENATE("01-01-",TEXT(tbMonthlies[[#This Row],[DateVal]],"yyyy")))</f>
        <v>42005</v>
      </c>
      <c r="C82" s="20">
        <v>42005</v>
      </c>
      <c r="D82" s="13">
        <v>-8.9999999999999998E-4</v>
      </c>
      <c r="E82">
        <v>236.73599999999999</v>
      </c>
      <c r="F82" s="33">
        <f>_xlfn.XLOOKUP(tbMonthlies[[#This Row],[DateVal]],GDP[DATE],GDP[GDP],F83)</f>
        <v>17991.348000000002</v>
      </c>
      <c r="G8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82" s="34" t="str">
        <f>IF(tbMonthlies[[#This Row],[Wilshire 5000 TEMP]]&lt;&gt;".",tbMonthlies[[#This Row],[Wilshire 5000 TEMP]],G83)</f>
        <v>21522.97</v>
      </c>
      <c r="I82" s="35">
        <f>tbMonthlies[[#This Row],[Wilshire 5000]]/tbMonthlies[[#This Row],[US GDP]]</f>
        <v>1.1962955749619206</v>
      </c>
      <c r="J82" s="36">
        <f>_xlfn.XLOOKUP(tbMonthlies[[#This Row],[Year]],US_Median_Income[DATE],US_Median_Income[MEPAINUSA672N])</f>
        <v>32632</v>
      </c>
      <c r="K82" s="37">
        <f>tbMonthlies[[#This Row],[CPI]]/tbMonthlies[[#This Row],[US Median Income]]*100</f>
        <v>0.72547192939445937</v>
      </c>
      <c r="L82" s="38">
        <f>_xlfn.XLOOKUP(tbMonthlies[[#This Row],[DateVal]],tbShillerPE[Month],tbShillerPE[PE])/100</f>
        <v>0.20019999999999999</v>
      </c>
      <c r="M82" s="45">
        <f>_xlfn.XLOOKUP(tbMonthlies[[#This Row],[DateVal]],Unemployment_Rate_History[DATE],Unemployment_Rate_History[UNRATE])/100</f>
        <v>5.7000000000000002E-2</v>
      </c>
      <c r="N82" s="46">
        <f>_xlfn.XLOOKUP(tbMonthlies[[#This Row],[DateVal]],Household_Debt_to_GDP[DATE],Household_Debt_to_GDP[HDTGPDUSQ163N],N83)</f>
        <v>79.028999999999996</v>
      </c>
    </row>
    <row r="83" spans="1:14" ht="30" customHeight="1" x14ac:dyDescent="0.25">
      <c r="A83" s="5" t="str">
        <f>TEXT(tbMonthlies[[#This Row],[DateVal]],"mmm-yy")</f>
        <v>Dec-14</v>
      </c>
      <c r="B83" s="3">
        <f>DATEVALUE(CONCATENATE("01-01-",TEXT(tbMonthlies[[#This Row],[DateVal]],"yyyy")))</f>
        <v>41640</v>
      </c>
      <c r="C83" s="20">
        <v>41974</v>
      </c>
      <c r="D83" s="13">
        <v>7.6E-3</v>
      </c>
      <c r="E83">
        <v>234.81200000000001</v>
      </c>
      <c r="F83" s="33">
        <f>_xlfn.XLOOKUP(tbMonthlies[[#This Row],[DateVal]],GDP[DATE],GDP[GDP],F84)</f>
        <v>17852.54</v>
      </c>
      <c r="G8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21522.97</v>
      </c>
      <c r="H83" s="34" t="str">
        <f>IF(tbMonthlies[[#This Row],[Wilshire 5000 TEMP]]&lt;&gt;".",tbMonthlies[[#This Row],[Wilshire 5000 TEMP]],G84)</f>
        <v>21522.97</v>
      </c>
      <c r="I83" s="35">
        <f>tbMonthlies[[#This Row],[Wilshire 5000]]/tbMonthlies[[#This Row],[US GDP]]</f>
        <v>1.2055970747019751</v>
      </c>
      <c r="J83" s="36">
        <f>_xlfn.XLOOKUP(tbMonthlies[[#This Row],[Year]],US_Median_Income[DATE],US_Median_Income[MEPAINUSA672N])</f>
        <v>31085</v>
      </c>
      <c r="K83" s="37">
        <f>tbMonthlies[[#This Row],[CPI]]/tbMonthlies[[#This Row],[US Median Income]]*100</f>
        <v>0.75538684252855082</v>
      </c>
      <c r="L83" s="38">
        <f>_xlfn.XLOOKUP(tbMonthlies[[#This Row],[DateVal]],tbShillerPE[Month],tbShillerPE[PE])/100</f>
        <v>0.20079999999999998</v>
      </c>
      <c r="M83" s="45">
        <f>_xlfn.XLOOKUP(tbMonthlies[[#This Row],[DateVal]],Unemployment_Rate_History[DATE],Unemployment_Rate_History[UNRATE])/100</f>
        <v>5.5999999999999994E-2</v>
      </c>
      <c r="N83" s="46">
        <f>_xlfn.XLOOKUP(tbMonthlies[[#This Row],[DateVal]],Household_Debt_to_GDP[DATE],Household_Debt_to_GDP[HDTGPDUSQ163N],N84)</f>
        <v>79.912000000000006</v>
      </c>
    </row>
    <row r="84" spans="1:14" ht="30" customHeight="1" x14ac:dyDescent="0.25">
      <c r="A84" s="5" t="str">
        <f>TEXT(tbMonthlies[[#This Row],[DateVal]],"mmm-yy")</f>
        <v>Nov-14</v>
      </c>
      <c r="B84" s="3">
        <f>DATEVALUE(CONCATENATE("01-01-",TEXT(tbMonthlies[[#This Row],[DateVal]],"yyyy")))</f>
        <v>41640</v>
      </c>
      <c r="C84" s="20">
        <v>41944</v>
      </c>
      <c r="D84" s="13">
        <v>1.32E-2</v>
      </c>
      <c r="E84">
        <v>236.15100000000001</v>
      </c>
      <c r="F84" s="33">
        <f>_xlfn.XLOOKUP(tbMonthlies[[#This Row],[DateVal]],GDP[DATE],GDP[GDP],F85)</f>
        <v>17852.54</v>
      </c>
      <c r="G8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21256.74</v>
      </c>
      <c r="H84" s="34" t="str">
        <f>IF(tbMonthlies[[#This Row],[Wilshire 5000 TEMP]]&lt;&gt;".",tbMonthlies[[#This Row],[Wilshire 5000 TEMP]],G85)</f>
        <v>21256.74</v>
      </c>
      <c r="I84" s="35">
        <f>tbMonthlies[[#This Row],[Wilshire 5000]]/tbMonthlies[[#This Row],[US GDP]]</f>
        <v>1.1906843507982618</v>
      </c>
      <c r="J84" s="36">
        <f>_xlfn.XLOOKUP(tbMonthlies[[#This Row],[Year]],US_Median_Income[DATE],US_Median_Income[MEPAINUSA672N])</f>
        <v>31085</v>
      </c>
      <c r="K84" s="37">
        <f>tbMonthlies[[#This Row],[CPI]]/tbMonthlies[[#This Row],[US Median Income]]*100</f>
        <v>0.75969438635998077</v>
      </c>
      <c r="L84" s="38">
        <f>_xlfn.XLOOKUP(tbMonthlies[[#This Row],[DateVal]],tbShillerPE[Month],tbShillerPE[PE])/100</f>
        <v>0.19750000000000001</v>
      </c>
      <c r="M84" s="45">
        <f>_xlfn.XLOOKUP(tbMonthlies[[#This Row],[DateVal]],Unemployment_Rate_History[DATE],Unemployment_Rate_History[UNRATE])/100</f>
        <v>5.7999999999999996E-2</v>
      </c>
      <c r="N84" s="46">
        <f>_xlfn.XLOOKUP(tbMonthlies[[#This Row],[DateVal]],Household_Debt_to_GDP[DATE],Household_Debt_to_GDP[HDTGPDUSQ163N],N85)</f>
        <v>79.912000000000006</v>
      </c>
    </row>
    <row r="85" spans="1:14" ht="30" customHeight="1" x14ac:dyDescent="0.25">
      <c r="A85" s="5" t="str">
        <f>TEXT(tbMonthlies[[#This Row],[DateVal]],"mmm-yy")</f>
        <v>Oct-14</v>
      </c>
      <c r="B85" s="3">
        <f>DATEVALUE(CONCATENATE("01-01-",TEXT(tbMonthlies[[#This Row],[DateVal]],"yyyy")))</f>
        <v>41640</v>
      </c>
      <c r="C85" s="20">
        <v>41913</v>
      </c>
      <c r="D85" s="13">
        <v>1.66E-2</v>
      </c>
      <c r="E85">
        <v>237.43299999999999</v>
      </c>
      <c r="F85" s="33">
        <f>_xlfn.XLOOKUP(tbMonthlies[[#This Row],[DateVal]],GDP[DATE],GDP[GDP],F86)</f>
        <v>17852.54</v>
      </c>
      <c r="G8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20476.54</v>
      </c>
      <c r="H85" s="34" t="str">
        <f>IF(tbMonthlies[[#This Row],[Wilshire 5000 TEMP]]&lt;&gt;".",tbMonthlies[[#This Row],[Wilshire 5000 TEMP]],G86)</f>
        <v>20476.54</v>
      </c>
      <c r="I85" s="35">
        <f>tbMonthlies[[#This Row],[Wilshire 5000]]/tbMonthlies[[#This Row],[US GDP]]</f>
        <v>1.1469818860509484</v>
      </c>
      <c r="J85" s="36">
        <f>_xlfn.XLOOKUP(tbMonthlies[[#This Row],[Year]],US_Median_Income[DATE],US_Median_Income[MEPAINUSA672N])</f>
        <v>31085</v>
      </c>
      <c r="K85" s="37">
        <f>tbMonthlies[[#This Row],[CPI]]/tbMonthlies[[#This Row],[US Median Income]]*100</f>
        <v>0.76381856200739895</v>
      </c>
      <c r="L85" s="38">
        <f>_xlfn.XLOOKUP(tbMonthlies[[#This Row],[DateVal]],tbShillerPE[Month],tbShillerPE[PE])/100</f>
        <v>0.185</v>
      </c>
      <c r="M85" s="45">
        <f>_xlfn.XLOOKUP(tbMonthlies[[#This Row],[DateVal]],Unemployment_Rate_History[DATE],Unemployment_Rate_History[UNRATE])/100</f>
        <v>5.7000000000000002E-2</v>
      </c>
      <c r="N85" s="46">
        <f>_xlfn.XLOOKUP(tbMonthlies[[#This Row],[DateVal]],Household_Debt_to_GDP[DATE],Household_Debt_to_GDP[HDTGPDUSQ163N],N86)</f>
        <v>79.912000000000006</v>
      </c>
    </row>
    <row r="86" spans="1:14" ht="30" customHeight="1" x14ac:dyDescent="0.25">
      <c r="A86" s="5" t="str">
        <f>TEXT(tbMonthlies[[#This Row],[DateVal]],"mmm-yy")</f>
        <v>Sep-14</v>
      </c>
      <c r="B86" s="3">
        <f>DATEVALUE(CONCATENATE("01-01-",TEXT(tbMonthlies[[#This Row],[DateVal]],"yyyy")))</f>
        <v>41640</v>
      </c>
      <c r="C86" s="20">
        <v>41883</v>
      </c>
      <c r="D86" s="13">
        <v>1.66E-2</v>
      </c>
      <c r="E86">
        <v>238.03100000000001</v>
      </c>
      <c r="F86" s="33">
        <f>_xlfn.XLOOKUP(tbMonthlies[[#This Row],[DateVal]],GDP[DATE],GDP[GDP],F87)</f>
        <v>17743.226999999999</v>
      </c>
      <c r="G8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86" s="34" t="str">
        <f>IF(tbMonthlies[[#This Row],[Wilshire 5000 TEMP]]&lt;&gt;".",tbMonthlies[[#This Row],[Wilshire 5000 TEMP]],G87)</f>
        <v>20346.01</v>
      </c>
      <c r="I86" s="35">
        <f>tbMonthlies[[#This Row],[Wilshire 5000]]/tbMonthlies[[#This Row],[US GDP]]</f>
        <v>1.1466916361944757</v>
      </c>
      <c r="J86" s="36">
        <f>_xlfn.XLOOKUP(tbMonthlies[[#This Row],[Year]],US_Median_Income[DATE],US_Median_Income[MEPAINUSA672N])</f>
        <v>31085</v>
      </c>
      <c r="K86" s="37">
        <f>tbMonthlies[[#This Row],[CPI]]/tbMonthlies[[#This Row],[US Median Income]]*100</f>
        <v>0.76574231944667848</v>
      </c>
      <c r="L86" s="38">
        <f>_xlfn.XLOOKUP(tbMonthlies[[#This Row],[DateVal]],tbShillerPE[Month],tbShillerPE[PE])/100</f>
        <v>0.18809999999999999</v>
      </c>
      <c r="M86" s="45">
        <f>_xlfn.XLOOKUP(tbMonthlies[[#This Row],[DateVal]],Unemployment_Rate_History[DATE],Unemployment_Rate_History[UNRATE])/100</f>
        <v>5.9000000000000004E-2</v>
      </c>
      <c r="N86" s="46">
        <f>_xlfn.XLOOKUP(tbMonthlies[[#This Row],[DateVal]],Household_Debt_to_GDP[DATE],Household_Debt_to_GDP[HDTGPDUSQ163N],N87)</f>
        <v>80.11</v>
      </c>
    </row>
    <row r="87" spans="1:14" ht="30" customHeight="1" x14ac:dyDescent="0.25">
      <c r="A87" s="5" t="str">
        <f>TEXT(tbMonthlies[[#This Row],[DateVal]],"mmm-yy")</f>
        <v>Aug-14</v>
      </c>
      <c r="B87" s="3">
        <f>DATEVALUE(CONCATENATE("01-01-",TEXT(tbMonthlies[[#This Row],[DateVal]],"yyyy")))</f>
        <v>41640</v>
      </c>
      <c r="C87" s="20">
        <v>41852</v>
      </c>
      <c r="D87" s="13">
        <v>1.7000000000000001E-2</v>
      </c>
      <c r="E87">
        <v>237.852</v>
      </c>
      <c r="F87" s="33">
        <f>_xlfn.XLOOKUP(tbMonthlies[[#This Row],[DateVal]],GDP[DATE],GDP[GDP],F88)</f>
        <v>17743.226999999999</v>
      </c>
      <c r="G8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20346.01</v>
      </c>
      <c r="H87" s="34" t="str">
        <f>IF(tbMonthlies[[#This Row],[Wilshire 5000 TEMP]]&lt;&gt;".",tbMonthlies[[#This Row],[Wilshire 5000 TEMP]],G88)</f>
        <v>20346.01</v>
      </c>
      <c r="I87" s="35">
        <f>tbMonthlies[[#This Row],[Wilshire 5000]]/tbMonthlies[[#This Row],[US GDP]]</f>
        <v>1.1466916361944757</v>
      </c>
      <c r="J87" s="36">
        <f>_xlfn.XLOOKUP(tbMonthlies[[#This Row],[Year]],US_Median_Income[DATE],US_Median_Income[MEPAINUSA672N])</f>
        <v>31085</v>
      </c>
      <c r="K87" s="37">
        <f>tbMonthlies[[#This Row],[CPI]]/tbMonthlies[[#This Row],[US Median Income]]*100</f>
        <v>0.76516647900916845</v>
      </c>
      <c r="L87" s="38">
        <f>_xlfn.XLOOKUP(tbMonthlies[[#This Row],[DateVal]],tbShillerPE[Month],tbShillerPE[PE])/100</f>
        <v>0.18679999999999999</v>
      </c>
      <c r="M87" s="45">
        <f>_xlfn.XLOOKUP(tbMonthlies[[#This Row],[DateVal]],Unemployment_Rate_History[DATE],Unemployment_Rate_History[UNRATE])/100</f>
        <v>6.0999999999999999E-2</v>
      </c>
      <c r="N87" s="46">
        <f>_xlfn.XLOOKUP(tbMonthlies[[#This Row],[DateVal]],Household_Debt_to_GDP[DATE],Household_Debt_to_GDP[HDTGPDUSQ163N],N88)</f>
        <v>80.11</v>
      </c>
    </row>
    <row r="88" spans="1:14" ht="30" customHeight="1" x14ac:dyDescent="0.25">
      <c r="A88" s="5" t="str">
        <f>TEXT(tbMonthlies[[#This Row],[DateVal]],"mmm-yy")</f>
        <v>Jul-14</v>
      </c>
      <c r="B88" s="3">
        <f>DATEVALUE(CONCATENATE("01-01-",TEXT(tbMonthlies[[#This Row],[DateVal]],"yyyy")))</f>
        <v>41640</v>
      </c>
      <c r="C88" s="20">
        <v>41821</v>
      </c>
      <c r="D88" s="13">
        <v>1.9900000000000001E-2</v>
      </c>
      <c r="E88">
        <v>238.25</v>
      </c>
      <c r="F88" s="33">
        <f>_xlfn.XLOOKUP(tbMonthlies[[#This Row],[DateVal]],GDP[DATE],GDP[GDP],F89)</f>
        <v>17743.226999999999</v>
      </c>
      <c r="G8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21008.86</v>
      </c>
      <c r="H88" s="34" t="str">
        <f>IF(tbMonthlies[[#This Row],[Wilshire 5000 TEMP]]&lt;&gt;".",tbMonthlies[[#This Row],[Wilshire 5000 TEMP]],G89)</f>
        <v>21008.86</v>
      </c>
      <c r="I88" s="35">
        <f>tbMonthlies[[#This Row],[Wilshire 5000]]/tbMonthlies[[#This Row],[US GDP]]</f>
        <v>1.1840495531055315</v>
      </c>
      <c r="J88" s="36">
        <f>_xlfn.XLOOKUP(tbMonthlies[[#This Row],[Year]],US_Median_Income[DATE],US_Median_Income[MEPAINUSA672N])</f>
        <v>31085</v>
      </c>
      <c r="K88" s="37">
        <f>tbMonthlies[[#This Row],[CPI]]/tbMonthlies[[#This Row],[US Median Income]]*100</f>
        <v>0.7664468393115651</v>
      </c>
      <c r="L88" s="38">
        <f>_xlfn.XLOOKUP(tbMonthlies[[#This Row],[DateVal]],tbShillerPE[Month],tbShillerPE[PE])/100</f>
        <v>0.18960000000000002</v>
      </c>
      <c r="M88" s="45">
        <f>_xlfn.XLOOKUP(tbMonthlies[[#This Row],[DateVal]],Unemployment_Rate_History[DATE],Unemployment_Rate_History[UNRATE])/100</f>
        <v>6.2E-2</v>
      </c>
      <c r="N88" s="46">
        <f>_xlfn.XLOOKUP(tbMonthlies[[#This Row],[DateVal]],Household_Debt_to_GDP[DATE],Household_Debt_to_GDP[HDTGPDUSQ163N],N89)</f>
        <v>80.11</v>
      </c>
    </row>
    <row r="89" spans="1:14" ht="30" customHeight="1" x14ac:dyDescent="0.25">
      <c r="A89" s="5" t="str">
        <f>TEXT(tbMonthlies[[#This Row],[DateVal]],"mmm-yy")</f>
        <v>Jun-14</v>
      </c>
      <c r="B89" s="3">
        <f>DATEVALUE(CONCATENATE("01-01-",TEXT(tbMonthlies[[#This Row],[DateVal]],"yyyy")))</f>
        <v>41640</v>
      </c>
      <c r="C89" s="20">
        <v>41791</v>
      </c>
      <c r="D89" s="13">
        <v>2.07E-2</v>
      </c>
      <c r="E89">
        <v>238.34299999999999</v>
      </c>
      <c r="F89" s="33">
        <f>_xlfn.XLOOKUP(tbMonthlies[[#This Row],[DateVal]],GDP[DATE],GDP[GDP],F90)</f>
        <v>17462.703000000001</v>
      </c>
      <c r="G8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20348.35</v>
      </c>
      <c r="H89" s="34" t="str">
        <f>IF(tbMonthlies[[#This Row],[Wilshire 5000 TEMP]]&lt;&gt;".",tbMonthlies[[#This Row],[Wilshire 5000 TEMP]],G90)</f>
        <v>20348.35</v>
      </c>
      <c r="I89" s="35">
        <f>tbMonthlies[[#This Row],[Wilshire 5000]]/tbMonthlies[[#This Row],[US GDP]]</f>
        <v>1.1652462966357497</v>
      </c>
      <c r="J89" s="36">
        <f>_xlfn.XLOOKUP(tbMonthlies[[#This Row],[Year]],US_Median_Income[DATE],US_Median_Income[MEPAINUSA672N])</f>
        <v>31085</v>
      </c>
      <c r="K89" s="37">
        <f>tbMonthlies[[#This Row],[CPI]]/tbMonthlies[[#This Row],[US Median Income]]*100</f>
        <v>0.76674601898021555</v>
      </c>
      <c r="L89" s="38">
        <f>_xlfn.XLOOKUP(tbMonthlies[[#This Row],[DateVal]],tbShillerPE[Month],tbShillerPE[PE])/100</f>
        <v>0.1888</v>
      </c>
      <c r="M89" s="45">
        <f>_xlfn.XLOOKUP(tbMonthlies[[#This Row],[DateVal]],Unemployment_Rate_History[DATE],Unemployment_Rate_History[UNRATE])/100</f>
        <v>6.0999999999999999E-2</v>
      </c>
      <c r="N89" s="46">
        <f>_xlfn.XLOOKUP(tbMonthlies[[#This Row],[DateVal]],Household_Debt_to_GDP[DATE],Household_Debt_to_GDP[HDTGPDUSQ163N],N90)</f>
        <v>81.427999999999997</v>
      </c>
    </row>
    <row r="90" spans="1:14" ht="30" customHeight="1" x14ac:dyDescent="0.25">
      <c r="A90" s="5" t="str">
        <f>TEXT(tbMonthlies[[#This Row],[DateVal]],"mmm-yy")</f>
        <v>May-14</v>
      </c>
      <c r="B90" s="3">
        <f>DATEVALUE(CONCATENATE("01-01-",TEXT(tbMonthlies[[#This Row],[DateVal]],"yyyy")))</f>
        <v>41640</v>
      </c>
      <c r="C90" s="20">
        <v>41760</v>
      </c>
      <c r="D90" s="13">
        <v>2.1299999999999999E-2</v>
      </c>
      <c r="E90">
        <v>237.9</v>
      </c>
      <c r="F90" s="33">
        <f>_xlfn.XLOOKUP(tbMonthlies[[#This Row],[DateVal]],GDP[DATE],GDP[GDP],F91)</f>
        <v>17462.703000000001</v>
      </c>
      <c r="G9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19976.54</v>
      </c>
      <c r="H90" s="34" t="str">
        <f>IF(tbMonthlies[[#This Row],[Wilshire 5000 TEMP]]&lt;&gt;".",tbMonthlies[[#This Row],[Wilshire 5000 TEMP]],G91)</f>
        <v>19976.54</v>
      </c>
      <c r="I90" s="35">
        <f>tbMonthlies[[#This Row],[Wilshire 5000]]/tbMonthlies[[#This Row],[US GDP]]</f>
        <v>1.1439546329110677</v>
      </c>
      <c r="J90" s="36">
        <f>_xlfn.XLOOKUP(tbMonthlies[[#This Row],[Year]],US_Median_Income[DATE],US_Median_Income[MEPAINUSA672N])</f>
        <v>31085</v>
      </c>
      <c r="K90" s="37">
        <f>tbMonthlies[[#This Row],[CPI]]/tbMonthlies[[#This Row],[US Median Income]]*100</f>
        <v>0.76532089432202033</v>
      </c>
      <c r="L90" s="38">
        <f>_xlfn.XLOOKUP(tbMonthlies[[#This Row],[DateVal]],tbShillerPE[Month],tbShillerPE[PE])/100</f>
        <v>0.18460000000000001</v>
      </c>
      <c r="M90" s="45">
        <f>_xlfn.XLOOKUP(tbMonthlies[[#This Row],[DateVal]],Unemployment_Rate_History[DATE],Unemployment_Rate_History[UNRATE])/100</f>
        <v>6.3E-2</v>
      </c>
      <c r="N90" s="46">
        <f>_xlfn.XLOOKUP(tbMonthlies[[#This Row],[DateVal]],Household_Debt_to_GDP[DATE],Household_Debt_to_GDP[HDTGPDUSQ163N],N91)</f>
        <v>81.427999999999997</v>
      </c>
    </row>
    <row r="91" spans="1:14" ht="30" customHeight="1" x14ac:dyDescent="0.25">
      <c r="A91" s="5" t="str">
        <f>TEXT(tbMonthlies[[#This Row],[DateVal]],"mmm-yy")</f>
        <v>Apr-14</v>
      </c>
      <c r="B91" s="3">
        <f>DATEVALUE(CONCATENATE("01-01-",TEXT(tbMonthlies[[#This Row],[DateVal]],"yyyy")))</f>
        <v>41640</v>
      </c>
      <c r="C91" s="20">
        <v>41730</v>
      </c>
      <c r="D91" s="13">
        <v>1.95E-2</v>
      </c>
      <c r="E91">
        <v>237.072</v>
      </c>
      <c r="F91" s="33">
        <f>_xlfn.XLOOKUP(tbMonthlies[[#This Row],[DateVal]],GDP[DATE],GDP[GDP],F92)</f>
        <v>17462.703000000001</v>
      </c>
      <c r="G9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20170.24</v>
      </c>
      <c r="H91" s="34" t="str">
        <f>IF(tbMonthlies[[#This Row],[Wilshire 5000 TEMP]]&lt;&gt;".",tbMonthlies[[#This Row],[Wilshire 5000 TEMP]],G92)</f>
        <v>20170.24</v>
      </c>
      <c r="I91" s="35">
        <f>tbMonthlies[[#This Row],[Wilshire 5000]]/tbMonthlies[[#This Row],[US GDP]]</f>
        <v>1.1550468446952342</v>
      </c>
      <c r="J91" s="36">
        <f>_xlfn.XLOOKUP(tbMonthlies[[#This Row],[Year]],US_Median_Income[DATE],US_Median_Income[MEPAINUSA672N])</f>
        <v>31085</v>
      </c>
      <c r="K91" s="37">
        <f>tbMonthlies[[#This Row],[CPI]]/tbMonthlies[[#This Row],[US Median Income]]*100</f>
        <v>0.76265723017532572</v>
      </c>
      <c r="L91" s="38">
        <f>_xlfn.XLOOKUP(tbMonthlies[[#This Row],[DateVal]],tbShillerPE[Month],tbShillerPE[PE])/100</f>
        <v>0.18350000000000002</v>
      </c>
      <c r="M91" s="45">
        <f>_xlfn.XLOOKUP(tbMonthlies[[#This Row],[DateVal]],Unemployment_Rate_History[DATE],Unemployment_Rate_History[UNRATE])/100</f>
        <v>6.2E-2</v>
      </c>
      <c r="N91" s="46">
        <f>_xlfn.XLOOKUP(tbMonthlies[[#This Row],[DateVal]],Household_Debt_to_GDP[DATE],Household_Debt_to_GDP[HDTGPDUSQ163N],N92)</f>
        <v>81.427999999999997</v>
      </c>
    </row>
    <row r="92" spans="1:14" ht="30" customHeight="1" x14ac:dyDescent="0.25">
      <c r="A92" s="5" t="str">
        <f>TEXT(tbMonthlies[[#This Row],[DateVal]],"mmm-yy")</f>
        <v>Mar-14</v>
      </c>
      <c r="B92" s="3">
        <f>DATEVALUE(CONCATENATE("01-01-",TEXT(tbMonthlies[[#This Row],[DateVal]],"yyyy")))</f>
        <v>41640</v>
      </c>
      <c r="C92" s="20">
        <v>41699</v>
      </c>
      <c r="D92" s="13">
        <v>1.5100000000000001E-2</v>
      </c>
      <c r="E92">
        <v>236.29300000000001</v>
      </c>
      <c r="F92" s="33">
        <f>_xlfn.XLOOKUP(tbMonthlies[[#This Row],[DateVal]],GDP[DATE],GDP[GDP],F93)</f>
        <v>17144.280999999999</v>
      </c>
      <c r="G9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19946.84</v>
      </c>
      <c r="H92" s="34" t="str">
        <f>IF(tbMonthlies[[#This Row],[Wilshire 5000 TEMP]]&lt;&gt;".",tbMonthlies[[#This Row],[Wilshire 5000 TEMP]],G93)</f>
        <v>19946.84</v>
      </c>
      <c r="I92" s="35">
        <f>tbMonthlies[[#This Row],[Wilshire 5000]]/tbMonthlies[[#This Row],[US GDP]]</f>
        <v>1.163469030868078</v>
      </c>
      <c r="J92" s="36">
        <f>_xlfn.XLOOKUP(tbMonthlies[[#This Row],[Year]],US_Median_Income[DATE],US_Median_Income[MEPAINUSA672N])</f>
        <v>31085</v>
      </c>
      <c r="K92" s="37">
        <f>tbMonthlies[[#This Row],[CPI]]/tbMonthlies[[#This Row],[US Median Income]]*100</f>
        <v>0.76015119832716749</v>
      </c>
      <c r="L92" s="38">
        <f>_xlfn.XLOOKUP(tbMonthlies[[#This Row],[DateVal]],tbShillerPE[Month],tbShillerPE[PE])/100</f>
        <v>0.18479999999999999</v>
      </c>
      <c r="M92" s="45">
        <f>_xlfn.XLOOKUP(tbMonthlies[[#This Row],[DateVal]],Unemployment_Rate_History[DATE],Unemployment_Rate_History[UNRATE])/100</f>
        <v>6.7000000000000004E-2</v>
      </c>
      <c r="N92" s="46">
        <f>_xlfn.XLOOKUP(tbMonthlies[[#This Row],[DateVal]],Household_Debt_to_GDP[DATE],Household_Debt_to_GDP[HDTGPDUSQ163N],N93)</f>
        <v>82.412999999999997</v>
      </c>
    </row>
    <row r="93" spans="1:14" ht="30" customHeight="1" x14ac:dyDescent="0.25">
      <c r="A93" s="5" t="str">
        <f>TEXT(tbMonthlies[[#This Row],[DateVal]],"mmm-yy")</f>
        <v>Feb-14</v>
      </c>
      <c r="B93" s="3">
        <f>DATEVALUE(CONCATENATE("01-01-",TEXT(tbMonthlies[[#This Row],[DateVal]],"yyyy")))</f>
        <v>41640</v>
      </c>
      <c r="C93" s="20">
        <v>41671</v>
      </c>
      <c r="D93" s="13">
        <v>1.1299999999999999E-2</v>
      </c>
      <c r="E93">
        <v>234.78100000000001</v>
      </c>
      <c r="F93" s="33">
        <f>_xlfn.XLOOKUP(tbMonthlies[[#This Row],[DateVal]],GDP[DATE],GDP[GDP],F94)</f>
        <v>17144.280999999999</v>
      </c>
      <c r="G9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19105.24</v>
      </c>
      <c r="H93" s="34" t="str">
        <f>IF(tbMonthlies[[#This Row],[Wilshire 5000 TEMP]]&lt;&gt;".",tbMonthlies[[#This Row],[Wilshire 5000 TEMP]],G94)</f>
        <v>19105.24</v>
      </c>
      <c r="I93" s="35">
        <f>tbMonthlies[[#This Row],[Wilshire 5000]]/tbMonthlies[[#This Row],[US GDP]]</f>
        <v>1.1143797748065376</v>
      </c>
      <c r="J93" s="36">
        <f>_xlfn.XLOOKUP(tbMonthlies[[#This Row],[Year]],US_Median_Income[DATE],US_Median_Income[MEPAINUSA672N])</f>
        <v>31085</v>
      </c>
      <c r="K93" s="37">
        <f>tbMonthlies[[#This Row],[CPI]]/tbMonthlies[[#This Row],[US Median Income]]*100</f>
        <v>0.755287115972334</v>
      </c>
      <c r="L93" s="38">
        <f>_xlfn.XLOOKUP(tbMonthlies[[#This Row],[DateVal]],tbShillerPE[Month],tbShillerPE[PE])/100</f>
        <v>0.18059999999999998</v>
      </c>
      <c r="M93" s="45">
        <f>_xlfn.XLOOKUP(tbMonthlies[[#This Row],[DateVal]],Unemployment_Rate_History[DATE],Unemployment_Rate_History[UNRATE])/100</f>
        <v>6.7000000000000004E-2</v>
      </c>
      <c r="N93" s="46">
        <f>_xlfn.XLOOKUP(tbMonthlies[[#This Row],[DateVal]],Household_Debt_to_GDP[DATE],Household_Debt_to_GDP[HDTGPDUSQ163N],N94)</f>
        <v>82.412999999999997</v>
      </c>
    </row>
    <row r="94" spans="1:14" ht="30" customHeight="1" x14ac:dyDescent="0.25">
      <c r="A94" s="5" t="str">
        <f>TEXT(tbMonthlies[[#This Row],[DateVal]],"mmm-yy")</f>
        <v>Jan-14</v>
      </c>
      <c r="B94" s="3">
        <f>DATEVALUE(CONCATENATE("01-01-",TEXT(tbMonthlies[[#This Row],[DateVal]],"yyyy")))</f>
        <v>41640</v>
      </c>
      <c r="C94" s="20">
        <v>41640</v>
      </c>
      <c r="D94" s="13">
        <v>1.5800000000000002E-2</v>
      </c>
      <c r="E94">
        <v>232.95699999999999</v>
      </c>
      <c r="F94" s="33">
        <f>_xlfn.XLOOKUP(tbMonthlies[[#This Row],[DateVal]],GDP[DATE],GDP[GDP],F95)</f>
        <v>17144.280999999999</v>
      </c>
      <c r="G9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94" s="34" t="str">
        <f>IF(tbMonthlies[[#This Row],[Wilshire 5000 TEMP]]&lt;&gt;".",tbMonthlies[[#This Row],[Wilshire 5000 TEMP]],G95)</f>
        <v>19201.96</v>
      </c>
      <c r="I94" s="35">
        <f>tbMonthlies[[#This Row],[Wilshire 5000]]/tbMonthlies[[#This Row],[US GDP]]</f>
        <v>1.1200213062303401</v>
      </c>
      <c r="J94" s="36">
        <f>_xlfn.XLOOKUP(tbMonthlies[[#This Row],[Year]],US_Median_Income[DATE],US_Median_Income[MEPAINUSA672N])</f>
        <v>31085</v>
      </c>
      <c r="K94" s="37">
        <f>tbMonthlies[[#This Row],[CPI]]/tbMonthlies[[#This Row],[US Median Income]]*100</f>
        <v>0.74941933408396333</v>
      </c>
      <c r="L94" s="38">
        <f>_xlfn.XLOOKUP(tbMonthlies[[#This Row],[DateVal]],tbShillerPE[Month],tbShillerPE[PE])/100</f>
        <v>0.18149999999999999</v>
      </c>
      <c r="M94" s="45">
        <f>_xlfn.XLOOKUP(tbMonthlies[[#This Row],[DateVal]],Unemployment_Rate_History[DATE],Unemployment_Rate_History[UNRATE])/100</f>
        <v>6.6000000000000003E-2</v>
      </c>
      <c r="N94" s="46">
        <f>_xlfn.XLOOKUP(tbMonthlies[[#This Row],[DateVal]],Household_Debt_to_GDP[DATE],Household_Debt_to_GDP[HDTGPDUSQ163N],N95)</f>
        <v>82.412999999999997</v>
      </c>
    </row>
    <row r="95" spans="1:14" ht="30" customHeight="1" x14ac:dyDescent="0.25">
      <c r="A95" s="5" t="str">
        <f>TEXT(tbMonthlies[[#This Row],[DateVal]],"mmm-yy")</f>
        <v>Dec-13</v>
      </c>
      <c r="B95" s="3">
        <f>DATEVALUE(CONCATENATE("01-01-",TEXT(tbMonthlies[[#This Row],[DateVal]],"yyyy")))</f>
        <v>41275</v>
      </c>
      <c r="C95" s="20">
        <v>41609</v>
      </c>
      <c r="D95" s="13">
        <v>1.4999999999999999E-2</v>
      </c>
      <c r="E95">
        <v>233.04900000000001</v>
      </c>
      <c r="F95" s="33">
        <f>_xlfn.XLOOKUP(tbMonthlies[[#This Row],[DateVal]],GDP[DATE],GDP[GDP],F96)</f>
        <v>17133.114000000001</v>
      </c>
      <c r="G9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19201.96</v>
      </c>
      <c r="H95" s="34" t="str">
        <f>IF(tbMonthlies[[#This Row],[Wilshire 5000 TEMP]]&lt;&gt;".",tbMonthlies[[#This Row],[Wilshire 5000 TEMP]],G96)</f>
        <v>19201.96</v>
      </c>
      <c r="I95" s="35">
        <f>tbMonthlies[[#This Row],[Wilshire 5000]]/tbMonthlies[[#This Row],[US GDP]]</f>
        <v>1.1207513123417026</v>
      </c>
      <c r="J95" s="36">
        <f>_xlfn.XLOOKUP(tbMonthlies[[#This Row],[Year]],US_Median_Income[DATE],US_Median_Income[MEPAINUSA672N])</f>
        <v>30424</v>
      </c>
      <c r="K95" s="37">
        <f>tbMonthlies[[#This Row],[CPI]]/tbMonthlies[[#This Row],[US Median Income]]*100</f>
        <v>0.76600381277938467</v>
      </c>
      <c r="L95" s="38">
        <f>_xlfn.XLOOKUP(tbMonthlies[[#This Row],[DateVal]],tbShillerPE[Month],tbShillerPE[PE])/100</f>
        <v>0.1804</v>
      </c>
      <c r="M95" s="45">
        <f>_xlfn.XLOOKUP(tbMonthlies[[#This Row],[DateVal]],Unemployment_Rate_History[DATE],Unemployment_Rate_History[UNRATE])/100</f>
        <v>6.7000000000000004E-2</v>
      </c>
      <c r="N95" s="46">
        <f>_xlfn.XLOOKUP(tbMonthlies[[#This Row],[DateVal]],Household_Debt_to_GDP[DATE],Household_Debt_to_GDP[HDTGPDUSQ163N],N96)</f>
        <v>82.623999999999995</v>
      </c>
    </row>
    <row r="96" spans="1:14" ht="30" customHeight="1" x14ac:dyDescent="0.25">
      <c r="A96" s="5" t="str">
        <f>TEXT(tbMonthlies[[#This Row],[DateVal]],"mmm-yy")</f>
        <v>Nov-13</v>
      </c>
      <c r="B96" s="3">
        <f>DATEVALUE(CONCATENATE("01-01-",TEXT(tbMonthlies[[#This Row],[DateVal]],"yyyy")))</f>
        <v>41275</v>
      </c>
      <c r="C96" s="20">
        <v>41579</v>
      </c>
      <c r="D96" s="13">
        <v>1.24E-2</v>
      </c>
      <c r="E96">
        <v>233.06899999999999</v>
      </c>
      <c r="F96" s="33">
        <f>_xlfn.XLOOKUP(tbMonthlies[[#This Row],[DateVal]],GDP[DATE],GDP[GDP],F97)</f>
        <v>17133.114000000001</v>
      </c>
      <c r="G9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18751.36</v>
      </c>
      <c r="H96" s="34" t="str">
        <f>IF(tbMonthlies[[#This Row],[Wilshire 5000 TEMP]]&lt;&gt;".",tbMonthlies[[#This Row],[Wilshire 5000 TEMP]],G97)</f>
        <v>18751.36</v>
      </c>
      <c r="I96" s="35">
        <f>tbMonthlies[[#This Row],[Wilshire 5000]]/tbMonthlies[[#This Row],[US GDP]]</f>
        <v>1.0944513647664984</v>
      </c>
      <c r="J96" s="36">
        <f>_xlfn.XLOOKUP(tbMonthlies[[#This Row],[Year]],US_Median_Income[DATE],US_Median_Income[MEPAINUSA672N])</f>
        <v>30424</v>
      </c>
      <c r="K96" s="37">
        <f>tbMonthlies[[#This Row],[CPI]]/tbMonthlies[[#This Row],[US Median Income]]*100</f>
        <v>0.76606955035498292</v>
      </c>
      <c r="L96" s="38">
        <f>_xlfn.XLOOKUP(tbMonthlies[[#This Row],[DateVal]],tbShillerPE[Month],tbShillerPE[PE])/100</f>
        <v>0.18149999999999999</v>
      </c>
      <c r="M96" s="45">
        <f>_xlfn.XLOOKUP(tbMonthlies[[#This Row],[DateVal]],Unemployment_Rate_History[DATE],Unemployment_Rate_History[UNRATE])/100</f>
        <v>6.9000000000000006E-2</v>
      </c>
      <c r="N96" s="46">
        <f>_xlfn.XLOOKUP(tbMonthlies[[#This Row],[DateVal]],Household_Debt_to_GDP[DATE],Household_Debt_to_GDP[HDTGPDUSQ163N],N97)</f>
        <v>82.623999999999995</v>
      </c>
    </row>
    <row r="97" spans="1:15" ht="30" customHeight="1" x14ac:dyDescent="0.25">
      <c r="A97" s="5" t="str">
        <f>TEXT(tbMonthlies[[#This Row],[DateVal]],"mmm-yy")</f>
        <v>Oct-13</v>
      </c>
      <c r="B97" s="3">
        <f>DATEVALUE(CONCATENATE("01-01-",TEXT(tbMonthlies[[#This Row],[DateVal]],"yyyy")))</f>
        <v>41275</v>
      </c>
      <c r="C97" s="20">
        <v>41548</v>
      </c>
      <c r="D97" s="13">
        <v>9.5999999999999992E-3</v>
      </c>
      <c r="E97">
        <v>233.54599999999999</v>
      </c>
      <c r="F97" s="33">
        <f>_xlfn.XLOOKUP(tbMonthlies[[#This Row],[DateVal]],GDP[DATE],GDP[GDP],F98)</f>
        <v>17133.114000000001</v>
      </c>
      <c r="G9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18146.59</v>
      </c>
      <c r="H97" s="34" t="str">
        <f>IF(tbMonthlies[[#This Row],[Wilshire 5000 TEMP]]&lt;&gt;".",tbMonthlies[[#This Row],[Wilshire 5000 TEMP]],G98)</f>
        <v>18146.59</v>
      </c>
      <c r="I97" s="35">
        <f>tbMonthlies[[#This Row],[Wilshire 5000]]/tbMonthlies[[#This Row],[US GDP]]</f>
        <v>1.0591530529709894</v>
      </c>
      <c r="J97" s="36">
        <f>_xlfn.XLOOKUP(tbMonthlies[[#This Row],[Year]],US_Median_Income[DATE],US_Median_Income[MEPAINUSA672N])</f>
        <v>30424</v>
      </c>
      <c r="K97" s="37">
        <f>tbMonthlies[[#This Row],[CPI]]/tbMonthlies[[#This Row],[US Median Income]]*100</f>
        <v>0.76763739153300026</v>
      </c>
      <c r="L97" s="38">
        <f>_xlfn.XLOOKUP(tbMonthlies[[#This Row],[DateVal]],tbShillerPE[Month],tbShillerPE[PE])/100</f>
        <v>0.17859999999999998</v>
      </c>
      <c r="M97" s="45">
        <f>_xlfn.XLOOKUP(tbMonthlies[[#This Row],[DateVal]],Unemployment_Rate_History[DATE],Unemployment_Rate_History[UNRATE])/100</f>
        <v>7.2000000000000008E-2</v>
      </c>
      <c r="N97" s="46">
        <f>_xlfn.XLOOKUP(tbMonthlies[[#This Row],[DateVal]],Household_Debt_to_GDP[DATE],Household_Debt_to_GDP[HDTGPDUSQ163N],N98)</f>
        <v>82.623999999999995</v>
      </c>
    </row>
    <row r="98" spans="1:15" ht="30" customHeight="1" x14ac:dyDescent="0.25">
      <c r="A98" s="5" t="str">
        <f>TEXT(tbMonthlies[[#This Row],[DateVal]],"mmm-yy")</f>
        <v>Sep-13</v>
      </c>
      <c r="B98" s="3">
        <f>DATEVALUE(CONCATENATE("01-01-",TEXT(tbMonthlies[[#This Row],[DateVal]],"yyyy")))</f>
        <v>41275</v>
      </c>
      <c r="C98" s="20">
        <v>41518</v>
      </c>
      <c r="D98" s="13">
        <v>1.18E-2</v>
      </c>
      <c r="E98">
        <v>234.149</v>
      </c>
      <c r="F98" s="33">
        <f>_xlfn.XLOOKUP(tbMonthlies[[#This Row],[DateVal]],GDP[DATE],GDP[GDP],F99)</f>
        <v>16911.067999999999</v>
      </c>
      <c r="G9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17352.13</v>
      </c>
      <c r="H98" s="34" t="str">
        <f>IF(tbMonthlies[[#This Row],[Wilshire 5000 TEMP]]&lt;&gt;".",tbMonthlies[[#This Row],[Wilshire 5000 TEMP]],G99)</f>
        <v>17352.13</v>
      </c>
      <c r="I98" s="35">
        <f>tbMonthlies[[#This Row],[Wilshire 5000]]/tbMonthlies[[#This Row],[US GDP]]</f>
        <v>1.0260812622833757</v>
      </c>
      <c r="J98" s="36">
        <f>_xlfn.XLOOKUP(tbMonthlies[[#This Row],[Year]],US_Median_Income[DATE],US_Median_Income[MEPAINUSA672N])</f>
        <v>30424</v>
      </c>
      <c r="K98" s="37">
        <f>tbMonthlies[[#This Row],[CPI]]/tbMonthlies[[#This Row],[US Median Income]]*100</f>
        <v>0.76961937943728642</v>
      </c>
      <c r="L98" s="38">
        <f>_xlfn.XLOOKUP(tbMonthlies[[#This Row],[DateVal]],tbShillerPE[Month],tbShillerPE[PE])/100</f>
        <v>0.17879999999999999</v>
      </c>
      <c r="M98" s="45">
        <f>_xlfn.XLOOKUP(tbMonthlies[[#This Row],[DateVal]],Unemployment_Rate_History[DATE],Unemployment_Rate_History[UNRATE])/100</f>
        <v>7.2000000000000008E-2</v>
      </c>
      <c r="N98" s="46">
        <f>_xlfn.XLOOKUP(tbMonthlies[[#This Row],[DateVal]],Household_Debt_to_GDP[DATE],Household_Debt_to_GDP[HDTGPDUSQ163N],N99)</f>
        <v>82.697000000000003</v>
      </c>
    </row>
    <row r="99" spans="1:15" ht="30" customHeight="1" x14ac:dyDescent="0.25">
      <c r="A99" s="5" t="str">
        <f>TEXT(tbMonthlies[[#This Row],[DateVal]],"mmm-yy")</f>
        <v>Aug-13</v>
      </c>
      <c r="B99" s="3">
        <f>DATEVALUE(CONCATENATE("01-01-",TEXT(tbMonthlies[[#This Row],[DateVal]],"yyyy")))</f>
        <v>41275</v>
      </c>
      <c r="C99" s="20">
        <v>41487</v>
      </c>
      <c r="D99" s="13">
        <v>1.52E-2</v>
      </c>
      <c r="E99">
        <v>233.87700000000001</v>
      </c>
      <c r="F99" s="33">
        <f>_xlfn.XLOOKUP(tbMonthlies[[#This Row],[DateVal]],GDP[DATE],GDP[GDP],F100)</f>
        <v>16911.067999999999</v>
      </c>
      <c r="G9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18128.87</v>
      </c>
      <c r="H99" s="34" t="str">
        <f>IF(tbMonthlies[[#This Row],[Wilshire 5000 TEMP]]&lt;&gt;".",tbMonthlies[[#This Row],[Wilshire 5000 TEMP]],G100)</f>
        <v>18128.87</v>
      </c>
      <c r="I99" s="35">
        <f>tbMonthlies[[#This Row],[Wilshire 5000]]/tbMonthlies[[#This Row],[US GDP]]</f>
        <v>1.072012128388343</v>
      </c>
      <c r="J99" s="36">
        <f>_xlfn.XLOOKUP(tbMonthlies[[#This Row],[Year]],US_Median_Income[DATE],US_Median_Income[MEPAINUSA672N])</f>
        <v>30424</v>
      </c>
      <c r="K99" s="37">
        <f>tbMonthlies[[#This Row],[CPI]]/tbMonthlies[[#This Row],[US Median Income]]*100</f>
        <v>0.76872534840915074</v>
      </c>
      <c r="L99" s="38">
        <f>_xlfn.XLOOKUP(tbMonthlies[[#This Row],[DateVal]],tbShillerPE[Month],tbShillerPE[PE])/100</f>
        <v>0.17910000000000001</v>
      </c>
      <c r="M99" s="45">
        <f>_xlfn.XLOOKUP(tbMonthlies[[#This Row],[DateVal]],Unemployment_Rate_History[DATE],Unemployment_Rate_History[UNRATE])/100</f>
        <v>7.2000000000000008E-2</v>
      </c>
      <c r="N99" s="46">
        <f>_xlfn.XLOOKUP(tbMonthlies[[#This Row],[DateVal]],Household_Debt_to_GDP[DATE],Household_Debt_to_GDP[HDTGPDUSQ163N],N100)</f>
        <v>82.697000000000003</v>
      </c>
    </row>
    <row r="100" spans="1:15" ht="30" customHeight="1" x14ac:dyDescent="0.25">
      <c r="A100" s="5" t="str">
        <f>TEXT(tbMonthlies[[#This Row],[DateVal]],"mmm-yy")</f>
        <v>Jul-13</v>
      </c>
      <c r="B100" s="3">
        <f>DATEVALUE(CONCATENATE("01-01-",TEXT(tbMonthlies[[#This Row],[DateVal]],"yyyy")))</f>
        <v>41275</v>
      </c>
      <c r="C100" s="20">
        <v>41456</v>
      </c>
      <c r="D100" s="13">
        <v>1.9599999999999999E-2</v>
      </c>
      <c r="E100">
        <v>233.596</v>
      </c>
      <c r="F100" s="33">
        <f>_xlfn.XLOOKUP(tbMonthlies[[#This Row],[DateVal]],GDP[DATE],GDP[GDP],F101)</f>
        <v>16911.067999999999</v>
      </c>
      <c r="G10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17108.42</v>
      </c>
      <c r="H100" s="34" t="str">
        <f>IF(tbMonthlies[[#This Row],[Wilshire 5000 TEMP]]&lt;&gt;".",tbMonthlies[[#This Row],[Wilshire 5000 TEMP]],G101)</f>
        <v>17108.42</v>
      </c>
      <c r="I100" s="35">
        <f>tbMonthlies[[#This Row],[Wilshire 5000]]/tbMonthlies[[#This Row],[US GDP]]</f>
        <v>1.0116699903282276</v>
      </c>
      <c r="J100" s="36">
        <f>_xlfn.XLOOKUP(tbMonthlies[[#This Row],[Year]],US_Median_Income[DATE],US_Median_Income[MEPAINUSA672N])</f>
        <v>30424</v>
      </c>
      <c r="K100" s="37">
        <f>tbMonthlies[[#This Row],[CPI]]/tbMonthlies[[#This Row],[US Median Income]]*100</f>
        <v>0.76780173547199582</v>
      </c>
      <c r="L100" s="38">
        <f>_xlfn.XLOOKUP(tbMonthlies[[#This Row],[DateVal]],tbShillerPE[Month],tbShillerPE[PE])/100</f>
        <v>0.1812</v>
      </c>
      <c r="M100" s="45">
        <f>_xlfn.XLOOKUP(tbMonthlies[[#This Row],[DateVal]],Unemployment_Rate_History[DATE],Unemployment_Rate_History[UNRATE])/100</f>
        <v>7.2999999999999995E-2</v>
      </c>
      <c r="N100" s="46">
        <f>_xlfn.XLOOKUP(tbMonthlies[[#This Row],[DateVal]],Household_Debt_to_GDP[DATE],Household_Debt_to_GDP[HDTGPDUSQ163N],N101)</f>
        <v>82.697000000000003</v>
      </c>
    </row>
    <row r="101" spans="1:15" ht="30" customHeight="1" x14ac:dyDescent="0.25">
      <c r="A101" s="5" t="str">
        <f>TEXT(tbMonthlies[[#This Row],[DateVal]],"mmm-yy")</f>
        <v>Jun-13</v>
      </c>
      <c r="B101" s="3">
        <f>DATEVALUE(CONCATENATE("01-01-",TEXT(tbMonthlies[[#This Row],[DateVal]],"yyyy")))</f>
        <v>41275</v>
      </c>
      <c r="C101" s="20">
        <v>41426</v>
      </c>
      <c r="D101" s="13">
        <v>1.7500000000000002E-2</v>
      </c>
      <c r="E101">
        <v>233.50399999999999</v>
      </c>
      <c r="F101" s="33">
        <f>_xlfn.XLOOKUP(tbMonthlies[[#This Row],[DateVal]],GDP[DATE],GDP[GDP],F102)</f>
        <v>16699.550999999999</v>
      </c>
      <c r="G10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17212.40</v>
      </c>
      <c r="H101" s="34" t="str">
        <f>IF(tbMonthlies[[#This Row],[Wilshire 5000 TEMP]]&lt;&gt;".",tbMonthlies[[#This Row],[Wilshire 5000 TEMP]],G102)</f>
        <v>17212.40</v>
      </c>
      <c r="I101" s="35">
        <f>tbMonthlies[[#This Row],[Wilshire 5000]]/tbMonthlies[[#This Row],[US GDP]]</f>
        <v>1.0307103466434517</v>
      </c>
      <c r="J101" s="36">
        <f>_xlfn.XLOOKUP(tbMonthlies[[#This Row],[Year]],US_Median_Income[DATE],US_Median_Income[MEPAINUSA672N])</f>
        <v>30424</v>
      </c>
      <c r="K101" s="37">
        <f>tbMonthlies[[#This Row],[CPI]]/tbMonthlies[[#This Row],[US Median Income]]*100</f>
        <v>0.76749934262424391</v>
      </c>
      <c r="L101" s="38">
        <f>_xlfn.XLOOKUP(tbMonthlies[[#This Row],[DateVal]],tbShillerPE[Month],tbShillerPE[PE])/100</f>
        <v>0.17800000000000002</v>
      </c>
      <c r="M101" s="45">
        <f>_xlfn.XLOOKUP(tbMonthlies[[#This Row],[DateVal]],Unemployment_Rate_History[DATE],Unemployment_Rate_History[UNRATE])/100</f>
        <v>7.4999999999999997E-2</v>
      </c>
      <c r="N101" s="46">
        <f>_xlfn.XLOOKUP(tbMonthlies[[#This Row],[DateVal]],Household_Debt_to_GDP[DATE],Household_Debt_to_GDP[HDTGPDUSQ163N],N102)</f>
        <v>83.301000000000002</v>
      </c>
      <c r="O101" s="13"/>
    </row>
    <row r="102" spans="1:15" ht="30" customHeight="1" x14ac:dyDescent="0.25">
      <c r="A102" s="5" t="str">
        <f>TEXT(tbMonthlies[[#This Row],[DateVal]],"mmm-yy")</f>
        <v>May-13</v>
      </c>
      <c r="B102" s="3">
        <f>DATEVALUE(CONCATENATE("01-01-",TEXT(tbMonthlies[[#This Row],[DateVal]],"yyyy")))</f>
        <v>41275</v>
      </c>
      <c r="C102" s="20">
        <v>41395</v>
      </c>
      <c r="D102" s="13">
        <v>1.3599999999999999E-2</v>
      </c>
      <c r="E102">
        <v>232.94499999999999</v>
      </c>
      <c r="F102" s="33">
        <f>_xlfn.XLOOKUP(tbMonthlies[[#This Row],[DateVal]],GDP[DATE],GDP[GDP],F103)</f>
        <v>16699.550999999999</v>
      </c>
      <c r="G10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16681.12</v>
      </c>
      <c r="H102" s="34" t="str">
        <f>IF(tbMonthlies[[#This Row],[Wilshire 5000 TEMP]]&lt;&gt;".",tbMonthlies[[#This Row],[Wilshire 5000 TEMP]],G103)</f>
        <v>16681.12</v>
      </c>
      <c r="I102" s="35">
        <f>tbMonthlies[[#This Row],[Wilshire 5000]]/tbMonthlies[[#This Row],[US GDP]]</f>
        <v>0.99889631763153386</v>
      </c>
      <c r="J102" s="36">
        <f>_xlfn.XLOOKUP(tbMonthlies[[#This Row],[Year]],US_Median_Income[DATE],US_Median_Income[MEPAINUSA672N])</f>
        <v>30424</v>
      </c>
      <c r="K102" s="37">
        <f>tbMonthlies[[#This Row],[CPI]]/tbMonthlies[[#This Row],[US Median Income]]*100</f>
        <v>0.76566197738627395</v>
      </c>
      <c r="L102" s="38">
        <f>_xlfn.XLOOKUP(tbMonthlies[[#This Row],[DateVal]],tbShillerPE[Month],tbShillerPE[PE])/100</f>
        <v>0.1825</v>
      </c>
      <c r="M102" s="45">
        <f>_xlfn.XLOOKUP(tbMonthlies[[#This Row],[DateVal]],Unemployment_Rate_History[DATE],Unemployment_Rate_History[UNRATE])/100</f>
        <v>7.4999999999999997E-2</v>
      </c>
      <c r="N102" s="46">
        <f>_xlfn.XLOOKUP(tbMonthlies[[#This Row],[DateVal]],Household_Debt_to_GDP[DATE],Household_Debt_to_GDP[HDTGPDUSQ163N],N103)</f>
        <v>83.301000000000002</v>
      </c>
    </row>
    <row r="103" spans="1:15" ht="30" customHeight="1" x14ac:dyDescent="0.25">
      <c r="A103" s="5" t="str">
        <f>TEXT(tbMonthlies[[#This Row],[DateVal]],"mmm-yy")</f>
        <v>Apr-13</v>
      </c>
      <c r="B103" s="3">
        <f>DATEVALUE(CONCATENATE("01-01-",TEXT(tbMonthlies[[#This Row],[DateVal]],"yyyy")))</f>
        <v>41275</v>
      </c>
      <c r="C103" s="20">
        <v>41365</v>
      </c>
      <c r="D103" s="13">
        <v>1.06E-2</v>
      </c>
      <c r="E103">
        <v>232.53100000000001</v>
      </c>
      <c r="F103" s="33">
        <f>_xlfn.XLOOKUP(tbMonthlies[[#This Row],[DateVal]],GDP[DATE],GDP[GDP],F104)</f>
        <v>16699.550999999999</v>
      </c>
      <c r="G10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16507.07</v>
      </c>
      <c r="H103" s="34" t="str">
        <f>IF(tbMonthlies[[#This Row],[Wilshire 5000 TEMP]]&lt;&gt;".",tbMonthlies[[#This Row],[Wilshire 5000 TEMP]],G104)</f>
        <v>16507.07</v>
      </c>
      <c r="I103" s="35">
        <f>tbMonthlies[[#This Row],[Wilshire 5000]]/tbMonthlies[[#This Row],[US GDP]]</f>
        <v>0.98847388172292783</v>
      </c>
      <c r="J103" s="36">
        <f>_xlfn.XLOOKUP(tbMonthlies[[#This Row],[Year]],US_Median_Income[DATE],US_Median_Income[MEPAINUSA672N])</f>
        <v>30424</v>
      </c>
      <c r="K103" s="37">
        <f>tbMonthlies[[#This Row],[CPI]]/tbMonthlies[[#This Row],[US Median Income]]*100</f>
        <v>0.76430120957139103</v>
      </c>
      <c r="L103" s="38">
        <f>_xlfn.XLOOKUP(tbMonthlies[[#This Row],[DateVal]],tbShillerPE[Month],tbShillerPE[PE])/100</f>
        <v>0.1769</v>
      </c>
      <c r="M103" s="45">
        <f>_xlfn.XLOOKUP(tbMonthlies[[#This Row],[DateVal]],Unemployment_Rate_History[DATE],Unemployment_Rate_History[UNRATE])/100</f>
        <v>7.5999999999999998E-2</v>
      </c>
      <c r="N103" s="46">
        <f>_xlfn.XLOOKUP(tbMonthlies[[#This Row],[DateVal]],Household_Debt_to_GDP[DATE],Household_Debt_to_GDP[HDTGPDUSQ163N],N104)</f>
        <v>83.301000000000002</v>
      </c>
    </row>
    <row r="104" spans="1:15" ht="30" customHeight="1" x14ac:dyDescent="0.25">
      <c r="A104" s="5" t="str">
        <f>TEXT(tbMonthlies[[#This Row],[DateVal]],"mmm-yy")</f>
        <v>Mar-13</v>
      </c>
      <c r="B104" s="3">
        <f>DATEVALUE(CONCATENATE("01-01-",TEXT(tbMonthlies[[#This Row],[DateVal]],"yyyy")))</f>
        <v>41275</v>
      </c>
      <c r="C104" s="20">
        <v>41334</v>
      </c>
      <c r="D104" s="13">
        <v>1.47E-2</v>
      </c>
      <c r="E104">
        <v>232.773</v>
      </c>
      <c r="F104" s="33">
        <f>_xlfn.XLOOKUP(tbMonthlies[[#This Row],[DateVal]],GDP[DATE],GDP[GDP],F105)</f>
        <v>16629.05</v>
      </c>
      <c r="G10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16028.27</v>
      </c>
      <c r="H104" s="34" t="str">
        <f>IF(tbMonthlies[[#This Row],[Wilshire 5000 TEMP]]&lt;&gt;".",tbMonthlies[[#This Row],[Wilshire 5000 TEMP]],G105)</f>
        <v>16028.27</v>
      </c>
      <c r="I104" s="35">
        <f>tbMonthlies[[#This Row],[Wilshire 5000]]/tbMonthlies[[#This Row],[US GDP]]</f>
        <v>0.96387165833285737</v>
      </c>
      <c r="J104" s="36">
        <f>_xlfn.XLOOKUP(tbMonthlies[[#This Row],[Year]],US_Median_Income[DATE],US_Median_Income[MEPAINUSA672N])</f>
        <v>30424</v>
      </c>
      <c r="K104" s="37">
        <f>tbMonthlies[[#This Row],[CPI]]/tbMonthlies[[#This Row],[US Median Income]]*100</f>
        <v>0.76509663423612928</v>
      </c>
      <c r="L104" s="38">
        <f>_xlfn.XLOOKUP(tbMonthlies[[#This Row],[DateVal]],tbShillerPE[Month],tbShillerPE[PE])/100</f>
        <v>0.17679999999999998</v>
      </c>
      <c r="M104" s="45">
        <f>_xlfn.XLOOKUP(tbMonthlies[[#This Row],[DateVal]],Unemployment_Rate_History[DATE],Unemployment_Rate_History[UNRATE])/100</f>
        <v>7.4999999999999997E-2</v>
      </c>
      <c r="N104" s="46">
        <f>_xlfn.XLOOKUP(tbMonthlies[[#This Row],[DateVal]],Household_Debt_to_GDP[DATE],Household_Debt_to_GDP[HDTGPDUSQ163N],N105)</f>
        <v>83.591999999999999</v>
      </c>
    </row>
    <row r="105" spans="1:15" ht="30" customHeight="1" x14ac:dyDescent="0.25">
      <c r="A105" s="5" t="str">
        <f>TEXT(tbMonthlies[[#This Row],[DateVal]],"mmm-yy")</f>
        <v>Feb-13</v>
      </c>
      <c r="B105" s="3">
        <f>DATEVALUE(CONCATENATE("01-01-",TEXT(tbMonthlies[[#This Row],[DateVal]],"yyyy")))</f>
        <v>41275</v>
      </c>
      <c r="C105" s="20">
        <v>41306</v>
      </c>
      <c r="D105" s="13">
        <v>1.9800000000000002E-2</v>
      </c>
      <c r="E105">
        <v>232.166</v>
      </c>
      <c r="F105" s="33">
        <f>_xlfn.XLOOKUP(tbMonthlies[[#This Row],[DateVal]],GDP[DATE],GDP[GDP],F106)</f>
        <v>16629.05</v>
      </c>
      <c r="G10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15979.16</v>
      </c>
      <c r="H105" s="34" t="str">
        <f>IF(tbMonthlies[[#This Row],[Wilshire 5000 TEMP]]&lt;&gt;".",tbMonthlies[[#This Row],[Wilshire 5000 TEMP]],G106)</f>
        <v>15979.16</v>
      </c>
      <c r="I105" s="35">
        <f>tbMonthlies[[#This Row],[Wilshire 5000]]/tbMonthlies[[#This Row],[US GDP]]</f>
        <v>0.96091839281257807</v>
      </c>
      <c r="J105" s="36">
        <f>_xlfn.XLOOKUP(tbMonthlies[[#This Row],[Year]],US_Median_Income[DATE],US_Median_Income[MEPAINUSA672N])</f>
        <v>30424</v>
      </c>
      <c r="K105" s="37">
        <f>tbMonthlies[[#This Row],[CPI]]/tbMonthlies[[#This Row],[US Median Income]]*100</f>
        <v>0.76310149881672362</v>
      </c>
      <c r="L105" s="38">
        <f>_xlfn.XLOOKUP(tbMonthlies[[#This Row],[DateVal]],tbShillerPE[Month],tbShillerPE[PE])/100</f>
        <v>0.17319999999999999</v>
      </c>
      <c r="M105" s="45">
        <f>_xlfn.XLOOKUP(tbMonthlies[[#This Row],[DateVal]],Unemployment_Rate_History[DATE],Unemployment_Rate_History[UNRATE])/100</f>
        <v>7.6999999999999999E-2</v>
      </c>
      <c r="N105" s="46">
        <f>_xlfn.XLOOKUP(tbMonthlies[[#This Row],[DateVal]],Household_Debt_to_GDP[DATE],Household_Debt_to_GDP[HDTGPDUSQ163N],N106)</f>
        <v>83.591999999999999</v>
      </c>
    </row>
    <row r="106" spans="1:15" ht="30" customHeight="1" x14ac:dyDescent="0.25">
      <c r="A106" s="5" t="str">
        <f>TEXT(tbMonthlies[[#This Row],[DateVal]],"mmm-yy")</f>
        <v>Jan-13</v>
      </c>
      <c r="B106" s="3">
        <f>DATEVALUE(CONCATENATE("01-01-",TEXT(tbMonthlies[[#This Row],[DateVal]],"yyyy")))</f>
        <v>41275</v>
      </c>
      <c r="C106" s="20">
        <v>41275</v>
      </c>
      <c r="D106" s="13">
        <v>1.5900000000000001E-2</v>
      </c>
      <c r="E106">
        <v>229.59399999999999</v>
      </c>
      <c r="F106" s="33">
        <f>_xlfn.XLOOKUP(tbMonthlies[[#This Row],[DateVal]],GDP[DATE],GDP[GDP],F107)</f>
        <v>16629.05</v>
      </c>
      <c r="G10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06" s="34" t="str">
        <f>IF(tbMonthlies[[#This Row],[Wilshire 5000 TEMP]]&lt;&gt;".",tbMonthlies[[#This Row],[Wilshire 5000 TEMP]],G107)</f>
        <v>14848.06</v>
      </c>
      <c r="I106" s="35">
        <f>tbMonthlies[[#This Row],[Wilshire 5000]]/tbMonthlies[[#This Row],[US GDP]]</f>
        <v>0.89289887275580992</v>
      </c>
      <c r="J106" s="36">
        <f>_xlfn.XLOOKUP(tbMonthlies[[#This Row],[Year]],US_Median_Income[DATE],US_Median_Income[MEPAINUSA672N])</f>
        <v>30424</v>
      </c>
      <c r="K106" s="37">
        <f>tbMonthlies[[#This Row],[CPI]]/tbMonthlies[[#This Row],[US Median Income]]*100</f>
        <v>0.75464764659479355</v>
      </c>
      <c r="L106" s="38">
        <f>_xlfn.XLOOKUP(tbMonthlies[[#This Row],[DateVal]],tbShillerPE[Month],tbShillerPE[PE])/100</f>
        <v>0.17030000000000001</v>
      </c>
      <c r="M106" s="45">
        <f>_xlfn.XLOOKUP(tbMonthlies[[#This Row],[DateVal]],Unemployment_Rate_History[DATE],Unemployment_Rate_History[UNRATE])/100</f>
        <v>0.08</v>
      </c>
      <c r="N106" s="46">
        <f>_xlfn.XLOOKUP(tbMonthlies[[#This Row],[DateVal]],Household_Debt_to_GDP[DATE],Household_Debt_to_GDP[HDTGPDUSQ163N],N107)</f>
        <v>83.591999999999999</v>
      </c>
    </row>
    <row r="107" spans="1:15" ht="30" customHeight="1" x14ac:dyDescent="0.25">
      <c r="A107" s="5" t="str">
        <f>TEXT(tbMonthlies[[#This Row],[DateVal]],"mmm-yy")</f>
        <v>Dec-12</v>
      </c>
      <c r="B107" s="3">
        <f>DATEVALUE(CONCATENATE("01-01-",TEXT(tbMonthlies[[#This Row],[DateVal]],"yyyy")))</f>
        <v>40909</v>
      </c>
      <c r="C107" s="20">
        <v>41244</v>
      </c>
      <c r="D107" s="13">
        <v>1.7399999999999999E-2</v>
      </c>
      <c r="E107">
        <v>229.601</v>
      </c>
      <c r="F107" s="33">
        <f>_xlfn.XLOOKUP(tbMonthlies[[#This Row],[DateVal]],GDP[DATE],GDP[GDP],F108)</f>
        <v>16420.385999999999</v>
      </c>
      <c r="G10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14848.06</v>
      </c>
      <c r="H107" s="34" t="str">
        <f>IF(tbMonthlies[[#This Row],[Wilshire 5000 TEMP]]&lt;&gt;".",tbMonthlies[[#This Row],[Wilshire 5000 TEMP]],G108)</f>
        <v>14848.06</v>
      </c>
      <c r="I107" s="35">
        <f>tbMonthlies[[#This Row],[Wilshire 5000]]/tbMonthlies[[#This Row],[US GDP]]</f>
        <v>0.90424549094034701</v>
      </c>
      <c r="J107" s="36">
        <f>_xlfn.XLOOKUP(tbMonthlies[[#This Row],[Year]],US_Median_Income[DATE],US_Median_Income[MEPAINUSA672N])</f>
        <v>30108</v>
      </c>
      <c r="K107" s="37">
        <f>tbMonthlies[[#This Row],[CPI]]/tbMonthlies[[#This Row],[US Median Income]]*100</f>
        <v>0.76259133785040512</v>
      </c>
      <c r="L107" s="38">
        <f>_xlfn.XLOOKUP(tbMonthlies[[#This Row],[DateVal]],tbShillerPE[Month],tbShillerPE[PE])/100</f>
        <v>0.16440000000000002</v>
      </c>
      <c r="M107" s="45">
        <f>_xlfn.XLOOKUP(tbMonthlies[[#This Row],[DateVal]],Unemployment_Rate_History[DATE],Unemployment_Rate_History[UNRATE])/100</f>
        <v>7.9000000000000001E-2</v>
      </c>
      <c r="N107" s="46">
        <f>_xlfn.XLOOKUP(tbMonthlies[[#This Row],[DateVal]],Household_Debt_to_GDP[DATE],Household_Debt_to_GDP[HDTGPDUSQ163N],N108)</f>
        <v>84.936000000000007</v>
      </c>
    </row>
    <row r="108" spans="1:15" ht="30" customHeight="1" x14ac:dyDescent="0.25">
      <c r="A108" s="5" t="str">
        <f>TEXT(tbMonthlies[[#This Row],[DateVal]],"mmm-yy")</f>
        <v>Nov-12</v>
      </c>
      <c r="B108" s="3">
        <f>DATEVALUE(CONCATENATE("01-01-",TEXT(tbMonthlies[[#This Row],[DateVal]],"yyyy")))</f>
        <v>40909</v>
      </c>
      <c r="C108" s="20">
        <v>41214</v>
      </c>
      <c r="D108" s="13">
        <v>1.7600000000000001E-2</v>
      </c>
      <c r="E108">
        <v>230.221</v>
      </c>
      <c r="F108" s="33">
        <f>_xlfn.XLOOKUP(tbMonthlies[[#This Row],[DateVal]],GDP[DATE],GDP[GDP],F109)</f>
        <v>16420.385999999999</v>
      </c>
      <c r="G10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14943.56</v>
      </c>
      <c r="H108" s="34" t="str">
        <f>IF(tbMonthlies[[#This Row],[Wilshire 5000 TEMP]]&lt;&gt;".",tbMonthlies[[#This Row],[Wilshire 5000 TEMP]],G109)</f>
        <v>14943.56</v>
      </c>
      <c r="I108" s="35">
        <f>tbMonthlies[[#This Row],[Wilshire 5000]]/tbMonthlies[[#This Row],[US GDP]]</f>
        <v>0.91006143217339719</v>
      </c>
      <c r="J108" s="36">
        <f>_xlfn.XLOOKUP(tbMonthlies[[#This Row],[Year]],US_Median_Income[DATE],US_Median_Income[MEPAINUSA672N])</f>
        <v>30108</v>
      </c>
      <c r="K108" s="37">
        <f>tbMonthlies[[#This Row],[CPI]]/tbMonthlies[[#This Row],[US Median Income]]*100</f>
        <v>0.76465059120499534</v>
      </c>
      <c r="L108" s="38">
        <f>_xlfn.XLOOKUP(tbMonthlies[[#This Row],[DateVal]],tbShillerPE[Month],tbShillerPE[PE])/100</f>
        <v>0.16120000000000001</v>
      </c>
      <c r="M108" s="45">
        <f>_xlfn.XLOOKUP(tbMonthlies[[#This Row],[DateVal]],Unemployment_Rate_History[DATE],Unemployment_Rate_History[UNRATE])/100</f>
        <v>7.6999999999999999E-2</v>
      </c>
      <c r="N108" s="46">
        <f>_xlfn.XLOOKUP(tbMonthlies[[#This Row],[DateVal]],Household_Debt_to_GDP[DATE],Household_Debt_to_GDP[HDTGPDUSQ163N],N109)</f>
        <v>84.936000000000007</v>
      </c>
    </row>
    <row r="109" spans="1:15" ht="30" customHeight="1" x14ac:dyDescent="0.25">
      <c r="A109" s="5" t="str">
        <f>TEXT(tbMonthlies[[#This Row],[DateVal]],"mmm-yy")</f>
        <v>Oct-12</v>
      </c>
      <c r="B109" s="3">
        <f>DATEVALUE(CONCATENATE("01-01-",TEXT(tbMonthlies[[#This Row],[DateVal]],"yyyy")))</f>
        <v>40909</v>
      </c>
      <c r="C109" s="20">
        <v>41183</v>
      </c>
      <c r="D109" s="13">
        <v>2.1600000000000001E-2</v>
      </c>
      <c r="E109">
        <v>231.31700000000001</v>
      </c>
      <c r="F109" s="33">
        <f>_xlfn.XLOOKUP(tbMonthlies[[#This Row],[DateVal]],GDP[DATE],GDP[GDP],F110)</f>
        <v>16420.385999999999</v>
      </c>
      <c r="G10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15078.94</v>
      </c>
      <c r="H109" s="34" t="str">
        <f>IF(tbMonthlies[[#This Row],[Wilshire 5000 TEMP]]&lt;&gt;".",tbMonthlies[[#This Row],[Wilshire 5000 TEMP]],G110)</f>
        <v>15078.94</v>
      </c>
      <c r="I109" s="35">
        <f>tbMonthlies[[#This Row],[Wilshire 5000]]/tbMonthlies[[#This Row],[US GDP]]</f>
        <v>0.9183060617454426</v>
      </c>
      <c r="J109" s="36">
        <f>_xlfn.XLOOKUP(tbMonthlies[[#This Row],[Year]],US_Median_Income[DATE],US_Median_Income[MEPAINUSA672N])</f>
        <v>30108</v>
      </c>
      <c r="K109" s="37">
        <f>tbMonthlies[[#This Row],[CPI]]/tbMonthlies[[#This Row],[US Median Income]]*100</f>
        <v>0.76829081971569024</v>
      </c>
      <c r="L109" s="38">
        <f>_xlfn.XLOOKUP(tbMonthlies[[#This Row],[DateVal]],tbShillerPE[Month],tbShillerPE[PE])/100</f>
        <v>0.16620000000000001</v>
      </c>
      <c r="M109" s="45">
        <f>_xlfn.XLOOKUP(tbMonthlies[[#This Row],[DateVal]],Unemployment_Rate_History[DATE],Unemployment_Rate_History[UNRATE])/100</f>
        <v>7.8E-2</v>
      </c>
      <c r="N109" s="46">
        <f>_xlfn.XLOOKUP(tbMonthlies[[#This Row],[DateVal]],Household_Debt_to_GDP[DATE],Household_Debt_to_GDP[HDTGPDUSQ163N],N110)</f>
        <v>84.936000000000007</v>
      </c>
    </row>
    <row r="110" spans="1:15" ht="30" customHeight="1" x14ac:dyDescent="0.25">
      <c r="A110" s="5" t="str">
        <f>TEXT(tbMonthlies[[#This Row],[DateVal]],"mmm-yy")</f>
        <v>Sep-12</v>
      </c>
      <c r="B110" s="3">
        <f>DATEVALUE(CONCATENATE("01-01-",TEXT(tbMonthlies[[#This Row],[DateVal]],"yyyy")))</f>
        <v>40909</v>
      </c>
      <c r="C110" s="20">
        <v>41153</v>
      </c>
      <c r="D110" s="13">
        <v>1.9900000000000001E-2</v>
      </c>
      <c r="E110">
        <v>231.40700000000001</v>
      </c>
      <c r="F110" s="33">
        <f>_xlfn.XLOOKUP(tbMonthlies[[#This Row],[DateVal]],GDP[DATE],GDP[GDP],F111)</f>
        <v>16319.54</v>
      </c>
      <c r="G11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14680.90</v>
      </c>
      <c r="H110" s="34" t="str">
        <f>IF(tbMonthlies[[#This Row],[Wilshire 5000 TEMP]]&lt;&gt;".",tbMonthlies[[#This Row],[Wilshire 5000 TEMP]],G111)</f>
        <v>14680.90</v>
      </c>
      <c r="I110" s="35">
        <f>tbMonthlies[[#This Row],[Wilshire 5000]]/tbMonthlies[[#This Row],[US GDP]]</f>
        <v>0.89959030707973375</v>
      </c>
      <c r="J110" s="36">
        <f>_xlfn.XLOOKUP(tbMonthlies[[#This Row],[Year]],US_Median_Income[DATE],US_Median_Income[MEPAINUSA672N])</f>
        <v>30108</v>
      </c>
      <c r="K110" s="37">
        <f>tbMonthlies[[#This Row],[CPI]]/tbMonthlies[[#This Row],[US Median Income]]*100</f>
        <v>0.76858974358974363</v>
      </c>
      <c r="L110" s="38">
        <f>_xlfn.XLOOKUP(tbMonthlies[[#This Row],[DateVal]],tbShillerPE[Month],tbShillerPE[PE])/100</f>
        <v>0.16690000000000002</v>
      </c>
      <c r="M110" s="45">
        <f>_xlfn.XLOOKUP(tbMonthlies[[#This Row],[DateVal]],Unemployment_Rate_History[DATE],Unemployment_Rate_History[UNRATE])/100</f>
        <v>7.8E-2</v>
      </c>
      <c r="N110" s="46">
        <f>_xlfn.XLOOKUP(tbMonthlies[[#This Row],[DateVal]],Household_Debt_to_GDP[DATE],Household_Debt_to_GDP[HDTGPDUSQ163N],N111)</f>
        <v>85.48</v>
      </c>
    </row>
    <row r="111" spans="1:15" ht="30" customHeight="1" x14ac:dyDescent="0.25">
      <c r="A111" s="5" t="str">
        <f>TEXT(tbMonthlies[[#This Row],[DateVal]],"mmm-yy")</f>
        <v>Aug-12</v>
      </c>
      <c r="B111" s="3">
        <f>DATEVALUE(CONCATENATE("01-01-",TEXT(tbMonthlies[[#This Row],[DateVal]],"yyyy")))</f>
        <v>40909</v>
      </c>
      <c r="C111" s="20">
        <v>41122</v>
      </c>
      <c r="D111" s="13">
        <v>1.6899999999999998E-2</v>
      </c>
      <c r="E111">
        <v>230.37899999999999</v>
      </c>
      <c r="F111" s="33">
        <f>_xlfn.XLOOKUP(tbMonthlies[[#This Row],[DateVal]],GDP[DATE],GDP[GDP],F112)</f>
        <v>16319.54</v>
      </c>
      <c r="G11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14298.94</v>
      </c>
      <c r="H111" s="34" t="str">
        <f>IF(tbMonthlies[[#This Row],[Wilshire 5000 TEMP]]&lt;&gt;".",tbMonthlies[[#This Row],[Wilshire 5000 TEMP]],G112)</f>
        <v>14298.94</v>
      </c>
      <c r="I111" s="35">
        <f>tbMonthlies[[#This Row],[Wilshire 5000]]/tbMonthlies[[#This Row],[US GDP]]</f>
        <v>0.87618523561325867</v>
      </c>
      <c r="J111" s="36">
        <f>_xlfn.XLOOKUP(tbMonthlies[[#This Row],[Year]],US_Median_Income[DATE],US_Median_Income[MEPAINUSA672N])</f>
        <v>30108</v>
      </c>
      <c r="K111" s="37">
        <f>tbMonthlies[[#This Row],[CPI]]/tbMonthlies[[#This Row],[US Median Income]]*100</f>
        <v>0.76517536867277791</v>
      </c>
      <c r="L111" s="38">
        <f>_xlfn.XLOOKUP(tbMonthlies[[#This Row],[DateVal]],tbShillerPE[Month],tbShillerPE[PE])/100</f>
        <v>0.16140000000000002</v>
      </c>
      <c r="M111" s="45">
        <f>_xlfn.XLOOKUP(tbMonthlies[[#This Row],[DateVal]],Unemployment_Rate_History[DATE],Unemployment_Rate_History[UNRATE])/100</f>
        <v>8.1000000000000003E-2</v>
      </c>
      <c r="N111" s="46">
        <f>_xlfn.XLOOKUP(tbMonthlies[[#This Row],[DateVal]],Household_Debt_to_GDP[DATE],Household_Debt_to_GDP[HDTGPDUSQ163N],N112)</f>
        <v>85.48</v>
      </c>
    </row>
    <row r="112" spans="1:15" ht="30" customHeight="1" x14ac:dyDescent="0.25">
      <c r="A112" s="5" t="str">
        <f>TEXT(tbMonthlies[[#This Row],[DateVal]],"mmm-yy")</f>
        <v>Jul-12</v>
      </c>
      <c r="B112" s="3">
        <f>DATEVALUE(CONCATENATE("01-01-",TEXT(tbMonthlies[[#This Row],[DateVal]],"yyyy")))</f>
        <v>40909</v>
      </c>
      <c r="C112" s="20">
        <v>41091</v>
      </c>
      <c r="D112" s="13">
        <v>1.41E-2</v>
      </c>
      <c r="E112">
        <v>229.10400000000001</v>
      </c>
      <c r="F112" s="33">
        <f>_xlfn.XLOOKUP(tbMonthlies[[#This Row],[DateVal]],GDP[DATE],GDP[GDP],F113)</f>
        <v>16319.54</v>
      </c>
      <c r="G11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14258.42</v>
      </c>
      <c r="H112" s="34" t="str">
        <f>IF(tbMonthlies[[#This Row],[Wilshire 5000 TEMP]]&lt;&gt;".",tbMonthlies[[#This Row],[Wilshire 5000 TEMP]],G113)</f>
        <v>14258.42</v>
      </c>
      <c r="I112" s="35">
        <f>tbMonthlies[[#This Row],[Wilshire 5000]]/tbMonthlies[[#This Row],[US GDP]]</f>
        <v>0.87370232249193291</v>
      </c>
      <c r="J112" s="36">
        <f>_xlfn.XLOOKUP(tbMonthlies[[#This Row],[Year]],US_Median_Income[DATE],US_Median_Income[MEPAINUSA672N])</f>
        <v>30108</v>
      </c>
      <c r="K112" s="37">
        <f>tbMonthlies[[#This Row],[CPI]]/tbMonthlies[[#This Row],[US Median Income]]*100</f>
        <v>0.76094061379035483</v>
      </c>
      <c r="L112" s="38">
        <f>_xlfn.XLOOKUP(tbMonthlies[[#This Row],[DateVal]],tbShillerPE[Month],tbShillerPE[PE])/100</f>
        <v>0.1555</v>
      </c>
      <c r="M112" s="45">
        <f>_xlfn.XLOOKUP(tbMonthlies[[#This Row],[DateVal]],Unemployment_Rate_History[DATE],Unemployment_Rate_History[UNRATE])/100</f>
        <v>8.199999999999999E-2</v>
      </c>
      <c r="N112" s="46">
        <f>_xlfn.XLOOKUP(tbMonthlies[[#This Row],[DateVal]],Household_Debt_to_GDP[DATE],Household_Debt_to_GDP[HDTGPDUSQ163N],N113)</f>
        <v>85.48</v>
      </c>
    </row>
    <row r="113" spans="1:14" ht="30" customHeight="1" x14ac:dyDescent="0.25">
      <c r="A113" s="5" t="str">
        <f>TEXT(tbMonthlies[[#This Row],[DateVal]],"mmm-yy")</f>
        <v>Jun-12</v>
      </c>
      <c r="B113" s="3">
        <f>DATEVALUE(CONCATENATE("01-01-",TEXT(tbMonthlies[[#This Row],[DateVal]],"yyyy")))</f>
        <v>40909</v>
      </c>
      <c r="C113" s="20">
        <v>41061</v>
      </c>
      <c r="D113" s="13">
        <v>1.66E-2</v>
      </c>
      <c r="E113">
        <v>229.47800000000001</v>
      </c>
      <c r="F113" s="33">
        <f>_xlfn.XLOOKUP(tbMonthlies[[#This Row],[DateVal]],GDP[DATE],GDP[GDP],F114)</f>
        <v>16207.13</v>
      </c>
      <c r="G11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13383.24</v>
      </c>
      <c r="H113" s="34" t="str">
        <f>IF(tbMonthlies[[#This Row],[Wilshire 5000 TEMP]]&lt;&gt;".",tbMonthlies[[#This Row],[Wilshire 5000 TEMP]],G114)</f>
        <v>13383.24</v>
      </c>
      <c r="I113" s="35">
        <f>tbMonthlies[[#This Row],[Wilshire 5000]]/tbMonthlies[[#This Row],[US GDP]]</f>
        <v>0.82576248848500633</v>
      </c>
      <c r="J113" s="36">
        <f>_xlfn.XLOOKUP(tbMonthlies[[#This Row],[Year]],US_Median_Income[DATE],US_Median_Income[MEPAINUSA672N])</f>
        <v>30108</v>
      </c>
      <c r="K113" s="37">
        <f>tbMonthlies[[#This Row],[CPI]]/tbMonthlies[[#This Row],[US Median Income]]*100</f>
        <v>0.76218280855586551</v>
      </c>
      <c r="L113" s="38">
        <f>_xlfn.XLOOKUP(tbMonthlies[[#This Row],[DateVal]],tbShillerPE[Month],tbShillerPE[PE])/100</f>
        <v>0.15049999999999999</v>
      </c>
      <c r="M113" s="45">
        <f>_xlfn.XLOOKUP(tbMonthlies[[#This Row],[DateVal]],Unemployment_Rate_History[DATE],Unemployment_Rate_History[UNRATE])/100</f>
        <v>8.199999999999999E-2</v>
      </c>
      <c r="N113" s="46">
        <f>_xlfn.XLOOKUP(tbMonthlies[[#This Row],[DateVal]],Household_Debt_to_GDP[DATE],Household_Debt_to_GDP[HDTGPDUSQ163N],N114)</f>
        <v>85.825000000000003</v>
      </c>
    </row>
    <row r="114" spans="1:14" ht="30" customHeight="1" x14ac:dyDescent="0.25">
      <c r="A114" s="5" t="str">
        <f>TEXT(tbMonthlies[[#This Row],[DateVal]],"mmm-yy")</f>
        <v>May-12</v>
      </c>
      <c r="B114" s="3">
        <f>DATEVALUE(CONCATENATE("01-01-",TEXT(tbMonthlies[[#This Row],[DateVal]],"yyyy")))</f>
        <v>40909</v>
      </c>
      <c r="C114" s="20">
        <v>41030</v>
      </c>
      <c r="D114" s="13">
        <v>1.7000000000000001E-2</v>
      </c>
      <c r="E114">
        <v>229.815</v>
      </c>
      <c r="F114" s="33">
        <f>_xlfn.XLOOKUP(tbMonthlies[[#This Row],[DateVal]],GDP[DATE],GDP[GDP],F115)</f>
        <v>16207.13</v>
      </c>
      <c r="G11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14760.15</v>
      </c>
      <c r="H114" s="34" t="str">
        <f>IF(tbMonthlies[[#This Row],[Wilshire 5000 TEMP]]&lt;&gt;".",tbMonthlies[[#This Row],[Wilshire 5000 TEMP]],G115)</f>
        <v>14760.15</v>
      </c>
      <c r="I114" s="35">
        <f>tbMonthlies[[#This Row],[Wilshire 5000]]/tbMonthlies[[#This Row],[US GDP]]</f>
        <v>0.91071954133767052</v>
      </c>
      <c r="J114" s="36">
        <f>_xlfn.XLOOKUP(tbMonthlies[[#This Row],[Year]],US_Median_Income[DATE],US_Median_Income[MEPAINUSA672N])</f>
        <v>30108</v>
      </c>
      <c r="K114" s="37">
        <f>tbMonthlies[[#This Row],[CPI]]/tbMonthlies[[#This Row],[US Median Income]]*100</f>
        <v>0.76330211239537671</v>
      </c>
      <c r="L114" s="38">
        <f>_xlfn.XLOOKUP(tbMonthlies[[#This Row],[DateVal]],tbShillerPE[Month],tbShillerPE[PE])/100</f>
        <v>0.1522</v>
      </c>
      <c r="M114" s="45">
        <f>_xlfn.XLOOKUP(tbMonthlies[[#This Row],[DateVal]],Unemployment_Rate_History[DATE],Unemployment_Rate_History[UNRATE])/100</f>
        <v>8.199999999999999E-2</v>
      </c>
      <c r="N114" s="46">
        <f>_xlfn.XLOOKUP(tbMonthlies[[#This Row],[DateVal]],Household_Debt_to_GDP[DATE],Household_Debt_to_GDP[HDTGPDUSQ163N],N115)</f>
        <v>85.825000000000003</v>
      </c>
    </row>
    <row r="115" spans="1:14" ht="30" customHeight="1" x14ac:dyDescent="0.25">
      <c r="A115" s="5" t="str">
        <f>TEXT(tbMonthlies[[#This Row],[DateVal]],"mmm-yy")</f>
        <v>Apr-12</v>
      </c>
      <c r="B115" s="3">
        <f>DATEVALUE(CONCATENATE("01-01-",TEXT(tbMonthlies[[#This Row],[DateVal]],"yyyy")))</f>
        <v>40909</v>
      </c>
      <c r="C115" s="20">
        <v>41000</v>
      </c>
      <c r="D115" s="13">
        <v>2.3E-2</v>
      </c>
      <c r="E115">
        <v>230.08500000000001</v>
      </c>
      <c r="F115" s="33">
        <f>_xlfn.XLOOKUP(tbMonthlies[[#This Row],[DateVal]],GDP[DATE],GDP[GDP],F116)</f>
        <v>16207.13</v>
      </c>
      <c r="G11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14805.55</v>
      </c>
      <c r="H115" s="34" t="str">
        <f>IF(tbMonthlies[[#This Row],[Wilshire 5000 TEMP]]&lt;&gt;".",tbMonthlies[[#This Row],[Wilshire 5000 TEMP]],G116)</f>
        <v>14805.55</v>
      </c>
      <c r="I115" s="35">
        <f>tbMonthlies[[#This Row],[Wilshire 5000]]/tbMonthlies[[#This Row],[US GDP]]</f>
        <v>0.9135207775836931</v>
      </c>
      <c r="J115" s="36">
        <f>_xlfn.XLOOKUP(tbMonthlies[[#This Row],[Year]],US_Median_Income[DATE],US_Median_Income[MEPAINUSA672N])</f>
        <v>30108</v>
      </c>
      <c r="K115" s="37">
        <f>tbMonthlies[[#This Row],[CPI]]/tbMonthlies[[#This Row],[US Median Income]]*100</f>
        <v>0.76419888401753688</v>
      </c>
      <c r="L115" s="38">
        <f>_xlfn.XLOOKUP(tbMonthlies[[#This Row],[DateVal]],tbShillerPE[Month],tbShillerPE[PE])/100</f>
        <v>0.157</v>
      </c>
      <c r="M115" s="45">
        <f>_xlfn.XLOOKUP(tbMonthlies[[#This Row],[DateVal]],Unemployment_Rate_History[DATE],Unemployment_Rate_History[UNRATE])/100</f>
        <v>8.199999999999999E-2</v>
      </c>
      <c r="N115" s="46">
        <f>_xlfn.XLOOKUP(tbMonthlies[[#This Row],[DateVal]],Household_Debt_to_GDP[DATE],Household_Debt_to_GDP[HDTGPDUSQ163N],N116)</f>
        <v>85.825000000000003</v>
      </c>
    </row>
    <row r="116" spans="1:14" ht="30" customHeight="1" x14ac:dyDescent="0.25">
      <c r="A116" s="5" t="str">
        <f>TEXT(tbMonthlies[[#This Row],[DateVal]],"mmm-yy")</f>
        <v>Mar-12</v>
      </c>
      <c r="B116" s="3">
        <f>DATEVALUE(CONCATENATE("01-01-",TEXT(tbMonthlies[[#This Row],[DateVal]],"yyyy")))</f>
        <v>40909</v>
      </c>
      <c r="C116" s="20">
        <v>40969</v>
      </c>
      <c r="D116" s="13">
        <v>2.6499999999999999E-2</v>
      </c>
      <c r="E116">
        <v>229.392</v>
      </c>
      <c r="F116" s="33">
        <f>_xlfn.XLOOKUP(tbMonthlies[[#This Row],[DateVal]],GDP[DATE],GDP[GDP],F117)</f>
        <v>16068.824000000001</v>
      </c>
      <c r="G11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14493.52</v>
      </c>
      <c r="H116" s="34" t="str">
        <f>IF(tbMonthlies[[#This Row],[Wilshire 5000 TEMP]]&lt;&gt;".",tbMonthlies[[#This Row],[Wilshire 5000 TEMP]],G117)</f>
        <v>14493.52</v>
      </c>
      <c r="I116" s="35">
        <f>tbMonthlies[[#This Row],[Wilshire 5000]]/tbMonthlies[[#This Row],[US GDP]]</f>
        <v>0.90196519670636754</v>
      </c>
      <c r="J116" s="36">
        <f>_xlfn.XLOOKUP(tbMonthlies[[#This Row],[Year]],US_Median_Income[DATE],US_Median_Income[MEPAINUSA672N])</f>
        <v>30108</v>
      </c>
      <c r="K116" s="37">
        <f>tbMonthlies[[#This Row],[CPI]]/tbMonthlies[[#This Row],[US Median Income]]*100</f>
        <v>0.76189717018732561</v>
      </c>
      <c r="L116" s="38">
        <f>_xlfn.XLOOKUP(tbMonthlies[[#This Row],[DateVal]],tbShillerPE[Month],tbShillerPE[PE])/100</f>
        <v>0.15689999999999998</v>
      </c>
      <c r="M116" s="45">
        <f>_xlfn.XLOOKUP(tbMonthlies[[#This Row],[DateVal]],Unemployment_Rate_History[DATE],Unemployment_Rate_History[UNRATE])/100</f>
        <v>8.199999999999999E-2</v>
      </c>
      <c r="N116" s="46">
        <f>_xlfn.XLOOKUP(tbMonthlies[[#This Row],[DateVal]],Household_Debt_to_GDP[DATE],Household_Debt_to_GDP[HDTGPDUSQ163N],N117)</f>
        <v>86.814999999999998</v>
      </c>
    </row>
    <row r="117" spans="1:14" ht="30" customHeight="1" x14ac:dyDescent="0.25">
      <c r="A117" s="5" t="str">
        <f>TEXT(tbMonthlies[[#This Row],[DateVal]],"mmm-yy")</f>
        <v>Feb-12</v>
      </c>
      <c r="B117" s="3">
        <f>DATEVALUE(CONCATENATE("01-01-",TEXT(tbMonthlies[[#This Row],[DateVal]],"yyyy")))</f>
        <v>40909</v>
      </c>
      <c r="C117" s="20">
        <v>40940</v>
      </c>
      <c r="D117" s="13">
        <v>2.87E-2</v>
      </c>
      <c r="E117">
        <v>227.66300000000001</v>
      </c>
      <c r="F117" s="33">
        <f>_xlfn.XLOOKUP(tbMonthlies[[#This Row],[DateVal]],GDP[DATE],GDP[GDP],F118)</f>
        <v>16068.824000000001</v>
      </c>
      <c r="G11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13990.02</v>
      </c>
      <c r="H117" s="34" t="str">
        <f>IF(tbMonthlies[[#This Row],[Wilshire 5000 TEMP]]&lt;&gt;".",tbMonthlies[[#This Row],[Wilshire 5000 TEMP]],G118)</f>
        <v>13990.02</v>
      </c>
      <c r="I117" s="35">
        <f>tbMonthlies[[#This Row],[Wilshire 5000]]/tbMonthlies[[#This Row],[US GDP]]</f>
        <v>0.87063122976516516</v>
      </c>
      <c r="J117" s="36">
        <f>_xlfn.XLOOKUP(tbMonthlies[[#This Row],[Year]],US_Median_Income[DATE],US_Median_Income[MEPAINUSA672N])</f>
        <v>30108</v>
      </c>
      <c r="K117" s="37">
        <f>tbMonthlies[[#This Row],[CPI]]/tbMonthlies[[#This Row],[US Median Income]]*100</f>
        <v>0.75615451042912185</v>
      </c>
      <c r="L117" s="38">
        <f>_xlfn.XLOOKUP(tbMonthlies[[#This Row],[DateVal]],tbShillerPE[Month],tbShillerPE[PE])/100</f>
        <v>0.1537</v>
      </c>
      <c r="M117" s="45">
        <f>_xlfn.XLOOKUP(tbMonthlies[[#This Row],[DateVal]],Unemployment_Rate_History[DATE],Unemployment_Rate_History[UNRATE])/100</f>
        <v>8.3000000000000004E-2</v>
      </c>
      <c r="N117" s="46">
        <f>_xlfn.XLOOKUP(tbMonthlies[[#This Row],[DateVal]],Household_Debt_to_GDP[DATE],Household_Debt_to_GDP[HDTGPDUSQ163N],N118)</f>
        <v>86.814999999999998</v>
      </c>
    </row>
    <row r="118" spans="1:14" ht="30" customHeight="1" x14ac:dyDescent="0.25">
      <c r="A118" s="5" t="str">
        <f>TEXT(tbMonthlies[[#This Row],[DateVal]],"mmm-yy")</f>
        <v>Jan-12</v>
      </c>
      <c r="B118" s="3">
        <f>DATEVALUE(CONCATENATE("01-01-",TEXT(tbMonthlies[[#This Row],[DateVal]],"yyyy")))</f>
        <v>40909</v>
      </c>
      <c r="C118" s="20">
        <v>40909</v>
      </c>
      <c r="D118" s="13">
        <v>2.93E-2</v>
      </c>
      <c r="E118">
        <v>224.93899999999999</v>
      </c>
      <c r="F118" s="33">
        <f>_xlfn.XLOOKUP(tbMonthlies[[#This Row],[DateVal]],GDP[DATE],GDP[GDP],F119)</f>
        <v>16068.824000000001</v>
      </c>
      <c r="G11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13189.93</v>
      </c>
      <c r="H118" s="34" t="str">
        <f>IF(tbMonthlies[[#This Row],[Wilshire 5000 TEMP]]&lt;&gt;".",tbMonthlies[[#This Row],[Wilshire 5000 TEMP]],G119)</f>
        <v>13189.93</v>
      </c>
      <c r="I118" s="35">
        <f>tbMonthlies[[#This Row],[Wilshire 5000]]/tbMonthlies[[#This Row],[US GDP]]</f>
        <v>0.82083978267482427</v>
      </c>
      <c r="J118" s="36">
        <f>_xlfn.XLOOKUP(tbMonthlies[[#This Row],[Year]],US_Median_Income[DATE],US_Median_Income[MEPAINUSA672N])</f>
        <v>30108</v>
      </c>
      <c r="K118" s="37">
        <f>tbMonthlies[[#This Row],[CPI]]/tbMonthlies[[#This Row],[US Median Income]]*100</f>
        <v>0.74710708117443869</v>
      </c>
      <c r="L118" s="38">
        <f>_xlfn.XLOOKUP(tbMonthlies[[#This Row],[DateVal]],tbShillerPE[Month],tbShillerPE[PE])/100</f>
        <v>0.1487</v>
      </c>
      <c r="M118" s="45">
        <f>_xlfn.XLOOKUP(tbMonthlies[[#This Row],[DateVal]],Unemployment_Rate_History[DATE],Unemployment_Rate_History[UNRATE])/100</f>
        <v>8.3000000000000004E-2</v>
      </c>
      <c r="N118" s="46">
        <f>_xlfn.XLOOKUP(tbMonthlies[[#This Row],[DateVal]],Household_Debt_to_GDP[DATE],Household_Debt_to_GDP[HDTGPDUSQ163N],N119)</f>
        <v>86.814999999999998</v>
      </c>
    </row>
    <row r="119" spans="1:14" ht="30" customHeight="1" x14ac:dyDescent="0.25">
      <c r="A119" s="5" t="str">
        <f>TEXT(tbMonthlies[[#This Row],[DateVal]],"mmm-yy")</f>
        <v>Dec-11</v>
      </c>
      <c r="B119" s="3">
        <f>DATEVALUE(CONCATENATE("01-01-",TEXT(tbMonthlies[[#This Row],[DateVal]],"yyyy")))</f>
        <v>40544</v>
      </c>
      <c r="C119" s="20">
        <v>40878</v>
      </c>
      <c r="D119" s="13">
        <v>2.9600000000000001E-2</v>
      </c>
      <c r="E119">
        <v>225.672</v>
      </c>
      <c r="F119" s="33">
        <f>_xlfn.XLOOKUP(tbMonthlies[[#This Row],[DateVal]],GDP[DATE],GDP[GDP],F120)</f>
        <v>15842.267</v>
      </c>
      <c r="G11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13071.87</v>
      </c>
      <c r="H119" s="34" t="str">
        <f>IF(tbMonthlies[[#This Row],[Wilshire 5000 TEMP]]&lt;&gt;".",tbMonthlies[[#This Row],[Wilshire 5000 TEMP]],G120)</f>
        <v>13071.87</v>
      </c>
      <c r="I119" s="35">
        <f>tbMonthlies[[#This Row],[Wilshire 5000]]/tbMonthlies[[#This Row],[US GDP]]</f>
        <v>0.82512622719968054</v>
      </c>
      <c r="J119" s="36">
        <f>_xlfn.XLOOKUP(tbMonthlies[[#This Row],[Year]],US_Median_Income[DATE],US_Median_Income[MEPAINUSA672N])</f>
        <v>30289</v>
      </c>
      <c r="K119" s="37">
        <f>tbMonthlies[[#This Row],[CPI]]/tbMonthlies[[#This Row],[US Median Income]]*100</f>
        <v>0.74506256396711679</v>
      </c>
      <c r="L119" s="38">
        <f>_xlfn.XLOOKUP(tbMonthlies[[#This Row],[DateVal]],tbShillerPE[Month],tbShillerPE[PE])/100</f>
        <v>0.14300000000000002</v>
      </c>
      <c r="M119" s="45">
        <f>_xlfn.XLOOKUP(tbMonthlies[[#This Row],[DateVal]],Unemployment_Rate_History[DATE],Unemployment_Rate_History[UNRATE])/100</f>
        <v>8.5000000000000006E-2</v>
      </c>
      <c r="N119" s="46">
        <f>_xlfn.XLOOKUP(tbMonthlies[[#This Row],[DateVal]],Household_Debt_to_GDP[DATE],Household_Debt_to_GDP[HDTGPDUSQ163N],N120)</f>
        <v>88.325999999999993</v>
      </c>
    </row>
    <row r="120" spans="1:14" ht="30" customHeight="1" x14ac:dyDescent="0.25">
      <c r="A120" s="5" t="str">
        <f>TEXT(tbMonthlies[[#This Row],[DateVal]],"mmm-yy")</f>
        <v>Nov-11</v>
      </c>
      <c r="B120" s="3">
        <f>DATEVALUE(CONCATENATE("01-01-",TEXT(tbMonthlies[[#This Row],[DateVal]],"yyyy")))</f>
        <v>40544</v>
      </c>
      <c r="C120" s="20">
        <v>40848</v>
      </c>
      <c r="D120" s="13">
        <v>3.39E-2</v>
      </c>
      <c r="E120">
        <v>226.23</v>
      </c>
      <c r="F120" s="33">
        <f>_xlfn.XLOOKUP(tbMonthlies[[#This Row],[DateVal]],GDP[DATE],GDP[GDP],F121)</f>
        <v>15842.267</v>
      </c>
      <c r="G12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12811.13</v>
      </c>
      <c r="H120" s="34" t="str">
        <f>IF(tbMonthlies[[#This Row],[Wilshire 5000 TEMP]]&lt;&gt;".",tbMonthlies[[#This Row],[Wilshire 5000 TEMP]],G121)</f>
        <v>12811.13</v>
      </c>
      <c r="I120" s="35">
        <f>tbMonthlies[[#This Row],[Wilshire 5000]]/tbMonthlies[[#This Row],[US GDP]]</f>
        <v>0.80866772413316856</v>
      </c>
      <c r="J120" s="36">
        <f>_xlfn.XLOOKUP(tbMonthlies[[#This Row],[Year]],US_Median_Income[DATE],US_Median_Income[MEPAINUSA672N])</f>
        <v>30289</v>
      </c>
      <c r="K120" s="37">
        <f>tbMonthlies[[#This Row],[CPI]]/tbMonthlies[[#This Row],[US Median Income]]*100</f>
        <v>0.74690481693023869</v>
      </c>
      <c r="L120" s="38">
        <f>_xlfn.XLOOKUP(tbMonthlies[[#This Row],[DateVal]],tbShillerPE[Month],tbShillerPE[PE])/100</f>
        <v>0.14099999999999999</v>
      </c>
      <c r="M120" s="45">
        <f>_xlfn.XLOOKUP(tbMonthlies[[#This Row],[DateVal]],Unemployment_Rate_History[DATE],Unemployment_Rate_History[UNRATE])/100</f>
        <v>8.5999999999999993E-2</v>
      </c>
      <c r="N120" s="46">
        <f>_xlfn.XLOOKUP(tbMonthlies[[#This Row],[DateVal]],Household_Debt_to_GDP[DATE],Household_Debt_to_GDP[HDTGPDUSQ163N],N121)</f>
        <v>88.325999999999993</v>
      </c>
    </row>
    <row r="121" spans="1:14" ht="30" customHeight="1" x14ac:dyDescent="0.25">
      <c r="A121" s="5" t="str">
        <f>TEXT(tbMonthlies[[#This Row],[DateVal]],"mmm-yy")</f>
        <v>Oct-11</v>
      </c>
      <c r="B121" s="3">
        <f>DATEVALUE(CONCATENATE("01-01-",TEXT(tbMonthlies[[#This Row],[DateVal]],"yyyy")))</f>
        <v>40544</v>
      </c>
      <c r="C121" s="20">
        <v>40817</v>
      </c>
      <c r="D121" s="13">
        <v>3.5299999999999998E-2</v>
      </c>
      <c r="E121">
        <v>226.42099999999999</v>
      </c>
      <c r="F121" s="33">
        <f>_xlfn.XLOOKUP(tbMonthlies[[#This Row],[DateVal]],GDP[DATE],GDP[GDP],F122)</f>
        <v>15842.267</v>
      </c>
      <c r="G12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11842.12</v>
      </c>
      <c r="H121" s="34" t="str">
        <f>IF(tbMonthlies[[#This Row],[Wilshire 5000 TEMP]]&lt;&gt;".",tbMonthlies[[#This Row],[Wilshire 5000 TEMP]],G122)</f>
        <v>11842.12</v>
      </c>
      <c r="I121" s="35">
        <f>tbMonthlies[[#This Row],[Wilshire 5000]]/tbMonthlies[[#This Row],[US GDP]]</f>
        <v>0.74750160441053048</v>
      </c>
      <c r="J121" s="36">
        <f>_xlfn.XLOOKUP(tbMonthlies[[#This Row],[Year]],US_Median_Income[DATE],US_Median_Income[MEPAINUSA672N])</f>
        <v>30289</v>
      </c>
      <c r="K121" s="37">
        <f>tbMonthlies[[#This Row],[CPI]]/tbMonthlies[[#This Row],[US Median Income]]*100</f>
        <v>0.74753540889431802</v>
      </c>
      <c r="L121" s="38">
        <f>_xlfn.XLOOKUP(tbMonthlies[[#This Row],[DateVal]],tbShillerPE[Month],tbShillerPE[PE])/100</f>
        <v>0.13880000000000001</v>
      </c>
      <c r="M121" s="45">
        <f>_xlfn.XLOOKUP(tbMonthlies[[#This Row],[DateVal]],Unemployment_Rate_History[DATE],Unemployment_Rate_History[UNRATE])/100</f>
        <v>8.8000000000000009E-2</v>
      </c>
      <c r="N121" s="46">
        <f>_xlfn.XLOOKUP(tbMonthlies[[#This Row],[DateVal]],Household_Debt_to_GDP[DATE],Household_Debt_to_GDP[HDTGPDUSQ163N],N122)</f>
        <v>88.325999999999993</v>
      </c>
    </row>
    <row r="122" spans="1:14" ht="30" customHeight="1" x14ac:dyDescent="0.25">
      <c r="A122" s="5" t="str">
        <f>TEXT(tbMonthlies[[#This Row],[DateVal]],"mmm-yy")</f>
        <v>Sep-11</v>
      </c>
      <c r="B122" s="3">
        <f>DATEVALUE(CONCATENATE("01-01-",TEXT(tbMonthlies[[#This Row],[DateVal]],"yyyy")))</f>
        <v>40544</v>
      </c>
      <c r="C122" s="20">
        <v>40787</v>
      </c>
      <c r="D122" s="13">
        <v>3.8699999999999998E-2</v>
      </c>
      <c r="E122">
        <v>226.88900000000001</v>
      </c>
      <c r="F122" s="33">
        <f>_xlfn.XLOOKUP(tbMonthlies[[#This Row],[DateVal]],GDP[DATE],GDP[GDP],F123)</f>
        <v>15647.681</v>
      </c>
      <c r="G12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12684.51</v>
      </c>
      <c r="H122" s="34" t="str">
        <f>IF(tbMonthlies[[#This Row],[Wilshire 5000 TEMP]]&lt;&gt;".",tbMonthlies[[#This Row],[Wilshire 5000 TEMP]],G123)</f>
        <v>12684.51</v>
      </c>
      <c r="I122" s="35">
        <f>tbMonthlies[[#This Row],[Wilshire 5000]]/tbMonthlies[[#This Row],[US GDP]]</f>
        <v>0.81063193964652014</v>
      </c>
      <c r="J122" s="36">
        <f>_xlfn.XLOOKUP(tbMonthlies[[#This Row],[Year]],US_Median_Income[DATE],US_Median_Income[MEPAINUSA672N])</f>
        <v>30289</v>
      </c>
      <c r="K122" s="37">
        <f>tbMonthlies[[#This Row],[CPI]]/tbMonthlies[[#This Row],[US Median Income]]*100</f>
        <v>0.74908052428274297</v>
      </c>
      <c r="L122" s="38">
        <f>_xlfn.XLOOKUP(tbMonthlies[[#This Row],[DateVal]],tbShillerPE[Month],tbShillerPE[PE])/100</f>
        <v>0.13500000000000001</v>
      </c>
      <c r="M122" s="45">
        <f>_xlfn.XLOOKUP(tbMonthlies[[#This Row],[DateVal]],Unemployment_Rate_History[DATE],Unemployment_Rate_History[UNRATE])/100</f>
        <v>0.09</v>
      </c>
      <c r="N122" s="46">
        <f>_xlfn.XLOOKUP(tbMonthlies[[#This Row],[DateVal]],Household_Debt_to_GDP[DATE],Household_Debt_to_GDP[HDTGPDUSQ163N],N123)</f>
        <v>89.47</v>
      </c>
    </row>
    <row r="123" spans="1:14" ht="30" customHeight="1" x14ac:dyDescent="0.25">
      <c r="A123" s="5" t="str">
        <f>TEXT(tbMonthlies[[#This Row],[DateVal]],"mmm-yy")</f>
        <v>Aug-11</v>
      </c>
      <c r="B123" s="3">
        <f>DATEVALUE(CONCATENATE("01-01-",TEXT(tbMonthlies[[#This Row],[DateVal]],"yyyy")))</f>
        <v>40544</v>
      </c>
      <c r="C123" s="20">
        <v>40756</v>
      </c>
      <c r="D123" s="13">
        <v>3.7699999999999997E-2</v>
      </c>
      <c r="E123">
        <v>226.54499999999999</v>
      </c>
      <c r="F123" s="33">
        <f>_xlfn.XLOOKUP(tbMonthlies[[#This Row],[DateVal]],GDP[DATE],GDP[GDP],F124)</f>
        <v>15647.681</v>
      </c>
      <c r="G12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13647.33</v>
      </c>
      <c r="H123" s="34" t="str">
        <f>IF(tbMonthlies[[#This Row],[Wilshire 5000 TEMP]]&lt;&gt;".",tbMonthlies[[#This Row],[Wilshire 5000 TEMP]],G124)</f>
        <v>13647.33</v>
      </c>
      <c r="I123" s="35">
        <f>tbMonthlies[[#This Row],[Wilshire 5000]]/tbMonthlies[[#This Row],[US GDP]]</f>
        <v>0.87216310199575253</v>
      </c>
      <c r="J123" s="36">
        <f>_xlfn.XLOOKUP(tbMonthlies[[#This Row],[Year]],US_Median_Income[DATE],US_Median_Income[MEPAINUSA672N])</f>
        <v>30289</v>
      </c>
      <c r="K123" s="37">
        <f>tbMonthlies[[#This Row],[CPI]]/tbMonthlies[[#This Row],[US Median Income]]*100</f>
        <v>0.74794479844167849</v>
      </c>
      <c r="L123" s="38">
        <f>_xlfn.XLOOKUP(tbMonthlies[[#This Row],[DateVal]],tbShillerPE[Month],tbShillerPE[PE])/100</f>
        <v>0.13789999999999999</v>
      </c>
      <c r="M123" s="45">
        <f>_xlfn.XLOOKUP(tbMonthlies[[#This Row],[DateVal]],Unemployment_Rate_History[DATE],Unemployment_Rate_History[UNRATE])/100</f>
        <v>0.09</v>
      </c>
      <c r="N123" s="46">
        <f>_xlfn.XLOOKUP(tbMonthlies[[#This Row],[DateVal]],Household_Debt_to_GDP[DATE],Household_Debt_to_GDP[HDTGPDUSQ163N],N124)</f>
        <v>89.47</v>
      </c>
    </row>
    <row r="124" spans="1:14" ht="30" customHeight="1" x14ac:dyDescent="0.25">
      <c r="A124" s="5" t="str">
        <f>TEXT(tbMonthlies[[#This Row],[DateVal]],"mmm-yy")</f>
        <v>Jul-11</v>
      </c>
      <c r="B124" s="3">
        <f>DATEVALUE(CONCATENATE("01-01-",TEXT(tbMonthlies[[#This Row],[DateVal]],"yyyy")))</f>
        <v>40544</v>
      </c>
      <c r="C124" s="20">
        <v>40725</v>
      </c>
      <c r="D124" s="13">
        <v>3.6299999999999999E-2</v>
      </c>
      <c r="E124">
        <v>225.922</v>
      </c>
      <c r="F124" s="33">
        <f>_xlfn.XLOOKUP(tbMonthlies[[#This Row],[DateVal]],GDP[DATE],GDP[GDP],F125)</f>
        <v>15647.681</v>
      </c>
      <c r="G12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14226.49</v>
      </c>
      <c r="H124" s="34" t="str">
        <f>IF(tbMonthlies[[#This Row],[Wilshire 5000 TEMP]]&lt;&gt;".",tbMonthlies[[#This Row],[Wilshire 5000 TEMP]],G125)</f>
        <v>14226.49</v>
      </c>
      <c r="I124" s="35">
        <f>tbMonthlies[[#This Row],[Wilshire 5000]]/tbMonthlies[[#This Row],[US GDP]]</f>
        <v>0.90917561522375101</v>
      </c>
      <c r="J124" s="36">
        <f>_xlfn.XLOOKUP(tbMonthlies[[#This Row],[Year]],US_Median_Income[DATE],US_Median_Income[MEPAINUSA672N])</f>
        <v>30289</v>
      </c>
      <c r="K124" s="37">
        <f>tbMonthlies[[#This Row],[CPI]]/tbMonthlies[[#This Row],[US Median Income]]*100</f>
        <v>0.74588794611905307</v>
      </c>
      <c r="L124" s="38">
        <f>_xlfn.XLOOKUP(tbMonthlies[[#This Row],[DateVal]],tbShillerPE[Month],tbShillerPE[PE])/100</f>
        <v>0.15609999999999999</v>
      </c>
      <c r="M124" s="45">
        <f>_xlfn.XLOOKUP(tbMonthlies[[#This Row],[DateVal]],Unemployment_Rate_History[DATE],Unemployment_Rate_History[UNRATE])/100</f>
        <v>0.09</v>
      </c>
      <c r="N124" s="46">
        <f>_xlfn.XLOOKUP(tbMonthlies[[#This Row],[DateVal]],Household_Debt_to_GDP[DATE],Household_Debt_to_GDP[HDTGPDUSQ163N],N125)</f>
        <v>89.47</v>
      </c>
    </row>
    <row r="125" spans="1:14" ht="30" customHeight="1" x14ac:dyDescent="0.25">
      <c r="A125" s="5" t="str">
        <f>TEXT(tbMonthlies[[#This Row],[DateVal]],"mmm-yy")</f>
        <v>Jun-11</v>
      </c>
      <c r="B125" s="3">
        <f>DATEVALUE(CONCATENATE("01-01-",TEXT(tbMonthlies[[#This Row],[DateVal]],"yyyy")))</f>
        <v>40544</v>
      </c>
      <c r="C125" s="20">
        <v>40695</v>
      </c>
      <c r="D125" s="13">
        <v>3.56E-2</v>
      </c>
      <c r="E125">
        <v>225.72200000000001</v>
      </c>
      <c r="F125" s="33">
        <f>_xlfn.XLOOKUP(tbMonthlies[[#This Row],[DateVal]],GDP[DATE],GDP[GDP],F126)</f>
        <v>15557.535</v>
      </c>
      <c r="G12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13952.11</v>
      </c>
      <c r="H125" s="34" t="str">
        <f>IF(tbMonthlies[[#This Row],[Wilshire 5000 TEMP]]&lt;&gt;".",tbMonthlies[[#This Row],[Wilshire 5000 TEMP]],G126)</f>
        <v>13952.11</v>
      </c>
      <c r="I125" s="35">
        <f>tbMonthlies[[#This Row],[Wilshire 5000]]/tbMonthlies[[#This Row],[US GDP]]</f>
        <v>0.89680723842176802</v>
      </c>
      <c r="J125" s="36">
        <f>_xlfn.XLOOKUP(tbMonthlies[[#This Row],[Year]],US_Median_Income[DATE],US_Median_Income[MEPAINUSA672N])</f>
        <v>30289</v>
      </c>
      <c r="K125" s="37">
        <f>tbMonthlies[[#This Row],[CPI]]/tbMonthlies[[#This Row],[US Median Income]]*100</f>
        <v>0.74522764039750411</v>
      </c>
      <c r="L125" s="38">
        <f>_xlfn.XLOOKUP(tbMonthlies[[#This Row],[DateVal]],tbShillerPE[Month],tbShillerPE[PE])/100</f>
        <v>0.1535</v>
      </c>
      <c r="M125" s="45">
        <f>_xlfn.XLOOKUP(tbMonthlies[[#This Row],[DateVal]],Unemployment_Rate_History[DATE],Unemployment_Rate_History[UNRATE])/100</f>
        <v>9.0999999999999998E-2</v>
      </c>
      <c r="N125" s="46">
        <f>_xlfn.XLOOKUP(tbMonthlies[[#This Row],[DateVal]],Household_Debt_to_GDP[DATE],Household_Debt_to_GDP[HDTGPDUSQ163N],N126)</f>
        <v>90.326999999999998</v>
      </c>
    </row>
    <row r="126" spans="1:14" ht="30" customHeight="1" x14ac:dyDescent="0.25">
      <c r="A126" s="5" t="str">
        <f>TEXT(tbMonthlies[[#This Row],[DateVal]],"mmm-yy")</f>
        <v>May-11</v>
      </c>
      <c r="B126" s="3">
        <f>DATEVALUE(CONCATENATE("01-01-",TEXT(tbMonthlies[[#This Row],[DateVal]],"yyyy")))</f>
        <v>40544</v>
      </c>
      <c r="C126" s="20">
        <v>40664</v>
      </c>
      <c r="D126" s="13">
        <v>3.5700000000000003E-2</v>
      </c>
      <c r="E126">
        <v>225.964</v>
      </c>
      <c r="F126" s="33">
        <f>_xlfn.XLOOKUP(tbMonthlies[[#This Row],[DateVal]],GDP[DATE],GDP[GDP],F127)</f>
        <v>15557.535</v>
      </c>
      <c r="G12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14495.43</v>
      </c>
      <c r="H126" s="34" t="str">
        <f>IF(tbMonthlies[[#This Row],[Wilshire 5000 TEMP]]&lt;&gt;".",tbMonthlies[[#This Row],[Wilshire 5000 TEMP]],G127)</f>
        <v>14495.43</v>
      </c>
      <c r="I126" s="35">
        <f>tbMonthlies[[#This Row],[Wilshire 5000]]/tbMonthlies[[#This Row],[US GDP]]</f>
        <v>0.93173050872133667</v>
      </c>
      <c r="J126" s="36">
        <f>_xlfn.XLOOKUP(tbMonthlies[[#This Row],[Year]],US_Median_Income[DATE],US_Median_Income[MEPAINUSA672N])</f>
        <v>30289</v>
      </c>
      <c r="K126" s="37">
        <f>tbMonthlies[[#This Row],[CPI]]/tbMonthlies[[#This Row],[US Median Income]]*100</f>
        <v>0.74602661032057838</v>
      </c>
      <c r="L126" s="38">
        <f>_xlfn.XLOOKUP(tbMonthlies[[#This Row],[DateVal]],tbShillerPE[Month],tbShillerPE[PE])/100</f>
        <v>0.16120000000000001</v>
      </c>
      <c r="M126" s="45">
        <f>_xlfn.XLOOKUP(tbMonthlies[[#This Row],[DateVal]],Unemployment_Rate_History[DATE],Unemployment_Rate_History[UNRATE])/100</f>
        <v>0.09</v>
      </c>
      <c r="N126" s="46">
        <f>_xlfn.XLOOKUP(tbMonthlies[[#This Row],[DateVal]],Household_Debt_to_GDP[DATE],Household_Debt_to_GDP[HDTGPDUSQ163N],N127)</f>
        <v>90.326999999999998</v>
      </c>
    </row>
    <row r="127" spans="1:14" ht="30" customHeight="1" x14ac:dyDescent="0.25">
      <c r="A127" s="5" t="str">
        <f>TEXT(tbMonthlies[[#This Row],[DateVal]],"mmm-yy")</f>
        <v>Apr-11</v>
      </c>
      <c r="B127" s="3">
        <f>DATEVALUE(CONCATENATE("01-01-",TEXT(tbMonthlies[[#This Row],[DateVal]],"yyyy")))</f>
        <v>40544</v>
      </c>
      <c r="C127" s="20">
        <v>40634</v>
      </c>
      <c r="D127" s="13">
        <v>3.1600000000000003E-2</v>
      </c>
      <c r="E127">
        <v>224.90600000000001</v>
      </c>
      <c r="F127" s="33">
        <f>_xlfn.XLOOKUP(tbMonthlies[[#This Row],[DateVal]],GDP[DATE],GDP[GDP],F128)</f>
        <v>15557.535</v>
      </c>
      <c r="G12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14174.51</v>
      </c>
      <c r="H127" s="34" t="str">
        <f>IF(tbMonthlies[[#This Row],[Wilshire 5000 TEMP]]&lt;&gt;".",tbMonthlies[[#This Row],[Wilshire 5000 TEMP]],G128)</f>
        <v>14174.51</v>
      </c>
      <c r="I127" s="35">
        <f>tbMonthlies[[#This Row],[Wilshire 5000]]/tbMonthlies[[#This Row],[US GDP]]</f>
        <v>0.91110256219896024</v>
      </c>
      <c r="J127" s="36">
        <f>_xlfn.XLOOKUP(tbMonthlies[[#This Row],[Year]],US_Median_Income[DATE],US_Median_Income[MEPAINUSA672N])</f>
        <v>30289</v>
      </c>
      <c r="K127" s="37">
        <f>tbMonthlies[[#This Row],[CPI]]/tbMonthlies[[#This Row],[US Median Income]]*100</f>
        <v>0.7425335930535838</v>
      </c>
      <c r="L127" s="38">
        <f>_xlfn.XLOOKUP(tbMonthlies[[#This Row],[DateVal]],tbShillerPE[Month],tbShillerPE[PE])/100</f>
        <v>0.16210000000000002</v>
      </c>
      <c r="M127" s="45">
        <f>_xlfn.XLOOKUP(tbMonthlies[[#This Row],[DateVal]],Unemployment_Rate_History[DATE],Unemployment_Rate_History[UNRATE])/100</f>
        <v>9.0999999999999998E-2</v>
      </c>
      <c r="N127" s="46">
        <f>_xlfn.XLOOKUP(tbMonthlies[[#This Row],[DateVal]],Household_Debt_to_GDP[DATE],Household_Debt_to_GDP[HDTGPDUSQ163N],N128)</f>
        <v>90.326999999999998</v>
      </c>
    </row>
    <row r="128" spans="1:14" ht="30" customHeight="1" x14ac:dyDescent="0.25">
      <c r="A128" s="5" t="str">
        <f>TEXT(tbMonthlies[[#This Row],[DateVal]],"mmm-yy")</f>
        <v>Mar-11</v>
      </c>
      <c r="B128" s="3">
        <f>DATEVALUE(CONCATENATE("01-01-",TEXT(tbMonthlies[[#This Row],[DateVal]],"yyyy")))</f>
        <v>40544</v>
      </c>
      <c r="C128" s="20">
        <v>40603</v>
      </c>
      <c r="D128" s="13">
        <v>2.6800000000000001E-2</v>
      </c>
      <c r="E128">
        <v>223.46700000000001</v>
      </c>
      <c r="F128" s="33">
        <f>_xlfn.XLOOKUP(tbMonthlies[[#This Row],[DateVal]],GDP[DATE],GDP[GDP],F129)</f>
        <v>15351.444</v>
      </c>
      <c r="G12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13845.30</v>
      </c>
      <c r="H128" s="34" t="str">
        <f>IF(tbMonthlies[[#This Row],[Wilshire 5000 TEMP]]&lt;&gt;".",tbMonthlies[[#This Row],[Wilshire 5000 TEMP]],G129)</f>
        <v>13845.30</v>
      </c>
      <c r="I128" s="35">
        <f>tbMonthlies[[#This Row],[Wilshire 5000]]/tbMonthlies[[#This Row],[US GDP]]</f>
        <v>0.90188909916226767</v>
      </c>
      <c r="J128" s="36">
        <f>_xlfn.XLOOKUP(tbMonthlies[[#This Row],[Year]],US_Median_Income[DATE],US_Median_Income[MEPAINUSA672N])</f>
        <v>30289</v>
      </c>
      <c r="K128" s="37">
        <f>tbMonthlies[[#This Row],[CPI]]/tbMonthlies[[#This Row],[US Median Income]]*100</f>
        <v>0.73778269338703828</v>
      </c>
      <c r="L128" s="38">
        <f>_xlfn.XLOOKUP(tbMonthlies[[#This Row],[DateVal]],tbShillerPE[Month],tbShillerPE[PE])/100</f>
        <v>0.16039999999999999</v>
      </c>
      <c r="M128" s="45">
        <f>_xlfn.XLOOKUP(tbMonthlies[[#This Row],[DateVal]],Unemployment_Rate_History[DATE],Unemployment_Rate_History[UNRATE])/100</f>
        <v>0.09</v>
      </c>
      <c r="N128" s="46">
        <f>_xlfn.XLOOKUP(tbMonthlies[[#This Row],[DateVal]],Household_Debt_to_GDP[DATE],Household_Debt_to_GDP[HDTGPDUSQ163N],N129)</f>
        <v>91.855000000000004</v>
      </c>
    </row>
    <row r="129" spans="1:14" ht="30" customHeight="1" x14ac:dyDescent="0.25">
      <c r="A129" s="5" t="str">
        <f>TEXT(tbMonthlies[[#This Row],[DateVal]],"mmm-yy")</f>
        <v>Feb-11</v>
      </c>
      <c r="B129" s="3">
        <f>DATEVALUE(CONCATENATE("01-01-",TEXT(tbMonthlies[[#This Row],[DateVal]],"yyyy")))</f>
        <v>40544</v>
      </c>
      <c r="C129" s="20">
        <v>40575</v>
      </c>
      <c r="D129" s="13">
        <v>2.1100000000000001E-2</v>
      </c>
      <c r="E129">
        <v>221.309</v>
      </c>
      <c r="F129" s="33">
        <f>_xlfn.XLOOKUP(tbMonthlies[[#This Row],[DateVal]],GDP[DATE],GDP[GDP],F130)</f>
        <v>15351.444</v>
      </c>
      <c r="G12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13848.16</v>
      </c>
      <c r="H129" s="34" t="str">
        <f>IF(tbMonthlies[[#This Row],[Wilshire 5000 TEMP]]&lt;&gt;".",tbMonthlies[[#This Row],[Wilshire 5000 TEMP]],G130)</f>
        <v>13848.16</v>
      </c>
      <c r="I129" s="35">
        <f>tbMonthlies[[#This Row],[Wilshire 5000]]/tbMonthlies[[#This Row],[US GDP]]</f>
        <v>0.90207540085479909</v>
      </c>
      <c r="J129" s="36">
        <f>_xlfn.XLOOKUP(tbMonthlies[[#This Row],[Year]],US_Median_Income[DATE],US_Median_Income[MEPAINUSA672N])</f>
        <v>30289</v>
      </c>
      <c r="K129" s="37">
        <f>tbMonthlies[[#This Row],[CPI]]/tbMonthlies[[#This Row],[US Median Income]]*100</f>
        <v>0.7306579946515237</v>
      </c>
      <c r="L129" s="38">
        <f>_xlfn.XLOOKUP(tbMonthlies[[#This Row],[DateVal]],tbShillerPE[Month],tbShillerPE[PE])/100</f>
        <v>0.16519999999999999</v>
      </c>
      <c r="M129" s="45">
        <f>_xlfn.XLOOKUP(tbMonthlies[[#This Row],[DateVal]],Unemployment_Rate_History[DATE],Unemployment_Rate_History[UNRATE])/100</f>
        <v>0.09</v>
      </c>
      <c r="N129" s="46">
        <f>_xlfn.XLOOKUP(tbMonthlies[[#This Row],[DateVal]],Household_Debt_to_GDP[DATE],Household_Debt_to_GDP[HDTGPDUSQ163N],N130)</f>
        <v>91.855000000000004</v>
      </c>
    </row>
    <row r="130" spans="1:14" ht="30" customHeight="1" x14ac:dyDescent="0.25">
      <c r="A130" s="5" t="str">
        <f>TEXT(tbMonthlies[[#This Row],[DateVal]],"mmm-yy")</f>
        <v>Jan-11</v>
      </c>
      <c r="B130" s="3">
        <f>DATEVALUE(CONCATENATE("01-01-",TEXT(tbMonthlies[[#This Row],[DateVal]],"yyyy")))</f>
        <v>40544</v>
      </c>
      <c r="C130" s="20">
        <v>40544</v>
      </c>
      <c r="D130" s="13">
        <v>1.6299999999999999E-2</v>
      </c>
      <c r="E130">
        <v>218.05600000000001</v>
      </c>
      <c r="F130" s="33">
        <f>_xlfn.XLOOKUP(tbMonthlies[[#This Row],[DateVal]],GDP[DATE],GDP[GDP],F131)</f>
        <v>15351.444</v>
      </c>
      <c r="G13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13360.13</v>
      </c>
      <c r="H130" s="34" t="str">
        <f>IF(tbMonthlies[[#This Row],[Wilshire 5000 TEMP]]&lt;&gt;".",tbMonthlies[[#This Row],[Wilshire 5000 TEMP]],G131)</f>
        <v>13360.13</v>
      </c>
      <c r="I130" s="35">
        <f>tbMonthlies[[#This Row],[Wilshire 5000]]/tbMonthlies[[#This Row],[US GDP]]</f>
        <v>0.87028490609743292</v>
      </c>
      <c r="J130" s="36">
        <f>_xlfn.XLOOKUP(tbMonthlies[[#This Row],[Year]],US_Median_Income[DATE],US_Median_Income[MEPAINUSA672N])</f>
        <v>30289</v>
      </c>
      <c r="K130" s="37">
        <f>tbMonthlies[[#This Row],[CPI]]/tbMonthlies[[#This Row],[US Median Income]]*100</f>
        <v>0.71991812209052797</v>
      </c>
      <c r="L130" s="38">
        <f>_xlfn.XLOOKUP(tbMonthlies[[#This Row],[DateVal]],tbShillerPE[Month],tbShillerPE[PE])/100</f>
        <v>0.16300000000000001</v>
      </c>
      <c r="M130" s="45">
        <f>_xlfn.XLOOKUP(tbMonthlies[[#This Row],[DateVal]],Unemployment_Rate_History[DATE],Unemployment_Rate_History[UNRATE])/100</f>
        <v>9.0999999999999998E-2</v>
      </c>
      <c r="N130" s="46">
        <f>_xlfn.XLOOKUP(tbMonthlies[[#This Row],[DateVal]],Household_Debt_to_GDP[DATE],Household_Debt_to_GDP[HDTGPDUSQ163N],N131)</f>
        <v>91.855000000000004</v>
      </c>
    </row>
    <row r="131" spans="1:14" ht="30" customHeight="1" x14ac:dyDescent="0.25">
      <c r="A131" s="5" t="str">
        <f>TEXT(tbMonthlies[[#This Row],[DateVal]],"mmm-yy")</f>
        <v>Dec-10</v>
      </c>
      <c r="B131" s="3">
        <f>DATEVALUE(CONCATENATE("01-01-",TEXT(tbMonthlies[[#This Row],[DateVal]],"yyyy")))</f>
        <v>40179</v>
      </c>
      <c r="C131" s="20">
        <v>40513</v>
      </c>
      <c r="D131" s="13">
        <v>1.4999999999999999E-2</v>
      </c>
      <c r="E131">
        <v>219.179</v>
      </c>
      <c r="F131" s="33">
        <f>_xlfn.XLOOKUP(tbMonthlies[[#This Row],[DateVal]],GDP[DATE],GDP[GDP],F132)</f>
        <v>15309.471</v>
      </c>
      <c r="G13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12801.64</v>
      </c>
      <c r="H131" s="34" t="str">
        <f>IF(tbMonthlies[[#This Row],[Wilshire 5000 TEMP]]&lt;&gt;".",tbMonthlies[[#This Row],[Wilshire 5000 TEMP]],G132)</f>
        <v>12801.64</v>
      </c>
      <c r="I131" s="35">
        <f>tbMonthlies[[#This Row],[Wilshire 5000]]/tbMonthlies[[#This Row],[US GDP]]</f>
        <v>0.83619087818253157</v>
      </c>
      <c r="J131" s="36">
        <f>_xlfn.XLOOKUP(tbMonthlies[[#This Row],[Year]],US_Median_Income[DATE],US_Median_Income[MEPAINUSA672N])</f>
        <v>30758</v>
      </c>
      <c r="K131" s="37">
        <f>tbMonthlies[[#This Row],[CPI]]/tbMonthlies[[#This Row],[US Median Income]]*100</f>
        <v>0.71259184602379866</v>
      </c>
      <c r="L131" s="38">
        <f>_xlfn.XLOOKUP(tbMonthlies[[#This Row],[DateVal]],tbShillerPE[Month],tbShillerPE[PE])/100</f>
        <v>0.1605</v>
      </c>
      <c r="M131" s="45">
        <f>_xlfn.XLOOKUP(tbMonthlies[[#This Row],[DateVal]],Unemployment_Rate_History[DATE],Unemployment_Rate_History[UNRATE])/100</f>
        <v>9.3000000000000013E-2</v>
      </c>
      <c r="N131" s="46">
        <f>_xlfn.XLOOKUP(tbMonthlies[[#This Row],[DateVal]],Household_Debt_to_GDP[DATE],Household_Debt_to_GDP[HDTGPDUSQ163N],N132)</f>
        <v>92.263000000000005</v>
      </c>
    </row>
    <row r="132" spans="1:14" ht="30" customHeight="1" x14ac:dyDescent="0.25">
      <c r="A132" s="5" t="str">
        <f>TEXT(tbMonthlies[[#This Row],[DateVal]],"mmm-yy")</f>
        <v>Nov-10</v>
      </c>
      <c r="B132" s="3">
        <f>DATEVALUE(CONCATENATE("01-01-",TEXT(tbMonthlies[[#This Row],[DateVal]],"yyyy")))</f>
        <v>40179</v>
      </c>
      <c r="C132" s="20">
        <v>40483</v>
      </c>
      <c r="D132" s="13">
        <v>1.14E-2</v>
      </c>
      <c r="E132">
        <v>218.803</v>
      </c>
      <c r="F132" s="33">
        <f>_xlfn.XLOOKUP(tbMonthlies[[#This Row],[DateVal]],GDP[DATE],GDP[GDP],F133)</f>
        <v>15309.471</v>
      </c>
      <c r="G13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12492.85</v>
      </c>
      <c r="H132" s="34" t="str">
        <f>IF(tbMonthlies[[#This Row],[Wilshire 5000 TEMP]]&lt;&gt;".",tbMonthlies[[#This Row],[Wilshire 5000 TEMP]],G133)</f>
        <v>12492.85</v>
      </c>
      <c r="I132" s="35">
        <f>tbMonthlies[[#This Row],[Wilshire 5000]]/tbMonthlies[[#This Row],[US GDP]]</f>
        <v>0.81602101078476197</v>
      </c>
      <c r="J132" s="36">
        <f>_xlfn.XLOOKUP(tbMonthlies[[#This Row],[Year]],US_Median_Income[DATE],US_Median_Income[MEPAINUSA672N])</f>
        <v>30758</v>
      </c>
      <c r="K132" s="37">
        <f>tbMonthlies[[#This Row],[CPI]]/tbMonthlies[[#This Row],[US Median Income]]*100</f>
        <v>0.71136939983093828</v>
      </c>
      <c r="L132" s="38">
        <f>_xlfn.XLOOKUP(tbMonthlies[[#This Row],[DateVal]],tbShillerPE[Month],tbShillerPE[PE])/100</f>
        <v>0.1588</v>
      </c>
      <c r="M132" s="45">
        <f>_xlfn.XLOOKUP(tbMonthlies[[#This Row],[DateVal]],Unemployment_Rate_History[DATE],Unemployment_Rate_History[UNRATE])/100</f>
        <v>9.8000000000000004E-2</v>
      </c>
      <c r="N132" s="46">
        <f>_xlfn.XLOOKUP(tbMonthlies[[#This Row],[DateVal]],Household_Debt_to_GDP[DATE],Household_Debt_to_GDP[HDTGPDUSQ163N],N133)</f>
        <v>92.263000000000005</v>
      </c>
    </row>
    <row r="133" spans="1:14" ht="30" customHeight="1" x14ac:dyDescent="0.25">
      <c r="A133" s="5" t="str">
        <f>TEXT(tbMonthlies[[#This Row],[DateVal]],"mmm-yy")</f>
        <v>Oct-10</v>
      </c>
      <c r="B133" s="3">
        <f>DATEVALUE(CONCATENATE("01-01-",TEXT(tbMonthlies[[#This Row],[DateVal]],"yyyy")))</f>
        <v>40179</v>
      </c>
      <c r="C133" s="20">
        <v>40452</v>
      </c>
      <c r="D133" s="13">
        <v>1.17E-2</v>
      </c>
      <c r="E133">
        <v>218.71100000000001</v>
      </c>
      <c r="F133" s="33">
        <f>_xlfn.XLOOKUP(tbMonthlies[[#This Row],[DateVal]],GDP[DATE],GDP[GDP],F134)</f>
        <v>15309.471</v>
      </c>
      <c r="G13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12072.57</v>
      </c>
      <c r="H133" s="34" t="str">
        <f>IF(tbMonthlies[[#This Row],[Wilshire 5000 TEMP]]&lt;&gt;".",tbMonthlies[[#This Row],[Wilshire 5000 TEMP]],G134)</f>
        <v>12072.57</v>
      </c>
      <c r="I133" s="35">
        <f>tbMonthlies[[#This Row],[Wilshire 5000]]/tbMonthlies[[#This Row],[US GDP]]</f>
        <v>0.78856872324327865</v>
      </c>
      <c r="J133" s="36">
        <f>_xlfn.XLOOKUP(tbMonthlies[[#This Row],[Year]],US_Median_Income[DATE],US_Median_Income[MEPAINUSA672N])</f>
        <v>30758</v>
      </c>
      <c r="K133" s="37">
        <f>tbMonthlies[[#This Row],[CPI]]/tbMonthlies[[#This Row],[US Median Income]]*100</f>
        <v>0.71107029065608951</v>
      </c>
      <c r="L133" s="38">
        <f>_xlfn.XLOOKUP(tbMonthlies[[#This Row],[DateVal]],tbShillerPE[Month],tbShillerPE[PE])/100</f>
        <v>0.159</v>
      </c>
      <c r="M133" s="45">
        <f>_xlfn.XLOOKUP(tbMonthlies[[#This Row],[DateVal]],Unemployment_Rate_History[DATE],Unemployment_Rate_History[UNRATE])/100</f>
        <v>9.4E-2</v>
      </c>
      <c r="N133" s="46">
        <f>_xlfn.XLOOKUP(tbMonthlies[[#This Row],[DateVal]],Household_Debt_to_GDP[DATE],Household_Debt_to_GDP[HDTGPDUSQ163N],N134)</f>
        <v>92.263000000000005</v>
      </c>
    </row>
    <row r="134" spans="1:14" ht="30" customHeight="1" x14ac:dyDescent="0.25">
      <c r="A134" s="5" t="str">
        <f>TEXT(tbMonthlies[[#This Row],[DateVal]],"mmm-yy")</f>
        <v>Sep-10</v>
      </c>
      <c r="B134" s="3">
        <f>DATEVALUE(CONCATENATE("01-01-",TEXT(tbMonthlies[[#This Row],[DateVal]],"yyyy")))</f>
        <v>40179</v>
      </c>
      <c r="C134" s="20">
        <v>40422</v>
      </c>
      <c r="D134" s="13">
        <v>1.14E-2</v>
      </c>
      <c r="E134">
        <v>218.43899999999999</v>
      </c>
      <c r="F134" s="33">
        <f>_xlfn.XLOOKUP(tbMonthlies[[#This Row],[DateVal]],GDP[DATE],GDP[GDP],F135)</f>
        <v>15141.605</v>
      </c>
      <c r="G13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11332.15</v>
      </c>
      <c r="H134" s="34" t="str">
        <f>IF(tbMonthlies[[#This Row],[Wilshire 5000 TEMP]]&lt;&gt;".",tbMonthlies[[#This Row],[Wilshire 5000 TEMP]],G135)</f>
        <v>11332.15</v>
      </c>
      <c r="I134" s="35">
        <f>tbMonthlies[[#This Row],[Wilshire 5000]]/tbMonthlies[[#This Row],[US GDP]]</f>
        <v>0.74841141345319728</v>
      </c>
      <c r="J134" s="36">
        <f>_xlfn.XLOOKUP(tbMonthlies[[#This Row],[Year]],US_Median_Income[DATE],US_Median_Income[MEPAINUSA672N])</f>
        <v>30758</v>
      </c>
      <c r="K134" s="37">
        <f>tbMonthlies[[#This Row],[CPI]]/tbMonthlies[[#This Row],[US Median Income]]*100</f>
        <v>0.71018596787827548</v>
      </c>
      <c r="L134" s="38">
        <f>_xlfn.XLOOKUP(tbMonthlies[[#This Row],[DateVal]],tbShillerPE[Month],tbShillerPE[PE])/100</f>
        <v>0.15609999999999999</v>
      </c>
      <c r="M134" s="45">
        <f>_xlfn.XLOOKUP(tbMonthlies[[#This Row],[DateVal]],Unemployment_Rate_History[DATE],Unemployment_Rate_History[UNRATE])/100</f>
        <v>9.5000000000000001E-2</v>
      </c>
      <c r="N134" s="46">
        <f>_xlfn.XLOOKUP(tbMonthlies[[#This Row],[DateVal]],Household_Debt_to_GDP[DATE],Household_Debt_to_GDP[HDTGPDUSQ163N],N135)</f>
        <v>93.147999999999996</v>
      </c>
    </row>
    <row r="135" spans="1:14" ht="30" customHeight="1" x14ac:dyDescent="0.25">
      <c r="A135" s="5" t="str">
        <f>TEXT(tbMonthlies[[#This Row],[DateVal]],"mmm-yy")</f>
        <v>Aug-10</v>
      </c>
      <c r="B135" s="3">
        <f>DATEVALUE(CONCATENATE("01-01-",TEXT(tbMonthlies[[#This Row],[DateVal]],"yyyy")))</f>
        <v>40179</v>
      </c>
      <c r="C135" s="20">
        <v>40391</v>
      </c>
      <c r="D135" s="13">
        <v>1.15E-2</v>
      </c>
      <c r="E135">
        <v>218.31200000000001</v>
      </c>
      <c r="F135" s="33">
        <f>_xlfn.XLOOKUP(tbMonthlies[[#This Row],[DateVal]],GDP[DATE],GDP[GDP],F136)</f>
        <v>15141.605</v>
      </c>
      <c r="G13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11568.57</v>
      </c>
      <c r="H135" s="34" t="str">
        <f>IF(tbMonthlies[[#This Row],[Wilshire 5000 TEMP]]&lt;&gt;".",tbMonthlies[[#This Row],[Wilshire 5000 TEMP]],G136)</f>
        <v>11568.57</v>
      </c>
      <c r="I135" s="35">
        <f>tbMonthlies[[#This Row],[Wilshire 5000]]/tbMonthlies[[#This Row],[US GDP]]</f>
        <v>0.76402534605809624</v>
      </c>
      <c r="J135" s="36">
        <f>_xlfn.XLOOKUP(tbMonthlies[[#This Row],[Year]],US_Median_Income[DATE],US_Median_Income[MEPAINUSA672N])</f>
        <v>30758</v>
      </c>
      <c r="K135" s="37">
        <f>tbMonthlies[[#This Row],[CPI]]/tbMonthlies[[#This Row],[US Median Income]]*100</f>
        <v>0.70977306716951694</v>
      </c>
      <c r="L135" s="38">
        <f>_xlfn.XLOOKUP(tbMonthlies[[#This Row],[DateVal]],tbShillerPE[Month],tbShillerPE[PE])/100</f>
        <v>0.1547</v>
      </c>
      <c r="M135" s="45">
        <f>_xlfn.XLOOKUP(tbMonthlies[[#This Row],[DateVal]],Unemployment_Rate_History[DATE],Unemployment_Rate_History[UNRATE])/100</f>
        <v>9.5000000000000001E-2</v>
      </c>
      <c r="N135" s="46">
        <f>_xlfn.XLOOKUP(tbMonthlies[[#This Row],[DateVal]],Household_Debt_to_GDP[DATE],Household_Debt_to_GDP[HDTGPDUSQ163N],N136)</f>
        <v>93.147999999999996</v>
      </c>
    </row>
    <row r="136" spans="1:14" ht="30" customHeight="1" x14ac:dyDescent="0.25">
      <c r="A136" s="5" t="str">
        <f>TEXT(tbMonthlies[[#This Row],[DateVal]],"mmm-yy")</f>
        <v>Jul-10</v>
      </c>
      <c r="B136" s="3">
        <f>DATEVALUE(CONCATENATE("01-01-",TEXT(tbMonthlies[[#This Row],[DateVal]],"yyyy")))</f>
        <v>40179</v>
      </c>
      <c r="C136" s="20">
        <v>40360</v>
      </c>
      <c r="D136" s="13">
        <v>1.24E-2</v>
      </c>
      <c r="E136">
        <v>218.011</v>
      </c>
      <c r="F136" s="33">
        <f>_xlfn.XLOOKUP(tbMonthlies[[#This Row],[DateVal]],GDP[DATE],GDP[GDP],F137)</f>
        <v>15141.605</v>
      </c>
      <c r="G13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10783.00</v>
      </c>
      <c r="H136" s="34" t="str">
        <f>IF(tbMonthlies[[#This Row],[Wilshire 5000 TEMP]]&lt;&gt;".",tbMonthlies[[#This Row],[Wilshire 5000 TEMP]],G137)</f>
        <v>10783.00</v>
      </c>
      <c r="I136" s="35">
        <f>tbMonthlies[[#This Row],[Wilshire 5000]]/tbMonthlies[[#This Row],[US GDP]]</f>
        <v>0.71214379188996146</v>
      </c>
      <c r="J136" s="36">
        <f>_xlfn.XLOOKUP(tbMonthlies[[#This Row],[Year]],US_Median_Income[DATE],US_Median_Income[MEPAINUSA672N])</f>
        <v>30758</v>
      </c>
      <c r="K136" s="37">
        <f>tbMonthlies[[#This Row],[CPI]]/tbMonthlies[[#This Row],[US Median Income]]*100</f>
        <v>0.70879445997789192</v>
      </c>
      <c r="L136" s="38">
        <f>_xlfn.XLOOKUP(tbMonthlies[[#This Row],[DateVal]],tbShillerPE[Month],tbShillerPE[PE])/100</f>
        <v>0.15720000000000001</v>
      </c>
      <c r="M136" s="45">
        <f>_xlfn.XLOOKUP(tbMonthlies[[#This Row],[DateVal]],Unemployment_Rate_History[DATE],Unemployment_Rate_History[UNRATE])/100</f>
        <v>9.4E-2</v>
      </c>
      <c r="N136" s="46">
        <f>_xlfn.XLOOKUP(tbMonthlies[[#This Row],[DateVal]],Household_Debt_to_GDP[DATE],Household_Debt_to_GDP[HDTGPDUSQ163N],N137)</f>
        <v>93.147999999999996</v>
      </c>
    </row>
    <row r="137" spans="1:14" ht="30" customHeight="1" x14ac:dyDescent="0.25">
      <c r="A137" s="5" t="str">
        <f>TEXT(tbMonthlies[[#This Row],[DateVal]],"mmm-yy")</f>
        <v>Jun-10</v>
      </c>
      <c r="B137" s="3">
        <f>DATEVALUE(CONCATENATE("01-01-",TEXT(tbMonthlies[[#This Row],[DateVal]],"yyyy")))</f>
        <v>40179</v>
      </c>
      <c r="C137" s="20">
        <v>40330</v>
      </c>
      <c r="D137" s="13">
        <v>1.0500000000000001E-2</v>
      </c>
      <c r="E137">
        <v>217.965</v>
      </c>
      <c r="F137" s="33">
        <f>_xlfn.XLOOKUP(tbMonthlies[[#This Row],[DateVal]],GDP[DATE],GDP[GDP],F138)</f>
        <v>14980.192999999999</v>
      </c>
      <c r="G13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11245.80</v>
      </c>
      <c r="H137" s="34" t="str">
        <f>IF(tbMonthlies[[#This Row],[Wilshire 5000 TEMP]]&lt;&gt;".",tbMonthlies[[#This Row],[Wilshire 5000 TEMP]],G138)</f>
        <v>11245.80</v>
      </c>
      <c r="I137" s="35">
        <f>tbMonthlies[[#This Row],[Wilshire 5000]]/tbMonthlies[[#This Row],[US GDP]]</f>
        <v>0.75071128923372343</v>
      </c>
      <c r="J137" s="36">
        <f>_xlfn.XLOOKUP(tbMonthlies[[#This Row],[Year]],US_Median_Income[DATE],US_Median_Income[MEPAINUSA672N])</f>
        <v>30758</v>
      </c>
      <c r="K137" s="37">
        <f>tbMonthlies[[#This Row],[CPI]]/tbMonthlies[[#This Row],[US Median Income]]*100</f>
        <v>0.70864490539046754</v>
      </c>
      <c r="L137" s="38">
        <f>_xlfn.XLOOKUP(tbMonthlies[[#This Row],[DateVal]],tbShillerPE[Month],tbShillerPE[PE])/100</f>
        <v>0.16149999999999998</v>
      </c>
      <c r="M137" s="45">
        <f>_xlfn.XLOOKUP(tbMonthlies[[#This Row],[DateVal]],Unemployment_Rate_History[DATE],Unemployment_Rate_History[UNRATE])/100</f>
        <v>9.4E-2</v>
      </c>
      <c r="N137" s="46">
        <f>_xlfn.XLOOKUP(tbMonthlies[[#This Row],[DateVal]],Household_Debt_to_GDP[DATE],Household_Debt_to_GDP[HDTGPDUSQ163N],N138)</f>
        <v>94.518000000000001</v>
      </c>
    </row>
    <row r="138" spans="1:14" ht="30" customHeight="1" x14ac:dyDescent="0.25">
      <c r="A138" s="5" t="str">
        <f>TEXT(tbMonthlies[[#This Row],[DateVal]],"mmm-yy")</f>
        <v>May-10</v>
      </c>
      <c r="B138" s="3">
        <f>DATEVALUE(CONCATENATE("01-01-",TEXT(tbMonthlies[[#This Row],[DateVal]],"yyyy")))</f>
        <v>40179</v>
      </c>
      <c r="C138" s="20">
        <v>40299</v>
      </c>
      <c r="D138" s="13">
        <v>2.0199999999999999E-2</v>
      </c>
      <c r="E138">
        <v>218.178</v>
      </c>
      <c r="F138" s="33">
        <f>_xlfn.XLOOKUP(tbMonthlies[[#This Row],[DateVal]],GDP[DATE],GDP[GDP],F139)</f>
        <v>14980.192999999999</v>
      </c>
      <c r="G13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12477.32</v>
      </c>
      <c r="H138" s="34" t="str">
        <f>IF(tbMonthlies[[#This Row],[Wilshire 5000 TEMP]]&lt;&gt;".",tbMonthlies[[#This Row],[Wilshire 5000 TEMP]],G139)</f>
        <v>12477.32</v>
      </c>
      <c r="I138" s="35">
        <f>tbMonthlies[[#This Row],[Wilshire 5000]]/tbMonthlies[[#This Row],[US GDP]]</f>
        <v>0.83292117798482301</v>
      </c>
      <c r="J138" s="36">
        <f>_xlfn.XLOOKUP(tbMonthlies[[#This Row],[Year]],US_Median_Income[DATE],US_Median_Income[MEPAINUSA672N])</f>
        <v>30758</v>
      </c>
      <c r="K138" s="37">
        <f>tbMonthlies[[#This Row],[CPI]]/tbMonthlies[[#This Row],[US Median Income]]*100</f>
        <v>0.70933740815397628</v>
      </c>
      <c r="L138" s="38">
        <f>_xlfn.XLOOKUP(tbMonthlies[[#This Row],[DateVal]],tbShillerPE[Month],tbShillerPE[PE])/100</f>
        <v>0.17300000000000001</v>
      </c>
      <c r="M138" s="45">
        <f>_xlfn.XLOOKUP(tbMonthlies[[#This Row],[DateVal]],Unemployment_Rate_History[DATE],Unemployment_Rate_History[UNRATE])/100</f>
        <v>9.6000000000000002E-2</v>
      </c>
      <c r="N138" s="46">
        <f>_xlfn.XLOOKUP(tbMonthlies[[#This Row],[DateVal]],Household_Debt_to_GDP[DATE],Household_Debt_to_GDP[HDTGPDUSQ163N],N139)</f>
        <v>94.518000000000001</v>
      </c>
    </row>
    <row r="139" spans="1:14" ht="30" customHeight="1" x14ac:dyDescent="0.25">
      <c r="A139" s="5" t="str">
        <f>TEXT(tbMonthlies[[#This Row],[DateVal]],"mmm-yy")</f>
        <v>Apr-10</v>
      </c>
      <c r="B139" s="3">
        <f>DATEVALUE(CONCATENATE("01-01-",TEXT(tbMonthlies[[#This Row],[DateVal]],"yyyy")))</f>
        <v>40179</v>
      </c>
      <c r="C139" s="20">
        <v>40269</v>
      </c>
      <c r="D139" s="13">
        <v>2.24E-2</v>
      </c>
      <c r="E139">
        <v>218.00899999999999</v>
      </c>
      <c r="F139" s="33">
        <f>_xlfn.XLOOKUP(tbMonthlies[[#This Row],[DateVal]],GDP[DATE],GDP[GDP],F140)</f>
        <v>14980.192999999999</v>
      </c>
      <c r="G13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12314.16</v>
      </c>
      <c r="H139" s="34" t="str">
        <f>IF(tbMonthlies[[#This Row],[Wilshire 5000 TEMP]]&lt;&gt;".",tbMonthlies[[#This Row],[Wilshire 5000 TEMP]],G140)</f>
        <v>12314.16</v>
      </c>
      <c r="I139" s="35">
        <f>tbMonthlies[[#This Row],[Wilshire 5000]]/tbMonthlies[[#This Row],[US GDP]]</f>
        <v>0.82202946250425479</v>
      </c>
      <c r="J139" s="36">
        <f>_xlfn.XLOOKUP(tbMonthlies[[#This Row],[Year]],US_Median_Income[DATE],US_Median_Income[MEPAINUSA672N])</f>
        <v>30758</v>
      </c>
      <c r="K139" s="37">
        <f>tbMonthlies[[#This Row],[CPI]]/tbMonthlies[[#This Row],[US Median Income]]*100</f>
        <v>0.70878795760452562</v>
      </c>
      <c r="L139" s="38">
        <f>_xlfn.XLOOKUP(tbMonthlies[[#This Row],[DateVal]],tbShillerPE[Month],tbShillerPE[PE])/100</f>
        <v>0.19010000000000002</v>
      </c>
      <c r="M139" s="45">
        <f>_xlfn.XLOOKUP(tbMonthlies[[#This Row],[DateVal]],Unemployment_Rate_History[DATE],Unemployment_Rate_History[UNRATE])/100</f>
        <v>9.9000000000000005E-2</v>
      </c>
      <c r="N139" s="46">
        <f>_xlfn.XLOOKUP(tbMonthlies[[#This Row],[DateVal]],Household_Debt_to_GDP[DATE],Household_Debt_to_GDP[HDTGPDUSQ163N],N140)</f>
        <v>94.518000000000001</v>
      </c>
    </row>
    <row r="140" spans="1:14" ht="30" customHeight="1" x14ac:dyDescent="0.25">
      <c r="A140" s="5" t="str">
        <f>TEXT(tbMonthlies[[#This Row],[DateVal]],"mmm-yy")</f>
        <v>Mar-10</v>
      </c>
      <c r="B140" s="3">
        <f>DATEVALUE(CONCATENATE("01-01-",TEXT(tbMonthlies[[#This Row],[DateVal]],"yyyy")))</f>
        <v>40179</v>
      </c>
      <c r="C140" s="20">
        <v>40238</v>
      </c>
      <c r="D140" s="13">
        <v>2.3099999999999999E-2</v>
      </c>
      <c r="E140">
        <v>217.631</v>
      </c>
      <c r="F140" s="33">
        <f>_xlfn.XLOOKUP(tbMonthlies[[#This Row],[DateVal]],GDP[DATE],GDP[GDP],F141)</f>
        <v>14764.611000000001</v>
      </c>
      <c r="G14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11649.00</v>
      </c>
      <c r="H140" s="34" t="str">
        <f>IF(tbMonthlies[[#This Row],[Wilshire 5000 TEMP]]&lt;&gt;".",tbMonthlies[[#This Row],[Wilshire 5000 TEMP]],G141)</f>
        <v>11649.00</v>
      </c>
      <c r="I140" s="35">
        <f>tbMonthlies[[#This Row],[Wilshire 5000]]/tbMonthlies[[#This Row],[US GDP]]</f>
        <v>0.78898116584310951</v>
      </c>
      <c r="J140" s="36">
        <f>_xlfn.XLOOKUP(tbMonthlies[[#This Row],[Year]],US_Median_Income[DATE],US_Median_Income[MEPAINUSA672N])</f>
        <v>30758</v>
      </c>
      <c r="K140" s="37">
        <f>tbMonthlies[[#This Row],[CPI]]/tbMonthlies[[#This Row],[US Median Income]]*100</f>
        <v>0.70755900903829894</v>
      </c>
      <c r="L140" s="38">
        <f>_xlfn.XLOOKUP(tbMonthlies[[#This Row],[DateVal]],tbShillerPE[Month],tbShillerPE[PE])/100</f>
        <v>0.18909999999999999</v>
      </c>
      <c r="M140" s="45">
        <f>_xlfn.XLOOKUP(tbMonthlies[[#This Row],[DateVal]],Unemployment_Rate_History[DATE],Unemployment_Rate_History[UNRATE])/100</f>
        <v>9.9000000000000005E-2</v>
      </c>
      <c r="N140" s="46">
        <f>_xlfn.XLOOKUP(tbMonthlies[[#This Row],[DateVal]],Household_Debt_to_GDP[DATE],Household_Debt_to_GDP[HDTGPDUSQ163N],N141)</f>
        <v>96.248999999999995</v>
      </c>
    </row>
    <row r="141" spans="1:14" ht="30" customHeight="1" x14ac:dyDescent="0.25">
      <c r="A141" s="5" t="str">
        <f>TEXT(tbMonthlies[[#This Row],[DateVal]],"mmm-yy")</f>
        <v>Feb-10</v>
      </c>
      <c r="B141" s="3">
        <f>DATEVALUE(CONCATENATE("01-01-",TEXT(tbMonthlies[[#This Row],[DateVal]],"yyyy")))</f>
        <v>40179</v>
      </c>
      <c r="C141" s="20">
        <v>40210</v>
      </c>
      <c r="D141" s="13">
        <v>2.1399999999999999E-2</v>
      </c>
      <c r="E141">
        <v>216.74100000000001</v>
      </c>
      <c r="F141" s="33">
        <f>_xlfn.XLOOKUP(tbMonthlies[[#This Row],[DateVal]],GDP[DATE],GDP[GDP],F142)</f>
        <v>14764.611000000001</v>
      </c>
      <c r="G14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11310.52</v>
      </c>
      <c r="H141" s="34" t="str">
        <f>IF(tbMonthlies[[#This Row],[Wilshire 5000 TEMP]]&lt;&gt;".",tbMonthlies[[#This Row],[Wilshire 5000 TEMP]],G142)</f>
        <v>11310.52</v>
      </c>
      <c r="I141" s="35">
        <f>tbMonthlies[[#This Row],[Wilshire 5000]]/tbMonthlies[[#This Row],[US GDP]]</f>
        <v>0.76605607828069433</v>
      </c>
      <c r="J141" s="36">
        <f>_xlfn.XLOOKUP(tbMonthlies[[#This Row],[Year]],US_Median_Income[DATE],US_Median_Income[MEPAINUSA672N])</f>
        <v>30758</v>
      </c>
      <c r="K141" s="37">
        <f>tbMonthlies[[#This Row],[CPI]]/tbMonthlies[[#This Row],[US Median Income]]*100</f>
        <v>0.70466545289030502</v>
      </c>
      <c r="L141" s="38">
        <f>_xlfn.XLOOKUP(tbMonthlies[[#This Row],[DateVal]],tbShillerPE[Month],tbShillerPE[PE])/100</f>
        <v>0.18909999999999999</v>
      </c>
      <c r="M141" s="45">
        <f>_xlfn.XLOOKUP(tbMonthlies[[#This Row],[DateVal]],Unemployment_Rate_History[DATE],Unemployment_Rate_History[UNRATE])/100</f>
        <v>9.8000000000000004E-2</v>
      </c>
      <c r="N141" s="46">
        <f>_xlfn.XLOOKUP(tbMonthlies[[#This Row],[DateVal]],Household_Debt_to_GDP[DATE],Household_Debt_to_GDP[HDTGPDUSQ163N],N142)</f>
        <v>96.248999999999995</v>
      </c>
    </row>
    <row r="142" spans="1:14" ht="30" customHeight="1" x14ac:dyDescent="0.25">
      <c r="A142" s="5" t="str">
        <f>TEXT(tbMonthlies[[#This Row],[DateVal]],"mmm-yy")</f>
        <v>Jan-10</v>
      </c>
      <c r="B142" s="3">
        <f>DATEVALUE(CONCATENATE("01-01-",TEXT(tbMonthlies[[#This Row],[DateVal]],"yyyy")))</f>
        <v>40179</v>
      </c>
      <c r="C142" s="20">
        <v>40179</v>
      </c>
      <c r="D142" s="13">
        <v>2.63E-2</v>
      </c>
      <c r="E142">
        <v>214.53700000000001</v>
      </c>
      <c r="F142" s="33">
        <f>_xlfn.XLOOKUP(tbMonthlies[[#This Row],[DateVal]],GDP[DATE],GDP[GDP],F143)</f>
        <v>14764.611000000001</v>
      </c>
      <c r="G14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42" s="34" t="str">
        <f>IF(tbMonthlies[[#This Row],[Wilshire 5000 TEMP]]&lt;&gt;".",tbMonthlies[[#This Row],[Wilshire 5000 TEMP]],G143)</f>
        <v>11391.05</v>
      </c>
      <c r="I142" s="35">
        <f>tbMonthlies[[#This Row],[Wilshire 5000]]/tbMonthlies[[#This Row],[US GDP]]</f>
        <v>0.77151033643893485</v>
      </c>
      <c r="J142" s="36">
        <f>_xlfn.XLOOKUP(tbMonthlies[[#This Row],[Year]],US_Median_Income[DATE],US_Median_Income[MEPAINUSA672N])</f>
        <v>30758</v>
      </c>
      <c r="K142" s="37">
        <f>tbMonthlies[[#This Row],[CPI]]/tbMonthlies[[#This Row],[US Median Income]]*100</f>
        <v>0.6974998374406659</v>
      </c>
      <c r="L142" s="38">
        <f>_xlfn.XLOOKUP(tbMonthlies[[#This Row],[DateVal]],tbShillerPE[Month],tbShillerPE[PE])/100</f>
        <v>0.20699999999999999</v>
      </c>
      <c r="M142" s="45">
        <f>_xlfn.XLOOKUP(tbMonthlies[[#This Row],[DateVal]],Unemployment_Rate_History[DATE],Unemployment_Rate_History[UNRATE])/100</f>
        <v>9.8000000000000004E-2</v>
      </c>
      <c r="N142" s="46">
        <f>_xlfn.XLOOKUP(tbMonthlies[[#This Row],[DateVal]],Household_Debt_to_GDP[DATE],Household_Debt_to_GDP[HDTGPDUSQ163N],N143)</f>
        <v>96.248999999999995</v>
      </c>
    </row>
    <row r="143" spans="1:14" ht="30" customHeight="1" x14ac:dyDescent="0.25">
      <c r="A143" s="5" t="str">
        <f>TEXT(tbMonthlies[[#This Row],[DateVal]],"mmm-yy")</f>
        <v>Dec-09</v>
      </c>
      <c r="B143" s="3">
        <f>DATEVALUE(CONCATENATE("01-01-",TEXT(tbMonthlies[[#This Row],[DateVal]],"yyyy")))</f>
        <v>39814</v>
      </c>
      <c r="C143" s="20">
        <v>40148</v>
      </c>
      <c r="D143" s="13">
        <v>2.7199999999999998E-2</v>
      </c>
      <c r="E143">
        <v>215.94900000000001</v>
      </c>
      <c r="F143" s="33">
        <f>_xlfn.XLOOKUP(tbMonthlies[[#This Row],[DateVal]],GDP[DATE],GDP[GDP],F144)</f>
        <v>14651.248</v>
      </c>
      <c r="G14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11391.05</v>
      </c>
      <c r="H143" s="34" t="str">
        <f>IF(tbMonthlies[[#This Row],[Wilshire 5000 TEMP]]&lt;&gt;".",tbMonthlies[[#This Row],[Wilshire 5000 TEMP]],G144)</f>
        <v>11391.05</v>
      </c>
      <c r="I143" s="35">
        <f>tbMonthlies[[#This Row],[Wilshire 5000]]/tbMonthlies[[#This Row],[US GDP]]</f>
        <v>0.77747984335532372</v>
      </c>
      <c r="J143" s="36">
        <f>_xlfn.XLOOKUP(tbMonthlies[[#This Row],[Year]],US_Median_Income[DATE],US_Median_Income[MEPAINUSA672N])</f>
        <v>31217</v>
      </c>
      <c r="K143" s="37">
        <f>tbMonthlies[[#This Row],[CPI]]/tbMonthlies[[#This Row],[US Median Income]]*100</f>
        <v>0.69176730627542693</v>
      </c>
      <c r="L143" s="38">
        <f>_xlfn.XLOOKUP(tbMonthlies[[#This Row],[DateVal]],tbShillerPE[Month],tbShillerPE[PE])/100</f>
        <v>0.21780000000000002</v>
      </c>
      <c r="M143" s="45">
        <f>_xlfn.XLOOKUP(tbMonthlies[[#This Row],[DateVal]],Unemployment_Rate_History[DATE],Unemployment_Rate_History[UNRATE])/100</f>
        <v>9.9000000000000005E-2</v>
      </c>
      <c r="N143" s="46">
        <f>_xlfn.XLOOKUP(tbMonthlies[[#This Row],[DateVal]],Household_Debt_to_GDP[DATE],Household_Debt_to_GDP[HDTGPDUSQ163N],N144)</f>
        <v>97.593999999999994</v>
      </c>
    </row>
    <row r="144" spans="1:14" ht="30" customHeight="1" x14ac:dyDescent="0.25">
      <c r="A144" s="5" t="str">
        <f>TEXT(tbMonthlies[[#This Row],[DateVal]],"mmm-yy")</f>
        <v>Nov-09</v>
      </c>
      <c r="B144" s="3">
        <f>DATEVALUE(CONCATENATE("01-01-",TEXT(tbMonthlies[[#This Row],[DateVal]],"yyyy")))</f>
        <v>39814</v>
      </c>
      <c r="C144" s="20">
        <v>40118</v>
      </c>
      <c r="D144" s="13">
        <v>1.84E-2</v>
      </c>
      <c r="E144">
        <v>216.33</v>
      </c>
      <c r="F144" s="33">
        <f>_xlfn.XLOOKUP(tbMonthlies[[#This Row],[DateVal]],GDP[DATE],GDP[GDP],F145)</f>
        <v>14651.248</v>
      </c>
      <c r="G14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10655.73</v>
      </c>
      <c r="H144" s="34" t="str">
        <f>IF(tbMonthlies[[#This Row],[Wilshire 5000 TEMP]]&lt;&gt;".",tbMonthlies[[#This Row],[Wilshire 5000 TEMP]],G145)</f>
        <v>10655.73</v>
      </c>
      <c r="I144" s="35">
        <f>tbMonthlies[[#This Row],[Wilshire 5000]]/tbMonthlies[[#This Row],[US GDP]]</f>
        <v>0.72729162730710717</v>
      </c>
      <c r="J144" s="36">
        <f>_xlfn.XLOOKUP(tbMonthlies[[#This Row],[Year]],US_Median_Income[DATE],US_Median_Income[MEPAINUSA672N])</f>
        <v>31217</v>
      </c>
      <c r="K144" s="37">
        <f>tbMonthlies[[#This Row],[CPI]]/tbMonthlies[[#This Row],[US Median Income]]*100</f>
        <v>0.69298779511163788</v>
      </c>
      <c r="L144" s="38">
        <f>_xlfn.XLOOKUP(tbMonthlies[[#This Row],[DateVal]],tbShillerPE[Month],tbShillerPE[PE])/100</f>
        <v>0.28510000000000002</v>
      </c>
      <c r="M144" s="45">
        <f>_xlfn.XLOOKUP(tbMonthlies[[#This Row],[DateVal]],Unemployment_Rate_History[DATE],Unemployment_Rate_History[UNRATE])/100</f>
        <v>9.9000000000000005E-2</v>
      </c>
      <c r="N144" s="46">
        <f>_xlfn.XLOOKUP(tbMonthlies[[#This Row],[DateVal]],Household_Debt_to_GDP[DATE],Household_Debt_to_GDP[HDTGPDUSQ163N],N145)</f>
        <v>97.593999999999994</v>
      </c>
    </row>
    <row r="145" spans="1:15" ht="30" customHeight="1" x14ac:dyDescent="0.25">
      <c r="A145" s="5" t="str">
        <f>TEXT(tbMonthlies[[#This Row],[DateVal]],"mmm-yy")</f>
        <v>Oct-09</v>
      </c>
      <c r="B145" s="3">
        <f>DATEVALUE(CONCATENATE("01-01-",TEXT(tbMonthlies[[#This Row],[DateVal]],"yyyy")))</f>
        <v>39814</v>
      </c>
      <c r="C145" s="20">
        <v>40087</v>
      </c>
      <c r="D145" s="13">
        <v>-1.8E-3</v>
      </c>
      <c r="E145">
        <v>216.17699999999999</v>
      </c>
      <c r="F145" s="33">
        <f>_xlfn.XLOOKUP(tbMonthlies[[#This Row],[DateVal]],GDP[DATE],GDP[GDP],F146)</f>
        <v>14651.248</v>
      </c>
      <c r="G14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10653.05</v>
      </c>
      <c r="H145" s="34" t="str">
        <f>IF(tbMonthlies[[#This Row],[Wilshire 5000 TEMP]]&lt;&gt;".",tbMonthlies[[#This Row],[Wilshire 5000 TEMP]],G146)</f>
        <v>10653.05</v>
      </c>
      <c r="I145" s="35">
        <f>tbMonthlies[[#This Row],[Wilshire 5000]]/tbMonthlies[[#This Row],[US GDP]]</f>
        <v>0.72710870773602354</v>
      </c>
      <c r="J145" s="36">
        <f>_xlfn.XLOOKUP(tbMonthlies[[#This Row],[Year]],US_Median_Income[DATE],US_Median_Income[MEPAINUSA672N])</f>
        <v>31217</v>
      </c>
      <c r="K145" s="37">
        <f>tbMonthlies[[#This Row],[CPI]]/tbMonthlies[[#This Row],[US Median Income]]*100</f>
        <v>0.69249767754749014</v>
      </c>
      <c r="L145" s="38">
        <f>_xlfn.XLOOKUP(tbMonthlies[[#This Row],[DateVal]],tbShillerPE[Month],tbShillerPE[PE])/100</f>
        <v>0.42119999999999996</v>
      </c>
      <c r="M145" s="45">
        <f>_xlfn.XLOOKUP(tbMonthlies[[#This Row],[DateVal]],Unemployment_Rate_History[DATE],Unemployment_Rate_History[UNRATE])/100</f>
        <v>0.1</v>
      </c>
      <c r="N145" s="46">
        <f>_xlfn.XLOOKUP(tbMonthlies[[#This Row],[DateVal]],Household_Debt_to_GDP[DATE],Household_Debt_to_GDP[HDTGPDUSQ163N],N146)</f>
        <v>97.593999999999994</v>
      </c>
    </row>
    <row r="146" spans="1:15" ht="30" customHeight="1" x14ac:dyDescent="0.25">
      <c r="A146" s="5" t="str">
        <f>TEXT(tbMonthlies[[#This Row],[DateVal]],"mmm-yy")</f>
        <v>Sep-09</v>
      </c>
      <c r="B146" s="3">
        <f>DATEVALUE(CONCATENATE("01-01-",TEXT(tbMonthlies[[#This Row],[DateVal]],"yyyy")))</f>
        <v>39814</v>
      </c>
      <c r="C146" s="20">
        <v>40057</v>
      </c>
      <c r="D146" s="13">
        <v>-1.29E-2</v>
      </c>
      <c r="E146">
        <v>215.96899999999999</v>
      </c>
      <c r="F146" s="33">
        <f>_xlfn.XLOOKUP(tbMonthlies[[#This Row],[DateVal]],GDP[DATE],GDP[GDP],F147)</f>
        <v>14448.882</v>
      </c>
      <c r="G14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10275.33</v>
      </c>
      <c r="H146" s="34" t="str">
        <f>IF(tbMonthlies[[#This Row],[Wilshire 5000 TEMP]]&lt;&gt;".",tbMonthlies[[#This Row],[Wilshire 5000 TEMP]],G147)</f>
        <v>10275.33</v>
      </c>
      <c r="I146" s="35">
        <f>tbMonthlies[[#This Row],[Wilshire 5000]]/tbMonthlies[[#This Row],[US GDP]]</f>
        <v>0.71115052361836717</v>
      </c>
      <c r="J146" s="36">
        <f>_xlfn.XLOOKUP(tbMonthlies[[#This Row],[Year]],US_Median_Income[DATE],US_Median_Income[MEPAINUSA672N])</f>
        <v>31217</v>
      </c>
      <c r="K146" s="37">
        <f>tbMonthlies[[#This Row],[CPI]]/tbMonthlies[[#This Row],[US Median Income]]*100</f>
        <v>0.69183137393087091</v>
      </c>
      <c r="L146" s="38">
        <f>_xlfn.XLOOKUP(tbMonthlies[[#This Row],[DateVal]],tbShillerPE[Month],tbShillerPE[PE])/100</f>
        <v>0.83299999999999996</v>
      </c>
      <c r="M146" s="45">
        <f>_xlfn.XLOOKUP(tbMonthlies[[#This Row],[DateVal]],Unemployment_Rate_History[DATE],Unemployment_Rate_History[UNRATE])/100</f>
        <v>9.8000000000000004E-2</v>
      </c>
      <c r="N146" s="46">
        <f>_xlfn.XLOOKUP(tbMonthlies[[#This Row],[DateVal]],Household_Debt_to_GDP[DATE],Household_Debt_to_GDP[HDTGPDUSQ163N],N147)</f>
        <v>99.028000000000006</v>
      </c>
    </row>
    <row r="147" spans="1:15" ht="30" customHeight="1" x14ac:dyDescent="0.25">
      <c r="A147" s="5" t="str">
        <f>TEXT(tbMonthlies[[#This Row],[DateVal]],"mmm-yy")</f>
        <v>Aug-09</v>
      </c>
      <c r="B147" s="3">
        <f>DATEVALUE(CONCATENATE("01-01-",TEXT(tbMonthlies[[#This Row],[DateVal]],"yyyy")))</f>
        <v>39814</v>
      </c>
      <c r="C147" s="20">
        <v>40026</v>
      </c>
      <c r="D147" s="13">
        <v>-1.4800000000000001E-2</v>
      </c>
      <c r="E147">
        <v>215.834</v>
      </c>
      <c r="F147" s="33">
        <f>_xlfn.XLOOKUP(tbMonthlies[[#This Row],[DateVal]],GDP[DATE],GDP[GDP],F148)</f>
        <v>14448.882</v>
      </c>
      <c r="G14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10158.61</v>
      </c>
      <c r="H147" s="34" t="str">
        <f>IF(tbMonthlies[[#This Row],[Wilshire 5000 TEMP]]&lt;&gt;".",tbMonthlies[[#This Row],[Wilshire 5000 TEMP]],G148)</f>
        <v>10158.61</v>
      </c>
      <c r="I147" s="35">
        <f>tbMonthlies[[#This Row],[Wilshire 5000]]/tbMonthlies[[#This Row],[US GDP]]</f>
        <v>0.70307238996069044</v>
      </c>
      <c r="J147" s="36">
        <f>_xlfn.XLOOKUP(tbMonthlies[[#This Row],[Year]],US_Median_Income[DATE],US_Median_Income[MEPAINUSA672N])</f>
        <v>31217</v>
      </c>
      <c r="K147" s="37">
        <f>tbMonthlies[[#This Row],[CPI]]/tbMonthlies[[#This Row],[US Median Income]]*100</f>
        <v>0.69139891725662306</v>
      </c>
      <c r="L147" s="38">
        <f>_xlfn.XLOOKUP(tbMonthlies[[#This Row],[DateVal]],tbShillerPE[Month],tbShillerPE[PE])/100</f>
        <v>0.92949999999999999</v>
      </c>
      <c r="M147" s="45">
        <f>_xlfn.XLOOKUP(tbMonthlies[[#This Row],[DateVal]],Unemployment_Rate_History[DATE],Unemployment_Rate_History[UNRATE])/100</f>
        <v>9.6000000000000002E-2</v>
      </c>
      <c r="N147" s="46">
        <f>_xlfn.XLOOKUP(tbMonthlies[[#This Row],[DateVal]],Household_Debt_to_GDP[DATE],Household_Debt_to_GDP[HDTGPDUSQ163N],N148)</f>
        <v>99.028000000000006</v>
      </c>
    </row>
    <row r="148" spans="1:15" ht="30" customHeight="1" x14ac:dyDescent="0.25">
      <c r="A148" s="5" t="str">
        <f>TEXT(tbMonthlies[[#This Row],[DateVal]],"mmm-yy")</f>
        <v>Jul-09</v>
      </c>
      <c r="B148" s="3">
        <f>DATEVALUE(CONCATENATE("01-01-",TEXT(tbMonthlies[[#This Row],[DateVal]],"yyyy")))</f>
        <v>39814</v>
      </c>
      <c r="C148" s="20">
        <v>39995</v>
      </c>
      <c r="D148" s="13">
        <v>-2.1000000000000001E-2</v>
      </c>
      <c r="E148">
        <v>215.351</v>
      </c>
      <c r="F148" s="33">
        <f>_xlfn.XLOOKUP(tbMonthlies[[#This Row],[DateVal]],GDP[DATE],GDP[GDP],F149)</f>
        <v>14448.882</v>
      </c>
      <c r="G14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9481.59</v>
      </c>
      <c r="H148" s="34" t="str">
        <f>IF(tbMonthlies[[#This Row],[Wilshire 5000 TEMP]]&lt;&gt;".",tbMonthlies[[#This Row],[Wilshire 5000 TEMP]],G149)</f>
        <v>9481.59</v>
      </c>
      <c r="I148" s="35">
        <f>tbMonthlies[[#This Row],[Wilshire 5000]]/tbMonthlies[[#This Row],[US GDP]]</f>
        <v>0.65621616952785689</v>
      </c>
      <c r="J148" s="36">
        <f>_xlfn.XLOOKUP(tbMonthlies[[#This Row],[Year]],US_Median_Income[DATE],US_Median_Income[MEPAINUSA672N])</f>
        <v>31217</v>
      </c>
      <c r="K148" s="37">
        <f>tbMonthlies[[#This Row],[CPI]]/tbMonthlies[[#This Row],[US Median Income]]*100</f>
        <v>0.6898516833776468</v>
      </c>
      <c r="L148" s="38">
        <f>_xlfn.XLOOKUP(tbMonthlies[[#This Row],[DateVal]],tbShillerPE[Month],tbShillerPE[PE])/100</f>
        <v>1.0186999999999999</v>
      </c>
      <c r="M148" s="45">
        <f>_xlfn.XLOOKUP(tbMonthlies[[#This Row],[DateVal]],Unemployment_Rate_History[DATE],Unemployment_Rate_History[UNRATE])/100</f>
        <v>9.5000000000000001E-2</v>
      </c>
      <c r="N148" s="46">
        <f>_xlfn.XLOOKUP(tbMonthlies[[#This Row],[DateVal]],Household_Debt_to_GDP[DATE],Household_Debt_to_GDP[HDTGPDUSQ163N],N149)</f>
        <v>99.028000000000006</v>
      </c>
    </row>
    <row r="149" spans="1:15" ht="30" customHeight="1" x14ac:dyDescent="0.25">
      <c r="A149" s="5" t="str">
        <f>TEXT(tbMonthlies[[#This Row],[DateVal]],"mmm-yy")</f>
        <v>Jun-09</v>
      </c>
      <c r="B149" s="3">
        <f>DATEVALUE(CONCATENATE("01-01-",TEXT(tbMonthlies[[#This Row],[DateVal]],"yyyy")))</f>
        <v>39814</v>
      </c>
      <c r="C149" s="20">
        <v>39965</v>
      </c>
      <c r="D149" s="13">
        <v>-1.43E-2</v>
      </c>
      <c r="E149">
        <v>215.69300000000001</v>
      </c>
      <c r="F149" s="33">
        <f>_xlfn.XLOOKUP(tbMonthlies[[#This Row],[DateVal]],GDP[DATE],GDP[GDP],F150)</f>
        <v>14381.236000000001</v>
      </c>
      <c r="G14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9666.37</v>
      </c>
      <c r="H149" s="34" t="str">
        <f>IF(tbMonthlies[[#This Row],[Wilshire 5000 TEMP]]&lt;&gt;".",tbMonthlies[[#This Row],[Wilshire 5000 TEMP]],G150)</f>
        <v>9666.37</v>
      </c>
      <c r="I149" s="35">
        <f>tbMonthlies[[#This Row],[Wilshire 5000]]/tbMonthlies[[#This Row],[US GDP]]</f>
        <v>0.67215154524965726</v>
      </c>
      <c r="J149" s="36">
        <f>_xlfn.XLOOKUP(tbMonthlies[[#This Row],[Year]],US_Median_Income[DATE],US_Median_Income[MEPAINUSA672N])</f>
        <v>31217</v>
      </c>
      <c r="K149" s="37">
        <f>tbMonthlies[[#This Row],[CPI]]/tbMonthlies[[#This Row],[US Median Income]]*100</f>
        <v>0.69094724028574173</v>
      </c>
      <c r="L149" s="38">
        <f>_xlfn.XLOOKUP(tbMonthlies[[#This Row],[DateVal]],tbShillerPE[Month],tbShillerPE[PE])/100</f>
        <v>1.2331999999999999</v>
      </c>
      <c r="M149" s="45">
        <f>_xlfn.XLOOKUP(tbMonthlies[[#This Row],[DateVal]],Unemployment_Rate_History[DATE],Unemployment_Rate_History[UNRATE])/100</f>
        <v>9.5000000000000001E-2</v>
      </c>
      <c r="N149" s="46">
        <f>_xlfn.XLOOKUP(tbMonthlies[[#This Row],[DateVal]],Household_Debt_to_GDP[DATE],Household_Debt_to_GDP[HDTGPDUSQ163N],N150)</f>
        <v>99.460999999999999</v>
      </c>
    </row>
    <row r="150" spans="1:15" ht="30" customHeight="1" x14ac:dyDescent="0.25">
      <c r="A150" s="5" t="str">
        <f>TEXT(tbMonthlies[[#This Row],[DateVal]],"mmm-yy")</f>
        <v>May-09</v>
      </c>
      <c r="B150" s="3">
        <f>DATEVALUE(CONCATENATE("01-01-",TEXT(tbMonthlies[[#This Row],[DateVal]],"yyyy")))</f>
        <v>39814</v>
      </c>
      <c r="C150" s="20">
        <v>39934</v>
      </c>
      <c r="D150" s="13">
        <v>-1.2800000000000001E-2</v>
      </c>
      <c r="E150">
        <v>213.85599999999999</v>
      </c>
      <c r="F150" s="33">
        <f>_xlfn.XLOOKUP(tbMonthlies[[#This Row],[DateVal]],GDP[DATE],GDP[GDP],F151)</f>
        <v>14381.236000000001</v>
      </c>
      <c r="G15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8998.63</v>
      </c>
      <c r="H150" s="34" t="str">
        <f>IF(tbMonthlies[[#This Row],[Wilshire 5000 TEMP]]&lt;&gt;".",tbMonthlies[[#This Row],[Wilshire 5000 TEMP]],G151)</f>
        <v>8998.63</v>
      </c>
      <c r="I150" s="35">
        <f>tbMonthlies[[#This Row],[Wilshire 5000]]/tbMonthlies[[#This Row],[US GDP]]</f>
        <v>0.62572020930607064</v>
      </c>
      <c r="J150" s="36">
        <f>_xlfn.XLOOKUP(tbMonthlies[[#This Row],[Year]],US_Median_Income[DATE],US_Median_Income[MEPAINUSA672N])</f>
        <v>31217</v>
      </c>
      <c r="K150" s="37">
        <f>tbMonthlies[[#This Row],[CPI]]/tbMonthlies[[#This Row],[US Median Income]]*100</f>
        <v>0.68506262613319668</v>
      </c>
      <c r="L150" s="38">
        <f>_xlfn.XLOOKUP(tbMonthlies[[#This Row],[DateVal]],tbShillerPE[Month],tbShillerPE[PE])/100</f>
        <v>1.2373000000000001</v>
      </c>
      <c r="M150" s="45">
        <f>_xlfn.XLOOKUP(tbMonthlies[[#This Row],[DateVal]],Unemployment_Rate_History[DATE],Unemployment_Rate_History[UNRATE])/100</f>
        <v>9.4E-2</v>
      </c>
      <c r="N150" s="46">
        <f>_xlfn.XLOOKUP(tbMonthlies[[#This Row],[DateVal]],Household_Debt_to_GDP[DATE],Household_Debt_to_GDP[HDTGPDUSQ163N],N151)</f>
        <v>99.460999999999999</v>
      </c>
    </row>
    <row r="151" spans="1:15" ht="30" customHeight="1" x14ac:dyDescent="0.25">
      <c r="A151" s="5" t="str">
        <f>TEXT(tbMonthlies[[#This Row],[DateVal]],"mmm-yy")</f>
        <v>Apr-09</v>
      </c>
      <c r="B151" s="3">
        <f>DATEVALUE(CONCATENATE("01-01-",TEXT(tbMonthlies[[#This Row],[DateVal]],"yyyy")))</f>
        <v>39814</v>
      </c>
      <c r="C151" s="20">
        <v>39904</v>
      </c>
      <c r="D151" s="13">
        <v>-7.4000000000000003E-3</v>
      </c>
      <c r="E151">
        <v>213.24</v>
      </c>
      <c r="F151" s="33">
        <f>_xlfn.XLOOKUP(tbMonthlies[[#This Row],[DateVal]],GDP[DATE],GDP[GDP],F152)</f>
        <v>14381.236000000001</v>
      </c>
      <c r="G15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8242.59</v>
      </c>
      <c r="H151" s="34" t="str">
        <f>IF(tbMonthlies[[#This Row],[Wilshire 5000 TEMP]]&lt;&gt;".",tbMonthlies[[#This Row],[Wilshire 5000 TEMP]],G152)</f>
        <v>8242.59</v>
      </c>
      <c r="I151" s="35">
        <f>tbMonthlies[[#This Row],[Wilshire 5000]]/tbMonthlies[[#This Row],[US GDP]]</f>
        <v>0.57314892822842212</v>
      </c>
      <c r="J151" s="36">
        <f>_xlfn.XLOOKUP(tbMonthlies[[#This Row],[Year]],US_Median_Income[DATE],US_Median_Income[MEPAINUSA672N])</f>
        <v>31217</v>
      </c>
      <c r="K151" s="37">
        <f>tbMonthlies[[#This Row],[CPI]]/tbMonthlies[[#This Row],[US Median Income]]*100</f>
        <v>0.68308934234551688</v>
      </c>
      <c r="L151" s="38">
        <f>_xlfn.XLOOKUP(tbMonthlies[[#This Row],[DateVal]],tbShillerPE[Month],tbShillerPE[PE])/100</f>
        <v>1.1984999999999999</v>
      </c>
      <c r="M151" s="45">
        <f>_xlfn.XLOOKUP(tbMonthlies[[#This Row],[DateVal]],Unemployment_Rate_History[DATE],Unemployment_Rate_History[UNRATE])/100</f>
        <v>0.09</v>
      </c>
      <c r="N151" s="46">
        <f>_xlfn.XLOOKUP(tbMonthlies[[#This Row],[DateVal]],Household_Debt_to_GDP[DATE],Household_Debt_to_GDP[HDTGPDUSQ163N],N152)</f>
        <v>99.460999999999999</v>
      </c>
    </row>
    <row r="152" spans="1:15" ht="30" customHeight="1" x14ac:dyDescent="0.25">
      <c r="A152" s="5" t="str">
        <f>TEXT(tbMonthlies[[#This Row],[DateVal]],"mmm-yy")</f>
        <v>Mar-09</v>
      </c>
      <c r="B152" s="3">
        <f>DATEVALUE(CONCATENATE("01-01-",TEXT(tbMonthlies[[#This Row],[DateVal]],"yyyy")))</f>
        <v>39814</v>
      </c>
      <c r="C152" s="20">
        <v>39873</v>
      </c>
      <c r="D152" s="13">
        <v>-3.8E-3</v>
      </c>
      <c r="E152">
        <v>212.709</v>
      </c>
      <c r="F152" s="33">
        <f>_xlfn.XLOOKUP(tbMonthlies[[#This Row],[DateVal]],GDP[DATE],GDP[GDP],F153)</f>
        <v>14430.901</v>
      </c>
      <c r="G15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7473.97</v>
      </c>
      <c r="H152" s="34" t="str">
        <f>IF(tbMonthlies[[#This Row],[Wilshire 5000 TEMP]]&lt;&gt;".",tbMonthlies[[#This Row],[Wilshire 5000 TEMP]],G153)</f>
        <v>7473.97</v>
      </c>
      <c r="I152" s="35">
        <f>tbMonthlies[[#This Row],[Wilshire 5000]]/tbMonthlies[[#This Row],[US GDP]]</f>
        <v>0.51791430070790456</v>
      </c>
      <c r="J152" s="36">
        <f>_xlfn.XLOOKUP(tbMonthlies[[#This Row],[Year]],US_Median_Income[DATE],US_Median_Income[MEPAINUSA672N])</f>
        <v>31217</v>
      </c>
      <c r="K152" s="37">
        <f>tbMonthlies[[#This Row],[CPI]]/tbMonthlies[[#This Row],[US Median Income]]*100</f>
        <v>0.68138834609347476</v>
      </c>
      <c r="L152" s="38">
        <f>_xlfn.XLOOKUP(tbMonthlies[[#This Row],[DateVal]],tbShillerPE[Month],tbShillerPE[PE])/100</f>
        <v>1.1037000000000001</v>
      </c>
      <c r="M152" s="45">
        <f>_xlfn.XLOOKUP(tbMonthlies[[#This Row],[DateVal]],Unemployment_Rate_History[DATE],Unemployment_Rate_History[UNRATE])/100</f>
        <v>8.6999999999999994E-2</v>
      </c>
      <c r="N152" s="46">
        <f>_xlfn.XLOOKUP(tbMonthlies[[#This Row],[DateVal]],Household_Debt_to_GDP[DATE],Household_Debt_to_GDP[HDTGPDUSQ163N],N153)</f>
        <v>99.317999999999998</v>
      </c>
    </row>
    <row r="153" spans="1:15" ht="30" customHeight="1" x14ac:dyDescent="0.25">
      <c r="A153" s="5" t="str">
        <f>TEXT(tbMonthlies[[#This Row],[DateVal]],"mmm-yy")</f>
        <v>Feb-09</v>
      </c>
      <c r="B153" s="3">
        <f>DATEVALUE(CONCATENATE("01-01-",TEXT(tbMonthlies[[#This Row],[DateVal]],"yyyy")))</f>
        <v>39814</v>
      </c>
      <c r="C153" s="20">
        <v>39845</v>
      </c>
      <c r="D153" s="13">
        <v>2.3999999999999998E-3</v>
      </c>
      <c r="E153">
        <v>212.19300000000001</v>
      </c>
      <c r="F153" s="33">
        <f>_xlfn.XLOOKUP(tbMonthlies[[#This Row],[DateVal]],GDP[DATE],GDP[GDP],F154)</f>
        <v>14430.901</v>
      </c>
      <c r="G15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8335.64</v>
      </c>
      <c r="H153" s="34" t="str">
        <f>IF(tbMonthlies[[#This Row],[Wilshire 5000 TEMP]]&lt;&gt;".",tbMonthlies[[#This Row],[Wilshire 5000 TEMP]],G154)</f>
        <v>8335.64</v>
      </c>
      <c r="I153" s="35">
        <f>tbMonthlies[[#This Row],[Wilshire 5000]]/tbMonthlies[[#This Row],[US GDP]]</f>
        <v>0.57762436316346422</v>
      </c>
      <c r="J153" s="36">
        <f>_xlfn.XLOOKUP(tbMonthlies[[#This Row],[Year]],US_Median_Income[DATE],US_Median_Income[MEPAINUSA672N])</f>
        <v>31217</v>
      </c>
      <c r="K153" s="37">
        <f>tbMonthlies[[#This Row],[CPI]]/tbMonthlies[[#This Row],[US Median Income]]*100</f>
        <v>0.67973540058301574</v>
      </c>
      <c r="L153" s="38">
        <f>_xlfn.XLOOKUP(tbMonthlies[[#This Row],[DateVal]],tbShillerPE[Month],tbShillerPE[PE])/100</f>
        <v>0.84459999999999991</v>
      </c>
      <c r="M153" s="45">
        <f>_xlfn.XLOOKUP(tbMonthlies[[#This Row],[DateVal]],Unemployment_Rate_History[DATE],Unemployment_Rate_History[UNRATE])/100</f>
        <v>8.3000000000000004E-2</v>
      </c>
      <c r="N153" s="46">
        <f>_xlfn.XLOOKUP(tbMonthlies[[#This Row],[DateVal]],Household_Debt_to_GDP[DATE],Household_Debt_to_GDP[HDTGPDUSQ163N],N154)</f>
        <v>99.317999999999998</v>
      </c>
    </row>
    <row r="154" spans="1:15" ht="30" customHeight="1" x14ac:dyDescent="0.25">
      <c r="A154" s="5" t="str">
        <f>TEXT(tbMonthlies[[#This Row],[DateVal]],"mmm-yy")</f>
        <v>Jan-09</v>
      </c>
      <c r="B154" s="3">
        <f>DATEVALUE(CONCATENATE("01-01-",TEXT(tbMonthlies[[#This Row],[DateVal]],"yyyy")))</f>
        <v>39814</v>
      </c>
      <c r="C154" s="20">
        <v>39814</v>
      </c>
      <c r="D154" s="13">
        <v>2.9999999999999997E-4</v>
      </c>
      <c r="E154">
        <v>215.303</v>
      </c>
      <c r="F154" s="33">
        <f>_xlfn.XLOOKUP(tbMonthlies[[#This Row],[DateVal]],GDP[DATE],GDP[GDP],F155)</f>
        <v>14430.901</v>
      </c>
      <c r="G15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54" s="34" t="str">
        <f>IF(tbMonthlies[[#This Row],[Wilshire 5000 TEMP]]&lt;&gt;".",tbMonthlies[[#This Row],[Wilshire 5000 TEMP]],G155)</f>
        <v>8127.15</v>
      </c>
      <c r="I154" s="35">
        <f>tbMonthlies[[#This Row],[Wilshire 5000]]/tbMonthlies[[#This Row],[US GDP]]</f>
        <v>0.56317689380586833</v>
      </c>
      <c r="J154" s="36">
        <f>_xlfn.XLOOKUP(tbMonthlies[[#This Row],[Year]],US_Median_Income[DATE],US_Median_Income[MEPAINUSA672N])</f>
        <v>31217</v>
      </c>
      <c r="K154" s="37">
        <f>tbMonthlies[[#This Row],[CPI]]/tbMonthlies[[#This Row],[US Median Income]]*100</f>
        <v>0.68969792100458083</v>
      </c>
      <c r="L154" s="38">
        <f>_xlfn.XLOOKUP(tbMonthlies[[#This Row],[DateVal]],tbShillerPE[Month],tbShillerPE[PE])/100</f>
        <v>0.70909999999999995</v>
      </c>
      <c r="M154" s="45">
        <f>_xlfn.XLOOKUP(tbMonthlies[[#This Row],[DateVal]],Unemployment_Rate_History[DATE],Unemployment_Rate_History[UNRATE])/100</f>
        <v>7.8E-2</v>
      </c>
      <c r="N154" s="46">
        <f>_xlfn.XLOOKUP(tbMonthlies[[#This Row],[DateVal]],Household_Debt_to_GDP[DATE],Household_Debt_to_GDP[HDTGPDUSQ163N],N155)</f>
        <v>99.317999999999998</v>
      </c>
    </row>
    <row r="155" spans="1:15" ht="30" customHeight="1" x14ac:dyDescent="0.25">
      <c r="A155" s="5" t="str">
        <f>TEXT(tbMonthlies[[#This Row],[DateVal]],"mmm-yy")</f>
        <v>Dec-08</v>
      </c>
      <c r="B155" s="3">
        <f>DATEVALUE(CONCATENATE("01-01-",TEXT(tbMonthlies[[#This Row],[DateVal]],"yyyy")))</f>
        <v>39448</v>
      </c>
      <c r="C155" s="20">
        <v>39783</v>
      </c>
      <c r="D155" s="13">
        <v>8.9999999999999998E-4</v>
      </c>
      <c r="E155">
        <v>210.22800000000001</v>
      </c>
      <c r="F155" s="33">
        <f>_xlfn.XLOOKUP(tbMonthlies[[#This Row],[DateVal]],GDP[DATE],GDP[GDP],F156)</f>
        <v>14608.208000000001</v>
      </c>
      <c r="G15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8127.15</v>
      </c>
      <c r="H155" s="34" t="str">
        <f>IF(tbMonthlies[[#This Row],[Wilshire 5000 TEMP]]&lt;&gt;".",tbMonthlies[[#This Row],[Wilshire 5000 TEMP]],G156)</f>
        <v>8127.15</v>
      </c>
      <c r="I155" s="35">
        <f>tbMonthlies[[#This Row],[Wilshire 5000]]/tbMonthlies[[#This Row],[US GDP]]</f>
        <v>0.55634133906088956</v>
      </c>
      <c r="J155" s="36">
        <f>_xlfn.XLOOKUP(tbMonthlies[[#This Row],[Year]],US_Median_Income[DATE],US_Median_Income[MEPAINUSA672N])</f>
        <v>31559</v>
      </c>
      <c r="K155" s="37">
        <f>tbMonthlies[[#This Row],[CPI]]/tbMonthlies[[#This Row],[US Median Income]]*100</f>
        <v>0.66614278018948636</v>
      </c>
      <c r="L155" s="38">
        <f>_xlfn.XLOOKUP(tbMonthlies[[#This Row],[DateVal]],tbShillerPE[Month],tbShillerPE[PE])/100</f>
        <v>0.58979999999999999</v>
      </c>
      <c r="M155" s="45">
        <f>_xlfn.XLOOKUP(tbMonthlies[[#This Row],[DateVal]],Unemployment_Rate_History[DATE],Unemployment_Rate_History[UNRATE])/100</f>
        <v>7.2999999999999995E-2</v>
      </c>
      <c r="N155" s="46">
        <f>_xlfn.XLOOKUP(tbMonthlies[[#This Row],[DateVal]],Household_Debt_to_GDP[DATE],Household_Debt_to_GDP[HDTGPDUSQ163N],N156)</f>
        <v>98.893000000000001</v>
      </c>
    </row>
    <row r="156" spans="1:15" ht="30" customHeight="1" x14ac:dyDescent="0.25">
      <c r="A156" s="5" t="str">
        <f>TEXT(tbMonthlies[[#This Row],[DateVal]],"mmm-yy")</f>
        <v>Nov-08</v>
      </c>
      <c r="B156" s="3">
        <f>DATEVALUE(CONCATENATE("01-01-",TEXT(tbMonthlies[[#This Row],[DateVal]],"yyyy")))</f>
        <v>39448</v>
      </c>
      <c r="C156" s="20">
        <v>39753</v>
      </c>
      <c r="D156" s="13">
        <v>1.0699999999999999E-2</v>
      </c>
      <c r="E156">
        <v>212.42500000000001</v>
      </c>
      <c r="F156" s="33">
        <f>_xlfn.XLOOKUP(tbMonthlies[[#This Row],[DateVal]],GDP[DATE],GDP[GDP],F157)</f>
        <v>14608.208000000001</v>
      </c>
      <c r="G15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9768.64</v>
      </c>
      <c r="H156" s="34" t="str">
        <f>IF(tbMonthlies[[#This Row],[Wilshire 5000 TEMP]]&lt;&gt;".",tbMonthlies[[#This Row],[Wilshire 5000 TEMP]],G157)</f>
        <v>9768.64</v>
      </c>
      <c r="I156" s="35">
        <f>tbMonthlies[[#This Row],[Wilshire 5000]]/tbMonthlies[[#This Row],[US GDP]]</f>
        <v>0.66870898880957874</v>
      </c>
      <c r="J156" s="36">
        <f>_xlfn.XLOOKUP(tbMonthlies[[#This Row],[Year]],US_Median_Income[DATE],US_Median_Income[MEPAINUSA672N])</f>
        <v>31559</v>
      </c>
      <c r="K156" s="37">
        <f>tbMonthlies[[#This Row],[CPI]]/tbMonthlies[[#This Row],[US Median Income]]*100</f>
        <v>0.67310434424411425</v>
      </c>
      <c r="L156" s="38">
        <f>_xlfn.XLOOKUP(tbMonthlies[[#This Row],[DateVal]],tbShillerPE[Month],tbShillerPE[PE])/100</f>
        <v>0.34990000000000004</v>
      </c>
      <c r="M156" s="45">
        <f>_xlfn.XLOOKUP(tbMonthlies[[#This Row],[DateVal]],Unemployment_Rate_History[DATE],Unemployment_Rate_History[UNRATE])/100</f>
        <v>6.8000000000000005E-2</v>
      </c>
      <c r="N156" s="46">
        <f>_xlfn.XLOOKUP(tbMonthlies[[#This Row],[DateVal]],Household_Debt_to_GDP[DATE],Household_Debt_to_GDP[HDTGPDUSQ163N],N157)</f>
        <v>98.893000000000001</v>
      </c>
    </row>
    <row r="157" spans="1:15" ht="30" customHeight="1" x14ac:dyDescent="0.25">
      <c r="A157" s="5" t="str">
        <f>TEXT(tbMonthlies[[#This Row],[DateVal]],"mmm-yy")</f>
        <v>Oct-08</v>
      </c>
      <c r="B157" s="3">
        <f>DATEVALUE(CONCATENATE("01-01-",TEXT(tbMonthlies[[#This Row],[DateVal]],"yyyy")))</f>
        <v>39448</v>
      </c>
      <c r="C157" s="20">
        <v>39722</v>
      </c>
      <c r="D157" s="13">
        <v>3.6600000000000001E-2</v>
      </c>
      <c r="E157">
        <v>216.57300000000001</v>
      </c>
      <c r="F157" s="33">
        <f>_xlfn.XLOOKUP(tbMonthlies[[#This Row],[DateVal]],GDP[DATE],GDP[GDP],F158)</f>
        <v>14608.208000000001</v>
      </c>
      <c r="G15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11808.80</v>
      </c>
      <c r="H157" s="34" t="str">
        <f>IF(tbMonthlies[[#This Row],[Wilshire 5000 TEMP]]&lt;&gt;".",tbMonthlies[[#This Row],[Wilshire 5000 TEMP]],G158)</f>
        <v>11808.80</v>
      </c>
      <c r="I157" s="35">
        <f>tbMonthlies[[#This Row],[Wilshire 5000]]/tbMonthlies[[#This Row],[US GDP]]</f>
        <v>0.80836746026617357</v>
      </c>
      <c r="J157" s="36">
        <f>_xlfn.XLOOKUP(tbMonthlies[[#This Row],[Year]],US_Median_Income[DATE],US_Median_Income[MEPAINUSA672N])</f>
        <v>31559</v>
      </c>
      <c r="K157" s="37">
        <f>tbMonthlies[[#This Row],[CPI]]/tbMonthlies[[#This Row],[US Median Income]]*100</f>
        <v>0.68624797997401699</v>
      </c>
      <c r="L157" s="38">
        <f>_xlfn.XLOOKUP(tbMonthlies[[#This Row],[DateVal]],tbShillerPE[Month],tbShillerPE[PE])/100</f>
        <v>0.2722</v>
      </c>
      <c r="M157" s="45">
        <f>_xlfn.XLOOKUP(tbMonthlies[[#This Row],[DateVal]],Unemployment_Rate_History[DATE],Unemployment_Rate_History[UNRATE])/100</f>
        <v>6.5000000000000002E-2</v>
      </c>
      <c r="N157" s="46">
        <f>_xlfn.XLOOKUP(tbMonthlies[[#This Row],[DateVal]],Household_Debt_to_GDP[DATE],Household_Debt_to_GDP[HDTGPDUSQ163N],N158)</f>
        <v>98.893000000000001</v>
      </c>
    </row>
    <row r="158" spans="1:15" ht="30" customHeight="1" x14ac:dyDescent="0.25">
      <c r="A158" s="5" t="str">
        <f>TEXT(tbMonthlies[[#This Row],[DateVal]],"mmm-yy")</f>
        <v>Sep-08</v>
      </c>
      <c r="B158" s="3">
        <f>DATEVALUE(CONCATENATE("01-01-",TEXT(tbMonthlies[[#This Row],[DateVal]],"yyyy")))</f>
        <v>39448</v>
      </c>
      <c r="C158" s="20">
        <v>39692</v>
      </c>
      <c r="D158" s="13">
        <v>4.9399999999999999E-2</v>
      </c>
      <c r="E158">
        <v>218.78299999999999</v>
      </c>
      <c r="F158" s="33">
        <f>_xlfn.XLOOKUP(tbMonthlies[[#This Row],[DateVal]],GDP[DATE],GDP[GDP],F159)</f>
        <v>14898.999</v>
      </c>
      <c r="G15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58" s="34" t="str">
        <f>IF(tbMonthlies[[#This Row],[Wilshire 5000 TEMP]]&lt;&gt;".",tbMonthlies[[#This Row],[Wilshire 5000 TEMP]],G159)</f>
        <v>12888.21</v>
      </c>
      <c r="I158" s="35">
        <f>tbMonthlies[[#This Row],[Wilshire 5000]]/tbMonthlies[[#This Row],[US GDP]]</f>
        <v>0.86503865125435608</v>
      </c>
      <c r="J158" s="36">
        <f>_xlfn.XLOOKUP(tbMonthlies[[#This Row],[Year]],US_Median_Income[DATE],US_Median_Income[MEPAINUSA672N])</f>
        <v>31559</v>
      </c>
      <c r="K158" s="37">
        <f>tbMonthlies[[#This Row],[CPI]]/tbMonthlies[[#This Row],[US Median Income]]*100</f>
        <v>0.69325073671535842</v>
      </c>
      <c r="L158" s="38">
        <f>_xlfn.XLOOKUP(tbMonthlies[[#This Row],[DateVal]],tbShillerPE[Month],tbShillerPE[PE])/100</f>
        <v>0.26479999999999998</v>
      </c>
      <c r="M158" s="45">
        <f>_xlfn.XLOOKUP(tbMonthlies[[#This Row],[DateVal]],Unemployment_Rate_History[DATE],Unemployment_Rate_History[UNRATE])/100</f>
        <v>6.0999999999999999E-2</v>
      </c>
      <c r="N158" s="46">
        <f>_xlfn.XLOOKUP(tbMonthlies[[#This Row],[DateVal]],Household_Debt_to_GDP[DATE],Household_Debt_to_GDP[HDTGPDUSQ163N],N159)</f>
        <v>99.106999999999999</v>
      </c>
    </row>
    <row r="159" spans="1:15" ht="30" customHeight="1" x14ac:dyDescent="0.25">
      <c r="A159" s="5" t="str">
        <f>TEXT(tbMonthlies[[#This Row],[DateVal]],"mmm-yy")</f>
        <v>Aug-08</v>
      </c>
      <c r="B159" s="3">
        <f>DATEVALUE(CONCATENATE("01-01-",TEXT(tbMonthlies[[#This Row],[DateVal]],"yyyy")))</f>
        <v>39448</v>
      </c>
      <c r="C159" s="20">
        <v>39661</v>
      </c>
      <c r="D159" s="13">
        <v>5.3699999999999998E-2</v>
      </c>
      <c r="E159">
        <v>219.08600000000001</v>
      </c>
      <c r="F159" s="33">
        <f>_xlfn.XLOOKUP(tbMonthlies[[#This Row],[DateVal]],GDP[DATE],GDP[GDP],F160)</f>
        <v>14898.999</v>
      </c>
      <c r="G15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12888.21</v>
      </c>
      <c r="H159" s="34" t="str">
        <f>IF(tbMonthlies[[#This Row],[Wilshire 5000 TEMP]]&lt;&gt;".",tbMonthlies[[#This Row],[Wilshire 5000 TEMP]],G160)</f>
        <v>12888.21</v>
      </c>
      <c r="I159" s="35">
        <f>tbMonthlies[[#This Row],[Wilshire 5000]]/tbMonthlies[[#This Row],[US GDP]]</f>
        <v>0.86503865125435608</v>
      </c>
      <c r="J159" s="36">
        <f>_xlfn.XLOOKUP(tbMonthlies[[#This Row],[Year]],US_Median_Income[DATE],US_Median_Income[MEPAINUSA672N])</f>
        <v>31559</v>
      </c>
      <c r="K159" s="37">
        <f>tbMonthlies[[#This Row],[CPI]]/tbMonthlies[[#This Row],[US Median Income]]*100</f>
        <v>0.69421084318261039</v>
      </c>
      <c r="L159" s="38">
        <f>_xlfn.XLOOKUP(tbMonthlies[[#This Row],[DateVal]],tbShillerPE[Month],tbShillerPE[PE])/100</f>
        <v>0.26829999999999998</v>
      </c>
      <c r="M159" s="45">
        <f>_xlfn.XLOOKUP(tbMonthlies[[#This Row],[DateVal]],Unemployment_Rate_History[DATE],Unemployment_Rate_History[UNRATE])/100</f>
        <v>6.0999999999999999E-2</v>
      </c>
      <c r="N159" s="46">
        <f>_xlfn.XLOOKUP(tbMonthlies[[#This Row],[DateVal]],Household_Debt_to_GDP[DATE],Household_Debt_to_GDP[HDTGPDUSQ163N],N160)</f>
        <v>99.106999999999999</v>
      </c>
    </row>
    <row r="160" spans="1:15" ht="30" customHeight="1" x14ac:dyDescent="0.25">
      <c r="A160" s="5" t="str">
        <f>TEXT(tbMonthlies[[#This Row],[DateVal]],"mmm-yy")</f>
        <v>Jul-08</v>
      </c>
      <c r="B160" s="3">
        <f>DATEVALUE(CONCATENATE("01-01-",TEXT(tbMonthlies[[#This Row],[DateVal]],"yyyy")))</f>
        <v>39448</v>
      </c>
      <c r="C160" s="20">
        <v>39630</v>
      </c>
      <c r="D160" s="13">
        <v>5.6000000000000001E-2</v>
      </c>
      <c r="E160">
        <v>219.964</v>
      </c>
      <c r="F160" s="33">
        <f>_xlfn.XLOOKUP(tbMonthlies[[#This Row],[DateVal]],GDP[DATE],GDP[GDP],F161)</f>
        <v>14898.999</v>
      </c>
      <c r="G16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13107.99</v>
      </c>
      <c r="H160" s="34" t="str">
        <f>IF(tbMonthlies[[#This Row],[Wilshire 5000 TEMP]]&lt;&gt;".",tbMonthlies[[#This Row],[Wilshire 5000 TEMP]],G161)</f>
        <v>13107.99</v>
      </c>
      <c r="I160" s="35">
        <f>tbMonthlies[[#This Row],[Wilshire 5000]]/tbMonthlies[[#This Row],[US GDP]]</f>
        <v>0.87978997783676605</v>
      </c>
      <c r="J160" s="36">
        <f>_xlfn.XLOOKUP(tbMonthlies[[#This Row],[Year]],US_Median_Income[DATE],US_Median_Income[MEPAINUSA672N])</f>
        <v>31559</v>
      </c>
      <c r="K160" s="37">
        <f>tbMonthlies[[#This Row],[CPI]]/tbMonthlies[[#This Row],[US Median Income]]*100</f>
        <v>0.69699293386989447</v>
      </c>
      <c r="L160" s="38">
        <f>_xlfn.XLOOKUP(tbMonthlies[[#This Row],[DateVal]],tbShillerPE[Month],tbShillerPE[PE])/100</f>
        <v>0.25370000000000004</v>
      </c>
      <c r="M160" s="45">
        <f>_xlfn.XLOOKUP(tbMonthlies[[#This Row],[DateVal]],Unemployment_Rate_History[DATE],Unemployment_Rate_History[UNRATE])/100</f>
        <v>5.7999999999999996E-2</v>
      </c>
      <c r="N160" s="46">
        <f>_xlfn.XLOOKUP(tbMonthlies[[#This Row],[DateVal]],Household_Debt_to_GDP[DATE],Household_Debt_to_GDP[HDTGPDUSQ163N],N161)</f>
        <v>99.106999999999999</v>
      </c>
      <c r="O160" s="13"/>
    </row>
    <row r="161" spans="1:14" ht="30" customHeight="1" x14ac:dyDescent="0.25">
      <c r="A161" s="5" t="str">
        <f>TEXT(tbMonthlies[[#This Row],[DateVal]],"mmm-yy")</f>
        <v>Jun-08</v>
      </c>
      <c r="B161" s="3">
        <f>DATEVALUE(CONCATENATE("01-01-",TEXT(tbMonthlies[[#This Row],[DateVal]],"yyyy")))</f>
        <v>39448</v>
      </c>
      <c r="C161" s="20">
        <v>39600</v>
      </c>
      <c r="D161" s="13">
        <v>5.0200000000000002E-2</v>
      </c>
      <c r="E161">
        <v>218.815</v>
      </c>
      <c r="F161" s="33">
        <f>_xlfn.XLOOKUP(tbMonthlies[[#This Row],[DateVal]],GDP[DATE],GDP[GDP],F162)</f>
        <v>14865.700999999999</v>
      </c>
      <c r="G16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14260.76</v>
      </c>
      <c r="H161" s="34" t="str">
        <f>IF(tbMonthlies[[#This Row],[Wilshire 5000 TEMP]]&lt;&gt;".",tbMonthlies[[#This Row],[Wilshire 5000 TEMP]],G162)</f>
        <v>14260.76</v>
      </c>
      <c r="I161" s="35">
        <f>tbMonthlies[[#This Row],[Wilshire 5000]]/tbMonthlies[[#This Row],[US GDP]]</f>
        <v>0.95930625807689807</v>
      </c>
      <c r="J161" s="36">
        <f>_xlfn.XLOOKUP(tbMonthlies[[#This Row],[Year]],US_Median_Income[DATE],US_Median_Income[MEPAINUSA672N])</f>
        <v>31559</v>
      </c>
      <c r="K161" s="37">
        <f>tbMonthlies[[#This Row],[CPI]]/tbMonthlies[[#This Row],[US Median Income]]*100</f>
        <v>0.69335213409803864</v>
      </c>
      <c r="L161" s="38">
        <f>_xlfn.XLOOKUP(tbMonthlies[[#This Row],[DateVal]],tbShillerPE[Month],tbShillerPE[PE])/100</f>
        <v>0.2611</v>
      </c>
      <c r="M161" s="45">
        <f>_xlfn.XLOOKUP(tbMonthlies[[#This Row],[DateVal]],Unemployment_Rate_History[DATE],Unemployment_Rate_History[UNRATE])/100</f>
        <v>5.5999999999999994E-2</v>
      </c>
      <c r="N161" s="46">
        <f>_xlfn.XLOOKUP(tbMonthlies[[#This Row],[DateVal]],Household_Debt_to_GDP[DATE],Household_Debt_to_GDP[HDTGPDUSQ163N],N162)</f>
        <v>98.33</v>
      </c>
    </row>
    <row r="162" spans="1:14" ht="30" customHeight="1" x14ac:dyDescent="0.25">
      <c r="A162" s="5" t="str">
        <f>TEXT(tbMonthlies[[#This Row],[DateVal]],"mmm-yy")</f>
        <v>May-08</v>
      </c>
      <c r="B162" s="3">
        <f>DATEVALUE(CONCATENATE("01-01-",TEXT(tbMonthlies[[#This Row],[DateVal]],"yyyy")))</f>
        <v>39448</v>
      </c>
      <c r="C162" s="20">
        <v>39569</v>
      </c>
      <c r="D162" s="13">
        <v>4.1799999999999997E-2</v>
      </c>
      <c r="E162">
        <v>216.63200000000001</v>
      </c>
      <c r="F162" s="33">
        <f>_xlfn.XLOOKUP(tbMonthlies[[#This Row],[DateVal]],GDP[DATE],GDP[GDP],F163)</f>
        <v>14865.700999999999</v>
      </c>
      <c r="G16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14220.24</v>
      </c>
      <c r="H162" s="34" t="str">
        <f>IF(tbMonthlies[[#This Row],[Wilshire 5000 TEMP]]&lt;&gt;".",tbMonthlies[[#This Row],[Wilshire 5000 TEMP]],G163)</f>
        <v>14220.24</v>
      </c>
      <c r="I162" s="35">
        <f>tbMonthlies[[#This Row],[Wilshire 5000]]/tbMonthlies[[#This Row],[US GDP]]</f>
        <v>0.95658052048806852</v>
      </c>
      <c r="J162" s="36">
        <f>_xlfn.XLOOKUP(tbMonthlies[[#This Row],[Year]],US_Median_Income[DATE],US_Median_Income[MEPAINUSA672N])</f>
        <v>31559</v>
      </c>
      <c r="K162" s="37">
        <f>tbMonthlies[[#This Row],[CPI]]/tbMonthlies[[#This Row],[US Median Income]]*100</f>
        <v>0.68643493139833334</v>
      </c>
      <c r="L162" s="38">
        <f>_xlfn.XLOOKUP(tbMonthlies[[#This Row],[DateVal]],tbShillerPE[Month],tbShillerPE[PE])/100</f>
        <v>0.2581</v>
      </c>
      <c r="M162" s="45">
        <f>_xlfn.XLOOKUP(tbMonthlies[[#This Row],[DateVal]],Unemployment_Rate_History[DATE],Unemployment_Rate_History[UNRATE])/100</f>
        <v>5.4000000000000006E-2</v>
      </c>
      <c r="N162" s="46">
        <f>_xlfn.XLOOKUP(tbMonthlies[[#This Row],[DateVal]],Household_Debt_to_GDP[DATE],Household_Debt_to_GDP[HDTGPDUSQ163N],N163)</f>
        <v>98.33</v>
      </c>
    </row>
    <row r="163" spans="1:14" ht="30" customHeight="1" x14ac:dyDescent="0.25">
      <c r="A163" s="5" t="str">
        <f>TEXT(tbMonthlies[[#This Row],[DateVal]],"mmm-yy")</f>
        <v>Apr-08</v>
      </c>
      <c r="B163" s="3">
        <f>DATEVALUE(CONCATENATE("01-01-",TEXT(tbMonthlies[[#This Row],[DateVal]],"yyyy")))</f>
        <v>39448</v>
      </c>
      <c r="C163" s="20">
        <v>39539</v>
      </c>
      <c r="D163" s="13">
        <v>3.9399999999999998E-2</v>
      </c>
      <c r="E163">
        <v>214.82300000000001</v>
      </c>
      <c r="F163" s="33">
        <f>_xlfn.XLOOKUP(tbMonthlies[[#This Row],[DateVal]],GDP[DATE],GDP[GDP],F164)</f>
        <v>14865.700999999999</v>
      </c>
      <c r="G16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13786.19</v>
      </c>
      <c r="H163" s="34" t="str">
        <f>IF(tbMonthlies[[#This Row],[Wilshire 5000 TEMP]]&lt;&gt;".",tbMonthlies[[#This Row],[Wilshire 5000 TEMP]],G164)</f>
        <v>13786.19</v>
      </c>
      <c r="I163" s="35">
        <f>tbMonthlies[[#This Row],[Wilshire 5000]]/tbMonthlies[[#This Row],[US GDP]]</f>
        <v>0.92738243558107358</v>
      </c>
      <c r="J163" s="36">
        <f>_xlfn.XLOOKUP(tbMonthlies[[#This Row],[Year]],US_Median_Income[DATE],US_Median_Income[MEPAINUSA672N])</f>
        <v>31559</v>
      </c>
      <c r="K163" s="37">
        <f>tbMonthlies[[#This Row],[CPI]]/tbMonthlies[[#This Row],[US Median Income]]*100</f>
        <v>0.68070281060870119</v>
      </c>
      <c r="L163" s="38">
        <f>_xlfn.XLOOKUP(tbMonthlies[[#This Row],[DateVal]],tbShillerPE[Month],tbShillerPE[PE])/100</f>
        <v>0.23879999999999998</v>
      </c>
      <c r="M163" s="45">
        <f>_xlfn.XLOOKUP(tbMonthlies[[#This Row],[DateVal]],Unemployment_Rate_History[DATE],Unemployment_Rate_History[UNRATE])/100</f>
        <v>0.05</v>
      </c>
      <c r="N163" s="46">
        <f>_xlfn.XLOOKUP(tbMonthlies[[#This Row],[DateVal]],Household_Debt_to_GDP[DATE],Household_Debt_to_GDP[HDTGPDUSQ163N],N164)</f>
        <v>98.33</v>
      </c>
    </row>
    <row r="164" spans="1:14" ht="30" customHeight="1" x14ac:dyDescent="0.25">
      <c r="A164" s="5" t="str">
        <f>TEXT(tbMonthlies[[#This Row],[DateVal]],"mmm-yy")</f>
        <v>Mar-08</v>
      </c>
      <c r="B164" s="3">
        <f>DATEVALUE(CONCATENATE("01-01-",TEXT(tbMonthlies[[#This Row],[DateVal]],"yyyy")))</f>
        <v>39448</v>
      </c>
      <c r="C164" s="20">
        <v>39508</v>
      </c>
      <c r="D164" s="13">
        <v>3.9800000000000002E-2</v>
      </c>
      <c r="E164">
        <v>213.52799999999999</v>
      </c>
      <c r="F164" s="33">
        <f>_xlfn.XLOOKUP(tbMonthlies[[#This Row],[DateVal]],GDP[DATE],GDP[GDP],F165)</f>
        <v>14706.538</v>
      </c>
      <c r="G16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13455.96</v>
      </c>
      <c r="H164" s="34" t="str">
        <f>IF(tbMonthlies[[#This Row],[Wilshire 5000 TEMP]]&lt;&gt;".",tbMonthlies[[#This Row],[Wilshire 5000 TEMP]],G165)</f>
        <v>13455.96</v>
      </c>
      <c r="I164" s="35">
        <f>tbMonthlies[[#This Row],[Wilshire 5000]]/tbMonthlies[[#This Row],[US GDP]]</f>
        <v>0.91496448722330159</v>
      </c>
      <c r="J164" s="36">
        <f>_xlfn.XLOOKUP(tbMonthlies[[#This Row],[Year]],US_Median_Income[DATE],US_Median_Income[MEPAINUSA672N])</f>
        <v>31559</v>
      </c>
      <c r="K164" s="37">
        <f>tbMonthlies[[#This Row],[CPI]]/tbMonthlies[[#This Row],[US Median Income]]*100</f>
        <v>0.67659938527836749</v>
      </c>
      <c r="L164" s="38">
        <f>_xlfn.XLOOKUP(tbMonthlies[[#This Row],[DateVal]],tbShillerPE[Month],tbShillerPE[PE])/100</f>
        <v>0.21809999999999999</v>
      </c>
      <c r="M164" s="45">
        <f>_xlfn.XLOOKUP(tbMonthlies[[#This Row],[DateVal]],Unemployment_Rate_History[DATE],Unemployment_Rate_History[UNRATE])/100</f>
        <v>5.0999999999999997E-2</v>
      </c>
      <c r="N164" s="46">
        <f>_xlfn.XLOOKUP(tbMonthlies[[#This Row],[DateVal]],Household_Debt_to_GDP[DATE],Household_Debt_to_GDP[HDTGPDUSQ163N],N165)</f>
        <v>99.822000000000003</v>
      </c>
    </row>
    <row r="165" spans="1:14" ht="30" customHeight="1" x14ac:dyDescent="0.25">
      <c r="A165" s="5" t="str">
        <f>TEXT(tbMonthlies[[#This Row],[DateVal]],"mmm-yy")</f>
        <v>Feb-08</v>
      </c>
      <c r="B165" s="3">
        <f>DATEVALUE(CONCATENATE("01-01-",TEXT(tbMonthlies[[#This Row],[DateVal]],"yyyy")))</f>
        <v>39448</v>
      </c>
      <c r="C165" s="20">
        <v>39479</v>
      </c>
      <c r="D165" s="13">
        <v>4.0300000000000002E-2</v>
      </c>
      <c r="E165">
        <v>211.69300000000001</v>
      </c>
      <c r="F165" s="33">
        <f>_xlfn.XLOOKUP(tbMonthlies[[#This Row],[DateVal]],GDP[DATE],GDP[GDP],F166)</f>
        <v>14706.538</v>
      </c>
      <c r="G16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14091.09</v>
      </c>
      <c r="H165" s="34" t="str">
        <f>IF(tbMonthlies[[#This Row],[Wilshire 5000 TEMP]]&lt;&gt;".",tbMonthlies[[#This Row],[Wilshire 5000 TEMP]],G166)</f>
        <v>14091.09</v>
      </c>
      <c r="I165" s="35">
        <f>tbMonthlies[[#This Row],[Wilshire 5000]]/tbMonthlies[[#This Row],[US GDP]]</f>
        <v>0.95815140177790314</v>
      </c>
      <c r="J165" s="36">
        <f>_xlfn.XLOOKUP(tbMonthlies[[#This Row],[Year]],US_Median_Income[DATE],US_Median_Income[MEPAINUSA672N])</f>
        <v>31559</v>
      </c>
      <c r="K165" s="37">
        <f>tbMonthlies[[#This Row],[CPI]]/tbMonthlies[[#This Row],[US Median Income]]*100</f>
        <v>0.67078487911530782</v>
      </c>
      <c r="L165" s="38">
        <f>_xlfn.XLOOKUP(tbMonthlies[[#This Row],[DateVal]],tbShillerPE[Month],tbShillerPE[PE])/100</f>
        <v>0.21739999999999998</v>
      </c>
      <c r="M165" s="45">
        <f>_xlfn.XLOOKUP(tbMonthlies[[#This Row],[DateVal]],Unemployment_Rate_History[DATE],Unemployment_Rate_History[UNRATE])/100</f>
        <v>4.9000000000000002E-2</v>
      </c>
      <c r="N165" s="46">
        <f>_xlfn.XLOOKUP(tbMonthlies[[#This Row],[DateVal]],Household_Debt_to_GDP[DATE],Household_Debt_to_GDP[HDTGPDUSQ163N],N166)</f>
        <v>99.822000000000003</v>
      </c>
    </row>
    <row r="166" spans="1:14" ht="30" customHeight="1" x14ac:dyDescent="0.25">
      <c r="A166" s="5" t="str">
        <f>TEXT(tbMonthlies[[#This Row],[DateVal]],"mmm-yy")</f>
        <v>Jan-08</v>
      </c>
      <c r="B166" s="3">
        <f>DATEVALUE(CONCATENATE("01-01-",TEXT(tbMonthlies[[#This Row],[DateVal]],"yyyy")))</f>
        <v>39448</v>
      </c>
      <c r="C166" s="20">
        <v>39448</v>
      </c>
      <c r="D166" s="13">
        <v>2.8500000000000001E-2</v>
      </c>
      <c r="E166">
        <v>211.08</v>
      </c>
      <c r="F166" s="33">
        <f>_xlfn.XLOOKUP(tbMonthlies[[#This Row],[DateVal]],GDP[DATE],GDP[GDP],F167)</f>
        <v>14706.538</v>
      </c>
      <c r="G16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66" s="34" t="str">
        <f>IF(tbMonthlies[[#This Row],[Wilshire 5000 TEMP]]&lt;&gt;".",tbMonthlies[[#This Row],[Wilshire 5000 TEMP]],G167)</f>
        <v>14932.67</v>
      </c>
      <c r="I166" s="35">
        <f>tbMonthlies[[#This Row],[Wilshire 5000]]/tbMonthlies[[#This Row],[US GDP]]</f>
        <v>1.015376290463466</v>
      </c>
      <c r="J166" s="36">
        <f>_xlfn.XLOOKUP(tbMonthlies[[#This Row],[Year]],US_Median_Income[DATE],US_Median_Income[MEPAINUSA672N])</f>
        <v>31559</v>
      </c>
      <c r="K166" s="37">
        <f>tbMonthlies[[#This Row],[CPI]]/tbMonthlies[[#This Row],[US Median Income]]*100</f>
        <v>0.66884248550334291</v>
      </c>
      <c r="L166" s="38">
        <f>_xlfn.XLOOKUP(tbMonthlies[[#This Row],[DateVal]],tbShillerPE[Month],tbShillerPE[PE])/100</f>
        <v>0.21460000000000001</v>
      </c>
      <c r="M166" s="45">
        <f>_xlfn.XLOOKUP(tbMonthlies[[#This Row],[DateVal]],Unemployment_Rate_History[DATE],Unemployment_Rate_History[UNRATE])/100</f>
        <v>0.05</v>
      </c>
      <c r="N166" s="46">
        <f>_xlfn.XLOOKUP(tbMonthlies[[#This Row],[DateVal]],Household_Debt_to_GDP[DATE],Household_Debt_to_GDP[HDTGPDUSQ163N],N167)</f>
        <v>99.822000000000003</v>
      </c>
    </row>
    <row r="167" spans="1:14" ht="30" customHeight="1" x14ac:dyDescent="0.25">
      <c r="A167" s="5" t="str">
        <f>TEXT(tbMonthlies[[#This Row],[DateVal]],"mmm-yy")</f>
        <v>Dec-07</v>
      </c>
      <c r="B167" s="3">
        <f>DATEVALUE(CONCATENATE("01-01-",TEXT(tbMonthlies[[#This Row],[DateVal]],"yyyy")))</f>
        <v>39083</v>
      </c>
      <c r="C167" s="20">
        <v>39417</v>
      </c>
      <c r="D167" s="13">
        <v>4.0800000000000003E-2</v>
      </c>
      <c r="E167">
        <v>210.036</v>
      </c>
      <c r="F167" s="33">
        <f>_xlfn.XLOOKUP(tbMonthlies[[#This Row],[DateVal]],GDP[DATE],GDP[GDP],F168)</f>
        <v>14715.058000000001</v>
      </c>
      <c r="G16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14932.67</v>
      </c>
      <c r="H167" s="34" t="str">
        <f>IF(tbMonthlies[[#This Row],[Wilshire 5000 TEMP]]&lt;&gt;".",tbMonthlies[[#This Row],[Wilshire 5000 TEMP]],G168)</f>
        <v>14932.67</v>
      </c>
      <c r="I167" s="35">
        <f>tbMonthlies[[#This Row],[Wilshire 5000]]/tbMonthlies[[#This Row],[US GDP]]</f>
        <v>1.0147883888734928</v>
      </c>
      <c r="J167" s="36">
        <f>_xlfn.XLOOKUP(tbMonthlies[[#This Row],[Year]],US_Median_Income[DATE],US_Median_Income[MEPAINUSA672N])</f>
        <v>32910</v>
      </c>
      <c r="K167" s="37">
        <f>tbMonthlies[[#This Row],[CPI]]/tbMonthlies[[#This Row],[US Median Income]]*100</f>
        <v>0.6382133090246126</v>
      </c>
      <c r="L167" s="38">
        <f>_xlfn.XLOOKUP(tbMonthlies[[#This Row],[DateVal]],tbShillerPE[Month],tbShillerPE[PE])/100</f>
        <v>0.2235</v>
      </c>
      <c r="M167" s="45">
        <f>_xlfn.XLOOKUP(tbMonthlies[[#This Row],[DateVal]],Unemployment_Rate_History[DATE],Unemployment_Rate_History[UNRATE])/100</f>
        <v>0.05</v>
      </c>
      <c r="N167" s="46">
        <f>_xlfn.XLOOKUP(tbMonthlies[[#This Row],[DateVal]],Household_Debt_to_GDP[DATE],Household_Debt_to_GDP[HDTGPDUSQ163N],N168)</f>
        <v>98.777000000000001</v>
      </c>
    </row>
    <row r="168" spans="1:14" ht="30" customHeight="1" x14ac:dyDescent="0.25">
      <c r="A168" s="5" t="str">
        <f>TEXT(tbMonthlies[[#This Row],[DateVal]],"mmm-yy")</f>
        <v>Nov-07</v>
      </c>
      <c r="B168" s="3">
        <f>DATEVALUE(CONCATENATE("01-01-",TEXT(tbMonthlies[[#This Row],[DateVal]],"yyyy")))</f>
        <v>39083</v>
      </c>
      <c r="C168" s="20">
        <v>39387</v>
      </c>
      <c r="D168" s="13">
        <v>4.3099999999999999E-2</v>
      </c>
      <c r="E168">
        <v>210.17699999999999</v>
      </c>
      <c r="F168" s="33">
        <f>_xlfn.XLOOKUP(tbMonthlies[[#This Row],[DateVal]],GDP[DATE],GDP[GDP],F169)</f>
        <v>14715.058000000001</v>
      </c>
      <c r="G16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15261.09</v>
      </c>
      <c r="H168" s="34" t="str">
        <f>IF(tbMonthlies[[#This Row],[Wilshire 5000 TEMP]]&lt;&gt;".",tbMonthlies[[#This Row],[Wilshire 5000 TEMP]],G169)</f>
        <v>15261.09</v>
      </c>
      <c r="I168" s="35">
        <f>tbMonthlies[[#This Row],[Wilshire 5000]]/tbMonthlies[[#This Row],[US GDP]]</f>
        <v>1.0371070232954569</v>
      </c>
      <c r="J168" s="36">
        <f>_xlfn.XLOOKUP(tbMonthlies[[#This Row],[Year]],US_Median_Income[DATE],US_Median_Income[MEPAINUSA672N])</f>
        <v>32910</v>
      </c>
      <c r="K168" s="37">
        <f>tbMonthlies[[#This Row],[CPI]]/tbMonthlies[[#This Row],[US Median Income]]*100</f>
        <v>0.63864175022789427</v>
      </c>
      <c r="L168" s="38">
        <f>_xlfn.XLOOKUP(tbMonthlies[[#This Row],[DateVal]],tbShillerPE[Month],tbShillerPE[PE])/100</f>
        <v>0.20809999999999998</v>
      </c>
      <c r="M168" s="45">
        <f>_xlfn.XLOOKUP(tbMonthlies[[#This Row],[DateVal]],Unemployment_Rate_History[DATE],Unemployment_Rate_History[UNRATE])/100</f>
        <v>4.7E-2</v>
      </c>
      <c r="N168" s="46">
        <f>_xlfn.XLOOKUP(tbMonthlies[[#This Row],[DateVal]],Household_Debt_to_GDP[DATE],Household_Debt_to_GDP[HDTGPDUSQ163N],N169)</f>
        <v>98.777000000000001</v>
      </c>
    </row>
    <row r="169" spans="1:14" ht="30" customHeight="1" x14ac:dyDescent="0.25">
      <c r="A169" s="5" t="str">
        <f>TEXT(tbMonthlies[[#This Row],[DateVal]],"mmm-yy")</f>
        <v>Oct-07</v>
      </c>
      <c r="B169" s="3">
        <f>DATEVALUE(CONCATENATE("01-01-",TEXT(tbMonthlies[[#This Row],[DateVal]],"yyyy")))</f>
        <v>39083</v>
      </c>
      <c r="C169" s="20">
        <v>39356</v>
      </c>
      <c r="D169" s="13">
        <v>3.5400000000000001E-2</v>
      </c>
      <c r="E169">
        <v>208.93600000000001</v>
      </c>
      <c r="F169" s="33">
        <f>_xlfn.XLOOKUP(tbMonthlies[[#This Row],[DateVal]],GDP[DATE],GDP[GDP],F170)</f>
        <v>14715.058000000001</v>
      </c>
      <c r="G169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15575.76</v>
      </c>
      <c r="H169" s="34" t="str">
        <f>IF(tbMonthlies[[#This Row],[Wilshire 5000 TEMP]]&lt;&gt;".",tbMonthlies[[#This Row],[Wilshire 5000 TEMP]],G170)</f>
        <v>15575.76</v>
      </c>
      <c r="I169" s="35">
        <f>tbMonthlies[[#This Row],[Wilshire 5000]]/tbMonthlies[[#This Row],[US GDP]]</f>
        <v>1.058491240741287</v>
      </c>
      <c r="J169" s="36">
        <f>_xlfn.XLOOKUP(tbMonthlies[[#This Row],[Year]],US_Median_Income[DATE],US_Median_Income[MEPAINUSA672N])</f>
        <v>32910</v>
      </c>
      <c r="K169" s="37">
        <f>tbMonthlies[[#This Row],[CPI]]/tbMonthlies[[#This Row],[US Median Income]]*100</f>
        <v>0.63487085992099668</v>
      </c>
      <c r="L169" s="38">
        <f>_xlfn.XLOOKUP(tbMonthlies[[#This Row],[DateVal]],tbShillerPE[Month],tbShillerPE[PE])/100</f>
        <v>0.20679999999999998</v>
      </c>
      <c r="M169" s="45">
        <f>_xlfn.XLOOKUP(tbMonthlies[[#This Row],[DateVal]],Unemployment_Rate_History[DATE],Unemployment_Rate_History[UNRATE])/100</f>
        <v>4.7E-2</v>
      </c>
      <c r="N169" s="46">
        <f>_xlfn.XLOOKUP(tbMonthlies[[#This Row],[DateVal]],Household_Debt_to_GDP[DATE],Household_Debt_to_GDP[HDTGPDUSQ163N],N170)</f>
        <v>98.777000000000001</v>
      </c>
    </row>
    <row r="170" spans="1:14" ht="30" customHeight="1" x14ac:dyDescent="0.25">
      <c r="A170" s="5" t="str">
        <f>TEXT(tbMonthlies[[#This Row],[DateVal]],"mmm-yy")</f>
        <v>Sep-07</v>
      </c>
      <c r="B170" s="3">
        <f>DATEVALUE(CONCATENATE("01-01-",TEXT(tbMonthlies[[#This Row],[DateVal]],"yyyy")))</f>
        <v>39083</v>
      </c>
      <c r="C170" s="20">
        <v>39326</v>
      </c>
      <c r="D170" s="13">
        <v>2.76E-2</v>
      </c>
      <c r="E170">
        <v>208.49</v>
      </c>
      <c r="F170" s="33">
        <f>_xlfn.XLOOKUP(tbMonthlies[[#This Row],[DateVal]],GDP[DATE],GDP[GDP],F171)</f>
        <v>14564.117</v>
      </c>
      <c r="G170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14847.70</v>
      </c>
      <c r="H170" s="34" t="str">
        <f>IF(tbMonthlies[[#This Row],[Wilshire 5000 TEMP]]&lt;&gt;".",tbMonthlies[[#This Row],[Wilshire 5000 TEMP]],G171)</f>
        <v>14847.70</v>
      </c>
      <c r="I170" s="35">
        <f>tbMonthlies[[#This Row],[Wilshire 5000]]/tbMonthlies[[#This Row],[US GDP]]</f>
        <v>1.0194713486578006</v>
      </c>
      <c r="J170" s="36">
        <f>_xlfn.XLOOKUP(tbMonthlies[[#This Row],[Year]],US_Median_Income[DATE],US_Median_Income[MEPAINUSA672N])</f>
        <v>32910</v>
      </c>
      <c r="K170" s="37">
        <f>tbMonthlies[[#This Row],[CPI]]/tbMonthlies[[#This Row],[US Median Income]]*100</f>
        <v>0.63351564873898514</v>
      </c>
      <c r="L170" s="38">
        <f>_xlfn.XLOOKUP(tbMonthlies[[#This Row],[DateVal]],tbShillerPE[Month],tbShillerPE[PE])/100</f>
        <v>0.1905</v>
      </c>
      <c r="M170" s="45">
        <f>_xlfn.XLOOKUP(tbMonthlies[[#This Row],[DateVal]],Unemployment_Rate_History[DATE],Unemployment_Rate_History[UNRATE])/100</f>
        <v>4.7E-2</v>
      </c>
      <c r="N170" s="46">
        <f>_xlfn.XLOOKUP(tbMonthlies[[#This Row],[DateVal]],Household_Debt_to_GDP[DATE],Household_Debt_to_GDP[HDTGPDUSQ163N],N171)</f>
        <v>98.299000000000007</v>
      </c>
    </row>
    <row r="171" spans="1:14" ht="30" customHeight="1" x14ac:dyDescent="0.25">
      <c r="A171" s="5" t="str">
        <f>TEXT(tbMonthlies[[#This Row],[DateVal]],"mmm-yy")</f>
        <v>Aug-07</v>
      </c>
      <c r="B171" s="3">
        <f>DATEVALUE(CONCATENATE("01-01-",TEXT(tbMonthlies[[#This Row],[DateVal]],"yyyy")))</f>
        <v>39083</v>
      </c>
      <c r="C171" s="20">
        <v>39295</v>
      </c>
      <c r="D171" s="13">
        <v>1.9699999999999999E-2</v>
      </c>
      <c r="E171">
        <v>207.917</v>
      </c>
      <c r="F171" s="33">
        <f>_xlfn.XLOOKUP(tbMonthlies[[#This Row],[DateVal]],GDP[DATE],GDP[GDP],F172)</f>
        <v>14564.117</v>
      </c>
      <c r="G171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14755.40</v>
      </c>
      <c r="H171" s="34" t="str">
        <f>IF(tbMonthlies[[#This Row],[Wilshire 5000 TEMP]]&lt;&gt;".",tbMonthlies[[#This Row],[Wilshire 5000 TEMP]],G172)</f>
        <v>14755.40</v>
      </c>
      <c r="I171" s="35">
        <f>tbMonthlies[[#This Row],[Wilshire 5000]]/tbMonthlies[[#This Row],[US GDP]]</f>
        <v>1.0131338549395064</v>
      </c>
      <c r="J171" s="36">
        <f>_xlfn.XLOOKUP(tbMonthlies[[#This Row],[Year]],US_Median_Income[DATE],US_Median_Income[MEPAINUSA672N])</f>
        <v>32910</v>
      </c>
      <c r="K171" s="37">
        <f>tbMonthlies[[#This Row],[CPI]]/tbMonthlies[[#This Row],[US Median Income]]*100</f>
        <v>0.6317745366150106</v>
      </c>
      <c r="L171" s="38">
        <f>_xlfn.XLOOKUP(tbMonthlies[[#This Row],[DateVal]],tbShillerPE[Month],tbShillerPE[PE])/100</f>
        <v>0.1802</v>
      </c>
      <c r="M171" s="45">
        <f>_xlfn.XLOOKUP(tbMonthlies[[#This Row],[DateVal]],Unemployment_Rate_History[DATE],Unemployment_Rate_History[UNRATE])/100</f>
        <v>4.5999999999999999E-2</v>
      </c>
      <c r="N171" s="46">
        <f>_xlfn.XLOOKUP(tbMonthlies[[#This Row],[DateVal]],Household_Debt_to_GDP[DATE],Household_Debt_to_GDP[HDTGPDUSQ163N],N172)</f>
        <v>98.299000000000007</v>
      </c>
    </row>
    <row r="172" spans="1:14" ht="30" customHeight="1" x14ac:dyDescent="0.25">
      <c r="A172" s="5" t="str">
        <f>TEXT(tbMonthlies[[#This Row],[DateVal]],"mmm-yy")</f>
        <v>Jul-07</v>
      </c>
      <c r="B172" s="3">
        <f>DATEVALUE(CONCATENATE("01-01-",TEXT(tbMonthlies[[#This Row],[DateVal]],"yyyy")))</f>
        <v>39083</v>
      </c>
      <c r="C172" s="20">
        <v>39264</v>
      </c>
      <c r="D172" s="13">
        <v>2.3599999999999999E-2</v>
      </c>
      <c r="E172">
        <v>208.29900000000001</v>
      </c>
      <c r="F172" s="33">
        <f>_xlfn.XLOOKUP(tbMonthlies[[#This Row],[DateVal]],GDP[DATE],GDP[GDP],F173)</f>
        <v>14564.117</v>
      </c>
      <c r="G172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15210.65</v>
      </c>
      <c r="H172" s="34" t="str">
        <f>IF(tbMonthlies[[#This Row],[Wilshire 5000 TEMP]]&lt;&gt;".",tbMonthlies[[#This Row],[Wilshire 5000 TEMP]],G173)</f>
        <v>15210.65</v>
      </c>
      <c r="I172" s="35">
        <f>tbMonthlies[[#This Row],[Wilshire 5000]]/tbMonthlies[[#This Row],[US GDP]]</f>
        <v>1.0443921866323924</v>
      </c>
      <c r="J172" s="36">
        <f>_xlfn.XLOOKUP(tbMonthlies[[#This Row],[Year]],US_Median_Income[DATE],US_Median_Income[MEPAINUSA672N])</f>
        <v>32910</v>
      </c>
      <c r="K172" s="37">
        <f>tbMonthlies[[#This Row],[CPI]]/tbMonthlies[[#This Row],[US Median Income]]*100</f>
        <v>0.63293527803099359</v>
      </c>
      <c r="L172" s="38">
        <f>_xlfn.XLOOKUP(tbMonthlies[[#This Row],[DateVal]],tbShillerPE[Month],tbShillerPE[PE])/100</f>
        <v>0.18359999999999999</v>
      </c>
      <c r="M172" s="45">
        <f>_xlfn.XLOOKUP(tbMonthlies[[#This Row],[DateVal]],Unemployment_Rate_History[DATE],Unemployment_Rate_History[UNRATE])/100</f>
        <v>4.7E-2</v>
      </c>
      <c r="N172" s="46">
        <f>_xlfn.XLOOKUP(tbMonthlies[[#This Row],[DateVal]],Household_Debt_to_GDP[DATE],Household_Debt_to_GDP[HDTGPDUSQ163N],N173)</f>
        <v>98.299000000000007</v>
      </c>
    </row>
    <row r="173" spans="1:14" ht="30" customHeight="1" x14ac:dyDescent="0.25">
      <c r="A173" s="5" t="str">
        <f>TEXT(tbMonthlies[[#This Row],[DateVal]],"mmm-yy")</f>
        <v>Jun-07</v>
      </c>
      <c r="B173" s="3">
        <f>DATEVALUE(CONCATENATE("01-01-",TEXT(tbMonthlies[[#This Row],[DateVal]],"yyyy")))</f>
        <v>39083</v>
      </c>
      <c r="C173" s="20">
        <v>39234</v>
      </c>
      <c r="D173" s="13">
        <v>2.69E-2</v>
      </c>
      <c r="E173">
        <v>208.352</v>
      </c>
      <c r="F173" s="33">
        <f>_xlfn.XLOOKUP(tbMonthlies[[#This Row],[DateVal]],GDP[DATE],GDP[GDP],F174)</f>
        <v>14402.082</v>
      </c>
      <c r="G173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15532.67</v>
      </c>
      <c r="H173" s="34" t="str">
        <f>IF(tbMonthlies[[#This Row],[Wilshire 5000 TEMP]]&lt;&gt;".",tbMonthlies[[#This Row],[Wilshire 5000 TEMP]],G174)</f>
        <v>15532.67</v>
      </c>
      <c r="I173" s="35">
        <f>tbMonthlies[[#This Row],[Wilshire 5000]]/tbMonthlies[[#This Row],[US GDP]]</f>
        <v>1.0785017055172994</v>
      </c>
      <c r="J173" s="36">
        <f>_xlfn.XLOOKUP(tbMonthlies[[#This Row],[Year]],US_Median_Income[DATE],US_Median_Income[MEPAINUSA672N])</f>
        <v>32910</v>
      </c>
      <c r="K173" s="37">
        <f>tbMonthlies[[#This Row],[CPI]]/tbMonthlies[[#This Row],[US Median Income]]*100</f>
        <v>0.63309632330598609</v>
      </c>
      <c r="L173" s="38">
        <f>_xlfn.XLOOKUP(tbMonthlies[[#This Row],[DateVal]],tbShillerPE[Month],tbShillerPE[PE])/100</f>
        <v>0.17829999999999999</v>
      </c>
      <c r="M173" s="45">
        <f>_xlfn.XLOOKUP(tbMonthlies[[#This Row],[DateVal]],Unemployment_Rate_History[DATE],Unemployment_Rate_History[UNRATE])/100</f>
        <v>4.5999999999999999E-2</v>
      </c>
      <c r="N173" s="46">
        <f>_xlfn.XLOOKUP(tbMonthlies[[#This Row],[DateVal]],Household_Debt_to_GDP[DATE],Household_Debt_to_GDP[HDTGPDUSQ163N],N174)</f>
        <v>97.605000000000004</v>
      </c>
    </row>
    <row r="174" spans="1:14" ht="30" customHeight="1" x14ac:dyDescent="0.25">
      <c r="A174" s="5" t="str">
        <f>TEXT(tbMonthlies[[#This Row],[DateVal]],"mmm-yy")</f>
        <v>May-07</v>
      </c>
      <c r="B174" s="3">
        <f>DATEVALUE(CONCATENATE("01-01-",TEXT(tbMonthlies[[#This Row],[DateVal]],"yyyy")))</f>
        <v>39083</v>
      </c>
      <c r="C174" s="20">
        <v>39203</v>
      </c>
      <c r="D174" s="13">
        <v>2.69E-2</v>
      </c>
      <c r="E174">
        <v>207.94900000000001</v>
      </c>
      <c r="F174" s="33">
        <f>_xlfn.XLOOKUP(tbMonthlies[[#This Row],[DateVal]],GDP[DATE],GDP[GDP],F175)</f>
        <v>14402.082</v>
      </c>
      <c r="G174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14983.85</v>
      </c>
      <c r="H174" s="34" t="str">
        <f>IF(tbMonthlies[[#This Row],[Wilshire 5000 TEMP]]&lt;&gt;".",tbMonthlies[[#This Row],[Wilshire 5000 TEMP]],G175)</f>
        <v>14983.85</v>
      </c>
      <c r="I174" s="35">
        <f>tbMonthlies[[#This Row],[Wilshire 5000]]/tbMonthlies[[#This Row],[US GDP]]</f>
        <v>1.0403947151529898</v>
      </c>
      <c r="J174" s="36">
        <f>_xlfn.XLOOKUP(tbMonthlies[[#This Row],[Year]],US_Median_Income[DATE],US_Median_Income[MEPAINUSA672N])</f>
        <v>32910</v>
      </c>
      <c r="K174" s="37">
        <f>tbMonthlies[[#This Row],[CPI]]/tbMonthlies[[#This Row],[US Median Income]]*100</f>
        <v>0.63187177149802487</v>
      </c>
      <c r="L174" s="38">
        <f>_xlfn.XLOOKUP(tbMonthlies[[#This Row],[DateVal]],tbShillerPE[Month],tbShillerPE[PE])/100</f>
        <v>0.17920000000000003</v>
      </c>
      <c r="M174" s="45">
        <f>_xlfn.XLOOKUP(tbMonthlies[[#This Row],[DateVal]],Unemployment_Rate_History[DATE],Unemployment_Rate_History[UNRATE])/100</f>
        <v>4.4000000000000004E-2</v>
      </c>
      <c r="N174" s="46">
        <f>_xlfn.XLOOKUP(tbMonthlies[[#This Row],[DateVal]],Household_Debt_to_GDP[DATE],Household_Debt_to_GDP[HDTGPDUSQ163N],N175)</f>
        <v>97.605000000000004</v>
      </c>
    </row>
    <row r="175" spans="1:14" ht="30" customHeight="1" x14ac:dyDescent="0.25">
      <c r="A175" s="5" t="str">
        <f>TEXT(tbMonthlies[[#This Row],[DateVal]],"mmm-yy")</f>
        <v>Apr-07</v>
      </c>
      <c r="B175" s="3">
        <f>DATEVALUE(CONCATENATE("01-01-",TEXT(tbMonthlies[[#This Row],[DateVal]],"yyyy")))</f>
        <v>39083</v>
      </c>
      <c r="C175" s="20">
        <v>39173</v>
      </c>
      <c r="D175" s="13">
        <v>2.5700000000000001E-2</v>
      </c>
      <c r="E175">
        <v>206.68600000000001</v>
      </c>
      <c r="F175" s="33">
        <f>_xlfn.XLOOKUP(tbMonthlies[[#This Row],[DateVal]],GDP[DATE],GDP[GDP],F176)</f>
        <v>14402.082</v>
      </c>
      <c r="G175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14409.27</v>
      </c>
      <c r="H175" s="34" t="str">
        <f>IF(tbMonthlies[[#This Row],[Wilshire 5000 TEMP]]&lt;&gt;".",tbMonthlies[[#This Row],[Wilshire 5000 TEMP]],G176)</f>
        <v>14409.27</v>
      </c>
      <c r="I175" s="35">
        <f>tbMonthlies[[#This Row],[Wilshire 5000]]/tbMonthlies[[#This Row],[US GDP]]</f>
        <v>1.0004990945059193</v>
      </c>
      <c r="J175" s="36">
        <f>_xlfn.XLOOKUP(tbMonthlies[[#This Row],[Year]],US_Median_Income[DATE],US_Median_Income[MEPAINUSA672N])</f>
        <v>32910</v>
      </c>
      <c r="K175" s="37">
        <f>tbMonthlies[[#This Row],[CPI]]/tbMonthlies[[#This Row],[US Median Income]]*100</f>
        <v>0.62803403220905496</v>
      </c>
      <c r="L175" s="38">
        <f>_xlfn.XLOOKUP(tbMonthlies[[#This Row],[DateVal]],tbShillerPE[Month],tbShillerPE[PE])/100</f>
        <v>0.17480000000000001</v>
      </c>
      <c r="M175" s="45">
        <f>_xlfn.XLOOKUP(tbMonthlies[[#This Row],[DateVal]],Unemployment_Rate_History[DATE],Unemployment_Rate_History[UNRATE])/100</f>
        <v>4.4999999999999998E-2</v>
      </c>
      <c r="N175" s="46">
        <f>_xlfn.XLOOKUP(tbMonthlies[[#This Row],[DateVal]],Household_Debt_to_GDP[DATE],Household_Debt_to_GDP[HDTGPDUSQ163N],N176)</f>
        <v>97.605000000000004</v>
      </c>
    </row>
    <row r="176" spans="1:14" ht="30" customHeight="1" x14ac:dyDescent="0.25">
      <c r="A176" s="5" t="str">
        <f>TEXT(tbMonthlies[[#This Row],[DateVal]],"mmm-yy")</f>
        <v>Mar-07</v>
      </c>
      <c r="B176" s="3">
        <f>DATEVALUE(CONCATENATE("01-01-",TEXT(tbMonthlies[[#This Row],[DateVal]],"yyyy")))</f>
        <v>39083</v>
      </c>
      <c r="C176" s="20">
        <v>39142</v>
      </c>
      <c r="D176" s="13">
        <v>2.7799999999999998E-2</v>
      </c>
      <c r="E176">
        <v>205.352</v>
      </c>
      <c r="F176" s="33">
        <f>_xlfn.XLOOKUP(tbMonthlies[[#This Row],[DateVal]],GDP[DATE],GDP[GDP],F177)</f>
        <v>14215.651</v>
      </c>
      <c r="G176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14236.03</v>
      </c>
      <c r="H176" s="34" t="str">
        <f>IF(tbMonthlies[[#This Row],[Wilshire 5000 TEMP]]&lt;&gt;".",tbMonthlies[[#This Row],[Wilshire 5000 TEMP]],G177)</f>
        <v>14236.03</v>
      </c>
      <c r="I176" s="35">
        <f>tbMonthlies[[#This Row],[Wilshire 5000]]/tbMonthlies[[#This Row],[US GDP]]</f>
        <v>1.0014335607985874</v>
      </c>
      <c r="J176" s="36">
        <f>_xlfn.XLOOKUP(tbMonthlies[[#This Row],[Year]],US_Median_Income[DATE],US_Median_Income[MEPAINUSA672N])</f>
        <v>32910</v>
      </c>
      <c r="K176" s="37">
        <f>tbMonthlies[[#This Row],[CPI]]/tbMonthlies[[#This Row],[US Median Income]]*100</f>
        <v>0.62398055302339717</v>
      </c>
      <c r="L176" s="38">
        <f>_xlfn.XLOOKUP(tbMonthlies[[#This Row],[DateVal]],tbShillerPE[Month],tbShillerPE[PE])/100</f>
        <v>0.16920000000000002</v>
      </c>
      <c r="M176" s="45">
        <f>_xlfn.XLOOKUP(tbMonthlies[[#This Row],[DateVal]],Unemployment_Rate_History[DATE],Unemployment_Rate_History[UNRATE])/100</f>
        <v>4.4000000000000004E-2</v>
      </c>
      <c r="N176" s="46">
        <f>_xlfn.XLOOKUP(tbMonthlies[[#This Row],[DateVal]],Household_Debt_to_GDP[DATE],Household_Debt_to_GDP[HDTGPDUSQ163N],N177)</f>
        <v>96.664000000000001</v>
      </c>
    </row>
    <row r="177" spans="1:14" ht="30" customHeight="1" x14ac:dyDescent="0.25">
      <c r="A177" s="5" t="str">
        <f>TEXT(tbMonthlies[[#This Row],[DateVal]],"mmm-yy")</f>
        <v>Feb-07</v>
      </c>
      <c r="B177" s="3">
        <f>DATEVALUE(CONCATENATE("01-01-",TEXT(tbMonthlies[[#This Row],[DateVal]],"yyyy")))</f>
        <v>39083</v>
      </c>
      <c r="C177" s="20">
        <v>39114</v>
      </c>
      <c r="D177" s="13">
        <v>2.4199999999999999E-2</v>
      </c>
      <c r="E177">
        <v>203.499</v>
      </c>
      <c r="F177" s="33">
        <f>_xlfn.XLOOKUP(tbMonthlies[[#This Row],[DateVal]],GDP[DATE],GDP[GDP],F178)</f>
        <v>14215.651</v>
      </c>
      <c r="G177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14615.38</v>
      </c>
      <c r="H177" s="34" t="str">
        <f>IF(tbMonthlies[[#This Row],[Wilshire 5000 TEMP]]&lt;&gt;".",tbMonthlies[[#This Row],[Wilshire 5000 TEMP]],G178)</f>
        <v>14615.38</v>
      </c>
      <c r="I177" s="35">
        <f>tbMonthlies[[#This Row],[Wilshire 5000]]/tbMonthlies[[#This Row],[US GDP]]</f>
        <v>1.0281189373599562</v>
      </c>
      <c r="J177" s="36">
        <f>_xlfn.XLOOKUP(tbMonthlies[[#This Row],[Year]],US_Median_Income[DATE],US_Median_Income[MEPAINUSA672N])</f>
        <v>32910</v>
      </c>
      <c r="K177" s="37">
        <f>tbMonthlies[[#This Row],[CPI]]/tbMonthlies[[#This Row],[US Median Income]]*100</f>
        <v>0.61835004557885143</v>
      </c>
      <c r="L177" s="38">
        <f>_xlfn.XLOOKUP(tbMonthlies[[#This Row],[DateVal]],tbShillerPE[Month],tbShillerPE[PE])/100</f>
        <v>0.17489999999999997</v>
      </c>
      <c r="M177" s="45">
        <f>_xlfn.XLOOKUP(tbMonthlies[[#This Row],[DateVal]],Unemployment_Rate_History[DATE],Unemployment_Rate_History[UNRATE])/100</f>
        <v>4.4999999999999998E-2</v>
      </c>
      <c r="N177" s="46">
        <f>_xlfn.XLOOKUP(tbMonthlies[[#This Row],[DateVal]],Household_Debt_to_GDP[DATE],Household_Debt_to_GDP[HDTGPDUSQ163N],N178)</f>
        <v>96.664000000000001</v>
      </c>
    </row>
    <row r="178" spans="1:14" ht="30" customHeight="1" x14ac:dyDescent="0.25">
      <c r="A178" s="5" t="str">
        <f>TEXT(tbMonthlies[[#This Row],[DateVal]],"mmm-yy")</f>
        <v>Jan-07</v>
      </c>
      <c r="B178" s="3">
        <f>DATEVALUE(CONCATENATE("01-01-",TEXT(tbMonthlies[[#This Row],[DateVal]],"yyyy")))</f>
        <v>39083</v>
      </c>
      <c r="C178" s="20">
        <v>39083</v>
      </c>
      <c r="D178" s="13">
        <v>2.0799999999999999E-2</v>
      </c>
      <c r="E178">
        <v>202.416</v>
      </c>
      <c r="F178" s="33">
        <f>_xlfn.XLOOKUP(tbMonthlies[[#This Row],[DateVal]],GDP[DATE],GDP[GDP],F179)</f>
        <v>14215.651</v>
      </c>
      <c r="G178" s="34" t="str">
        <f>_xlfn.XLOOKUP(tbMonthlies[[#This Row],[DateVal]],Wilshire_5000[DATE],Wilshire_5000[WILL5000PRFC],_xlfn.XLOOKUP(tbMonthlies[[#This Row],[DateVal]]-1,Wilshire_5000[DATE],Wilshire_5000[WILL5000PRFC],_xlfn.XLOOKUP(tbMonthlies[[#This Row],[DateVal]]-2,Wilshire_5000[DATE],Wilshire_5000[WILL5000PRFC])))</f>
        <v>.</v>
      </c>
      <c r="H178" s="34">
        <f>IF(tbMonthlies[[#This Row],[Wilshire 5000 TEMP]]&lt;&gt;".",tbMonthlies[[#This Row],[Wilshire 5000 TEMP]],G179)</f>
        <v>0</v>
      </c>
      <c r="I178" s="35">
        <f>tbMonthlies[[#This Row],[Wilshire 5000]]/tbMonthlies[[#This Row],[US GDP]]</f>
        <v>0</v>
      </c>
      <c r="J178" s="36">
        <f>_xlfn.XLOOKUP(tbMonthlies[[#This Row],[Year]],US_Median_Income[DATE],US_Median_Income[MEPAINUSA672N])</f>
        <v>32910</v>
      </c>
      <c r="K178" s="37">
        <f>tbMonthlies[[#This Row],[CPI]]/tbMonthlies[[#This Row],[US Median Income]]*100</f>
        <v>0.6150592525068368</v>
      </c>
      <c r="L178" s="38">
        <f>_xlfn.XLOOKUP(tbMonthlies[[#This Row],[DateVal]],tbShillerPE[Month],tbShillerPE[PE])/100</f>
        <v>0.1736</v>
      </c>
      <c r="M178" s="45">
        <f>_xlfn.XLOOKUP(tbMonthlies[[#This Row],[DateVal]],Unemployment_Rate_History[DATE],Unemployment_Rate_History[UNRATE])/100</f>
        <v>4.5999999999999999E-2</v>
      </c>
      <c r="N178" s="46">
        <f>_xlfn.XLOOKUP(tbMonthlies[[#This Row],[DateVal]],Household_Debt_to_GDP[DATE],Household_Debt_to_GDP[HDTGPDUSQ163N],N179)</f>
        <v>96.664000000000001</v>
      </c>
    </row>
    <row r="179" spans="1:14" ht="30" customHeight="1" x14ac:dyDescent="0.25">
      <c r="A179" s="17"/>
      <c r="B179" s="17"/>
      <c r="C179" s="17"/>
      <c r="D179" s="13"/>
    </row>
    <row r="180" spans="1:14" ht="30" customHeight="1" x14ac:dyDescent="0.25">
      <c r="A180" s="17"/>
      <c r="B180" s="17"/>
      <c r="C180" s="17"/>
      <c r="D180" s="13"/>
    </row>
    <row r="181" spans="1:14" ht="30" customHeight="1" x14ac:dyDescent="0.25">
      <c r="A181" s="17"/>
      <c r="B181" s="17"/>
      <c r="C181" s="17"/>
      <c r="D181" s="13"/>
    </row>
    <row r="182" spans="1:14" ht="30" customHeight="1" x14ac:dyDescent="0.25">
      <c r="A182" s="17"/>
      <c r="B182" s="17"/>
      <c r="C182" s="17"/>
      <c r="D182" s="13"/>
    </row>
    <row r="183" spans="1:14" ht="30" customHeight="1" x14ac:dyDescent="0.25">
      <c r="A183" s="17"/>
      <c r="B183" s="17"/>
      <c r="C183" s="17"/>
      <c r="D183" s="13"/>
    </row>
    <row r="184" spans="1:14" ht="30" customHeight="1" x14ac:dyDescent="0.25">
      <c r="A184" s="17"/>
      <c r="B184" s="17"/>
      <c r="C184" s="17"/>
      <c r="D184" s="13"/>
    </row>
    <row r="185" spans="1:14" ht="30" customHeight="1" x14ac:dyDescent="0.25">
      <c r="A185" s="17"/>
      <c r="B185" s="17"/>
      <c r="C185" s="17"/>
      <c r="D185" s="13"/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8739-799D-42C4-B81E-F48BD52AB4B5}">
  <dimension ref="A1:G2613"/>
  <sheetViews>
    <sheetView workbookViewId="0">
      <selection activeCell="M47" sqref="M47"/>
    </sheetView>
  </sheetViews>
  <sheetFormatPr defaultRowHeight="14.25" x14ac:dyDescent="0.25"/>
  <cols>
    <col min="1" max="1" width="8.42578125" bestFit="1" customWidth="1"/>
    <col min="2" max="6" width="12" bestFit="1" customWidth="1"/>
    <col min="7" max="7" width="12.140625" bestFit="1" customWidth="1"/>
  </cols>
  <sheetData>
    <row r="1" spans="1:7" x14ac:dyDescent="0.25">
      <c r="A1" t="s">
        <v>0</v>
      </c>
      <c r="B1" t="s">
        <v>3</v>
      </c>
      <c r="C1" t="s">
        <v>4</v>
      </c>
      <c r="D1" t="s">
        <v>5</v>
      </c>
      <c r="E1" t="s">
        <v>11</v>
      </c>
      <c r="F1" t="s">
        <v>12</v>
      </c>
      <c r="G1" t="s">
        <v>1</v>
      </c>
    </row>
    <row r="2" spans="1:7" x14ac:dyDescent="0.25">
      <c r="A2" s="7">
        <v>41899</v>
      </c>
      <c r="B2">
        <v>465.864014</v>
      </c>
      <c r="C2">
        <v>468.17401100000001</v>
      </c>
      <c r="D2">
        <v>452.42199699999998</v>
      </c>
      <c r="E2">
        <v>457.33401500000002</v>
      </c>
      <c r="F2">
        <v>457.33401500000002</v>
      </c>
      <c r="G2">
        <v>21056800</v>
      </c>
    </row>
    <row r="3" spans="1:7" x14ac:dyDescent="0.25">
      <c r="A3" s="7">
        <v>41900</v>
      </c>
      <c r="B3">
        <v>456.85998499999999</v>
      </c>
      <c r="C3">
        <v>456.85998499999999</v>
      </c>
      <c r="D3">
        <v>413.10400399999997</v>
      </c>
      <c r="E3">
        <v>424.44000199999999</v>
      </c>
      <c r="F3">
        <v>424.44000199999999</v>
      </c>
      <c r="G3">
        <v>34483200</v>
      </c>
    </row>
    <row r="4" spans="1:7" x14ac:dyDescent="0.25">
      <c r="A4" s="7">
        <v>41901</v>
      </c>
      <c r="B4">
        <v>424.10299700000002</v>
      </c>
      <c r="C4">
        <v>427.834991</v>
      </c>
      <c r="D4">
        <v>384.53201300000001</v>
      </c>
      <c r="E4">
        <v>394.79599000000002</v>
      </c>
      <c r="F4">
        <v>394.79599000000002</v>
      </c>
      <c r="G4">
        <v>37919700</v>
      </c>
    </row>
    <row r="5" spans="1:7" x14ac:dyDescent="0.25">
      <c r="A5" s="7">
        <v>41902</v>
      </c>
      <c r="B5">
        <v>394.67300399999999</v>
      </c>
      <c r="C5">
        <v>423.29599000000002</v>
      </c>
      <c r="D5">
        <v>389.88299599999999</v>
      </c>
      <c r="E5">
        <v>408.90399200000002</v>
      </c>
      <c r="F5">
        <v>408.90399200000002</v>
      </c>
      <c r="G5">
        <v>36863600</v>
      </c>
    </row>
    <row r="6" spans="1:7" x14ac:dyDescent="0.25">
      <c r="A6" s="7">
        <v>41903</v>
      </c>
      <c r="B6">
        <v>408.084991</v>
      </c>
      <c r="C6">
        <v>412.425995</v>
      </c>
      <c r="D6">
        <v>393.18099999999998</v>
      </c>
      <c r="E6">
        <v>398.82101399999999</v>
      </c>
      <c r="F6">
        <v>398.82101399999999</v>
      </c>
      <c r="G6">
        <v>26580100</v>
      </c>
    </row>
    <row r="7" spans="1:7" x14ac:dyDescent="0.25">
      <c r="A7" s="7">
        <v>41904</v>
      </c>
      <c r="B7">
        <v>399.10000600000001</v>
      </c>
      <c r="C7">
        <v>406.91598499999998</v>
      </c>
      <c r="D7">
        <v>397.13000499999998</v>
      </c>
      <c r="E7">
        <v>402.15200800000002</v>
      </c>
      <c r="F7">
        <v>402.15200800000002</v>
      </c>
      <c r="G7">
        <v>24127600</v>
      </c>
    </row>
    <row r="8" spans="1:7" x14ac:dyDescent="0.25">
      <c r="A8" s="7">
        <v>41905</v>
      </c>
      <c r="B8">
        <v>402.09201000000002</v>
      </c>
      <c r="C8">
        <v>441.557007</v>
      </c>
      <c r="D8">
        <v>396.19699100000003</v>
      </c>
      <c r="E8">
        <v>435.79098499999998</v>
      </c>
      <c r="F8">
        <v>435.79098499999998</v>
      </c>
      <c r="G8">
        <v>45099500</v>
      </c>
    </row>
    <row r="9" spans="1:7" x14ac:dyDescent="0.25">
      <c r="A9" s="7">
        <v>41906</v>
      </c>
      <c r="B9">
        <v>435.75100700000002</v>
      </c>
      <c r="C9">
        <v>436.11200000000002</v>
      </c>
      <c r="D9">
        <v>421.13198899999998</v>
      </c>
      <c r="E9">
        <v>423.20498700000002</v>
      </c>
      <c r="F9">
        <v>423.20498700000002</v>
      </c>
      <c r="G9">
        <v>30627700</v>
      </c>
    </row>
    <row r="10" spans="1:7" x14ac:dyDescent="0.25">
      <c r="A10" s="7">
        <v>41907</v>
      </c>
      <c r="B10">
        <v>423.15600599999999</v>
      </c>
      <c r="C10">
        <v>423.51998900000001</v>
      </c>
      <c r="D10">
        <v>409.46798699999999</v>
      </c>
      <c r="E10">
        <v>411.574005</v>
      </c>
      <c r="F10">
        <v>411.574005</v>
      </c>
      <c r="G10">
        <v>26814400</v>
      </c>
    </row>
    <row r="11" spans="1:7" x14ac:dyDescent="0.25">
      <c r="A11" s="7">
        <v>41908</v>
      </c>
      <c r="B11">
        <v>411.42898600000001</v>
      </c>
      <c r="C11">
        <v>414.93798800000002</v>
      </c>
      <c r="D11">
        <v>400.00900300000001</v>
      </c>
      <c r="E11">
        <v>404.42498799999998</v>
      </c>
      <c r="F11">
        <v>404.42498799999998</v>
      </c>
      <c r="G11">
        <v>21460800</v>
      </c>
    </row>
    <row r="12" spans="1:7" x14ac:dyDescent="0.25">
      <c r="A12" s="7">
        <v>41909</v>
      </c>
      <c r="B12">
        <v>403.55599999999998</v>
      </c>
      <c r="C12">
        <v>406.62298600000003</v>
      </c>
      <c r="D12">
        <v>397.37200899999999</v>
      </c>
      <c r="E12">
        <v>399.51998900000001</v>
      </c>
      <c r="F12">
        <v>399.51998900000001</v>
      </c>
      <c r="G12">
        <v>15029300</v>
      </c>
    </row>
    <row r="13" spans="1:7" x14ac:dyDescent="0.25">
      <c r="A13" s="7">
        <v>41910</v>
      </c>
      <c r="B13">
        <v>399.47100799999998</v>
      </c>
      <c r="C13">
        <v>401.016998</v>
      </c>
      <c r="D13">
        <v>374.33200099999999</v>
      </c>
      <c r="E13">
        <v>377.18099999999998</v>
      </c>
      <c r="F13">
        <v>377.18099999999998</v>
      </c>
      <c r="G13">
        <v>23613300</v>
      </c>
    </row>
    <row r="14" spans="1:7" x14ac:dyDescent="0.25">
      <c r="A14" s="7">
        <v>41911</v>
      </c>
      <c r="B14">
        <v>376.92800899999997</v>
      </c>
      <c r="C14">
        <v>385.21099900000002</v>
      </c>
      <c r="D14">
        <v>372.23998999999998</v>
      </c>
      <c r="E14">
        <v>375.46701000000002</v>
      </c>
      <c r="F14">
        <v>375.46701000000002</v>
      </c>
      <c r="G14">
        <v>32497700</v>
      </c>
    </row>
    <row r="15" spans="1:7" x14ac:dyDescent="0.25">
      <c r="A15" s="7">
        <v>41912</v>
      </c>
      <c r="B15">
        <v>376.08801299999999</v>
      </c>
      <c r="C15">
        <v>390.97699</v>
      </c>
      <c r="D15">
        <v>373.442993</v>
      </c>
      <c r="E15">
        <v>386.94400000000002</v>
      </c>
      <c r="F15">
        <v>386.94400000000002</v>
      </c>
      <c r="G15">
        <v>34707300</v>
      </c>
    </row>
    <row r="16" spans="1:7" x14ac:dyDescent="0.25">
      <c r="A16" s="7">
        <v>41913</v>
      </c>
      <c r="B16">
        <v>387.42700200000002</v>
      </c>
      <c r="C16">
        <v>391.37899800000002</v>
      </c>
      <c r="D16">
        <v>380.77999899999998</v>
      </c>
      <c r="E16">
        <v>383.61498999999998</v>
      </c>
      <c r="F16">
        <v>383.61498999999998</v>
      </c>
      <c r="G16">
        <v>26229400</v>
      </c>
    </row>
    <row r="17" spans="1:7" x14ac:dyDescent="0.25">
      <c r="A17" s="7">
        <v>41914</v>
      </c>
      <c r="B17">
        <v>383.98800699999998</v>
      </c>
      <c r="C17">
        <v>385.49700899999999</v>
      </c>
      <c r="D17">
        <v>372.94601399999999</v>
      </c>
      <c r="E17">
        <v>375.07199100000003</v>
      </c>
      <c r="F17">
        <v>375.07199100000003</v>
      </c>
      <c r="G17">
        <v>21777700</v>
      </c>
    </row>
    <row r="18" spans="1:7" x14ac:dyDescent="0.25">
      <c r="A18" s="7">
        <v>41915</v>
      </c>
      <c r="B18">
        <v>375.18099999999998</v>
      </c>
      <c r="C18">
        <v>377.69500699999998</v>
      </c>
      <c r="D18">
        <v>357.85900900000001</v>
      </c>
      <c r="E18">
        <v>359.51199300000002</v>
      </c>
      <c r="F18">
        <v>359.51199300000002</v>
      </c>
      <c r="G18">
        <v>30901200</v>
      </c>
    </row>
    <row r="19" spans="1:7" x14ac:dyDescent="0.25">
      <c r="A19" s="7">
        <v>41916</v>
      </c>
      <c r="B19">
        <v>359.891998</v>
      </c>
      <c r="C19">
        <v>364.48700000000002</v>
      </c>
      <c r="D19">
        <v>325.885986</v>
      </c>
      <c r="E19">
        <v>328.86599699999999</v>
      </c>
      <c r="F19">
        <v>328.86599699999999</v>
      </c>
      <c r="G19">
        <v>47236500</v>
      </c>
    </row>
    <row r="20" spans="1:7" x14ac:dyDescent="0.25">
      <c r="A20" s="7">
        <v>41917</v>
      </c>
      <c r="B20">
        <v>328.91598499999998</v>
      </c>
      <c r="C20">
        <v>341.800995</v>
      </c>
      <c r="D20">
        <v>289.29599000000002</v>
      </c>
      <c r="E20">
        <v>320.51001000000002</v>
      </c>
      <c r="F20">
        <v>320.51001000000002</v>
      </c>
      <c r="G20">
        <v>83308096</v>
      </c>
    </row>
    <row r="21" spans="1:7" x14ac:dyDescent="0.25">
      <c r="A21" s="7">
        <v>41918</v>
      </c>
      <c r="B21">
        <v>320.38900799999999</v>
      </c>
      <c r="C21">
        <v>345.13400300000001</v>
      </c>
      <c r="D21">
        <v>302.55999800000001</v>
      </c>
      <c r="E21">
        <v>330.07900999999998</v>
      </c>
      <c r="F21">
        <v>330.07900999999998</v>
      </c>
      <c r="G21">
        <v>79011800</v>
      </c>
    </row>
    <row r="22" spans="1:7" x14ac:dyDescent="0.25">
      <c r="A22" s="7">
        <v>41919</v>
      </c>
      <c r="B22">
        <v>330.58401500000002</v>
      </c>
      <c r="C22">
        <v>339.24700899999999</v>
      </c>
      <c r="D22">
        <v>320.48199499999998</v>
      </c>
      <c r="E22">
        <v>336.18701199999998</v>
      </c>
      <c r="F22">
        <v>336.18701199999998</v>
      </c>
      <c r="G22">
        <v>49199900</v>
      </c>
    </row>
    <row r="23" spans="1:7" x14ac:dyDescent="0.25">
      <c r="A23" s="7">
        <v>41920</v>
      </c>
      <c r="B23">
        <v>336.11599699999999</v>
      </c>
      <c r="C23">
        <v>354.364014</v>
      </c>
      <c r="D23">
        <v>327.18798800000002</v>
      </c>
      <c r="E23">
        <v>352.94000199999999</v>
      </c>
      <c r="F23">
        <v>352.94000199999999</v>
      </c>
      <c r="G23">
        <v>54736300</v>
      </c>
    </row>
    <row r="24" spans="1:7" x14ac:dyDescent="0.25">
      <c r="A24" s="7">
        <v>41921</v>
      </c>
      <c r="B24">
        <v>352.74798600000003</v>
      </c>
      <c r="C24">
        <v>382.72601300000002</v>
      </c>
      <c r="D24">
        <v>347.68701199999998</v>
      </c>
      <c r="E24">
        <v>365.02600100000001</v>
      </c>
      <c r="F24">
        <v>365.02600100000001</v>
      </c>
      <c r="G24">
        <v>83641104</v>
      </c>
    </row>
    <row r="25" spans="1:7" x14ac:dyDescent="0.25">
      <c r="A25" s="7">
        <v>41922</v>
      </c>
      <c r="B25">
        <v>364.68701199999998</v>
      </c>
      <c r="C25">
        <v>375.06698599999999</v>
      </c>
      <c r="D25">
        <v>352.96301299999999</v>
      </c>
      <c r="E25">
        <v>361.56201199999998</v>
      </c>
      <c r="F25">
        <v>361.56201199999998</v>
      </c>
      <c r="G25">
        <v>43665700</v>
      </c>
    </row>
    <row r="26" spans="1:7" x14ac:dyDescent="0.25">
      <c r="A26" s="7">
        <v>41923</v>
      </c>
      <c r="B26">
        <v>361.36200000000002</v>
      </c>
      <c r="C26">
        <v>367.19101000000001</v>
      </c>
      <c r="D26">
        <v>355.95098899999999</v>
      </c>
      <c r="E26">
        <v>362.29901100000001</v>
      </c>
      <c r="F26">
        <v>362.29901100000001</v>
      </c>
      <c r="G26">
        <v>13345200</v>
      </c>
    </row>
    <row r="27" spans="1:7" x14ac:dyDescent="0.25">
      <c r="A27" s="7">
        <v>41924</v>
      </c>
      <c r="B27">
        <v>362.60598800000002</v>
      </c>
      <c r="C27">
        <v>379.43301400000001</v>
      </c>
      <c r="D27">
        <v>356.14401199999998</v>
      </c>
      <c r="E27">
        <v>378.54901100000001</v>
      </c>
      <c r="F27">
        <v>378.54901100000001</v>
      </c>
      <c r="G27">
        <v>17552800</v>
      </c>
    </row>
    <row r="28" spans="1:7" x14ac:dyDescent="0.25">
      <c r="A28" s="7">
        <v>41925</v>
      </c>
      <c r="B28">
        <v>377.92099000000002</v>
      </c>
      <c r="C28">
        <v>397.22601300000002</v>
      </c>
      <c r="D28">
        <v>368.89700299999998</v>
      </c>
      <c r="E28">
        <v>390.41400099999998</v>
      </c>
      <c r="F28">
        <v>390.41400099999998</v>
      </c>
      <c r="G28">
        <v>35221400</v>
      </c>
    </row>
    <row r="29" spans="1:7" x14ac:dyDescent="0.25">
      <c r="A29" s="7">
        <v>41926</v>
      </c>
      <c r="B29">
        <v>391.69198599999999</v>
      </c>
      <c r="C29">
        <v>411.69799799999998</v>
      </c>
      <c r="D29">
        <v>391.324005</v>
      </c>
      <c r="E29">
        <v>400.86999500000002</v>
      </c>
      <c r="F29">
        <v>400.86999500000002</v>
      </c>
      <c r="G29">
        <v>38491500</v>
      </c>
    </row>
    <row r="30" spans="1:7" x14ac:dyDescent="0.25">
      <c r="A30" s="7">
        <v>41927</v>
      </c>
      <c r="B30">
        <v>400.95498700000002</v>
      </c>
      <c r="C30">
        <v>402.22699</v>
      </c>
      <c r="D30">
        <v>388.76599099999999</v>
      </c>
      <c r="E30">
        <v>394.77301</v>
      </c>
      <c r="F30">
        <v>394.77301</v>
      </c>
      <c r="G30">
        <v>25267100</v>
      </c>
    </row>
    <row r="31" spans="1:7" x14ac:dyDescent="0.25">
      <c r="A31" s="7">
        <v>41928</v>
      </c>
      <c r="B31">
        <v>394.51800500000002</v>
      </c>
      <c r="C31">
        <v>398.807007</v>
      </c>
      <c r="D31">
        <v>373.07000699999998</v>
      </c>
      <c r="E31">
        <v>382.55599999999998</v>
      </c>
      <c r="F31">
        <v>382.55599999999998</v>
      </c>
      <c r="G31">
        <v>26990000</v>
      </c>
    </row>
    <row r="32" spans="1:7" x14ac:dyDescent="0.25">
      <c r="A32" s="7">
        <v>41929</v>
      </c>
      <c r="B32">
        <v>382.756012</v>
      </c>
      <c r="C32">
        <v>385.47799700000002</v>
      </c>
      <c r="D32">
        <v>375.38900799999999</v>
      </c>
      <c r="E32">
        <v>383.75799599999999</v>
      </c>
      <c r="F32">
        <v>383.75799599999999</v>
      </c>
      <c r="G32">
        <v>13600700</v>
      </c>
    </row>
    <row r="33" spans="1:7" x14ac:dyDescent="0.25">
      <c r="A33" s="7">
        <v>41930</v>
      </c>
      <c r="B33">
        <v>383.97601300000002</v>
      </c>
      <c r="C33">
        <v>395.15798999999998</v>
      </c>
      <c r="D33">
        <v>378.97100799999998</v>
      </c>
      <c r="E33">
        <v>391.44198599999999</v>
      </c>
      <c r="F33">
        <v>391.44198599999999</v>
      </c>
      <c r="G33">
        <v>11416800</v>
      </c>
    </row>
    <row r="34" spans="1:7" x14ac:dyDescent="0.25">
      <c r="A34" s="7">
        <v>41931</v>
      </c>
      <c r="B34">
        <v>391.25399800000002</v>
      </c>
      <c r="C34">
        <v>393.93899499999998</v>
      </c>
      <c r="D34">
        <v>386.45700099999999</v>
      </c>
      <c r="E34">
        <v>389.54599000000002</v>
      </c>
      <c r="F34">
        <v>389.54599000000002</v>
      </c>
      <c r="G34">
        <v>5914570</v>
      </c>
    </row>
    <row r="35" spans="1:7" x14ac:dyDescent="0.25">
      <c r="A35" s="7">
        <v>41932</v>
      </c>
      <c r="B35">
        <v>389.23098800000002</v>
      </c>
      <c r="C35">
        <v>390.08401500000002</v>
      </c>
      <c r="D35">
        <v>378.25201399999997</v>
      </c>
      <c r="E35">
        <v>382.84500100000002</v>
      </c>
      <c r="F35">
        <v>382.84500100000002</v>
      </c>
      <c r="G35">
        <v>16419000</v>
      </c>
    </row>
    <row r="36" spans="1:7" x14ac:dyDescent="0.25">
      <c r="A36" s="7">
        <v>41933</v>
      </c>
      <c r="B36">
        <v>382.42099000000002</v>
      </c>
      <c r="C36">
        <v>392.64599600000003</v>
      </c>
      <c r="D36">
        <v>380.83401500000002</v>
      </c>
      <c r="E36">
        <v>386.47500600000001</v>
      </c>
      <c r="F36">
        <v>386.47500600000001</v>
      </c>
      <c r="G36">
        <v>14188900</v>
      </c>
    </row>
    <row r="37" spans="1:7" x14ac:dyDescent="0.25">
      <c r="A37" s="7">
        <v>41934</v>
      </c>
      <c r="B37">
        <v>386.11801100000002</v>
      </c>
      <c r="C37">
        <v>388.57598899999999</v>
      </c>
      <c r="D37">
        <v>382.24899299999998</v>
      </c>
      <c r="E37">
        <v>383.15798999999998</v>
      </c>
      <c r="F37">
        <v>383.15798999999998</v>
      </c>
      <c r="G37">
        <v>11641300</v>
      </c>
    </row>
    <row r="38" spans="1:7" x14ac:dyDescent="0.25">
      <c r="A38" s="7">
        <v>41935</v>
      </c>
      <c r="B38">
        <v>382.96200599999997</v>
      </c>
      <c r="C38">
        <v>385.04800399999999</v>
      </c>
      <c r="D38">
        <v>356.44699100000003</v>
      </c>
      <c r="E38">
        <v>358.41699199999999</v>
      </c>
      <c r="F38">
        <v>358.41699199999999</v>
      </c>
      <c r="G38">
        <v>26456900</v>
      </c>
    </row>
    <row r="39" spans="1:7" x14ac:dyDescent="0.25">
      <c r="A39" s="7">
        <v>41936</v>
      </c>
      <c r="B39">
        <v>358.591003</v>
      </c>
      <c r="C39">
        <v>364.34500100000002</v>
      </c>
      <c r="D39">
        <v>353.30499300000002</v>
      </c>
      <c r="E39">
        <v>358.34500100000002</v>
      </c>
      <c r="F39">
        <v>358.34500100000002</v>
      </c>
      <c r="G39">
        <v>15585700</v>
      </c>
    </row>
    <row r="40" spans="1:7" x14ac:dyDescent="0.25">
      <c r="A40" s="7">
        <v>41937</v>
      </c>
      <c r="B40">
        <v>358.61099200000001</v>
      </c>
      <c r="C40">
        <v>359.86099200000001</v>
      </c>
      <c r="D40">
        <v>342.87701399999997</v>
      </c>
      <c r="E40">
        <v>347.27099600000003</v>
      </c>
      <c r="F40">
        <v>347.27099600000003</v>
      </c>
      <c r="G40">
        <v>18127500</v>
      </c>
    </row>
    <row r="41" spans="1:7" x14ac:dyDescent="0.25">
      <c r="A41" s="7">
        <v>41938</v>
      </c>
      <c r="B41">
        <v>347.48700000000002</v>
      </c>
      <c r="C41">
        <v>359.22100799999998</v>
      </c>
      <c r="D41">
        <v>343.93099999999998</v>
      </c>
      <c r="E41">
        <v>354.70400999999998</v>
      </c>
      <c r="F41">
        <v>354.70400999999998</v>
      </c>
      <c r="G41">
        <v>11272500</v>
      </c>
    </row>
    <row r="42" spans="1:7" x14ac:dyDescent="0.25">
      <c r="A42" s="7">
        <v>41939</v>
      </c>
      <c r="B42">
        <v>354.77700800000002</v>
      </c>
      <c r="C42">
        <v>358.63198899999998</v>
      </c>
      <c r="D42">
        <v>349.80898999999999</v>
      </c>
      <c r="E42">
        <v>352.989014</v>
      </c>
      <c r="F42">
        <v>352.989014</v>
      </c>
      <c r="G42">
        <v>13033000</v>
      </c>
    </row>
    <row r="43" spans="1:7" x14ac:dyDescent="0.25">
      <c r="A43" s="7">
        <v>41940</v>
      </c>
      <c r="B43">
        <v>353.21499599999999</v>
      </c>
      <c r="C43">
        <v>359.98400900000001</v>
      </c>
      <c r="D43">
        <v>352.67898600000001</v>
      </c>
      <c r="E43">
        <v>357.61801100000002</v>
      </c>
      <c r="F43">
        <v>357.61801100000002</v>
      </c>
      <c r="G43">
        <v>7845880</v>
      </c>
    </row>
    <row r="44" spans="1:7" x14ac:dyDescent="0.25">
      <c r="A44" s="7">
        <v>41941</v>
      </c>
      <c r="B44">
        <v>357.08898900000003</v>
      </c>
      <c r="C44">
        <v>357.83300800000001</v>
      </c>
      <c r="D44">
        <v>335.34298699999999</v>
      </c>
      <c r="E44">
        <v>335.591003</v>
      </c>
      <c r="F44">
        <v>335.591003</v>
      </c>
      <c r="G44">
        <v>18192700</v>
      </c>
    </row>
    <row r="45" spans="1:7" x14ac:dyDescent="0.25">
      <c r="A45" s="7">
        <v>41942</v>
      </c>
      <c r="B45">
        <v>335.70901500000002</v>
      </c>
      <c r="C45">
        <v>350.91299400000003</v>
      </c>
      <c r="D45">
        <v>335.07199100000003</v>
      </c>
      <c r="E45">
        <v>345.30499300000002</v>
      </c>
      <c r="F45">
        <v>345.30499300000002</v>
      </c>
      <c r="G45">
        <v>30177900</v>
      </c>
    </row>
    <row r="46" spans="1:7" x14ac:dyDescent="0.25">
      <c r="A46" s="7">
        <v>41943</v>
      </c>
      <c r="B46">
        <v>345.00900300000001</v>
      </c>
      <c r="C46">
        <v>348.04501299999998</v>
      </c>
      <c r="D46">
        <v>337.141998</v>
      </c>
      <c r="E46">
        <v>338.32101399999999</v>
      </c>
      <c r="F46">
        <v>338.32101399999999</v>
      </c>
      <c r="G46">
        <v>12545400</v>
      </c>
    </row>
    <row r="47" spans="1:7" x14ac:dyDescent="0.25">
      <c r="A47" s="7">
        <v>41944</v>
      </c>
      <c r="B47">
        <v>338.64999399999999</v>
      </c>
      <c r="C47">
        <v>340.52899200000002</v>
      </c>
      <c r="D47">
        <v>321.05499300000002</v>
      </c>
      <c r="E47">
        <v>325.74899299999998</v>
      </c>
      <c r="F47">
        <v>325.74899299999998</v>
      </c>
      <c r="G47">
        <v>16677200</v>
      </c>
    </row>
    <row r="48" spans="1:7" x14ac:dyDescent="0.25">
      <c r="A48" s="7">
        <v>41945</v>
      </c>
      <c r="B48">
        <v>326.07501200000002</v>
      </c>
      <c r="C48">
        <v>329.04998799999998</v>
      </c>
      <c r="D48">
        <v>320.62600700000002</v>
      </c>
      <c r="E48">
        <v>325.891998</v>
      </c>
      <c r="F48">
        <v>325.891998</v>
      </c>
      <c r="G48">
        <v>8603620</v>
      </c>
    </row>
    <row r="49" spans="1:7" x14ac:dyDescent="0.25">
      <c r="A49" s="7">
        <v>41946</v>
      </c>
      <c r="B49">
        <v>325.56900000000002</v>
      </c>
      <c r="C49">
        <v>334.00201399999997</v>
      </c>
      <c r="D49">
        <v>325.48098800000002</v>
      </c>
      <c r="E49">
        <v>327.55398600000001</v>
      </c>
      <c r="F49">
        <v>327.55398600000001</v>
      </c>
      <c r="G49">
        <v>12948500</v>
      </c>
    </row>
    <row r="50" spans="1:7" x14ac:dyDescent="0.25">
      <c r="A50" s="7">
        <v>41947</v>
      </c>
      <c r="B50">
        <v>327.16101099999997</v>
      </c>
      <c r="C50">
        <v>331.766998</v>
      </c>
      <c r="D50">
        <v>325.07699600000001</v>
      </c>
      <c r="E50">
        <v>330.49200400000001</v>
      </c>
      <c r="F50">
        <v>330.49200400000001</v>
      </c>
      <c r="G50">
        <v>15655500</v>
      </c>
    </row>
    <row r="51" spans="1:7" x14ac:dyDescent="0.25">
      <c r="A51" s="7">
        <v>41948</v>
      </c>
      <c r="B51">
        <v>330.68301400000001</v>
      </c>
      <c r="C51">
        <v>343.368988</v>
      </c>
      <c r="D51">
        <v>330.68301400000001</v>
      </c>
      <c r="E51">
        <v>339.48599200000001</v>
      </c>
      <c r="F51">
        <v>339.48599200000001</v>
      </c>
      <c r="G51">
        <v>19817200</v>
      </c>
    </row>
    <row r="52" spans="1:7" x14ac:dyDescent="0.25">
      <c r="A52" s="7">
        <v>41949</v>
      </c>
      <c r="B52">
        <v>339.45800800000001</v>
      </c>
      <c r="C52">
        <v>352.966003</v>
      </c>
      <c r="D52">
        <v>338.42401100000001</v>
      </c>
      <c r="E52">
        <v>349.290009</v>
      </c>
      <c r="F52">
        <v>349.290009</v>
      </c>
      <c r="G52">
        <v>18797000</v>
      </c>
    </row>
    <row r="53" spans="1:7" x14ac:dyDescent="0.25">
      <c r="A53" s="7">
        <v>41950</v>
      </c>
      <c r="B53">
        <v>349.817993</v>
      </c>
      <c r="C53">
        <v>352.73199499999998</v>
      </c>
      <c r="D53">
        <v>341.77600100000001</v>
      </c>
      <c r="E53">
        <v>342.415009</v>
      </c>
      <c r="F53">
        <v>342.415009</v>
      </c>
      <c r="G53">
        <v>16834200</v>
      </c>
    </row>
    <row r="54" spans="1:7" x14ac:dyDescent="0.25">
      <c r="A54" s="7">
        <v>41951</v>
      </c>
      <c r="B54">
        <v>342.15399200000002</v>
      </c>
      <c r="C54">
        <v>347.03201300000001</v>
      </c>
      <c r="D54">
        <v>342.15399200000002</v>
      </c>
      <c r="E54">
        <v>345.48800699999998</v>
      </c>
      <c r="F54">
        <v>345.48800699999998</v>
      </c>
      <c r="G54">
        <v>8535470</v>
      </c>
    </row>
    <row r="55" spans="1:7" x14ac:dyDescent="0.25">
      <c r="A55" s="7">
        <v>41952</v>
      </c>
      <c r="B55">
        <v>345.37600700000002</v>
      </c>
      <c r="C55">
        <v>363.62600700000002</v>
      </c>
      <c r="D55">
        <v>344.25500499999998</v>
      </c>
      <c r="E55">
        <v>363.26400799999999</v>
      </c>
      <c r="F55">
        <v>363.26400799999999</v>
      </c>
      <c r="G55">
        <v>24205600</v>
      </c>
    </row>
    <row r="56" spans="1:7" x14ac:dyDescent="0.25">
      <c r="A56" s="7">
        <v>41953</v>
      </c>
      <c r="B56">
        <v>362.26501500000001</v>
      </c>
      <c r="C56">
        <v>374.81601000000001</v>
      </c>
      <c r="D56">
        <v>357.56100500000002</v>
      </c>
      <c r="E56">
        <v>366.92401100000001</v>
      </c>
      <c r="F56">
        <v>366.92401100000001</v>
      </c>
      <c r="G56">
        <v>30450100</v>
      </c>
    </row>
    <row r="57" spans="1:7" x14ac:dyDescent="0.25">
      <c r="A57" s="7">
        <v>41954</v>
      </c>
      <c r="B57">
        <v>365.85699499999998</v>
      </c>
      <c r="C57">
        <v>371.30999800000001</v>
      </c>
      <c r="D57">
        <v>363.73498499999999</v>
      </c>
      <c r="E57">
        <v>367.69500699999998</v>
      </c>
      <c r="F57">
        <v>367.69500699999998</v>
      </c>
      <c r="G57">
        <v>15838900</v>
      </c>
    </row>
    <row r="58" spans="1:7" x14ac:dyDescent="0.25">
      <c r="A58" s="7">
        <v>41955</v>
      </c>
      <c r="B58">
        <v>367.98498499999999</v>
      </c>
      <c r="C58">
        <v>429.71798699999999</v>
      </c>
      <c r="D58">
        <v>367.98498499999999</v>
      </c>
      <c r="E58">
        <v>423.56100500000002</v>
      </c>
      <c r="F58">
        <v>423.56100500000002</v>
      </c>
      <c r="G58">
        <v>45783200</v>
      </c>
    </row>
    <row r="59" spans="1:7" x14ac:dyDescent="0.25">
      <c r="A59" s="7">
        <v>41956</v>
      </c>
      <c r="B59">
        <v>427.27301</v>
      </c>
      <c r="C59">
        <v>457.09298699999999</v>
      </c>
      <c r="D59">
        <v>401.12298600000003</v>
      </c>
      <c r="E59">
        <v>420.73498499999999</v>
      </c>
      <c r="F59">
        <v>420.73498499999999</v>
      </c>
      <c r="G59">
        <v>58945000</v>
      </c>
    </row>
    <row r="60" spans="1:7" x14ac:dyDescent="0.25">
      <c r="A60" s="7">
        <v>41957</v>
      </c>
      <c r="B60">
        <v>418.41699199999999</v>
      </c>
      <c r="C60">
        <v>419.25201399999997</v>
      </c>
      <c r="D60">
        <v>384.78900099999998</v>
      </c>
      <c r="E60">
        <v>397.817993</v>
      </c>
      <c r="F60">
        <v>397.817993</v>
      </c>
      <c r="G60">
        <v>29589200</v>
      </c>
    </row>
    <row r="61" spans="1:7" x14ac:dyDescent="0.25">
      <c r="A61" s="7">
        <v>41958</v>
      </c>
      <c r="B61">
        <v>399.64999399999999</v>
      </c>
      <c r="C61">
        <v>405.52801499999998</v>
      </c>
      <c r="D61">
        <v>371.00799599999999</v>
      </c>
      <c r="E61">
        <v>376.13299599999999</v>
      </c>
      <c r="F61">
        <v>376.13299599999999</v>
      </c>
      <c r="G61">
        <v>15727500</v>
      </c>
    </row>
    <row r="62" spans="1:7" x14ac:dyDescent="0.25">
      <c r="A62" s="7">
        <v>41959</v>
      </c>
      <c r="B62">
        <v>374.73001099999999</v>
      </c>
      <c r="C62">
        <v>390.79901100000001</v>
      </c>
      <c r="D62">
        <v>374.60199</v>
      </c>
      <c r="E62">
        <v>387.88198899999998</v>
      </c>
      <c r="F62">
        <v>387.88198899999998</v>
      </c>
      <c r="G62">
        <v>11905600</v>
      </c>
    </row>
    <row r="63" spans="1:7" x14ac:dyDescent="0.25">
      <c r="A63" s="7">
        <v>41960</v>
      </c>
      <c r="B63">
        <v>388.34899899999999</v>
      </c>
      <c r="C63">
        <v>410.199005</v>
      </c>
      <c r="D63">
        <v>377.50201399999997</v>
      </c>
      <c r="E63">
        <v>387.40798999999998</v>
      </c>
      <c r="F63">
        <v>387.40798999999998</v>
      </c>
      <c r="G63">
        <v>41518800</v>
      </c>
    </row>
    <row r="64" spans="1:7" x14ac:dyDescent="0.25">
      <c r="A64" s="7">
        <v>41961</v>
      </c>
      <c r="B64">
        <v>387.78500400000001</v>
      </c>
      <c r="C64">
        <v>392.40200800000002</v>
      </c>
      <c r="D64">
        <v>371.11700400000001</v>
      </c>
      <c r="E64">
        <v>375.19799799999998</v>
      </c>
      <c r="F64">
        <v>375.19799799999998</v>
      </c>
      <c r="G64">
        <v>32222500</v>
      </c>
    </row>
    <row r="65" spans="1:7" x14ac:dyDescent="0.25">
      <c r="A65" s="7">
        <v>41962</v>
      </c>
      <c r="B65">
        <v>373.89599600000003</v>
      </c>
      <c r="C65">
        <v>386.48098800000002</v>
      </c>
      <c r="D65">
        <v>373.89599600000003</v>
      </c>
      <c r="E65">
        <v>380.55499300000002</v>
      </c>
      <c r="F65">
        <v>380.55499300000002</v>
      </c>
      <c r="G65">
        <v>18931800</v>
      </c>
    </row>
    <row r="66" spans="1:7" x14ac:dyDescent="0.25">
      <c r="A66" s="7">
        <v>41963</v>
      </c>
      <c r="B66">
        <v>380.307007</v>
      </c>
      <c r="C66">
        <v>382.02499399999999</v>
      </c>
      <c r="D66">
        <v>356.78100599999999</v>
      </c>
      <c r="E66">
        <v>357.83999599999999</v>
      </c>
      <c r="F66">
        <v>357.83999599999999</v>
      </c>
      <c r="G66">
        <v>25233200</v>
      </c>
    </row>
    <row r="67" spans="1:7" x14ac:dyDescent="0.25">
      <c r="A67" s="7">
        <v>41964</v>
      </c>
      <c r="B67">
        <v>357.87899800000002</v>
      </c>
      <c r="C67">
        <v>357.87899800000002</v>
      </c>
      <c r="D67">
        <v>344.11200000000002</v>
      </c>
      <c r="E67">
        <v>350.84799199999998</v>
      </c>
      <c r="F67">
        <v>350.84799199999998</v>
      </c>
      <c r="G67">
        <v>29850100</v>
      </c>
    </row>
    <row r="68" spans="1:7" x14ac:dyDescent="0.25">
      <c r="A68" s="7">
        <v>41965</v>
      </c>
      <c r="B68">
        <v>351.60400399999997</v>
      </c>
      <c r="C68">
        <v>364.841003</v>
      </c>
      <c r="D68">
        <v>350.87799100000001</v>
      </c>
      <c r="E68">
        <v>352.92001299999998</v>
      </c>
      <c r="F68">
        <v>352.92001299999998</v>
      </c>
      <c r="G68">
        <v>15273000</v>
      </c>
    </row>
    <row r="69" spans="1:7" x14ac:dyDescent="0.25">
      <c r="A69" s="7">
        <v>41966</v>
      </c>
      <c r="B69">
        <v>353.17498799999998</v>
      </c>
      <c r="C69">
        <v>370.84500100000002</v>
      </c>
      <c r="D69">
        <v>353.17498799999998</v>
      </c>
      <c r="E69">
        <v>367.57299799999998</v>
      </c>
      <c r="F69">
        <v>367.57299799999998</v>
      </c>
      <c r="G69">
        <v>15151600</v>
      </c>
    </row>
    <row r="70" spans="1:7" x14ac:dyDescent="0.25">
      <c r="A70" s="7">
        <v>41967</v>
      </c>
      <c r="B70">
        <v>366.94799799999998</v>
      </c>
      <c r="C70">
        <v>387.20901500000002</v>
      </c>
      <c r="D70">
        <v>366.66900600000002</v>
      </c>
      <c r="E70">
        <v>376.90100100000001</v>
      </c>
      <c r="F70">
        <v>376.90100100000001</v>
      </c>
      <c r="G70">
        <v>30930100</v>
      </c>
    </row>
    <row r="71" spans="1:7" x14ac:dyDescent="0.25">
      <c r="A71" s="7">
        <v>41968</v>
      </c>
      <c r="B71">
        <v>376.885986</v>
      </c>
      <c r="C71">
        <v>394.70098899999999</v>
      </c>
      <c r="D71">
        <v>374.783997</v>
      </c>
      <c r="E71">
        <v>375.34799199999998</v>
      </c>
      <c r="F71">
        <v>375.34799199999998</v>
      </c>
      <c r="G71">
        <v>25442200</v>
      </c>
    </row>
    <row r="72" spans="1:7" x14ac:dyDescent="0.25">
      <c r="A72" s="7">
        <v>41969</v>
      </c>
      <c r="B72">
        <v>376.01901199999998</v>
      </c>
      <c r="C72">
        <v>377.69799799999998</v>
      </c>
      <c r="D72">
        <v>365.81601000000001</v>
      </c>
      <c r="E72">
        <v>368.36999500000002</v>
      </c>
      <c r="F72">
        <v>368.36999500000002</v>
      </c>
      <c r="G72">
        <v>18601700</v>
      </c>
    </row>
    <row r="73" spans="1:7" x14ac:dyDescent="0.25">
      <c r="A73" s="7">
        <v>41970</v>
      </c>
      <c r="B73">
        <v>370.50201399999997</v>
      </c>
      <c r="C73">
        <v>373.99200400000001</v>
      </c>
      <c r="D73">
        <v>368.28201300000001</v>
      </c>
      <c r="E73">
        <v>369.67001299999998</v>
      </c>
      <c r="F73">
        <v>369.67001299999998</v>
      </c>
      <c r="G73">
        <v>8748030</v>
      </c>
    </row>
    <row r="74" spans="1:7" x14ac:dyDescent="0.25">
      <c r="A74" s="7">
        <v>41971</v>
      </c>
      <c r="B74">
        <v>369.37399299999998</v>
      </c>
      <c r="C74">
        <v>382.83801299999999</v>
      </c>
      <c r="D74">
        <v>358.45498700000002</v>
      </c>
      <c r="E74">
        <v>376.44699100000003</v>
      </c>
      <c r="F74">
        <v>376.44699100000003</v>
      </c>
      <c r="G74">
        <v>22946500</v>
      </c>
    </row>
    <row r="75" spans="1:7" x14ac:dyDescent="0.25">
      <c r="A75" s="7">
        <v>41972</v>
      </c>
      <c r="B75">
        <v>376.15200800000002</v>
      </c>
      <c r="C75">
        <v>387.60101300000002</v>
      </c>
      <c r="D75">
        <v>372.14498900000001</v>
      </c>
      <c r="E75">
        <v>375.49099699999999</v>
      </c>
      <c r="F75">
        <v>375.49099699999999</v>
      </c>
      <c r="G75">
        <v>15375600</v>
      </c>
    </row>
    <row r="76" spans="1:7" x14ac:dyDescent="0.25">
      <c r="A76" s="7">
        <v>41973</v>
      </c>
      <c r="B76">
        <v>375.51001000000002</v>
      </c>
      <c r="C76">
        <v>382.52700800000002</v>
      </c>
      <c r="D76">
        <v>373.30898999999999</v>
      </c>
      <c r="E76">
        <v>378.04699699999998</v>
      </c>
      <c r="F76">
        <v>378.04699699999998</v>
      </c>
      <c r="G76">
        <v>9194440</v>
      </c>
    </row>
    <row r="77" spans="1:7" x14ac:dyDescent="0.25">
      <c r="A77" s="7">
        <v>41974</v>
      </c>
      <c r="B77">
        <v>378.24899299999998</v>
      </c>
      <c r="C77">
        <v>383.66198700000001</v>
      </c>
      <c r="D77">
        <v>376.66900600000002</v>
      </c>
      <c r="E77">
        <v>379.24499500000002</v>
      </c>
      <c r="F77">
        <v>379.24499500000002</v>
      </c>
      <c r="G77">
        <v>11763000</v>
      </c>
    </row>
    <row r="78" spans="1:7" x14ac:dyDescent="0.25">
      <c r="A78" s="7">
        <v>41975</v>
      </c>
      <c r="B78">
        <v>379.25</v>
      </c>
      <c r="C78">
        <v>384.03799400000003</v>
      </c>
      <c r="D78">
        <v>377.86300699999998</v>
      </c>
      <c r="E78">
        <v>381.31500199999999</v>
      </c>
      <c r="F78">
        <v>381.31500199999999</v>
      </c>
      <c r="G78">
        <v>12364100</v>
      </c>
    </row>
    <row r="79" spans="1:7" x14ac:dyDescent="0.25">
      <c r="A79" s="7">
        <v>41976</v>
      </c>
      <c r="B79">
        <v>381.72198500000002</v>
      </c>
      <c r="C79">
        <v>383.02600100000001</v>
      </c>
      <c r="D79">
        <v>374.34600799999998</v>
      </c>
      <c r="E79">
        <v>375.01001000000002</v>
      </c>
      <c r="F79">
        <v>375.01001000000002</v>
      </c>
      <c r="G79">
        <v>13340100</v>
      </c>
    </row>
    <row r="80" spans="1:7" x14ac:dyDescent="0.25">
      <c r="A80" s="7">
        <v>41977</v>
      </c>
      <c r="B80">
        <v>375.71798699999999</v>
      </c>
      <c r="C80">
        <v>378.65499899999998</v>
      </c>
      <c r="D80">
        <v>367.75900300000001</v>
      </c>
      <c r="E80">
        <v>369.60400399999997</v>
      </c>
      <c r="F80">
        <v>369.60400399999997</v>
      </c>
      <c r="G80">
        <v>14529600</v>
      </c>
    </row>
    <row r="81" spans="1:7" x14ac:dyDescent="0.25">
      <c r="A81" s="7">
        <v>41978</v>
      </c>
      <c r="B81">
        <v>369.44198599999999</v>
      </c>
      <c r="C81">
        <v>379.19198599999999</v>
      </c>
      <c r="D81">
        <v>365.756012</v>
      </c>
      <c r="E81">
        <v>376.85400399999997</v>
      </c>
      <c r="F81">
        <v>376.85400399999997</v>
      </c>
      <c r="G81">
        <v>15181800</v>
      </c>
    </row>
    <row r="82" spans="1:7" x14ac:dyDescent="0.25">
      <c r="A82" s="7">
        <v>41979</v>
      </c>
      <c r="B82">
        <v>376.75698899999998</v>
      </c>
      <c r="C82">
        <v>378.44799799999998</v>
      </c>
      <c r="D82">
        <v>370.94500699999998</v>
      </c>
      <c r="E82">
        <v>374.78500400000001</v>
      </c>
      <c r="F82">
        <v>374.78500400000001</v>
      </c>
      <c r="G82">
        <v>7009320</v>
      </c>
    </row>
    <row r="83" spans="1:7" x14ac:dyDescent="0.25">
      <c r="A83" s="7">
        <v>41980</v>
      </c>
      <c r="B83">
        <v>374.83599900000002</v>
      </c>
      <c r="C83">
        <v>376.29199199999999</v>
      </c>
      <c r="D83">
        <v>373.27499399999999</v>
      </c>
      <c r="E83">
        <v>375.09500100000002</v>
      </c>
      <c r="F83">
        <v>375.09500100000002</v>
      </c>
      <c r="G83">
        <v>6491650</v>
      </c>
    </row>
    <row r="84" spans="1:7" x14ac:dyDescent="0.25">
      <c r="A84" s="7">
        <v>41981</v>
      </c>
      <c r="B84">
        <v>374.96499599999999</v>
      </c>
      <c r="C84">
        <v>376.02899200000002</v>
      </c>
      <c r="D84">
        <v>361.885986</v>
      </c>
      <c r="E84">
        <v>361.908997</v>
      </c>
      <c r="F84">
        <v>361.908997</v>
      </c>
      <c r="G84">
        <v>18898700</v>
      </c>
    </row>
    <row r="85" spans="1:7" x14ac:dyDescent="0.25">
      <c r="A85" s="7">
        <v>41982</v>
      </c>
      <c r="B85">
        <v>361.89498900000001</v>
      </c>
      <c r="C85">
        <v>363.06698599999999</v>
      </c>
      <c r="D85">
        <v>344.95098899999999</v>
      </c>
      <c r="E85">
        <v>352.21899400000001</v>
      </c>
      <c r="F85">
        <v>352.21899400000001</v>
      </c>
      <c r="G85">
        <v>32915500</v>
      </c>
    </row>
    <row r="86" spans="1:7" x14ac:dyDescent="0.25">
      <c r="A86" s="7">
        <v>41983</v>
      </c>
      <c r="B86">
        <v>352.20498700000002</v>
      </c>
      <c r="C86">
        <v>352.38400300000001</v>
      </c>
      <c r="D86">
        <v>346.36498999999998</v>
      </c>
      <c r="E86">
        <v>346.36498999999998</v>
      </c>
      <c r="F86">
        <v>346.36498999999998</v>
      </c>
      <c r="G86">
        <v>16427700</v>
      </c>
    </row>
    <row r="87" spans="1:7" x14ac:dyDescent="0.25">
      <c r="A87" s="7">
        <v>41984</v>
      </c>
      <c r="B87">
        <v>344.33999599999999</v>
      </c>
      <c r="C87">
        <v>361.35699499999998</v>
      </c>
      <c r="D87">
        <v>338.76299999999998</v>
      </c>
      <c r="E87">
        <v>350.506012</v>
      </c>
      <c r="F87">
        <v>350.506012</v>
      </c>
      <c r="G87">
        <v>32431300</v>
      </c>
    </row>
    <row r="88" spans="1:7" x14ac:dyDescent="0.25">
      <c r="A88" s="7">
        <v>41985</v>
      </c>
      <c r="B88">
        <v>350.83300800000001</v>
      </c>
      <c r="C88">
        <v>352.983002</v>
      </c>
      <c r="D88">
        <v>349.29098499999998</v>
      </c>
      <c r="E88">
        <v>352.54199199999999</v>
      </c>
      <c r="F88">
        <v>352.54199199999999</v>
      </c>
      <c r="G88">
        <v>16989800</v>
      </c>
    </row>
    <row r="89" spans="1:7" x14ac:dyDescent="0.25">
      <c r="A89" s="7">
        <v>41986</v>
      </c>
      <c r="B89">
        <v>352.381012</v>
      </c>
      <c r="C89">
        <v>352.381012</v>
      </c>
      <c r="D89">
        <v>346.58801299999999</v>
      </c>
      <c r="E89">
        <v>347.37600700000002</v>
      </c>
      <c r="F89">
        <v>347.37600700000002</v>
      </c>
      <c r="G89">
        <v>11675900</v>
      </c>
    </row>
    <row r="90" spans="1:7" x14ac:dyDescent="0.25">
      <c r="A90" s="7">
        <v>41987</v>
      </c>
      <c r="B90">
        <v>346.72699</v>
      </c>
      <c r="C90">
        <v>353.31601000000001</v>
      </c>
      <c r="D90">
        <v>345.41799900000001</v>
      </c>
      <c r="E90">
        <v>351.63198899999998</v>
      </c>
      <c r="F90">
        <v>351.63198899999998</v>
      </c>
      <c r="G90">
        <v>12415200</v>
      </c>
    </row>
    <row r="91" spans="1:7" x14ac:dyDescent="0.25">
      <c r="A91" s="7">
        <v>41988</v>
      </c>
      <c r="B91">
        <v>351.36099200000001</v>
      </c>
      <c r="C91">
        <v>351.81500199999999</v>
      </c>
      <c r="D91">
        <v>344.93398999999999</v>
      </c>
      <c r="E91">
        <v>345.34500100000002</v>
      </c>
      <c r="F91">
        <v>345.34500100000002</v>
      </c>
      <c r="G91">
        <v>17264200</v>
      </c>
    </row>
    <row r="92" spans="1:7" x14ac:dyDescent="0.25">
      <c r="A92" s="7">
        <v>41989</v>
      </c>
      <c r="B92">
        <v>345.67300399999999</v>
      </c>
      <c r="C92">
        <v>345.85900900000001</v>
      </c>
      <c r="D92">
        <v>327.06201199999998</v>
      </c>
      <c r="E92">
        <v>327.06201199999998</v>
      </c>
      <c r="F92">
        <v>327.06201199999998</v>
      </c>
      <c r="G92">
        <v>30864900</v>
      </c>
    </row>
    <row r="93" spans="1:7" x14ac:dyDescent="0.25">
      <c r="A93" s="7">
        <v>41990</v>
      </c>
      <c r="B93">
        <v>326.85501099999999</v>
      </c>
      <c r="C93">
        <v>333.95400999999998</v>
      </c>
      <c r="D93">
        <v>315.15200800000002</v>
      </c>
      <c r="E93">
        <v>319.77600100000001</v>
      </c>
      <c r="F93">
        <v>319.77600100000001</v>
      </c>
      <c r="G93">
        <v>37567900</v>
      </c>
    </row>
    <row r="94" spans="1:7" x14ac:dyDescent="0.25">
      <c r="A94" s="7">
        <v>41991</v>
      </c>
      <c r="B94">
        <v>319.78500400000001</v>
      </c>
      <c r="C94">
        <v>323.70901500000002</v>
      </c>
      <c r="D94">
        <v>304.23199499999998</v>
      </c>
      <c r="E94">
        <v>311.39599600000003</v>
      </c>
      <c r="F94">
        <v>311.39599600000003</v>
      </c>
      <c r="G94">
        <v>39173000</v>
      </c>
    </row>
    <row r="95" spans="1:7" x14ac:dyDescent="0.25">
      <c r="A95" s="7">
        <v>41992</v>
      </c>
      <c r="B95">
        <v>311.17898600000001</v>
      </c>
      <c r="C95">
        <v>318.53298999999998</v>
      </c>
      <c r="D95">
        <v>306.76901199999998</v>
      </c>
      <c r="E95">
        <v>317.84298699999999</v>
      </c>
      <c r="F95">
        <v>317.84298699999999</v>
      </c>
      <c r="G95">
        <v>23823100</v>
      </c>
    </row>
    <row r="96" spans="1:7" x14ac:dyDescent="0.25">
      <c r="A96" s="7">
        <v>41993</v>
      </c>
      <c r="B96">
        <v>317.618988</v>
      </c>
      <c r="C96">
        <v>330.32501200000002</v>
      </c>
      <c r="D96">
        <v>316.04400600000002</v>
      </c>
      <c r="E96">
        <v>329.95599399999998</v>
      </c>
      <c r="F96">
        <v>329.95599399999998</v>
      </c>
      <c r="G96">
        <v>20856700</v>
      </c>
    </row>
    <row r="97" spans="1:7" x14ac:dyDescent="0.25">
      <c r="A97" s="7">
        <v>41994</v>
      </c>
      <c r="B97">
        <v>329.54299900000001</v>
      </c>
      <c r="C97">
        <v>329.62899800000002</v>
      </c>
      <c r="D97">
        <v>318.90301499999998</v>
      </c>
      <c r="E97">
        <v>320.84298699999999</v>
      </c>
      <c r="F97">
        <v>320.84298699999999</v>
      </c>
      <c r="G97">
        <v>15207600</v>
      </c>
    </row>
    <row r="98" spans="1:7" x14ac:dyDescent="0.25">
      <c r="A98" s="7">
        <v>41995</v>
      </c>
      <c r="B98">
        <v>321.067993</v>
      </c>
      <c r="C98">
        <v>334.11700400000001</v>
      </c>
      <c r="D98">
        <v>320.42498799999998</v>
      </c>
      <c r="E98">
        <v>331.885986</v>
      </c>
      <c r="F98">
        <v>331.885986</v>
      </c>
      <c r="G98">
        <v>22315100</v>
      </c>
    </row>
    <row r="99" spans="1:7" x14ac:dyDescent="0.25">
      <c r="A99" s="7">
        <v>41996</v>
      </c>
      <c r="B99">
        <v>332.016998</v>
      </c>
      <c r="C99">
        <v>336.28698700000001</v>
      </c>
      <c r="D99">
        <v>329.60199</v>
      </c>
      <c r="E99">
        <v>334.57199100000003</v>
      </c>
      <c r="F99">
        <v>334.57199100000003</v>
      </c>
      <c r="G99">
        <v>16574200</v>
      </c>
    </row>
    <row r="100" spans="1:7" x14ac:dyDescent="0.25">
      <c r="A100" s="7">
        <v>41997</v>
      </c>
      <c r="B100">
        <v>334.38501000000002</v>
      </c>
      <c r="C100">
        <v>334.74099699999999</v>
      </c>
      <c r="D100">
        <v>321.35699499999998</v>
      </c>
      <c r="E100">
        <v>322.533997</v>
      </c>
      <c r="F100">
        <v>322.533997</v>
      </c>
      <c r="G100">
        <v>15092300</v>
      </c>
    </row>
    <row r="101" spans="1:7" x14ac:dyDescent="0.25">
      <c r="A101" s="7">
        <v>41998</v>
      </c>
      <c r="B101">
        <v>322.28601099999997</v>
      </c>
      <c r="C101">
        <v>322.67001299999998</v>
      </c>
      <c r="D101">
        <v>316.95800800000001</v>
      </c>
      <c r="E101">
        <v>319.00799599999999</v>
      </c>
      <c r="F101">
        <v>319.00799599999999</v>
      </c>
      <c r="G101">
        <v>9883640</v>
      </c>
    </row>
    <row r="102" spans="1:7" x14ac:dyDescent="0.25">
      <c r="A102" s="7">
        <v>41999</v>
      </c>
      <c r="B102">
        <v>319.15200800000002</v>
      </c>
      <c r="C102">
        <v>331.42401100000001</v>
      </c>
      <c r="D102">
        <v>316.62701399999997</v>
      </c>
      <c r="E102">
        <v>327.92401100000001</v>
      </c>
      <c r="F102">
        <v>327.92401100000001</v>
      </c>
      <c r="G102">
        <v>16410500</v>
      </c>
    </row>
    <row r="103" spans="1:7" x14ac:dyDescent="0.25">
      <c r="A103" s="7">
        <v>42000</v>
      </c>
      <c r="B103">
        <v>327.58300800000001</v>
      </c>
      <c r="C103">
        <v>328.91101099999997</v>
      </c>
      <c r="D103">
        <v>312.63000499999998</v>
      </c>
      <c r="E103">
        <v>315.86300699999998</v>
      </c>
      <c r="F103">
        <v>315.86300699999998</v>
      </c>
      <c r="G103">
        <v>15185200</v>
      </c>
    </row>
    <row r="104" spans="1:7" x14ac:dyDescent="0.25">
      <c r="A104" s="7">
        <v>42001</v>
      </c>
      <c r="B104">
        <v>316.16000400000001</v>
      </c>
      <c r="C104">
        <v>320.02801499999998</v>
      </c>
      <c r="D104">
        <v>311.07800300000002</v>
      </c>
      <c r="E104">
        <v>317.239014</v>
      </c>
      <c r="F104">
        <v>317.239014</v>
      </c>
      <c r="G104">
        <v>11676600</v>
      </c>
    </row>
    <row r="105" spans="1:7" x14ac:dyDescent="0.25">
      <c r="A105" s="7">
        <v>42002</v>
      </c>
      <c r="B105">
        <v>317.70098899999999</v>
      </c>
      <c r="C105">
        <v>320.266998</v>
      </c>
      <c r="D105">
        <v>312.307007</v>
      </c>
      <c r="E105">
        <v>312.67001299999998</v>
      </c>
      <c r="F105">
        <v>312.67001299999998</v>
      </c>
      <c r="G105">
        <v>12302500</v>
      </c>
    </row>
    <row r="106" spans="1:7" x14ac:dyDescent="0.25">
      <c r="A106" s="7">
        <v>42003</v>
      </c>
      <c r="B106">
        <v>312.71899400000001</v>
      </c>
      <c r="C106">
        <v>314.80898999999999</v>
      </c>
      <c r="D106">
        <v>309.37298600000003</v>
      </c>
      <c r="E106">
        <v>310.73700000000002</v>
      </c>
      <c r="F106">
        <v>310.73700000000002</v>
      </c>
      <c r="G106">
        <v>12528300</v>
      </c>
    </row>
    <row r="107" spans="1:7" x14ac:dyDescent="0.25">
      <c r="A107" s="7">
        <v>42004</v>
      </c>
      <c r="B107">
        <v>310.91400099999998</v>
      </c>
      <c r="C107">
        <v>320.192993</v>
      </c>
      <c r="D107">
        <v>310.21099900000002</v>
      </c>
      <c r="E107">
        <v>320.192993</v>
      </c>
      <c r="F107">
        <v>320.192993</v>
      </c>
      <c r="G107">
        <v>13942900</v>
      </c>
    </row>
    <row r="108" spans="1:7" x14ac:dyDescent="0.25">
      <c r="A108" s="7">
        <v>42005</v>
      </c>
      <c r="B108">
        <v>320.43499800000001</v>
      </c>
      <c r="C108">
        <v>320.43499800000001</v>
      </c>
      <c r="D108">
        <v>314.00299100000001</v>
      </c>
      <c r="E108">
        <v>314.24899299999998</v>
      </c>
      <c r="F108">
        <v>314.24899299999998</v>
      </c>
      <c r="G108">
        <v>8036550</v>
      </c>
    </row>
    <row r="109" spans="1:7" x14ac:dyDescent="0.25">
      <c r="A109" s="7">
        <v>42006</v>
      </c>
      <c r="B109">
        <v>314.07900999999998</v>
      </c>
      <c r="C109">
        <v>315.83898900000003</v>
      </c>
      <c r="D109">
        <v>313.56500199999999</v>
      </c>
      <c r="E109">
        <v>315.03201300000001</v>
      </c>
      <c r="F109">
        <v>315.03201300000001</v>
      </c>
      <c r="G109">
        <v>7860650</v>
      </c>
    </row>
    <row r="110" spans="1:7" x14ac:dyDescent="0.25">
      <c r="A110" s="7">
        <v>42007</v>
      </c>
      <c r="B110">
        <v>314.84600799999998</v>
      </c>
      <c r="C110">
        <v>315.14999399999999</v>
      </c>
      <c r="D110">
        <v>281.08200099999999</v>
      </c>
      <c r="E110">
        <v>281.08200099999999</v>
      </c>
      <c r="F110">
        <v>281.08200099999999</v>
      </c>
      <c r="G110">
        <v>33054400</v>
      </c>
    </row>
    <row r="111" spans="1:7" x14ac:dyDescent="0.25">
      <c r="A111" s="7">
        <v>42008</v>
      </c>
      <c r="B111">
        <v>281.14599600000003</v>
      </c>
      <c r="C111">
        <v>287.23001099999999</v>
      </c>
      <c r="D111">
        <v>257.61200000000002</v>
      </c>
      <c r="E111">
        <v>264.19500699999998</v>
      </c>
      <c r="F111">
        <v>264.19500699999998</v>
      </c>
      <c r="G111">
        <v>55629100</v>
      </c>
    </row>
    <row r="112" spans="1:7" x14ac:dyDescent="0.25">
      <c r="A112" s="7">
        <v>42009</v>
      </c>
      <c r="B112">
        <v>265.08401500000002</v>
      </c>
      <c r="C112">
        <v>278.341003</v>
      </c>
      <c r="D112">
        <v>265.08401500000002</v>
      </c>
      <c r="E112">
        <v>274.47399899999999</v>
      </c>
      <c r="F112">
        <v>274.47399899999999</v>
      </c>
      <c r="G112">
        <v>43962800</v>
      </c>
    </row>
    <row r="113" spans="1:7" x14ac:dyDescent="0.25">
      <c r="A113" s="7">
        <v>42010</v>
      </c>
      <c r="B113">
        <v>274.61099200000001</v>
      </c>
      <c r="C113">
        <v>287.55300899999997</v>
      </c>
      <c r="D113">
        <v>272.69601399999999</v>
      </c>
      <c r="E113">
        <v>286.18899499999998</v>
      </c>
      <c r="F113">
        <v>286.18899499999998</v>
      </c>
      <c r="G113">
        <v>23245700</v>
      </c>
    </row>
    <row r="114" spans="1:7" x14ac:dyDescent="0.25">
      <c r="A114" s="7">
        <v>42011</v>
      </c>
      <c r="B114">
        <v>286.07699600000001</v>
      </c>
      <c r="C114">
        <v>298.75399800000002</v>
      </c>
      <c r="D114">
        <v>283.07900999999998</v>
      </c>
      <c r="E114">
        <v>294.33700599999997</v>
      </c>
      <c r="F114">
        <v>294.33700599999997</v>
      </c>
      <c r="G114">
        <v>24866800</v>
      </c>
    </row>
    <row r="115" spans="1:7" x14ac:dyDescent="0.25">
      <c r="A115" s="7">
        <v>42012</v>
      </c>
      <c r="B115">
        <v>294.13501000000002</v>
      </c>
      <c r="C115">
        <v>294.13501000000002</v>
      </c>
      <c r="D115">
        <v>282.17498799999998</v>
      </c>
      <c r="E115">
        <v>283.34899899999999</v>
      </c>
      <c r="F115">
        <v>283.34899899999999</v>
      </c>
      <c r="G115">
        <v>19982500</v>
      </c>
    </row>
    <row r="116" spans="1:7" x14ac:dyDescent="0.25">
      <c r="A116" s="7">
        <v>42013</v>
      </c>
      <c r="B116">
        <v>282.38299599999999</v>
      </c>
      <c r="C116">
        <v>291.114014</v>
      </c>
      <c r="D116">
        <v>280.53298999999998</v>
      </c>
      <c r="E116">
        <v>290.40798999999998</v>
      </c>
      <c r="F116">
        <v>290.40798999999998</v>
      </c>
      <c r="G116">
        <v>18718600</v>
      </c>
    </row>
    <row r="117" spans="1:7" x14ac:dyDescent="0.25">
      <c r="A117" s="7">
        <v>42014</v>
      </c>
      <c r="B117">
        <v>287.30300899999997</v>
      </c>
      <c r="C117">
        <v>288.12701399999997</v>
      </c>
      <c r="D117">
        <v>273.966003</v>
      </c>
      <c r="E117">
        <v>274.79599000000002</v>
      </c>
      <c r="F117">
        <v>274.79599000000002</v>
      </c>
      <c r="G117">
        <v>15264300</v>
      </c>
    </row>
    <row r="118" spans="1:7" x14ac:dyDescent="0.25">
      <c r="A118" s="7">
        <v>42015</v>
      </c>
      <c r="B118">
        <v>274.608002</v>
      </c>
      <c r="C118">
        <v>279.63799999999998</v>
      </c>
      <c r="D118">
        <v>265.03900099999998</v>
      </c>
      <c r="E118">
        <v>265.66000400000001</v>
      </c>
      <c r="F118">
        <v>265.66000400000001</v>
      </c>
      <c r="G118">
        <v>18200800</v>
      </c>
    </row>
    <row r="119" spans="1:7" x14ac:dyDescent="0.25">
      <c r="A119" s="7">
        <v>42016</v>
      </c>
      <c r="B119">
        <v>266.14599600000003</v>
      </c>
      <c r="C119">
        <v>272.20300300000002</v>
      </c>
      <c r="D119">
        <v>265.20001200000002</v>
      </c>
      <c r="E119">
        <v>267.79599000000002</v>
      </c>
      <c r="F119">
        <v>267.79599000000002</v>
      </c>
      <c r="G119">
        <v>18880300</v>
      </c>
    </row>
    <row r="120" spans="1:7" x14ac:dyDescent="0.25">
      <c r="A120" s="7">
        <v>42017</v>
      </c>
      <c r="B120">
        <v>267.39401199999998</v>
      </c>
      <c r="C120">
        <v>268.27700800000002</v>
      </c>
      <c r="D120">
        <v>219.90600599999999</v>
      </c>
      <c r="E120">
        <v>225.86099200000001</v>
      </c>
      <c r="F120">
        <v>225.86099200000001</v>
      </c>
      <c r="G120">
        <v>72843904</v>
      </c>
    </row>
    <row r="121" spans="1:7" x14ac:dyDescent="0.25">
      <c r="A121" s="7">
        <v>42018</v>
      </c>
      <c r="B121">
        <v>223.89399700000001</v>
      </c>
      <c r="C121">
        <v>223.89399700000001</v>
      </c>
      <c r="D121">
        <v>171.509995</v>
      </c>
      <c r="E121">
        <v>178.10299699999999</v>
      </c>
      <c r="F121">
        <v>178.10299699999999</v>
      </c>
      <c r="G121">
        <v>97638704</v>
      </c>
    </row>
    <row r="122" spans="1:7" x14ac:dyDescent="0.25">
      <c r="A122" s="7">
        <v>42019</v>
      </c>
      <c r="B122">
        <v>176.89700300000001</v>
      </c>
      <c r="C122">
        <v>229.067001</v>
      </c>
      <c r="D122">
        <v>176.89700300000001</v>
      </c>
      <c r="E122">
        <v>209.84399400000001</v>
      </c>
      <c r="F122">
        <v>209.84399400000001</v>
      </c>
      <c r="G122">
        <v>81773504</v>
      </c>
    </row>
    <row r="123" spans="1:7" x14ac:dyDescent="0.25">
      <c r="A123" s="7">
        <v>42020</v>
      </c>
      <c r="B123">
        <v>209.070007</v>
      </c>
      <c r="C123">
        <v>221.591003</v>
      </c>
      <c r="D123">
        <v>199.770996</v>
      </c>
      <c r="E123">
        <v>208.09700000000001</v>
      </c>
      <c r="F123">
        <v>208.09700000000001</v>
      </c>
      <c r="G123">
        <v>38421000</v>
      </c>
    </row>
    <row r="124" spans="1:7" x14ac:dyDescent="0.25">
      <c r="A124" s="7">
        <v>42021</v>
      </c>
      <c r="B124">
        <v>207.834</v>
      </c>
      <c r="C124">
        <v>211.73100299999999</v>
      </c>
      <c r="D124">
        <v>194.875</v>
      </c>
      <c r="E124">
        <v>199.259995</v>
      </c>
      <c r="F124">
        <v>199.259995</v>
      </c>
      <c r="G124">
        <v>23469700</v>
      </c>
    </row>
    <row r="125" spans="1:7" x14ac:dyDescent="0.25">
      <c r="A125" s="7">
        <v>42022</v>
      </c>
      <c r="B125">
        <v>200.050003</v>
      </c>
      <c r="C125">
        <v>218.695007</v>
      </c>
      <c r="D125">
        <v>194.50599700000001</v>
      </c>
      <c r="E125">
        <v>210.33900499999999</v>
      </c>
      <c r="F125">
        <v>210.33900499999999</v>
      </c>
      <c r="G125">
        <v>30085100</v>
      </c>
    </row>
    <row r="126" spans="1:7" x14ac:dyDescent="0.25">
      <c r="A126" s="7">
        <v>42023</v>
      </c>
      <c r="B126">
        <v>211.47099299999999</v>
      </c>
      <c r="C126">
        <v>216.72799699999999</v>
      </c>
      <c r="D126">
        <v>207.317993</v>
      </c>
      <c r="E126">
        <v>214.86099200000001</v>
      </c>
      <c r="F126">
        <v>214.86099200000001</v>
      </c>
      <c r="G126">
        <v>18658300</v>
      </c>
    </row>
    <row r="127" spans="1:7" x14ac:dyDescent="0.25">
      <c r="A127" s="7">
        <v>42024</v>
      </c>
      <c r="B127">
        <v>212.90699799999999</v>
      </c>
      <c r="C127">
        <v>215.24099699999999</v>
      </c>
      <c r="D127">
        <v>205.15299999999999</v>
      </c>
      <c r="E127">
        <v>211.31500199999999</v>
      </c>
      <c r="F127">
        <v>211.31500199999999</v>
      </c>
      <c r="G127">
        <v>24051100</v>
      </c>
    </row>
    <row r="128" spans="1:7" x14ac:dyDescent="0.25">
      <c r="A128" s="7">
        <v>42025</v>
      </c>
      <c r="B128">
        <v>211.378006</v>
      </c>
      <c r="C128">
        <v>227.787994</v>
      </c>
      <c r="D128">
        <v>211.212006</v>
      </c>
      <c r="E128">
        <v>226.89700300000001</v>
      </c>
      <c r="F128">
        <v>226.89700300000001</v>
      </c>
      <c r="G128">
        <v>29924600</v>
      </c>
    </row>
    <row r="129" spans="1:7" x14ac:dyDescent="0.25">
      <c r="A129" s="7">
        <v>42026</v>
      </c>
      <c r="B129">
        <v>227.32200599999999</v>
      </c>
      <c r="C129">
        <v>237.01899700000001</v>
      </c>
      <c r="D129">
        <v>226.43400600000001</v>
      </c>
      <c r="E129">
        <v>233.40600599999999</v>
      </c>
      <c r="F129">
        <v>233.40600599999999</v>
      </c>
      <c r="G129">
        <v>33544600</v>
      </c>
    </row>
    <row r="130" spans="1:7" x14ac:dyDescent="0.25">
      <c r="A130" s="7">
        <v>42027</v>
      </c>
      <c r="B130">
        <v>233.516998</v>
      </c>
      <c r="C130">
        <v>234.845001</v>
      </c>
      <c r="D130">
        <v>225.195999</v>
      </c>
      <c r="E130">
        <v>232.878998</v>
      </c>
      <c r="F130">
        <v>232.878998</v>
      </c>
      <c r="G130">
        <v>24621700</v>
      </c>
    </row>
    <row r="131" spans="1:7" x14ac:dyDescent="0.25">
      <c r="A131" s="7">
        <v>42028</v>
      </c>
      <c r="B131">
        <v>232.699997</v>
      </c>
      <c r="C131">
        <v>248.21000699999999</v>
      </c>
      <c r="D131">
        <v>230.02200300000001</v>
      </c>
      <c r="E131">
        <v>247.84700000000001</v>
      </c>
      <c r="F131">
        <v>247.84700000000001</v>
      </c>
      <c r="G131">
        <v>24782500</v>
      </c>
    </row>
    <row r="132" spans="1:7" x14ac:dyDescent="0.25">
      <c r="A132" s="7">
        <v>42029</v>
      </c>
      <c r="B132">
        <v>247.35200499999999</v>
      </c>
      <c r="C132">
        <v>255.074005</v>
      </c>
      <c r="D132">
        <v>243.88999899999999</v>
      </c>
      <c r="E132">
        <v>253.71800200000001</v>
      </c>
      <c r="F132">
        <v>253.71800200000001</v>
      </c>
      <c r="G132">
        <v>33582700</v>
      </c>
    </row>
    <row r="133" spans="1:7" x14ac:dyDescent="0.25">
      <c r="A133" s="7">
        <v>42030</v>
      </c>
      <c r="B133">
        <v>254.07899499999999</v>
      </c>
      <c r="C133">
        <v>309.38400300000001</v>
      </c>
      <c r="D133">
        <v>254.07899499999999</v>
      </c>
      <c r="E133">
        <v>273.47299199999998</v>
      </c>
      <c r="F133">
        <v>273.47299199999998</v>
      </c>
      <c r="G133">
        <v>106794000</v>
      </c>
    </row>
    <row r="134" spans="1:7" x14ac:dyDescent="0.25">
      <c r="A134" s="7">
        <v>42031</v>
      </c>
      <c r="B134">
        <v>273.16699199999999</v>
      </c>
      <c r="C134">
        <v>275.48001099999999</v>
      </c>
      <c r="D134">
        <v>250.65299999999999</v>
      </c>
      <c r="E134">
        <v>263.47500600000001</v>
      </c>
      <c r="F134">
        <v>263.47500600000001</v>
      </c>
      <c r="G134">
        <v>44399000</v>
      </c>
    </row>
    <row r="135" spans="1:7" x14ac:dyDescent="0.25">
      <c r="A135" s="7">
        <v>42032</v>
      </c>
      <c r="B135">
        <v>263.35101300000002</v>
      </c>
      <c r="C135">
        <v>266.53500400000001</v>
      </c>
      <c r="D135">
        <v>227.04600500000001</v>
      </c>
      <c r="E135">
        <v>233.91499300000001</v>
      </c>
      <c r="F135">
        <v>233.91499300000001</v>
      </c>
      <c r="G135">
        <v>44352200</v>
      </c>
    </row>
    <row r="136" spans="1:7" x14ac:dyDescent="0.25">
      <c r="A136" s="7">
        <v>42033</v>
      </c>
      <c r="B136">
        <v>233.348007</v>
      </c>
      <c r="C136">
        <v>238.705994</v>
      </c>
      <c r="D136">
        <v>220.712006</v>
      </c>
      <c r="E136">
        <v>233.51300000000001</v>
      </c>
      <c r="F136">
        <v>233.51300000000001</v>
      </c>
      <c r="G136">
        <v>32213400</v>
      </c>
    </row>
    <row r="137" spans="1:7" x14ac:dyDescent="0.25">
      <c r="A137" s="7">
        <v>42034</v>
      </c>
      <c r="B137">
        <v>232.77200300000001</v>
      </c>
      <c r="C137">
        <v>242.850998</v>
      </c>
      <c r="D137">
        <v>225.83900499999999</v>
      </c>
      <c r="E137">
        <v>226.425003</v>
      </c>
      <c r="F137">
        <v>226.425003</v>
      </c>
      <c r="G137">
        <v>26605200</v>
      </c>
    </row>
    <row r="138" spans="1:7" x14ac:dyDescent="0.25">
      <c r="A138" s="7">
        <v>42035</v>
      </c>
      <c r="B138">
        <v>226.44099399999999</v>
      </c>
      <c r="C138">
        <v>233.503998</v>
      </c>
      <c r="D138">
        <v>216.30900600000001</v>
      </c>
      <c r="E138">
        <v>217.46400499999999</v>
      </c>
      <c r="F138">
        <v>217.46400499999999</v>
      </c>
      <c r="G138">
        <v>23348200</v>
      </c>
    </row>
    <row r="139" spans="1:7" x14ac:dyDescent="0.25">
      <c r="A139" s="7">
        <v>42036</v>
      </c>
      <c r="B139">
        <v>216.86700400000001</v>
      </c>
      <c r="C139">
        <v>231.574005</v>
      </c>
      <c r="D139">
        <v>212.01499899999999</v>
      </c>
      <c r="E139">
        <v>226.97200000000001</v>
      </c>
      <c r="F139">
        <v>226.97200000000001</v>
      </c>
      <c r="G139">
        <v>29128500</v>
      </c>
    </row>
    <row r="140" spans="1:7" x14ac:dyDescent="0.25">
      <c r="A140" s="7">
        <v>42037</v>
      </c>
      <c r="B140">
        <v>226.49099699999999</v>
      </c>
      <c r="C140">
        <v>242.175003</v>
      </c>
      <c r="D140">
        <v>222.658997</v>
      </c>
      <c r="E140">
        <v>238.229004</v>
      </c>
      <c r="F140">
        <v>238.229004</v>
      </c>
      <c r="G140">
        <v>30612100</v>
      </c>
    </row>
    <row r="141" spans="1:7" x14ac:dyDescent="0.25">
      <c r="A141" s="7">
        <v>42038</v>
      </c>
      <c r="B141">
        <v>237.45399499999999</v>
      </c>
      <c r="C141">
        <v>245.95700099999999</v>
      </c>
      <c r="D141">
        <v>224.483002</v>
      </c>
      <c r="E141">
        <v>227.26800499999999</v>
      </c>
      <c r="F141">
        <v>227.26800499999999</v>
      </c>
      <c r="G141">
        <v>40783700</v>
      </c>
    </row>
    <row r="142" spans="1:7" x14ac:dyDescent="0.25">
      <c r="A142" s="7">
        <v>42039</v>
      </c>
      <c r="B142">
        <v>227.51100199999999</v>
      </c>
      <c r="C142">
        <v>230.057999</v>
      </c>
      <c r="D142">
        <v>221.11300700000001</v>
      </c>
      <c r="E142">
        <v>226.85299699999999</v>
      </c>
      <c r="F142">
        <v>226.85299699999999</v>
      </c>
      <c r="G142">
        <v>26594300</v>
      </c>
    </row>
    <row r="143" spans="1:7" x14ac:dyDescent="0.25">
      <c r="A143" s="7">
        <v>42040</v>
      </c>
      <c r="B143">
        <v>227.66499300000001</v>
      </c>
      <c r="C143">
        <v>239.404999</v>
      </c>
      <c r="D143">
        <v>214.72500600000001</v>
      </c>
      <c r="E143">
        <v>217.11099200000001</v>
      </c>
      <c r="F143">
        <v>217.11099200000001</v>
      </c>
      <c r="G143">
        <v>22516400</v>
      </c>
    </row>
    <row r="144" spans="1:7" x14ac:dyDescent="0.25">
      <c r="A144" s="7">
        <v>42041</v>
      </c>
      <c r="B144">
        <v>216.92300399999999</v>
      </c>
      <c r="C144">
        <v>230.509995</v>
      </c>
      <c r="D144">
        <v>216.23199500000001</v>
      </c>
      <c r="E144">
        <v>222.266006</v>
      </c>
      <c r="F144">
        <v>222.266006</v>
      </c>
      <c r="G144">
        <v>24435300</v>
      </c>
    </row>
    <row r="145" spans="1:7" x14ac:dyDescent="0.25">
      <c r="A145" s="7">
        <v>42042</v>
      </c>
      <c r="B145">
        <v>222.63299599999999</v>
      </c>
      <c r="C145">
        <v>230.29899599999999</v>
      </c>
      <c r="D145">
        <v>222.60699500000001</v>
      </c>
      <c r="E145">
        <v>227.753998</v>
      </c>
      <c r="F145">
        <v>227.753998</v>
      </c>
      <c r="G145">
        <v>21604200</v>
      </c>
    </row>
    <row r="146" spans="1:7" x14ac:dyDescent="0.25">
      <c r="A146" s="7">
        <v>42043</v>
      </c>
      <c r="B146">
        <v>227.692993</v>
      </c>
      <c r="C146">
        <v>229.43800400000001</v>
      </c>
      <c r="D146">
        <v>221.07699600000001</v>
      </c>
      <c r="E146">
        <v>223.412003</v>
      </c>
      <c r="F146">
        <v>223.412003</v>
      </c>
      <c r="G146">
        <v>17145200</v>
      </c>
    </row>
    <row r="147" spans="1:7" x14ac:dyDescent="0.25">
      <c r="A147" s="7">
        <v>42044</v>
      </c>
      <c r="B147">
        <v>223.38900799999999</v>
      </c>
      <c r="C147">
        <v>223.97700499999999</v>
      </c>
      <c r="D147">
        <v>217.01899700000001</v>
      </c>
      <c r="E147">
        <v>220.11000100000001</v>
      </c>
      <c r="F147">
        <v>220.11000100000001</v>
      </c>
      <c r="G147">
        <v>27791300</v>
      </c>
    </row>
    <row r="148" spans="1:7" x14ac:dyDescent="0.25">
      <c r="A148" s="7">
        <v>42045</v>
      </c>
      <c r="B148">
        <v>220.28199799999999</v>
      </c>
      <c r="C148">
        <v>221.807007</v>
      </c>
      <c r="D148">
        <v>215.33200099999999</v>
      </c>
      <c r="E148">
        <v>219.83900499999999</v>
      </c>
      <c r="F148">
        <v>219.83900499999999</v>
      </c>
      <c r="G148">
        <v>21115100</v>
      </c>
    </row>
    <row r="149" spans="1:7" x14ac:dyDescent="0.25">
      <c r="A149" s="7">
        <v>42046</v>
      </c>
      <c r="B149">
        <v>219.73199500000001</v>
      </c>
      <c r="C149">
        <v>223.40600599999999</v>
      </c>
      <c r="D149">
        <v>218.074005</v>
      </c>
      <c r="E149">
        <v>219.18499800000001</v>
      </c>
      <c r="F149">
        <v>219.18499800000001</v>
      </c>
      <c r="G149">
        <v>17201900</v>
      </c>
    </row>
    <row r="150" spans="1:7" x14ac:dyDescent="0.25">
      <c r="A150" s="7">
        <v>42047</v>
      </c>
      <c r="B150">
        <v>219.20799299999999</v>
      </c>
      <c r="C150">
        <v>222.199005</v>
      </c>
      <c r="D150">
        <v>217.61399800000001</v>
      </c>
      <c r="E150">
        <v>221.76400799999999</v>
      </c>
      <c r="F150">
        <v>221.76400799999999</v>
      </c>
      <c r="G150">
        <v>15206200</v>
      </c>
    </row>
    <row r="151" spans="1:7" x14ac:dyDescent="0.25">
      <c r="A151" s="7">
        <v>42048</v>
      </c>
      <c r="B151">
        <v>221.96899400000001</v>
      </c>
      <c r="C151">
        <v>240.25900300000001</v>
      </c>
      <c r="D151">
        <v>221.26199299999999</v>
      </c>
      <c r="E151">
        <v>235.42700199999999</v>
      </c>
      <c r="F151">
        <v>235.42700199999999</v>
      </c>
      <c r="G151">
        <v>42744400</v>
      </c>
    </row>
    <row r="152" spans="1:7" x14ac:dyDescent="0.25">
      <c r="A152" s="7">
        <v>42049</v>
      </c>
      <c r="B152">
        <v>235.52799999999999</v>
      </c>
      <c r="C152">
        <v>259.80801400000001</v>
      </c>
      <c r="D152">
        <v>235.52799999999999</v>
      </c>
      <c r="E152">
        <v>257.32101399999999</v>
      </c>
      <c r="F152">
        <v>257.32101399999999</v>
      </c>
      <c r="G152">
        <v>49732500</v>
      </c>
    </row>
    <row r="153" spans="1:7" x14ac:dyDescent="0.25">
      <c r="A153" s="7">
        <v>42050</v>
      </c>
      <c r="B153">
        <v>257.50698899999998</v>
      </c>
      <c r="C153">
        <v>265.61099200000001</v>
      </c>
      <c r="D153">
        <v>227.68400600000001</v>
      </c>
      <c r="E153">
        <v>234.824997</v>
      </c>
      <c r="F153">
        <v>234.824997</v>
      </c>
      <c r="G153">
        <v>56552400</v>
      </c>
    </row>
    <row r="154" spans="1:7" x14ac:dyDescent="0.25">
      <c r="A154" s="7">
        <v>42051</v>
      </c>
      <c r="B154">
        <v>234.824997</v>
      </c>
      <c r="C154">
        <v>239.520996</v>
      </c>
      <c r="D154">
        <v>229.02200300000001</v>
      </c>
      <c r="E154">
        <v>233.84300200000001</v>
      </c>
      <c r="F154">
        <v>233.84300200000001</v>
      </c>
      <c r="G154">
        <v>28153700</v>
      </c>
    </row>
    <row r="155" spans="1:7" x14ac:dyDescent="0.25">
      <c r="A155" s="7">
        <v>42052</v>
      </c>
      <c r="B155">
        <v>233.421997</v>
      </c>
      <c r="C155">
        <v>245.77499399999999</v>
      </c>
      <c r="D155">
        <v>232.31399500000001</v>
      </c>
      <c r="E155">
        <v>243.61000100000001</v>
      </c>
      <c r="F155">
        <v>243.61000100000001</v>
      </c>
      <c r="G155">
        <v>27363100</v>
      </c>
    </row>
    <row r="156" spans="1:7" x14ac:dyDescent="0.25">
      <c r="A156" s="7">
        <v>42053</v>
      </c>
      <c r="B156">
        <v>243.779999</v>
      </c>
      <c r="C156">
        <v>244.25100699999999</v>
      </c>
      <c r="D156">
        <v>232.33999600000001</v>
      </c>
      <c r="E156">
        <v>236.32600400000001</v>
      </c>
      <c r="F156">
        <v>236.32600400000001</v>
      </c>
      <c r="G156">
        <v>25200800</v>
      </c>
    </row>
    <row r="157" spans="1:7" x14ac:dyDescent="0.25">
      <c r="A157" s="7">
        <v>42054</v>
      </c>
      <c r="B157">
        <v>236.41000399999999</v>
      </c>
      <c r="C157">
        <v>242.671997</v>
      </c>
      <c r="D157">
        <v>235.591995</v>
      </c>
      <c r="E157">
        <v>240.283005</v>
      </c>
      <c r="F157">
        <v>240.283005</v>
      </c>
      <c r="G157">
        <v>18270500</v>
      </c>
    </row>
    <row r="158" spans="1:7" x14ac:dyDescent="0.25">
      <c r="A158" s="7">
        <v>42055</v>
      </c>
      <c r="B158">
        <v>240.25100699999999</v>
      </c>
      <c r="C158">
        <v>247.100998</v>
      </c>
      <c r="D158">
        <v>239.29899599999999</v>
      </c>
      <c r="E158">
        <v>243.77900700000001</v>
      </c>
      <c r="F158">
        <v>243.77900700000001</v>
      </c>
      <c r="G158">
        <v>23876700</v>
      </c>
    </row>
    <row r="159" spans="1:7" x14ac:dyDescent="0.25">
      <c r="A159" s="7">
        <v>42056</v>
      </c>
      <c r="B159">
        <v>243.75199900000001</v>
      </c>
      <c r="C159">
        <v>255.320007</v>
      </c>
      <c r="D159">
        <v>243.18400600000001</v>
      </c>
      <c r="E159">
        <v>244.533997</v>
      </c>
      <c r="F159">
        <v>244.533997</v>
      </c>
      <c r="G159">
        <v>12284200</v>
      </c>
    </row>
    <row r="160" spans="1:7" x14ac:dyDescent="0.25">
      <c r="A160" s="7">
        <v>42057</v>
      </c>
      <c r="B160">
        <v>244.544006</v>
      </c>
      <c r="C160">
        <v>246.391998</v>
      </c>
      <c r="D160">
        <v>233.850998</v>
      </c>
      <c r="E160">
        <v>235.97700499999999</v>
      </c>
      <c r="F160">
        <v>235.97700499999999</v>
      </c>
      <c r="G160">
        <v>19527000</v>
      </c>
    </row>
    <row r="161" spans="1:7" x14ac:dyDescent="0.25">
      <c r="A161" s="7">
        <v>42058</v>
      </c>
      <c r="B161">
        <v>235.99499499999999</v>
      </c>
      <c r="C161">
        <v>240.108994</v>
      </c>
      <c r="D161">
        <v>232.42100500000001</v>
      </c>
      <c r="E161">
        <v>238.891998</v>
      </c>
      <c r="F161">
        <v>238.891998</v>
      </c>
      <c r="G161">
        <v>16400000</v>
      </c>
    </row>
    <row r="162" spans="1:7" x14ac:dyDescent="0.25">
      <c r="A162" s="7">
        <v>42059</v>
      </c>
      <c r="B162">
        <v>238.99800099999999</v>
      </c>
      <c r="C162">
        <v>239.90100100000001</v>
      </c>
      <c r="D162">
        <v>236.401993</v>
      </c>
      <c r="E162">
        <v>238.73500100000001</v>
      </c>
      <c r="F162">
        <v>238.73500100000001</v>
      </c>
      <c r="G162">
        <v>14200400</v>
      </c>
    </row>
    <row r="163" spans="1:7" x14ac:dyDescent="0.25">
      <c r="A163" s="7">
        <v>42060</v>
      </c>
      <c r="B163">
        <v>238.88999899999999</v>
      </c>
      <c r="C163">
        <v>239.33999600000001</v>
      </c>
      <c r="D163">
        <v>235.529999</v>
      </c>
      <c r="E163">
        <v>237.470001</v>
      </c>
      <c r="F163">
        <v>237.470001</v>
      </c>
      <c r="G163">
        <v>11496200</v>
      </c>
    </row>
    <row r="164" spans="1:7" x14ac:dyDescent="0.25">
      <c r="A164" s="7">
        <v>42061</v>
      </c>
      <c r="B164">
        <v>237.337006</v>
      </c>
      <c r="C164">
        <v>237.71000699999999</v>
      </c>
      <c r="D164">
        <v>234.25700399999999</v>
      </c>
      <c r="E164">
        <v>236.425995</v>
      </c>
      <c r="F164">
        <v>236.425995</v>
      </c>
      <c r="G164">
        <v>13619400</v>
      </c>
    </row>
    <row r="165" spans="1:7" x14ac:dyDescent="0.25">
      <c r="A165" s="7">
        <v>42062</v>
      </c>
      <c r="B165">
        <v>236.43600499999999</v>
      </c>
      <c r="C165">
        <v>256.65301499999998</v>
      </c>
      <c r="D165">
        <v>236.43600499999999</v>
      </c>
      <c r="E165">
        <v>253.828003</v>
      </c>
      <c r="F165">
        <v>253.828003</v>
      </c>
      <c r="G165">
        <v>44013900</v>
      </c>
    </row>
    <row r="166" spans="1:7" x14ac:dyDescent="0.25">
      <c r="A166" s="7">
        <v>42063</v>
      </c>
      <c r="B166">
        <v>253.520004</v>
      </c>
      <c r="C166">
        <v>254.692001</v>
      </c>
      <c r="D166">
        <v>249.479004</v>
      </c>
      <c r="E166">
        <v>254.26300000000001</v>
      </c>
      <c r="F166">
        <v>254.26300000000001</v>
      </c>
      <c r="G166">
        <v>13949300</v>
      </c>
    </row>
    <row r="167" spans="1:7" x14ac:dyDescent="0.25">
      <c r="A167" s="7">
        <v>42064</v>
      </c>
      <c r="B167">
        <v>254.283005</v>
      </c>
      <c r="C167">
        <v>261.66000400000001</v>
      </c>
      <c r="D167">
        <v>245.932999</v>
      </c>
      <c r="E167">
        <v>260.20199600000001</v>
      </c>
      <c r="F167">
        <v>260.20199600000001</v>
      </c>
      <c r="G167">
        <v>25213700</v>
      </c>
    </row>
    <row r="168" spans="1:7" x14ac:dyDescent="0.25">
      <c r="A168" s="7">
        <v>42065</v>
      </c>
      <c r="B168">
        <v>260.35699499999998</v>
      </c>
      <c r="C168">
        <v>276.300995</v>
      </c>
      <c r="D168">
        <v>258.31298800000002</v>
      </c>
      <c r="E168">
        <v>275.67001299999998</v>
      </c>
      <c r="F168">
        <v>275.67001299999998</v>
      </c>
      <c r="G168">
        <v>40465700</v>
      </c>
    </row>
    <row r="169" spans="1:7" x14ac:dyDescent="0.25">
      <c r="A169" s="7">
        <v>42066</v>
      </c>
      <c r="B169">
        <v>275.04599000000002</v>
      </c>
      <c r="C169">
        <v>285.79599000000002</v>
      </c>
      <c r="D169">
        <v>268.16101099999997</v>
      </c>
      <c r="E169">
        <v>281.70199600000001</v>
      </c>
      <c r="F169">
        <v>281.70199600000001</v>
      </c>
      <c r="G169">
        <v>50461300</v>
      </c>
    </row>
    <row r="170" spans="1:7" x14ac:dyDescent="0.25">
      <c r="A170" s="7">
        <v>42067</v>
      </c>
      <c r="B170">
        <v>281.98998999999998</v>
      </c>
      <c r="C170">
        <v>284.22500600000001</v>
      </c>
      <c r="D170">
        <v>268.12600700000002</v>
      </c>
      <c r="E170">
        <v>273.09201000000002</v>
      </c>
      <c r="F170">
        <v>273.09201000000002</v>
      </c>
      <c r="G170">
        <v>41383000</v>
      </c>
    </row>
    <row r="171" spans="1:7" x14ac:dyDescent="0.25">
      <c r="A171" s="7">
        <v>42068</v>
      </c>
      <c r="B171">
        <v>272.739014</v>
      </c>
      <c r="C171">
        <v>281.66699199999999</v>
      </c>
      <c r="D171">
        <v>264.76901199999998</v>
      </c>
      <c r="E171">
        <v>276.17800899999997</v>
      </c>
      <c r="F171">
        <v>276.17800899999997</v>
      </c>
      <c r="G171">
        <v>41302400</v>
      </c>
    </row>
    <row r="172" spans="1:7" x14ac:dyDescent="0.25">
      <c r="A172" s="7">
        <v>42069</v>
      </c>
      <c r="B172">
        <v>275.60000600000001</v>
      </c>
      <c r="C172">
        <v>277.608002</v>
      </c>
      <c r="D172">
        <v>270.01501500000001</v>
      </c>
      <c r="E172">
        <v>272.72299199999998</v>
      </c>
      <c r="F172">
        <v>272.72299199999998</v>
      </c>
      <c r="G172">
        <v>28918900</v>
      </c>
    </row>
    <row r="173" spans="1:7" x14ac:dyDescent="0.25">
      <c r="A173" s="7">
        <v>42070</v>
      </c>
      <c r="B173">
        <v>272.29400600000002</v>
      </c>
      <c r="C173">
        <v>277.85400399999997</v>
      </c>
      <c r="D173">
        <v>270.13299599999999</v>
      </c>
      <c r="E173">
        <v>276.260986</v>
      </c>
      <c r="F173">
        <v>276.260986</v>
      </c>
      <c r="G173">
        <v>17825900</v>
      </c>
    </row>
    <row r="174" spans="1:7" x14ac:dyDescent="0.25">
      <c r="A174" s="7">
        <v>42071</v>
      </c>
      <c r="B174">
        <v>276.43301400000001</v>
      </c>
      <c r="C174">
        <v>277.858002</v>
      </c>
      <c r="D174">
        <v>272.56500199999999</v>
      </c>
      <c r="E174">
        <v>274.35400399999997</v>
      </c>
      <c r="F174">
        <v>274.35400399999997</v>
      </c>
      <c r="G174">
        <v>22067900</v>
      </c>
    </row>
    <row r="175" spans="1:7" x14ac:dyDescent="0.25">
      <c r="A175" s="7">
        <v>42072</v>
      </c>
      <c r="B175">
        <v>274.81201199999998</v>
      </c>
      <c r="C175">
        <v>292.70098899999999</v>
      </c>
      <c r="D175">
        <v>273.89300500000002</v>
      </c>
      <c r="E175">
        <v>289.60699499999998</v>
      </c>
      <c r="F175">
        <v>289.60699499999998</v>
      </c>
      <c r="G175">
        <v>59178200</v>
      </c>
    </row>
    <row r="176" spans="1:7" x14ac:dyDescent="0.25">
      <c r="A176" s="7">
        <v>42073</v>
      </c>
      <c r="B176">
        <v>289.86200000000002</v>
      </c>
      <c r="C176">
        <v>300.04400600000002</v>
      </c>
      <c r="D176">
        <v>289.74301100000002</v>
      </c>
      <c r="E176">
        <v>291.76001000000002</v>
      </c>
      <c r="F176">
        <v>291.76001000000002</v>
      </c>
      <c r="G176">
        <v>67770800</v>
      </c>
    </row>
    <row r="177" spans="1:7" x14ac:dyDescent="0.25">
      <c r="A177" s="7">
        <v>42074</v>
      </c>
      <c r="B177">
        <v>291.52499399999999</v>
      </c>
      <c r="C177">
        <v>297.39099099999999</v>
      </c>
      <c r="D177">
        <v>290.50799599999999</v>
      </c>
      <c r="E177">
        <v>296.37899800000002</v>
      </c>
      <c r="F177">
        <v>296.37899800000002</v>
      </c>
      <c r="G177">
        <v>33963900</v>
      </c>
    </row>
    <row r="178" spans="1:7" x14ac:dyDescent="0.25">
      <c r="A178" s="7">
        <v>42075</v>
      </c>
      <c r="B178">
        <v>296.12701399999997</v>
      </c>
      <c r="C178">
        <v>297.08801299999999</v>
      </c>
      <c r="D178">
        <v>292.41299400000003</v>
      </c>
      <c r="E178">
        <v>294.35400399999997</v>
      </c>
      <c r="F178">
        <v>294.35400399999997</v>
      </c>
      <c r="G178">
        <v>32585200</v>
      </c>
    </row>
    <row r="179" spans="1:7" x14ac:dyDescent="0.25">
      <c r="A179" s="7">
        <v>42076</v>
      </c>
      <c r="B179">
        <v>294.11801100000002</v>
      </c>
      <c r="C179">
        <v>294.49798600000003</v>
      </c>
      <c r="D179">
        <v>285.33700599999997</v>
      </c>
      <c r="E179">
        <v>285.33700599999997</v>
      </c>
      <c r="F179">
        <v>285.33700599999997</v>
      </c>
      <c r="G179">
        <v>31421500</v>
      </c>
    </row>
    <row r="180" spans="1:7" x14ac:dyDescent="0.25">
      <c r="A180" s="7">
        <v>42077</v>
      </c>
      <c r="B180">
        <v>284.44198599999999</v>
      </c>
      <c r="C180">
        <v>286.34201000000002</v>
      </c>
      <c r="D180">
        <v>280.97601300000002</v>
      </c>
      <c r="E180">
        <v>281.88501000000002</v>
      </c>
      <c r="F180">
        <v>281.88501000000002</v>
      </c>
      <c r="G180">
        <v>22612300</v>
      </c>
    </row>
    <row r="181" spans="1:7" x14ac:dyDescent="0.25">
      <c r="A181" s="7">
        <v>42078</v>
      </c>
      <c r="B181">
        <v>281.42498799999998</v>
      </c>
      <c r="C181">
        <v>286.52899200000002</v>
      </c>
      <c r="D181">
        <v>280.99600199999998</v>
      </c>
      <c r="E181">
        <v>286.39300500000002</v>
      </c>
      <c r="F181">
        <v>286.39300500000002</v>
      </c>
      <c r="G181">
        <v>11970100</v>
      </c>
    </row>
    <row r="182" spans="1:7" x14ac:dyDescent="0.25">
      <c r="A182" s="7">
        <v>42079</v>
      </c>
      <c r="B182">
        <v>285.68499800000001</v>
      </c>
      <c r="C182">
        <v>294.11200000000002</v>
      </c>
      <c r="D182">
        <v>285.68499800000001</v>
      </c>
      <c r="E182">
        <v>290.59298699999999</v>
      </c>
      <c r="F182">
        <v>290.59298699999999</v>
      </c>
      <c r="G182">
        <v>21516100</v>
      </c>
    </row>
    <row r="183" spans="1:7" x14ac:dyDescent="0.25">
      <c r="A183" s="7">
        <v>42080</v>
      </c>
      <c r="B183">
        <v>290.59500100000002</v>
      </c>
      <c r="C183">
        <v>292.36498999999998</v>
      </c>
      <c r="D183">
        <v>284.37399299999998</v>
      </c>
      <c r="E183">
        <v>285.50500499999998</v>
      </c>
      <c r="F183">
        <v>285.50500499999998</v>
      </c>
      <c r="G183">
        <v>21497200</v>
      </c>
    </row>
    <row r="184" spans="1:7" x14ac:dyDescent="0.25">
      <c r="A184" s="7">
        <v>42081</v>
      </c>
      <c r="B184">
        <v>285.06698599999999</v>
      </c>
      <c r="C184">
        <v>285.33599900000002</v>
      </c>
      <c r="D184">
        <v>249.86999499999999</v>
      </c>
      <c r="E184">
        <v>256.29901100000001</v>
      </c>
      <c r="F184">
        <v>256.29901100000001</v>
      </c>
      <c r="G184">
        <v>57008000</v>
      </c>
    </row>
    <row r="185" spans="1:7" x14ac:dyDescent="0.25">
      <c r="A185" s="7">
        <v>42082</v>
      </c>
      <c r="B185">
        <v>255.88000500000001</v>
      </c>
      <c r="C185">
        <v>264.243988</v>
      </c>
      <c r="D185">
        <v>248.63600199999999</v>
      </c>
      <c r="E185">
        <v>260.92800899999997</v>
      </c>
      <c r="F185">
        <v>260.92800899999997</v>
      </c>
      <c r="G185">
        <v>52732000</v>
      </c>
    </row>
    <row r="186" spans="1:7" x14ac:dyDescent="0.25">
      <c r="A186" s="7">
        <v>42083</v>
      </c>
      <c r="B186">
        <v>260.95599399999998</v>
      </c>
      <c r="C186">
        <v>264.84799199999998</v>
      </c>
      <c r="D186">
        <v>259.16198700000001</v>
      </c>
      <c r="E186">
        <v>261.74899299999998</v>
      </c>
      <c r="F186">
        <v>261.74899299999998</v>
      </c>
      <c r="G186">
        <v>18456700</v>
      </c>
    </row>
    <row r="187" spans="1:7" x14ac:dyDescent="0.25">
      <c r="A187" s="7">
        <v>42084</v>
      </c>
      <c r="B187">
        <v>261.64401199999998</v>
      </c>
      <c r="C187">
        <v>262.19601399999999</v>
      </c>
      <c r="D187">
        <v>255.64999399999999</v>
      </c>
      <c r="E187">
        <v>260.02499399999999</v>
      </c>
      <c r="F187">
        <v>260.02499399999999</v>
      </c>
      <c r="G187">
        <v>17130100</v>
      </c>
    </row>
    <row r="188" spans="1:7" x14ac:dyDescent="0.25">
      <c r="A188" s="7">
        <v>42085</v>
      </c>
      <c r="B188">
        <v>259.91699199999999</v>
      </c>
      <c r="C188">
        <v>269.74700899999999</v>
      </c>
      <c r="D188">
        <v>259.58999599999999</v>
      </c>
      <c r="E188">
        <v>267.959991</v>
      </c>
      <c r="F188">
        <v>267.959991</v>
      </c>
      <c r="G188">
        <v>18438100</v>
      </c>
    </row>
    <row r="189" spans="1:7" x14ac:dyDescent="0.25">
      <c r="A189" s="7">
        <v>42086</v>
      </c>
      <c r="B189">
        <v>267.89498900000001</v>
      </c>
      <c r="C189">
        <v>277.29699699999998</v>
      </c>
      <c r="D189">
        <v>261.74499500000002</v>
      </c>
      <c r="E189">
        <v>266.73998999999998</v>
      </c>
      <c r="F189">
        <v>266.73998999999998</v>
      </c>
      <c r="G189">
        <v>22811900</v>
      </c>
    </row>
    <row r="190" spans="1:7" x14ac:dyDescent="0.25">
      <c r="A190" s="7">
        <v>42087</v>
      </c>
      <c r="B190">
        <v>266.57699600000001</v>
      </c>
      <c r="C190">
        <v>267.00299100000001</v>
      </c>
      <c r="D190">
        <v>244.154999</v>
      </c>
      <c r="E190">
        <v>245.595001</v>
      </c>
      <c r="F190">
        <v>245.595001</v>
      </c>
      <c r="G190">
        <v>40073700</v>
      </c>
    </row>
    <row r="191" spans="1:7" x14ac:dyDescent="0.25">
      <c r="A191" s="7">
        <v>42088</v>
      </c>
      <c r="B191">
        <v>247.47200000000001</v>
      </c>
      <c r="C191">
        <v>249.19000199999999</v>
      </c>
      <c r="D191">
        <v>236.51499899999999</v>
      </c>
      <c r="E191">
        <v>246.19700599999999</v>
      </c>
      <c r="F191">
        <v>246.19700599999999</v>
      </c>
      <c r="G191">
        <v>35866900</v>
      </c>
    </row>
    <row r="192" spans="1:7" x14ac:dyDescent="0.25">
      <c r="A192" s="7">
        <v>42089</v>
      </c>
      <c r="B192">
        <v>246.27600100000001</v>
      </c>
      <c r="C192">
        <v>254.354004</v>
      </c>
      <c r="D192">
        <v>244.904999</v>
      </c>
      <c r="E192">
        <v>248.53199799999999</v>
      </c>
      <c r="F192">
        <v>248.53199799999999</v>
      </c>
      <c r="G192">
        <v>25730000</v>
      </c>
    </row>
    <row r="193" spans="1:7" x14ac:dyDescent="0.25">
      <c r="A193" s="7">
        <v>42090</v>
      </c>
      <c r="B193">
        <v>248.56599399999999</v>
      </c>
      <c r="C193">
        <v>256.81100500000002</v>
      </c>
      <c r="D193">
        <v>245.212997</v>
      </c>
      <c r="E193">
        <v>247.02900700000001</v>
      </c>
      <c r="F193">
        <v>247.02900700000001</v>
      </c>
      <c r="G193">
        <v>17274900</v>
      </c>
    </row>
    <row r="194" spans="1:7" x14ac:dyDescent="0.25">
      <c r="A194" s="7">
        <v>42091</v>
      </c>
      <c r="B194">
        <v>246.97500600000001</v>
      </c>
      <c r="C194">
        <v>254.20500200000001</v>
      </c>
      <c r="D194">
        <v>246.97500600000001</v>
      </c>
      <c r="E194">
        <v>252.79800399999999</v>
      </c>
      <c r="F194">
        <v>252.79800399999999</v>
      </c>
      <c r="G194">
        <v>16040900</v>
      </c>
    </row>
    <row r="195" spans="1:7" x14ac:dyDescent="0.25">
      <c r="A195" s="7">
        <v>42092</v>
      </c>
      <c r="B195">
        <v>252.740005</v>
      </c>
      <c r="C195">
        <v>253.13900799999999</v>
      </c>
      <c r="D195">
        <v>240.85000600000001</v>
      </c>
      <c r="E195">
        <v>242.712997</v>
      </c>
      <c r="F195">
        <v>242.712997</v>
      </c>
      <c r="G195">
        <v>21699400</v>
      </c>
    </row>
    <row r="196" spans="1:7" x14ac:dyDescent="0.25">
      <c r="A196" s="7">
        <v>42093</v>
      </c>
      <c r="B196">
        <v>242.878998</v>
      </c>
      <c r="C196">
        <v>249.24200400000001</v>
      </c>
      <c r="D196">
        <v>239.21400499999999</v>
      </c>
      <c r="E196">
        <v>247.52600100000001</v>
      </c>
      <c r="F196">
        <v>247.52600100000001</v>
      </c>
      <c r="G196">
        <v>23009600</v>
      </c>
    </row>
    <row r="197" spans="1:7" x14ac:dyDescent="0.25">
      <c r="A197" s="7">
        <v>42094</v>
      </c>
      <c r="B197">
        <v>247.45399499999999</v>
      </c>
      <c r="C197">
        <v>248.729996</v>
      </c>
      <c r="D197">
        <v>242.73899800000001</v>
      </c>
      <c r="E197">
        <v>244.22399899999999</v>
      </c>
      <c r="F197">
        <v>244.22399899999999</v>
      </c>
      <c r="G197">
        <v>22672000</v>
      </c>
    </row>
    <row r="198" spans="1:7" x14ac:dyDescent="0.25">
      <c r="A198" s="7">
        <v>42095</v>
      </c>
      <c r="B198">
        <v>244.223007</v>
      </c>
      <c r="C198">
        <v>247.541</v>
      </c>
      <c r="D198">
        <v>241.16000399999999</v>
      </c>
      <c r="E198">
        <v>247.27200300000001</v>
      </c>
      <c r="F198">
        <v>247.27200300000001</v>
      </c>
      <c r="G198">
        <v>22877200</v>
      </c>
    </row>
    <row r="199" spans="1:7" x14ac:dyDescent="0.25">
      <c r="A199" s="7">
        <v>42096</v>
      </c>
      <c r="B199">
        <v>247.08900499999999</v>
      </c>
      <c r="C199">
        <v>254.46099899999999</v>
      </c>
      <c r="D199">
        <v>245.416</v>
      </c>
      <c r="E199">
        <v>253.00500500000001</v>
      </c>
      <c r="F199">
        <v>253.00500500000001</v>
      </c>
      <c r="G199">
        <v>26272600</v>
      </c>
    </row>
    <row r="200" spans="1:7" x14ac:dyDescent="0.25">
      <c r="A200" s="7">
        <v>42097</v>
      </c>
      <c r="B200">
        <v>253.074005</v>
      </c>
      <c r="C200">
        <v>256.04299900000001</v>
      </c>
      <c r="D200">
        <v>251.878998</v>
      </c>
      <c r="E200">
        <v>254.32200599999999</v>
      </c>
      <c r="F200">
        <v>254.32200599999999</v>
      </c>
      <c r="G200">
        <v>23146600</v>
      </c>
    </row>
    <row r="201" spans="1:7" x14ac:dyDescent="0.25">
      <c r="A201" s="7">
        <v>42098</v>
      </c>
      <c r="B201">
        <v>254.291</v>
      </c>
      <c r="C201">
        <v>255.25799599999999</v>
      </c>
      <c r="D201">
        <v>251.10000600000001</v>
      </c>
      <c r="E201">
        <v>253.69700599999999</v>
      </c>
      <c r="F201">
        <v>253.69700599999999</v>
      </c>
      <c r="G201">
        <v>12493500</v>
      </c>
    </row>
    <row r="202" spans="1:7" x14ac:dyDescent="0.25">
      <c r="A202" s="7">
        <v>42099</v>
      </c>
      <c r="B202">
        <v>253.76100199999999</v>
      </c>
      <c r="C202">
        <v>260.67498799999998</v>
      </c>
      <c r="D202">
        <v>251.942001</v>
      </c>
      <c r="E202">
        <v>260.59799199999998</v>
      </c>
      <c r="F202">
        <v>260.59799199999998</v>
      </c>
      <c r="G202">
        <v>19649200</v>
      </c>
    </row>
    <row r="203" spans="1:7" x14ac:dyDescent="0.25">
      <c r="A203" s="7">
        <v>42100</v>
      </c>
      <c r="B203">
        <v>260.72100799999998</v>
      </c>
      <c r="C203">
        <v>261.79800399999999</v>
      </c>
      <c r="D203">
        <v>254.574997</v>
      </c>
      <c r="E203">
        <v>255.49200400000001</v>
      </c>
      <c r="F203">
        <v>255.49200400000001</v>
      </c>
      <c r="G203">
        <v>20034200</v>
      </c>
    </row>
    <row r="204" spans="1:7" x14ac:dyDescent="0.25">
      <c r="A204" s="7">
        <v>42101</v>
      </c>
      <c r="B204">
        <v>255.274002</v>
      </c>
      <c r="C204">
        <v>255.804993</v>
      </c>
      <c r="D204">
        <v>252.20500200000001</v>
      </c>
      <c r="E204">
        <v>253.179993</v>
      </c>
      <c r="F204">
        <v>253.179993</v>
      </c>
      <c r="G204">
        <v>18467400</v>
      </c>
    </row>
    <row r="205" spans="1:7" x14ac:dyDescent="0.25">
      <c r="A205" s="7">
        <v>42102</v>
      </c>
      <c r="B205">
        <v>253.06399500000001</v>
      </c>
      <c r="C205">
        <v>253.84700000000001</v>
      </c>
      <c r="D205">
        <v>244.21499600000001</v>
      </c>
      <c r="E205">
        <v>245.02200300000001</v>
      </c>
      <c r="F205">
        <v>245.02200300000001</v>
      </c>
      <c r="G205">
        <v>30086400</v>
      </c>
    </row>
    <row r="206" spans="1:7" x14ac:dyDescent="0.25">
      <c r="A206" s="7">
        <v>42103</v>
      </c>
      <c r="B206">
        <v>244.75100699999999</v>
      </c>
      <c r="C206">
        <v>246.11799600000001</v>
      </c>
      <c r="D206">
        <v>239.39999399999999</v>
      </c>
      <c r="E206">
        <v>243.675995</v>
      </c>
      <c r="F206">
        <v>243.675995</v>
      </c>
      <c r="G206">
        <v>21643500</v>
      </c>
    </row>
    <row r="207" spans="1:7" x14ac:dyDescent="0.25">
      <c r="A207" s="7">
        <v>42104</v>
      </c>
      <c r="B207">
        <v>243.69399999999999</v>
      </c>
      <c r="C207">
        <v>243.69399999999999</v>
      </c>
      <c r="D207">
        <v>232.770996</v>
      </c>
      <c r="E207">
        <v>236.07200599999999</v>
      </c>
      <c r="F207">
        <v>236.07200599999999</v>
      </c>
      <c r="G207">
        <v>28882000</v>
      </c>
    </row>
    <row r="208" spans="1:7" x14ac:dyDescent="0.25">
      <c r="A208" s="7">
        <v>42105</v>
      </c>
      <c r="B208">
        <v>236.016006</v>
      </c>
      <c r="C208">
        <v>239.537003</v>
      </c>
      <c r="D208">
        <v>234.175003</v>
      </c>
      <c r="E208">
        <v>236.55200199999999</v>
      </c>
      <c r="F208">
        <v>236.55200199999999</v>
      </c>
      <c r="G208">
        <v>16365200</v>
      </c>
    </row>
    <row r="209" spans="1:7" x14ac:dyDescent="0.25">
      <c r="A209" s="7">
        <v>42106</v>
      </c>
      <c r="B209">
        <v>236.53500399999999</v>
      </c>
      <c r="C209">
        <v>237.72799699999999</v>
      </c>
      <c r="D209">
        <v>233.49499499999999</v>
      </c>
      <c r="E209">
        <v>236.15299999999999</v>
      </c>
      <c r="F209">
        <v>236.15299999999999</v>
      </c>
      <c r="G209">
        <v>12387900</v>
      </c>
    </row>
    <row r="210" spans="1:7" x14ac:dyDescent="0.25">
      <c r="A210" s="7">
        <v>42107</v>
      </c>
      <c r="B210">
        <v>235.949997</v>
      </c>
      <c r="C210">
        <v>236.93499800000001</v>
      </c>
      <c r="D210">
        <v>221.996002</v>
      </c>
      <c r="E210">
        <v>224.587006</v>
      </c>
      <c r="F210">
        <v>224.587006</v>
      </c>
      <c r="G210">
        <v>31181800</v>
      </c>
    </row>
    <row r="211" spans="1:7" x14ac:dyDescent="0.25">
      <c r="A211" s="7">
        <v>42108</v>
      </c>
      <c r="B211">
        <v>224.75900300000001</v>
      </c>
      <c r="C211">
        <v>224.975998</v>
      </c>
      <c r="D211">
        <v>216.32299800000001</v>
      </c>
      <c r="E211">
        <v>219.158997</v>
      </c>
      <c r="F211">
        <v>219.158997</v>
      </c>
      <c r="G211">
        <v>31719000</v>
      </c>
    </row>
    <row r="212" spans="1:7" x14ac:dyDescent="0.25">
      <c r="A212" s="7">
        <v>42109</v>
      </c>
      <c r="B212">
        <v>219.07299800000001</v>
      </c>
      <c r="C212">
        <v>223.83299299999999</v>
      </c>
      <c r="D212">
        <v>218.649002</v>
      </c>
      <c r="E212">
        <v>223.83299299999999</v>
      </c>
      <c r="F212">
        <v>223.83299299999999</v>
      </c>
      <c r="G212">
        <v>22562000</v>
      </c>
    </row>
    <row r="213" spans="1:7" x14ac:dyDescent="0.25">
      <c r="A213" s="7">
        <v>42110</v>
      </c>
      <c r="B213">
        <v>223.91700700000001</v>
      </c>
      <c r="C213">
        <v>229.671997</v>
      </c>
      <c r="D213">
        <v>223.91700700000001</v>
      </c>
      <c r="E213">
        <v>228.57299800000001</v>
      </c>
      <c r="F213">
        <v>228.57299800000001</v>
      </c>
      <c r="G213">
        <v>24805400</v>
      </c>
    </row>
    <row r="214" spans="1:7" x14ac:dyDescent="0.25">
      <c r="A214" s="7">
        <v>42111</v>
      </c>
      <c r="B214">
        <v>228.574997</v>
      </c>
      <c r="C214">
        <v>228.90600599999999</v>
      </c>
      <c r="D214">
        <v>221.942001</v>
      </c>
      <c r="E214">
        <v>222.88200399999999</v>
      </c>
      <c r="F214">
        <v>222.88200399999999</v>
      </c>
      <c r="G214">
        <v>20429800</v>
      </c>
    </row>
    <row r="215" spans="1:7" x14ac:dyDescent="0.25">
      <c r="A215" s="7">
        <v>42112</v>
      </c>
      <c r="B215">
        <v>222.85299699999999</v>
      </c>
      <c r="C215">
        <v>224.31599399999999</v>
      </c>
      <c r="D215">
        <v>220.87600699999999</v>
      </c>
      <c r="E215">
        <v>223.35600299999999</v>
      </c>
      <c r="F215">
        <v>223.35600299999999</v>
      </c>
      <c r="G215">
        <v>12939000</v>
      </c>
    </row>
    <row r="216" spans="1:7" x14ac:dyDescent="0.25">
      <c r="A216" s="7">
        <v>42113</v>
      </c>
      <c r="B216">
        <v>223.455994</v>
      </c>
      <c r="C216">
        <v>226.35299699999999</v>
      </c>
      <c r="D216">
        <v>222.37300099999999</v>
      </c>
      <c r="E216">
        <v>222.60000600000001</v>
      </c>
      <c r="F216">
        <v>222.60000600000001</v>
      </c>
      <c r="G216">
        <v>15021500</v>
      </c>
    </row>
    <row r="217" spans="1:7" x14ac:dyDescent="0.25">
      <c r="A217" s="7">
        <v>42114</v>
      </c>
      <c r="B217">
        <v>222.61199999999999</v>
      </c>
      <c r="C217">
        <v>226.350998</v>
      </c>
      <c r="D217">
        <v>221.97700499999999</v>
      </c>
      <c r="E217">
        <v>224.62600699999999</v>
      </c>
      <c r="F217">
        <v>224.62600699999999</v>
      </c>
      <c r="G217">
        <v>18364700</v>
      </c>
    </row>
    <row r="218" spans="1:7" x14ac:dyDescent="0.25">
      <c r="A218" s="7">
        <v>42115</v>
      </c>
      <c r="B218">
        <v>224.61999499999999</v>
      </c>
      <c r="C218">
        <v>235.26899700000001</v>
      </c>
      <c r="D218">
        <v>224.300995</v>
      </c>
      <c r="E218">
        <v>235.26899700000001</v>
      </c>
      <c r="F218">
        <v>235.26899700000001</v>
      </c>
      <c r="G218">
        <v>24978000</v>
      </c>
    </row>
    <row r="219" spans="1:7" x14ac:dyDescent="0.25">
      <c r="A219" s="7">
        <v>42116</v>
      </c>
      <c r="B219">
        <v>235.60200499999999</v>
      </c>
      <c r="C219">
        <v>237.908997</v>
      </c>
      <c r="D219">
        <v>233.475998</v>
      </c>
      <c r="E219">
        <v>234.175995</v>
      </c>
      <c r="F219">
        <v>234.175995</v>
      </c>
      <c r="G219">
        <v>23847900</v>
      </c>
    </row>
    <row r="220" spans="1:7" x14ac:dyDescent="0.25">
      <c r="A220" s="7">
        <v>42117</v>
      </c>
      <c r="B220">
        <v>234.05299400000001</v>
      </c>
      <c r="C220">
        <v>236.47500600000001</v>
      </c>
      <c r="D220">
        <v>233.199005</v>
      </c>
      <c r="E220">
        <v>236.462006</v>
      </c>
      <c r="F220">
        <v>236.462006</v>
      </c>
      <c r="G220">
        <v>17036000</v>
      </c>
    </row>
    <row r="221" spans="1:7" x14ac:dyDescent="0.25">
      <c r="A221" s="7">
        <v>42118</v>
      </c>
      <c r="B221">
        <v>235.970001</v>
      </c>
      <c r="C221">
        <v>236.304993</v>
      </c>
      <c r="D221">
        <v>229.932999</v>
      </c>
      <c r="E221">
        <v>231.26800499999999</v>
      </c>
      <c r="F221">
        <v>231.26800499999999</v>
      </c>
      <c r="G221">
        <v>21448700</v>
      </c>
    </row>
    <row r="222" spans="1:7" x14ac:dyDescent="0.25">
      <c r="A222" s="7">
        <v>42119</v>
      </c>
      <c r="B222">
        <v>231.23500100000001</v>
      </c>
      <c r="C222">
        <v>232.56100499999999</v>
      </c>
      <c r="D222">
        <v>226.337006</v>
      </c>
      <c r="E222">
        <v>226.38999899999999</v>
      </c>
      <c r="F222">
        <v>226.38999899999999</v>
      </c>
      <c r="G222">
        <v>13957200</v>
      </c>
    </row>
    <row r="223" spans="1:7" x14ac:dyDescent="0.25">
      <c r="A223" s="7">
        <v>42120</v>
      </c>
      <c r="B223">
        <v>226.41000399999999</v>
      </c>
      <c r="C223">
        <v>226.94399999999999</v>
      </c>
      <c r="D223">
        <v>214.87399300000001</v>
      </c>
      <c r="E223">
        <v>219.429993</v>
      </c>
      <c r="F223">
        <v>219.429993</v>
      </c>
      <c r="G223">
        <v>28943700</v>
      </c>
    </row>
    <row r="224" spans="1:7" x14ac:dyDescent="0.25">
      <c r="A224" s="7">
        <v>42121</v>
      </c>
      <c r="B224">
        <v>219.429001</v>
      </c>
      <c r="C224">
        <v>233.304993</v>
      </c>
      <c r="D224">
        <v>218.02299500000001</v>
      </c>
      <c r="E224">
        <v>229.28599500000001</v>
      </c>
      <c r="F224">
        <v>229.28599500000001</v>
      </c>
      <c r="G224">
        <v>38574000</v>
      </c>
    </row>
    <row r="225" spans="1:7" x14ac:dyDescent="0.25">
      <c r="A225" s="7">
        <v>42122</v>
      </c>
      <c r="B225">
        <v>228.96899400000001</v>
      </c>
      <c r="C225">
        <v>229.49499499999999</v>
      </c>
      <c r="D225">
        <v>223.06899999999999</v>
      </c>
      <c r="E225">
        <v>225.854996</v>
      </c>
      <c r="F225">
        <v>225.854996</v>
      </c>
      <c r="G225">
        <v>21469200</v>
      </c>
    </row>
    <row r="226" spans="1:7" x14ac:dyDescent="0.25">
      <c r="A226" s="7">
        <v>42123</v>
      </c>
      <c r="B226">
        <v>225.591003</v>
      </c>
      <c r="C226">
        <v>227.03999300000001</v>
      </c>
      <c r="D226">
        <v>223.429993</v>
      </c>
      <c r="E226">
        <v>225.807999</v>
      </c>
      <c r="F226">
        <v>225.807999</v>
      </c>
      <c r="G226">
        <v>18936500</v>
      </c>
    </row>
    <row r="227" spans="1:7" x14ac:dyDescent="0.25">
      <c r="A227" s="7">
        <v>42124</v>
      </c>
      <c r="B227">
        <v>225.692993</v>
      </c>
      <c r="C227">
        <v>239.56300400000001</v>
      </c>
      <c r="D227">
        <v>224.99299600000001</v>
      </c>
      <c r="E227">
        <v>236.145004</v>
      </c>
      <c r="F227">
        <v>236.145004</v>
      </c>
      <c r="G227">
        <v>33818600</v>
      </c>
    </row>
    <row r="228" spans="1:7" x14ac:dyDescent="0.25">
      <c r="A228" s="7">
        <v>42125</v>
      </c>
      <c r="B228">
        <v>235.93899500000001</v>
      </c>
      <c r="C228">
        <v>238.966003</v>
      </c>
      <c r="D228">
        <v>232.07899499999999</v>
      </c>
      <c r="E228">
        <v>232.07899499999999</v>
      </c>
      <c r="F228">
        <v>232.07899499999999</v>
      </c>
      <c r="G228">
        <v>18815300</v>
      </c>
    </row>
    <row r="229" spans="1:7" x14ac:dyDescent="0.25">
      <c r="A229" s="7">
        <v>42126</v>
      </c>
      <c r="B229">
        <v>232.341003</v>
      </c>
      <c r="C229">
        <v>235.72700499999999</v>
      </c>
      <c r="D229">
        <v>232.341003</v>
      </c>
      <c r="E229">
        <v>234.929993</v>
      </c>
      <c r="F229">
        <v>234.929993</v>
      </c>
      <c r="G229">
        <v>12535500</v>
      </c>
    </row>
    <row r="230" spans="1:7" x14ac:dyDescent="0.25">
      <c r="A230" s="7">
        <v>42127</v>
      </c>
      <c r="B230">
        <v>234.88000500000001</v>
      </c>
      <c r="C230">
        <v>243.240005</v>
      </c>
      <c r="D230">
        <v>234.08299299999999</v>
      </c>
      <c r="E230">
        <v>240.358002</v>
      </c>
      <c r="F230">
        <v>240.358002</v>
      </c>
      <c r="G230">
        <v>18494100</v>
      </c>
    </row>
    <row r="231" spans="1:7" x14ac:dyDescent="0.25">
      <c r="A231" s="7">
        <v>42128</v>
      </c>
      <c r="B231">
        <v>240.35600299999999</v>
      </c>
      <c r="C231">
        <v>242.63800000000001</v>
      </c>
      <c r="D231">
        <v>237.80999800000001</v>
      </c>
      <c r="E231">
        <v>239.01800499999999</v>
      </c>
      <c r="F231">
        <v>239.01800499999999</v>
      </c>
      <c r="G231">
        <v>21223400</v>
      </c>
    </row>
    <row r="232" spans="1:7" x14ac:dyDescent="0.25">
      <c r="A232" s="7">
        <v>42129</v>
      </c>
      <c r="B232">
        <v>238.85200499999999</v>
      </c>
      <c r="C232">
        <v>239.20399499999999</v>
      </c>
      <c r="D232">
        <v>232.054001</v>
      </c>
      <c r="E232">
        <v>236.121002</v>
      </c>
      <c r="F232">
        <v>236.121002</v>
      </c>
      <c r="G232">
        <v>23929100</v>
      </c>
    </row>
    <row r="233" spans="1:7" x14ac:dyDescent="0.25">
      <c r="A233" s="7">
        <v>42130</v>
      </c>
      <c r="B233">
        <v>236.24899300000001</v>
      </c>
      <c r="C233">
        <v>236.45399499999999</v>
      </c>
      <c r="D233">
        <v>229.23100299999999</v>
      </c>
      <c r="E233">
        <v>229.78199799999999</v>
      </c>
      <c r="F233">
        <v>229.78199799999999</v>
      </c>
      <c r="G233">
        <v>29587200</v>
      </c>
    </row>
    <row r="234" spans="1:7" x14ac:dyDescent="0.25">
      <c r="A234" s="7">
        <v>42131</v>
      </c>
      <c r="B234">
        <v>229.662003</v>
      </c>
      <c r="C234">
        <v>239.104996</v>
      </c>
      <c r="D234">
        <v>228.57299800000001</v>
      </c>
      <c r="E234">
        <v>237.334</v>
      </c>
      <c r="F234">
        <v>237.334</v>
      </c>
      <c r="G234">
        <v>29064400</v>
      </c>
    </row>
    <row r="235" spans="1:7" x14ac:dyDescent="0.25">
      <c r="A235" s="7">
        <v>42132</v>
      </c>
      <c r="B235">
        <v>237.20399499999999</v>
      </c>
      <c r="C235">
        <v>246.27499399999999</v>
      </c>
      <c r="D235">
        <v>236.274002</v>
      </c>
      <c r="E235">
        <v>243.86300700000001</v>
      </c>
      <c r="F235">
        <v>243.86300700000001</v>
      </c>
      <c r="G235">
        <v>27445500</v>
      </c>
    </row>
    <row r="236" spans="1:7" x14ac:dyDescent="0.25">
      <c r="A236" s="7">
        <v>42133</v>
      </c>
      <c r="B236">
        <v>243.76899700000001</v>
      </c>
      <c r="C236">
        <v>247.804001</v>
      </c>
      <c r="D236">
        <v>239.63900799999999</v>
      </c>
      <c r="E236">
        <v>241.83200099999999</v>
      </c>
      <c r="F236">
        <v>241.83200099999999</v>
      </c>
      <c r="G236">
        <v>19790500</v>
      </c>
    </row>
    <row r="237" spans="1:7" x14ac:dyDescent="0.25">
      <c r="A237" s="7">
        <v>42134</v>
      </c>
      <c r="B237">
        <v>241.729004</v>
      </c>
      <c r="C237">
        <v>244.067993</v>
      </c>
      <c r="D237">
        <v>238.84899899999999</v>
      </c>
      <c r="E237">
        <v>240.29600500000001</v>
      </c>
      <c r="F237">
        <v>240.29600500000001</v>
      </c>
      <c r="G237">
        <v>15019100</v>
      </c>
    </row>
    <row r="238" spans="1:7" x14ac:dyDescent="0.25">
      <c r="A238" s="7">
        <v>42135</v>
      </c>
      <c r="B238">
        <v>240.29899599999999</v>
      </c>
      <c r="C238">
        <v>244.270004</v>
      </c>
      <c r="D238">
        <v>239.37600699999999</v>
      </c>
      <c r="E238">
        <v>242.158005</v>
      </c>
      <c r="F238">
        <v>242.158005</v>
      </c>
      <c r="G238">
        <v>20892300</v>
      </c>
    </row>
    <row r="239" spans="1:7" x14ac:dyDescent="0.25">
      <c r="A239" s="7">
        <v>42136</v>
      </c>
      <c r="B239">
        <v>242.145004</v>
      </c>
      <c r="C239">
        <v>242.88099700000001</v>
      </c>
      <c r="D239">
        <v>240.09899899999999</v>
      </c>
      <c r="E239">
        <v>241.11199999999999</v>
      </c>
      <c r="F239">
        <v>241.11199999999999</v>
      </c>
      <c r="G239">
        <v>19282600</v>
      </c>
    </row>
    <row r="240" spans="1:7" x14ac:dyDescent="0.25">
      <c r="A240" s="7">
        <v>42137</v>
      </c>
      <c r="B240">
        <v>241.39799500000001</v>
      </c>
      <c r="C240">
        <v>243.70399499999999</v>
      </c>
      <c r="D240">
        <v>235.04499799999999</v>
      </c>
      <c r="E240">
        <v>236.37699900000001</v>
      </c>
      <c r="F240">
        <v>236.37699900000001</v>
      </c>
      <c r="G240">
        <v>27180100</v>
      </c>
    </row>
    <row r="241" spans="1:7" x14ac:dyDescent="0.25">
      <c r="A241" s="7">
        <v>42138</v>
      </c>
      <c r="B241">
        <v>236.21400499999999</v>
      </c>
      <c r="C241">
        <v>237.79899599999999</v>
      </c>
      <c r="D241">
        <v>234.057007</v>
      </c>
      <c r="E241">
        <v>236.929001</v>
      </c>
      <c r="F241">
        <v>236.929001</v>
      </c>
      <c r="G241">
        <v>24413700</v>
      </c>
    </row>
    <row r="242" spans="1:7" x14ac:dyDescent="0.25">
      <c r="A242" s="7">
        <v>42139</v>
      </c>
      <c r="B242">
        <v>236.95500200000001</v>
      </c>
      <c r="C242">
        <v>238.753006</v>
      </c>
      <c r="D242">
        <v>236.79499799999999</v>
      </c>
      <c r="E242">
        <v>237.604996</v>
      </c>
      <c r="F242">
        <v>237.604996</v>
      </c>
      <c r="G242">
        <v>16329400</v>
      </c>
    </row>
    <row r="243" spans="1:7" x14ac:dyDescent="0.25">
      <c r="A243" s="7">
        <v>42140</v>
      </c>
      <c r="B243">
        <v>237.64399700000001</v>
      </c>
      <c r="C243">
        <v>237.69700599999999</v>
      </c>
      <c r="D243">
        <v>235.29499799999999</v>
      </c>
      <c r="E243">
        <v>236.15299999999999</v>
      </c>
      <c r="F243">
        <v>236.15299999999999</v>
      </c>
      <c r="G243">
        <v>11089700</v>
      </c>
    </row>
    <row r="244" spans="1:7" x14ac:dyDescent="0.25">
      <c r="A244" s="7">
        <v>42141</v>
      </c>
      <c r="B244">
        <v>236.009995</v>
      </c>
      <c r="C244">
        <v>238.02499399999999</v>
      </c>
      <c r="D244">
        <v>236.009995</v>
      </c>
      <c r="E244">
        <v>236.80200199999999</v>
      </c>
      <c r="F244">
        <v>236.80200199999999</v>
      </c>
      <c r="G244">
        <v>11134300</v>
      </c>
    </row>
    <row r="245" spans="1:7" x14ac:dyDescent="0.25">
      <c r="A245" s="7">
        <v>42142</v>
      </c>
      <c r="B245">
        <v>236.88699299999999</v>
      </c>
      <c r="C245">
        <v>237.21000699999999</v>
      </c>
      <c r="D245">
        <v>232.46000699999999</v>
      </c>
      <c r="E245">
        <v>233.128006</v>
      </c>
      <c r="F245">
        <v>233.128006</v>
      </c>
      <c r="G245">
        <v>16780300</v>
      </c>
    </row>
    <row r="246" spans="1:7" x14ac:dyDescent="0.25">
      <c r="A246" s="7">
        <v>42143</v>
      </c>
      <c r="B246">
        <v>233.037003</v>
      </c>
      <c r="C246">
        <v>234.15100100000001</v>
      </c>
      <c r="D246">
        <v>231.817001</v>
      </c>
      <c r="E246">
        <v>231.94700599999999</v>
      </c>
      <c r="F246">
        <v>231.94700599999999</v>
      </c>
      <c r="G246">
        <v>14241900</v>
      </c>
    </row>
    <row r="247" spans="1:7" x14ac:dyDescent="0.25">
      <c r="A247" s="7">
        <v>42144</v>
      </c>
      <c r="B247">
        <v>231.88999899999999</v>
      </c>
      <c r="C247">
        <v>234.682999</v>
      </c>
      <c r="D247">
        <v>231.841995</v>
      </c>
      <c r="E247">
        <v>234.01800499999999</v>
      </c>
      <c r="F247">
        <v>234.01800499999999</v>
      </c>
      <c r="G247">
        <v>15499400</v>
      </c>
    </row>
    <row r="248" spans="1:7" x14ac:dyDescent="0.25">
      <c r="A248" s="7">
        <v>42145</v>
      </c>
      <c r="B248">
        <v>234.016006</v>
      </c>
      <c r="C248">
        <v>236.24200400000001</v>
      </c>
      <c r="D248">
        <v>233.83500699999999</v>
      </c>
      <c r="E248">
        <v>235.34399400000001</v>
      </c>
      <c r="F248">
        <v>235.34399400000001</v>
      </c>
      <c r="G248">
        <v>15108900</v>
      </c>
    </row>
    <row r="249" spans="1:7" x14ac:dyDescent="0.25">
      <c r="A249" s="7">
        <v>42146</v>
      </c>
      <c r="B249">
        <v>235.320999</v>
      </c>
      <c r="C249">
        <v>240.96899400000001</v>
      </c>
      <c r="D249">
        <v>235.05999800000001</v>
      </c>
      <c r="E249">
        <v>240.348007</v>
      </c>
      <c r="F249">
        <v>240.348007</v>
      </c>
      <c r="G249">
        <v>27003000</v>
      </c>
    </row>
    <row r="250" spans="1:7" x14ac:dyDescent="0.25">
      <c r="A250" s="7">
        <v>42147</v>
      </c>
      <c r="B250">
        <v>240.28599500000001</v>
      </c>
      <c r="C250">
        <v>241.02499399999999</v>
      </c>
      <c r="D250">
        <v>238.69099399999999</v>
      </c>
      <c r="E250">
        <v>238.871994</v>
      </c>
      <c r="F250">
        <v>238.871994</v>
      </c>
      <c r="G250">
        <v>14605000</v>
      </c>
    </row>
    <row r="251" spans="1:7" x14ac:dyDescent="0.25">
      <c r="A251" s="7">
        <v>42148</v>
      </c>
      <c r="B251">
        <v>238.975998</v>
      </c>
      <c r="C251">
        <v>241.97799699999999</v>
      </c>
      <c r="D251">
        <v>238.81100499999999</v>
      </c>
      <c r="E251">
        <v>240.953003</v>
      </c>
      <c r="F251">
        <v>240.953003</v>
      </c>
      <c r="G251">
        <v>11508000</v>
      </c>
    </row>
    <row r="252" spans="1:7" x14ac:dyDescent="0.25">
      <c r="A252" s="7">
        <v>42149</v>
      </c>
      <c r="B252">
        <v>240.92700199999999</v>
      </c>
      <c r="C252">
        <v>241.020996</v>
      </c>
      <c r="D252">
        <v>236.63699299999999</v>
      </c>
      <c r="E252">
        <v>237.11000100000001</v>
      </c>
      <c r="F252">
        <v>237.11000100000001</v>
      </c>
      <c r="G252">
        <v>14423900</v>
      </c>
    </row>
    <row r="253" spans="1:7" x14ac:dyDescent="0.25">
      <c r="A253" s="7">
        <v>42150</v>
      </c>
      <c r="B253">
        <v>237.104004</v>
      </c>
      <c r="C253">
        <v>238.24200400000001</v>
      </c>
      <c r="D253">
        <v>235.692001</v>
      </c>
      <c r="E253">
        <v>237.11599699999999</v>
      </c>
      <c r="F253">
        <v>237.11599699999999</v>
      </c>
      <c r="G253">
        <v>16425000</v>
      </c>
    </row>
    <row r="254" spans="1:7" x14ac:dyDescent="0.25">
      <c r="A254" s="7">
        <v>42151</v>
      </c>
      <c r="B254">
        <v>237.06500199999999</v>
      </c>
      <c r="C254">
        <v>238.63600199999999</v>
      </c>
      <c r="D254">
        <v>236.695007</v>
      </c>
      <c r="E254">
        <v>237.283005</v>
      </c>
      <c r="F254">
        <v>237.283005</v>
      </c>
      <c r="G254">
        <v>18837000</v>
      </c>
    </row>
    <row r="255" spans="1:7" x14ac:dyDescent="0.25">
      <c r="A255" s="7">
        <v>42152</v>
      </c>
      <c r="B255">
        <v>237.25700399999999</v>
      </c>
      <c r="C255">
        <v>237.824005</v>
      </c>
      <c r="D255">
        <v>236.651993</v>
      </c>
      <c r="E255">
        <v>237.408005</v>
      </c>
      <c r="F255">
        <v>237.408005</v>
      </c>
      <c r="G255">
        <v>13829600</v>
      </c>
    </row>
    <row r="256" spans="1:7" x14ac:dyDescent="0.25">
      <c r="A256" s="7">
        <v>42153</v>
      </c>
      <c r="B256">
        <v>237.37699900000001</v>
      </c>
      <c r="C256">
        <v>237.52200300000001</v>
      </c>
      <c r="D256">
        <v>235.73100299999999</v>
      </c>
      <c r="E256">
        <v>237.09599299999999</v>
      </c>
      <c r="F256">
        <v>237.09599299999999</v>
      </c>
      <c r="G256">
        <v>14805000</v>
      </c>
    </row>
    <row r="257" spans="1:7" x14ac:dyDescent="0.25">
      <c r="A257" s="7">
        <v>42154</v>
      </c>
      <c r="B257">
        <v>237.091995</v>
      </c>
      <c r="C257">
        <v>237.09300200000001</v>
      </c>
      <c r="D257">
        <v>232.04600500000001</v>
      </c>
      <c r="E257">
        <v>233.345001</v>
      </c>
      <c r="F257">
        <v>233.345001</v>
      </c>
      <c r="G257">
        <v>14098600</v>
      </c>
    </row>
    <row r="258" spans="1:7" x14ac:dyDescent="0.25">
      <c r="A258" s="7">
        <v>42155</v>
      </c>
      <c r="B258">
        <v>233.134995</v>
      </c>
      <c r="C258">
        <v>233.25199900000001</v>
      </c>
      <c r="D258">
        <v>229.54200700000001</v>
      </c>
      <c r="E258">
        <v>230.19000199999999</v>
      </c>
      <c r="F258">
        <v>230.19000199999999</v>
      </c>
      <c r="G258">
        <v>14730800</v>
      </c>
    </row>
    <row r="259" spans="1:7" x14ac:dyDescent="0.25">
      <c r="A259" s="7">
        <v>42156</v>
      </c>
      <c r="B259">
        <v>230.233002</v>
      </c>
      <c r="C259">
        <v>231.712997</v>
      </c>
      <c r="D259">
        <v>221.29600500000001</v>
      </c>
      <c r="E259">
        <v>222.925995</v>
      </c>
      <c r="F259">
        <v>222.925995</v>
      </c>
      <c r="G259">
        <v>26090500</v>
      </c>
    </row>
    <row r="260" spans="1:7" x14ac:dyDescent="0.25">
      <c r="A260" s="7">
        <v>42157</v>
      </c>
      <c r="B260">
        <v>222.89399700000001</v>
      </c>
      <c r="C260">
        <v>226.416</v>
      </c>
      <c r="D260">
        <v>222.419006</v>
      </c>
      <c r="E260">
        <v>225.80299400000001</v>
      </c>
      <c r="F260">
        <v>225.80299400000001</v>
      </c>
      <c r="G260">
        <v>20459000</v>
      </c>
    </row>
    <row r="261" spans="1:7" x14ac:dyDescent="0.25">
      <c r="A261" s="7">
        <v>42158</v>
      </c>
      <c r="B261">
        <v>225.73599200000001</v>
      </c>
      <c r="C261">
        <v>227.40400700000001</v>
      </c>
      <c r="D261">
        <v>223.929993</v>
      </c>
      <c r="E261">
        <v>225.87399300000001</v>
      </c>
      <c r="F261">
        <v>225.87399300000001</v>
      </c>
      <c r="G261">
        <v>17752400</v>
      </c>
    </row>
    <row r="262" spans="1:7" x14ac:dyDescent="0.25">
      <c r="A262" s="7">
        <v>42159</v>
      </c>
      <c r="B262">
        <v>225.77200300000001</v>
      </c>
      <c r="C262">
        <v>226.580994</v>
      </c>
      <c r="D262">
        <v>224.054001</v>
      </c>
      <c r="E262">
        <v>224.324005</v>
      </c>
      <c r="F262">
        <v>224.324005</v>
      </c>
      <c r="G262">
        <v>14728100</v>
      </c>
    </row>
    <row r="263" spans="1:7" x14ac:dyDescent="0.25">
      <c r="A263" s="7">
        <v>42160</v>
      </c>
      <c r="B263">
        <v>224.15400700000001</v>
      </c>
      <c r="C263">
        <v>225.96800200000001</v>
      </c>
      <c r="D263">
        <v>223.179001</v>
      </c>
      <c r="E263">
        <v>224.95199600000001</v>
      </c>
      <c r="F263">
        <v>224.95199600000001</v>
      </c>
      <c r="G263">
        <v>18056500</v>
      </c>
    </row>
    <row r="264" spans="1:7" x14ac:dyDescent="0.25">
      <c r="A264" s="7">
        <v>42161</v>
      </c>
      <c r="B264">
        <v>225.00500500000001</v>
      </c>
      <c r="C264">
        <v>225.71899400000001</v>
      </c>
      <c r="D264">
        <v>224.378998</v>
      </c>
      <c r="E264">
        <v>225.61900299999999</v>
      </c>
      <c r="F264">
        <v>225.61900299999999</v>
      </c>
      <c r="G264">
        <v>11131500</v>
      </c>
    </row>
    <row r="265" spans="1:7" x14ac:dyDescent="0.25">
      <c r="A265" s="7">
        <v>42162</v>
      </c>
      <c r="B265">
        <v>225.59599299999999</v>
      </c>
      <c r="C265">
        <v>226.19399999999999</v>
      </c>
      <c r="D265">
        <v>222.651993</v>
      </c>
      <c r="E265">
        <v>222.88099700000001</v>
      </c>
      <c r="F265">
        <v>222.88099700000001</v>
      </c>
      <c r="G265">
        <v>13318400</v>
      </c>
    </row>
    <row r="266" spans="1:7" x14ac:dyDescent="0.25">
      <c r="A266" s="7">
        <v>42163</v>
      </c>
      <c r="B266">
        <v>222.878998</v>
      </c>
      <c r="C266">
        <v>229.46400499999999</v>
      </c>
      <c r="D266">
        <v>222.83900499999999</v>
      </c>
      <c r="E266">
        <v>228.48899800000001</v>
      </c>
      <c r="F266">
        <v>228.48899800000001</v>
      </c>
      <c r="G266">
        <v>23378400</v>
      </c>
    </row>
    <row r="267" spans="1:7" x14ac:dyDescent="0.25">
      <c r="A267" s="7">
        <v>42164</v>
      </c>
      <c r="B267">
        <v>228.537994</v>
      </c>
      <c r="C267">
        <v>230.95399499999999</v>
      </c>
      <c r="D267">
        <v>227.929001</v>
      </c>
      <c r="E267">
        <v>229.04800399999999</v>
      </c>
      <c r="F267">
        <v>229.04800399999999</v>
      </c>
      <c r="G267">
        <v>28353100</v>
      </c>
    </row>
    <row r="268" spans="1:7" x14ac:dyDescent="0.25">
      <c r="A268" s="7">
        <v>42165</v>
      </c>
      <c r="B268">
        <v>228.99499499999999</v>
      </c>
      <c r="C268">
        <v>229.78199799999999</v>
      </c>
      <c r="D268">
        <v>228.009995</v>
      </c>
      <c r="E268">
        <v>228.80299400000001</v>
      </c>
      <c r="F268">
        <v>228.80299400000001</v>
      </c>
      <c r="G268">
        <v>15904800</v>
      </c>
    </row>
    <row r="269" spans="1:7" x14ac:dyDescent="0.25">
      <c r="A269" s="7">
        <v>42166</v>
      </c>
      <c r="B269">
        <v>228.854996</v>
      </c>
      <c r="C269">
        <v>230.287003</v>
      </c>
      <c r="D269">
        <v>228.766998</v>
      </c>
      <c r="E269">
        <v>229.70500200000001</v>
      </c>
      <c r="F269">
        <v>229.70500200000001</v>
      </c>
      <c r="G269">
        <v>14416000</v>
      </c>
    </row>
    <row r="270" spans="1:7" x14ac:dyDescent="0.25">
      <c r="A270" s="7">
        <v>42167</v>
      </c>
      <c r="B270">
        <v>229.70500200000001</v>
      </c>
      <c r="C270">
        <v>231.057007</v>
      </c>
      <c r="D270">
        <v>229.31300400000001</v>
      </c>
      <c r="E270">
        <v>229.98199500000001</v>
      </c>
      <c r="F270">
        <v>229.98199500000001</v>
      </c>
      <c r="G270">
        <v>14017700</v>
      </c>
    </row>
    <row r="271" spans="1:7" x14ac:dyDescent="0.25">
      <c r="A271" s="7">
        <v>42168</v>
      </c>
      <c r="B271">
        <v>229.91999799999999</v>
      </c>
      <c r="C271">
        <v>232.651993</v>
      </c>
      <c r="D271">
        <v>229.21000699999999</v>
      </c>
      <c r="E271">
        <v>232.401993</v>
      </c>
      <c r="F271">
        <v>232.401993</v>
      </c>
      <c r="G271">
        <v>13305300</v>
      </c>
    </row>
    <row r="272" spans="1:7" x14ac:dyDescent="0.25">
      <c r="A272" s="7">
        <v>42169</v>
      </c>
      <c r="B272">
        <v>232.442001</v>
      </c>
      <c r="C272">
        <v>234.858002</v>
      </c>
      <c r="D272">
        <v>232.003998</v>
      </c>
      <c r="E272">
        <v>233.54299900000001</v>
      </c>
      <c r="F272">
        <v>233.54299900000001</v>
      </c>
      <c r="G272">
        <v>12165900</v>
      </c>
    </row>
    <row r="273" spans="1:7" x14ac:dyDescent="0.25">
      <c r="A273" s="7">
        <v>42170</v>
      </c>
      <c r="B273">
        <v>233.421997</v>
      </c>
      <c r="C273">
        <v>237.83599899999999</v>
      </c>
      <c r="D273">
        <v>233.421997</v>
      </c>
      <c r="E273">
        <v>236.82299800000001</v>
      </c>
      <c r="F273">
        <v>236.82299800000001</v>
      </c>
      <c r="G273">
        <v>19912100</v>
      </c>
    </row>
    <row r="274" spans="1:7" x14ac:dyDescent="0.25">
      <c r="A274" s="7">
        <v>42171</v>
      </c>
      <c r="B274">
        <v>236.76499899999999</v>
      </c>
      <c r="C274">
        <v>251.74200400000001</v>
      </c>
      <c r="D274">
        <v>236.121994</v>
      </c>
      <c r="E274">
        <v>250.895004</v>
      </c>
      <c r="F274">
        <v>250.895004</v>
      </c>
      <c r="G274">
        <v>41612000</v>
      </c>
    </row>
    <row r="275" spans="1:7" x14ac:dyDescent="0.25">
      <c r="A275" s="7">
        <v>42172</v>
      </c>
      <c r="B275">
        <v>250.82299800000001</v>
      </c>
      <c r="C275">
        <v>256.85299700000002</v>
      </c>
      <c r="D275">
        <v>246.475998</v>
      </c>
      <c r="E275">
        <v>249.283997</v>
      </c>
      <c r="F275">
        <v>249.283997</v>
      </c>
      <c r="G275">
        <v>43858400</v>
      </c>
    </row>
    <row r="276" spans="1:7" x14ac:dyDescent="0.25">
      <c r="A276" s="7">
        <v>42173</v>
      </c>
      <c r="B276">
        <v>249.42799400000001</v>
      </c>
      <c r="C276">
        <v>252.108002</v>
      </c>
      <c r="D276">
        <v>244.12699900000001</v>
      </c>
      <c r="E276">
        <v>249.00700399999999</v>
      </c>
      <c r="F276">
        <v>249.00700399999999</v>
      </c>
      <c r="G276">
        <v>30980200</v>
      </c>
    </row>
    <row r="277" spans="1:7" x14ac:dyDescent="0.25">
      <c r="A277" s="7">
        <v>42174</v>
      </c>
      <c r="B277">
        <v>249.04299900000001</v>
      </c>
      <c r="C277">
        <v>250.97700499999999</v>
      </c>
      <c r="D277">
        <v>243.787003</v>
      </c>
      <c r="E277">
        <v>244.60600299999999</v>
      </c>
      <c r="F277">
        <v>244.60600299999999</v>
      </c>
      <c r="G277">
        <v>23965300</v>
      </c>
    </row>
    <row r="278" spans="1:7" x14ac:dyDescent="0.25">
      <c r="A278" s="7">
        <v>42175</v>
      </c>
      <c r="B278">
        <v>244.529999</v>
      </c>
      <c r="C278">
        <v>245.828003</v>
      </c>
      <c r="D278">
        <v>240.62699900000001</v>
      </c>
      <c r="E278">
        <v>245.212006</v>
      </c>
      <c r="F278">
        <v>245.212006</v>
      </c>
      <c r="G278">
        <v>20608100</v>
      </c>
    </row>
    <row r="279" spans="1:7" x14ac:dyDescent="0.25">
      <c r="A279" s="7">
        <v>42176</v>
      </c>
      <c r="B279">
        <v>245.10000600000001</v>
      </c>
      <c r="C279">
        <v>245.22399899999999</v>
      </c>
      <c r="D279">
        <v>241.88200399999999</v>
      </c>
      <c r="E279">
        <v>243.94399999999999</v>
      </c>
      <c r="F279">
        <v>243.94399999999999</v>
      </c>
      <c r="G279">
        <v>10600900</v>
      </c>
    </row>
    <row r="280" spans="1:7" x14ac:dyDescent="0.25">
      <c r="A280" s="7">
        <v>42177</v>
      </c>
      <c r="B280">
        <v>243.96899400000001</v>
      </c>
      <c r="C280">
        <v>247.91700700000001</v>
      </c>
      <c r="D280">
        <v>243.77900700000001</v>
      </c>
      <c r="E280">
        <v>246.990005</v>
      </c>
      <c r="F280">
        <v>246.990005</v>
      </c>
      <c r="G280">
        <v>17692500</v>
      </c>
    </row>
    <row r="281" spans="1:7" x14ac:dyDescent="0.25">
      <c r="A281" s="7">
        <v>42178</v>
      </c>
      <c r="B281">
        <v>246.92700199999999</v>
      </c>
      <c r="C281">
        <v>247.304001</v>
      </c>
      <c r="D281">
        <v>243.13299599999999</v>
      </c>
      <c r="E281">
        <v>244.29600500000001</v>
      </c>
      <c r="F281">
        <v>244.29600500000001</v>
      </c>
      <c r="G281">
        <v>15108700</v>
      </c>
    </row>
    <row r="282" spans="1:7" x14ac:dyDescent="0.25">
      <c r="A282" s="7">
        <v>42179</v>
      </c>
      <c r="B282">
        <v>244.28199799999999</v>
      </c>
      <c r="C282">
        <v>244.341003</v>
      </c>
      <c r="D282">
        <v>240.51499899999999</v>
      </c>
      <c r="E282">
        <v>240.51499899999999</v>
      </c>
      <c r="F282">
        <v>240.51499899999999</v>
      </c>
      <c r="G282">
        <v>17344900</v>
      </c>
    </row>
    <row r="283" spans="1:7" x14ac:dyDescent="0.25">
      <c r="A283" s="7">
        <v>42180</v>
      </c>
      <c r="B283">
        <v>240.365005</v>
      </c>
      <c r="C283">
        <v>243.33200099999999</v>
      </c>
      <c r="D283">
        <v>240.365005</v>
      </c>
      <c r="E283">
        <v>242.79899599999999</v>
      </c>
      <c r="F283">
        <v>242.79899599999999</v>
      </c>
      <c r="G283">
        <v>16133100</v>
      </c>
    </row>
    <row r="284" spans="1:7" x14ac:dyDescent="0.25">
      <c r="A284" s="7">
        <v>42181</v>
      </c>
      <c r="B284">
        <v>242.604004</v>
      </c>
      <c r="C284">
        <v>243.74899300000001</v>
      </c>
      <c r="D284">
        <v>241.55299400000001</v>
      </c>
      <c r="E284">
        <v>243.59399400000001</v>
      </c>
      <c r="F284">
        <v>243.59399400000001</v>
      </c>
      <c r="G284">
        <v>13983500</v>
      </c>
    </row>
    <row r="285" spans="1:7" x14ac:dyDescent="0.25">
      <c r="A285" s="7">
        <v>42182</v>
      </c>
      <c r="B285">
        <v>243.54899599999999</v>
      </c>
      <c r="C285">
        <v>251.33900499999999</v>
      </c>
      <c r="D285">
        <v>243.11700400000001</v>
      </c>
      <c r="E285">
        <v>250.990005</v>
      </c>
      <c r="F285">
        <v>250.990005</v>
      </c>
      <c r="G285">
        <v>20488600</v>
      </c>
    </row>
    <row r="286" spans="1:7" x14ac:dyDescent="0.25">
      <c r="A286" s="7">
        <v>42183</v>
      </c>
      <c r="B286">
        <v>250.95500200000001</v>
      </c>
      <c r="C286">
        <v>251.171997</v>
      </c>
      <c r="D286">
        <v>247.43400600000001</v>
      </c>
      <c r="E286">
        <v>249.01100199999999</v>
      </c>
      <c r="F286">
        <v>249.01100199999999</v>
      </c>
      <c r="G286">
        <v>15137600</v>
      </c>
    </row>
    <row r="287" spans="1:7" x14ac:dyDescent="0.25">
      <c r="A287" s="7">
        <v>42184</v>
      </c>
      <c r="B287">
        <v>248.72099299999999</v>
      </c>
      <c r="C287">
        <v>257.17300399999999</v>
      </c>
      <c r="D287">
        <v>248.580994</v>
      </c>
      <c r="E287">
        <v>257.06399499999998</v>
      </c>
      <c r="F287">
        <v>257.06399499999998</v>
      </c>
      <c r="G287">
        <v>34742900</v>
      </c>
    </row>
    <row r="288" spans="1:7" x14ac:dyDescent="0.25">
      <c r="A288" s="7">
        <v>42185</v>
      </c>
      <c r="B288">
        <v>257.03601099999997</v>
      </c>
      <c r="C288">
        <v>267.86700400000001</v>
      </c>
      <c r="D288">
        <v>255.945999</v>
      </c>
      <c r="E288">
        <v>263.07199100000003</v>
      </c>
      <c r="F288">
        <v>263.07199100000003</v>
      </c>
      <c r="G288">
        <v>44533800</v>
      </c>
    </row>
    <row r="289" spans="1:7" x14ac:dyDescent="0.25">
      <c r="A289" s="7">
        <v>42186</v>
      </c>
      <c r="B289">
        <v>263.34500100000002</v>
      </c>
      <c r="C289">
        <v>265.17199699999998</v>
      </c>
      <c r="D289">
        <v>255.774002</v>
      </c>
      <c r="E289">
        <v>258.62100199999998</v>
      </c>
      <c r="F289">
        <v>258.62100199999998</v>
      </c>
      <c r="G289">
        <v>27029800</v>
      </c>
    </row>
    <row r="290" spans="1:7" x14ac:dyDescent="0.25">
      <c r="A290" s="7">
        <v>42187</v>
      </c>
      <c r="B290">
        <v>258.55200200000002</v>
      </c>
      <c r="C290">
        <v>261.631012</v>
      </c>
      <c r="D290">
        <v>254.11599699999999</v>
      </c>
      <c r="E290">
        <v>255.412003</v>
      </c>
      <c r="F290">
        <v>255.412003</v>
      </c>
      <c r="G290">
        <v>21551900</v>
      </c>
    </row>
    <row r="291" spans="1:7" x14ac:dyDescent="0.25">
      <c r="A291" s="7">
        <v>42188</v>
      </c>
      <c r="B291">
        <v>255.459</v>
      </c>
      <c r="C291">
        <v>257.07699600000001</v>
      </c>
      <c r="D291">
        <v>253.50500500000001</v>
      </c>
      <c r="E291">
        <v>256.33599900000002</v>
      </c>
      <c r="F291">
        <v>256.33599900000002</v>
      </c>
      <c r="G291">
        <v>19033800</v>
      </c>
    </row>
    <row r="292" spans="1:7" x14ac:dyDescent="0.25">
      <c r="A292" s="7">
        <v>42189</v>
      </c>
      <c r="B292">
        <v>256.49099699999999</v>
      </c>
      <c r="C292">
        <v>261.45700099999999</v>
      </c>
      <c r="D292">
        <v>254.199997</v>
      </c>
      <c r="E292">
        <v>260.885986</v>
      </c>
      <c r="F292">
        <v>260.885986</v>
      </c>
      <c r="G292">
        <v>15620400</v>
      </c>
    </row>
    <row r="293" spans="1:7" x14ac:dyDescent="0.25">
      <c r="A293" s="7">
        <v>42190</v>
      </c>
      <c r="B293">
        <v>260.80499300000002</v>
      </c>
      <c r="C293">
        <v>274.506012</v>
      </c>
      <c r="D293">
        <v>258.70098899999999</v>
      </c>
      <c r="E293">
        <v>271.91299400000003</v>
      </c>
      <c r="F293">
        <v>271.91299400000003</v>
      </c>
      <c r="G293">
        <v>44156100</v>
      </c>
    </row>
    <row r="294" spans="1:7" x14ac:dyDescent="0.25">
      <c r="A294" s="7">
        <v>42191</v>
      </c>
      <c r="B294">
        <v>271.108002</v>
      </c>
      <c r="C294">
        <v>277.42199699999998</v>
      </c>
      <c r="D294">
        <v>267.60000600000001</v>
      </c>
      <c r="E294">
        <v>269.02999899999998</v>
      </c>
      <c r="F294">
        <v>269.02999899999998</v>
      </c>
      <c r="G294">
        <v>49154800</v>
      </c>
    </row>
    <row r="295" spans="1:7" x14ac:dyDescent="0.25">
      <c r="A295" s="7">
        <v>42192</v>
      </c>
      <c r="B295">
        <v>269.96301299999999</v>
      </c>
      <c r="C295">
        <v>271.341003</v>
      </c>
      <c r="D295">
        <v>264.83200099999999</v>
      </c>
      <c r="E295">
        <v>266.20700099999999</v>
      </c>
      <c r="F295">
        <v>266.20700099999999</v>
      </c>
      <c r="G295">
        <v>28857600</v>
      </c>
    </row>
    <row r="296" spans="1:7" x14ac:dyDescent="0.25">
      <c r="A296" s="7">
        <v>42193</v>
      </c>
      <c r="B296">
        <v>265.98199499999998</v>
      </c>
      <c r="C296">
        <v>272.97100799999998</v>
      </c>
      <c r="D296">
        <v>264.385986</v>
      </c>
      <c r="E296">
        <v>270.78500400000001</v>
      </c>
      <c r="F296">
        <v>270.78500400000001</v>
      </c>
      <c r="G296">
        <v>36980200</v>
      </c>
    </row>
    <row r="297" spans="1:7" x14ac:dyDescent="0.25">
      <c r="A297" s="7">
        <v>42194</v>
      </c>
      <c r="B297">
        <v>270.82699600000001</v>
      </c>
      <c r="C297">
        <v>272.334991</v>
      </c>
      <c r="D297">
        <v>267.08599900000002</v>
      </c>
      <c r="E297">
        <v>269.22799700000002</v>
      </c>
      <c r="F297">
        <v>269.22799700000002</v>
      </c>
      <c r="G297">
        <v>40301200</v>
      </c>
    </row>
    <row r="298" spans="1:7" x14ac:dyDescent="0.25">
      <c r="A298" s="7">
        <v>42195</v>
      </c>
      <c r="B298">
        <v>269.15600599999999</v>
      </c>
      <c r="C298">
        <v>294.591003</v>
      </c>
      <c r="D298">
        <v>268.80200200000002</v>
      </c>
      <c r="E298">
        <v>284.89401199999998</v>
      </c>
      <c r="F298">
        <v>284.89401199999998</v>
      </c>
      <c r="G298">
        <v>100390000</v>
      </c>
    </row>
    <row r="299" spans="1:7" x14ac:dyDescent="0.25">
      <c r="A299" s="7">
        <v>42196</v>
      </c>
      <c r="B299">
        <v>284.88000499999998</v>
      </c>
      <c r="C299">
        <v>298.506012</v>
      </c>
      <c r="D299">
        <v>283.52999899999998</v>
      </c>
      <c r="E299">
        <v>293.11498999999998</v>
      </c>
      <c r="F299">
        <v>293.11498999999998</v>
      </c>
      <c r="G299">
        <v>41109900</v>
      </c>
    </row>
    <row r="300" spans="1:7" x14ac:dyDescent="0.25">
      <c r="A300" s="7">
        <v>42197</v>
      </c>
      <c r="B300">
        <v>293.14001500000001</v>
      </c>
      <c r="C300">
        <v>314.39401199999998</v>
      </c>
      <c r="D300">
        <v>292.50500499999998</v>
      </c>
      <c r="E300">
        <v>310.86700400000001</v>
      </c>
      <c r="F300">
        <v>310.86700400000001</v>
      </c>
      <c r="G300">
        <v>56405000</v>
      </c>
    </row>
    <row r="301" spans="1:7" x14ac:dyDescent="0.25">
      <c r="A301" s="7">
        <v>42198</v>
      </c>
      <c r="B301">
        <v>310.82699600000001</v>
      </c>
      <c r="C301">
        <v>310.94799799999998</v>
      </c>
      <c r="D301">
        <v>281.010986</v>
      </c>
      <c r="E301">
        <v>292.05398600000001</v>
      </c>
      <c r="F301">
        <v>292.05398600000001</v>
      </c>
      <c r="G301">
        <v>62053900</v>
      </c>
    </row>
    <row r="302" spans="1:7" x14ac:dyDescent="0.25">
      <c r="A302" s="7">
        <v>42199</v>
      </c>
      <c r="B302">
        <v>292.033997</v>
      </c>
      <c r="C302">
        <v>296.14700299999998</v>
      </c>
      <c r="D302">
        <v>286.63799999999998</v>
      </c>
      <c r="E302">
        <v>287.46398900000003</v>
      </c>
      <c r="F302">
        <v>287.46398900000003</v>
      </c>
      <c r="G302">
        <v>28727200</v>
      </c>
    </row>
    <row r="303" spans="1:7" x14ac:dyDescent="0.25">
      <c r="A303" s="7">
        <v>42200</v>
      </c>
      <c r="B303">
        <v>288.04501299999998</v>
      </c>
      <c r="C303">
        <v>293.24798600000003</v>
      </c>
      <c r="D303">
        <v>285.36700400000001</v>
      </c>
      <c r="E303">
        <v>285.82900999999998</v>
      </c>
      <c r="F303">
        <v>285.82900999999998</v>
      </c>
      <c r="G303">
        <v>27486600</v>
      </c>
    </row>
    <row r="304" spans="1:7" x14ac:dyDescent="0.25">
      <c r="A304" s="7">
        <v>42201</v>
      </c>
      <c r="B304">
        <v>286.04199199999999</v>
      </c>
      <c r="C304">
        <v>291.18301400000001</v>
      </c>
      <c r="D304">
        <v>275.23998999999998</v>
      </c>
      <c r="E304">
        <v>278.08898900000003</v>
      </c>
      <c r="F304">
        <v>278.08898900000003</v>
      </c>
      <c r="G304">
        <v>49482600</v>
      </c>
    </row>
    <row r="305" spans="1:7" x14ac:dyDescent="0.25">
      <c r="A305" s="7">
        <v>42202</v>
      </c>
      <c r="B305">
        <v>278.091003</v>
      </c>
      <c r="C305">
        <v>280.27999899999998</v>
      </c>
      <c r="D305">
        <v>272.04299900000001</v>
      </c>
      <c r="E305">
        <v>279.47198500000002</v>
      </c>
      <c r="F305">
        <v>279.47198500000002</v>
      </c>
      <c r="G305">
        <v>27591400</v>
      </c>
    </row>
    <row r="306" spans="1:7" x14ac:dyDescent="0.25">
      <c r="A306" s="7">
        <v>42203</v>
      </c>
      <c r="B306">
        <v>279.33099399999998</v>
      </c>
      <c r="C306">
        <v>282.52700800000002</v>
      </c>
      <c r="D306">
        <v>274.07501200000002</v>
      </c>
      <c r="E306">
        <v>274.90100100000001</v>
      </c>
      <c r="F306">
        <v>274.90100100000001</v>
      </c>
      <c r="G306">
        <v>25187100</v>
      </c>
    </row>
    <row r="307" spans="1:7" x14ac:dyDescent="0.25">
      <c r="A307" s="7">
        <v>42204</v>
      </c>
      <c r="B307">
        <v>274.766998</v>
      </c>
      <c r="C307">
        <v>275.67001299999998</v>
      </c>
      <c r="D307">
        <v>272.51299999999998</v>
      </c>
      <c r="E307">
        <v>273.614014</v>
      </c>
      <c r="F307">
        <v>273.614014</v>
      </c>
      <c r="G307">
        <v>15332500</v>
      </c>
    </row>
    <row r="308" spans="1:7" x14ac:dyDescent="0.25">
      <c r="A308" s="7">
        <v>42205</v>
      </c>
      <c r="B308">
        <v>273.49899299999998</v>
      </c>
      <c r="C308">
        <v>278.98098800000002</v>
      </c>
      <c r="D308">
        <v>272.959991</v>
      </c>
      <c r="E308">
        <v>278.98098800000002</v>
      </c>
      <c r="F308">
        <v>278.98098800000002</v>
      </c>
      <c r="G308">
        <v>22711400</v>
      </c>
    </row>
    <row r="309" spans="1:7" x14ac:dyDescent="0.25">
      <c r="A309" s="7">
        <v>42206</v>
      </c>
      <c r="B309">
        <v>278.88198899999998</v>
      </c>
      <c r="C309">
        <v>280.54699699999998</v>
      </c>
      <c r="D309">
        <v>275.41900600000002</v>
      </c>
      <c r="E309">
        <v>275.83300800000001</v>
      </c>
      <c r="F309">
        <v>275.83300800000001</v>
      </c>
      <c r="G309">
        <v>22930700</v>
      </c>
    </row>
    <row r="310" spans="1:7" x14ac:dyDescent="0.25">
      <c r="A310" s="7">
        <v>42207</v>
      </c>
      <c r="B310">
        <v>275.65701300000001</v>
      </c>
      <c r="C310">
        <v>277.66598499999998</v>
      </c>
      <c r="D310">
        <v>274.381012</v>
      </c>
      <c r="E310">
        <v>277.22198500000002</v>
      </c>
      <c r="F310">
        <v>277.22198500000002</v>
      </c>
      <c r="G310">
        <v>19389800</v>
      </c>
    </row>
    <row r="311" spans="1:7" x14ac:dyDescent="0.25">
      <c r="A311" s="7">
        <v>42208</v>
      </c>
      <c r="B311">
        <v>277.341003</v>
      </c>
      <c r="C311">
        <v>278.11099200000001</v>
      </c>
      <c r="D311">
        <v>275.716003</v>
      </c>
      <c r="E311">
        <v>276.04901100000001</v>
      </c>
      <c r="F311">
        <v>276.04901100000001</v>
      </c>
      <c r="G311">
        <v>18531300</v>
      </c>
    </row>
    <row r="312" spans="1:7" x14ac:dyDescent="0.25">
      <c r="A312" s="7">
        <v>42209</v>
      </c>
      <c r="B312">
        <v>276.00500499999998</v>
      </c>
      <c r="C312">
        <v>289.25299100000001</v>
      </c>
      <c r="D312">
        <v>275.25399800000002</v>
      </c>
      <c r="E312">
        <v>288.27801499999998</v>
      </c>
      <c r="F312">
        <v>288.27801499999998</v>
      </c>
      <c r="G312">
        <v>37199400</v>
      </c>
    </row>
    <row r="313" spans="1:7" x14ac:dyDescent="0.25">
      <c r="A313" s="7">
        <v>42210</v>
      </c>
      <c r="B313">
        <v>288.16400099999998</v>
      </c>
      <c r="C313">
        <v>290.733002</v>
      </c>
      <c r="D313">
        <v>286.00201399999997</v>
      </c>
      <c r="E313">
        <v>288.69699100000003</v>
      </c>
      <c r="F313">
        <v>288.69699100000003</v>
      </c>
      <c r="G313">
        <v>20662200</v>
      </c>
    </row>
    <row r="314" spans="1:7" x14ac:dyDescent="0.25">
      <c r="A314" s="7">
        <v>42211</v>
      </c>
      <c r="B314">
        <v>288.64001500000001</v>
      </c>
      <c r="C314">
        <v>293.05200200000002</v>
      </c>
      <c r="D314">
        <v>287.70599399999998</v>
      </c>
      <c r="E314">
        <v>292.68600500000002</v>
      </c>
      <c r="F314">
        <v>292.68600500000002</v>
      </c>
      <c r="G314">
        <v>16032300</v>
      </c>
    </row>
    <row r="315" spans="1:7" x14ac:dyDescent="0.25">
      <c r="A315" s="7">
        <v>42212</v>
      </c>
      <c r="B315">
        <v>292.63900799999999</v>
      </c>
      <c r="C315">
        <v>297.77398699999998</v>
      </c>
      <c r="D315">
        <v>287.45001200000002</v>
      </c>
      <c r="E315">
        <v>293.62399299999998</v>
      </c>
      <c r="F315">
        <v>293.62399299999998</v>
      </c>
      <c r="G315">
        <v>30592000</v>
      </c>
    </row>
    <row r="316" spans="1:7" x14ac:dyDescent="0.25">
      <c r="A316" s="7">
        <v>42213</v>
      </c>
      <c r="B316">
        <v>293.63299599999999</v>
      </c>
      <c r="C316">
        <v>296.64898699999998</v>
      </c>
      <c r="D316">
        <v>293.42300399999999</v>
      </c>
      <c r="E316">
        <v>294.42700200000002</v>
      </c>
      <c r="F316">
        <v>294.42700200000002</v>
      </c>
      <c r="G316">
        <v>25453600</v>
      </c>
    </row>
    <row r="317" spans="1:7" x14ac:dyDescent="0.25">
      <c r="A317" s="7">
        <v>42214</v>
      </c>
      <c r="B317">
        <v>294.48400900000001</v>
      </c>
      <c r="C317">
        <v>294.53601099999997</v>
      </c>
      <c r="D317">
        <v>288.77700800000002</v>
      </c>
      <c r="E317">
        <v>289.58999599999999</v>
      </c>
      <c r="F317">
        <v>289.58999599999999</v>
      </c>
      <c r="G317">
        <v>24672600</v>
      </c>
    </row>
    <row r="318" spans="1:7" x14ac:dyDescent="0.25">
      <c r="A318" s="7">
        <v>42215</v>
      </c>
      <c r="B318">
        <v>289.10299700000002</v>
      </c>
      <c r="C318">
        <v>290.12600700000002</v>
      </c>
      <c r="D318">
        <v>286.567993</v>
      </c>
      <c r="E318">
        <v>287.72198500000002</v>
      </c>
      <c r="F318">
        <v>287.72198500000002</v>
      </c>
      <c r="G318">
        <v>21635800</v>
      </c>
    </row>
    <row r="319" spans="1:7" x14ac:dyDescent="0.25">
      <c r="A319" s="7">
        <v>42216</v>
      </c>
      <c r="B319">
        <v>287.69601399999999</v>
      </c>
      <c r="C319">
        <v>288.95901500000002</v>
      </c>
      <c r="D319">
        <v>282.34399400000001</v>
      </c>
      <c r="E319">
        <v>284.64999399999999</v>
      </c>
      <c r="F319">
        <v>284.64999399999999</v>
      </c>
      <c r="G319">
        <v>23629100</v>
      </c>
    </row>
    <row r="320" spans="1:7" x14ac:dyDescent="0.25">
      <c r="A320" s="7">
        <v>42217</v>
      </c>
      <c r="B320">
        <v>284.68600500000002</v>
      </c>
      <c r="C320">
        <v>284.932007</v>
      </c>
      <c r="D320">
        <v>278.11200000000002</v>
      </c>
      <c r="E320">
        <v>281.60101300000002</v>
      </c>
      <c r="F320">
        <v>281.60101300000002</v>
      </c>
      <c r="G320">
        <v>18995000</v>
      </c>
    </row>
    <row r="321" spans="1:7" x14ac:dyDescent="0.25">
      <c r="A321" s="7">
        <v>42218</v>
      </c>
      <c r="B321">
        <v>280.449005</v>
      </c>
      <c r="C321">
        <v>283.03201300000001</v>
      </c>
      <c r="D321">
        <v>277.52899200000002</v>
      </c>
      <c r="E321">
        <v>282.614014</v>
      </c>
      <c r="F321">
        <v>282.614014</v>
      </c>
      <c r="G321">
        <v>17722200</v>
      </c>
    </row>
    <row r="322" spans="1:7" x14ac:dyDescent="0.25">
      <c r="A322" s="7">
        <v>42219</v>
      </c>
      <c r="B322">
        <v>282.80599999999998</v>
      </c>
      <c r="C322">
        <v>285.47100799999998</v>
      </c>
      <c r="D322">
        <v>280.233002</v>
      </c>
      <c r="E322">
        <v>281.22699</v>
      </c>
      <c r="F322">
        <v>281.22699</v>
      </c>
      <c r="G322">
        <v>21474100</v>
      </c>
    </row>
    <row r="323" spans="1:7" x14ac:dyDescent="0.25">
      <c r="A323" s="7">
        <v>42220</v>
      </c>
      <c r="B323">
        <v>281.22500600000001</v>
      </c>
      <c r="C323">
        <v>285.71499599999999</v>
      </c>
      <c r="D323">
        <v>281.22500600000001</v>
      </c>
      <c r="E323">
        <v>285.21798699999999</v>
      </c>
      <c r="F323">
        <v>285.21798699999999</v>
      </c>
      <c r="G323">
        <v>21908700</v>
      </c>
    </row>
    <row r="324" spans="1:7" x14ac:dyDescent="0.25">
      <c r="A324" s="7">
        <v>42221</v>
      </c>
      <c r="B324">
        <v>284.84698500000002</v>
      </c>
      <c r="C324">
        <v>285.50100700000002</v>
      </c>
      <c r="D324">
        <v>281.48800699999998</v>
      </c>
      <c r="E324">
        <v>281.88198899999998</v>
      </c>
      <c r="F324">
        <v>281.88198899999998</v>
      </c>
      <c r="G324">
        <v>20128000</v>
      </c>
    </row>
    <row r="325" spans="1:7" x14ac:dyDescent="0.25">
      <c r="A325" s="7">
        <v>42222</v>
      </c>
      <c r="B325">
        <v>281.90600599999999</v>
      </c>
      <c r="C325">
        <v>281.90600599999999</v>
      </c>
      <c r="D325">
        <v>278.40301499999998</v>
      </c>
      <c r="E325">
        <v>278.57699600000001</v>
      </c>
      <c r="F325">
        <v>278.57699600000001</v>
      </c>
      <c r="G325">
        <v>18792100</v>
      </c>
    </row>
    <row r="326" spans="1:7" x14ac:dyDescent="0.25">
      <c r="A326" s="7">
        <v>42223</v>
      </c>
      <c r="B326">
        <v>278.74099699999999</v>
      </c>
      <c r="C326">
        <v>280.391998</v>
      </c>
      <c r="D326">
        <v>276.36599699999999</v>
      </c>
      <c r="E326">
        <v>279.584991</v>
      </c>
      <c r="F326">
        <v>279.584991</v>
      </c>
      <c r="G326">
        <v>42484800</v>
      </c>
    </row>
    <row r="327" spans="1:7" x14ac:dyDescent="0.25">
      <c r="A327" s="7">
        <v>42224</v>
      </c>
      <c r="B327">
        <v>279.74200400000001</v>
      </c>
      <c r="C327">
        <v>279.92800899999997</v>
      </c>
      <c r="D327">
        <v>260.709991</v>
      </c>
      <c r="E327">
        <v>260.99700899999999</v>
      </c>
      <c r="F327">
        <v>260.99700899999999</v>
      </c>
      <c r="G327">
        <v>58533000</v>
      </c>
    </row>
    <row r="328" spans="1:7" x14ac:dyDescent="0.25">
      <c r="A328" s="7">
        <v>42225</v>
      </c>
      <c r="B328">
        <v>261.11599699999999</v>
      </c>
      <c r="C328">
        <v>267.00299100000001</v>
      </c>
      <c r="D328">
        <v>260.46798699999999</v>
      </c>
      <c r="E328">
        <v>265.08300800000001</v>
      </c>
      <c r="F328">
        <v>265.08300800000001</v>
      </c>
      <c r="G328">
        <v>23789600</v>
      </c>
    </row>
    <row r="329" spans="1:7" x14ac:dyDescent="0.25">
      <c r="A329" s="7">
        <v>42226</v>
      </c>
      <c r="B329">
        <v>265.47799700000002</v>
      </c>
      <c r="C329">
        <v>267.03201300000001</v>
      </c>
      <c r="D329">
        <v>262.59600799999998</v>
      </c>
      <c r="E329">
        <v>264.47000100000002</v>
      </c>
      <c r="F329">
        <v>264.47000100000002</v>
      </c>
      <c r="G329">
        <v>20979400</v>
      </c>
    </row>
    <row r="330" spans="1:7" x14ac:dyDescent="0.25">
      <c r="A330" s="7">
        <v>42227</v>
      </c>
      <c r="B330">
        <v>264.34201000000002</v>
      </c>
      <c r="C330">
        <v>270.385986</v>
      </c>
      <c r="D330">
        <v>264.09399400000001</v>
      </c>
      <c r="E330">
        <v>270.385986</v>
      </c>
      <c r="F330">
        <v>270.385986</v>
      </c>
      <c r="G330">
        <v>25433900</v>
      </c>
    </row>
    <row r="331" spans="1:7" x14ac:dyDescent="0.25">
      <c r="A331" s="7">
        <v>42228</v>
      </c>
      <c r="B331">
        <v>270.59799199999998</v>
      </c>
      <c r="C331">
        <v>270.67300399999999</v>
      </c>
      <c r="D331">
        <v>265.46899400000001</v>
      </c>
      <c r="E331">
        <v>266.37600700000002</v>
      </c>
      <c r="F331">
        <v>266.37600700000002</v>
      </c>
      <c r="G331">
        <v>26815400</v>
      </c>
    </row>
    <row r="332" spans="1:7" x14ac:dyDescent="0.25">
      <c r="A332" s="7">
        <v>42229</v>
      </c>
      <c r="B332">
        <v>266.18301400000001</v>
      </c>
      <c r="C332">
        <v>266.23199499999998</v>
      </c>
      <c r="D332">
        <v>262.841003</v>
      </c>
      <c r="E332">
        <v>264.07998700000002</v>
      </c>
      <c r="F332">
        <v>264.07998700000002</v>
      </c>
      <c r="G332">
        <v>27685500</v>
      </c>
    </row>
    <row r="333" spans="1:7" x14ac:dyDescent="0.25">
      <c r="A333" s="7">
        <v>42230</v>
      </c>
      <c r="B333">
        <v>264.13198899999998</v>
      </c>
      <c r="C333">
        <v>267.466003</v>
      </c>
      <c r="D333">
        <v>261.47799700000002</v>
      </c>
      <c r="E333">
        <v>265.67999300000002</v>
      </c>
      <c r="F333">
        <v>265.67999300000002</v>
      </c>
      <c r="G333">
        <v>27091200</v>
      </c>
    </row>
    <row r="334" spans="1:7" x14ac:dyDescent="0.25">
      <c r="A334" s="7">
        <v>42231</v>
      </c>
      <c r="B334">
        <v>265.52899200000002</v>
      </c>
      <c r="C334">
        <v>266.66699199999999</v>
      </c>
      <c r="D334">
        <v>261.29599000000002</v>
      </c>
      <c r="E334">
        <v>261.550995</v>
      </c>
      <c r="F334">
        <v>261.550995</v>
      </c>
      <c r="G334">
        <v>19321100</v>
      </c>
    </row>
    <row r="335" spans="1:7" x14ac:dyDescent="0.25">
      <c r="A335" s="7">
        <v>42232</v>
      </c>
      <c r="B335">
        <v>261.86599699999999</v>
      </c>
      <c r="C335">
        <v>262.44000199999999</v>
      </c>
      <c r="D335">
        <v>257.04098499999998</v>
      </c>
      <c r="E335">
        <v>258.50698899999998</v>
      </c>
      <c r="F335">
        <v>258.50698899999998</v>
      </c>
      <c r="G335">
        <v>29717000</v>
      </c>
    </row>
    <row r="336" spans="1:7" x14ac:dyDescent="0.25">
      <c r="A336" s="7">
        <v>42233</v>
      </c>
      <c r="B336">
        <v>258.48998999999998</v>
      </c>
      <c r="C336">
        <v>260.50500499999998</v>
      </c>
      <c r="D336">
        <v>257.11700400000001</v>
      </c>
      <c r="E336">
        <v>257.97601300000002</v>
      </c>
      <c r="F336">
        <v>257.97601300000002</v>
      </c>
      <c r="G336">
        <v>21617900</v>
      </c>
    </row>
    <row r="337" spans="1:7" x14ac:dyDescent="0.25">
      <c r="A337" s="7">
        <v>42234</v>
      </c>
      <c r="B337">
        <v>257.925995</v>
      </c>
      <c r="C337">
        <v>257.99301100000002</v>
      </c>
      <c r="D337">
        <v>211.07899499999999</v>
      </c>
      <c r="E337">
        <v>211.07899499999999</v>
      </c>
      <c r="F337">
        <v>211.07899499999999</v>
      </c>
      <c r="G337">
        <v>42147200</v>
      </c>
    </row>
    <row r="338" spans="1:7" x14ac:dyDescent="0.25">
      <c r="A338" s="7">
        <v>42235</v>
      </c>
      <c r="B338">
        <v>225.67100500000001</v>
      </c>
      <c r="C338">
        <v>237.408997</v>
      </c>
      <c r="D338">
        <v>222.766006</v>
      </c>
      <c r="E338">
        <v>226.68400600000001</v>
      </c>
      <c r="F338">
        <v>226.68400600000001</v>
      </c>
      <c r="G338">
        <v>60869200</v>
      </c>
    </row>
    <row r="339" spans="1:7" x14ac:dyDescent="0.25">
      <c r="A339" s="7">
        <v>42236</v>
      </c>
      <c r="B339">
        <v>226.899002</v>
      </c>
      <c r="C339">
        <v>237.365005</v>
      </c>
      <c r="D339">
        <v>226.899002</v>
      </c>
      <c r="E339">
        <v>235.35000600000001</v>
      </c>
      <c r="F339">
        <v>235.35000600000001</v>
      </c>
      <c r="G339">
        <v>32275000</v>
      </c>
    </row>
    <row r="340" spans="1:7" x14ac:dyDescent="0.25">
      <c r="A340" s="7">
        <v>42237</v>
      </c>
      <c r="B340">
        <v>235.354996</v>
      </c>
      <c r="C340">
        <v>236.432007</v>
      </c>
      <c r="D340">
        <v>231.72399899999999</v>
      </c>
      <c r="E340">
        <v>232.56899999999999</v>
      </c>
      <c r="F340">
        <v>232.56899999999999</v>
      </c>
      <c r="G340">
        <v>23173800</v>
      </c>
    </row>
    <row r="341" spans="1:7" x14ac:dyDescent="0.25">
      <c r="A341" s="7">
        <v>42238</v>
      </c>
      <c r="B341">
        <v>232.662003</v>
      </c>
      <c r="C341">
        <v>234.95700099999999</v>
      </c>
      <c r="D341">
        <v>222.70399499999999</v>
      </c>
      <c r="E341">
        <v>230.38999899999999</v>
      </c>
      <c r="F341">
        <v>230.38999899999999</v>
      </c>
      <c r="G341">
        <v>23205900</v>
      </c>
    </row>
    <row r="342" spans="1:7" x14ac:dyDescent="0.25">
      <c r="A342" s="7">
        <v>42239</v>
      </c>
      <c r="B342">
        <v>230.37600699999999</v>
      </c>
      <c r="C342">
        <v>232.70500200000001</v>
      </c>
      <c r="D342">
        <v>225.58000200000001</v>
      </c>
      <c r="E342">
        <v>228.169006</v>
      </c>
      <c r="F342">
        <v>228.169006</v>
      </c>
      <c r="G342">
        <v>18406600</v>
      </c>
    </row>
    <row r="343" spans="1:7" x14ac:dyDescent="0.25">
      <c r="A343" s="7">
        <v>42240</v>
      </c>
      <c r="B343">
        <v>228.11199999999999</v>
      </c>
      <c r="C343">
        <v>228.13900799999999</v>
      </c>
      <c r="D343">
        <v>210.442993</v>
      </c>
      <c r="E343">
        <v>210.49499499999999</v>
      </c>
      <c r="F343">
        <v>210.49499499999999</v>
      </c>
      <c r="G343">
        <v>59220700</v>
      </c>
    </row>
    <row r="344" spans="1:7" x14ac:dyDescent="0.25">
      <c r="A344" s="7">
        <v>42241</v>
      </c>
      <c r="B344">
        <v>210.067993</v>
      </c>
      <c r="C344">
        <v>226.320999</v>
      </c>
      <c r="D344">
        <v>199.567001</v>
      </c>
      <c r="E344">
        <v>221.608994</v>
      </c>
      <c r="F344">
        <v>221.608994</v>
      </c>
      <c r="G344">
        <v>61089200</v>
      </c>
    </row>
    <row r="345" spans="1:7" x14ac:dyDescent="0.25">
      <c r="A345" s="7">
        <v>42242</v>
      </c>
      <c r="B345">
        <v>222.07600400000001</v>
      </c>
      <c r="C345">
        <v>231.182999</v>
      </c>
      <c r="D345">
        <v>220.20399499999999</v>
      </c>
      <c r="E345">
        <v>225.830994</v>
      </c>
      <c r="F345">
        <v>225.830994</v>
      </c>
      <c r="G345">
        <v>31808000</v>
      </c>
    </row>
    <row r="346" spans="1:7" x14ac:dyDescent="0.25">
      <c r="A346" s="7">
        <v>42243</v>
      </c>
      <c r="B346">
        <v>226.050003</v>
      </c>
      <c r="C346">
        <v>228.64300499999999</v>
      </c>
      <c r="D346">
        <v>223.68400600000001</v>
      </c>
      <c r="E346">
        <v>224.76899700000001</v>
      </c>
      <c r="F346">
        <v>224.76899700000001</v>
      </c>
      <c r="G346">
        <v>21905400</v>
      </c>
    </row>
    <row r="347" spans="1:7" x14ac:dyDescent="0.25">
      <c r="A347" s="7">
        <v>42244</v>
      </c>
      <c r="B347">
        <v>224.70100400000001</v>
      </c>
      <c r="C347">
        <v>235.21899400000001</v>
      </c>
      <c r="D347">
        <v>220.925995</v>
      </c>
      <c r="E347">
        <v>231.395996</v>
      </c>
      <c r="F347">
        <v>231.395996</v>
      </c>
      <c r="G347">
        <v>31336600</v>
      </c>
    </row>
    <row r="348" spans="1:7" x14ac:dyDescent="0.25">
      <c r="A348" s="7">
        <v>42245</v>
      </c>
      <c r="B348">
        <v>231.54899599999999</v>
      </c>
      <c r="C348">
        <v>233.22200000000001</v>
      </c>
      <c r="D348">
        <v>227.33000200000001</v>
      </c>
      <c r="E348">
        <v>229.779999</v>
      </c>
      <c r="F348">
        <v>229.779999</v>
      </c>
      <c r="G348">
        <v>17142500</v>
      </c>
    </row>
    <row r="349" spans="1:7" x14ac:dyDescent="0.25">
      <c r="A349" s="7">
        <v>42246</v>
      </c>
      <c r="B349">
        <v>229.895004</v>
      </c>
      <c r="C349">
        <v>232.067993</v>
      </c>
      <c r="D349">
        <v>226.246994</v>
      </c>
      <c r="E349">
        <v>228.76100199999999</v>
      </c>
      <c r="F349">
        <v>228.76100199999999</v>
      </c>
      <c r="G349">
        <v>19412600</v>
      </c>
    </row>
    <row r="350" spans="1:7" x14ac:dyDescent="0.25">
      <c r="A350" s="7">
        <v>42247</v>
      </c>
      <c r="B350">
        <v>229.11399800000001</v>
      </c>
      <c r="C350">
        <v>231.955994</v>
      </c>
      <c r="D350">
        <v>225.91499300000001</v>
      </c>
      <c r="E350">
        <v>230.05600000000001</v>
      </c>
      <c r="F350">
        <v>230.05600000000001</v>
      </c>
      <c r="G350">
        <v>20710700</v>
      </c>
    </row>
    <row r="351" spans="1:7" x14ac:dyDescent="0.25">
      <c r="A351" s="7">
        <v>42248</v>
      </c>
      <c r="B351">
        <v>230.25599700000001</v>
      </c>
      <c r="C351">
        <v>231.216003</v>
      </c>
      <c r="D351">
        <v>226.86000100000001</v>
      </c>
      <c r="E351">
        <v>228.121002</v>
      </c>
      <c r="F351">
        <v>228.121002</v>
      </c>
      <c r="G351">
        <v>20575200</v>
      </c>
    </row>
    <row r="352" spans="1:7" x14ac:dyDescent="0.25">
      <c r="A352" s="7">
        <v>42249</v>
      </c>
      <c r="B352">
        <v>228.026993</v>
      </c>
      <c r="C352">
        <v>230.57699600000001</v>
      </c>
      <c r="D352">
        <v>226.47500600000001</v>
      </c>
      <c r="E352">
        <v>229.283997</v>
      </c>
      <c r="F352">
        <v>229.283997</v>
      </c>
      <c r="G352">
        <v>18760400</v>
      </c>
    </row>
    <row r="353" spans="1:7" x14ac:dyDescent="0.25">
      <c r="A353" s="7">
        <v>42250</v>
      </c>
      <c r="B353">
        <v>229.324005</v>
      </c>
      <c r="C353">
        <v>229.604996</v>
      </c>
      <c r="D353">
        <v>226.66700700000001</v>
      </c>
      <c r="E353">
        <v>227.182999</v>
      </c>
      <c r="F353">
        <v>227.182999</v>
      </c>
      <c r="G353">
        <v>17482000</v>
      </c>
    </row>
    <row r="354" spans="1:7" x14ac:dyDescent="0.25">
      <c r="A354" s="7">
        <v>42251</v>
      </c>
      <c r="B354">
        <v>227.21499600000001</v>
      </c>
      <c r="C354">
        <v>230.89999399999999</v>
      </c>
      <c r="D354">
        <v>227.050995</v>
      </c>
      <c r="E354">
        <v>230.29800399999999</v>
      </c>
      <c r="F354">
        <v>230.29800399999999</v>
      </c>
      <c r="G354">
        <v>20962400</v>
      </c>
    </row>
    <row r="355" spans="1:7" x14ac:dyDescent="0.25">
      <c r="A355" s="7">
        <v>42252</v>
      </c>
      <c r="B355">
        <v>230.199005</v>
      </c>
      <c r="C355">
        <v>236.14300499999999</v>
      </c>
      <c r="D355">
        <v>229.442993</v>
      </c>
      <c r="E355">
        <v>235.01899700000001</v>
      </c>
      <c r="F355">
        <v>235.01899700000001</v>
      </c>
      <c r="G355">
        <v>20671400</v>
      </c>
    </row>
    <row r="356" spans="1:7" x14ac:dyDescent="0.25">
      <c r="A356" s="7">
        <v>42253</v>
      </c>
      <c r="B356">
        <v>234.86999499999999</v>
      </c>
      <c r="C356">
        <v>242.912003</v>
      </c>
      <c r="D356">
        <v>234.68100000000001</v>
      </c>
      <c r="E356">
        <v>239.83999600000001</v>
      </c>
      <c r="F356">
        <v>239.83999600000001</v>
      </c>
      <c r="G356">
        <v>25473700</v>
      </c>
    </row>
    <row r="357" spans="1:7" x14ac:dyDescent="0.25">
      <c r="A357" s="7">
        <v>42254</v>
      </c>
      <c r="B357">
        <v>239.93400600000001</v>
      </c>
      <c r="C357">
        <v>242.10600299999999</v>
      </c>
      <c r="D357">
        <v>238.72200000000001</v>
      </c>
      <c r="E357">
        <v>239.84700000000001</v>
      </c>
      <c r="F357">
        <v>239.84700000000001</v>
      </c>
      <c r="G357">
        <v>21192200</v>
      </c>
    </row>
    <row r="358" spans="1:7" x14ac:dyDescent="0.25">
      <c r="A358" s="7">
        <v>42255</v>
      </c>
      <c r="B358">
        <v>239.84599299999999</v>
      </c>
      <c r="C358">
        <v>245.78100599999999</v>
      </c>
      <c r="D358">
        <v>239.67799400000001</v>
      </c>
      <c r="E358">
        <v>243.60699500000001</v>
      </c>
      <c r="F358">
        <v>243.60699500000001</v>
      </c>
      <c r="G358">
        <v>26879200</v>
      </c>
    </row>
    <row r="359" spans="1:7" x14ac:dyDescent="0.25">
      <c r="A359" s="7">
        <v>42256</v>
      </c>
      <c r="B359">
        <v>243.41499300000001</v>
      </c>
      <c r="C359">
        <v>244.416</v>
      </c>
      <c r="D359">
        <v>237.820999</v>
      </c>
      <c r="E359">
        <v>238.16799900000001</v>
      </c>
      <c r="F359">
        <v>238.16799900000001</v>
      </c>
      <c r="G359">
        <v>23635700</v>
      </c>
    </row>
    <row r="360" spans="1:7" x14ac:dyDescent="0.25">
      <c r="A360" s="7">
        <v>42257</v>
      </c>
      <c r="B360">
        <v>238.33599899999999</v>
      </c>
      <c r="C360">
        <v>241.29299900000001</v>
      </c>
      <c r="D360">
        <v>235.791</v>
      </c>
      <c r="E360">
        <v>238.47700499999999</v>
      </c>
      <c r="F360">
        <v>238.47700499999999</v>
      </c>
      <c r="G360">
        <v>21215500</v>
      </c>
    </row>
    <row r="361" spans="1:7" x14ac:dyDescent="0.25">
      <c r="A361" s="7">
        <v>42258</v>
      </c>
      <c r="B361">
        <v>238.32899499999999</v>
      </c>
      <c r="C361">
        <v>241.169006</v>
      </c>
      <c r="D361">
        <v>238.32899499999999</v>
      </c>
      <c r="E361">
        <v>240.10699500000001</v>
      </c>
      <c r="F361">
        <v>240.10699500000001</v>
      </c>
      <c r="G361">
        <v>19224700</v>
      </c>
    </row>
    <row r="362" spans="1:7" x14ac:dyDescent="0.25">
      <c r="A362" s="7">
        <v>42259</v>
      </c>
      <c r="B362">
        <v>239.854996</v>
      </c>
      <c r="C362">
        <v>240.12399300000001</v>
      </c>
      <c r="D362">
        <v>234.753998</v>
      </c>
      <c r="E362">
        <v>235.229004</v>
      </c>
      <c r="F362">
        <v>235.229004</v>
      </c>
      <c r="G362">
        <v>17962600</v>
      </c>
    </row>
    <row r="363" spans="1:7" x14ac:dyDescent="0.25">
      <c r="A363" s="7">
        <v>42260</v>
      </c>
      <c r="B363">
        <v>235.24200400000001</v>
      </c>
      <c r="C363">
        <v>235.93499800000001</v>
      </c>
      <c r="D363">
        <v>229.33200099999999</v>
      </c>
      <c r="E363">
        <v>230.51199299999999</v>
      </c>
      <c r="F363">
        <v>230.51199299999999</v>
      </c>
      <c r="G363">
        <v>18478800</v>
      </c>
    </row>
    <row r="364" spans="1:7" x14ac:dyDescent="0.25">
      <c r="A364" s="7">
        <v>42261</v>
      </c>
      <c r="B364">
        <v>230.608994</v>
      </c>
      <c r="C364">
        <v>232.44000199999999</v>
      </c>
      <c r="D364">
        <v>227.96099899999999</v>
      </c>
      <c r="E364">
        <v>230.64399700000001</v>
      </c>
      <c r="F364">
        <v>230.64399700000001</v>
      </c>
      <c r="G364">
        <v>20997800</v>
      </c>
    </row>
    <row r="365" spans="1:7" x14ac:dyDescent="0.25">
      <c r="A365" s="7">
        <v>42262</v>
      </c>
      <c r="B365">
        <v>230.49200400000001</v>
      </c>
      <c r="C365">
        <v>259.182007</v>
      </c>
      <c r="D365">
        <v>229.82200599999999</v>
      </c>
      <c r="E365">
        <v>230.304001</v>
      </c>
      <c r="F365">
        <v>230.304001</v>
      </c>
      <c r="G365">
        <v>19177800</v>
      </c>
    </row>
    <row r="366" spans="1:7" x14ac:dyDescent="0.25">
      <c r="A366" s="7">
        <v>42263</v>
      </c>
      <c r="B366">
        <v>230.25</v>
      </c>
      <c r="C366">
        <v>231.21499600000001</v>
      </c>
      <c r="D366">
        <v>227.401993</v>
      </c>
      <c r="E366">
        <v>229.091003</v>
      </c>
      <c r="F366">
        <v>229.091003</v>
      </c>
      <c r="G366">
        <v>20144200</v>
      </c>
    </row>
    <row r="367" spans="1:7" x14ac:dyDescent="0.25">
      <c r="A367" s="7">
        <v>42264</v>
      </c>
      <c r="B367">
        <v>229.07600400000001</v>
      </c>
      <c r="C367">
        <v>230.28500399999999</v>
      </c>
      <c r="D367">
        <v>228.925995</v>
      </c>
      <c r="E367">
        <v>229.80999800000001</v>
      </c>
      <c r="F367">
        <v>229.80999800000001</v>
      </c>
      <c r="G367">
        <v>18935400</v>
      </c>
    </row>
    <row r="368" spans="1:7" x14ac:dyDescent="0.25">
      <c r="A368" s="7">
        <v>42265</v>
      </c>
      <c r="B368">
        <v>233.520996</v>
      </c>
      <c r="C368">
        <v>234.35299699999999</v>
      </c>
      <c r="D368">
        <v>232.18499800000001</v>
      </c>
      <c r="E368">
        <v>232.97500600000001</v>
      </c>
      <c r="F368">
        <v>232.97500600000001</v>
      </c>
      <c r="G368">
        <v>20242200</v>
      </c>
    </row>
    <row r="369" spans="1:7" x14ac:dyDescent="0.25">
      <c r="A369" s="7">
        <v>42266</v>
      </c>
      <c r="B369">
        <v>232.858002</v>
      </c>
      <c r="C369">
        <v>233.20500200000001</v>
      </c>
      <c r="D369">
        <v>231.08900499999999</v>
      </c>
      <c r="E369">
        <v>231.49299600000001</v>
      </c>
      <c r="F369">
        <v>231.49299600000001</v>
      </c>
      <c r="G369">
        <v>12712600</v>
      </c>
    </row>
    <row r="370" spans="1:7" x14ac:dyDescent="0.25">
      <c r="A370" s="7">
        <v>42267</v>
      </c>
      <c r="B370">
        <v>231.399002</v>
      </c>
      <c r="C370">
        <v>232.365005</v>
      </c>
      <c r="D370">
        <v>230.91000399999999</v>
      </c>
      <c r="E370">
        <v>231.212006</v>
      </c>
      <c r="F370">
        <v>231.212006</v>
      </c>
      <c r="G370">
        <v>14444700</v>
      </c>
    </row>
    <row r="371" spans="1:7" x14ac:dyDescent="0.25">
      <c r="A371" s="7">
        <v>42268</v>
      </c>
      <c r="B371">
        <v>231.216995</v>
      </c>
      <c r="C371">
        <v>231.216995</v>
      </c>
      <c r="D371">
        <v>226.520996</v>
      </c>
      <c r="E371">
        <v>227.08500699999999</v>
      </c>
      <c r="F371">
        <v>227.08500699999999</v>
      </c>
      <c r="G371">
        <v>19678800</v>
      </c>
    </row>
    <row r="372" spans="1:7" x14ac:dyDescent="0.25">
      <c r="A372" s="7">
        <v>42269</v>
      </c>
      <c r="B372">
        <v>226.96899400000001</v>
      </c>
      <c r="C372">
        <v>232.38600199999999</v>
      </c>
      <c r="D372">
        <v>225.11700400000001</v>
      </c>
      <c r="E372">
        <v>230.61799600000001</v>
      </c>
      <c r="F372">
        <v>230.61799600000001</v>
      </c>
      <c r="G372">
        <v>25009300</v>
      </c>
    </row>
    <row r="373" spans="1:7" x14ac:dyDescent="0.25">
      <c r="A373" s="7">
        <v>42270</v>
      </c>
      <c r="B373">
        <v>230.93600499999999</v>
      </c>
      <c r="C373">
        <v>231.83500699999999</v>
      </c>
      <c r="D373">
        <v>229.591003</v>
      </c>
      <c r="E373">
        <v>230.283005</v>
      </c>
      <c r="F373">
        <v>230.283005</v>
      </c>
      <c r="G373">
        <v>17254100</v>
      </c>
    </row>
    <row r="374" spans="1:7" x14ac:dyDescent="0.25">
      <c r="A374" s="7">
        <v>42271</v>
      </c>
      <c r="B374">
        <v>230.358002</v>
      </c>
      <c r="C374">
        <v>235.649002</v>
      </c>
      <c r="D374">
        <v>230.29499799999999</v>
      </c>
      <c r="E374">
        <v>234.52900700000001</v>
      </c>
      <c r="F374">
        <v>234.52900700000001</v>
      </c>
      <c r="G374">
        <v>25097800</v>
      </c>
    </row>
    <row r="375" spans="1:7" x14ac:dyDescent="0.25">
      <c r="A375" s="7">
        <v>42272</v>
      </c>
      <c r="B375">
        <v>234.36199999999999</v>
      </c>
      <c r="C375">
        <v>237.42700199999999</v>
      </c>
      <c r="D375">
        <v>233.68400600000001</v>
      </c>
      <c r="E375">
        <v>235.14399700000001</v>
      </c>
      <c r="F375">
        <v>235.14399700000001</v>
      </c>
      <c r="G375">
        <v>22363600</v>
      </c>
    </row>
    <row r="376" spans="1:7" x14ac:dyDescent="0.25">
      <c r="A376" s="7">
        <v>42273</v>
      </c>
      <c r="B376">
        <v>235.07600400000001</v>
      </c>
      <c r="C376">
        <v>235.40299999999999</v>
      </c>
      <c r="D376">
        <v>233.358002</v>
      </c>
      <c r="E376">
        <v>234.33999600000001</v>
      </c>
      <c r="F376">
        <v>234.33999600000001</v>
      </c>
      <c r="G376">
        <v>13724100</v>
      </c>
    </row>
    <row r="377" spans="1:7" x14ac:dyDescent="0.25">
      <c r="A377" s="7">
        <v>42274</v>
      </c>
      <c r="B377">
        <v>234.13900799999999</v>
      </c>
      <c r="C377">
        <v>234.52600100000001</v>
      </c>
      <c r="D377">
        <v>232.475998</v>
      </c>
      <c r="E377">
        <v>232.75700399999999</v>
      </c>
      <c r="F377">
        <v>232.75700399999999</v>
      </c>
      <c r="G377">
        <v>14179900</v>
      </c>
    </row>
    <row r="378" spans="1:7" x14ac:dyDescent="0.25">
      <c r="A378" s="7">
        <v>42275</v>
      </c>
      <c r="B378">
        <v>232.83599899999999</v>
      </c>
      <c r="C378">
        <v>239.33900499999999</v>
      </c>
      <c r="D378">
        <v>232.466995</v>
      </c>
      <c r="E378">
        <v>239.141998</v>
      </c>
      <c r="F378">
        <v>239.141998</v>
      </c>
      <c r="G378">
        <v>24713000</v>
      </c>
    </row>
    <row r="379" spans="1:7" x14ac:dyDescent="0.25">
      <c r="A379" s="7">
        <v>42276</v>
      </c>
      <c r="B379">
        <v>239.016006</v>
      </c>
      <c r="C379">
        <v>239.80200199999999</v>
      </c>
      <c r="D379">
        <v>235.92799400000001</v>
      </c>
      <c r="E379">
        <v>236.68699599999999</v>
      </c>
      <c r="F379">
        <v>236.68699599999999</v>
      </c>
      <c r="G379">
        <v>22691300</v>
      </c>
    </row>
    <row r="380" spans="1:7" x14ac:dyDescent="0.25">
      <c r="A380" s="7">
        <v>42277</v>
      </c>
      <c r="B380">
        <v>236.63999899999999</v>
      </c>
      <c r="C380">
        <v>237.733994</v>
      </c>
      <c r="D380">
        <v>235.628998</v>
      </c>
      <c r="E380">
        <v>236.05999800000001</v>
      </c>
      <c r="F380">
        <v>236.05999800000001</v>
      </c>
      <c r="G380">
        <v>19743500</v>
      </c>
    </row>
    <row r="381" spans="1:7" x14ac:dyDescent="0.25">
      <c r="A381" s="7">
        <v>42278</v>
      </c>
      <c r="B381">
        <v>236.003998</v>
      </c>
      <c r="C381">
        <v>238.445007</v>
      </c>
      <c r="D381">
        <v>235.61599699999999</v>
      </c>
      <c r="E381">
        <v>237.54899599999999</v>
      </c>
      <c r="F381">
        <v>237.54899599999999</v>
      </c>
      <c r="G381">
        <v>20488800</v>
      </c>
    </row>
    <row r="382" spans="1:7" x14ac:dyDescent="0.25">
      <c r="A382" s="7">
        <v>42279</v>
      </c>
      <c r="B382">
        <v>237.26400799999999</v>
      </c>
      <c r="C382">
        <v>238.541</v>
      </c>
      <c r="D382">
        <v>236.60299699999999</v>
      </c>
      <c r="E382">
        <v>237.29299900000001</v>
      </c>
      <c r="F382">
        <v>237.29299900000001</v>
      </c>
      <c r="G382">
        <v>19677900</v>
      </c>
    </row>
    <row r="383" spans="1:7" x14ac:dyDescent="0.25">
      <c r="A383" s="7">
        <v>42280</v>
      </c>
      <c r="B383">
        <v>237.20199600000001</v>
      </c>
      <c r="C383">
        <v>239.31500199999999</v>
      </c>
      <c r="D383">
        <v>236.94399999999999</v>
      </c>
      <c r="E383">
        <v>238.729996</v>
      </c>
      <c r="F383">
        <v>238.729996</v>
      </c>
      <c r="G383">
        <v>16482700</v>
      </c>
    </row>
    <row r="384" spans="1:7" x14ac:dyDescent="0.25">
      <c r="A384" s="7">
        <v>42281</v>
      </c>
      <c r="B384">
        <v>238.53100599999999</v>
      </c>
      <c r="C384">
        <v>238.96800200000001</v>
      </c>
      <c r="D384">
        <v>237.94000199999999</v>
      </c>
      <c r="E384">
        <v>238.25900300000001</v>
      </c>
      <c r="F384">
        <v>238.25900300000001</v>
      </c>
      <c r="G384">
        <v>12999000</v>
      </c>
    </row>
    <row r="385" spans="1:7" x14ac:dyDescent="0.25">
      <c r="A385" s="7">
        <v>42282</v>
      </c>
      <c r="B385">
        <v>238.14700300000001</v>
      </c>
      <c r="C385">
        <v>240.38299599999999</v>
      </c>
      <c r="D385">
        <v>237.03500399999999</v>
      </c>
      <c r="E385">
        <v>240.38299599999999</v>
      </c>
      <c r="F385">
        <v>240.38299599999999</v>
      </c>
      <c r="G385">
        <v>23335900</v>
      </c>
    </row>
    <row r="386" spans="1:7" x14ac:dyDescent="0.25">
      <c r="A386" s="7">
        <v>42283</v>
      </c>
      <c r="B386">
        <v>240.36399800000001</v>
      </c>
      <c r="C386">
        <v>246.93499800000001</v>
      </c>
      <c r="D386">
        <v>240.13600199999999</v>
      </c>
      <c r="E386">
        <v>246.06300400000001</v>
      </c>
      <c r="F386">
        <v>246.06300400000001</v>
      </c>
      <c r="G386">
        <v>27535100</v>
      </c>
    </row>
    <row r="387" spans="1:7" x14ac:dyDescent="0.25">
      <c r="A387" s="7">
        <v>42284</v>
      </c>
      <c r="B387">
        <v>246.16999799999999</v>
      </c>
      <c r="C387">
        <v>246.68100000000001</v>
      </c>
      <c r="D387">
        <v>242.58500699999999</v>
      </c>
      <c r="E387">
        <v>242.96899400000001</v>
      </c>
      <c r="F387">
        <v>242.96899400000001</v>
      </c>
      <c r="G387">
        <v>22999200</v>
      </c>
    </row>
    <row r="388" spans="1:7" x14ac:dyDescent="0.25">
      <c r="A388" s="7">
        <v>42285</v>
      </c>
      <c r="B388">
        <v>243.074997</v>
      </c>
      <c r="C388">
        <v>244.25100699999999</v>
      </c>
      <c r="D388">
        <v>242.179001</v>
      </c>
      <c r="E388">
        <v>242.304001</v>
      </c>
      <c r="F388">
        <v>242.304001</v>
      </c>
      <c r="G388">
        <v>18515300</v>
      </c>
    </row>
    <row r="389" spans="1:7" x14ac:dyDescent="0.25">
      <c r="A389" s="7">
        <v>42286</v>
      </c>
      <c r="B389">
        <v>242.49800099999999</v>
      </c>
      <c r="C389">
        <v>244.22799699999999</v>
      </c>
      <c r="D389">
        <v>242.121994</v>
      </c>
      <c r="E389">
        <v>243.93100000000001</v>
      </c>
      <c r="F389">
        <v>243.93100000000001</v>
      </c>
      <c r="G389">
        <v>17353100</v>
      </c>
    </row>
    <row r="390" spans="1:7" x14ac:dyDescent="0.25">
      <c r="A390" s="7">
        <v>42287</v>
      </c>
      <c r="B390">
        <v>243.740005</v>
      </c>
      <c r="C390">
        <v>245.31899999999999</v>
      </c>
      <c r="D390">
        <v>243.074005</v>
      </c>
      <c r="E390">
        <v>244.94099399999999</v>
      </c>
      <c r="F390">
        <v>244.94099399999999</v>
      </c>
      <c r="G390">
        <v>15912700</v>
      </c>
    </row>
    <row r="391" spans="1:7" x14ac:dyDescent="0.25">
      <c r="A391" s="7">
        <v>42288</v>
      </c>
      <c r="B391">
        <v>244.74200400000001</v>
      </c>
      <c r="C391">
        <v>247.24299600000001</v>
      </c>
      <c r="D391">
        <v>244.151993</v>
      </c>
      <c r="E391">
        <v>247.050003</v>
      </c>
      <c r="F391">
        <v>247.050003</v>
      </c>
      <c r="G391">
        <v>16827300</v>
      </c>
    </row>
    <row r="392" spans="1:7" x14ac:dyDescent="0.25">
      <c r="A392" s="7">
        <v>42289</v>
      </c>
      <c r="B392">
        <v>246.875</v>
      </c>
      <c r="C392">
        <v>247.45399499999999</v>
      </c>
      <c r="D392">
        <v>245.179001</v>
      </c>
      <c r="E392">
        <v>245.307999</v>
      </c>
      <c r="F392">
        <v>245.307999</v>
      </c>
      <c r="G392">
        <v>17388300</v>
      </c>
    </row>
    <row r="393" spans="1:7" x14ac:dyDescent="0.25">
      <c r="A393" s="7">
        <v>42290</v>
      </c>
      <c r="B393">
        <v>245.199997</v>
      </c>
      <c r="C393">
        <v>250.23599200000001</v>
      </c>
      <c r="D393">
        <v>243.75700399999999</v>
      </c>
      <c r="E393">
        <v>249.50799599999999</v>
      </c>
      <c r="F393">
        <v>249.50799599999999</v>
      </c>
      <c r="G393">
        <v>28198500</v>
      </c>
    </row>
    <row r="394" spans="1:7" x14ac:dyDescent="0.25">
      <c r="A394" s="7">
        <v>42291</v>
      </c>
      <c r="B394">
        <v>249.49299600000001</v>
      </c>
      <c r="C394">
        <v>254.27499399999999</v>
      </c>
      <c r="D394">
        <v>248.90299999999999</v>
      </c>
      <c r="E394">
        <v>251.98899800000001</v>
      </c>
      <c r="F394">
        <v>251.98899800000001</v>
      </c>
      <c r="G394">
        <v>27462600</v>
      </c>
    </row>
    <row r="395" spans="1:7" x14ac:dyDescent="0.25">
      <c r="A395" s="7">
        <v>42292</v>
      </c>
      <c r="B395">
        <v>252.10699500000001</v>
      </c>
      <c r="C395">
        <v>255.962006</v>
      </c>
      <c r="D395">
        <v>252.04600500000001</v>
      </c>
      <c r="E395">
        <v>254.320007</v>
      </c>
      <c r="F395">
        <v>254.320007</v>
      </c>
      <c r="G395">
        <v>25223500</v>
      </c>
    </row>
    <row r="396" spans="1:7" x14ac:dyDescent="0.25">
      <c r="A396" s="7">
        <v>42293</v>
      </c>
      <c r="B396">
        <v>254.29600500000001</v>
      </c>
      <c r="C396">
        <v>266.13501000000002</v>
      </c>
      <c r="D396">
        <v>253.925995</v>
      </c>
      <c r="E396">
        <v>262.868988</v>
      </c>
      <c r="F396">
        <v>262.868988</v>
      </c>
      <c r="G396">
        <v>35901500</v>
      </c>
    </row>
    <row r="397" spans="1:7" x14ac:dyDescent="0.25">
      <c r="A397" s="7">
        <v>42294</v>
      </c>
      <c r="B397">
        <v>262.74700899999999</v>
      </c>
      <c r="C397">
        <v>273.57800300000002</v>
      </c>
      <c r="D397">
        <v>262.36700400000001</v>
      </c>
      <c r="E397">
        <v>270.64001500000001</v>
      </c>
      <c r="F397">
        <v>270.64001500000001</v>
      </c>
      <c r="G397">
        <v>43199600</v>
      </c>
    </row>
    <row r="398" spans="1:7" x14ac:dyDescent="0.25">
      <c r="A398" s="7">
        <v>42295</v>
      </c>
      <c r="B398">
        <v>270.90701300000001</v>
      </c>
      <c r="C398">
        <v>271.66799900000001</v>
      </c>
      <c r="D398">
        <v>260.77700800000002</v>
      </c>
      <c r="E398">
        <v>261.64300500000002</v>
      </c>
      <c r="F398">
        <v>261.64300500000002</v>
      </c>
      <c r="G398">
        <v>22434300</v>
      </c>
    </row>
    <row r="399" spans="1:7" x14ac:dyDescent="0.25">
      <c r="A399" s="7">
        <v>42296</v>
      </c>
      <c r="B399">
        <v>261.86099200000001</v>
      </c>
      <c r="C399">
        <v>264.82000699999998</v>
      </c>
      <c r="D399">
        <v>260.95098899999999</v>
      </c>
      <c r="E399">
        <v>263.43701199999998</v>
      </c>
      <c r="F399">
        <v>263.43701199999998</v>
      </c>
      <c r="G399">
        <v>25258800</v>
      </c>
    </row>
    <row r="400" spans="1:7" x14ac:dyDescent="0.25">
      <c r="A400" s="7">
        <v>42297</v>
      </c>
      <c r="B400">
        <v>263.57199100000003</v>
      </c>
      <c r="C400">
        <v>270.834991</v>
      </c>
      <c r="D400">
        <v>263.22699</v>
      </c>
      <c r="E400">
        <v>269.46301299999999</v>
      </c>
      <c r="F400">
        <v>269.46301299999999</v>
      </c>
      <c r="G400">
        <v>30889800</v>
      </c>
    </row>
    <row r="401" spans="1:7" x14ac:dyDescent="0.25">
      <c r="A401" s="7">
        <v>42298</v>
      </c>
      <c r="B401">
        <v>269.30599999999998</v>
      </c>
      <c r="C401">
        <v>270.76998900000001</v>
      </c>
      <c r="D401">
        <v>263.83898900000003</v>
      </c>
      <c r="E401">
        <v>266.27200299999998</v>
      </c>
      <c r="F401">
        <v>266.27200299999998</v>
      </c>
      <c r="G401">
        <v>25637300</v>
      </c>
    </row>
    <row r="402" spans="1:7" x14ac:dyDescent="0.25">
      <c r="A402" s="7">
        <v>42299</v>
      </c>
      <c r="B402">
        <v>266.49600199999998</v>
      </c>
      <c r="C402">
        <v>276.51001000000002</v>
      </c>
      <c r="D402">
        <v>266.13501000000002</v>
      </c>
      <c r="E402">
        <v>274.02301</v>
      </c>
      <c r="F402">
        <v>274.02301</v>
      </c>
      <c r="G402">
        <v>37808600</v>
      </c>
    </row>
    <row r="403" spans="1:7" x14ac:dyDescent="0.25">
      <c r="A403" s="7">
        <v>42300</v>
      </c>
      <c r="B403">
        <v>273.64898699999998</v>
      </c>
      <c r="C403">
        <v>278.68398999999999</v>
      </c>
      <c r="D403">
        <v>273.54299900000001</v>
      </c>
      <c r="E403">
        <v>276.49600199999998</v>
      </c>
      <c r="F403">
        <v>276.49600199999998</v>
      </c>
      <c r="G403">
        <v>29442500</v>
      </c>
    </row>
    <row r="404" spans="1:7" x14ac:dyDescent="0.25">
      <c r="A404" s="7">
        <v>42301</v>
      </c>
      <c r="B404">
        <v>276.50399800000002</v>
      </c>
      <c r="C404">
        <v>281.70599399999998</v>
      </c>
      <c r="D404">
        <v>276.50399800000002</v>
      </c>
      <c r="E404">
        <v>281.65399200000002</v>
      </c>
      <c r="F404">
        <v>281.65399200000002</v>
      </c>
      <c r="G404">
        <v>25942400</v>
      </c>
    </row>
    <row r="405" spans="1:7" x14ac:dyDescent="0.25">
      <c r="A405" s="7">
        <v>42302</v>
      </c>
      <c r="B405">
        <v>281.44500699999998</v>
      </c>
      <c r="C405">
        <v>294.05898999999999</v>
      </c>
      <c r="D405">
        <v>281.44500699999998</v>
      </c>
      <c r="E405">
        <v>283.67999300000002</v>
      </c>
      <c r="F405">
        <v>283.67999300000002</v>
      </c>
      <c r="G405">
        <v>45717100</v>
      </c>
    </row>
    <row r="406" spans="1:7" x14ac:dyDescent="0.25">
      <c r="A406" s="7">
        <v>42303</v>
      </c>
      <c r="B406">
        <v>283.62799100000001</v>
      </c>
      <c r="C406">
        <v>285.29998799999998</v>
      </c>
      <c r="D406">
        <v>280.51001000000002</v>
      </c>
      <c r="E406">
        <v>285.29998799999998</v>
      </c>
      <c r="F406">
        <v>285.29998799999998</v>
      </c>
      <c r="G406">
        <v>32108800</v>
      </c>
    </row>
    <row r="407" spans="1:7" x14ac:dyDescent="0.25">
      <c r="A407" s="7">
        <v>42304</v>
      </c>
      <c r="B407">
        <v>285.18099999999998</v>
      </c>
      <c r="C407">
        <v>296.21200599999997</v>
      </c>
      <c r="D407">
        <v>285.00799599999999</v>
      </c>
      <c r="E407">
        <v>293.78799400000003</v>
      </c>
      <c r="F407">
        <v>293.78799400000003</v>
      </c>
      <c r="G407">
        <v>46331800</v>
      </c>
    </row>
    <row r="408" spans="1:7" x14ac:dyDescent="0.25">
      <c r="A408" s="7">
        <v>42305</v>
      </c>
      <c r="B408">
        <v>293.70300300000002</v>
      </c>
      <c r="C408">
        <v>306.33099399999998</v>
      </c>
      <c r="D408">
        <v>293.70300300000002</v>
      </c>
      <c r="E408">
        <v>304.61801100000002</v>
      </c>
      <c r="F408">
        <v>304.61801100000002</v>
      </c>
      <c r="G408">
        <v>50808100</v>
      </c>
    </row>
    <row r="409" spans="1:7" x14ac:dyDescent="0.25">
      <c r="A409" s="7">
        <v>42306</v>
      </c>
      <c r="B409">
        <v>304.324005</v>
      </c>
      <c r="C409">
        <v>318.17001299999998</v>
      </c>
      <c r="D409">
        <v>301.82299799999998</v>
      </c>
      <c r="E409">
        <v>313.85501099999999</v>
      </c>
      <c r="F409">
        <v>313.85501099999999</v>
      </c>
      <c r="G409">
        <v>64495900</v>
      </c>
    </row>
    <row r="410" spans="1:7" x14ac:dyDescent="0.25">
      <c r="A410" s="7">
        <v>42307</v>
      </c>
      <c r="B410">
        <v>313.942993</v>
      </c>
      <c r="C410">
        <v>334.16900600000002</v>
      </c>
      <c r="D410">
        <v>313.94000199999999</v>
      </c>
      <c r="E410">
        <v>328.01501500000001</v>
      </c>
      <c r="F410">
        <v>328.01501500000001</v>
      </c>
      <c r="G410">
        <v>78305000</v>
      </c>
    </row>
    <row r="411" spans="1:7" x14ac:dyDescent="0.25">
      <c r="A411" s="7">
        <v>42308</v>
      </c>
      <c r="B411">
        <v>328.51199300000002</v>
      </c>
      <c r="C411">
        <v>332.77700800000002</v>
      </c>
      <c r="D411">
        <v>309.25100700000002</v>
      </c>
      <c r="E411">
        <v>314.16598499999998</v>
      </c>
      <c r="F411">
        <v>314.16598499999998</v>
      </c>
      <c r="G411">
        <v>48598100</v>
      </c>
    </row>
    <row r="412" spans="1:7" x14ac:dyDescent="0.25">
      <c r="A412" s="7">
        <v>42309</v>
      </c>
      <c r="B412">
        <v>315.00500499999998</v>
      </c>
      <c r="C412">
        <v>327.47198500000002</v>
      </c>
      <c r="D412">
        <v>311.881012</v>
      </c>
      <c r="E412">
        <v>325.43099999999998</v>
      </c>
      <c r="F412">
        <v>325.43099999999998</v>
      </c>
      <c r="G412">
        <v>37001100</v>
      </c>
    </row>
    <row r="413" spans="1:7" x14ac:dyDescent="0.25">
      <c r="A413" s="7">
        <v>42310</v>
      </c>
      <c r="B413">
        <v>325.94198599999999</v>
      </c>
      <c r="C413">
        <v>365.35998499999999</v>
      </c>
      <c r="D413">
        <v>323.20901500000002</v>
      </c>
      <c r="E413">
        <v>361.18899499999998</v>
      </c>
      <c r="F413">
        <v>361.18899499999998</v>
      </c>
      <c r="G413">
        <v>101918000</v>
      </c>
    </row>
    <row r="414" spans="1:7" x14ac:dyDescent="0.25">
      <c r="A414" s="7">
        <v>42311</v>
      </c>
      <c r="B414">
        <v>361.87298600000003</v>
      </c>
      <c r="C414">
        <v>417.89999399999999</v>
      </c>
      <c r="D414">
        <v>357.64700299999998</v>
      </c>
      <c r="E414">
        <v>403.41699199999999</v>
      </c>
      <c r="F414">
        <v>403.41699199999999</v>
      </c>
      <c r="G414">
        <v>206162000</v>
      </c>
    </row>
    <row r="415" spans="1:7" x14ac:dyDescent="0.25">
      <c r="A415" s="7">
        <v>42312</v>
      </c>
      <c r="B415">
        <v>403.66400099999998</v>
      </c>
      <c r="C415">
        <v>495.56201199999998</v>
      </c>
      <c r="D415">
        <v>380.54800399999999</v>
      </c>
      <c r="E415">
        <v>411.56298800000002</v>
      </c>
      <c r="F415">
        <v>411.56298800000002</v>
      </c>
      <c r="G415">
        <v>263900000</v>
      </c>
    </row>
    <row r="416" spans="1:7" x14ac:dyDescent="0.25">
      <c r="A416" s="7">
        <v>42313</v>
      </c>
      <c r="B416">
        <v>408.07699600000001</v>
      </c>
      <c r="C416">
        <v>447.56100500000002</v>
      </c>
      <c r="D416">
        <v>374.58099399999998</v>
      </c>
      <c r="E416">
        <v>386.35400399999997</v>
      </c>
      <c r="F416">
        <v>386.35400399999997</v>
      </c>
      <c r="G416">
        <v>151824992</v>
      </c>
    </row>
    <row r="417" spans="1:7" x14ac:dyDescent="0.25">
      <c r="A417" s="7">
        <v>42314</v>
      </c>
      <c r="B417">
        <v>388.04699699999998</v>
      </c>
      <c r="C417">
        <v>395.83599900000002</v>
      </c>
      <c r="D417">
        <v>354.02499399999999</v>
      </c>
      <c r="E417">
        <v>374.47000100000002</v>
      </c>
      <c r="F417">
        <v>374.47000100000002</v>
      </c>
      <c r="G417">
        <v>122687000</v>
      </c>
    </row>
    <row r="418" spans="1:7" x14ac:dyDescent="0.25">
      <c r="A418" s="7">
        <v>42315</v>
      </c>
      <c r="B418">
        <v>374.26901199999998</v>
      </c>
      <c r="C418">
        <v>390.58599900000002</v>
      </c>
      <c r="D418">
        <v>372.43301400000001</v>
      </c>
      <c r="E418">
        <v>386.48199499999998</v>
      </c>
      <c r="F418">
        <v>386.48199499999998</v>
      </c>
      <c r="G418">
        <v>56625100</v>
      </c>
    </row>
    <row r="419" spans="1:7" x14ac:dyDescent="0.25">
      <c r="A419" s="7">
        <v>42316</v>
      </c>
      <c r="B419">
        <v>384.27801499999998</v>
      </c>
      <c r="C419">
        <v>389.89498900000001</v>
      </c>
      <c r="D419">
        <v>368.70001200000002</v>
      </c>
      <c r="E419">
        <v>373.36801100000002</v>
      </c>
      <c r="F419">
        <v>373.36801100000002</v>
      </c>
      <c r="G419">
        <v>51817600</v>
      </c>
    </row>
    <row r="420" spans="1:7" x14ac:dyDescent="0.25">
      <c r="A420" s="7">
        <v>42317</v>
      </c>
      <c r="B420">
        <v>374.324005</v>
      </c>
      <c r="C420">
        <v>385.27801499999998</v>
      </c>
      <c r="D420">
        <v>362.89498900000001</v>
      </c>
      <c r="E420">
        <v>380.25698899999998</v>
      </c>
      <c r="F420">
        <v>380.25698899999998</v>
      </c>
      <c r="G420">
        <v>68224400</v>
      </c>
    </row>
    <row r="421" spans="1:7" x14ac:dyDescent="0.25">
      <c r="A421" s="7">
        <v>42318</v>
      </c>
      <c r="B421">
        <v>379.98400900000001</v>
      </c>
      <c r="C421">
        <v>381.38699300000002</v>
      </c>
      <c r="D421">
        <v>329.108002</v>
      </c>
      <c r="E421">
        <v>336.81900000000002</v>
      </c>
      <c r="F421">
        <v>336.81900000000002</v>
      </c>
      <c r="G421">
        <v>95797904</v>
      </c>
    </row>
    <row r="422" spans="1:7" x14ac:dyDescent="0.25">
      <c r="A422" s="7">
        <v>42319</v>
      </c>
      <c r="B422">
        <v>339.82000699999998</v>
      </c>
      <c r="C422">
        <v>340.584991</v>
      </c>
      <c r="D422">
        <v>300.99700899999999</v>
      </c>
      <c r="E422">
        <v>311.08401500000002</v>
      </c>
      <c r="F422">
        <v>311.08401500000002</v>
      </c>
      <c r="G422">
        <v>107070000</v>
      </c>
    </row>
    <row r="423" spans="1:7" x14ac:dyDescent="0.25">
      <c r="A423" s="7">
        <v>42320</v>
      </c>
      <c r="B423">
        <v>314.07900999999998</v>
      </c>
      <c r="C423">
        <v>345.08099399999998</v>
      </c>
      <c r="D423">
        <v>313.35598800000002</v>
      </c>
      <c r="E423">
        <v>338.15200800000002</v>
      </c>
      <c r="F423">
        <v>338.15200800000002</v>
      </c>
      <c r="G423">
        <v>78477800</v>
      </c>
    </row>
    <row r="424" spans="1:7" x14ac:dyDescent="0.25">
      <c r="A424" s="7">
        <v>42321</v>
      </c>
      <c r="B424">
        <v>338.49798600000003</v>
      </c>
      <c r="C424">
        <v>340.91400099999998</v>
      </c>
      <c r="D424">
        <v>326.07501200000002</v>
      </c>
      <c r="E424">
        <v>336.75299100000001</v>
      </c>
      <c r="F424">
        <v>336.75299100000001</v>
      </c>
      <c r="G424">
        <v>52003000</v>
      </c>
    </row>
    <row r="425" spans="1:7" x14ac:dyDescent="0.25">
      <c r="A425" s="7">
        <v>42322</v>
      </c>
      <c r="B425">
        <v>336.62399299999998</v>
      </c>
      <c r="C425">
        <v>338.18099999999998</v>
      </c>
      <c r="D425">
        <v>329.97000100000002</v>
      </c>
      <c r="E425">
        <v>332.90600599999999</v>
      </c>
      <c r="F425">
        <v>332.90600599999999</v>
      </c>
      <c r="G425">
        <v>38612000</v>
      </c>
    </row>
    <row r="426" spans="1:7" x14ac:dyDescent="0.25">
      <c r="A426" s="7">
        <v>42323</v>
      </c>
      <c r="B426">
        <v>333.050995</v>
      </c>
      <c r="C426">
        <v>334.66198700000001</v>
      </c>
      <c r="D426">
        <v>317.48998999999998</v>
      </c>
      <c r="E426">
        <v>320.16598499999998</v>
      </c>
      <c r="F426">
        <v>320.16598499999998</v>
      </c>
      <c r="G426">
        <v>44213100</v>
      </c>
    </row>
    <row r="427" spans="1:7" x14ac:dyDescent="0.25">
      <c r="A427" s="7">
        <v>42324</v>
      </c>
      <c r="B427">
        <v>319.73498499999999</v>
      </c>
      <c r="C427">
        <v>331.62600700000002</v>
      </c>
      <c r="D427">
        <v>315.90499899999998</v>
      </c>
      <c r="E427">
        <v>330.75100700000002</v>
      </c>
      <c r="F427">
        <v>330.75100700000002</v>
      </c>
      <c r="G427">
        <v>47980100</v>
      </c>
    </row>
    <row r="428" spans="1:7" x14ac:dyDescent="0.25">
      <c r="A428" s="7">
        <v>42325</v>
      </c>
      <c r="B428">
        <v>330.36200000000002</v>
      </c>
      <c r="C428">
        <v>338.35000600000001</v>
      </c>
      <c r="D428">
        <v>329.614014</v>
      </c>
      <c r="E428">
        <v>335.09399400000001</v>
      </c>
      <c r="F428">
        <v>335.09399400000001</v>
      </c>
      <c r="G428">
        <v>51001600</v>
      </c>
    </row>
    <row r="429" spans="1:7" x14ac:dyDescent="0.25">
      <c r="A429" s="7">
        <v>42326</v>
      </c>
      <c r="B429">
        <v>334.59298699999999</v>
      </c>
      <c r="C429">
        <v>336.53100599999999</v>
      </c>
      <c r="D429">
        <v>330.64001500000001</v>
      </c>
      <c r="E429">
        <v>334.58999599999999</v>
      </c>
      <c r="F429">
        <v>334.58999599999999</v>
      </c>
      <c r="G429">
        <v>43783800</v>
      </c>
    </row>
    <row r="430" spans="1:7" x14ac:dyDescent="0.25">
      <c r="A430" s="7">
        <v>42327</v>
      </c>
      <c r="B430">
        <v>334.67898600000001</v>
      </c>
      <c r="C430">
        <v>335.33401500000002</v>
      </c>
      <c r="D430">
        <v>325.27301</v>
      </c>
      <c r="E430">
        <v>326.14898699999998</v>
      </c>
      <c r="F430">
        <v>326.14898699999998</v>
      </c>
      <c r="G430">
        <v>45011100</v>
      </c>
    </row>
    <row r="431" spans="1:7" x14ac:dyDescent="0.25">
      <c r="A431" s="7">
        <v>42328</v>
      </c>
      <c r="B431">
        <v>326.41101099999997</v>
      </c>
      <c r="C431">
        <v>326.47299199999998</v>
      </c>
      <c r="D431">
        <v>312.21701000000002</v>
      </c>
      <c r="E431">
        <v>322.02200299999998</v>
      </c>
      <c r="F431">
        <v>322.02200299999998</v>
      </c>
      <c r="G431">
        <v>53152900</v>
      </c>
    </row>
    <row r="432" spans="1:7" x14ac:dyDescent="0.25">
      <c r="A432" s="7">
        <v>42329</v>
      </c>
      <c r="B432">
        <v>322.09201000000002</v>
      </c>
      <c r="C432">
        <v>328.158997</v>
      </c>
      <c r="D432">
        <v>319.59500100000002</v>
      </c>
      <c r="E432">
        <v>326.92700200000002</v>
      </c>
      <c r="F432">
        <v>326.92700200000002</v>
      </c>
      <c r="G432">
        <v>28200500</v>
      </c>
    </row>
    <row r="433" spans="1:7" x14ac:dyDescent="0.25">
      <c r="A433" s="7">
        <v>42330</v>
      </c>
      <c r="B433">
        <v>326.97500600000001</v>
      </c>
      <c r="C433">
        <v>327.01001000000002</v>
      </c>
      <c r="D433">
        <v>321.25900300000001</v>
      </c>
      <c r="E433">
        <v>324.53601099999997</v>
      </c>
      <c r="F433">
        <v>324.53601099999997</v>
      </c>
      <c r="G433">
        <v>23439400</v>
      </c>
    </row>
    <row r="434" spans="1:7" x14ac:dyDescent="0.25">
      <c r="A434" s="7">
        <v>42331</v>
      </c>
      <c r="B434">
        <v>324.35000600000001</v>
      </c>
      <c r="C434">
        <v>325.11801100000002</v>
      </c>
      <c r="D434">
        <v>321.290009</v>
      </c>
      <c r="E434">
        <v>323.04599000000002</v>
      </c>
      <c r="F434">
        <v>323.04599000000002</v>
      </c>
      <c r="G434">
        <v>27478900</v>
      </c>
    </row>
    <row r="435" spans="1:7" x14ac:dyDescent="0.25">
      <c r="A435" s="7">
        <v>42332</v>
      </c>
      <c r="B435">
        <v>323.01400799999999</v>
      </c>
      <c r="C435">
        <v>323.05801400000001</v>
      </c>
      <c r="D435">
        <v>318.11801100000002</v>
      </c>
      <c r="E435">
        <v>320.04599000000002</v>
      </c>
      <c r="F435">
        <v>320.04599000000002</v>
      </c>
      <c r="G435">
        <v>29362600</v>
      </c>
    </row>
    <row r="436" spans="1:7" x14ac:dyDescent="0.25">
      <c r="A436" s="7">
        <v>42333</v>
      </c>
      <c r="B436">
        <v>320.04501299999998</v>
      </c>
      <c r="C436">
        <v>329.13400300000001</v>
      </c>
      <c r="D436">
        <v>316.76998900000001</v>
      </c>
      <c r="E436">
        <v>328.20599399999998</v>
      </c>
      <c r="F436">
        <v>328.20599399999998</v>
      </c>
      <c r="G436">
        <v>41666900</v>
      </c>
    </row>
    <row r="437" spans="1:7" x14ac:dyDescent="0.25">
      <c r="A437" s="7">
        <v>42334</v>
      </c>
      <c r="B437">
        <v>328.30300899999997</v>
      </c>
      <c r="C437">
        <v>366.75698899999998</v>
      </c>
      <c r="D437">
        <v>328.22900399999997</v>
      </c>
      <c r="E437">
        <v>352.68398999999999</v>
      </c>
      <c r="F437">
        <v>352.68398999999999</v>
      </c>
      <c r="G437">
        <v>106105000</v>
      </c>
    </row>
    <row r="438" spans="1:7" x14ac:dyDescent="0.25">
      <c r="A438" s="7">
        <v>42335</v>
      </c>
      <c r="B438">
        <v>351.86099200000001</v>
      </c>
      <c r="C438">
        <v>363.58898900000003</v>
      </c>
      <c r="D438">
        <v>347.86999500000002</v>
      </c>
      <c r="E438">
        <v>358.04199199999999</v>
      </c>
      <c r="F438">
        <v>358.04199199999999</v>
      </c>
      <c r="G438">
        <v>55179100</v>
      </c>
    </row>
    <row r="439" spans="1:7" x14ac:dyDescent="0.25">
      <c r="A439" s="7">
        <v>42336</v>
      </c>
      <c r="B439">
        <v>357.14099099999999</v>
      </c>
      <c r="C439">
        <v>359.53601099999997</v>
      </c>
      <c r="D439">
        <v>352.17199699999998</v>
      </c>
      <c r="E439">
        <v>357.381012</v>
      </c>
      <c r="F439">
        <v>357.381012</v>
      </c>
      <c r="G439">
        <v>36816600</v>
      </c>
    </row>
    <row r="440" spans="1:7" x14ac:dyDescent="0.25">
      <c r="A440" s="7">
        <v>42337</v>
      </c>
      <c r="B440">
        <v>357.47198500000002</v>
      </c>
      <c r="C440">
        <v>371.93899499999998</v>
      </c>
      <c r="D440">
        <v>355.66598499999998</v>
      </c>
      <c r="E440">
        <v>371.29400600000002</v>
      </c>
      <c r="F440">
        <v>371.29400600000002</v>
      </c>
      <c r="G440">
        <v>40409300</v>
      </c>
    </row>
    <row r="441" spans="1:7" x14ac:dyDescent="0.25">
      <c r="A441" s="7">
        <v>42338</v>
      </c>
      <c r="B441">
        <v>371.43701199999998</v>
      </c>
      <c r="C441">
        <v>382.36300699999998</v>
      </c>
      <c r="D441">
        <v>370.38299599999999</v>
      </c>
      <c r="E441">
        <v>377.32101399999999</v>
      </c>
      <c r="F441">
        <v>377.32101399999999</v>
      </c>
      <c r="G441">
        <v>71701600</v>
      </c>
    </row>
    <row r="442" spans="1:7" x14ac:dyDescent="0.25">
      <c r="A442" s="7">
        <v>42339</v>
      </c>
      <c r="B442">
        <v>377.41400099999998</v>
      </c>
      <c r="C442">
        <v>378.93099999999998</v>
      </c>
      <c r="D442">
        <v>356.56298800000002</v>
      </c>
      <c r="E442">
        <v>362.48800699999998</v>
      </c>
      <c r="F442">
        <v>362.48800699999998</v>
      </c>
      <c r="G442">
        <v>60452200</v>
      </c>
    </row>
    <row r="443" spans="1:7" x14ac:dyDescent="0.25">
      <c r="A443" s="7">
        <v>42340</v>
      </c>
      <c r="B443">
        <v>361.84500100000002</v>
      </c>
      <c r="C443">
        <v>362.23199499999998</v>
      </c>
      <c r="D443">
        <v>349.46499599999999</v>
      </c>
      <c r="E443">
        <v>359.18701199999998</v>
      </c>
      <c r="F443">
        <v>359.18701199999998</v>
      </c>
      <c r="G443">
        <v>54160500</v>
      </c>
    </row>
    <row r="444" spans="1:7" x14ac:dyDescent="0.25">
      <c r="A444" s="7">
        <v>42341</v>
      </c>
      <c r="B444">
        <v>359.33099399999998</v>
      </c>
      <c r="C444">
        <v>370.27499399999999</v>
      </c>
      <c r="D444">
        <v>357.41198700000001</v>
      </c>
      <c r="E444">
        <v>361.04599000000002</v>
      </c>
      <c r="F444">
        <v>361.04599000000002</v>
      </c>
      <c r="G444">
        <v>50714900</v>
      </c>
    </row>
    <row r="445" spans="1:7" x14ac:dyDescent="0.25">
      <c r="A445" s="7">
        <v>42342</v>
      </c>
      <c r="B445">
        <v>361.26199300000002</v>
      </c>
      <c r="C445">
        <v>363.51599099999999</v>
      </c>
      <c r="D445">
        <v>355.75698899999998</v>
      </c>
      <c r="E445">
        <v>363.18301400000001</v>
      </c>
      <c r="F445">
        <v>363.18301400000001</v>
      </c>
      <c r="G445">
        <v>35784100</v>
      </c>
    </row>
    <row r="446" spans="1:7" x14ac:dyDescent="0.25">
      <c r="A446" s="7">
        <v>42343</v>
      </c>
      <c r="B446">
        <v>363.72100799999998</v>
      </c>
      <c r="C446">
        <v>389.78500400000001</v>
      </c>
      <c r="D446">
        <v>363.22900399999997</v>
      </c>
      <c r="E446">
        <v>388.949005</v>
      </c>
      <c r="F446">
        <v>388.949005</v>
      </c>
      <c r="G446">
        <v>66282200</v>
      </c>
    </row>
    <row r="447" spans="1:7" x14ac:dyDescent="0.25">
      <c r="A447" s="7">
        <v>42344</v>
      </c>
      <c r="B447">
        <v>389.55499300000002</v>
      </c>
      <c r="C447">
        <v>402.80898999999999</v>
      </c>
      <c r="D447">
        <v>387.08898900000003</v>
      </c>
      <c r="E447">
        <v>388.78298999999998</v>
      </c>
      <c r="F447">
        <v>388.78298999999998</v>
      </c>
      <c r="G447">
        <v>77762000</v>
      </c>
    </row>
    <row r="448" spans="1:7" x14ac:dyDescent="0.25">
      <c r="A448" s="7">
        <v>42345</v>
      </c>
      <c r="B448">
        <v>389.97799700000002</v>
      </c>
      <c r="C448">
        <v>399.96899400000001</v>
      </c>
      <c r="D448">
        <v>385.41101099999997</v>
      </c>
      <c r="E448">
        <v>395.53601099999997</v>
      </c>
      <c r="F448">
        <v>395.53601099999997</v>
      </c>
      <c r="G448">
        <v>63455800</v>
      </c>
    </row>
    <row r="449" spans="1:7" x14ac:dyDescent="0.25">
      <c r="A449" s="7">
        <v>42346</v>
      </c>
      <c r="B449">
        <v>395.75399800000002</v>
      </c>
      <c r="C449">
        <v>415.56298800000002</v>
      </c>
      <c r="D449">
        <v>389.95001200000002</v>
      </c>
      <c r="E449">
        <v>415.56298800000002</v>
      </c>
      <c r="F449">
        <v>415.56298800000002</v>
      </c>
      <c r="G449">
        <v>57801400</v>
      </c>
    </row>
    <row r="450" spans="1:7" x14ac:dyDescent="0.25">
      <c r="A450" s="7">
        <v>42347</v>
      </c>
      <c r="B450">
        <v>414.44101000000001</v>
      </c>
      <c r="C450">
        <v>423.11999500000002</v>
      </c>
      <c r="D450">
        <v>406.29098499999998</v>
      </c>
      <c r="E450">
        <v>417.56298800000002</v>
      </c>
      <c r="F450">
        <v>417.56298800000002</v>
      </c>
      <c r="G450">
        <v>90917200</v>
      </c>
    </row>
    <row r="451" spans="1:7" x14ac:dyDescent="0.25">
      <c r="A451" s="7">
        <v>42348</v>
      </c>
      <c r="B451">
        <v>417.98800699999998</v>
      </c>
      <c r="C451">
        <v>419.50900300000001</v>
      </c>
      <c r="D451">
        <v>411.54800399999999</v>
      </c>
      <c r="E451">
        <v>415.47900399999997</v>
      </c>
      <c r="F451">
        <v>415.47900399999997</v>
      </c>
      <c r="G451">
        <v>52138900</v>
      </c>
    </row>
    <row r="452" spans="1:7" x14ac:dyDescent="0.25">
      <c r="A452" s="7">
        <v>42349</v>
      </c>
      <c r="B452">
        <v>415.28100599999999</v>
      </c>
      <c r="C452">
        <v>451.93798800000002</v>
      </c>
      <c r="D452">
        <v>415.28100599999999</v>
      </c>
      <c r="E452">
        <v>451.93798800000002</v>
      </c>
      <c r="F452">
        <v>451.93798800000002</v>
      </c>
      <c r="G452">
        <v>110944000</v>
      </c>
    </row>
    <row r="453" spans="1:7" x14ac:dyDescent="0.25">
      <c r="A453" s="7">
        <v>42350</v>
      </c>
      <c r="B453">
        <v>452.334991</v>
      </c>
      <c r="C453">
        <v>469.10299700000002</v>
      </c>
      <c r="D453">
        <v>410.74099699999999</v>
      </c>
      <c r="E453">
        <v>434.99700899999999</v>
      </c>
      <c r="F453">
        <v>434.99700899999999</v>
      </c>
      <c r="G453">
        <v>131969000</v>
      </c>
    </row>
    <row r="454" spans="1:7" x14ac:dyDescent="0.25">
      <c r="A454" s="7">
        <v>42351</v>
      </c>
      <c r="B454">
        <v>431.66000400000001</v>
      </c>
      <c r="C454">
        <v>441.67999300000002</v>
      </c>
      <c r="D454">
        <v>426.26800500000002</v>
      </c>
      <c r="E454">
        <v>433.75500499999998</v>
      </c>
      <c r="F454">
        <v>433.75500499999998</v>
      </c>
      <c r="G454">
        <v>55050600</v>
      </c>
    </row>
    <row r="455" spans="1:7" x14ac:dyDescent="0.25">
      <c r="A455" s="7">
        <v>42352</v>
      </c>
      <c r="B455">
        <v>433.27200299999998</v>
      </c>
      <c r="C455">
        <v>447.141998</v>
      </c>
      <c r="D455">
        <v>430.45599399999998</v>
      </c>
      <c r="E455">
        <v>444.182007</v>
      </c>
      <c r="F455">
        <v>444.182007</v>
      </c>
      <c r="G455">
        <v>130496000</v>
      </c>
    </row>
    <row r="456" spans="1:7" x14ac:dyDescent="0.25">
      <c r="A456" s="7">
        <v>42353</v>
      </c>
      <c r="B456">
        <v>443.87799100000001</v>
      </c>
      <c r="C456">
        <v>465.32101399999999</v>
      </c>
      <c r="D456">
        <v>443.87799100000001</v>
      </c>
      <c r="E456">
        <v>465.32101399999999</v>
      </c>
      <c r="F456">
        <v>465.32101399999999</v>
      </c>
      <c r="G456">
        <v>83121104</v>
      </c>
    </row>
    <row r="457" spans="1:7" x14ac:dyDescent="0.25">
      <c r="A457" s="7">
        <v>42354</v>
      </c>
      <c r="B457">
        <v>465.20800800000001</v>
      </c>
      <c r="C457">
        <v>465.20800800000001</v>
      </c>
      <c r="D457">
        <v>443.85101300000002</v>
      </c>
      <c r="E457">
        <v>454.93398999999999</v>
      </c>
      <c r="F457">
        <v>454.93398999999999</v>
      </c>
      <c r="G457">
        <v>107944000</v>
      </c>
    </row>
    <row r="458" spans="1:7" x14ac:dyDescent="0.25">
      <c r="A458" s="7">
        <v>42355</v>
      </c>
      <c r="B458">
        <v>454.77700800000002</v>
      </c>
      <c r="C458">
        <v>457.85998499999999</v>
      </c>
      <c r="D458">
        <v>448.858002</v>
      </c>
      <c r="E458">
        <v>456.07800300000002</v>
      </c>
      <c r="F458">
        <v>456.07800300000002</v>
      </c>
      <c r="G458">
        <v>47978400</v>
      </c>
    </row>
    <row r="459" spans="1:7" x14ac:dyDescent="0.25">
      <c r="A459" s="7">
        <v>42356</v>
      </c>
      <c r="B459">
        <v>455.84698500000002</v>
      </c>
      <c r="C459">
        <v>465.17700200000002</v>
      </c>
      <c r="D459">
        <v>454.94000199999999</v>
      </c>
      <c r="E459">
        <v>463.61599699999999</v>
      </c>
      <c r="F459">
        <v>463.61599699999999</v>
      </c>
      <c r="G459">
        <v>60220100</v>
      </c>
    </row>
    <row r="460" spans="1:7" x14ac:dyDescent="0.25">
      <c r="A460" s="7">
        <v>42357</v>
      </c>
      <c r="B460">
        <v>463.55200200000002</v>
      </c>
      <c r="C460">
        <v>465.58099399999998</v>
      </c>
      <c r="D460">
        <v>456.76501500000001</v>
      </c>
      <c r="E460">
        <v>462.32199100000003</v>
      </c>
      <c r="F460">
        <v>462.32199100000003</v>
      </c>
      <c r="G460">
        <v>47892700</v>
      </c>
    </row>
    <row r="461" spans="1:7" x14ac:dyDescent="0.25">
      <c r="A461" s="7">
        <v>42358</v>
      </c>
      <c r="B461">
        <v>462.23400900000001</v>
      </c>
      <c r="C461">
        <v>462.64498900000001</v>
      </c>
      <c r="D461">
        <v>434.33801299999999</v>
      </c>
      <c r="E461">
        <v>442.68499800000001</v>
      </c>
      <c r="F461">
        <v>442.68499800000001</v>
      </c>
      <c r="G461">
        <v>75409400</v>
      </c>
    </row>
    <row r="462" spans="1:7" x14ac:dyDescent="0.25">
      <c r="A462" s="7">
        <v>42359</v>
      </c>
      <c r="B462">
        <v>442.83801299999999</v>
      </c>
      <c r="C462">
        <v>444.72900399999997</v>
      </c>
      <c r="D462">
        <v>427.31201199999998</v>
      </c>
      <c r="E462">
        <v>438.63900799999999</v>
      </c>
      <c r="F462">
        <v>438.63900799999999</v>
      </c>
      <c r="G462">
        <v>77639696</v>
      </c>
    </row>
    <row r="463" spans="1:7" x14ac:dyDescent="0.25">
      <c r="A463" s="7">
        <v>42360</v>
      </c>
      <c r="B463">
        <v>437.43600500000002</v>
      </c>
      <c r="C463">
        <v>443.68798800000002</v>
      </c>
      <c r="D463">
        <v>435.51599099999999</v>
      </c>
      <c r="E463">
        <v>436.57199100000003</v>
      </c>
      <c r="F463">
        <v>436.57199100000003</v>
      </c>
      <c r="G463">
        <v>50840400</v>
      </c>
    </row>
    <row r="464" spans="1:7" x14ac:dyDescent="0.25">
      <c r="A464" s="7">
        <v>42361</v>
      </c>
      <c r="B464">
        <v>436.72000100000002</v>
      </c>
      <c r="C464">
        <v>444.52899200000002</v>
      </c>
      <c r="D464">
        <v>436.618988</v>
      </c>
      <c r="E464">
        <v>442.40100100000001</v>
      </c>
      <c r="F464">
        <v>442.40100100000001</v>
      </c>
      <c r="G464">
        <v>47161400</v>
      </c>
    </row>
    <row r="465" spans="1:7" x14ac:dyDescent="0.25">
      <c r="A465" s="7">
        <v>42362</v>
      </c>
      <c r="B465">
        <v>443.091003</v>
      </c>
      <c r="C465">
        <v>458.45599399999998</v>
      </c>
      <c r="D465">
        <v>443.07699600000001</v>
      </c>
      <c r="E465">
        <v>454.98498499999999</v>
      </c>
      <c r="F465">
        <v>454.98498499999999</v>
      </c>
      <c r="G465">
        <v>57157200</v>
      </c>
    </row>
    <row r="466" spans="1:7" x14ac:dyDescent="0.25">
      <c r="A466" s="7">
        <v>42363</v>
      </c>
      <c r="B466">
        <v>454.85501099999999</v>
      </c>
      <c r="C466">
        <v>458.30499300000002</v>
      </c>
      <c r="D466">
        <v>452.07501200000002</v>
      </c>
      <c r="E466">
        <v>455.65301499999998</v>
      </c>
      <c r="F466">
        <v>455.65301499999998</v>
      </c>
      <c r="G466">
        <v>39078500</v>
      </c>
    </row>
    <row r="467" spans="1:7" x14ac:dyDescent="0.25">
      <c r="A467" s="7">
        <v>42364</v>
      </c>
      <c r="B467">
        <v>455.756012</v>
      </c>
      <c r="C467">
        <v>457.489014</v>
      </c>
      <c r="D467">
        <v>405.76001000000002</v>
      </c>
      <c r="E467">
        <v>417.27398699999998</v>
      </c>
      <c r="F467">
        <v>417.27398699999998</v>
      </c>
      <c r="G467">
        <v>116166000</v>
      </c>
    </row>
    <row r="468" spans="1:7" x14ac:dyDescent="0.25">
      <c r="A468" s="7">
        <v>42365</v>
      </c>
      <c r="B468">
        <v>416.51400799999999</v>
      </c>
      <c r="C468">
        <v>424.00698899999998</v>
      </c>
      <c r="D468">
        <v>408.88299599999999</v>
      </c>
      <c r="E468">
        <v>422.82299799999998</v>
      </c>
      <c r="F468">
        <v>422.82299799999998</v>
      </c>
      <c r="G468">
        <v>53591200</v>
      </c>
    </row>
    <row r="469" spans="1:7" x14ac:dyDescent="0.25">
      <c r="A469" s="7">
        <v>42366</v>
      </c>
      <c r="B469">
        <v>423.34298699999999</v>
      </c>
      <c r="C469">
        <v>429.76901199999998</v>
      </c>
      <c r="D469">
        <v>418.48098800000002</v>
      </c>
      <c r="E469">
        <v>422.27899200000002</v>
      </c>
      <c r="F469">
        <v>422.27899200000002</v>
      </c>
      <c r="G469">
        <v>49638600</v>
      </c>
    </row>
    <row r="470" spans="1:7" x14ac:dyDescent="0.25">
      <c r="A470" s="7">
        <v>42367</v>
      </c>
      <c r="B470">
        <v>422.09799199999998</v>
      </c>
      <c r="C470">
        <v>432.983002</v>
      </c>
      <c r="D470">
        <v>420.62701399999997</v>
      </c>
      <c r="E470">
        <v>432.983002</v>
      </c>
      <c r="F470">
        <v>432.983002</v>
      </c>
      <c r="G470">
        <v>51596500</v>
      </c>
    </row>
    <row r="471" spans="1:7" x14ac:dyDescent="0.25">
      <c r="A471" s="7">
        <v>42368</v>
      </c>
      <c r="B471">
        <v>433.29998799999998</v>
      </c>
      <c r="C471">
        <v>434.38699300000002</v>
      </c>
      <c r="D471">
        <v>422.08401500000002</v>
      </c>
      <c r="E471">
        <v>426.61999500000002</v>
      </c>
      <c r="F471">
        <v>426.61999500000002</v>
      </c>
      <c r="G471">
        <v>46889400</v>
      </c>
    </row>
    <row r="472" spans="1:7" x14ac:dyDescent="0.25">
      <c r="A472" s="7">
        <v>42369</v>
      </c>
      <c r="B472">
        <v>425.875</v>
      </c>
      <c r="C472">
        <v>432.92099000000002</v>
      </c>
      <c r="D472">
        <v>418.73498499999999</v>
      </c>
      <c r="E472">
        <v>430.56698599999999</v>
      </c>
      <c r="F472">
        <v>430.56698599999999</v>
      </c>
      <c r="G472">
        <v>45996600</v>
      </c>
    </row>
    <row r="473" spans="1:7" x14ac:dyDescent="0.25">
      <c r="A473" s="7">
        <v>42370</v>
      </c>
      <c r="B473">
        <v>430.72100799999998</v>
      </c>
      <c r="C473">
        <v>436.24600199999998</v>
      </c>
      <c r="D473">
        <v>427.51501500000001</v>
      </c>
      <c r="E473">
        <v>434.33401500000002</v>
      </c>
      <c r="F473">
        <v>434.33401500000002</v>
      </c>
      <c r="G473">
        <v>36278900</v>
      </c>
    </row>
    <row r="474" spans="1:7" x14ac:dyDescent="0.25">
      <c r="A474" s="7">
        <v>42371</v>
      </c>
      <c r="B474">
        <v>434.62200899999999</v>
      </c>
      <c r="C474">
        <v>436.06201199999998</v>
      </c>
      <c r="D474">
        <v>431.86999500000002</v>
      </c>
      <c r="E474">
        <v>433.43798800000002</v>
      </c>
      <c r="F474">
        <v>433.43798800000002</v>
      </c>
      <c r="G474">
        <v>30096600</v>
      </c>
    </row>
    <row r="475" spans="1:7" x14ac:dyDescent="0.25">
      <c r="A475" s="7">
        <v>42372</v>
      </c>
      <c r="B475">
        <v>433.57800300000002</v>
      </c>
      <c r="C475">
        <v>433.74301100000002</v>
      </c>
      <c r="D475">
        <v>424.70599399999998</v>
      </c>
      <c r="E475">
        <v>430.010986</v>
      </c>
      <c r="F475">
        <v>430.010986</v>
      </c>
      <c r="G475">
        <v>39633800</v>
      </c>
    </row>
    <row r="476" spans="1:7" x14ac:dyDescent="0.25">
      <c r="A476" s="7">
        <v>42373</v>
      </c>
      <c r="B476">
        <v>430.06100500000002</v>
      </c>
      <c r="C476">
        <v>434.516998</v>
      </c>
      <c r="D476">
        <v>429.08401500000002</v>
      </c>
      <c r="E476">
        <v>433.091003</v>
      </c>
      <c r="F476">
        <v>433.091003</v>
      </c>
      <c r="G476">
        <v>38477500</v>
      </c>
    </row>
    <row r="477" spans="1:7" x14ac:dyDescent="0.25">
      <c r="A477" s="7">
        <v>42374</v>
      </c>
      <c r="B477">
        <v>433.06900000000002</v>
      </c>
      <c r="C477">
        <v>434.182007</v>
      </c>
      <c r="D477">
        <v>429.675995</v>
      </c>
      <c r="E477">
        <v>431.959991</v>
      </c>
      <c r="F477">
        <v>431.959991</v>
      </c>
      <c r="G477">
        <v>34522600</v>
      </c>
    </row>
    <row r="478" spans="1:7" x14ac:dyDescent="0.25">
      <c r="A478" s="7">
        <v>42375</v>
      </c>
      <c r="B478">
        <v>431.85598800000002</v>
      </c>
      <c r="C478">
        <v>431.85598800000002</v>
      </c>
      <c r="D478">
        <v>426.341003</v>
      </c>
      <c r="E478">
        <v>429.10501099999999</v>
      </c>
      <c r="F478">
        <v>429.10501099999999</v>
      </c>
      <c r="G478">
        <v>34042500</v>
      </c>
    </row>
    <row r="479" spans="1:7" x14ac:dyDescent="0.25">
      <c r="A479" s="7">
        <v>42376</v>
      </c>
      <c r="B479">
        <v>430.010986</v>
      </c>
      <c r="C479">
        <v>458.76599099999999</v>
      </c>
      <c r="D479">
        <v>429.07699600000001</v>
      </c>
      <c r="E479">
        <v>458.04800399999999</v>
      </c>
      <c r="F479">
        <v>458.04800399999999</v>
      </c>
      <c r="G479">
        <v>87562200</v>
      </c>
    </row>
    <row r="480" spans="1:7" x14ac:dyDescent="0.25">
      <c r="A480" s="7">
        <v>42377</v>
      </c>
      <c r="B480">
        <v>457.53799400000003</v>
      </c>
      <c r="C480">
        <v>462.93398999999999</v>
      </c>
      <c r="D480">
        <v>447.93798800000002</v>
      </c>
      <c r="E480">
        <v>453.23001099999999</v>
      </c>
      <c r="F480">
        <v>453.23001099999999</v>
      </c>
      <c r="G480">
        <v>56993000</v>
      </c>
    </row>
    <row r="481" spans="1:7" x14ac:dyDescent="0.25">
      <c r="A481" s="7">
        <v>42378</v>
      </c>
      <c r="B481">
        <v>453.38299599999999</v>
      </c>
      <c r="C481">
        <v>454.64001500000001</v>
      </c>
      <c r="D481">
        <v>446.88900799999999</v>
      </c>
      <c r="E481">
        <v>447.61099200000001</v>
      </c>
      <c r="F481">
        <v>447.61099200000001</v>
      </c>
      <c r="G481">
        <v>32278000</v>
      </c>
    </row>
    <row r="482" spans="1:7" x14ac:dyDescent="0.25">
      <c r="A482" s="7">
        <v>42379</v>
      </c>
      <c r="B482">
        <v>448.23800699999998</v>
      </c>
      <c r="C482">
        <v>448.30898999999999</v>
      </c>
      <c r="D482">
        <v>440.35101300000002</v>
      </c>
      <c r="E482">
        <v>447.99099699999999</v>
      </c>
      <c r="F482">
        <v>447.99099699999999</v>
      </c>
      <c r="G482">
        <v>35995900</v>
      </c>
    </row>
    <row r="483" spans="1:7" x14ac:dyDescent="0.25">
      <c r="A483" s="7">
        <v>42380</v>
      </c>
      <c r="B483">
        <v>448.69799799999998</v>
      </c>
      <c r="C483">
        <v>450.66198700000001</v>
      </c>
      <c r="D483">
        <v>443.85501099999999</v>
      </c>
      <c r="E483">
        <v>448.42800899999997</v>
      </c>
      <c r="F483">
        <v>448.42800899999997</v>
      </c>
      <c r="G483">
        <v>40450000</v>
      </c>
    </row>
    <row r="484" spans="1:7" x14ac:dyDescent="0.25">
      <c r="A484" s="7">
        <v>42381</v>
      </c>
      <c r="B484">
        <v>448.182007</v>
      </c>
      <c r="C484">
        <v>448.182007</v>
      </c>
      <c r="D484">
        <v>435.69000199999999</v>
      </c>
      <c r="E484">
        <v>435.69000199999999</v>
      </c>
      <c r="F484">
        <v>435.69000199999999</v>
      </c>
      <c r="G484">
        <v>115607000</v>
      </c>
    </row>
    <row r="485" spans="1:7" x14ac:dyDescent="0.25">
      <c r="A485" s="7">
        <v>42382</v>
      </c>
      <c r="B485">
        <v>434.665009</v>
      </c>
      <c r="C485">
        <v>435.18600500000002</v>
      </c>
      <c r="D485">
        <v>424.442993</v>
      </c>
      <c r="E485">
        <v>432.37100199999998</v>
      </c>
      <c r="F485">
        <v>432.37100199999998</v>
      </c>
      <c r="G485">
        <v>173888000</v>
      </c>
    </row>
    <row r="486" spans="1:7" x14ac:dyDescent="0.25">
      <c r="A486" s="7">
        <v>42383</v>
      </c>
      <c r="B486">
        <v>432.28799400000003</v>
      </c>
      <c r="C486">
        <v>433.324005</v>
      </c>
      <c r="D486">
        <v>427.84500100000002</v>
      </c>
      <c r="E486">
        <v>430.30599999999998</v>
      </c>
      <c r="F486">
        <v>430.30599999999998</v>
      </c>
      <c r="G486">
        <v>43945500</v>
      </c>
    </row>
    <row r="487" spans="1:7" x14ac:dyDescent="0.25">
      <c r="A487" s="7">
        <v>42384</v>
      </c>
      <c r="B487">
        <v>430.25500499999998</v>
      </c>
      <c r="C487">
        <v>430.25500499999998</v>
      </c>
      <c r="D487">
        <v>364.33099399999998</v>
      </c>
      <c r="E487">
        <v>364.33099399999998</v>
      </c>
      <c r="F487">
        <v>364.33099399999998</v>
      </c>
      <c r="G487">
        <v>153351008</v>
      </c>
    </row>
    <row r="488" spans="1:7" x14ac:dyDescent="0.25">
      <c r="A488" s="7">
        <v>42385</v>
      </c>
      <c r="B488">
        <v>365.07299799999998</v>
      </c>
      <c r="C488">
        <v>390.557007</v>
      </c>
      <c r="D488">
        <v>354.91400099999998</v>
      </c>
      <c r="E488">
        <v>387.53601099999997</v>
      </c>
      <c r="F488">
        <v>387.53601099999997</v>
      </c>
      <c r="G488">
        <v>120352000</v>
      </c>
    </row>
    <row r="489" spans="1:7" x14ac:dyDescent="0.25">
      <c r="A489" s="7">
        <v>42386</v>
      </c>
      <c r="B489">
        <v>387.15200800000002</v>
      </c>
      <c r="C489">
        <v>390.96499599999999</v>
      </c>
      <c r="D489">
        <v>380.09201000000002</v>
      </c>
      <c r="E489">
        <v>382.29901100000001</v>
      </c>
      <c r="F489">
        <v>382.29901100000001</v>
      </c>
      <c r="G489">
        <v>45319600</v>
      </c>
    </row>
    <row r="490" spans="1:7" x14ac:dyDescent="0.25">
      <c r="A490" s="7">
        <v>42387</v>
      </c>
      <c r="B490">
        <v>381.733002</v>
      </c>
      <c r="C490">
        <v>388.10400399999997</v>
      </c>
      <c r="D490">
        <v>376.665009</v>
      </c>
      <c r="E490">
        <v>387.16799900000001</v>
      </c>
      <c r="F490">
        <v>387.16799900000001</v>
      </c>
      <c r="G490">
        <v>54403900</v>
      </c>
    </row>
    <row r="491" spans="1:7" x14ac:dyDescent="0.25">
      <c r="A491" s="7">
        <v>42388</v>
      </c>
      <c r="B491">
        <v>387.02600100000001</v>
      </c>
      <c r="C491">
        <v>387.73001099999999</v>
      </c>
      <c r="D491">
        <v>378.97198500000002</v>
      </c>
      <c r="E491">
        <v>380.14898699999998</v>
      </c>
      <c r="F491">
        <v>380.14898699999998</v>
      </c>
      <c r="G491">
        <v>46819800</v>
      </c>
    </row>
    <row r="492" spans="1:7" x14ac:dyDescent="0.25">
      <c r="A492" s="7">
        <v>42389</v>
      </c>
      <c r="B492">
        <v>379.73998999999998</v>
      </c>
      <c r="C492">
        <v>425.266998</v>
      </c>
      <c r="D492">
        <v>376.59899899999999</v>
      </c>
      <c r="E492">
        <v>420.23001099999999</v>
      </c>
      <c r="F492">
        <v>420.23001099999999</v>
      </c>
      <c r="G492">
        <v>121720000</v>
      </c>
    </row>
    <row r="493" spans="1:7" x14ac:dyDescent="0.25">
      <c r="A493" s="7">
        <v>42390</v>
      </c>
      <c r="B493">
        <v>419.63198899999998</v>
      </c>
      <c r="C493">
        <v>422.87701399999997</v>
      </c>
      <c r="D493">
        <v>406.29998799999998</v>
      </c>
      <c r="E493">
        <v>410.26199300000002</v>
      </c>
      <c r="F493">
        <v>410.26199300000002</v>
      </c>
      <c r="G493">
        <v>68338000</v>
      </c>
    </row>
    <row r="494" spans="1:7" x14ac:dyDescent="0.25">
      <c r="A494" s="7">
        <v>42391</v>
      </c>
      <c r="B494">
        <v>409.75100700000002</v>
      </c>
      <c r="C494">
        <v>410.41000400000001</v>
      </c>
      <c r="D494">
        <v>375.28201300000001</v>
      </c>
      <c r="E494">
        <v>382.49200400000001</v>
      </c>
      <c r="F494">
        <v>382.49200400000001</v>
      </c>
      <c r="G494">
        <v>91546600</v>
      </c>
    </row>
    <row r="495" spans="1:7" x14ac:dyDescent="0.25">
      <c r="A495" s="7">
        <v>42392</v>
      </c>
      <c r="B495">
        <v>382.43398999999999</v>
      </c>
      <c r="C495">
        <v>394.54299900000001</v>
      </c>
      <c r="D495">
        <v>381.98098800000002</v>
      </c>
      <c r="E495">
        <v>387.49099699999999</v>
      </c>
      <c r="F495">
        <v>387.49099699999999</v>
      </c>
      <c r="G495">
        <v>56247400</v>
      </c>
    </row>
    <row r="496" spans="1:7" x14ac:dyDescent="0.25">
      <c r="A496" s="7">
        <v>42393</v>
      </c>
      <c r="B496">
        <v>388.10199</v>
      </c>
      <c r="C496">
        <v>405.48498499999999</v>
      </c>
      <c r="D496">
        <v>387.51001000000002</v>
      </c>
      <c r="E496">
        <v>402.97100799999998</v>
      </c>
      <c r="F496">
        <v>402.97100799999998</v>
      </c>
      <c r="G496">
        <v>54824800</v>
      </c>
    </row>
    <row r="497" spans="1:7" x14ac:dyDescent="0.25">
      <c r="A497" s="7">
        <v>42394</v>
      </c>
      <c r="B497">
        <v>402.31698599999999</v>
      </c>
      <c r="C497">
        <v>402.31698599999999</v>
      </c>
      <c r="D497">
        <v>388.55398600000001</v>
      </c>
      <c r="E497">
        <v>391.72601300000002</v>
      </c>
      <c r="F497">
        <v>391.72601300000002</v>
      </c>
      <c r="G497">
        <v>59062400</v>
      </c>
    </row>
    <row r="498" spans="1:7" x14ac:dyDescent="0.25">
      <c r="A498" s="7">
        <v>42395</v>
      </c>
      <c r="B498">
        <v>392.00201399999997</v>
      </c>
      <c r="C498">
        <v>397.76599099999999</v>
      </c>
      <c r="D498">
        <v>390.57501200000002</v>
      </c>
      <c r="E498">
        <v>392.15301499999998</v>
      </c>
      <c r="F498">
        <v>392.15301499999998</v>
      </c>
      <c r="G498">
        <v>58147000</v>
      </c>
    </row>
    <row r="499" spans="1:7" x14ac:dyDescent="0.25">
      <c r="A499" s="7">
        <v>42396</v>
      </c>
      <c r="B499">
        <v>392.44400000000002</v>
      </c>
      <c r="C499">
        <v>396.84298699999999</v>
      </c>
      <c r="D499">
        <v>391.78201300000001</v>
      </c>
      <c r="E499">
        <v>394.97198500000002</v>
      </c>
      <c r="F499">
        <v>394.97198500000002</v>
      </c>
      <c r="G499">
        <v>47424400</v>
      </c>
    </row>
    <row r="500" spans="1:7" x14ac:dyDescent="0.25">
      <c r="A500" s="7">
        <v>42397</v>
      </c>
      <c r="B500">
        <v>395.14599600000003</v>
      </c>
      <c r="C500">
        <v>395.50201399999997</v>
      </c>
      <c r="D500">
        <v>379.73498499999999</v>
      </c>
      <c r="E500">
        <v>380.28900099999998</v>
      </c>
      <c r="F500">
        <v>380.28900099999998</v>
      </c>
      <c r="G500">
        <v>59247900</v>
      </c>
    </row>
    <row r="501" spans="1:7" x14ac:dyDescent="0.25">
      <c r="A501" s="7">
        <v>42398</v>
      </c>
      <c r="B501">
        <v>380.108002</v>
      </c>
      <c r="C501">
        <v>384.37899800000002</v>
      </c>
      <c r="D501">
        <v>365.45199600000001</v>
      </c>
      <c r="E501">
        <v>379.47399899999999</v>
      </c>
      <c r="F501">
        <v>379.47399899999999</v>
      </c>
      <c r="G501">
        <v>86125296</v>
      </c>
    </row>
    <row r="502" spans="1:7" x14ac:dyDescent="0.25">
      <c r="A502" s="7">
        <v>42399</v>
      </c>
      <c r="B502">
        <v>378.86498999999998</v>
      </c>
      <c r="C502">
        <v>380.91699199999999</v>
      </c>
      <c r="D502">
        <v>376.49099699999999</v>
      </c>
      <c r="E502">
        <v>378.25500499999998</v>
      </c>
      <c r="F502">
        <v>378.25500499999998</v>
      </c>
      <c r="G502">
        <v>30284400</v>
      </c>
    </row>
    <row r="503" spans="1:7" x14ac:dyDescent="0.25">
      <c r="A503" s="7">
        <v>42400</v>
      </c>
      <c r="B503">
        <v>378.29299900000001</v>
      </c>
      <c r="C503">
        <v>380.34698500000002</v>
      </c>
      <c r="D503">
        <v>367.834991</v>
      </c>
      <c r="E503">
        <v>368.766998</v>
      </c>
      <c r="F503">
        <v>368.766998</v>
      </c>
      <c r="G503">
        <v>37894300</v>
      </c>
    </row>
    <row r="504" spans="1:7" x14ac:dyDescent="0.25">
      <c r="A504" s="7">
        <v>42401</v>
      </c>
      <c r="B504">
        <v>369.35000600000001</v>
      </c>
      <c r="C504">
        <v>378.07199100000003</v>
      </c>
      <c r="D504">
        <v>367.95700099999999</v>
      </c>
      <c r="E504">
        <v>373.05599999999998</v>
      </c>
      <c r="F504">
        <v>373.05599999999998</v>
      </c>
      <c r="G504">
        <v>51656700</v>
      </c>
    </row>
    <row r="505" spans="1:7" x14ac:dyDescent="0.25">
      <c r="A505" s="7">
        <v>42402</v>
      </c>
      <c r="B505">
        <v>372.92001299999998</v>
      </c>
      <c r="C505">
        <v>375.88299599999999</v>
      </c>
      <c r="D505">
        <v>372.92001299999998</v>
      </c>
      <c r="E505">
        <v>374.44799799999998</v>
      </c>
      <c r="F505">
        <v>374.44799799999998</v>
      </c>
      <c r="G505">
        <v>40378700</v>
      </c>
    </row>
    <row r="506" spans="1:7" x14ac:dyDescent="0.25">
      <c r="A506" s="7">
        <v>42403</v>
      </c>
      <c r="B506">
        <v>374.64599600000003</v>
      </c>
      <c r="C506">
        <v>374.95001200000002</v>
      </c>
      <c r="D506">
        <v>368.04501299999998</v>
      </c>
      <c r="E506">
        <v>369.949005</v>
      </c>
      <c r="F506">
        <v>369.949005</v>
      </c>
      <c r="G506">
        <v>45933400</v>
      </c>
    </row>
    <row r="507" spans="1:7" x14ac:dyDescent="0.25">
      <c r="A507" s="7">
        <v>42404</v>
      </c>
      <c r="B507">
        <v>370.17401100000001</v>
      </c>
      <c r="C507">
        <v>391.608002</v>
      </c>
      <c r="D507">
        <v>369.99301100000002</v>
      </c>
      <c r="E507">
        <v>389.59399400000001</v>
      </c>
      <c r="F507">
        <v>389.59399400000001</v>
      </c>
      <c r="G507">
        <v>69285504</v>
      </c>
    </row>
    <row r="508" spans="1:7" x14ac:dyDescent="0.25">
      <c r="A508" s="7">
        <v>42405</v>
      </c>
      <c r="B508">
        <v>388.89801</v>
      </c>
      <c r="C508">
        <v>391.09399400000001</v>
      </c>
      <c r="D508">
        <v>385.57199100000003</v>
      </c>
      <c r="E508">
        <v>386.54901100000001</v>
      </c>
      <c r="F508">
        <v>386.54901100000001</v>
      </c>
      <c r="G508">
        <v>43825000</v>
      </c>
    </row>
    <row r="509" spans="1:7" x14ac:dyDescent="0.25">
      <c r="A509" s="7">
        <v>42406</v>
      </c>
      <c r="B509">
        <v>386.58898900000003</v>
      </c>
      <c r="C509">
        <v>386.631012</v>
      </c>
      <c r="D509">
        <v>372.38699300000002</v>
      </c>
      <c r="E509">
        <v>376.52200299999998</v>
      </c>
      <c r="F509">
        <v>376.52200299999998</v>
      </c>
      <c r="G509">
        <v>49249300</v>
      </c>
    </row>
    <row r="510" spans="1:7" x14ac:dyDescent="0.25">
      <c r="A510" s="7">
        <v>42407</v>
      </c>
      <c r="B510">
        <v>376.51400799999999</v>
      </c>
      <c r="C510">
        <v>380.87100199999998</v>
      </c>
      <c r="D510">
        <v>374.90301499999998</v>
      </c>
      <c r="E510">
        <v>376.61999500000002</v>
      </c>
      <c r="F510">
        <v>376.61999500000002</v>
      </c>
      <c r="G510">
        <v>37076300</v>
      </c>
    </row>
    <row r="511" spans="1:7" x14ac:dyDescent="0.25">
      <c r="A511" s="7">
        <v>42408</v>
      </c>
      <c r="B511">
        <v>376.75698899999998</v>
      </c>
      <c r="C511">
        <v>379.87899800000002</v>
      </c>
      <c r="D511">
        <v>373.33401500000002</v>
      </c>
      <c r="E511">
        <v>373.44699100000003</v>
      </c>
      <c r="F511">
        <v>373.44699100000003</v>
      </c>
      <c r="G511">
        <v>47671100</v>
      </c>
    </row>
    <row r="512" spans="1:7" x14ac:dyDescent="0.25">
      <c r="A512" s="7">
        <v>42409</v>
      </c>
      <c r="B512">
        <v>373.42300399999999</v>
      </c>
      <c r="C512">
        <v>377.24600199999998</v>
      </c>
      <c r="D512">
        <v>372.89801</v>
      </c>
      <c r="E512">
        <v>376.02899200000002</v>
      </c>
      <c r="F512">
        <v>376.02899200000002</v>
      </c>
      <c r="G512">
        <v>55318500</v>
      </c>
    </row>
    <row r="513" spans="1:7" x14ac:dyDescent="0.25">
      <c r="A513" s="7">
        <v>42410</v>
      </c>
      <c r="B513">
        <v>376.14599600000003</v>
      </c>
      <c r="C513">
        <v>385.483002</v>
      </c>
      <c r="D513">
        <v>375.78298999999998</v>
      </c>
      <c r="E513">
        <v>381.64898699999998</v>
      </c>
      <c r="F513">
        <v>381.64898699999998</v>
      </c>
      <c r="G513">
        <v>85130896</v>
      </c>
    </row>
    <row r="514" spans="1:7" x14ac:dyDescent="0.25">
      <c r="A514" s="7">
        <v>42411</v>
      </c>
      <c r="B514">
        <v>382.114014</v>
      </c>
      <c r="C514">
        <v>383.13000499999998</v>
      </c>
      <c r="D514">
        <v>376.39898699999998</v>
      </c>
      <c r="E514">
        <v>379.65399200000002</v>
      </c>
      <c r="F514">
        <v>379.65399200000002</v>
      </c>
      <c r="G514">
        <v>74375600</v>
      </c>
    </row>
    <row r="515" spans="1:7" x14ac:dyDescent="0.25">
      <c r="A515" s="7">
        <v>42412</v>
      </c>
      <c r="B515">
        <v>379.68600500000002</v>
      </c>
      <c r="C515">
        <v>384.95400999999998</v>
      </c>
      <c r="D515">
        <v>379.60000600000001</v>
      </c>
      <c r="E515">
        <v>384.26299999999998</v>
      </c>
      <c r="F515">
        <v>384.26299999999998</v>
      </c>
      <c r="G515">
        <v>67042800</v>
      </c>
    </row>
    <row r="516" spans="1:7" x14ac:dyDescent="0.25">
      <c r="A516" s="7">
        <v>42413</v>
      </c>
      <c r="B516">
        <v>384.64099099999999</v>
      </c>
      <c r="C516">
        <v>391.85998499999999</v>
      </c>
      <c r="D516">
        <v>384.64099099999999</v>
      </c>
      <c r="E516">
        <v>391.85998499999999</v>
      </c>
      <c r="F516">
        <v>391.85998499999999</v>
      </c>
      <c r="G516">
        <v>61911700</v>
      </c>
    </row>
    <row r="517" spans="1:7" x14ac:dyDescent="0.25">
      <c r="A517" s="7">
        <v>42414</v>
      </c>
      <c r="B517">
        <v>392.932007</v>
      </c>
      <c r="C517">
        <v>407.23001099999999</v>
      </c>
      <c r="D517">
        <v>392.932007</v>
      </c>
      <c r="E517">
        <v>407.23001099999999</v>
      </c>
      <c r="F517">
        <v>407.23001099999999</v>
      </c>
      <c r="G517">
        <v>74469800</v>
      </c>
    </row>
    <row r="518" spans="1:7" x14ac:dyDescent="0.25">
      <c r="A518" s="7">
        <v>42415</v>
      </c>
      <c r="B518">
        <v>407.567993</v>
      </c>
      <c r="C518">
        <v>410.381012</v>
      </c>
      <c r="D518">
        <v>397.74899299999998</v>
      </c>
      <c r="E518">
        <v>400.18499800000001</v>
      </c>
      <c r="F518">
        <v>400.18499800000001</v>
      </c>
      <c r="G518">
        <v>74070496</v>
      </c>
    </row>
    <row r="519" spans="1:7" x14ac:dyDescent="0.25">
      <c r="A519" s="7">
        <v>42416</v>
      </c>
      <c r="B519">
        <v>401.432007</v>
      </c>
      <c r="C519">
        <v>408.94500699999998</v>
      </c>
      <c r="D519">
        <v>401.432007</v>
      </c>
      <c r="E519">
        <v>407.48800699999998</v>
      </c>
      <c r="F519">
        <v>407.48800699999998</v>
      </c>
      <c r="G519">
        <v>73093104</v>
      </c>
    </row>
    <row r="520" spans="1:7" x14ac:dyDescent="0.25">
      <c r="A520" s="7">
        <v>42417</v>
      </c>
      <c r="B520">
        <v>407.65600599999999</v>
      </c>
      <c r="C520">
        <v>421.16699199999999</v>
      </c>
      <c r="D520">
        <v>406.783997</v>
      </c>
      <c r="E520">
        <v>416.32199100000003</v>
      </c>
      <c r="F520">
        <v>416.32199100000003</v>
      </c>
      <c r="G520">
        <v>83193600</v>
      </c>
    </row>
    <row r="521" spans="1:7" x14ac:dyDescent="0.25">
      <c r="A521" s="7">
        <v>42418</v>
      </c>
      <c r="B521">
        <v>416.57199100000003</v>
      </c>
      <c r="C521">
        <v>425.99600199999998</v>
      </c>
      <c r="D521">
        <v>415.63799999999998</v>
      </c>
      <c r="E521">
        <v>422.37298600000003</v>
      </c>
      <c r="F521">
        <v>422.37298600000003</v>
      </c>
      <c r="G521">
        <v>76752600</v>
      </c>
    </row>
    <row r="522" spans="1:7" x14ac:dyDescent="0.25">
      <c r="A522" s="7">
        <v>42419</v>
      </c>
      <c r="B522">
        <v>422.73001099999999</v>
      </c>
      <c r="C522">
        <v>423.10400399999997</v>
      </c>
      <c r="D522">
        <v>417.60400399999997</v>
      </c>
      <c r="E522">
        <v>420.78500400000001</v>
      </c>
      <c r="F522">
        <v>420.78500400000001</v>
      </c>
      <c r="G522">
        <v>55711300</v>
      </c>
    </row>
    <row r="523" spans="1:7" x14ac:dyDescent="0.25">
      <c r="A523" s="7">
        <v>42420</v>
      </c>
      <c r="B523">
        <v>421.60101300000002</v>
      </c>
      <c r="C523">
        <v>441.98400900000001</v>
      </c>
      <c r="D523">
        <v>421.60101300000002</v>
      </c>
      <c r="E523">
        <v>437.16400099999998</v>
      </c>
      <c r="F523">
        <v>437.16400099999998</v>
      </c>
      <c r="G523">
        <v>93992096</v>
      </c>
    </row>
    <row r="524" spans="1:7" x14ac:dyDescent="0.25">
      <c r="A524" s="7">
        <v>42421</v>
      </c>
      <c r="B524">
        <v>437.77301</v>
      </c>
      <c r="C524">
        <v>448.04599000000002</v>
      </c>
      <c r="D524">
        <v>429.07699600000001</v>
      </c>
      <c r="E524">
        <v>438.79800399999999</v>
      </c>
      <c r="F524">
        <v>438.79800399999999</v>
      </c>
      <c r="G524">
        <v>89820704</v>
      </c>
    </row>
    <row r="525" spans="1:7" x14ac:dyDescent="0.25">
      <c r="A525" s="7">
        <v>42422</v>
      </c>
      <c r="B525">
        <v>438.989014</v>
      </c>
      <c r="C525">
        <v>439.04501299999998</v>
      </c>
      <c r="D525">
        <v>432.91699199999999</v>
      </c>
      <c r="E525">
        <v>437.74798600000003</v>
      </c>
      <c r="F525">
        <v>437.74798600000003</v>
      </c>
      <c r="G525">
        <v>85385200</v>
      </c>
    </row>
    <row r="526" spans="1:7" x14ac:dyDescent="0.25">
      <c r="A526" s="7">
        <v>42423</v>
      </c>
      <c r="B526">
        <v>438.25500499999998</v>
      </c>
      <c r="C526">
        <v>439.858002</v>
      </c>
      <c r="D526">
        <v>417.82101399999999</v>
      </c>
      <c r="E526">
        <v>420.73599200000001</v>
      </c>
      <c r="F526">
        <v>420.73599200000001</v>
      </c>
      <c r="G526">
        <v>85244896</v>
      </c>
    </row>
    <row r="527" spans="1:7" x14ac:dyDescent="0.25">
      <c r="A527" s="7">
        <v>42424</v>
      </c>
      <c r="B527">
        <v>420.95599399999998</v>
      </c>
      <c r="C527">
        <v>425.54998799999998</v>
      </c>
      <c r="D527">
        <v>413.90701300000001</v>
      </c>
      <c r="E527">
        <v>424.95498700000002</v>
      </c>
      <c r="F527">
        <v>424.95498700000002</v>
      </c>
      <c r="G527">
        <v>67743696</v>
      </c>
    </row>
    <row r="528" spans="1:7" x14ac:dyDescent="0.25">
      <c r="A528" s="7">
        <v>42425</v>
      </c>
      <c r="B528">
        <v>425.03698700000001</v>
      </c>
      <c r="C528">
        <v>427.71899400000001</v>
      </c>
      <c r="D528">
        <v>420.415009</v>
      </c>
      <c r="E528">
        <v>424.54400600000002</v>
      </c>
      <c r="F528">
        <v>424.54400600000002</v>
      </c>
      <c r="G528">
        <v>70798000</v>
      </c>
    </row>
    <row r="529" spans="1:7" x14ac:dyDescent="0.25">
      <c r="A529" s="7">
        <v>42426</v>
      </c>
      <c r="B529">
        <v>424.62899800000002</v>
      </c>
      <c r="C529">
        <v>432.15200800000002</v>
      </c>
      <c r="D529">
        <v>421.61999500000002</v>
      </c>
      <c r="E529">
        <v>432.15200800000002</v>
      </c>
      <c r="F529">
        <v>432.15200800000002</v>
      </c>
      <c r="G529">
        <v>61486000</v>
      </c>
    </row>
    <row r="530" spans="1:7" x14ac:dyDescent="0.25">
      <c r="A530" s="7">
        <v>42427</v>
      </c>
      <c r="B530">
        <v>432.83898900000003</v>
      </c>
      <c r="C530">
        <v>434.23098800000002</v>
      </c>
      <c r="D530">
        <v>428.10299700000002</v>
      </c>
      <c r="E530">
        <v>432.51901199999998</v>
      </c>
      <c r="F530">
        <v>432.51901199999998</v>
      </c>
      <c r="G530">
        <v>41893600</v>
      </c>
    </row>
    <row r="531" spans="1:7" x14ac:dyDescent="0.25">
      <c r="A531" s="7">
        <v>42428</v>
      </c>
      <c r="B531">
        <v>432.57101399999999</v>
      </c>
      <c r="C531">
        <v>435.68301400000001</v>
      </c>
      <c r="D531">
        <v>423.82000699999998</v>
      </c>
      <c r="E531">
        <v>433.50399800000002</v>
      </c>
      <c r="F531">
        <v>433.50399800000002</v>
      </c>
      <c r="G531">
        <v>53033400</v>
      </c>
    </row>
    <row r="532" spans="1:7" x14ac:dyDescent="0.25">
      <c r="A532" s="7">
        <v>42429</v>
      </c>
      <c r="B532">
        <v>433.43798800000002</v>
      </c>
      <c r="C532">
        <v>441.50698899999998</v>
      </c>
      <c r="D532">
        <v>431.692993</v>
      </c>
      <c r="E532">
        <v>437.69699100000003</v>
      </c>
      <c r="F532">
        <v>437.69699100000003</v>
      </c>
      <c r="G532">
        <v>60694700</v>
      </c>
    </row>
    <row r="533" spans="1:7" x14ac:dyDescent="0.25">
      <c r="A533" s="7">
        <v>42430</v>
      </c>
      <c r="B533">
        <v>437.91699199999999</v>
      </c>
      <c r="C533">
        <v>439.65301499999998</v>
      </c>
      <c r="D533">
        <v>432.31900000000002</v>
      </c>
      <c r="E533">
        <v>435.12298600000003</v>
      </c>
      <c r="F533">
        <v>435.12298600000003</v>
      </c>
      <c r="G533">
        <v>74895800</v>
      </c>
    </row>
    <row r="534" spans="1:7" x14ac:dyDescent="0.25">
      <c r="A534" s="7">
        <v>42431</v>
      </c>
      <c r="B534">
        <v>435.131012</v>
      </c>
      <c r="C534">
        <v>435.91699199999999</v>
      </c>
      <c r="D534">
        <v>423.989014</v>
      </c>
      <c r="E534">
        <v>423.989014</v>
      </c>
      <c r="F534">
        <v>423.989014</v>
      </c>
      <c r="G534">
        <v>74955296</v>
      </c>
    </row>
    <row r="535" spans="1:7" x14ac:dyDescent="0.25">
      <c r="A535" s="7">
        <v>42432</v>
      </c>
      <c r="B535">
        <v>423.91198700000001</v>
      </c>
      <c r="C535">
        <v>425.37298600000003</v>
      </c>
      <c r="D535">
        <v>419.41101099999997</v>
      </c>
      <c r="E535">
        <v>421.65100100000001</v>
      </c>
      <c r="F535">
        <v>421.65100100000001</v>
      </c>
      <c r="G535">
        <v>100484000</v>
      </c>
    </row>
    <row r="536" spans="1:7" x14ac:dyDescent="0.25">
      <c r="A536" s="7">
        <v>42433</v>
      </c>
      <c r="B536">
        <v>421.83599900000002</v>
      </c>
      <c r="C536">
        <v>425.17800899999997</v>
      </c>
      <c r="D536">
        <v>410.93899499999998</v>
      </c>
      <c r="E536">
        <v>410.93899499999998</v>
      </c>
      <c r="F536">
        <v>410.93899499999998</v>
      </c>
      <c r="G536">
        <v>90856096</v>
      </c>
    </row>
    <row r="537" spans="1:7" x14ac:dyDescent="0.25">
      <c r="A537" s="7">
        <v>42434</v>
      </c>
      <c r="B537">
        <v>410.78100599999999</v>
      </c>
      <c r="C537">
        <v>411.25698899999998</v>
      </c>
      <c r="D537">
        <v>394.03500400000001</v>
      </c>
      <c r="E537">
        <v>400.57000699999998</v>
      </c>
      <c r="F537">
        <v>400.57000699999998</v>
      </c>
      <c r="G537">
        <v>135384992</v>
      </c>
    </row>
    <row r="538" spans="1:7" x14ac:dyDescent="0.25">
      <c r="A538" s="7">
        <v>42435</v>
      </c>
      <c r="B538">
        <v>400.52499399999999</v>
      </c>
      <c r="C538">
        <v>411.90701300000001</v>
      </c>
      <c r="D538">
        <v>395.77801499999998</v>
      </c>
      <c r="E538">
        <v>407.70700099999999</v>
      </c>
      <c r="F538">
        <v>407.70700099999999</v>
      </c>
      <c r="G538">
        <v>91212496</v>
      </c>
    </row>
    <row r="539" spans="1:7" x14ac:dyDescent="0.25">
      <c r="A539" s="7">
        <v>42436</v>
      </c>
      <c r="B539">
        <v>407.75698899999998</v>
      </c>
      <c r="C539">
        <v>415.91699199999999</v>
      </c>
      <c r="D539">
        <v>406.30898999999999</v>
      </c>
      <c r="E539">
        <v>414.32101399999999</v>
      </c>
      <c r="F539">
        <v>414.32101399999999</v>
      </c>
      <c r="G539">
        <v>85762400</v>
      </c>
    </row>
    <row r="540" spans="1:7" x14ac:dyDescent="0.25">
      <c r="A540" s="7">
        <v>42437</v>
      </c>
      <c r="B540">
        <v>414.46499599999999</v>
      </c>
      <c r="C540">
        <v>416.24301100000002</v>
      </c>
      <c r="D540">
        <v>411.09399400000001</v>
      </c>
      <c r="E540">
        <v>413.97198500000002</v>
      </c>
      <c r="F540">
        <v>413.97198500000002</v>
      </c>
      <c r="G540">
        <v>70311696</v>
      </c>
    </row>
    <row r="541" spans="1:7" x14ac:dyDescent="0.25">
      <c r="A541" s="7">
        <v>42438</v>
      </c>
      <c r="B541">
        <v>413.89401199999998</v>
      </c>
      <c r="C541">
        <v>416.03201300000001</v>
      </c>
      <c r="D541">
        <v>411.60598800000002</v>
      </c>
      <c r="E541">
        <v>414.85998499999999</v>
      </c>
      <c r="F541">
        <v>414.85998499999999</v>
      </c>
      <c r="G541">
        <v>70012304</v>
      </c>
    </row>
    <row r="542" spans="1:7" x14ac:dyDescent="0.25">
      <c r="A542" s="7">
        <v>42439</v>
      </c>
      <c r="B542">
        <v>414.743988</v>
      </c>
      <c r="C542">
        <v>417.51199300000002</v>
      </c>
      <c r="D542">
        <v>413.25100700000002</v>
      </c>
      <c r="E542">
        <v>417.131012</v>
      </c>
      <c r="F542">
        <v>417.131012</v>
      </c>
      <c r="G542">
        <v>81022896</v>
      </c>
    </row>
    <row r="543" spans="1:7" x14ac:dyDescent="0.25">
      <c r="A543" s="7">
        <v>42440</v>
      </c>
      <c r="B543">
        <v>417.23800699999998</v>
      </c>
      <c r="C543">
        <v>423.925995</v>
      </c>
      <c r="D543">
        <v>417.01299999999998</v>
      </c>
      <c r="E543">
        <v>421.69000199999999</v>
      </c>
      <c r="F543">
        <v>421.69000199999999</v>
      </c>
      <c r="G543">
        <v>73969696</v>
      </c>
    </row>
    <row r="544" spans="1:7" x14ac:dyDescent="0.25">
      <c r="A544" s="7">
        <v>42441</v>
      </c>
      <c r="B544">
        <v>421.60501099999999</v>
      </c>
      <c r="C544">
        <v>421.79501299999998</v>
      </c>
      <c r="D544">
        <v>410.09399400000001</v>
      </c>
      <c r="E544">
        <v>411.62399299999998</v>
      </c>
      <c r="F544">
        <v>411.62399299999998</v>
      </c>
      <c r="G544">
        <v>92712896</v>
      </c>
    </row>
    <row r="545" spans="1:7" x14ac:dyDescent="0.25">
      <c r="A545" s="7">
        <v>42442</v>
      </c>
      <c r="B545">
        <v>411.64801</v>
      </c>
      <c r="C545">
        <v>416.60400399999997</v>
      </c>
      <c r="D545">
        <v>411.641998</v>
      </c>
      <c r="E545">
        <v>414.06500199999999</v>
      </c>
      <c r="F545">
        <v>414.06500199999999</v>
      </c>
      <c r="G545">
        <v>74322800</v>
      </c>
    </row>
    <row r="546" spans="1:7" x14ac:dyDescent="0.25">
      <c r="A546" s="7">
        <v>42443</v>
      </c>
      <c r="B546">
        <v>414.20098899999999</v>
      </c>
      <c r="C546">
        <v>416.68398999999999</v>
      </c>
      <c r="D546">
        <v>414.20098899999999</v>
      </c>
      <c r="E546">
        <v>416.43798800000002</v>
      </c>
      <c r="F546">
        <v>416.43798800000002</v>
      </c>
      <c r="G546">
        <v>95259400</v>
      </c>
    </row>
    <row r="547" spans="1:7" x14ac:dyDescent="0.25">
      <c r="A547" s="7">
        <v>42444</v>
      </c>
      <c r="B547">
        <v>416.38799999999998</v>
      </c>
      <c r="C547">
        <v>418.131012</v>
      </c>
      <c r="D547">
        <v>414.98498499999999</v>
      </c>
      <c r="E547">
        <v>416.82998700000002</v>
      </c>
      <c r="F547">
        <v>416.82998700000002</v>
      </c>
      <c r="G547">
        <v>66781700</v>
      </c>
    </row>
    <row r="548" spans="1:7" x14ac:dyDescent="0.25">
      <c r="A548" s="7">
        <v>42445</v>
      </c>
      <c r="B548">
        <v>416.88799999999998</v>
      </c>
      <c r="C548">
        <v>417.68600500000002</v>
      </c>
      <c r="D548">
        <v>415.91198700000001</v>
      </c>
      <c r="E548">
        <v>417.010986</v>
      </c>
      <c r="F548">
        <v>417.010986</v>
      </c>
      <c r="G548">
        <v>65185800</v>
      </c>
    </row>
    <row r="549" spans="1:7" x14ac:dyDescent="0.25">
      <c r="A549" s="7">
        <v>42446</v>
      </c>
      <c r="B549">
        <v>417.88900799999999</v>
      </c>
      <c r="C549">
        <v>420.99700899999999</v>
      </c>
      <c r="D549">
        <v>417.88900799999999</v>
      </c>
      <c r="E549">
        <v>420.62100199999998</v>
      </c>
      <c r="F549">
        <v>420.62100199999998</v>
      </c>
      <c r="G549">
        <v>83528600</v>
      </c>
    </row>
    <row r="550" spans="1:7" x14ac:dyDescent="0.25">
      <c r="A550" s="7">
        <v>42447</v>
      </c>
      <c r="B550">
        <v>420.54699699999998</v>
      </c>
      <c r="C550">
        <v>420.54699699999998</v>
      </c>
      <c r="D550">
        <v>406.13699300000002</v>
      </c>
      <c r="E550">
        <v>409.54800399999999</v>
      </c>
      <c r="F550">
        <v>409.54800399999999</v>
      </c>
      <c r="G550">
        <v>104940000</v>
      </c>
    </row>
    <row r="551" spans="1:7" x14ac:dyDescent="0.25">
      <c r="A551" s="7">
        <v>42448</v>
      </c>
      <c r="B551">
        <v>409.26501500000001</v>
      </c>
      <c r="C551">
        <v>410.98400900000001</v>
      </c>
      <c r="D551">
        <v>407.23001099999999</v>
      </c>
      <c r="E551">
        <v>410.44400000000002</v>
      </c>
      <c r="F551">
        <v>410.44400000000002</v>
      </c>
      <c r="G551">
        <v>58423000</v>
      </c>
    </row>
    <row r="552" spans="1:7" x14ac:dyDescent="0.25">
      <c r="A552" s="7">
        <v>42449</v>
      </c>
      <c r="B552">
        <v>410.40100100000001</v>
      </c>
      <c r="C552">
        <v>414.625</v>
      </c>
      <c r="D552">
        <v>410.40100100000001</v>
      </c>
      <c r="E552">
        <v>413.75500499999998</v>
      </c>
      <c r="F552">
        <v>413.75500499999998</v>
      </c>
      <c r="G552">
        <v>45947900</v>
      </c>
    </row>
    <row r="553" spans="1:7" x14ac:dyDescent="0.25">
      <c r="A553" s="7">
        <v>42450</v>
      </c>
      <c r="B553">
        <v>413.41799900000001</v>
      </c>
      <c r="C553">
        <v>413.41799900000001</v>
      </c>
      <c r="D553">
        <v>410.381012</v>
      </c>
      <c r="E553">
        <v>413.307007</v>
      </c>
      <c r="F553">
        <v>413.307007</v>
      </c>
      <c r="G553">
        <v>61655400</v>
      </c>
    </row>
    <row r="554" spans="1:7" x14ac:dyDescent="0.25">
      <c r="A554" s="7">
        <v>42451</v>
      </c>
      <c r="B554">
        <v>413.13198899999998</v>
      </c>
      <c r="C554">
        <v>418.375</v>
      </c>
      <c r="D554">
        <v>412.53100599999999</v>
      </c>
      <c r="E554">
        <v>418.08898900000003</v>
      </c>
      <c r="F554">
        <v>418.08898900000003</v>
      </c>
      <c r="G554">
        <v>66813300</v>
      </c>
    </row>
    <row r="555" spans="1:7" x14ac:dyDescent="0.25">
      <c r="A555" s="7">
        <v>42452</v>
      </c>
      <c r="B555">
        <v>418.16101099999997</v>
      </c>
      <c r="C555">
        <v>419.26800500000002</v>
      </c>
      <c r="D555">
        <v>417.364014</v>
      </c>
      <c r="E555">
        <v>418.04098499999998</v>
      </c>
      <c r="F555">
        <v>418.04098499999998</v>
      </c>
      <c r="G555">
        <v>61444200</v>
      </c>
    </row>
    <row r="556" spans="1:7" x14ac:dyDescent="0.25">
      <c r="A556" s="7">
        <v>42453</v>
      </c>
      <c r="B556">
        <v>418.42401100000001</v>
      </c>
      <c r="C556">
        <v>418.67999300000002</v>
      </c>
      <c r="D556">
        <v>415.48599200000001</v>
      </c>
      <c r="E556">
        <v>416.39401199999998</v>
      </c>
      <c r="F556">
        <v>416.39401199999998</v>
      </c>
      <c r="G556">
        <v>68346704</v>
      </c>
    </row>
    <row r="557" spans="1:7" x14ac:dyDescent="0.25">
      <c r="A557" s="7">
        <v>42454</v>
      </c>
      <c r="B557">
        <v>416.50799599999999</v>
      </c>
      <c r="C557">
        <v>418.07998700000002</v>
      </c>
      <c r="D557">
        <v>415.55801400000001</v>
      </c>
      <c r="E557">
        <v>417.17700200000002</v>
      </c>
      <c r="F557">
        <v>417.17700200000002</v>
      </c>
      <c r="G557">
        <v>52560000</v>
      </c>
    </row>
    <row r="558" spans="1:7" x14ac:dyDescent="0.25">
      <c r="A558" s="7">
        <v>42455</v>
      </c>
      <c r="B558">
        <v>417.36498999999998</v>
      </c>
      <c r="C558">
        <v>418.98700000000002</v>
      </c>
      <c r="D558">
        <v>416.25900300000001</v>
      </c>
      <c r="E558">
        <v>417.94500699999998</v>
      </c>
      <c r="F558">
        <v>417.94500699999998</v>
      </c>
      <c r="G558">
        <v>44650400</v>
      </c>
    </row>
    <row r="559" spans="1:7" x14ac:dyDescent="0.25">
      <c r="A559" s="7">
        <v>42456</v>
      </c>
      <c r="B559">
        <v>418.14001500000001</v>
      </c>
      <c r="C559">
        <v>428.79699699999998</v>
      </c>
      <c r="D559">
        <v>417.71099900000002</v>
      </c>
      <c r="E559">
        <v>426.76501500000001</v>
      </c>
      <c r="F559">
        <v>426.76501500000001</v>
      </c>
      <c r="G559">
        <v>71229400</v>
      </c>
    </row>
    <row r="560" spans="1:7" x14ac:dyDescent="0.25">
      <c r="A560" s="7">
        <v>42457</v>
      </c>
      <c r="B560">
        <v>426.54800399999999</v>
      </c>
      <c r="C560">
        <v>426.85699499999998</v>
      </c>
      <c r="D560">
        <v>423.29299900000001</v>
      </c>
      <c r="E560">
        <v>424.23098800000002</v>
      </c>
      <c r="F560">
        <v>424.23098800000002</v>
      </c>
      <c r="G560">
        <v>68522800</v>
      </c>
    </row>
    <row r="561" spans="1:7" x14ac:dyDescent="0.25">
      <c r="A561" s="7">
        <v>42458</v>
      </c>
      <c r="B561">
        <v>424.30398600000001</v>
      </c>
      <c r="C561">
        <v>426.20300300000002</v>
      </c>
      <c r="D561">
        <v>412.68099999999998</v>
      </c>
      <c r="E561">
        <v>416.51599099999999</v>
      </c>
      <c r="F561">
        <v>416.51599099999999</v>
      </c>
      <c r="G561">
        <v>75411504</v>
      </c>
    </row>
    <row r="562" spans="1:7" x14ac:dyDescent="0.25">
      <c r="A562" s="7">
        <v>42459</v>
      </c>
      <c r="B562">
        <v>416.83401500000002</v>
      </c>
      <c r="C562">
        <v>416.83401500000002</v>
      </c>
      <c r="D562">
        <v>412.49600199999998</v>
      </c>
      <c r="E562">
        <v>414.81601000000001</v>
      </c>
      <c r="F562">
        <v>414.81601000000001</v>
      </c>
      <c r="G562">
        <v>66034100</v>
      </c>
    </row>
    <row r="563" spans="1:7" x14ac:dyDescent="0.25">
      <c r="A563" s="7">
        <v>42460</v>
      </c>
      <c r="B563">
        <v>415.25698899999998</v>
      </c>
      <c r="C563">
        <v>418.368988</v>
      </c>
      <c r="D563">
        <v>415.25698899999998</v>
      </c>
      <c r="E563">
        <v>416.72900399999997</v>
      </c>
      <c r="F563">
        <v>416.72900399999997</v>
      </c>
      <c r="G563">
        <v>60215200</v>
      </c>
    </row>
    <row r="564" spans="1:7" x14ac:dyDescent="0.25">
      <c r="A564" s="7">
        <v>42461</v>
      </c>
      <c r="B564">
        <v>416.76001000000002</v>
      </c>
      <c r="C564">
        <v>418.17300399999999</v>
      </c>
      <c r="D564">
        <v>415.83099399999998</v>
      </c>
      <c r="E564">
        <v>417.959991</v>
      </c>
      <c r="F564">
        <v>417.959991</v>
      </c>
      <c r="G564">
        <v>51235700</v>
      </c>
    </row>
    <row r="565" spans="1:7" x14ac:dyDescent="0.25">
      <c r="A565" s="7">
        <v>42462</v>
      </c>
      <c r="B565">
        <v>418.42199699999998</v>
      </c>
      <c r="C565">
        <v>422.08099399999998</v>
      </c>
      <c r="D565">
        <v>418.42199699999998</v>
      </c>
      <c r="E565">
        <v>420.87298600000003</v>
      </c>
      <c r="F565">
        <v>420.87298600000003</v>
      </c>
      <c r="G565">
        <v>45681200</v>
      </c>
    </row>
    <row r="566" spans="1:7" x14ac:dyDescent="0.25">
      <c r="A566" s="7">
        <v>42463</v>
      </c>
      <c r="B566">
        <v>421.17300399999999</v>
      </c>
      <c r="C566">
        <v>421.57998700000002</v>
      </c>
      <c r="D566">
        <v>419.69699100000003</v>
      </c>
      <c r="E566">
        <v>420.90399200000002</v>
      </c>
      <c r="F566">
        <v>420.90399200000002</v>
      </c>
      <c r="G566">
        <v>38053700</v>
      </c>
    </row>
    <row r="567" spans="1:7" x14ac:dyDescent="0.25">
      <c r="A567" s="7">
        <v>42464</v>
      </c>
      <c r="B567">
        <v>421.29901100000001</v>
      </c>
      <c r="C567">
        <v>422.34298699999999</v>
      </c>
      <c r="D567">
        <v>419.60101300000002</v>
      </c>
      <c r="E567">
        <v>421.44400000000002</v>
      </c>
      <c r="F567">
        <v>421.44400000000002</v>
      </c>
      <c r="G567">
        <v>50634300</v>
      </c>
    </row>
    <row r="568" spans="1:7" x14ac:dyDescent="0.25">
      <c r="A568" s="7">
        <v>42465</v>
      </c>
      <c r="B568">
        <v>421.016998</v>
      </c>
      <c r="C568">
        <v>424.25698899999998</v>
      </c>
      <c r="D568">
        <v>420.614014</v>
      </c>
      <c r="E568">
        <v>424.02999899999998</v>
      </c>
      <c r="F568">
        <v>424.02999899999998</v>
      </c>
      <c r="G568">
        <v>60718000</v>
      </c>
    </row>
    <row r="569" spans="1:7" x14ac:dyDescent="0.25">
      <c r="A569" s="7">
        <v>42466</v>
      </c>
      <c r="B569">
        <v>424.283997</v>
      </c>
      <c r="C569">
        <v>424.52700800000002</v>
      </c>
      <c r="D569">
        <v>422.72900399999997</v>
      </c>
      <c r="E569">
        <v>423.41299400000003</v>
      </c>
      <c r="F569">
        <v>423.41299400000003</v>
      </c>
      <c r="G569">
        <v>59091000</v>
      </c>
    </row>
    <row r="570" spans="1:7" x14ac:dyDescent="0.25">
      <c r="A570" s="7">
        <v>42467</v>
      </c>
      <c r="B570">
        <v>423.61999500000002</v>
      </c>
      <c r="C570">
        <v>423.65701300000001</v>
      </c>
      <c r="D570">
        <v>420.51800500000002</v>
      </c>
      <c r="E570">
        <v>422.74499500000002</v>
      </c>
      <c r="F570">
        <v>422.74499500000002</v>
      </c>
      <c r="G570">
        <v>57858600</v>
      </c>
    </row>
    <row r="571" spans="1:7" x14ac:dyDescent="0.25">
      <c r="A571" s="7">
        <v>42468</v>
      </c>
      <c r="B571">
        <v>422.90701300000001</v>
      </c>
      <c r="C571">
        <v>425.36099200000001</v>
      </c>
      <c r="D571">
        <v>419.63501000000002</v>
      </c>
      <c r="E571">
        <v>420.34899899999999</v>
      </c>
      <c r="F571">
        <v>420.34899899999999</v>
      </c>
      <c r="G571">
        <v>63454700</v>
      </c>
    </row>
    <row r="572" spans="1:7" x14ac:dyDescent="0.25">
      <c r="A572" s="7">
        <v>42469</v>
      </c>
      <c r="B572">
        <v>420.81100500000002</v>
      </c>
      <c r="C572">
        <v>420.89099099999999</v>
      </c>
      <c r="D572">
        <v>416.51501500000001</v>
      </c>
      <c r="E572">
        <v>419.41101099999997</v>
      </c>
      <c r="F572">
        <v>419.41101099999997</v>
      </c>
      <c r="G572">
        <v>49792700</v>
      </c>
    </row>
    <row r="573" spans="1:7" x14ac:dyDescent="0.25">
      <c r="A573" s="7">
        <v>42470</v>
      </c>
      <c r="B573">
        <v>419.59201000000002</v>
      </c>
      <c r="C573">
        <v>422.43499800000001</v>
      </c>
      <c r="D573">
        <v>419.25698899999998</v>
      </c>
      <c r="E573">
        <v>421.56399499999998</v>
      </c>
      <c r="F573">
        <v>421.56399499999998</v>
      </c>
      <c r="G573">
        <v>73478600</v>
      </c>
    </row>
    <row r="574" spans="1:7" x14ac:dyDescent="0.25">
      <c r="A574" s="7">
        <v>42471</v>
      </c>
      <c r="B574">
        <v>421.87200899999999</v>
      </c>
      <c r="C574">
        <v>422.739014</v>
      </c>
      <c r="D574">
        <v>420.53298999999998</v>
      </c>
      <c r="E574">
        <v>422.483002</v>
      </c>
      <c r="F574">
        <v>422.483002</v>
      </c>
      <c r="G574">
        <v>50747500</v>
      </c>
    </row>
    <row r="575" spans="1:7" x14ac:dyDescent="0.25">
      <c r="A575" s="7">
        <v>42472</v>
      </c>
      <c r="B575">
        <v>422.84298699999999</v>
      </c>
      <c r="C575">
        <v>427.27700800000002</v>
      </c>
      <c r="D575">
        <v>422.84298699999999</v>
      </c>
      <c r="E575">
        <v>425.19000199999999</v>
      </c>
      <c r="F575">
        <v>425.19000199999999</v>
      </c>
      <c r="G575">
        <v>70728800</v>
      </c>
    </row>
    <row r="576" spans="1:7" x14ac:dyDescent="0.25">
      <c r="A576" s="7">
        <v>42473</v>
      </c>
      <c r="B576">
        <v>425.63198899999998</v>
      </c>
      <c r="C576">
        <v>426.65798999999998</v>
      </c>
      <c r="D576">
        <v>422.91598499999998</v>
      </c>
      <c r="E576">
        <v>423.73400900000001</v>
      </c>
      <c r="F576">
        <v>423.73400900000001</v>
      </c>
      <c r="G576">
        <v>69060400</v>
      </c>
    </row>
    <row r="577" spans="1:7" x14ac:dyDescent="0.25">
      <c r="A577" s="7">
        <v>42474</v>
      </c>
      <c r="B577">
        <v>423.93499800000001</v>
      </c>
      <c r="C577">
        <v>425.37100199999998</v>
      </c>
      <c r="D577">
        <v>423.01299999999998</v>
      </c>
      <c r="E577">
        <v>424.28201300000001</v>
      </c>
      <c r="F577">
        <v>424.28201300000001</v>
      </c>
      <c r="G577">
        <v>45281000</v>
      </c>
    </row>
    <row r="578" spans="1:7" x14ac:dyDescent="0.25">
      <c r="A578" s="7">
        <v>42475</v>
      </c>
      <c r="B578">
        <v>424.42700200000002</v>
      </c>
      <c r="C578">
        <v>429.92800899999997</v>
      </c>
      <c r="D578">
        <v>424.42700200000002</v>
      </c>
      <c r="E578">
        <v>429.71301299999999</v>
      </c>
      <c r="F578">
        <v>429.71301299999999</v>
      </c>
      <c r="G578">
        <v>54801500</v>
      </c>
    </row>
    <row r="579" spans="1:7" x14ac:dyDescent="0.25">
      <c r="A579" s="7">
        <v>42476</v>
      </c>
      <c r="B579">
        <v>429.57501200000002</v>
      </c>
      <c r="C579">
        <v>432.625</v>
      </c>
      <c r="D579">
        <v>428.98400900000001</v>
      </c>
      <c r="E579">
        <v>430.57199100000003</v>
      </c>
      <c r="F579">
        <v>430.57199100000003</v>
      </c>
      <c r="G579">
        <v>39392800</v>
      </c>
    </row>
    <row r="580" spans="1:7" x14ac:dyDescent="0.25">
      <c r="A580" s="7">
        <v>42477</v>
      </c>
      <c r="B580">
        <v>430.635986</v>
      </c>
      <c r="C580">
        <v>431.37100199999998</v>
      </c>
      <c r="D580">
        <v>426.07900999999998</v>
      </c>
      <c r="E580">
        <v>427.39898699999998</v>
      </c>
      <c r="F580">
        <v>427.39898699999998</v>
      </c>
      <c r="G580">
        <v>52125900</v>
      </c>
    </row>
    <row r="581" spans="1:7" x14ac:dyDescent="0.25">
      <c r="A581" s="7">
        <v>42478</v>
      </c>
      <c r="B581">
        <v>427.61099200000001</v>
      </c>
      <c r="C581">
        <v>429.27398699999998</v>
      </c>
      <c r="D581">
        <v>427.08599900000002</v>
      </c>
      <c r="E581">
        <v>428.591003</v>
      </c>
      <c r="F581">
        <v>428.591003</v>
      </c>
      <c r="G581">
        <v>55670900</v>
      </c>
    </row>
    <row r="582" spans="1:7" x14ac:dyDescent="0.25">
      <c r="A582" s="7">
        <v>42479</v>
      </c>
      <c r="B582">
        <v>428.70300300000002</v>
      </c>
      <c r="C582">
        <v>436.01998900000001</v>
      </c>
      <c r="D582">
        <v>428.10400399999997</v>
      </c>
      <c r="E582">
        <v>435.50900300000001</v>
      </c>
      <c r="F582">
        <v>435.50900300000001</v>
      </c>
      <c r="G582">
        <v>52810500</v>
      </c>
    </row>
    <row r="583" spans="1:7" x14ac:dyDescent="0.25">
      <c r="A583" s="7">
        <v>42480</v>
      </c>
      <c r="B583">
        <v>435.324005</v>
      </c>
      <c r="C583">
        <v>443.05398600000001</v>
      </c>
      <c r="D583">
        <v>434.40600599999999</v>
      </c>
      <c r="E583">
        <v>441.38900799999999</v>
      </c>
      <c r="F583">
        <v>441.38900799999999</v>
      </c>
      <c r="G583">
        <v>72890096</v>
      </c>
    </row>
    <row r="584" spans="1:7" x14ac:dyDescent="0.25">
      <c r="A584" s="7">
        <v>42481</v>
      </c>
      <c r="B584">
        <v>441.41598499999998</v>
      </c>
      <c r="C584">
        <v>450.54800399999999</v>
      </c>
      <c r="D584">
        <v>440.95199600000001</v>
      </c>
      <c r="E584">
        <v>449.42498799999998</v>
      </c>
      <c r="F584">
        <v>449.42498799999998</v>
      </c>
      <c r="G584">
        <v>68204704</v>
      </c>
    </row>
    <row r="585" spans="1:7" x14ac:dyDescent="0.25">
      <c r="A585" s="7">
        <v>42482</v>
      </c>
      <c r="B585">
        <v>449.68798800000002</v>
      </c>
      <c r="C585">
        <v>449.80999800000001</v>
      </c>
      <c r="D585">
        <v>444.14999399999999</v>
      </c>
      <c r="E585">
        <v>445.73700000000002</v>
      </c>
      <c r="F585">
        <v>445.73700000000002</v>
      </c>
      <c r="G585">
        <v>58804400</v>
      </c>
    </row>
    <row r="586" spans="1:7" x14ac:dyDescent="0.25">
      <c r="A586" s="7">
        <v>42483</v>
      </c>
      <c r="B586">
        <v>445.86099200000001</v>
      </c>
      <c r="C586">
        <v>450.28201300000001</v>
      </c>
      <c r="D586">
        <v>444.33099399999998</v>
      </c>
      <c r="E586">
        <v>450.28201300000001</v>
      </c>
      <c r="F586">
        <v>450.28201300000001</v>
      </c>
      <c r="G586">
        <v>50485400</v>
      </c>
    </row>
    <row r="587" spans="1:7" x14ac:dyDescent="0.25">
      <c r="A587" s="7">
        <v>42484</v>
      </c>
      <c r="B587">
        <v>450.55999800000001</v>
      </c>
      <c r="C587">
        <v>460.14599600000003</v>
      </c>
      <c r="D587">
        <v>448.92800899999997</v>
      </c>
      <c r="E587">
        <v>458.55499300000002</v>
      </c>
      <c r="F587">
        <v>458.55499300000002</v>
      </c>
      <c r="G587">
        <v>68198400</v>
      </c>
    </row>
    <row r="588" spans="1:7" x14ac:dyDescent="0.25">
      <c r="A588" s="7">
        <v>42485</v>
      </c>
      <c r="B588">
        <v>459.12100199999998</v>
      </c>
      <c r="C588">
        <v>466.61999500000002</v>
      </c>
      <c r="D588">
        <v>453.59201000000002</v>
      </c>
      <c r="E588">
        <v>461.425995</v>
      </c>
      <c r="F588">
        <v>461.425995</v>
      </c>
      <c r="G588">
        <v>87091800</v>
      </c>
    </row>
    <row r="589" spans="1:7" x14ac:dyDescent="0.25">
      <c r="A589" s="7">
        <v>42486</v>
      </c>
      <c r="B589">
        <v>461.64801</v>
      </c>
      <c r="C589">
        <v>467.96499599999999</v>
      </c>
      <c r="D589">
        <v>461.62100199999998</v>
      </c>
      <c r="E589">
        <v>466.08898900000003</v>
      </c>
      <c r="F589">
        <v>466.08898900000003</v>
      </c>
      <c r="G589">
        <v>78971904</v>
      </c>
    </row>
    <row r="590" spans="1:7" x14ac:dyDescent="0.25">
      <c r="A590" s="7">
        <v>42487</v>
      </c>
      <c r="B590">
        <v>466.26199300000002</v>
      </c>
      <c r="C590">
        <v>467.07900999999998</v>
      </c>
      <c r="D590">
        <v>444.13400300000001</v>
      </c>
      <c r="E590">
        <v>444.68701199999998</v>
      </c>
      <c r="F590">
        <v>444.68701199999998</v>
      </c>
      <c r="G590">
        <v>93564896</v>
      </c>
    </row>
    <row r="591" spans="1:7" x14ac:dyDescent="0.25">
      <c r="A591" s="7">
        <v>42488</v>
      </c>
      <c r="B591">
        <v>445.03799400000003</v>
      </c>
      <c r="C591">
        <v>449.550995</v>
      </c>
      <c r="D591">
        <v>436.64999399999999</v>
      </c>
      <c r="E591">
        <v>449.010986</v>
      </c>
      <c r="F591">
        <v>449.010986</v>
      </c>
      <c r="G591">
        <v>74064704</v>
      </c>
    </row>
    <row r="592" spans="1:7" x14ac:dyDescent="0.25">
      <c r="A592" s="7">
        <v>42489</v>
      </c>
      <c r="B592">
        <v>449.40798999999998</v>
      </c>
      <c r="C592">
        <v>455.38400300000001</v>
      </c>
      <c r="D592">
        <v>446.016998</v>
      </c>
      <c r="E592">
        <v>455.09698500000002</v>
      </c>
      <c r="F592">
        <v>455.09698500000002</v>
      </c>
      <c r="G592">
        <v>49258500</v>
      </c>
    </row>
    <row r="593" spans="1:7" x14ac:dyDescent="0.25">
      <c r="A593" s="7">
        <v>42490</v>
      </c>
      <c r="B593">
        <v>455.17800899999997</v>
      </c>
      <c r="C593">
        <v>455.58700599999997</v>
      </c>
      <c r="D593">
        <v>447.69699100000003</v>
      </c>
      <c r="E593">
        <v>448.317993</v>
      </c>
      <c r="F593">
        <v>448.317993</v>
      </c>
      <c r="G593">
        <v>69322600</v>
      </c>
    </row>
    <row r="594" spans="1:7" x14ac:dyDescent="0.25">
      <c r="A594" s="7">
        <v>42491</v>
      </c>
      <c r="B594">
        <v>448.48400900000001</v>
      </c>
      <c r="C594">
        <v>452.47900399999997</v>
      </c>
      <c r="D594">
        <v>447.92700200000002</v>
      </c>
      <c r="E594">
        <v>451.875</v>
      </c>
      <c r="F594">
        <v>451.875</v>
      </c>
      <c r="G594">
        <v>40660100</v>
      </c>
    </row>
    <row r="595" spans="1:7" x14ac:dyDescent="0.25">
      <c r="A595" s="7">
        <v>42492</v>
      </c>
      <c r="B595">
        <v>451.93301400000001</v>
      </c>
      <c r="C595">
        <v>452.44500699999998</v>
      </c>
      <c r="D595">
        <v>441.77600100000001</v>
      </c>
      <c r="E595">
        <v>444.66900600000002</v>
      </c>
      <c r="F595">
        <v>444.66900600000002</v>
      </c>
      <c r="G595">
        <v>92127000</v>
      </c>
    </row>
    <row r="596" spans="1:7" x14ac:dyDescent="0.25">
      <c r="A596" s="7">
        <v>42493</v>
      </c>
      <c r="B596">
        <v>444.72699</v>
      </c>
      <c r="C596">
        <v>451.09698500000002</v>
      </c>
      <c r="D596">
        <v>442.61700400000001</v>
      </c>
      <c r="E596">
        <v>450.30398600000001</v>
      </c>
      <c r="F596">
        <v>450.30398600000001</v>
      </c>
      <c r="G596">
        <v>59366400</v>
      </c>
    </row>
    <row r="597" spans="1:7" x14ac:dyDescent="0.25">
      <c r="A597" s="7">
        <v>42494</v>
      </c>
      <c r="B597">
        <v>450.18301400000001</v>
      </c>
      <c r="C597">
        <v>450.37799100000001</v>
      </c>
      <c r="D597">
        <v>445.63000499999998</v>
      </c>
      <c r="E597">
        <v>446.72198500000002</v>
      </c>
      <c r="F597">
        <v>446.72198500000002</v>
      </c>
      <c r="G597">
        <v>50407300</v>
      </c>
    </row>
    <row r="598" spans="1:7" x14ac:dyDescent="0.25">
      <c r="A598" s="7">
        <v>42495</v>
      </c>
      <c r="B598">
        <v>446.71099900000002</v>
      </c>
      <c r="C598">
        <v>448.506012</v>
      </c>
      <c r="D598">
        <v>445.88299599999999</v>
      </c>
      <c r="E598">
        <v>447.97601300000002</v>
      </c>
      <c r="F598">
        <v>447.97601300000002</v>
      </c>
      <c r="G598">
        <v>50440800</v>
      </c>
    </row>
    <row r="599" spans="1:7" x14ac:dyDescent="0.25">
      <c r="A599" s="7">
        <v>42496</v>
      </c>
      <c r="B599">
        <v>447.94198599999999</v>
      </c>
      <c r="C599">
        <v>461.375</v>
      </c>
      <c r="D599">
        <v>447.067993</v>
      </c>
      <c r="E599">
        <v>459.60299700000002</v>
      </c>
      <c r="F599">
        <v>459.60299700000002</v>
      </c>
      <c r="G599">
        <v>72796800</v>
      </c>
    </row>
    <row r="600" spans="1:7" x14ac:dyDescent="0.25">
      <c r="A600" s="7">
        <v>42497</v>
      </c>
      <c r="B600">
        <v>459.63900799999999</v>
      </c>
      <c r="C600">
        <v>460.67498799999998</v>
      </c>
      <c r="D600">
        <v>457.324005</v>
      </c>
      <c r="E600">
        <v>458.53601099999997</v>
      </c>
      <c r="F600">
        <v>458.53601099999997</v>
      </c>
      <c r="G600">
        <v>38364500</v>
      </c>
    </row>
    <row r="601" spans="1:7" x14ac:dyDescent="0.25">
      <c r="A601" s="7">
        <v>42498</v>
      </c>
      <c r="B601">
        <v>458.42898600000001</v>
      </c>
      <c r="C601">
        <v>459.41699199999999</v>
      </c>
      <c r="D601">
        <v>455.983002</v>
      </c>
      <c r="E601">
        <v>458.54800399999999</v>
      </c>
      <c r="F601">
        <v>458.54800399999999</v>
      </c>
      <c r="G601">
        <v>40315000</v>
      </c>
    </row>
    <row r="602" spans="1:7" x14ac:dyDescent="0.25">
      <c r="A602" s="7">
        <v>42499</v>
      </c>
      <c r="B602">
        <v>458.20599399999998</v>
      </c>
      <c r="C602">
        <v>462.48098800000002</v>
      </c>
      <c r="D602">
        <v>456.53100599999999</v>
      </c>
      <c r="E602">
        <v>460.483002</v>
      </c>
      <c r="F602">
        <v>460.483002</v>
      </c>
      <c r="G602">
        <v>55493100</v>
      </c>
    </row>
    <row r="603" spans="1:7" x14ac:dyDescent="0.25">
      <c r="A603" s="7">
        <v>42500</v>
      </c>
      <c r="B603">
        <v>460.51800500000002</v>
      </c>
      <c r="C603">
        <v>461.92898600000001</v>
      </c>
      <c r="D603">
        <v>448.95400999999998</v>
      </c>
      <c r="E603">
        <v>450.89498900000001</v>
      </c>
      <c r="F603">
        <v>450.89498900000001</v>
      </c>
      <c r="G603">
        <v>58956100</v>
      </c>
    </row>
    <row r="604" spans="1:7" x14ac:dyDescent="0.25">
      <c r="A604" s="7">
        <v>42501</v>
      </c>
      <c r="B604">
        <v>450.864014</v>
      </c>
      <c r="C604">
        <v>454.57598899999999</v>
      </c>
      <c r="D604">
        <v>450.864014</v>
      </c>
      <c r="E604">
        <v>452.72799700000002</v>
      </c>
      <c r="F604">
        <v>452.72799700000002</v>
      </c>
      <c r="G604">
        <v>50605200</v>
      </c>
    </row>
    <row r="605" spans="1:7" x14ac:dyDescent="0.25">
      <c r="A605" s="7">
        <v>42502</v>
      </c>
      <c r="B605">
        <v>452.44699100000003</v>
      </c>
      <c r="C605">
        <v>454.949005</v>
      </c>
      <c r="D605">
        <v>449.25</v>
      </c>
      <c r="E605">
        <v>454.76599099999999</v>
      </c>
      <c r="F605">
        <v>454.76599099999999</v>
      </c>
      <c r="G605">
        <v>59849300</v>
      </c>
    </row>
    <row r="606" spans="1:7" x14ac:dyDescent="0.25">
      <c r="A606" s="7">
        <v>42503</v>
      </c>
      <c r="B606">
        <v>454.85000600000001</v>
      </c>
      <c r="C606">
        <v>457.05499300000002</v>
      </c>
      <c r="D606">
        <v>453.45300300000002</v>
      </c>
      <c r="E606">
        <v>455.67001299999998</v>
      </c>
      <c r="F606">
        <v>455.67001299999998</v>
      </c>
      <c r="G606">
        <v>60845000</v>
      </c>
    </row>
    <row r="607" spans="1:7" x14ac:dyDescent="0.25">
      <c r="A607" s="7">
        <v>42504</v>
      </c>
      <c r="B607">
        <v>455.82299799999998</v>
      </c>
      <c r="C607">
        <v>456.83599900000002</v>
      </c>
      <c r="D607">
        <v>454.78601099999997</v>
      </c>
      <c r="E607">
        <v>455.67099000000002</v>
      </c>
      <c r="F607">
        <v>455.67099000000002</v>
      </c>
      <c r="G607">
        <v>37209000</v>
      </c>
    </row>
    <row r="608" spans="1:7" x14ac:dyDescent="0.25">
      <c r="A608" s="7">
        <v>42505</v>
      </c>
      <c r="B608">
        <v>455.75900300000001</v>
      </c>
      <c r="C608">
        <v>458.69198599999999</v>
      </c>
      <c r="D608">
        <v>455.45901500000002</v>
      </c>
      <c r="E608">
        <v>457.567993</v>
      </c>
      <c r="F608">
        <v>457.567993</v>
      </c>
      <c r="G608">
        <v>28514000</v>
      </c>
    </row>
    <row r="609" spans="1:7" x14ac:dyDescent="0.25">
      <c r="A609" s="7">
        <v>42506</v>
      </c>
      <c r="B609">
        <v>457.58599900000002</v>
      </c>
      <c r="C609">
        <v>458.20001200000002</v>
      </c>
      <c r="D609">
        <v>452.94500699999998</v>
      </c>
      <c r="E609">
        <v>454.16299400000003</v>
      </c>
      <c r="F609">
        <v>454.16299400000003</v>
      </c>
      <c r="G609">
        <v>59171500</v>
      </c>
    </row>
    <row r="610" spans="1:7" x14ac:dyDescent="0.25">
      <c r="A610" s="7">
        <v>42507</v>
      </c>
      <c r="B610">
        <v>454.00900300000001</v>
      </c>
      <c r="C610">
        <v>455.07199100000003</v>
      </c>
      <c r="D610">
        <v>453.60501099999999</v>
      </c>
      <c r="E610">
        <v>453.78298999999998</v>
      </c>
      <c r="F610">
        <v>453.78298999999998</v>
      </c>
      <c r="G610">
        <v>64100300</v>
      </c>
    </row>
    <row r="611" spans="1:7" x14ac:dyDescent="0.25">
      <c r="A611" s="7">
        <v>42508</v>
      </c>
      <c r="B611">
        <v>453.69101000000001</v>
      </c>
      <c r="C611">
        <v>455.99798600000003</v>
      </c>
      <c r="D611">
        <v>453.29901100000001</v>
      </c>
      <c r="E611">
        <v>454.618988</v>
      </c>
      <c r="F611">
        <v>454.618988</v>
      </c>
      <c r="G611">
        <v>86850096</v>
      </c>
    </row>
    <row r="612" spans="1:7" x14ac:dyDescent="0.25">
      <c r="A612" s="7">
        <v>42509</v>
      </c>
      <c r="B612">
        <v>454.52398699999998</v>
      </c>
      <c r="C612">
        <v>454.63299599999999</v>
      </c>
      <c r="D612">
        <v>438.71499599999999</v>
      </c>
      <c r="E612">
        <v>438.71499599999999</v>
      </c>
      <c r="F612">
        <v>438.71499599999999</v>
      </c>
      <c r="G612">
        <v>96027400</v>
      </c>
    </row>
    <row r="613" spans="1:7" x14ac:dyDescent="0.25">
      <c r="A613" s="7">
        <v>42510</v>
      </c>
      <c r="B613">
        <v>437.79299900000001</v>
      </c>
      <c r="C613">
        <v>444.05398600000001</v>
      </c>
      <c r="D613">
        <v>437.38900799999999</v>
      </c>
      <c r="E613">
        <v>442.675995</v>
      </c>
      <c r="F613">
        <v>442.675995</v>
      </c>
      <c r="G613">
        <v>81987904</v>
      </c>
    </row>
    <row r="614" spans="1:7" x14ac:dyDescent="0.25">
      <c r="A614" s="7">
        <v>42511</v>
      </c>
      <c r="B614">
        <v>442.966003</v>
      </c>
      <c r="C614">
        <v>443.77801499999998</v>
      </c>
      <c r="D614">
        <v>441.70599399999998</v>
      </c>
      <c r="E614">
        <v>443.18798800000002</v>
      </c>
      <c r="F614">
        <v>443.18798800000002</v>
      </c>
      <c r="G614">
        <v>42762300</v>
      </c>
    </row>
    <row r="615" spans="1:7" x14ac:dyDescent="0.25">
      <c r="A615" s="7">
        <v>42512</v>
      </c>
      <c r="B615">
        <v>443.21798699999999</v>
      </c>
      <c r="C615">
        <v>443.42700200000002</v>
      </c>
      <c r="D615">
        <v>439.03500400000001</v>
      </c>
      <c r="E615">
        <v>439.32299799999998</v>
      </c>
      <c r="F615">
        <v>439.32299799999998</v>
      </c>
      <c r="G615">
        <v>39657600</v>
      </c>
    </row>
    <row r="616" spans="1:7" x14ac:dyDescent="0.25">
      <c r="A616" s="7">
        <v>42513</v>
      </c>
      <c r="B616">
        <v>439.34799199999998</v>
      </c>
      <c r="C616">
        <v>444.34500100000002</v>
      </c>
      <c r="D616">
        <v>438.82299799999998</v>
      </c>
      <c r="E616">
        <v>444.15499899999998</v>
      </c>
      <c r="F616">
        <v>444.15499899999998</v>
      </c>
      <c r="G616">
        <v>50582500</v>
      </c>
    </row>
    <row r="617" spans="1:7" x14ac:dyDescent="0.25">
      <c r="A617" s="7">
        <v>42514</v>
      </c>
      <c r="B617">
        <v>444.29098499999998</v>
      </c>
      <c r="C617">
        <v>447.10000600000001</v>
      </c>
      <c r="D617">
        <v>443.92999300000002</v>
      </c>
      <c r="E617">
        <v>445.98098800000002</v>
      </c>
      <c r="F617">
        <v>445.98098800000002</v>
      </c>
      <c r="G617">
        <v>65783100</v>
      </c>
    </row>
    <row r="618" spans="1:7" x14ac:dyDescent="0.25">
      <c r="A618" s="7">
        <v>42515</v>
      </c>
      <c r="B618">
        <v>446.06201199999998</v>
      </c>
      <c r="C618">
        <v>450.29800399999999</v>
      </c>
      <c r="D618">
        <v>446.06201199999998</v>
      </c>
      <c r="E618">
        <v>449.59899899999999</v>
      </c>
      <c r="F618">
        <v>449.59899899999999</v>
      </c>
      <c r="G618">
        <v>65231000</v>
      </c>
    </row>
    <row r="619" spans="1:7" x14ac:dyDescent="0.25">
      <c r="A619" s="7">
        <v>42516</v>
      </c>
      <c r="B619">
        <v>449.67199699999998</v>
      </c>
      <c r="C619">
        <v>453.64401199999998</v>
      </c>
      <c r="D619">
        <v>447.89599600000003</v>
      </c>
      <c r="E619">
        <v>453.38400300000001</v>
      </c>
      <c r="F619">
        <v>453.38400300000001</v>
      </c>
      <c r="G619">
        <v>65203800</v>
      </c>
    </row>
    <row r="620" spans="1:7" x14ac:dyDescent="0.25">
      <c r="A620" s="7">
        <v>42517</v>
      </c>
      <c r="B620">
        <v>453.52099600000003</v>
      </c>
      <c r="C620">
        <v>478.14898699999998</v>
      </c>
      <c r="D620">
        <v>453.52099600000003</v>
      </c>
      <c r="E620">
        <v>473.46398900000003</v>
      </c>
      <c r="F620">
        <v>473.46398900000003</v>
      </c>
      <c r="G620">
        <v>164780992</v>
      </c>
    </row>
    <row r="621" spans="1:7" x14ac:dyDescent="0.25">
      <c r="A621" s="7">
        <v>42518</v>
      </c>
      <c r="B621">
        <v>473.02899200000002</v>
      </c>
      <c r="C621">
        <v>533.47302200000001</v>
      </c>
      <c r="D621">
        <v>472.699005</v>
      </c>
      <c r="E621">
        <v>530.03997800000002</v>
      </c>
      <c r="F621">
        <v>530.03997800000002</v>
      </c>
      <c r="G621">
        <v>181199008</v>
      </c>
    </row>
    <row r="622" spans="1:7" x14ac:dyDescent="0.25">
      <c r="A622" s="7">
        <v>42519</v>
      </c>
      <c r="B622">
        <v>527.47699</v>
      </c>
      <c r="C622">
        <v>553.96002199999998</v>
      </c>
      <c r="D622">
        <v>512.17901600000005</v>
      </c>
      <c r="E622">
        <v>526.23297100000002</v>
      </c>
      <c r="F622">
        <v>526.23297100000002</v>
      </c>
      <c r="G622">
        <v>148736992</v>
      </c>
    </row>
    <row r="623" spans="1:7" x14ac:dyDescent="0.25">
      <c r="A623" s="7">
        <v>42520</v>
      </c>
      <c r="B623">
        <v>528.47100799999998</v>
      </c>
      <c r="C623">
        <v>544.34899900000005</v>
      </c>
      <c r="D623">
        <v>522.96301300000005</v>
      </c>
      <c r="E623">
        <v>533.864014</v>
      </c>
      <c r="F623">
        <v>533.864014</v>
      </c>
      <c r="G623">
        <v>87958704</v>
      </c>
    </row>
    <row r="624" spans="1:7" x14ac:dyDescent="0.25">
      <c r="A624" s="7">
        <v>42521</v>
      </c>
      <c r="B624">
        <v>534.19097899999997</v>
      </c>
      <c r="C624">
        <v>546.61798099999999</v>
      </c>
      <c r="D624">
        <v>520.66198699999995</v>
      </c>
      <c r="E624">
        <v>531.385986</v>
      </c>
      <c r="F624">
        <v>531.385986</v>
      </c>
      <c r="G624">
        <v>138450000</v>
      </c>
    </row>
    <row r="625" spans="1:7" x14ac:dyDescent="0.25">
      <c r="A625" s="7">
        <v>42522</v>
      </c>
      <c r="B625">
        <v>531.10699499999998</v>
      </c>
      <c r="C625">
        <v>543.080017</v>
      </c>
      <c r="D625">
        <v>525.635986</v>
      </c>
      <c r="E625">
        <v>536.919983</v>
      </c>
      <c r="F625">
        <v>536.919983</v>
      </c>
      <c r="G625">
        <v>86061800</v>
      </c>
    </row>
    <row r="626" spans="1:7" x14ac:dyDescent="0.25">
      <c r="A626" s="7">
        <v>42523</v>
      </c>
      <c r="B626">
        <v>536.51501499999995</v>
      </c>
      <c r="C626">
        <v>540.35199</v>
      </c>
      <c r="D626">
        <v>533.07800299999997</v>
      </c>
      <c r="E626">
        <v>537.97198500000002</v>
      </c>
      <c r="F626">
        <v>537.97198500000002</v>
      </c>
      <c r="G626">
        <v>60378200</v>
      </c>
    </row>
    <row r="627" spans="1:7" x14ac:dyDescent="0.25">
      <c r="A627" s="7">
        <v>42524</v>
      </c>
      <c r="B627">
        <v>537.682007</v>
      </c>
      <c r="C627">
        <v>574.63800000000003</v>
      </c>
      <c r="D627">
        <v>536.919983</v>
      </c>
      <c r="E627">
        <v>569.19397000000004</v>
      </c>
      <c r="F627">
        <v>569.19397000000004</v>
      </c>
      <c r="G627">
        <v>122020000</v>
      </c>
    </row>
    <row r="628" spans="1:7" x14ac:dyDescent="0.25">
      <c r="A628" s="7">
        <v>42525</v>
      </c>
      <c r="B628">
        <v>569.705017</v>
      </c>
      <c r="C628">
        <v>590.13201900000001</v>
      </c>
      <c r="D628">
        <v>564.237976</v>
      </c>
      <c r="E628">
        <v>572.72699</v>
      </c>
      <c r="F628">
        <v>572.72699</v>
      </c>
      <c r="G628">
        <v>94925296</v>
      </c>
    </row>
    <row r="629" spans="1:7" x14ac:dyDescent="0.25">
      <c r="A629" s="7">
        <v>42526</v>
      </c>
      <c r="B629">
        <v>573.30798300000004</v>
      </c>
      <c r="C629">
        <v>582.80798300000004</v>
      </c>
      <c r="D629">
        <v>569.17797900000005</v>
      </c>
      <c r="E629">
        <v>574.97699</v>
      </c>
      <c r="F629">
        <v>574.97699</v>
      </c>
      <c r="G629">
        <v>68874096</v>
      </c>
    </row>
    <row r="630" spans="1:7" x14ac:dyDescent="0.25">
      <c r="A630" s="7">
        <v>42527</v>
      </c>
      <c r="B630">
        <v>574.60199</v>
      </c>
      <c r="C630">
        <v>586.46997099999999</v>
      </c>
      <c r="D630">
        <v>574.60199</v>
      </c>
      <c r="E630">
        <v>585.53698699999995</v>
      </c>
      <c r="F630">
        <v>585.53698699999995</v>
      </c>
      <c r="G630">
        <v>72138896</v>
      </c>
    </row>
    <row r="631" spans="1:7" x14ac:dyDescent="0.25">
      <c r="A631" s="7">
        <v>42528</v>
      </c>
      <c r="B631">
        <v>585.44500700000003</v>
      </c>
      <c r="C631">
        <v>590.25897199999997</v>
      </c>
      <c r="D631">
        <v>567.51397699999995</v>
      </c>
      <c r="E631">
        <v>576.59698500000002</v>
      </c>
      <c r="F631">
        <v>576.59698500000002</v>
      </c>
      <c r="G631">
        <v>107770000</v>
      </c>
    </row>
    <row r="632" spans="1:7" x14ac:dyDescent="0.25">
      <c r="A632" s="7">
        <v>42529</v>
      </c>
      <c r="B632">
        <v>577.16699200000005</v>
      </c>
      <c r="C632">
        <v>582.83898899999997</v>
      </c>
      <c r="D632">
        <v>573.13000499999998</v>
      </c>
      <c r="E632">
        <v>581.64502000000005</v>
      </c>
      <c r="F632">
        <v>581.64502000000005</v>
      </c>
      <c r="G632">
        <v>80265800</v>
      </c>
    </row>
    <row r="633" spans="1:7" x14ac:dyDescent="0.25">
      <c r="A633" s="7">
        <v>42530</v>
      </c>
      <c r="B633">
        <v>582.20300299999997</v>
      </c>
      <c r="C633">
        <v>582.20300299999997</v>
      </c>
      <c r="D633">
        <v>570.95098900000005</v>
      </c>
      <c r="E633">
        <v>574.63000499999998</v>
      </c>
      <c r="F633">
        <v>574.63000499999998</v>
      </c>
      <c r="G633">
        <v>71301000</v>
      </c>
    </row>
    <row r="634" spans="1:7" x14ac:dyDescent="0.25">
      <c r="A634" s="7">
        <v>42531</v>
      </c>
      <c r="B634">
        <v>575.83697500000005</v>
      </c>
      <c r="C634">
        <v>579.12701400000003</v>
      </c>
      <c r="D634">
        <v>573.32501200000002</v>
      </c>
      <c r="E634">
        <v>577.46997099999999</v>
      </c>
      <c r="F634">
        <v>577.46997099999999</v>
      </c>
      <c r="G634">
        <v>66991900</v>
      </c>
    </row>
    <row r="635" spans="1:7" x14ac:dyDescent="0.25">
      <c r="A635" s="7">
        <v>42532</v>
      </c>
      <c r="B635">
        <v>578.67401099999995</v>
      </c>
      <c r="C635">
        <v>607.11602800000003</v>
      </c>
      <c r="D635">
        <v>578.67401099999995</v>
      </c>
      <c r="E635">
        <v>606.72699</v>
      </c>
      <c r="F635">
        <v>606.72699</v>
      </c>
      <c r="G635">
        <v>82357000</v>
      </c>
    </row>
    <row r="636" spans="1:7" x14ac:dyDescent="0.25">
      <c r="A636" s="7">
        <v>42533</v>
      </c>
      <c r="B636">
        <v>609.68402100000003</v>
      </c>
      <c r="C636">
        <v>684.84399399999995</v>
      </c>
      <c r="D636">
        <v>607.03900099999998</v>
      </c>
      <c r="E636">
        <v>672.783997</v>
      </c>
      <c r="F636">
        <v>672.783997</v>
      </c>
      <c r="G636">
        <v>277084992</v>
      </c>
    </row>
    <row r="637" spans="1:7" x14ac:dyDescent="0.25">
      <c r="A637" s="7">
        <v>42534</v>
      </c>
      <c r="B637">
        <v>671.65399200000002</v>
      </c>
      <c r="C637">
        <v>716.00402799999995</v>
      </c>
      <c r="D637">
        <v>664.48699999999997</v>
      </c>
      <c r="E637">
        <v>704.37597700000003</v>
      </c>
      <c r="F637">
        <v>704.37597700000003</v>
      </c>
      <c r="G637">
        <v>243295008</v>
      </c>
    </row>
    <row r="638" spans="1:7" x14ac:dyDescent="0.25">
      <c r="A638" s="7">
        <v>42535</v>
      </c>
      <c r="B638">
        <v>704.50402799999995</v>
      </c>
      <c r="C638">
        <v>704.50402799999995</v>
      </c>
      <c r="D638">
        <v>662.80401600000005</v>
      </c>
      <c r="E638">
        <v>685.55902100000003</v>
      </c>
      <c r="F638">
        <v>685.55902100000003</v>
      </c>
      <c r="G638">
        <v>186694000</v>
      </c>
    </row>
    <row r="639" spans="1:7" x14ac:dyDescent="0.25">
      <c r="A639" s="7">
        <v>42536</v>
      </c>
      <c r="B639">
        <v>685.68499799999995</v>
      </c>
      <c r="C639">
        <v>696.30297900000005</v>
      </c>
      <c r="D639">
        <v>672.56097399999999</v>
      </c>
      <c r="E639">
        <v>694.46899399999995</v>
      </c>
      <c r="F639">
        <v>694.46899399999995</v>
      </c>
      <c r="G639">
        <v>99223800</v>
      </c>
    </row>
    <row r="640" spans="1:7" x14ac:dyDescent="0.25">
      <c r="A640" s="7">
        <v>42537</v>
      </c>
      <c r="B640">
        <v>696.52301</v>
      </c>
      <c r="C640">
        <v>773.72198500000002</v>
      </c>
      <c r="D640">
        <v>696.52301</v>
      </c>
      <c r="E640">
        <v>766.30798300000004</v>
      </c>
      <c r="F640">
        <v>766.30798300000004</v>
      </c>
      <c r="G640">
        <v>271633984</v>
      </c>
    </row>
    <row r="641" spans="1:7" x14ac:dyDescent="0.25">
      <c r="A641" s="7">
        <v>42538</v>
      </c>
      <c r="B641">
        <v>768.48699999999997</v>
      </c>
      <c r="C641">
        <v>775.35601799999995</v>
      </c>
      <c r="D641">
        <v>716.55602999999996</v>
      </c>
      <c r="E641">
        <v>748.908997</v>
      </c>
      <c r="F641">
        <v>748.908997</v>
      </c>
      <c r="G641">
        <v>363320992</v>
      </c>
    </row>
    <row r="642" spans="1:7" x14ac:dyDescent="0.25">
      <c r="A642" s="7">
        <v>42539</v>
      </c>
      <c r="B642">
        <v>748.75598100000002</v>
      </c>
      <c r="C642">
        <v>777.98999000000003</v>
      </c>
      <c r="D642">
        <v>733.92901600000005</v>
      </c>
      <c r="E642">
        <v>756.22699</v>
      </c>
      <c r="F642">
        <v>756.22699</v>
      </c>
      <c r="G642">
        <v>252718000</v>
      </c>
    </row>
    <row r="643" spans="1:7" x14ac:dyDescent="0.25">
      <c r="A643" s="7">
        <v>42540</v>
      </c>
      <c r="B643">
        <v>756.68798800000002</v>
      </c>
      <c r="C643">
        <v>766.62097200000005</v>
      </c>
      <c r="D643">
        <v>745.62799099999995</v>
      </c>
      <c r="E643">
        <v>763.78100600000005</v>
      </c>
      <c r="F643">
        <v>763.78100600000005</v>
      </c>
      <c r="G643">
        <v>136184992</v>
      </c>
    </row>
    <row r="644" spans="1:7" x14ac:dyDescent="0.25">
      <c r="A644" s="7">
        <v>42541</v>
      </c>
      <c r="B644">
        <v>763.92700200000002</v>
      </c>
      <c r="C644">
        <v>764.08398399999999</v>
      </c>
      <c r="D644">
        <v>732.72699</v>
      </c>
      <c r="E644">
        <v>737.22601299999997</v>
      </c>
      <c r="F644">
        <v>737.22601299999997</v>
      </c>
      <c r="G644">
        <v>174511008</v>
      </c>
    </row>
    <row r="645" spans="1:7" x14ac:dyDescent="0.25">
      <c r="A645" s="7">
        <v>42542</v>
      </c>
      <c r="B645">
        <v>735.88299600000005</v>
      </c>
      <c r="C645">
        <v>735.88299600000005</v>
      </c>
      <c r="D645">
        <v>639.07000700000003</v>
      </c>
      <c r="E645">
        <v>666.65197799999999</v>
      </c>
      <c r="F645">
        <v>666.65197799999999</v>
      </c>
      <c r="G645">
        <v>309944000</v>
      </c>
    </row>
    <row r="646" spans="1:7" x14ac:dyDescent="0.25">
      <c r="A646" s="7">
        <v>42543</v>
      </c>
      <c r="B646">
        <v>665.91497800000002</v>
      </c>
      <c r="C646">
        <v>678.669983</v>
      </c>
      <c r="D646">
        <v>587.48297100000002</v>
      </c>
      <c r="E646">
        <v>596.11602800000003</v>
      </c>
      <c r="F646">
        <v>596.11602800000003</v>
      </c>
      <c r="G646">
        <v>266392992</v>
      </c>
    </row>
    <row r="647" spans="1:7" x14ac:dyDescent="0.25">
      <c r="A647" s="7">
        <v>42544</v>
      </c>
      <c r="B647">
        <v>597.442993</v>
      </c>
      <c r="C647">
        <v>629.32702600000005</v>
      </c>
      <c r="D647">
        <v>558.13897699999995</v>
      </c>
      <c r="E647">
        <v>623.97699</v>
      </c>
      <c r="F647">
        <v>623.97699</v>
      </c>
      <c r="G647">
        <v>253462000</v>
      </c>
    </row>
    <row r="648" spans="1:7" x14ac:dyDescent="0.25">
      <c r="A648" s="7">
        <v>42545</v>
      </c>
      <c r="B648">
        <v>625.57501200000002</v>
      </c>
      <c r="C648">
        <v>681.72699</v>
      </c>
      <c r="D648">
        <v>625.271973</v>
      </c>
      <c r="E648">
        <v>665.29901099999995</v>
      </c>
      <c r="F648">
        <v>665.29901099999995</v>
      </c>
      <c r="G648">
        <v>224316992</v>
      </c>
    </row>
    <row r="649" spans="1:7" x14ac:dyDescent="0.25">
      <c r="A649" s="7">
        <v>42546</v>
      </c>
      <c r="B649">
        <v>665.28100600000005</v>
      </c>
      <c r="C649">
        <v>691.73101799999995</v>
      </c>
      <c r="D649">
        <v>646.55902100000003</v>
      </c>
      <c r="E649">
        <v>665.12298599999997</v>
      </c>
      <c r="F649">
        <v>665.12298599999997</v>
      </c>
      <c r="G649">
        <v>126656000</v>
      </c>
    </row>
    <row r="650" spans="1:7" x14ac:dyDescent="0.25">
      <c r="A650" s="7">
        <v>42547</v>
      </c>
      <c r="B650">
        <v>665.93102999999996</v>
      </c>
      <c r="C650">
        <v>665.97997999999995</v>
      </c>
      <c r="D650">
        <v>616.93402100000003</v>
      </c>
      <c r="E650">
        <v>629.36700399999995</v>
      </c>
      <c r="F650">
        <v>629.36700399999995</v>
      </c>
      <c r="G650">
        <v>109225000</v>
      </c>
    </row>
    <row r="651" spans="1:7" x14ac:dyDescent="0.25">
      <c r="A651" s="7">
        <v>42548</v>
      </c>
      <c r="B651">
        <v>629.34899900000005</v>
      </c>
      <c r="C651">
        <v>655.27502400000003</v>
      </c>
      <c r="D651">
        <v>620.52398700000003</v>
      </c>
      <c r="E651">
        <v>655.27502400000003</v>
      </c>
      <c r="F651">
        <v>655.27502400000003</v>
      </c>
      <c r="G651">
        <v>122134000</v>
      </c>
    </row>
    <row r="652" spans="1:7" x14ac:dyDescent="0.25">
      <c r="A652" s="7">
        <v>42549</v>
      </c>
      <c r="B652">
        <v>658.10199</v>
      </c>
      <c r="C652">
        <v>659.24798599999997</v>
      </c>
      <c r="D652">
        <v>637.77301</v>
      </c>
      <c r="E652">
        <v>647.00097700000003</v>
      </c>
      <c r="F652">
        <v>647.00097700000003</v>
      </c>
      <c r="G652">
        <v>138384992</v>
      </c>
    </row>
    <row r="653" spans="1:7" x14ac:dyDescent="0.25">
      <c r="A653" s="7">
        <v>42550</v>
      </c>
      <c r="B653">
        <v>644.12200900000005</v>
      </c>
      <c r="C653">
        <v>644.682007</v>
      </c>
      <c r="D653">
        <v>628.283997</v>
      </c>
      <c r="E653">
        <v>639.89001499999995</v>
      </c>
      <c r="F653">
        <v>639.89001499999995</v>
      </c>
      <c r="G653">
        <v>142456000</v>
      </c>
    </row>
    <row r="654" spans="1:7" x14ac:dyDescent="0.25">
      <c r="A654" s="7">
        <v>42551</v>
      </c>
      <c r="B654">
        <v>640.591003</v>
      </c>
      <c r="C654">
        <v>675.40301499999998</v>
      </c>
      <c r="D654">
        <v>636.60797100000002</v>
      </c>
      <c r="E654">
        <v>673.33697500000005</v>
      </c>
      <c r="F654">
        <v>673.33697500000005</v>
      </c>
      <c r="G654">
        <v>138980000</v>
      </c>
    </row>
    <row r="655" spans="1:7" x14ac:dyDescent="0.25">
      <c r="A655" s="7">
        <v>42552</v>
      </c>
      <c r="B655">
        <v>672.51501499999995</v>
      </c>
      <c r="C655">
        <v>686.15399200000002</v>
      </c>
      <c r="D655">
        <v>669.59399399999995</v>
      </c>
      <c r="E655">
        <v>676.296021</v>
      </c>
      <c r="F655">
        <v>676.296021</v>
      </c>
      <c r="G655">
        <v>134431008</v>
      </c>
    </row>
    <row r="656" spans="1:7" x14ac:dyDescent="0.25">
      <c r="A656" s="7">
        <v>42553</v>
      </c>
      <c r="B656">
        <v>676.73400900000001</v>
      </c>
      <c r="C656">
        <v>703.70202600000005</v>
      </c>
      <c r="D656">
        <v>676.39898700000003</v>
      </c>
      <c r="E656">
        <v>703.70202600000005</v>
      </c>
      <c r="F656">
        <v>703.70202600000005</v>
      </c>
      <c r="G656">
        <v>112354000</v>
      </c>
    </row>
    <row r="657" spans="1:7" x14ac:dyDescent="0.25">
      <c r="A657" s="7">
        <v>42554</v>
      </c>
      <c r="B657">
        <v>704.96801800000003</v>
      </c>
      <c r="C657">
        <v>704.96801800000003</v>
      </c>
      <c r="D657">
        <v>649.00897199999997</v>
      </c>
      <c r="E657">
        <v>658.66400099999998</v>
      </c>
      <c r="F657">
        <v>658.66400099999998</v>
      </c>
      <c r="G657">
        <v>129512000</v>
      </c>
    </row>
    <row r="658" spans="1:7" x14ac:dyDescent="0.25">
      <c r="A658" s="7">
        <v>42555</v>
      </c>
      <c r="B658">
        <v>658.80401600000005</v>
      </c>
      <c r="C658">
        <v>683.66198699999995</v>
      </c>
      <c r="D658">
        <v>650.50799600000005</v>
      </c>
      <c r="E658">
        <v>683.66198699999995</v>
      </c>
      <c r="F658">
        <v>683.66198699999995</v>
      </c>
      <c r="G658">
        <v>92008400</v>
      </c>
    </row>
    <row r="659" spans="1:7" x14ac:dyDescent="0.25">
      <c r="A659" s="7">
        <v>42556</v>
      </c>
      <c r="B659">
        <v>683.20898399999999</v>
      </c>
      <c r="C659">
        <v>683.49102800000003</v>
      </c>
      <c r="D659">
        <v>665.06597899999997</v>
      </c>
      <c r="E659">
        <v>670.62701400000003</v>
      </c>
      <c r="F659">
        <v>670.62701400000003</v>
      </c>
      <c r="G659">
        <v>130476000</v>
      </c>
    </row>
    <row r="660" spans="1:7" x14ac:dyDescent="0.25">
      <c r="A660" s="7">
        <v>42557</v>
      </c>
      <c r="B660">
        <v>670.41803000000004</v>
      </c>
      <c r="C660">
        <v>681.89801</v>
      </c>
      <c r="D660">
        <v>670.41803000000004</v>
      </c>
      <c r="E660">
        <v>677.33099400000003</v>
      </c>
      <c r="F660">
        <v>677.33099400000003</v>
      </c>
      <c r="G660">
        <v>134960992</v>
      </c>
    </row>
    <row r="661" spans="1:7" x14ac:dyDescent="0.25">
      <c r="A661" s="7">
        <v>42558</v>
      </c>
      <c r="B661">
        <v>678.09002699999996</v>
      </c>
      <c r="C661">
        <v>682.432007</v>
      </c>
      <c r="D661">
        <v>611.83398399999999</v>
      </c>
      <c r="E661">
        <v>640.56201199999998</v>
      </c>
      <c r="F661">
        <v>640.56201199999998</v>
      </c>
      <c r="G661">
        <v>258091008</v>
      </c>
    </row>
    <row r="662" spans="1:7" x14ac:dyDescent="0.25">
      <c r="A662" s="7">
        <v>42559</v>
      </c>
      <c r="B662">
        <v>640.68798800000002</v>
      </c>
      <c r="C662">
        <v>666.70696999999996</v>
      </c>
      <c r="D662">
        <v>636.46698000000004</v>
      </c>
      <c r="E662">
        <v>666.52301</v>
      </c>
      <c r="F662">
        <v>666.52301</v>
      </c>
      <c r="G662">
        <v>141970000</v>
      </c>
    </row>
    <row r="663" spans="1:7" x14ac:dyDescent="0.25">
      <c r="A663" s="7">
        <v>42560</v>
      </c>
      <c r="B663">
        <v>666.38397199999997</v>
      </c>
      <c r="C663">
        <v>666.38397199999997</v>
      </c>
      <c r="D663">
        <v>633.39898700000003</v>
      </c>
      <c r="E663">
        <v>650.96002199999998</v>
      </c>
      <c r="F663">
        <v>650.96002199999998</v>
      </c>
      <c r="G663">
        <v>180536000</v>
      </c>
    </row>
    <row r="664" spans="1:7" x14ac:dyDescent="0.25">
      <c r="A664" s="7">
        <v>42561</v>
      </c>
      <c r="B664">
        <v>650.59899900000005</v>
      </c>
      <c r="C664">
        <v>652.29400599999997</v>
      </c>
      <c r="D664">
        <v>641.26397699999995</v>
      </c>
      <c r="E664">
        <v>649.35998500000005</v>
      </c>
      <c r="F664">
        <v>649.35998500000005</v>
      </c>
      <c r="G664">
        <v>102532000</v>
      </c>
    </row>
    <row r="665" spans="1:7" x14ac:dyDescent="0.25">
      <c r="A665" s="7">
        <v>42562</v>
      </c>
      <c r="B665">
        <v>648.48400900000001</v>
      </c>
      <c r="C665">
        <v>659.62902799999995</v>
      </c>
      <c r="D665">
        <v>644.97997999999995</v>
      </c>
      <c r="E665">
        <v>647.658997</v>
      </c>
      <c r="F665">
        <v>647.658997</v>
      </c>
      <c r="G665">
        <v>107910000</v>
      </c>
    </row>
    <row r="666" spans="1:7" x14ac:dyDescent="0.25">
      <c r="A666" s="7">
        <v>42563</v>
      </c>
      <c r="B666">
        <v>648.28301999999996</v>
      </c>
      <c r="C666">
        <v>675.25897199999997</v>
      </c>
      <c r="D666">
        <v>646.77899200000002</v>
      </c>
      <c r="E666">
        <v>664.55102499999998</v>
      </c>
      <c r="F666">
        <v>664.55102499999998</v>
      </c>
      <c r="G666">
        <v>138172992</v>
      </c>
    </row>
    <row r="667" spans="1:7" x14ac:dyDescent="0.25">
      <c r="A667" s="7">
        <v>42564</v>
      </c>
      <c r="B667">
        <v>664.79699700000003</v>
      </c>
      <c r="C667">
        <v>668.70001200000002</v>
      </c>
      <c r="D667">
        <v>654.46801800000003</v>
      </c>
      <c r="E667">
        <v>654.46801800000003</v>
      </c>
      <c r="F667">
        <v>654.46801800000003</v>
      </c>
      <c r="G667">
        <v>131449000</v>
      </c>
    </row>
    <row r="668" spans="1:7" x14ac:dyDescent="0.25">
      <c r="A668" s="7">
        <v>42565</v>
      </c>
      <c r="B668">
        <v>652.92297399999995</v>
      </c>
      <c r="C668">
        <v>662.90197799999999</v>
      </c>
      <c r="D668">
        <v>652.92297399999995</v>
      </c>
      <c r="E668">
        <v>658.07800299999997</v>
      </c>
      <c r="F668">
        <v>658.07800299999997</v>
      </c>
      <c r="G668">
        <v>98511400</v>
      </c>
    </row>
    <row r="669" spans="1:7" x14ac:dyDescent="0.25">
      <c r="A669" s="7">
        <v>42566</v>
      </c>
      <c r="B669">
        <v>659.171021</v>
      </c>
      <c r="C669">
        <v>667.07702600000005</v>
      </c>
      <c r="D669">
        <v>659.03997800000002</v>
      </c>
      <c r="E669">
        <v>663.25500499999998</v>
      </c>
      <c r="F669">
        <v>663.25500499999998</v>
      </c>
      <c r="G669">
        <v>81673104</v>
      </c>
    </row>
    <row r="670" spans="1:7" x14ac:dyDescent="0.25">
      <c r="A670" s="7">
        <v>42567</v>
      </c>
      <c r="B670">
        <v>663.78100600000005</v>
      </c>
      <c r="C670">
        <v>666.46002199999998</v>
      </c>
      <c r="D670">
        <v>659.33398399999999</v>
      </c>
      <c r="E670">
        <v>660.76702899999998</v>
      </c>
      <c r="F670">
        <v>660.76702899999998</v>
      </c>
      <c r="G670">
        <v>50330200</v>
      </c>
    </row>
    <row r="671" spans="1:7" x14ac:dyDescent="0.25">
      <c r="A671" s="7">
        <v>42568</v>
      </c>
      <c r="B671">
        <v>661.99298099999999</v>
      </c>
      <c r="C671">
        <v>682.36499000000003</v>
      </c>
      <c r="D671">
        <v>661.99298099999999</v>
      </c>
      <c r="E671">
        <v>679.45898399999999</v>
      </c>
      <c r="F671">
        <v>679.45898399999999</v>
      </c>
      <c r="G671">
        <v>74407904</v>
      </c>
    </row>
    <row r="672" spans="1:7" x14ac:dyDescent="0.25">
      <c r="A672" s="7">
        <v>42569</v>
      </c>
      <c r="B672">
        <v>679.80902100000003</v>
      </c>
      <c r="C672">
        <v>681.55499299999997</v>
      </c>
      <c r="D672">
        <v>668.625</v>
      </c>
      <c r="E672">
        <v>673.10601799999995</v>
      </c>
      <c r="F672">
        <v>673.10601799999995</v>
      </c>
      <c r="G672">
        <v>69465000</v>
      </c>
    </row>
    <row r="673" spans="1:7" x14ac:dyDescent="0.25">
      <c r="A673" s="7">
        <v>42570</v>
      </c>
      <c r="B673">
        <v>672.737976</v>
      </c>
      <c r="C673">
        <v>673.27697799999999</v>
      </c>
      <c r="D673">
        <v>667.63201900000001</v>
      </c>
      <c r="E673">
        <v>672.864014</v>
      </c>
      <c r="F673">
        <v>672.864014</v>
      </c>
      <c r="G673">
        <v>61203300</v>
      </c>
    </row>
    <row r="674" spans="1:7" x14ac:dyDescent="0.25">
      <c r="A674" s="7">
        <v>42571</v>
      </c>
      <c r="B674">
        <v>672.80602999999996</v>
      </c>
      <c r="C674">
        <v>672.92901600000005</v>
      </c>
      <c r="D674">
        <v>663.35998500000005</v>
      </c>
      <c r="E674">
        <v>665.68499799999995</v>
      </c>
      <c r="F674">
        <v>665.68499799999995</v>
      </c>
      <c r="G674">
        <v>94636400</v>
      </c>
    </row>
    <row r="675" spans="1:7" x14ac:dyDescent="0.25">
      <c r="A675" s="7">
        <v>42572</v>
      </c>
      <c r="B675">
        <v>665.228027</v>
      </c>
      <c r="C675">
        <v>666.21899399999995</v>
      </c>
      <c r="D675">
        <v>660.41497800000002</v>
      </c>
      <c r="E675">
        <v>665.012024</v>
      </c>
      <c r="F675">
        <v>665.012024</v>
      </c>
      <c r="G675">
        <v>60491800</v>
      </c>
    </row>
    <row r="676" spans="1:7" x14ac:dyDescent="0.25">
      <c r="A676" s="7">
        <v>42573</v>
      </c>
      <c r="B676">
        <v>664.92199700000003</v>
      </c>
      <c r="C676">
        <v>666.58300799999995</v>
      </c>
      <c r="D676">
        <v>646.72198500000002</v>
      </c>
      <c r="E676">
        <v>650.61901899999998</v>
      </c>
      <c r="F676">
        <v>650.61901899999998</v>
      </c>
      <c r="G676">
        <v>134169000</v>
      </c>
    </row>
    <row r="677" spans="1:7" x14ac:dyDescent="0.25">
      <c r="A677" s="7">
        <v>42574</v>
      </c>
      <c r="B677">
        <v>650.72601299999997</v>
      </c>
      <c r="C677">
        <v>656.36602800000003</v>
      </c>
      <c r="D677">
        <v>648.52398700000003</v>
      </c>
      <c r="E677">
        <v>655.55602999999996</v>
      </c>
      <c r="F677">
        <v>655.55602999999996</v>
      </c>
      <c r="G677">
        <v>69532200</v>
      </c>
    </row>
    <row r="678" spans="1:7" x14ac:dyDescent="0.25">
      <c r="A678" s="7">
        <v>42575</v>
      </c>
      <c r="B678">
        <v>655.40997300000004</v>
      </c>
      <c r="C678">
        <v>663.10998500000005</v>
      </c>
      <c r="D678">
        <v>652.79303000000004</v>
      </c>
      <c r="E678">
        <v>661.28497300000004</v>
      </c>
      <c r="F678">
        <v>661.28497300000004</v>
      </c>
      <c r="G678">
        <v>118184000</v>
      </c>
    </row>
    <row r="679" spans="1:7" x14ac:dyDescent="0.25">
      <c r="A679" s="7">
        <v>42576</v>
      </c>
      <c r="B679">
        <v>661.26300000000003</v>
      </c>
      <c r="C679">
        <v>661.82800299999997</v>
      </c>
      <c r="D679">
        <v>653.39502000000005</v>
      </c>
      <c r="E679">
        <v>654.09698500000002</v>
      </c>
      <c r="F679">
        <v>654.09698500000002</v>
      </c>
      <c r="G679">
        <v>78176496</v>
      </c>
    </row>
    <row r="680" spans="1:7" x14ac:dyDescent="0.25">
      <c r="A680" s="7">
        <v>42577</v>
      </c>
      <c r="B680">
        <v>654.22601299999997</v>
      </c>
      <c r="C680">
        <v>656.22497599999997</v>
      </c>
      <c r="D680">
        <v>645.87902799999995</v>
      </c>
      <c r="E680">
        <v>651.783997</v>
      </c>
      <c r="F680">
        <v>651.783997</v>
      </c>
      <c r="G680">
        <v>225135008</v>
      </c>
    </row>
    <row r="681" spans="1:7" x14ac:dyDescent="0.25">
      <c r="A681" s="7">
        <v>42578</v>
      </c>
      <c r="B681">
        <v>651.62701400000003</v>
      </c>
      <c r="C681">
        <v>657.45599400000003</v>
      </c>
      <c r="D681">
        <v>648.44702099999995</v>
      </c>
      <c r="E681">
        <v>654.35199</v>
      </c>
      <c r="F681">
        <v>654.35199</v>
      </c>
      <c r="G681">
        <v>147460992</v>
      </c>
    </row>
    <row r="682" spans="1:7" x14ac:dyDescent="0.25">
      <c r="A682" s="7">
        <v>42579</v>
      </c>
      <c r="B682">
        <v>654.49200399999995</v>
      </c>
      <c r="C682">
        <v>657.59497099999999</v>
      </c>
      <c r="D682">
        <v>654.49200399999995</v>
      </c>
      <c r="E682">
        <v>655.03497300000004</v>
      </c>
      <c r="F682">
        <v>655.03497300000004</v>
      </c>
      <c r="G682">
        <v>86428400</v>
      </c>
    </row>
    <row r="683" spans="1:7" x14ac:dyDescent="0.25">
      <c r="A683" s="7">
        <v>42580</v>
      </c>
      <c r="B683">
        <v>655.11102300000005</v>
      </c>
      <c r="C683">
        <v>657.796021</v>
      </c>
      <c r="D683">
        <v>654.78601100000003</v>
      </c>
      <c r="E683">
        <v>656.99200399999995</v>
      </c>
      <c r="F683">
        <v>656.99200399999995</v>
      </c>
      <c r="G683">
        <v>60703500</v>
      </c>
    </row>
    <row r="684" spans="1:7" x14ac:dyDescent="0.25">
      <c r="A684" s="7">
        <v>42581</v>
      </c>
      <c r="B684">
        <v>657.012024</v>
      </c>
      <c r="C684">
        <v>658.22302200000001</v>
      </c>
      <c r="D684">
        <v>654.20898399999999</v>
      </c>
      <c r="E684">
        <v>655.04699700000003</v>
      </c>
      <c r="F684">
        <v>655.04699700000003</v>
      </c>
      <c r="G684">
        <v>38456100</v>
      </c>
    </row>
    <row r="685" spans="1:7" x14ac:dyDescent="0.25">
      <c r="A685" s="7">
        <v>42582</v>
      </c>
      <c r="B685">
        <v>655.09997599999997</v>
      </c>
      <c r="C685">
        <v>655.28497300000004</v>
      </c>
      <c r="D685">
        <v>624.36499000000003</v>
      </c>
      <c r="E685">
        <v>624.68102999999996</v>
      </c>
      <c r="F685">
        <v>624.68102999999996</v>
      </c>
      <c r="G685">
        <v>110818000</v>
      </c>
    </row>
    <row r="686" spans="1:7" x14ac:dyDescent="0.25">
      <c r="A686" s="7">
        <v>42583</v>
      </c>
      <c r="B686">
        <v>624.60199</v>
      </c>
      <c r="C686">
        <v>626.11901899999998</v>
      </c>
      <c r="D686">
        <v>605.88397199999997</v>
      </c>
      <c r="E686">
        <v>606.271973</v>
      </c>
      <c r="F686">
        <v>606.271973</v>
      </c>
      <c r="G686">
        <v>121887000</v>
      </c>
    </row>
    <row r="687" spans="1:7" x14ac:dyDescent="0.25">
      <c r="A687" s="7">
        <v>42584</v>
      </c>
      <c r="B687">
        <v>606.396973</v>
      </c>
      <c r="C687">
        <v>612.84802200000001</v>
      </c>
      <c r="D687">
        <v>531.33398399999999</v>
      </c>
      <c r="E687">
        <v>547.46502699999996</v>
      </c>
      <c r="F687">
        <v>547.46502699999996</v>
      </c>
      <c r="G687">
        <v>330932992</v>
      </c>
    </row>
    <row r="688" spans="1:7" x14ac:dyDescent="0.25">
      <c r="A688" s="7">
        <v>42585</v>
      </c>
      <c r="B688">
        <v>548.65600600000005</v>
      </c>
      <c r="C688">
        <v>573.35998500000005</v>
      </c>
      <c r="D688">
        <v>541.54699700000003</v>
      </c>
      <c r="E688">
        <v>566.35497999999995</v>
      </c>
      <c r="F688">
        <v>566.35497999999995</v>
      </c>
      <c r="G688">
        <v>207982000</v>
      </c>
    </row>
    <row r="689" spans="1:7" x14ac:dyDescent="0.25">
      <c r="A689" s="7">
        <v>42586</v>
      </c>
      <c r="B689">
        <v>566.328979</v>
      </c>
      <c r="C689">
        <v>579.49597200000005</v>
      </c>
      <c r="D689">
        <v>565.77697799999999</v>
      </c>
      <c r="E689">
        <v>578.28900099999998</v>
      </c>
      <c r="F689">
        <v>578.28900099999998</v>
      </c>
      <c r="G689">
        <v>125292000</v>
      </c>
    </row>
    <row r="690" spans="1:7" x14ac:dyDescent="0.25">
      <c r="A690" s="7">
        <v>42587</v>
      </c>
      <c r="B690">
        <v>578.28100600000005</v>
      </c>
      <c r="C690">
        <v>578.28100600000005</v>
      </c>
      <c r="D690">
        <v>569.98199499999998</v>
      </c>
      <c r="E690">
        <v>575.04303000000004</v>
      </c>
      <c r="F690">
        <v>575.04303000000004</v>
      </c>
      <c r="G690">
        <v>66127900</v>
      </c>
    </row>
    <row r="691" spans="1:7" x14ac:dyDescent="0.25">
      <c r="A691" s="7">
        <v>42588</v>
      </c>
      <c r="B691">
        <v>575.03002900000001</v>
      </c>
      <c r="C691">
        <v>588.39599599999997</v>
      </c>
      <c r="D691">
        <v>569.46899399999995</v>
      </c>
      <c r="E691">
        <v>587.77801499999998</v>
      </c>
      <c r="F691">
        <v>587.77801499999998</v>
      </c>
      <c r="G691">
        <v>80797296</v>
      </c>
    </row>
    <row r="692" spans="1:7" x14ac:dyDescent="0.25">
      <c r="A692" s="7">
        <v>42589</v>
      </c>
      <c r="B692">
        <v>587.77099599999997</v>
      </c>
      <c r="C692">
        <v>597.51300000000003</v>
      </c>
      <c r="D692">
        <v>586.81597899999997</v>
      </c>
      <c r="E692">
        <v>592.69000200000005</v>
      </c>
      <c r="F692">
        <v>592.69000200000005</v>
      </c>
      <c r="G692">
        <v>82398400</v>
      </c>
    </row>
    <row r="693" spans="1:7" x14ac:dyDescent="0.25">
      <c r="A693" s="7">
        <v>42590</v>
      </c>
      <c r="B693">
        <v>592.73602300000005</v>
      </c>
      <c r="C693">
        <v>592.99401899999998</v>
      </c>
      <c r="D693">
        <v>588.04699700000003</v>
      </c>
      <c r="E693">
        <v>591.05401600000005</v>
      </c>
      <c r="F693">
        <v>591.05401600000005</v>
      </c>
      <c r="G693">
        <v>61194100</v>
      </c>
    </row>
    <row r="694" spans="1:7" x14ac:dyDescent="0.25">
      <c r="A694" s="7">
        <v>42591</v>
      </c>
      <c r="B694">
        <v>591.03802499999995</v>
      </c>
      <c r="C694">
        <v>591.091003</v>
      </c>
      <c r="D694">
        <v>584.79303000000004</v>
      </c>
      <c r="E694">
        <v>587.80102499999998</v>
      </c>
      <c r="F694">
        <v>587.80102499999998</v>
      </c>
      <c r="G694">
        <v>92228096</v>
      </c>
    </row>
    <row r="695" spans="1:7" x14ac:dyDescent="0.25">
      <c r="A695" s="7">
        <v>42592</v>
      </c>
      <c r="B695">
        <v>587.64801</v>
      </c>
      <c r="C695">
        <v>599.98400900000001</v>
      </c>
      <c r="D695">
        <v>586.37097200000005</v>
      </c>
      <c r="E695">
        <v>592.103027</v>
      </c>
      <c r="F695">
        <v>592.103027</v>
      </c>
      <c r="G695">
        <v>102905000</v>
      </c>
    </row>
    <row r="696" spans="1:7" x14ac:dyDescent="0.25">
      <c r="A696" s="7">
        <v>42593</v>
      </c>
      <c r="B696">
        <v>592.12402299999997</v>
      </c>
      <c r="C696">
        <v>597.54199200000005</v>
      </c>
      <c r="D696">
        <v>589.11999500000002</v>
      </c>
      <c r="E696">
        <v>589.11999500000002</v>
      </c>
      <c r="F696">
        <v>589.11999500000002</v>
      </c>
      <c r="G696">
        <v>74514400</v>
      </c>
    </row>
    <row r="697" spans="1:7" x14ac:dyDescent="0.25">
      <c r="A697" s="7">
        <v>42594</v>
      </c>
      <c r="B697">
        <v>588.79797399999995</v>
      </c>
      <c r="C697">
        <v>589.90997300000004</v>
      </c>
      <c r="D697">
        <v>583.81097399999999</v>
      </c>
      <c r="E697">
        <v>587.55902100000003</v>
      </c>
      <c r="F697">
        <v>587.55902100000003</v>
      </c>
      <c r="G697">
        <v>69218000</v>
      </c>
    </row>
    <row r="698" spans="1:7" x14ac:dyDescent="0.25">
      <c r="A698" s="7">
        <v>42595</v>
      </c>
      <c r="B698">
        <v>587.35699499999998</v>
      </c>
      <c r="C698">
        <v>589.77398700000003</v>
      </c>
      <c r="D698">
        <v>584.97900400000003</v>
      </c>
      <c r="E698">
        <v>585.58801300000005</v>
      </c>
      <c r="F698">
        <v>585.58801300000005</v>
      </c>
      <c r="G698">
        <v>43563000</v>
      </c>
    </row>
    <row r="699" spans="1:7" x14ac:dyDescent="0.25">
      <c r="A699" s="7">
        <v>42596</v>
      </c>
      <c r="B699">
        <v>585.58898899999997</v>
      </c>
      <c r="C699">
        <v>585.66601600000001</v>
      </c>
      <c r="D699">
        <v>564.78100600000005</v>
      </c>
      <c r="E699">
        <v>570.47302200000001</v>
      </c>
      <c r="F699">
        <v>570.47302200000001</v>
      </c>
      <c r="G699">
        <v>60851100</v>
      </c>
    </row>
    <row r="700" spans="1:7" x14ac:dyDescent="0.25">
      <c r="A700" s="7">
        <v>42597</v>
      </c>
      <c r="B700">
        <v>570.49401899999998</v>
      </c>
      <c r="C700">
        <v>573.580017</v>
      </c>
      <c r="D700">
        <v>563.23999000000003</v>
      </c>
      <c r="E700">
        <v>567.23999000000003</v>
      </c>
      <c r="F700">
        <v>567.23999000000003</v>
      </c>
      <c r="G700">
        <v>57262300</v>
      </c>
    </row>
    <row r="701" spans="1:7" x14ac:dyDescent="0.25">
      <c r="A701" s="7">
        <v>42598</v>
      </c>
      <c r="B701">
        <v>567.24298099999999</v>
      </c>
      <c r="C701">
        <v>581.737976</v>
      </c>
      <c r="D701">
        <v>566.716003</v>
      </c>
      <c r="E701">
        <v>577.43902600000001</v>
      </c>
      <c r="F701">
        <v>577.43902600000001</v>
      </c>
      <c r="G701">
        <v>58405200</v>
      </c>
    </row>
    <row r="702" spans="1:7" x14ac:dyDescent="0.25">
      <c r="A702" s="7">
        <v>42599</v>
      </c>
      <c r="B702">
        <v>577.760986</v>
      </c>
      <c r="C702">
        <v>580.89398200000005</v>
      </c>
      <c r="D702">
        <v>571.42999299999997</v>
      </c>
      <c r="E702">
        <v>573.216003</v>
      </c>
      <c r="F702">
        <v>573.216003</v>
      </c>
      <c r="G702">
        <v>54443000</v>
      </c>
    </row>
    <row r="703" spans="1:7" x14ac:dyDescent="0.25">
      <c r="A703" s="7">
        <v>42600</v>
      </c>
      <c r="B703">
        <v>573.70696999999996</v>
      </c>
      <c r="C703">
        <v>577.79199200000005</v>
      </c>
      <c r="D703">
        <v>573.42999299999997</v>
      </c>
      <c r="E703">
        <v>574.317993</v>
      </c>
      <c r="F703">
        <v>574.317993</v>
      </c>
      <c r="G703">
        <v>59896600</v>
      </c>
    </row>
    <row r="704" spans="1:7" x14ac:dyDescent="0.25">
      <c r="A704" s="7">
        <v>42601</v>
      </c>
      <c r="B704">
        <v>574.33898899999997</v>
      </c>
      <c r="C704">
        <v>578.237976</v>
      </c>
      <c r="D704">
        <v>574.182007</v>
      </c>
      <c r="E704">
        <v>575.63000499999998</v>
      </c>
      <c r="F704">
        <v>575.63000499999998</v>
      </c>
      <c r="G704">
        <v>50631600</v>
      </c>
    </row>
    <row r="705" spans="1:7" x14ac:dyDescent="0.25">
      <c r="A705" s="7">
        <v>42602</v>
      </c>
      <c r="B705">
        <v>576.08398399999999</v>
      </c>
      <c r="C705">
        <v>582.817993</v>
      </c>
      <c r="D705">
        <v>575.45696999999996</v>
      </c>
      <c r="E705">
        <v>581.69702099999995</v>
      </c>
      <c r="F705">
        <v>581.69702099999995</v>
      </c>
      <c r="G705">
        <v>45301400</v>
      </c>
    </row>
    <row r="706" spans="1:7" x14ac:dyDescent="0.25">
      <c r="A706" s="7">
        <v>42603</v>
      </c>
      <c r="B706">
        <v>581.93902600000001</v>
      </c>
      <c r="C706">
        <v>584.15801999999996</v>
      </c>
      <c r="D706">
        <v>580.21801800000003</v>
      </c>
      <c r="E706">
        <v>581.30798300000004</v>
      </c>
      <c r="F706">
        <v>581.30798300000004</v>
      </c>
      <c r="G706">
        <v>38299400</v>
      </c>
    </row>
    <row r="707" spans="1:7" x14ac:dyDescent="0.25">
      <c r="A707" s="7">
        <v>42604</v>
      </c>
      <c r="B707">
        <v>581.31097399999999</v>
      </c>
      <c r="C707">
        <v>588.44799799999998</v>
      </c>
      <c r="D707">
        <v>580.59399399999995</v>
      </c>
      <c r="E707">
        <v>586.75299099999995</v>
      </c>
      <c r="F707">
        <v>586.75299099999995</v>
      </c>
      <c r="G707">
        <v>72844000</v>
      </c>
    </row>
    <row r="708" spans="1:7" x14ac:dyDescent="0.25">
      <c r="A708" s="7">
        <v>42605</v>
      </c>
      <c r="B708">
        <v>586.77099599999997</v>
      </c>
      <c r="C708">
        <v>589.47399900000005</v>
      </c>
      <c r="D708">
        <v>581.63397199999997</v>
      </c>
      <c r="E708">
        <v>583.41497800000002</v>
      </c>
      <c r="F708">
        <v>583.41497800000002</v>
      </c>
      <c r="G708">
        <v>85349200</v>
      </c>
    </row>
    <row r="709" spans="1:7" x14ac:dyDescent="0.25">
      <c r="A709" s="7">
        <v>42606</v>
      </c>
      <c r="B709">
        <v>583.41198699999995</v>
      </c>
      <c r="C709">
        <v>583.59002699999996</v>
      </c>
      <c r="D709">
        <v>579.85497999999995</v>
      </c>
      <c r="E709">
        <v>580.182007</v>
      </c>
      <c r="F709">
        <v>580.182007</v>
      </c>
      <c r="G709">
        <v>56328200</v>
      </c>
    </row>
    <row r="710" spans="1:7" x14ac:dyDescent="0.25">
      <c r="A710" s="7">
        <v>42607</v>
      </c>
      <c r="B710">
        <v>580.17999299999997</v>
      </c>
      <c r="C710">
        <v>580.45098900000005</v>
      </c>
      <c r="D710">
        <v>575.16699200000005</v>
      </c>
      <c r="E710">
        <v>577.760986</v>
      </c>
      <c r="F710">
        <v>577.760986</v>
      </c>
      <c r="G710">
        <v>136130000</v>
      </c>
    </row>
    <row r="711" spans="1:7" x14ac:dyDescent="0.25">
      <c r="A711" s="7">
        <v>42608</v>
      </c>
      <c r="B711">
        <v>577.75299099999995</v>
      </c>
      <c r="C711">
        <v>580.62298599999997</v>
      </c>
      <c r="D711">
        <v>576.85797100000002</v>
      </c>
      <c r="E711">
        <v>579.65100099999995</v>
      </c>
      <c r="F711">
        <v>579.65100099999995</v>
      </c>
      <c r="G711">
        <v>48856800</v>
      </c>
    </row>
    <row r="712" spans="1:7" x14ac:dyDescent="0.25">
      <c r="A712" s="7">
        <v>42609</v>
      </c>
      <c r="B712">
        <v>579.45202600000005</v>
      </c>
      <c r="C712">
        <v>579.84497099999999</v>
      </c>
      <c r="D712">
        <v>568.63000499999998</v>
      </c>
      <c r="E712">
        <v>569.94702099999995</v>
      </c>
      <c r="F712">
        <v>569.94702099999995</v>
      </c>
      <c r="G712">
        <v>59698300</v>
      </c>
    </row>
    <row r="713" spans="1:7" x14ac:dyDescent="0.25">
      <c r="A713" s="7">
        <v>42610</v>
      </c>
      <c r="B713">
        <v>569.830017</v>
      </c>
      <c r="C713">
        <v>574.03802499999995</v>
      </c>
      <c r="D713">
        <v>569.73999000000003</v>
      </c>
      <c r="E713">
        <v>573.91198699999995</v>
      </c>
      <c r="F713">
        <v>573.91198699999995</v>
      </c>
      <c r="G713">
        <v>86301600</v>
      </c>
    </row>
    <row r="714" spans="1:7" x14ac:dyDescent="0.25">
      <c r="A714" s="7">
        <v>42611</v>
      </c>
      <c r="B714">
        <v>574.07098399999995</v>
      </c>
      <c r="C714">
        <v>576.27801499999998</v>
      </c>
      <c r="D714">
        <v>573.46502699999996</v>
      </c>
      <c r="E714">
        <v>574.10699499999998</v>
      </c>
      <c r="F714">
        <v>574.10699499999998</v>
      </c>
      <c r="G714">
        <v>110398000</v>
      </c>
    </row>
    <row r="715" spans="1:7" x14ac:dyDescent="0.25">
      <c r="A715" s="7">
        <v>42612</v>
      </c>
      <c r="B715">
        <v>574.114014</v>
      </c>
      <c r="C715">
        <v>578.35699499999998</v>
      </c>
      <c r="D715">
        <v>574.114014</v>
      </c>
      <c r="E715">
        <v>577.50299099999995</v>
      </c>
      <c r="F715">
        <v>577.50299099999995</v>
      </c>
      <c r="G715">
        <v>70342400</v>
      </c>
    </row>
    <row r="716" spans="1:7" x14ac:dyDescent="0.25">
      <c r="A716" s="7">
        <v>42613</v>
      </c>
      <c r="B716">
        <v>577.591003</v>
      </c>
      <c r="C716">
        <v>577.86102300000005</v>
      </c>
      <c r="D716">
        <v>573.64202899999998</v>
      </c>
      <c r="E716">
        <v>575.47198500000002</v>
      </c>
      <c r="F716">
        <v>575.47198500000002</v>
      </c>
      <c r="G716">
        <v>75840896</v>
      </c>
    </row>
    <row r="717" spans="1:7" x14ac:dyDescent="0.25">
      <c r="A717" s="7">
        <v>42614</v>
      </c>
      <c r="B717">
        <v>575.546021</v>
      </c>
      <c r="C717">
        <v>576.31097399999999</v>
      </c>
      <c r="D717">
        <v>571.81402600000001</v>
      </c>
      <c r="E717">
        <v>572.30297900000005</v>
      </c>
      <c r="F717">
        <v>572.30297900000005</v>
      </c>
      <c r="G717">
        <v>76923400</v>
      </c>
    </row>
    <row r="718" spans="1:7" x14ac:dyDescent="0.25">
      <c r="A718" s="7">
        <v>42615</v>
      </c>
      <c r="B718">
        <v>572.40997300000004</v>
      </c>
      <c r="C718">
        <v>575.64300500000002</v>
      </c>
      <c r="D718">
        <v>570.81097399999999</v>
      </c>
      <c r="E718">
        <v>575.53698699999995</v>
      </c>
      <c r="F718">
        <v>575.53698699999995</v>
      </c>
      <c r="G718">
        <v>79910800</v>
      </c>
    </row>
    <row r="719" spans="1:7" x14ac:dyDescent="0.25">
      <c r="A719" s="7">
        <v>42616</v>
      </c>
      <c r="B719">
        <v>575.55499299999997</v>
      </c>
      <c r="C719">
        <v>599.5</v>
      </c>
      <c r="D719">
        <v>574.05602999999996</v>
      </c>
      <c r="E719">
        <v>598.21197500000005</v>
      </c>
      <c r="F719">
        <v>598.21197500000005</v>
      </c>
      <c r="G719">
        <v>159014000</v>
      </c>
    </row>
    <row r="720" spans="1:7" x14ac:dyDescent="0.25">
      <c r="A720" s="7">
        <v>42617</v>
      </c>
      <c r="B720">
        <v>598.59002699999996</v>
      </c>
      <c r="C720">
        <v>611.83697500000005</v>
      </c>
      <c r="D720">
        <v>596.84802200000001</v>
      </c>
      <c r="E720">
        <v>608.63397199999997</v>
      </c>
      <c r="F720">
        <v>608.63397199999997</v>
      </c>
      <c r="G720">
        <v>97942896</v>
      </c>
    </row>
    <row r="721" spans="1:7" x14ac:dyDescent="0.25">
      <c r="A721" s="7">
        <v>42618</v>
      </c>
      <c r="B721">
        <v>608.98999000000003</v>
      </c>
      <c r="C721">
        <v>609.05499299999997</v>
      </c>
      <c r="D721">
        <v>602.24200399999995</v>
      </c>
      <c r="E721">
        <v>606.59002699999996</v>
      </c>
      <c r="F721">
        <v>606.59002699999996</v>
      </c>
      <c r="G721">
        <v>82446800</v>
      </c>
    </row>
    <row r="722" spans="1:7" x14ac:dyDescent="0.25">
      <c r="A722" s="7">
        <v>42619</v>
      </c>
      <c r="B722">
        <v>606.50598100000002</v>
      </c>
      <c r="C722">
        <v>610.830017</v>
      </c>
      <c r="D722">
        <v>605.091003</v>
      </c>
      <c r="E722">
        <v>610.43597399999999</v>
      </c>
      <c r="F722">
        <v>610.43597399999999</v>
      </c>
      <c r="G722">
        <v>78529104</v>
      </c>
    </row>
    <row r="723" spans="1:7" x14ac:dyDescent="0.25">
      <c r="A723" s="7">
        <v>42620</v>
      </c>
      <c r="B723">
        <v>610.57299799999998</v>
      </c>
      <c r="C723">
        <v>614.544983</v>
      </c>
      <c r="D723">
        <v>608.51300000000003</v>
      </c>
      <c r="E723">
        <v>614.54400599999997</v>
      </c>
      <c r="F723">
        <v>614.54400599999997</v>
      </c>
      <c r="G723">
        <v>75032400</v>
      </c>
    </row>
    <row r="724" spans="1:7" x14ac:dyDescent="0.25">
      <c r="A724" s="7">
        <v>42621</v>
      </c>
      <c r="B724">
        <v>614.63500999999997</v>
      </c>
      <c r="C724">
        <v>628.77002000000005</v>
      </c>
      <c r="D724">
        <v>613.84399399999995</v>
      </c>
      <c r="E724">
        <v>626.31597899999997</v>
      </c>
      <c r="F724">
        <v>626.31597899999997</v>
      </c>
      <c r="G724">
        <v>86713000</v>
      </c>
    </row>
    <row r="725" spans="1:7" x14ac:dyDescent="0.25">
      <c r="A725" s="7">
        <v>42622</v>
      </c>
      <c r="B725">
        <v>626.35199</v>
      </c>
      <c r="C725">
        <v>626.830017</v>
      </c>
      <c r="D725">
        <v>620.26300000000003</v>
      </c>
      <c r="E725">
        <v>622.86102300000005</v>
      </c>
      <c r="F725">
        <v>622.86102300000005</v>
      </c>
      <c r="G725">
        <v>64550200</v>
      </c>
    </row>
    <row r="726" spans="1:7" x14ac:dyDescent="0.25">
      <c r="A726" s="7">
        <v>42623</v>
      </c>
      <c r="B726">
        <v>622.92700200000002</v>
      </c>
      <c r="C726">
        <v>625.09497099999999</v>
      </c>
      <c r="D726">
        <v>622.39502000000005</v>
      </c>
      <c r="E726">
        <v>623.50897199999997</v>
      </c>
      <c r="F726">
        <v>623.50897199999997</v>
      </c>
      <c r="G726">
        <v>45016800</v>
      </c>
    </row>
    <row r="727" spans="1:7" x14ac:dyDescent="0.25">
      <c r="A727" s="7">
        <v>42624</v>
      </c>
      <c r="B727">
        <v>623.42401099999995</v>
      </c>
      <c r="C727">
        <v>628.817993</v>
      </c>
      <c r="D727">
        <v>600.50598100000002</v>
      </c>
      <c r="E727">
        <v>606.71899399999995</v>
      </c>
      <c r="F727">
        <v>606.71899399999995</v>
      </c>
      <c r="G727">
        <v>73610800</v>
      </c>
    </row>
    <row r="728" spans="1:7" x14ac:dyDescent="0.25">
      <c r="A728" s="7">
        <v>42625</v>
      </c>
      <c r="B728">
        <v>607.00500499999998</v>
      </c>
      <c r="C728">
        <v>608.45898399999999</v>
      </c>
      <c r="D728">
        <v>605.41101100000003</v>
      </c>
      <c r="E728">
        <v>608.24298099999999</v>
      </c>
      <c r="F728">
        <v>608.24298099999999</v>
      </c>
      <c r="G728">
        <v>72812304</v>
      </c>
    </row>
    <row r="729" spans="1:7" x14ac:dyDescent="0.25">
      <c r="A729" s="7">
        <v>42626</v>
      </c>
      <c r="B729">
        <v>608.02502400000003</v>
      </c>
      <c r="C729">
        <v>611.192993</v>
      </c>
      <c r="D729">
        <v>606.92498799999998</v>
      </c>
      <c r="E729">
        <v>609.24102800000003</v>
      </c>
      <c r="F729">
        <v>609.24102800000003</v>
      </c>
      <c r="G729">
        <v>86920600</v>
      </c>
    </row>
    <row r="730" spans="1:7" x14ac:dyDescent="0.25">
      <c r="A730" s="7">
        <v>42627</v>
      </c>
      <c r="B730">
        <v>608.841003</v>
      </c>
      <c r="C730">
        <v>611.95202600000005</v>
      </c>
      <c r="D730">
        <v>608.40997300000004</v>
      </c>
      <c r="E730">
        <v>610.68402100000003</v>
      </c>
      <c r="F730">
        <v>610.68402100000003</v>
      </c>
      <c r="G730">
        <v>47877700</v>
      </c>
    </row>
    <row r="731" spans="1:7" x14ac:dyDescent="0.25">
      <c r="A731" s="7">
        <v>42628</v>
      </c>
      <c r="B731">
        <v>610.58801300000005</v>
      </c>
      <c r="C731">
        <v>611.08599900000002</v>
      </c>
      <c r="D731">
        <v>607.15502900000001</v>
      </c>
      <c r="E731">
        <v>607.15502900000001</v>
      </c>
      <c r="F731">
        <v>607.15502900000001</v>
      </c>
      <c r="G731">
        <v>59464600</v>
      </c>
    </row>
    <row r="732" spans="1:7" x14ac:dyDescent="0.25">
      <c r="A732" s="7">
        <v>42629</v>
      </c>
      <c r="B732">
        <v>607.24597200000005</v>
      </c>
      <c r="C732">
        <v>609.260986</v>
      </c>
      <c r="D732">
        <v>606.73498500000005</v>
      </c>
      <c r="E732">
        <v>606.97302200000001</v>
      </c>
      <c r="F732">
        <v>606.97302200000001</v>
      </c>
      <c r="G732">
        <v>64963400</v>
      </c>
    </row>
    <row r="733" spans="1:7" x14ac:dyDescent="0.25">
      <c r="A733" s="7">
        <v>42630</v>
      </c>
      <c r="B733">
        <v>607.21801800000003</v>
      </c>
      <c r="C733">
        <v>607.85998500000005</v>
      </c>
      <c r="D733">
        <v>605.19201699999996</v>
      </c>
      <c r="E733">
        <v>605.98400900000001</v>
      </c>
      <c r="F733">
        <v>605.98400900000001</v>
      </c>
      <c r="G733">
        <v>37140300</v>
      </c>
    </row>
    <row r="734" spans="1:7" x14ac:dyDescent="0.25">
      <c r="A734" s="7">
        <v>42631</v>
      </c>
      <c r="B734">
        <v>606.28301999999996</v>
      </c>
      <c r="C734">
        <v>610.15801999999996</v>
      </c>
      <c r="D734">
        <v>605.85601799999995</v>
      </c>
      <c r="E734">
        <v>609.87402299999997</v>
      </c>
      <c r="F734">
        <v>609.87402299999997</v>
      </c>
      <c r="G734">
        <v>48679400</v>
      </c>
    </row>
    <row r="735" spans="1:7" x14ac:dyDescent="0.25">
      <c r="A735" s="7">
        <v>42632</v>
      </c>
      <c r="B735">
        <v>609.87097200000005</v>
      </c>
      <c r="C735">
        <v>610.932007</v>
      </c>
      <c r="D735">
        <v>608.27002000000005</v>
      </c>
      <c r="E735">
        <v>609.22699</v>
      </c>
      <c r="F735">
        <v>609.22699</v>
      </c>
      <c r="G735">
        <v>54796400</v>
      </c>
    </row>
    <row r="736" spans="1:7" x14ac:dyDescent="0.25">
      <c r="A736" s="7">
        <v>42633</v>
      </c>
      <c r="B736">
        <v>609.25402799999995</v>
      </c>
      <c r="C736">
        <v>609.52502400000003</v>
      </c>
      <c r="D736">
        <v>607.93798800000002</v>
      </c>
      <c r="E736">
        <v>608.31201199999998</v>
      </c>
      <c r="F736">
        <v>608.31201199999998</v>
      </c>
      <c r="G736">
        <v>72710896</v>
      </c>
    </row>
    <row r="737" spans="1:7" x14ac:dyDescent="0.25">
      <c r="A737" s="7">
        <v>42634</v>
      </c>
      <c r="B737">
        <v>603.58801300000005</v>
      </c>
      <c r="C737">
        <v>603.58801300000005</v>
      </c>
      <c r="D737">
        <v>595.88299600000005</v>
      </c>
      <c r="E737">
        <v>597.14898700000003</v>
      </c>
      <c r="F737">
        <v>597.14898700000003</v>
      </c>
      <c r="G737">
        <v>82776200</v>
      </c>
    </row>
    <row r="738" spans="1:7" x14ac:dyDescent="0.25">
      <c r="A738" s="7">
        <v>42635</v>
      </c>
      <c r="B738">
        <v>597.27899200000002</v>
      </c>
      <c r="C738">
        <v>598.48699999999997</v>
      </c>
      <c r="D738">
        <v>596.21301300000005</v>
      </c>
      <c r="E738">
        <v>596.29797399999995</v>
      </c>
      <c r="F738">
        <v>596.29797399999995</v>
      </c>
      <c r="G738">
        <v>67085300</v>
      </c>
    </row>
    <row r="739" spans="1:7" x14ac:dyDescent="0.25">
      <c r="A739" s="7">
        <v>42636</v>
      </c>
      <c r="B739">
        <v>596.19897500000002</v>
      </c>
      <c r="C739">
        <v>603.205017</v>
      </c>
      <c r="D739">
        <v>595.78601100000003</v>
      </c>
      <c r="E739">
        <v>602.84198000000004</v>
      </c>
      <c r="F739">
        <v>602.84198000000004</v>
      </c>
      <c r="G739">
        <v>51067000</v>
      </c>
    </row>
    <row r="740" spans="1:7" x14ac:dyDescent="0.25">
      <c r="A740" s="7">
        <v>42637</v>
      </c>
      <c r="B740">
        <v>602.96099900000002</v>
      </c>
      <c r="C740">
        <v>604.580017</v>
      </c>
      <c r="D740">
        <v>602.044983</v>
      </c>
      <c r="E740">
        <v>602.625</v>
      </c>
      <c r="F740">
        <v>602.625</v>
      </c>
      <c r="G740">
        <v>35359500</v>
      </c>
    </row>
    <row r="741" spans="1:7" x14ac:dyDescent="0.25">
      <c r="A741" s="7">
        <v>42638</v>
      </c>
      <c r="B741">
        <v>602.74902299999997</v>
      </c>
      <c r="C741">
        <v>603.38098100000002</v>
      </c>
      <c r="D741">
        <v>599.71099900000002</v>
      </c>
      <c r="E741">
        <v>600.82598900000005</v>
      </c>
      <c r="F741">
        <v>600.82598900000005</v>
      </c>
      <c r="G741">
        <v>33977800</v>
      </c>
    </row>
    <row r="742" spans="1:7" x14ac:dyDescent="0.25">
      <c r="A742" s="7">
        <v>42639</v>
      </c>
      <c r="B742">
        <v>600.807007</v>
      </c>
      <c r="C742">
        <v>608.14300500000002</v>
      </c>
      <c r="D742">
        <v>600.34899900000005</v>
      </c>
      <c r="E742">
        <v>608.04303000000004</v>
      </c>
      <c r="F742">
        <v>608.04303000000004</v>
      </c>
      <c r="G742">
        <v>59153800</v>
      </c>
    </row>
    <row r="743" spans="1:7" x14ac:dyDescent="0.25">
      <c r="A743" s="7">
        <v>42640</v>
      </c>
      <c r="B743">
        <v>608.021973</v>
      </c>
      <c r="C743">
        <v>608.24798599999997</v>
      </c>
      <c r="D743">
        <v>604.10998500000005</v>
      </c>
      <c r="E743">
        <v>606.16601600000001</v>
      </c>
      <c r="F743">
        <v>606.16601600000001</v>
      </c>
      <c r="G743">
        <v>49422400</v>
      </c>
    </row>
    <row r="744" spans="1:7" x14ac:dyDescent="0.25">
      <c r="A744" s="7">
        <v>42641</v>
      </c>
      <c r="B744">
        <v>606.24298099999999</v>
      </c>
      <c r="C744">
        <v>606.59002699999996</v>
      </c>
      <c r="D744">
        <v>604.60699499999998</v>
      </c>
      <c r="E744">
        <v>604.728027</v>
      </c>
      <c r="F744">
        <v>604.728027</v>
      </c>
      <c r="G744">
        <v>48722600</v>
      </c>
    </row>
    <row r="745" spans="1:7" x14ac:dyDescent="0.25">
      <c r="A745" s="7">
        <v>42642</v>
      </c>
      <c r="B745">
        <v>605.01898200000005</v>
      </c>
      <c r="C745">
        <v>606.82397500000002</v>
      </c>
      <c r="D745">
        <v>604.84802200000001</v>
      </c>
      <c r="E745">
        <v>605.692993</v>
      </c>
      <c r="F745">
        <v>605.692993</v>
      </c>
      <c r="G745">
        <v>55658600</v>
      </c>
    </row>
    <row r="746" spans="1:7" x14ac:dyDescent="0.25">
      <c r="A746" s="7">
        <v>42643</v>
      </c>
      <c r="B746">
        <v>605.71502699999996</v>
      </c>
      <c r="C746">
        <v>609.73498500000005</v>
      </c>
      <c r="D746">
        <v>604.14202899999998</v>
      </c>
      <c r="E746">
        <v>609.73498500000005</v>
      </c>
      <c r="F746">
        <v>609.73498500000005</v>
      </c>
      <c r="G746">
        <v>56122400</v>
      </c>
    </row>
    <row r="747" spans="1:7" x14ac:dyDescent="0.25">
      <c r="A747" s="7">
        <v>42644</v>
      </c>
      <c r="B747">
        <v>609.92901600000005</v>
      </c>
      <c r="C747">
        <v>615.23699999999997</v>
      </c>
      <c r="D747">
        <v>609.92901600000005</v>
      </c>
      <c r="E747">
        <v>613.98297100000002</v>
      </c>
      <c r="F747">
        <v>613.98297100000002</v>
      </c>
      <c r="G747">
        <v>56357000</v>
      </c>
    </row>
    <row r="748" spans="1:7" x14ac:dyDescent="0.25">
      <c r="A748" s="7">
        <v>42645</v>
      </c>
      <c r="B748">
        <v>613.94799799999998</v>
      </c>
      <c r="C748">
        <v>614.00500499999998</v>
      </c>
      <c r="D748">
        <v>609.682007</v>
      </c>
      <c r="E748">
        <v>610.89202899999998</v>
      </c>
      <c r="F748">
        <v>610.89202899999998</v>
      </c>
      <c r="G748">
        <v>39249800</v>
      </c>
    </row>
    <row r="749" spans="1:7" x14ac:dyDescent="0.25">
      <c r="A749" s="7">
        <v>42646</v>
      </c>
      <c r="B749">
        <v>610.96801800000003</v>
      </c>
      <c r="C749">
        <v>612.567993</v>
      </c>
      <c r="D749">
        <v>610.455017</v>
      </c>
      <c r="E749">
        <v>612.13299600000005</v>
      </c>
      <c r="F749">
        <v>612.13299600000005</v>
      </c>
      <c r="G749">
        <v>46798300</v>
      </c>
    </row>
    <row r="750" spans="1:7" x14ac:dyDescent="0.25">
      <c r="A750" s="7">
        <v>42647</v>
      </c>
      <c r="B750">
        <v>612.05200200000002</v>
      </c>
      <c r="C750">
        <v>612.05401600000005</v>
      </c>
      <c r="D750">
        <v>609.47900400000003</v>
      </c>
      <c r="E750">
        <v>610.203979</v>
      </c>
      <c r="F750">
        <v>610.203979</v>
      </c>
      <c r="G750">
        <v>49801600</v>
      </c>
    </row>
    <row r="751" spans="1:7" x14ac:dyDescent="0.25">
      <c r="A751" s="7">
        <v>42648</v>
      </c>
      <c r="B751">
        <v>610.21801800000003</v>
      </c>
      <c r="C751">
        <v>613.81402600000001</v>
      </c>
      <c r="D751">
        <v>609.61700399999995</v>
      </c>
      <c r="E751">
        <v>612.510986</v>
      </c>
      <c r="F751">
        <v>612.510986</v>
      </c>
      <c r="G751">
        <v>68077504</v>
      </c>
    </row>
    <row r="752" spans="1:7" x14ac:dyDescent="0.25">
      <c r="A752" s="7">
        <v>42649</v>
      </c>
      <c r="B752">
        <v>612.46997099999999</v>
      </c>
      <c r="C752">
        <v>613.81897000000004</v>
      </c>
      <c r="D752">
        <v>611.46899399999995</v>
      </c>
      <c r="E752">
        <v>613.02099599999997</v>
      </c>
      <c r="F752">
        <v>613.02099599999997</v>
      </c>
      <c r="G752">
        <v>56812100</v>
      </c>
    </row>
    <row r="753" spans="1:7" x14ac:dyDescent="0.25">
      <c r="A753" s="7">
        <v>42650</v>
      </c>
      <c r="B753">
        <v>612.60797100000002</v>
      </c>
      <c r="C753">
        <v>617.91198699999995</v>
      </c>
      <c r="D753">
        <v>611.82098399999995</v>
      </c>
      <c r="E753">
        <v>617.12097200000005</v>
      </c>
      <c r="F753">
        <v>617.12097200000005</v>
      </c>
      <c r="G753">
        <v>64071400</v>
      </c>
    </row>
    <row r="754" spans="1:7" x14ac:dyDescent="0.25">
      <c r="A754" s="7">
        <v>42651</v>
      </c>
      <c r="B754">
        <v>617.341003</v>
      </c>
      <c r="C754">
        <v>619.84899900000005</v>
      </c>
      <c r="D754">
        <v>617.341003</v>
      </c>
      <c r="E754">
        <v>619.10797100000002</v>
      </c>
      <c r="F754">
        <v>619.10797100000002</v>
      </c>
      <c r="G754">
        <v>42345900</v>
      </c>
    </row>
    <row r="755" spans="1:7" x14ac:dyDescent="0.25">
      <c r="A755" s="7">
        <v>42652</v>
      </c>
      <c r="B755">
        <v>619.17199700000003</v>
      </c>
      <c r="C755">
        <v>619.19799799999998</v>
      </c>
      <c r="D755">
        <v>616.60699499999998</v>
      </c>
      <c r="E755">
        <v>616.75201400000003</v>
      </c>
      <c r="F755">
        <v>616.75201400000003</v>
      </c>
      <c r="G755">
        <v>39243400</v>
      </c>
    </row>
    <row r="756" spans="1:7" x14ac:dyDescent="0.25">
      <c r="A756" s="7">
        <v>42653</v>
      </c>
      <c r="B756">
        <v>616.82202099999995</v>
      </c>
      <c r="C756">
        <v>621.317993</v>
      </c>
      <c r="D756">
        <v>616.19702099999995</v>
      </c>
      <c r="E756">
        <v>618.99401899999998</v>
      </c>
      <c r="F756">
        <v>618.99401899999998</v>
      </c>
      <c r="G756">
        <v>67481104</v>
      </c>
    </row>
    <row r="757" spans="1:7" x14ac:dyDescent="0.25">
      <c r="A757" s="7">
        <v>42654</v>
      </c>
      <c r="B757">
        <v>619.237976</v>
      </c>
      <c r="C757">
        <v>642.080017</v>
      </c>
      <c r="D757">
        <v>618.5</v>
      </c>
      <c r="E757">
        <v>641.07202099999995</v>
      </c>
      <c r="F757">
        <v>641.07202099999995</v>
      </c>
      <c r="G757">
        <v>103590000</v>
      </c>
    </row>
    <row r="758" spans="1:7" x14ac:dyDescent="0.25">
      <c r="A758" s="7">
        <v>42655</v>
      </c>
      <c r="B758">
        <v>640.87097200000005</v>
      </c>
      <c r="C758">
        <v>641.33697500000005</v>
      </c>
      <c r="D758">
        <v>635.96502699999996</v>
      </c>
      <c r="E758">
        <v>636.19201699999996</v>
      </c>
      <c r="F758">
        <v>636.19201699999996</v>
      </c>
      <c r="G758">
        <v>92370200</v>
      </c>
    </row>
    <row r="759" spans="1:7" x14ac:dyDescent="0.25">
      <c r="A759" s="7">
        <v>42656</v>
      </c>
      <c r="B759">
        <v>636.03002900000001</v>
      </c>
      <c r="C759">
        <v>638.83300799999995</v>
      </c>
      <c r="D759">
        <v>635.02899200000002</v>
      </c>
      <c r="E759">
        <v>636.78601100000003</v>
      </c>
      <c r="F759">
        <v>636.78601100000003</v>
      </c>
      <c r="G759">
        <v>61620700</v>
      </c>
    </row>
    <row r="760" spans="1:7" x14ac:dyDescent="0.25">
      <c r="A760" s="7">
        <v>42657</v>
      </c>
      <c r="B760">
        <v>637.00799600000005</v>
      </c>
      <c r="C760">
        <v>641.28497300000004</v>
      </c>
      <c r="D760">
        <v>637.00799600000005</v>
      </c>
      <c r="E760">
        <v>640.37799099999995</v>
      </c>
      <c r="F760">
        <v>640.37799099999995</v>
      </c>
      <c r="G760">
        <v>58144600</v>
      </c>
    </row>
    <row r="761" spans="1:7" x14ac:dyDescent="0.25">
      <c r="A761" s="7">
        <v>42658</v>
      </c>
      <c r="B761">
        <v>640.31097399999999</v>
      </c>
      <c r="C761">
        <v>642.10199</v>
      </c>
      <c r="D761">
        <v>637.39001499999995</v>
      </c>
      <c r="E761">
        <v>638.64599599999997</v>
      </c>
      <c r="F761">
        <v>638.64599599999997</v>
      </c>
      <c r="G761">
        <v>39035400</v>
      </c>
    </row>
    <row r="762" spans="1:7" x14ac:dyDescent="0.25">
      <c r="A762" s="7">
        <v>42659</v>
      </c>
      <c r="B762">
        <v>639.08300799999995</v>
      </c>
      <c r="C762">
        <v>642.89801</v>
      </c>
      <c r="D762">
        <v>638.90100099999995</v>
      </c>
      <c r="E762">
        <v>641.63098100000002</v>
      </c>
      <c r="F762">
        <v>641.63098100000002</v>
      </c>
      <c r="G762">
        <v>40298100</v>
      </c>
    </row>
    <row r="763" spans="1:7" x14ac:dyDescent="0.25">
      <c r="A763" s="7">
        <v>42660</v>
      </c>
      <c r="B763">
        <v>641.817993</v>
      </c>
      <c r="C763">
        <v>642.32800299999997</v>
      </c>
      <c r="D763">
        <v>638.66302499999995</v>
      </c>
      <c r="E763">
        <v>639.192993</v>
      </c>
      <c r="F763">
        <v>639.192993</v>
      </c>
      <c r="G763">
        <v>58063600</v>
      </c>
    </row>
    <row r="764" spans="1:7" x14ac:dyDescent="0.25">
      <c r="A764" s="7">
        <v>42661</v>
      </c>
      <c r="B764">
        <v>639.41101100000003</v>
      </c>
      <c r="C764">
        <v>640.73602300000005</v>
      </c>
      <c r="D764">
        <v>635.99597200000005</v>
      </c>
      <c r="E764">
        <v>637.96002199999998</v>
      </c>
      <c r="F764">
        <v>637.96002199999998</v>
      </c>
      <c r="G764">
        <v>65546700</v>
      </c>
    </row>
    <row r="765" spans="1:7" x14ac:dyDescent="0.25">
      <c r="A765" s="7">
        <v>42662</v>
      </c>
      <c r="B765">
        <v>638.13397199999997</v>
      </c>
      <c r="C765">
        <v>638.87402299999997</v>
      </c>
      <c r="D765">
        <v>628.01300000000003</v>
      </c>
      <c r="E765">
        <v>630.52002000000005</v>
      </c>
      <c r="F765">
        <v>630.52002000000005</v>
      </c>
      <c r="G765">
        <v>69381696</v>
      </c>
    </row>
    <row r="766" spans="1:7" x14ac:dyDescent="0.25">
      <c r="A766" s="7">
        <v>42663</v>
      </c>
      <c r="B766">
        <v>630.66302499999995</v>
      </c>
      <c r="C766">
        <v>631.91699200000005</v>
      </c>
      <c r="D766">
        <v>628.25799600000005</v>
      </c>
      <c r="E766">
        <v>630.85699499999998</v>
      </c>
      <c r="F766">
        <v>630.85699499999998</v>
      </c>
      <c r="G766">
        <v>56957300</v>
      </c>
    </row>
    <row r="767" spans="1:7" x14ac:dyDescent="0.25">
      <c r="A767" s="7">
        <v>42664</v>
      </c>
      <c r="B767">
        <v>630.82501200000002</v>
      </c>
      <c r="C767">
        <v>634.09399399999995</v>
      </c>
      <c r="D767">
        <v>630.69397000000004</v>
      </c>
      <c r="E767">
        <v>632.82800299999997</v>
      </c>
      <c r="F767">
        <v>632.82800299999997</v>
      </c>
      <c r="G767">
        <v>55951000</v>
      </c>
    </row>
    <row r="768" spans="1:7" x14ac:dyDescent="0.25">
      <c r="A768" s="7">
        <v>42665</v>
      </c>
      <c r="B768">
        <v>633.135986</v>
      </c>
      <c r="C768">
        <v>658.19702099999995</v>
      </c>
      <c r="D768">
        <v>632.84997599999997</v>
      </c>
      <c r="E768">
        <v>657.29400599999997</v>
      </c>
      <c r="F768">
        <v>657.29400599999997</v>
      </c>
      <c r="G768">
        <v>78556496</v>
      </c>
    </row>
    <row r="769" spans="1:7" x14ac:dyDescent="0.25">
      <c r="A769" s="7">
        <v>42666</v>
      </c>
      <c r="B769">
        <v>657.62097200000005</v>
      </c>
      <c r="C769">
        <v>661.12902799999995</v>
      </c>
      <c r="D769">
        <v>653.885986</v>
      </c>
      <c r="E769">
        <v>657.07098399999995</v>
      </c>
      <c r="F769">
        <v>657.07098399999995</v>
      </c>
      <c r="G769">
        <v>54474600</v>
      </c>
    </row>
    <row r="770" spans="1:7" x14ac:dyDescent="0.25">
      <c r="A770" s="7">
        <v>42667</v>
      </c>
      <c r="B770">
        <v>657.16101100000003</v>
      </c>
      <c r="C770">
        <v>657.25201400000003</v>
      </c>
      <c r="D770">
        <v>652.59497099999999</v>
      </c>
      <c r="E770">
        <v>653.760986</v>
      </c>
      <c r="F770">
        <v>653.760986</v>
      </c>
      <c r="G770">
        <v>62218200</v>
      </c>
    </row>
    <row r="771" spans="1:7" x14ac:dyDescent="0.25">
      <c r="A771" s="7">
        <v>42668</v>
      </c>
      <c r="B771">
        <v>654.00201400000003</v>
      </c>
      <c r="C771">
        <v>664.42401099999995</v>
      </c>
      <c r="D771">
        <v>653.69799799999998</v>
      </c>
      <c r="E771">
        <v>657.58801300000005</v>
      </c>
      <c r="F771">
        <v>657.58801300000005</v>
      </c>
      <c r="G771">
        <v>90378800</v>
      </c>
    </row>
    <row r="772" spans="1:7" x14ac:dyDescent="0.25">
      <c r="A772" s="7">
        <v>42669</v>
      </c>
      <c r="B772">
        <v>657.67797900000005</v>
      </c>
      <c r="C772">
        <v>679.728027</v>
      </c>
      <c r="D772">
        <v>657.67797900000005</v>
      </c>
      <c r="E772">
        <v>678.30401600000005</v>
      </c>
      <c r="F772">
        <v>678.30401600000005</v>
      </c>
      <c r="G772">
        <v>88877104</v>
      </c>
    </row>
    <row r="773" spans="1:7" x14ac:dyDescent="0.25">
      <c r="A773" s="7">
        <v>42670</v>
      </c>
      <c r="B773">
        <v>678.21398899999997</v>
      </c>
      <c r="C773">
        <v>688.59399399999995</v>
      </c>
      <c r="D773">
        <v>678.03997800000002</v>
      </c>
      <c r="E773">
        <v>688.31298800000002</v>
      </c>
      <c r="F773">
        <v>688.31298800000002</v>
      </c>
      <c r="G773">
        <v>96105296</v>
      </c>
    </row>
    <row r="774" spans="1:7" x14ac:dyDescent="0.25">
      <c r="A774" s="7">
        <v>42671</v>
      </c>
      <c r="B774">
        <v>688</v>
      </c>
      <c r="C774">
        <v>690.44397000000004</v>
      </c>
      <c r="D774">
        <v>684.16198699999995</v>
      </c>
      <c r="E774">
        <v>689.65100099999995</v>
      </c>
      <c r="F774">
        <v>689.65100099999995</v>
      </c>
      <c r="G774">
        <v>81145504</v>
      </c>
    </row>
    <row r="775" spans="1:7" x14ac:dyDescent="0.25">
      <c r="A775" s="7">
        <v>42672</v>
      </c>
      <c r="B775">
        <v>690.28900099999998</v>
      </c>
      <c r="C775">
        <v>720.40197799999999</v>
      </c>
      <c r="D775">
        <v>690.05200200000002</v>
      </c>
      <c r="E775">
        <v>714.47900400000003</v>
      </c>
      <c r="F775">
        <v>714.47900400000003</v>
      </c>
      <c r="G775">
        <v>134760992</v>
      </c>
    </row>
    <row r="776" spans="1:7" x14ac:dyDescent="0.25">
      <c r="A776" s="7">
        <v>42673</v>
      </c>
      <c r="B776">
        <v>714.11798099999999</v>
      </c>
      <c r="C776">
        <v>714.11798099999999</v>
      </c>
      <c r="D776">
        <v>696.47497599999997</v>
      </c>
      <c r="E776">
        <v>701.864014</v>
      </c>
      <c r="F776">
        <v>701.864014</v>
      </c>
      <c r="G776">
        <v>100665000</v>
      </c>
    </row>
    <row r="777" spans="1:7" x14ac:dyDescent="0.25">
      <c r="A777" s="7">
        <v>42674</v>
      </c>
      <c r="B777">
        <v>702.64001499999995</v>
      </c>
      <c r="C777">
        <v>709.28900099999998</v>
      </c>
      <c r="D777">
        <v>691.682007</v>
      </c>
      <c r="E777">
        <v>700.97198500000002</v>
      </c>
      <c r="F777">
        <v>700.97198500000002</v>
      </c>
      <c r="G777">
        <v>97064400</v>
      </c>
    </row>
    <row r="778" spans="1:7" x14ac:dyDescent="0.25">
      <c r="A778" s="7">
        <v>42675</v>
      </c>
      <c r="B778">
        <v>701.33697500000005</v>
      </c>
      <c r="C778">
        <v>736.45202600000005</v>
      </c>
      <c r="D778">
        <v>701.33697500000005</v>
      </c>
      <c r="E778">
        <v>729.79303000000004</v>
      </c>
      <c r="F778">
        <v>729.79303000000004</v>
      </c>
      <c r="G778">
        <v>130527000</v>
      </c>
    </row>
    <row r="779" spans="1:7" x14ac:dyDescent="0.25">
      <c r="A779" s="7">
        <v>42676</v>
      </c>
      <c r="B779">
        <v>730.06597899999997</v>
      </c>
      <c r="C779">
        <v>740.828979</v>
      </c>
      <c r="D779">
        <v>722.34899900000005</v>
      </c>
      <c r="E779">
        <v>740.828979</v>
      </c>
      <c r="F779">
        <v>740.828979</v>
      </c>
      <c r="G779">
        <v>84865200</v>
      </c>
    </row>
    <row r="780" spans="1:7" x14ac:dyDescent="0.25">
      <c r="A780" s="7">
        <v>42677</v>
      </c>
      <c r="B780">
        <v>742.34600799999998</v>
      </c>
      <c r="C780">
        <v>745.77301</v>
      </c>
      <c r="D780">
        <v>678.15600600000005</v>
      </c>
      <c r="E780">
        <v>688.70001200000002</v>
      </c>
      <c r="F780">
        <v>688.70001200000002</v>
      </c>
      <c r="G780">
        <v>172808000</v>
      </c>
    </row>
    <row r="781" spans="1:7" x14ac:dyDescent="0.25">
      <c r="A781" s="7">
        <v>42678</v>
      </c>
      <c r="B781">
        <v>689.12402299999997</v>
      </c>
      <c r="C781">
        <v>706.92999299999997</v>
      </c>
      <c r="D781">
        <v>685.56298800000002</v>
      </c>
      <c r="E781">
        <v>703.23498500000005</v>
      </c>
      <c r="F781">
        <v>703.23498500000005</v>
      </c>
      <c r="G781">
        <v>99907696</v>
      </c>
    </row>
    <row r="782" spans="1:7" x14ac:dyDescent="0.25">
      <c r="A782" s="7">
        <v>42679</v>
      </c>
      <c r="B782">
        <v>703.52502400000003</v>
      </c>
      <c r="C782">
        <v>707.51000999999997</v>
      </c>
      <c r="D782">
        <v>697.739014</v>
      </c>
      <c r="E782">
        <v>703.41803000000004</v>
      </c>
      <c r="F782">
        <v>703.41803000000004</v>
      </c>
      <c r="G782">
        <v>53752300</v>
      </c>
    </row>
    <row r="783" spans="1:7" x14ac:dyDescent="0.25">
      <c r="A783" s="7">
        <v>42680</v>
      </c>
      <c r="B783">
        <v>703.81201199999998</v>
      </c>
      <c r="C783">
        <v>714.25799600000005</v>
      </c>
      <c r="D783">
        <v>699.55999799999995</v>
      </c>
      <c r="E783">
        <v>711.521973</v>
      </c>
      <c r="F783">
        <v>711.521973</v>
      </c>
      <c r="G783">
        <v>59902200</v>
      </c>
    </row>
    <row r="784" spans="1:7" x14ac:dyDescent="0.25">
      <c r="A784" s="7">
        <v>42681</v>
      </c>
      <c r="B784">
        <v>710.73602300000005</v>
      </c>
      <c r="C784">
        <v>710.73602300000005</v>
      </c>
      <c r="D784">
        <v>699.90301499999998</v>
      </c>
      <c r="E784">
        <v>703.13098100000002</v>
      </c>
      <c r="F784">
        <v>703.13098100000002</v>
      </c>
      <c r="G784">
        <v>65047100</v>
      </c>
    </row>
    <row r="785" spans="1:7" x14ac:dyDescent="0.25">
      <c r="A785" s="7">
        <v>42682</v>
      </c>
      <c r="B785">
        <v>703.08898899999997</v>
      </c>
      <c r="C785">
        <v>712.98699999999997</v>
      </c>
      <c r="D785">
        <v>702.39001499999995</v>
      </c>
      <c r="E785">
        <v>709.84802200000001</v>
      </c>
      <c r="F785">
        <v>709.84802200000001</v>
      </c>
      <c r="G785">
        <v>79660800</v>
      </c>
    </row>
    <row r="786" spans="1:7" x14ac:dyDescent="0.25">
      <c r="A786" s="7">
        <v>42683</v>
      </c>
      <c r="B786">
        <v>709.82501200000002</v>
      </c>
      <c r="C786">
        <v>740.046021</v>
      </c>
      <c r="D786">
        <v>708.60998500000005</v>
      </c>
      <c r="E786">
        <v>723.27301</v>
      </c>
      <c r="F786">
        <v>723.27301</v>
      </c>
      <c r="G786">
        <v>132429000</v>
      </c>
    </row>
    <row r="787" spans="1:7" x14ac:dyDescent="0.25">
      <c r="A787" s="7">
        <v>42684</v>
      </c>
      <c r="B787">
        <v>722.84399399999995</v>
      </c>
      <c r="C787">
        <v>723.01800500000002</v>
      </c>
      <c r="D787">
        <v>711.21002199999998</v>
      </c>
      <c r="E787">
        <v>715.533997</v>
      </c>
      <c r="F787">
        <v>715.533997</v>
      </c>
      <c r="G787">
        <v>68807800</v>
      </c>
    </row>
    <row r="788" spans="1:7" x14ac:dyDescent="0.25">
      <c r="A788" s="7">
        <v>42685</v>
      </c>
      <c r="B788">
        <v>715.55499299999997</v>
      </c>
      <c r="C788">
        <v>718.317993</v>
      </c>
      <c r="D788">
        <v>714.40997300000004</v>
      </c>
      <c r="E788">
        <v>716.41101100000003</v>
      </c>
      <c r="F788">
        <v>716.41101100000003</v>
      </c>
      <c r="G788">
        <v>63119700</v>
      </c>
    </row>
    <row r="789" spans="1:7" x14ac:dyDescent="0.25">
      <c r="A789" s="7">
        <v>42686</v>
      </c>
      <c r="B789">
        <v>716.75201400000003</v>
      </c>
      <c r="C789">
        <v>717.14801</v>
      </c>
      <c r="D789">
        <v>704.03497300000004</v>
      </c>
      <c r="E789">
        <v>705.05401600000005</v>
      </c>
      <c r="F789">
        <v>705.05401600000005</v>
      </c>
      <c r="G789">
        <v>64622500</v>
      </c>
    </row>
    <row r="790" spans="1:7" x14ac:dyDescent="0.25">
      <c r="A790" s="7">
        <v>42687</v>
      </c>
      <c r="B790">
        <v>705.19598399999995</v>
      </c>
      <c r="C790">
        <v>705.25701900000001</v>
      </c>
      <c r="D790">
        <v>687.31500200000005</v>
      </c>
      <c r="E790">
        <v>702.03100600000005</v>
      </c>
      <c r="F790">
        <v>702.03100600000005</v>
      </c>
      <c r="G790">
        <v>80318096</v>
      </c>
    </row>
    <row r="791" spans="1:7" x14ac:dyDescent="0.25">
      <c r="A791" s="7">
        <v>42688</v>
      </c>
      <c r="B791">
        <v>701.99700900000005</v>
      </c>
      <c r="C791">
        <v>706.283997</v>
      </c>
      <c r="D791">
        <v>699.80798300000004</v>
      </c>
      <c r="E791">
        <v>705.02099599999997</v>
      </c>
      <c r="F791">
        <v>705.02099599999997</v>
      </c>
      <c r="G791">
        <v>62993000</v>
      </c>
    </row>
    <row r="792" spans="1:7" x14ac:dyDescent="0.25">
      <c r="A792" s="7">
        <v>42689</v>
      </c>
      <c r="B792">
        <v>705.79400599999997</v>
      </c>
      <c r="C792">
        <v>715.71801800000003</v>
      </c>
      <c r="D792">
        <v>705.26000999999997</v>
      </c>
      <c r="E792">
        <v>711.61901899999998</v>
      </c>
      <c r="F792">
        <v>711.61901899999998</v>
      </c>
      <c r="G792">
        <v>72038496</v>
      </c>
    </row>
    <row r="793" spans="1:7" x14ac:dyDescent="0.25">
      <c r="A793" s="7">
        <v>42690</v>
      </c>
      <c r="B793">
        <v>711.16699200000005</v>
      </c>
      <c r="C793">
        <v>747.61499000000003</v>
      </c>
      <c r="D793">
        <v>709.03900099999998</v>
      </c>
      <c r="E793">
        <v>744.19799799999998</v>
      </c>
      <c r="F793">
        <v>744.19799799999998</v>
      </c>
      <c r="G793">
        <v>141294000</v>
      </c>
    </row>
    <row r="794" spans="1:7" x14ac:dyDescent="0.25">
      <c r="A794" s="7">
        <v>42691</v>
      </c>
      <c r="B794">
        <v>744.87597700000003</v>
      </c>
      <c r="C794">
        <v>755.64502000000005</v>
      </c>
      <c r="D794">
        <v>739.510986</v>
      </c>
      <c r="E794">
        <v>740.97699</v>
      </c>
      <c r="F794">
        <v>740.97699</v>
      </c>
      <c r="G794">
        <v>108579000</v>
      </c>
    </row>
    <row r="795" spans="1:7" x14ac:dyDescent="0.25">
      <c r="A795" s="7">
        <v>42692</v>
      </c>
      <c r="B795">
        <v>740.705017</v>
      </c>
      <c r="C795">
        <v>752.88201900000001</v>
      </c>
      <c r="D795">
        <v>736.89001499999995</v>
      </c>
      <c r="E795">
        <v>751.58502199999998</v>
      </c>
      <c r="F795">
        <v>751.58502199999998</v>
      </c>
      <c r="G795">
        <v>87363104</v>
      </c>
    </row>
    <row r="796" spans="1:7" x14ac:dyDescent="0.25">
      <c r="A796" s="7">
        <v>42693</v>
      </c>
      <c r="B796">
        <v>751.83300799999995</v>
      </c>
      <c r="C796">
        <v>756.23699999999997</v>
      </c>
      <c r="D796">
        <v>744.46698000000004</v>
      </c>
      <c r="E796">
        <v>751.61602800000003</v>
      </c>
      <c r="F796">
        <v>751.61602800000003</v>
      </c>
      <c r="G796">
        <v>110608000</v>
      </c>
    </row>
    <row r="797" spans="1:7" x14ac:dyDescent="0.25">
      <c r="A797" s="7">
        <v>42694</v>
      </c>
      <c r="B797">
        <v>751.87902799999995</v>
      </c>
      <c r="C797">
        <v>755.47997999999995</v>
      </c>
      <c r="D797">
        <v>717.94397000000004</v>
      </c>
      <c r="E797">
        <v>731.02600099999995</v>
      </c>
      <c r="F797">
        <v>731.02600099999995</v>
      </c>
      <c r="G797">
        <v>154116000</v>
      </c>
    </row>
    <row r="798" spans="1:7" x14ac:dyDescent="0.25">
      <c r="A798" s="7">
        <v>42695</v>
      </c>
      <c r="B798">
        <v>731.26501499999995</v>
      </c>
      <c r="C798">
        <v>741.72198500000002</v>
      </c>
      <c r="D798">
        <v>730.51000999999997</v>
      </c>
      <c r="E798">
        <v>739.24798599999997</v>
      </c>
      <c r="F798">
        <v>739.24798599999997</v>
      </c>
      <c r="G798">
        <v>60802400</v>
      </c>
    </row>
    <row r="799" spans="1:7" x14ac:dyDescent="0.25">
      <c r="A799" s="7">
        <v>42696</v>
      </c>
      <c r="B799">
        <v>739.64300500000002</v>
      </c>
      <c r="C799">
        <v>753.86999500000002</v>
      </c>
      <c r="D799">
        <v>736.52697799999999</v>
      </c>
      <c r="E799">
        <v>751.34698500000002</v>
      </c>
      <c r="F799">
        <v>751.34698500000002</v>
      </c>
      <c r="G799">
        <v>129906000</v>
      </c>
    </row>
    <row r="800" spans="1:7" x14ac:dyDescent="0.25">
      <c r="A800" s="7">
        <v>42697</v>
      </c>
      <c r="B800">
        <v>751.74102800000003</v>
      </c>
      <c r="C800">
        <v>752.25</v>
      </c>
      <c r="D800">
        <v>738.92401099999995</v>
      </c>
      <c r="E800">
        <v>744.59399399999995</v>
      </c>
      <c r="F800">
        <v>744.59399399999995</v>
      </c>
      <c r="G800">
        <v>76543800</v>
      </c>
    </row>
    <row r="801" spans="1:7" x14ac:dyDescent="0.25">
      <c r="A801" s="7">
        <v>42698</v>
      </c>
      <c r="B801">
        <v>744.61999500000002</v>
      </c>
      <c r="C801">
        <v>746.83196999999996</v>
      </c>
      <c r="D801">
        <v>733.48999000000003</v>
      </c>
      <c r="E801">
        <v>740.28900099999998</v>
      </c>
      <c r="F801">
        <v>740.28900099999998</v>
      </c>
      <c r="G801">
        <v>85919296</v>
      </c>
    </row>
    <row r="802" spans="1:7" x14ac:dyDescent="0.25">
      <c r="A802" s="7">
        <v>42699</v>
      </c>
      <c r="B802">
        <v>740.44201699999996</v>
      </c>
      <c r="C802">
        <v>741.64898700000003</v>
      </c>
      <c r="D802">
        <v>734.591003</v>
      </c>
      <c r="E802">
        <v>741.64898700000003</v>
      </c>
      <c r="F802">
        <v>741.64898700000003</v>
      </c>
      <c r="G802">
        <v>67807600</v>
      </c>
    </row>
    <row r="803" spans="1:7" x14ac:dyDescent="0.25">
      <c r="A803" s="7">
        <v>42700</v>
      </c>
      <c r="B803">
        <v>741.510986</v>
      </c>
      <c r="C803">
        <v>742.21398899999997</v>
      </c>
      <c r="D803">
        <v>729.625</v>
      </c>
      <c r="E803">
        <v>735.38201900000001</v>
      </c>
      <c r="F803">
        <v>735.38201900000001</v>
      </c>
      <c r="G803">
        <v>54962700</v>
      </c>
    </row>
    <row r="804" spans="1:7" x14ac:dyDescent="0.25">
      <c r="A804" s="7">
        <v>42701</v>
      </c>
      <c r="B804">
        <v>735.43701199999998</v>
      </c>
      <c r="C804">
        <v>739.01800500000002</v>
      </c>
      <c r="D804">
        <v>731.08502199999998</v>
      </c>
      <c r="E804">
        <v>732.03497300000004</v>
      </c>
      <c r="F804">
        <v>732.03497300000004</v>
      </c>
      <c r="G804">
        <v>52601800</v>
      </c>
    </row>
    <row r="805" spans="1:7" x14ac:dyDescent="0.25">
      <c r="A805" s="7">
        <v>42702</v>
      </c>
      <c r="B805">
        <v>732.48400900000001</v>
      </c>
      <c r="C805">
        <v>738.00598100000002</v>
      </c>
      <c r="D805">
        <v>732.48400900000001</v>
      </c>
      <c r="E805">
        <v>735.81298800000002</v>
      </c>
      <c r="F805">
        <v>735.81298800000002</v>
      </c>
      <c r="G805">
        <v>61888600</v>
      </c>
    </row>
    <row r="806" spans="1:7" x14ac:dyDescent="0.25">
      <c r="A806" s="7">
        <v>42703</v>
      </c>
      <c r="B806">
        <v>736.328979</v>
      </c>
      <c r="C806">
        <v>737.47100799999998</v>
      </c>
      <c r="D806">
        <v>734.55902100000003</v>
      </c>
      <c r="E806">
        <v>735.60400400000003</v>
      </c>
      <c r="F806">
        <v>735.60400400000003</v>
      </c>
      <c r="G806">
        <v>68511104</v>
      </c>
    </row>
    <row r="807" spans="1:7" x14ac:dyDescent="0.25">
      <c r="A807" s="7">
        <v>42704</v>
      </c>
      <c r="B807">
        <v>736.283997</v>
      </c>
      <c r="C807">
        <v>747.92901600000005</v>
      </c>
      <c r="D807">
        <v>736.26501499999995</v>
      </c>
      <c r="E807">
        <v>745.69097899999997</v>
      </c>
      <c r="F807">
        <v>745.69097899999997</v>
      </c>
      <c r="G807">
        <v>84070800</v>
      </c>
    </row>
    <row r="808" spans="1:7" x14ac:dyDescent="0.25">
      <c r="A808" s="7">
        <v>42705</v>
      </c>
      <c r="B808">
        <v>746.046021</v>
      </c>
      <c r="C808">
        <v>758.27502400000003</v>
      </c>
      <c r="D808">
        <v>746.046021</v>
      </c>
      <c r="E808">
        <v>756.77398700000003</v>
      </c>
      <c r="F808">
        <v>756.77398700000003</v>
      </c>
      <c r="G808">
        <v>80461904</v>
      </c>
    </row>
    <row r="809" spans="1:7" x14ac:dyDescent="0.25">
      <c r="A809" s="7">
        <v>42706</v>
      </c>
      <c r="B809">
        <v>757.544983</v>
      </c>
      <c r="C809">
        <v>781.296021</v>
      </c>
      <c r="D809">
        <v>757.544983</v>
      </c>
      <c r="E809">
        <v>777.94397000000004</v>
      </c>
      <c r="F809">
        <v>777.94397000000004</v>
      </c>
      <c r="G809">
        <v>127605000</v>
      </c>
    </row>
    <row r="810" spans="1:7" x14ac:dyDescent="0.25">
      <c r="A810" s="7">
        <v>42707</v>
      </c>
      <c r="B810">
        <v>778.24798599999997</v>
      </c>
      <c r="C810">
        <v>778.24798599999997</v>
      </c>
      <c r="D810">
        <v>764.85601799999995</v>
      </c>
      <c r="E810">
        <v>771.15502900000001</v>
      </c>
      <c r="F810">
        <v>771.15502900000001</v>
      </c>
      <c r="G810">
        <v>69547296</v>
      </c>
    </row>
    <row r="811" spans="1:7" x14ac:dyDescent="0.25">
      <c r="A811" s="7">
        <v>42708</v>
      </c>
      <c r="B811">
        <v>771.63800000000003</v>
      </c>
      <c r="C811">
        <v>773.87200900000005</v>
      </c>
      <c r="D811">
        <v>768.16101100000003</v>
      </c>
      <c r="E811">
        <v>773.87200900000005</v>
      </c>
      <c r="F811">
        <v>773.87200900000005</v>
      </c>
      <c r="G811">
        <v>60557900</v>
      </c>
    </row>
    <row r="812" spans="1:7" x14ac:dyDescent="0.25">
      <c r="A812" s="7">
        <v>42709</v>
      </c>
      <c r="B812">
        <v>773.39398200000005</v>
      </c>
      <c r="C812">
        <v>773.46801800000003</v>
      </c>
      <c r="D812">
        <v>751.71301300000005</v>
      </c>
      <c r="E812">
        <v>758.70001200000002</v>
      </c>
      <c r="F812">
        <v>758.70001200000002</v>
      </c>
      <c r="G812">
        <v>106363000</v>
      </c>
    </row>
    <row r="813" spans="1:7" x14ac:dyDescent="0.25">
      <c r="A813" s="7">
        <v>42710</v>
      </c>
      <c r="B813">
        <v>758.71997099999999</v>
      </c>
      <c r="C813">
        <v>765.62200900000005</v>
      </c>
      <c r="D813">
        <v>758.71997099999999</v>
      </c>
      <c r="E813">
        <v>764.22399900000005</v>
      </c>
      <c r="F813">
        <v>764.22399900000005</v>
      </c>
      <c r="G813">
        <v>116218000</v>
      </c>
    </row>
    <row r="814" spans="1:7" x14ac:dyDescent="0.25">
      <c r="A814" s="7">
        <v>42711</v>
      </c>
      <c r="B814">
        <v>764.21099900000002</v>
      </c>
      <c r="C814">
        <v>771.54303000000004</v>
      </c>
      <c r="D814">
        <v>759.75</v>
      </c>
      <c r="E814">
        <v>768.13201900000001</v>
      </c>
      <c r="F814">
        <v>768.13201900000001</v>
      </c>
      <c r="G814">
        <v>96426096</v>
      </c>
    </row>
    <row r="815" spans="1:7" x14ac:dyDescent="0.25">
      <c r="A815" s="7">
        <v>42712</v>
      </c>
      <c r="B815">
        <v>768.07598900000005</v>
      </c>
      <c r="C815">
        <v>774.69799799999998</v>
      </c>
      <c r="D815">
        <v>765.94598399999995</v>
      </c>
      <c r="E815">
        <v>770.80999799999995</v>
      </c>
      <c r="F815">
        <v>770.80999799999995</v>
      </c>
      <c r="G815">
        <v>80111904</v>
      </c>
    </row>
    <row r="816" spans="1:7" x14ac:dyDescent="0.25">
      <c r="A816" s="7">
        <v>42713</v>
      </c>
      <c r="B816">
        <v>769.94397000000004</v>
      </c>
      <c r="C816">
        <v>774.52801499999998</v>
      </c>
      <c r="D816">
        <v>769.64898700000003</v>
      </c>
      <c r="E816">
        <v>772.79400599999997</v>
      </c>
      <c r="F816">
        <v>772.79400599999997</v>
      </c>
      <c r="G816">
        <v>68705296</v>
      </c>
    </row>
    <row r="817" spans="1:7" x14ac:dyDescent="0.25">
      <c r="A817" s="7">
        <v>42714</v>
      </c>
      <c r="B817">
        <v>773.02301</v>
      </c>
      <c r="C817">
        <v>777.09198000000004</v>
      </c>
      <c r="D817">
        <v>772.90997300000004</v>
      </c>
      <c r="E817">
        <v>774.65002400000003</v>
      </c>
      <c r="F817">
        <v>774.65002400000003</v>
      </c>
      <c r="G817">
        <v>53843100</v>
      </c>
    </row>
    <row r="818" spans="1:7" x14ac:dyDescent="0.25">
      <c r="A818" s="7">
        <v>42715</v>
      </c>
      <c r="B818">
        <v>774.75201400000003</v>
      </c>
      <c r="C818">
        <v>774.79797399999995</v>
      </c>
      <c r="D818">
        <v>765.41198699999995</v>
      </c>
      <c r="E818">
        <v>769.73101799999995</v>
      </c>
      <c r="F818">
        <v>769.73101799999995</v>
      </c>
      <c r="G818">
        <v>57313400</v>
      </c>
    </row>
    <row r="819" spans="1:7" x14ac:dyDescent="0.25">
      <c r="A819" s="7">
        <v>42716</v>
      </c>
      <c r="B819">
        <v>770.03997800000002</v>
      </c>
      <c r="C819">
        <v>781.92199700000003</v>
      </c>
      <c r="D819">
        <v>770.03997800000002</v>
      </c>
      <c r="E819">
        <v>780.08697500000005</v>
      </c>
      <c r="F819">
        <v>780.08697500000005</v>
      </c>
      <c r="G819">
        <v>76571000</v>
      </c>
    </row>
    <row r="820" spans="1:7" x14ac:dyDescent="0.25">
      <c r="A820" s="7">
        <v>42717</v>
      </c>
      <c r="B820">
        <v>780.646973</v>
      </c>
      <c r="C820">
        <v>788.46002199999998</v>
      </c>
      <c r="D820">
        <v>777.96197500000005</v>
      </c>
      <c r="E820">
        <v>780.55602999999996</v>
      </c>
      <c r="F820">
        <v>780.55602999999996</v>
      </c>
      <c r="G820">
        <v>81645600</v>
      </c>
    </row>
    <row r="821" spans="1:7" x14ac:dyDescent="0.25">
      <c r="A821" s="7">
        <v>42718</v>
      </c>
      <c r="B821">
        <v>780.00500499999998</v>
      </c>
      <c r="C821">
        <v>782.033997</v>
      </c>
      <c r="D821">
        <v>776.83898899999997</v>
      </c>
      <c r="E821">
        <v>781.48101799999995</v>
      </c>
      <c r="F821">
        <v>781.48101799999995</v>
      </c>
      <c r="G821">
        <v>75979000</v>
      </c>
    </row>
    <row r="822" spans="1:7" x14ac:dyDescent="0.25">
      <c r="A822" s="7">
        <v>42719</v>
      </c>
      <c r="B822">
        <v>780.07000700000003</v>
      </c>
      <c r="C822">
        <v>781.43499799999995</v>
      </c>
      <c r="D822">
        <v>777.80200200000002</v>
      </c>
      <c r="E822">
        <v>778.08801300000005</v>
      </c>
      <c r="F822">
        <v>778.08801300000005</v>
      </c>
      <c r="G822">
        <v>81580096</v>
      </c>
    </row>
    <row r="823" spans="1:7" x14ac:dyDescent="0.25">
      <c r="A823" s="7">
        <v>42720</v>
      </c>
      <c r="B823">
        <v>778.96301300000005</v>
      </c>
      <c r="C823">
        <v>785.03198199999997</v>
      </c>
      <c r="D823">
        <v>778.96301300000005</v>
      </c>
      <c r="E823">
        <v>784.90698199999997</v>
      </c>
      <c r="F823">
        <v>784.90698199999997</v>
      </c>
      <c r="G823">
        <v>83608200</v>
      </c>
    </row>
    <row r="824" spans="1:7" x14ac:dyDescent="0.25">
      <c r="A824" s="7">
        <v>42721</v>
      </c>
      <c r="B824">
        <v>785.16601600000001</v>
      </c>
      <c r="C824">
        <v>792.50897199999997</v>
      </c>
      <c r="D824">
        <v>784.864014</v>
      </c>
      <c r="E824">
        <v>790.828979</v>
      </c>
      <c r="F824">
        <v>790.828979</v>
      </c>
      <c r="G824">
        <v>78989800</v>
      </c>
    </row>
    <row r="825" spans="1:7" x14ac:dyDescent="0.25">
      <c r="A825" s="7">
        <v>42722</v>
      </c>
      <c r="B825">
        <v>791.00799600000005</v>
      </c>
      <c r="C825">
        <v>794.73699999999997</v>
      </c>
      <c r="D825">
        <v>788.02600099999995</v>
      </c>
      <c r="E825">
        <v>790.53002900000001</v>
      </c>
      <c r="F825">
        <v>790.53002900000001</v>
      </c>
      <c r="G825">
        <v>60524400</v>
      </c>
    </row>
    <row r="826" spans="1:7" x14ac:dyDescent="0.25">
      <c r="A826" s="7">
        <v>42723</v>
      </c>
      <c r="B826">
        <v>790.69201699999996</v>
      </c>
      <c r="C826">
        <v>793.61102300000005</v>
      </c>
      <c r="D826">
        <v>790.32000700000003</v>
      </c>
      <c r="E826">
        <v>792.71398899999997</v>
      </c>
      <c r="F826">
        <v>792.71398899999997</v>
      </c>
      <c r="G826">
        <v>74886400</v>
      </c>
    </row>
    <row r="827" spans="1:7" x14ac:dyDescent="0.25">
      <c r="A827" s="7">
        <v>42724</v>
      </c>
      <c r="B827">
        <v>792.24700900000005</v>
      </c>
      <c r="C827">
        <v>801.33697500000005</v>
      </c>
      <c r="D827">
        <v>791.49700900000005</v>
      </c>
      <c r="E827">
        <v>800.87597700000003</v>
      </c>
      <c r="F827">
        <v>800.87597700000003</v>
      </c>
      <c r="G827">
        <v>99629296</v>
      </c>
    </row>
    <row r="828" spans="1:7" x14ac:dyDescent="0.25">
      <c r="A828" s="7">
        <v>42725</v>
      </c>
      <c r="B828">
        <v>800.64398200000005</v>
      </c>
      <c r="C828">
        <v>834.28100600000005</v>
      </c>
      <c r="D828">
        <v>799.40502900000001</v>
      </c>
      <c r="E828">
        <v>834.28100600000005</v>
      </c>
      <c r="F828">
        <v>834.28100600000005</v>
      </c>
      <c r="G828">
        <v>155576000</v>
      </c>
    </row>
    <row r="829" spans="1:7" x14ac:dyDescent="0.25">
      <c r="A829" s="7">
        <v>42726</v>
      </c>
      <c r="B829">
        <v>834.17999299999997</v>
      </c>
      <c r="C829">
        <v>875.78198199999997</v>
      </c>
      <c r="D829">
        <v>834.14898700000003</v>
      </c>
      <c r="E829">
        <v>864.53997800000002</v>
      </c>
      <c r="F829">
        <v>864.53997800000002</v>
      </c>
      <c r="G829">
        <v>200027008</v>
      </c>
    </row>
    <row r="830" spans="1:7" x14ac:dyDescent="0.25">
      <c r="A830" s="7">
        <v>42727</v>
      </c>
      <c r="B830">
        <v>864.88800000000003</v>
      </c>
      <c r="C830">
        <v>925.11700399999995</v>
      </c>
      <c r="D830">
        <v>864.67700200000002</v>
      </c>
      <c r="E830">
        <v>921.98400900000001</v>
      </c>
      <c r="F830">
        <v>921.98400900000001</v>
      </c>
      <c r="G830">
        <v>275564000</v>
      </c>
    </row>
    <row r="831" spans="1:7" x14ac:dyDescent="0.25">
      <c r="A831" s="7">
        <v>42728</v>
      </c>
      <c r="B831">
        <v>922.17999299999997</v>
      </c>
      <c r="C831">
        <v>923.47900400000003</v>
      </c>
      <c r="D831">
        <v>886.33502199999998</v>
      </c>
      <c r="E831">
        <v>898.82202099999995</v>
      </c>
      <c r="F831">
        <v>898.82202099999995</v>
      </c>
      <c r="G831">
        <v>137727008</v>
      </c>
    </row>
    <row r="832" spans="1:7" x14ac:dyDescent="0.25">
      <c r="A832" s="7">
        <v>42729</v>
      </c>
      <c r="B832">
        <v>899.65197799999999</v>
      </c>
      <c r="C832">
        <v>899.65197799999999</v>
      </c>
      <c r="D832">
        <v>862.42401099999995</v>
      </c>
      <c r="E832">
        <v>896.18298300000004</v>
      </c>
      <c r="F832">
        <v>896.18298300000004</v>
      </c>
      <c r="G832">
        <v>143664992</v>
      </c>
    </row>
    <row r="833" spans="1:7" x14ac:dyDescent="0.25">
      <c r="A833" s="7">
        <v>42730</v>
      </c>
      <c r="B833">
        <v>896.90502900000001</v>
      </c>
      <c r="C833">
        <v>913.18402100000003</v>
      </c>
      <c r="D833">
        <v>896.89801</v>
      </c>
      <c r="E833">
        <v>907.60998500000005</v>
      </c>
      <c r="F833">
        <v>907.60998500000005</v>
      </c>
      <c r="G833">
        <v>123771000</v>
      </c>
    </row>
    <row r="834" spans="1:7" x14ac:dyDescent="0.25">
      <c r="A834" s="7">
        <v>42731</v>
      </c>
      <c r="B834">
        <v>908.35400400000003</v>
      </c>
      <c r="C834">
        <v>940.04797399999995</v>
      </c>
      <c r="D834">
        <v>904.25500499999998</v>
      </c>
      <c r="E834">
        <v>933.19799799999998</v>
      </c>
      <c r="F834">
        <v>933.19799799999998</v>
      </c>
      <c r="G834">
        <v>167308000</v>
      </c>
    </row>
    <row r="835" spans="1:7" x14ac:dyDescent="0.25">
      <c r="A835" s="7">
        <v>42732</v>
      </c>
      <c r="B835">
        <v>934.83099400000003</v>
      </c>
      <c r="C835">
        <v>975.921021</v>
      </c>
      <c r="D835">
        <v>934.83099400000003</v>
      </c>
      <c r="E835">
        <v>975.921021</v>
      </c>
      <c r="F835">
        <v>975.921021</v>
      </c>
      <c r="G835">
        <v>236630000</v>
      </c>
    </row>
    <row r="836" spans="1:7" x14ac:dyDescent="0.25">
      <c r="A836" s="7">
        <v>42733</v>
      </c>
      <c r="B836">
        <v>975.125</v>
      </c>
      <c r="C836">
        <v>979.396973</v>
      </c>
      <c r="D836">
        <v>954.50299099999995</v>
      </c>
      <c r="E836">
        <v>973.49700900000005</v>
      </c>
      <c r="F836">
        <v>973.49700900000005</v>
      </c>
      <c r="G836">
        <v>199320000</v>
      </c>
    </row>
    <row r="837" spans="1:7" x14ac:dyDescent="0.25">
      <c r="A837" s="7">
        <v>42734</v>
      </c>
      <c r="B837">
        <v>972.53497300000004</v>
      </c>
      <c r="C837">
        <v>972.53497300000004</v>
      </c>
      <c r="D837">
        <v>934.83300799999995</v>
      </c>
      <c r="E837">
        <v>961.237976</v>
      </c>
      <c r="F837">
        <v>961.237976</v>
      </c>
      <c r="G837">
        <v>187474000</v>
      </c>
    </row>
    <row r="838" spans="1:7" x14ac:dyDescent="0.25">
      <c r="A838" s="7">
        <v>42735</v>
      </c>
      <c r="B838">
        <v>960.62701400000003</v>
      </c>
      <c r="C838">
        <v>963.74298099999999</v>
      </c>
      <c r="D838">
        <v>947.23602300000005</v>
      </c>
      <c r="E838">
        <v>963.74298099999999</v>
      </c>
      <c r="F838">
        <v>963.74298099999999</v>
      </c>
      <c r="G838">
        <v>99135104</v>
      </c>
    </row>
    <row r="839" spans="1:7" x14ac:dyDescent="0.25">
      <c r="A839" s="7">
        <v>42736</v>
      </c>
      <c r="B839">
        <v>963.65801999999996</v>
      </c>
      <c r="C839">
        <v>1003.080017</v>
      </c>
      <c r="D839">
        <v>958.69897500000002</v>
      </c>
      <c r="E839">
        <v>998.32501200000002</v>
      </c>
      <c r="F839">
        <v>998.32501200000002</v>
      </c>
      <c r="G839">
        <v>147775008</v>
      </c>
    </row>
    <row r="840" spans="1:7" x14ac:dyDescent="0.25">
      <c r="A840" s="7">
        <v>42737</v>
      </c>
      <c r="B840">
        <v>998.61700399999995</v>
      </c>
      <c r="C840">
        <v>1031.3900149999999</v>
      </c>
      <c r="D840">
        <v>996.70202600000005</v>
      </c>
      <c r="E840">
        <v>1021.75</v>
      </c>
      <c r="F840">
        <v>1021.75</v>
      </c>
      <c r="G840">
        <v>222184992</v>
      </c>
    </row>
    <row r="841" spans="1:7" x14ac:dyDescent="0.25">
      <c r="A841" s="7">
        <v>42738</v>
      </c>
      <c r="B841">
        <v>1021.599976</v>
      </c>
      <c r="C841">
        <v>1044.079956</v>
      </c>
      <c r="D841">
        <v>1021.599976</v>
      </c>
      <c r="E841">
        <v>1043.839966</v>
      </c>
      <c r="F841">
        <v>1043.839966</v>
      </c>
      <c r="G841">
        <v>185168000</v>
      </c>
    </row>
    <row r="842" spans="1:7" x14ac:dyDescent="0.25">
      <c r="A842" s="7">
        <v>42739</v>
      </c>
      <c r="B842">
        <v>1044.400024</v>
      </c>
      <c r="C842">
        <v>1159.420044</v>
      </c>
      <c r="D842">
        <v>1044.400024</v>
      </c>
      <c r="E842">
        <v>1154.7299800000001</v>
      </c>
      <c r="F842">
        <v>1154.7299800000001</v>
      </c>
      <c r="G842">
        <v>344945984</v>
      </c>
    </row>
    <row r="843" spans="1:7" x14ac:dyDescent="0.25">
      <c r="A843" s="7">
        <v>42740</v>
      </c>
      <c r="B843">
        <v>1156.7299800000001</v>
      </c>
      <c r="C843">
        <v>1191.099976</v>
      </c>
      <c r="D843">
        <v>910.41699200000005</v>
      </c>
      <c r="E843">
        <v>1013.380005</v>
      </c>
      <c r="F843">
        <v>1013.380005</v>
      </c>
      <c r="G843">
        <v>510199008</v>
      </c>
    </row>
    <row r="844" spans="1:7" x14ac:dyDescent="0.25">
      <c r="A844" s="7">
        <v>42741</v>
      </c>
      <c r="B844">
        <v>1014.23999</v>
      </c>
      <c r="C844">
        <v>1046.8100589999999</v>
      </c>
      <c r="D844">
        <v>883.94397000000004</v>
      </c>
      <c r="E844">
        <v>902.20098900000005</v>
      </c>
      <c r="F844">
        <v>902.20098900000005</v>
      </c>
      <c r="G844">
        <v>351876000</v>
      </c>
    </row>
    <row r="845" spans="1:7" x14ac:dyDescent="0.25">
      <c r="A845" s="7">
        <v>42742</v>
      </c>
      <c r="B845">
        <v>903.48699999999997</v>
      </c>
      <c r="C845">
        <v>908.58502199999998</v>
      </c>
      <c r="D845">
        <v>823.55602999999996</v>
      </c>
      <c r="E845">
        <v>908.58502199999998</v>
      </c>
      <c r="F845">
        <v>908.58502199999998</v>
      </c>
      <c r="G845">
        <v>279550016</v>
      </c>
    </row>
    <row r="846" spans="1:7" x14ac:dyDescent="0.25">
      <c r="A846" s="7">
        <v>42743</v>
      </c>
      <c r="B846">
        <v>908.17498799999998</v>
      </c>
      <c r="C846">
        <v>942.72399900000005</v>
      </c>
      <c r="D846">
        <v>887.24902299999997</v>
      </c>
      <c r="E846">
        <v>911.19897500000002</v>
      </c>
      <c r="F846">
        <v>911.19897500000002</v>
      </c>
      <c r="G846">
        <v>158715008</v>
      </c>
    </row>
    <row r="847" spans="1:7" x14ac:dyDescent="0.25">
      <c r="A847" s="7">
        <v>42744</v>
      </c>
      <c r="B847">
        <v>913.24401899999998</v>
      </c>
      <c r="C847">
        <v>913.68597399999999</v>
      </c>
      <c r="D847">
        <v>879.807007</v>
      </c>
      <c r="E847">
        <v>902.82800299999997</v>
      </c>
      <c r="F847">
        <v>902.82800299999997</v>
      </c>
      <c r="G847">
        <v>141876992</v>
      </c>
    </row>
    <row r="848" spans="1:7" x14ac:dyDescent="0.25">
      <c r="A848" s="7">
        <v>42745</v>
      </c>
      <c r="B848">
        <v>902.44000200000005</v>
      </c>
      <c r="C848">
        <v>914.87298599999997</v>
      </c>
      <c r="D848">
        <v>901.05999799999995</v>
      </c>
      <c r="E848">
        <v>907.67901600000005</v>
      </c>
      <c r="F848">
        <v>907.67901600000005</v>
      </c>
      <c r="G848">
        <v>115808000</v>
      </c>
    </row>
    <row r="849" spans="1:7" x14ac:dyDescent="0.25">
      <c r="A849" s="7">
        <v>42746</v>
      </c>
      <c r="B849">
        <v>908.11499000000003</v>
      </c>
      <c r="C849">
        <v>919.44799799999998</v>
      </c>
      <c r="D849">
        <v>762.76501499999995</v>
      </c>
      <c r="E849">
        <v>777.75701900000001</v>
      </c>
      <c r="F849">
        <v>777.75701900000001</v>
      </c>
      <c r="G849">
        <v>310928992</v>
      </c>
    </row>
    <row r="850" spans="1:7" x14ac:dyDescent="0.25">
      <c r="A850" s="7">
        <v>42747</v>
      </c>
      <c r="B850">
        <v>775.17797900000005</v>
      </c>
      <c r="C850">
        <v>826.24597200000005</v>
      </c>
      <c r="D850">
        <v>755.75598100000002</v>
      </c>
      <c r="E850">
        <v>804.83398399999999</v>
      </c>
      <c r="F850">
        <v>804.83398399999999</v>
      </c>
      <c r="G850">
        <v>222326000</v>
      </c>
    </row>
    <row r="851" spans="1:7" x14ac:dyDescent="0.25">
      <c r="A851" s="7">
        <v>42748</v>
      </c>
      <c r="B851">
        <v>803.73699999999997</v>
      </c>
      <c r="C851">
        <v>829.00097700000003</v>
      </c>
      <c r="D851">
        <v>780.00299099999995</v>
      </c>
      <c r="E851">
        <v>823.98400900000001</v>
      </c>
      <c r="F851">
        <v>823.98400900000001</v>
      </c>
      <c r="G851">
        <v>168968000</v>
      </c>
    </row>
    <row r="852" spans="1:7" x14ac:dyDescent="0.25">
      <c r="A852" s="7">
        <v>42749</v>
      </c>
      <c r="B852">
        <v>825.14202899999998</v>
      </c>
      <c r="C852">
        <v>835.08502199999998</v>
      </c>
      <c r="D852">
        <v>812.45599400000003</v>
      </c>
      <c r="E852">
        <v>818.41198699999995</v>
      </c>
      <c r="F852">
        <v>818.41198699999995</v>
      </c>
      <c r="G852">
        <v>93063296</v>
      </c>
    </row>
    <row r="853" spans="1:7" x14ac:dyDescent="0.25">
      <c r="A853" s="7">
        <v>42750</v>
      </c>
      <c r="B853">
        <v>818.14202899999998</v>
      </c>
      <c r="C853">
        <v>823.307007</v>
      </c>
      <c r="D853">
        <v>812.87097200000005</v>
      </c>
      <c r="E853">
        <v>821.79797399999995</v>
      </c>
      <c r="F853">
        <v>821.79797399999995</v>
      </c>
      <c r="G853">
        <v>71013600</v>
      </c>
    </row>
    <row r="854" spans="1:7" x14ac:dyDescent="0.25">
      <c r="A854" s="7">
        <v>42751</v>
      </c>
      <c r="B854">
        <v>821.78301999999996</v>
      </c>
      <c r="C854">
        <v>834.53002900000001</v>
      </c>
      <c r="D854">
        <v>820.27099599999997</v>
      </c>
      <c r="E854">
        <v>831.533997</v>
      </c>
      <c r="F854">
        <v>831.533997</v>
      </c>
      <c r="G854">
        <v>82755200</v>
      </c>
    </row>
    <row r="855" spans="1:7" x14ac:dyDescent="0.25">
      <c r="A855" s="7">
        <v>42752</v>
      </c>
      <c r="B855">
        <v>830.94598399999995</v>
      </c>
      <c r="C855">
        <v>910.56097399999999</v>
      </c>
      <c r="D855">
        <v>830.796021</v>
      </c>
      <c r="E855">
        <v>907.93798800000002</v>
      </c>
      <c r="F855">
        <v>907.93798800000002</v>
      </c>
      <c r="G855">
        <v>155095008</v>
      </c>
    </row>
    <row r="856" spans="1:7" x14ac:dyDescent="0.25">
      <c r="A856" s="7">
        <v>42753</v>
      </c>
      <c r="B856">
        <v>909.37298599999997</v>
      </c>
      <c r="C856">
        <v>917.49902299999997</v>
      </c>
      <c r="D856">
        <v>858.30401600000005</v>
      </c>
      <c r="E856">
        <v>886.61798099999999</v>
      </c>
      <c r="F856">
        <v>886.61798099999999</v>
      </c>
      <c r="G856">
        <v>225676992</v>
      </c>
    </row>
    <row r="857" spans="1:7" x14ac:dyDescent="0.25">
      <c r="A857" s="7">
        <v>42754</v>
      </c>
      <c r="B857">
        <v>888.33502199999998</v>
      </c>
      <c r="C857">
        <v>904.614014</v>
      </c>
      <c r="D857">
        <v>884.33801300000005</v>
      </c>
      <c r="E857">
        <v>899.07299799999998</v>
      </c>
      <c r="F857">
        <v>899.07299799999998</v>
      </c>
      <c r="G857">
        <v>105625000</v>
      </c>
    </row>
    <row r="858" spans="1:7" x14ac:dyDescent="0.25">
      <c r="A858" s="7">
        <v>42755</v>
      </c>
      <c r="B858">
        <v>898.17199700000003</v>
      </c>
      <c r="C858">
        <v>899.39801</v>
      </c>
      <c r="D858">
        <v>887.00799600000005</v>
      </c>
      <c r="E858">
        <v>895.02600099999995</v>
      </c>
      <c r="F858">
        <v>895.02600099999995</v>
      </c>
      <c r="G858">
        <v>86728400</v>
      </c>
    </row>
    <row r="859" spans="1:7" x14ac:dyDescent="0.25">
      <c r="A859" s="7">
        <v>42756</v>
      </c>
      <c r="B859">
        <v>895.54901099999995</v>
      </c>
      <c r="C859">
        <v>927.36700399999995</v>
      </c>
      <c r="D859">
        <v>895.53497300000004</v>
      </c>
      <c r="E859">
        <v>921.78900099999998</v>
      </c>
      <c r="F859">
        <v>921.78900099999998</v>
      </c>
      <c r="G859">
        <v>111158000</v>
      </c>
    </row>
    <row r="860" spans="1:7" x14ac:dyDescent="0.25">
      <c r="A860" s="7">
        <v>42757</v>
      </c>
      <c r="B860">
        <v>922.205017</v>
      </c>
      <c r="C860">
        <v>937.52502400000003</v>
      </c>
      <c r="D860">
        <v>897.56402600000001</v>
      </c>
      <c r="E860">
        <v>924.67297399999995</v>
      </c>
      <c r="F860">
        <v>924.67297399999995</v>
      </c>
      <c r="G860">
        <v>116573000</v>
      </c>
    </row>
    <row r="861" spans="1:7" x14ac:dyDescent="0.25">
      <c r="A861" s="7">
        <v>42758</v>
      </c>
      <c r="B861">
        <v>925.49902299999997</v>
      </c>
      <c r="C861">
        <v>928.26599099999999</v>
      </c>
      <c r="D861">
        <v>916.737976</v>
      </c>
      <c r="E861">
        <v>921.012024</v>
      </c>
      <c r="F861">
        <v>921.012024</v>
      </c>
      <c r="G861">
        <v>73588600</v>
      </c>
    </row>
    <row r="862" spans="1:7" x14ac:dyDescent="0.25">
      <c r="A862" s="7">
        <v>42759</v>
      </c>
      <c r="B862">
        <v>910.67700200000002</v>
      </c>
      <c r="C862">
        <v>924.14502000000005</v>
      </c>
      <c r="D862">
        <v>892.28601100000003</v>
      </c>
      <c r="E862">
        <v>892.68701199999998</v>
      </c>
      <c r="F862">
        <v>892.68701199999998</v>
      </c>
      <c r="G862">
        <v>111349000</v>
      </c>
    </row>
    <row r="863" spans="1:7" x14ac:dyDescent="0.25">
      <c r="A863" s="7">
        <v>42760</v>
      </c>
      <c r="B863">
        <v>891.92401099999995</v>
      </c>
      <c r="C863">
        <v>903.25201400000003</v>
      </c>
      <c r="D863">
        <v>891.68701199999998</v>
      </c>
      <c r="E863">
        <v>901.54199200000005</v>
      </c>
      <c r="F863">
        <v>901.54199200000005</v>
      </c>
      <c r="G863">
        <v>120831000</v>
      </c>
    </row>
    <row r="864" spans="1:7" x14ac:dyDescent="0.25">
      <c r="A864" s="7">
        <v>42761</v>
      </c>
      <c r="B864">
        <v>902.39502000000005</v>
      </c>
      <c r="C864">
        <v>919.32598900000005</v>
      </c>
      <c r="D864">
        <v>902.22399900000005</v>
      </c>
      <c r="E864">
        <v>917.58599900000002</v>
      </c>
      <c r="F864">
        <v>917.58599900000002</v>
      </c>
      <c r="G864">
        <v>131958000</v>
      </c>
    </row>
    <row r="865" spans="1:7" x14ac:dyDescent="0.25">
      <c r="A865" s="7">
        <v>42762</v>
      </c>
      <c r="B865">
        <v>918.35900900000001</v>
      </c>
      <c r="C865">
        <v>923.22302200000001</v>
      </c>
      <c r="D865">
        <v>915.84600799999998</v>
      </c>
      <c r="E865">
        <v>919.75</v>
      </c>
      <c r="F865">
        <v>919.75</v>
      </c>
      <c r="G865">
        <v>125594000</v>
      </c>
    </row>
    <row r="866" spans="1:7" x14ac:dyDescent="0.25">
      <c r="A866" s="7">
        <v>42763</v>
      </c>
      <c r="B866">
        <v>919.81097399999999</v>
      </c>
      <c r="C866">
        <v>923.91101100000003</v>
      </c>
      <c r="D866">
        <v>919.81097399999999</v>
      </c>
      <c r="E866">
        <v>921.59002699999996</v>
      </c>
      <c r="F866">
        <v>921.59002699999996</v>
      </c>
      <c r="G866">
        <v>68979600</v>
      </c>
    </row>
    <row r="867" spans="1:7" x14ac:dyDescent="0.25">
      <c r="A867" s="7">
        <v>42764</v>
      </c>
      <c r="B867">
        <v>922.06701699999996</v>
      </c>
      <c r="C867">
        <v>923.41803000000004</v>
      </c>
      <c r="D867">
        <v>919.14801</v>
      </c>
      <c r="E867">
        <v>919.49597200000005</v>
      </c>
      <c r="F867">
        <v>919.49597200000005</v>
      </c>
      <c r="G867">
        <v>60851700</v>
      </c>
    </row>
    <row r="868" spans="1:7" x14ac:dyDescent="0.25">
      <c r="A868" s="7">
        <v>42765</v>
      </c>
      <c r="B868">
        <v>920.15100099999995</v>
      </c>
      <c r="C868">
        <v>923.04797399999995</v>
      </c>
      <c r="D868">
        <v>919.47399900000005</v>
      </c>
      <c r="E868">
        <v>920.38201900000001</v>
      </c>
      <c r="F868">
        <v>920.38201900000001</v>
      </c>
      <c r="G868">
        <v>78227296</v>
      </c>
    </row>
    <row r="869" spans="1:7" x14ac:dyDescent="0.25">
      <c r="A869" s="7">
        <v>42766</v>
      </c>
      <c r="B869">
        <v>920.95898399999999</v>
      </c>
      <c r="C869">
        <v>972.01898200000005</v>
      </c>
      <c r="D869">
        <v>920.95898399999999</v>
      </c>
      <c r="E869">
        <v>970.40301499999998</v>
      </c>
      <c r="F869">
        <v>970.40301499999998</v>
      </c>
      <c r="G869">
        <v>164582000</v>
      </c>
    </row>
    <row r="870" spans="1:7" x14ac:dyDescent="0.25">
      <c r="A870" s="7">
        <v>42767</v>
      </c>
      <c r="B870">
        <v>970.94097899999997</v>
      </c>
      <c r="C870">
        <v>989.114014</v>
      </c>
      <c r="D870">
        <v>970.74200399999995</v>
      </c>
      <c r="E870">
        <v>989.02301</v>
      </c>
      <c r="F870">
        <v>989.02301</v>
      </c>
      <c r="G870">
        <v>150110000</v>
      </c>
    </row>
    <row r="871" spans="1:7" x14ac:dyDescent="0.25">
      <c r="A871" s="7">
        <v>42768</v>
      </c>
      <c r="B871">
        <v>990.00097700000003</v>
      </c>
      <c r="C871">
        <v>1013.52002</v>
      </c>
      <c r="D871">
        <v>983.22100799999998</v>
      </c>
      <c r="E871">
        <v>1011.799988</v>
      </c>
      <c r="F871">
        <v>1011.799988</v>
      </c>
      <c r="G871">
        <v>145820992</v>
      </c>
    </row>
    <row r="872" spans="1:7" x14ac:dyDescent="0.25">
      <c r="A872" s="7">
        <v>42769</v>
      </c>
      <c r="B872">
        <v>1011.460022</v>
      </c>
      <c r="C872">
        <v>1033.869995</v>
      </c>
      <c r="D872">
        <v>1008.789978</v>
      </c>
      <c r="E872">
        <v>1029.910034</v>
      </c>
      <c r="F872">
        <v>1029.910034</v>
      </c>
      <c r="G872">
        <v>201278000</v>
      </c>
    </row>
    <row r="873" spans="1:7" x14ac:dyDescent="0.25">
      <c r="A873" s="7">
        <v>42770</v>
      </c>
      <c r="B873">
        <v>1031.329956</v>
      </c>
      <c r="C873">
        <v>1045.900024</v>
      </c>
      <c r="D873">
        <v>1015.159973</v>
      </c>
      <c r="E873">
        <v>1042.900024</v>
      </c>
      <c r="F873">
        <v>1042.900024</v>
      </c>
      <c r="G873">
        <v>155064000</v>
      </c>
    </row>
    <row r="874" spans="1:7" x14ac:dyDescent="0.25">
      <c r="A874" s="7">
        <v>42771</v>
      </c>
      <c r="B874">
        <v>1043.5200199999999</v>
      </c>
      <c r="C874">
        <v>1043.630005</v>
      </c>
      <c r="D874">
        <v>1022.369995</v>
      </c>
      <c r="E874">
        <v>1027.339966</v>
      </c>
      <c r="F874">
        <v>1027.339966</v>
      </c>
      <c r="G874">
        <v>114208000</v>
      </c>
    </row>
    <row r="875" spans="1:7" x14ac:dyDescent="0.25">
      <c r="A875" s="7">
        <v>42772</v>
      </c>
      <c r="B875">
        <v>1028.400024</v>
      </c>
      <c r="C875">
        <v>1044.6400149999999</v>
      </c>
      <c r="D875">
        <v>1028.160034</v>
      </c>
      <c r="E875">
        <v>1038.150024</v>
      </c>
      <c r="F875">
        <v>1038.150024</v>
      </c>
      <c r="G875">
        <v>111762000</v>
      </c>
    </row>
    <row r="876" spans="1:7" x14ac:dyDescent="0.25">
      <c r="A876" s="7">
        <v>42773</v>
      </c>
      <c r="B876">
        <v>1040.1400149999999</v>
      </c>
      <c r="C876">
        <v>1061.9300539999999</v>
      </c>
      <c r="D876">
        <v>1040.1400149999999</v>
      </c>
      <c r="E876">
        <v>1061.349976</v>
      </c>
      <c r="F876">
        <v>1061.349976</v>
      </c>
      <c r="G876">
        <v>146007008</v>
      </c>
    </row>
    <row r="877" spans="1:7" x14ac:dyDescent="0.25">
      <c r="A877" s="7">
        <v>42774</v>
      </c>
      <c r="B877">
        <v>1062.3199460000001</v>
      </c>
      <c r="C877">
        <v>1078.969971</v>
      </c>
      <c r="D877">
        <v>1037.48999</v>
      </c>
      <c r="E877">
        <v>1063.0699460000001</v>
      </c>
      <c r="F877">
        <v>1063.0699460000001</v>
      </c>
      <c r="G877">
        <v>201855008</v>
      </c>
    </row>
    <row r="878" spans="1:7" x14ac:dyDescent="0.25">
      <c r="A878" s="7">
        <v>42775</v>
      </c>
      <c r="B878">
        <v>1064.6999510000001</v>
      </c>
      <c r="C878">
        <v>1088.98999</v>
      </c>
      <c r="D878">
        <v>953.34399399999995</v>
      </c>
      <c r="E878">
        <v>994.38299600000005</v>
      </c>
      <c r="F878">
        <v>994.38299600000005</v>
      </c>
      <c r="G878">
        <v>407220000</v>
      </c>
    </row>
    <row r="879" spans="1:7" x14ac:dyDescent="0.25">
      <c r="A879" s="7">
        <v>42776</v>
      </c>
      <c r="B879">
        <v>995.63201900000001</v>
      </c>
      <c r="C879">
        <v>998.90502900000001</v>
      </c>
      <c r="D879">
        <v>946.69097899999997</v>
      </c>
      <c r="E879">
        <v>988.67401099999995</v>
      </c>
      <c r="F879">
        <v>988.67401099999995</v>
      </c>
      <c r="G879">
        <v>190452000</v>
      </c>
    </row>
    <row r="880" spans="1:7" x14ac:dyDescent="0.25">
      <c r="A880" s="7">
        <v>42777</v>
      </c>
      <c r="B880">
        <v>988.89801</v>
      </c>
      <c r="C880">
        <v>1009.289978</v>
      </c>
      <c r="D880">
        <v>982.830017</v>
      </c>
      <c r="E880">
        <v>1004.450012</v>
      </c>
      <c r="F880">
        <v>1004.450012</v>
      </c>
      <c r="G880">
        <v>102261000</v>
      </c>
    </row>
    <row r="881" spans="1:7" x14ac:dyDescent="0.25">
      <c r="A881" s="7">
        <v>42778</v>
      </c>
      <c r="B881">
        <v>1003.52002</v>
      </c>
      <c r="C881">
        <v>1004.76001</v>
      </c>
      <c r="D881">
        <v>996.921021</v>
      </c>
      <c r="E881">
        <v>999.18102999999996</v>
      </c>
      <c r="F881">
        <v>999.18102999999996</v>
      </c>
      <c r="G881">
        <v>67530000</v>
      </c>
    </row>
    <row r="882" spans="1:7" x14ac:dyDescent="0.25">
      <c r="A882" s="7">
        <v>42779</v>
      </c>
      <c r="B882">
        <v>998.88500999999997</v>
      </c>
      <c r="C882">
        <v>1002.099976</v>
      </c>
      <c r="D882">
        <v>976.00201400000003</v>
      </c>
      <c r="E882">
        <v>990.64202899999998</v>
      </c>
      <c r="F882">
        <v>990.64202899999998</v>
      </c>
      <c r="G882">
        <v>100607000</v>
      </c>
    </row>
    <row r="883" spans="1:7" x14ac:dyDescent="0.25">
      <c r="A883" s="7">
        <v>42780</v>
      </c>
      <c r="B883">
        <v>991.73498500000005</v>
      </c>
      <c r="C883">
        <v>1011.51001</v>
      </c>
      <c r="D883">
        <v>986.47100799999998</v>
      </c>
      <c r="E883">
        <v>1004.549988</v>
      </c>
      <c r="F883">
        <v>1004.549988</v>
      </c>
      <c r="G883">
        <v>137946000</v>
      </c>
    </row>
    <row r="884" spans="1:7" x14ac:dyDescent="0.25">
      <c r="A884" s="7">
        <v>42781</v>
      </c>
      <c r="B884">
        <v>1006.210022</v>
      </c>
      <c r="C884">
        <v>1008.840027</v>
      </c>
      <c r="D884">
        <v>1001.580017</v>
      </c>
      <c r="E884">
        <v>1007.47998</v>
      </c>
      <c r="F884">
        <v>1007.47998</v>
      </c>
      <c r="G884">
        <v>89759400</v>
      </c>
    </row>
    <row r="885" spans="1:7" x14ac:dyDescent="0.25">
      <c r="A885" s="7">
        <v>42782</v>
      </c>
      <c r="B885">
        <v>1007.650024</v>
      </c>
      <c r="C885">
        <v>1033.369995</v>
      </c>
      <c r="D885">
        <v>1007.650024</v>
      </c>
      <c r="E885">
        <v>1027.4399410000001</v>
      </c>
      <c r="F885">
        <v>1027.4399410000001</v>
      </c>
      <c r="G885">
        <v>122277000</v>
      </c>
    </row>
    <row r="886" spans="1:7" x14ac:dyDescent="0.25">
      <c r="A886" s="7">
        <v>42783</v>
      </c>
      <c r="B886">
        <v>1026.119995</v>
      </c>
      <c r="C886">
        <v>1053.170044</v>
      </c>
      <c r="D886">
        <v>1025.6400149999999</v>
      </c>
      <c r="E886">
        <v>1046.209961</v>
      </c>
      <c r="F886">
        <v>1046.209961</v>
      </c>
      <c r="G886">
        <v>136474000</v>
      </c>
    </row>
    <row r="887" spans="1:7" x14ac:dyDescent="0.25">
      <c r="A887" s="7">
        <v>42784</v>
      </c>
      <c r="B887">
        <v>1049.209961</v>
      </c>
      <c r="C887">
        <v>1061.099976</v>
      </c>
      <c r="D887">
        <v>1046.959961</v>
      </c>
      <c r="E887">
        <v>1054.420044</v>
      </c>
      <c r="F887">
        <v>1054.420044</v>
      </c>
      <c r="G887">
        <v>99073504</v>
      </c>
    </row>
    <row r="888" spans="1:7" x14ac:dyDescent="0.25">
      <c r="A888" s="7">
        <v>42785</v>
      </c>
      <c r="B888">
        <v>1054.76001</v>
      </c>
      <c r="C888">
        <v>1056.8100589999999</v>
      </c>
      <c r="D888">
        <v>1043.459961</v>
      </c>
      <c r="E888">
        <v>1047.869995</v>
      </c>
      <c r="F888">
        <v>1047.869995</v>
      </c>
      <c r="G888">
        <v>77423296</v>
      </c>
    </row>
    <row r="889" spans="1:7" x14ac:dyDescent="0.25">
      <c r="A889" s="7">
        <v>42786</v>
      </c>
      <c r="B889">
        <v>1048.6899410000001</v>
      </c>
      <c r="C889">
        <v>1080.48999</v>
      </c>
      <c r="D889">
        <v>1041.6899410000001</v>
      </c>
      <c r="E889">
        <v>1079.9799800000001</v>
      </c>
      <c r="F889">
        <v>1079.9799800000001</v>
      </c>
      <c r="G889">
        <v>109478000</v>
      </c>
    </row>
    <row r="890" spans="1:7" x14ac:dyDescent="0.25">
      <c r="A890" s="7">
        <v>42787</v>
      </c>
      <c r="B890">
        <v>1079.280029</v>
      </c>
      <c r="C890">
        <v>1117.25</v>
      </c>
      <c r="D890">
        <v>1076.9300539999999</v>
      </c>
      <c r="E890">
        <v>1115.3000489999999</v>
      </c>
      <c r="F890">
        <v>1115.3000489999999</v>
      </c>
      <c r="G890">
        <v>186868992</v>
      </c>
    </row>
    <row r="891" spans="1:7" x14ac:dyDescent="0.25">
      <c r="A891" s="7">
        <v>42788</v>
      </c>
      <c r="B891">
        <v>1114.8000489999999</v>
      </c>
      <c r="C891">
        <v>1125.3900149999999</v>
      </c>
      <c r="D891">
        <v>1100.5500489999999</v>
      </c>
      <c r="E891">
        <v>1117.4399410000001</v>
      </c>
      <c r="F891">
        <v>1117.4399410000001</v>
      </c>
      <c r="G891">
        <v>136100000</v>
      </c>
    </row>
    <row r="892" spans="1:7" x14ac:dyDescent="0.25">
      <c r="A892" s="7">
        <v>42789</v>
      </c>
      <c r="B892">
        <v>1117.2700199999999</v>
      </c>
      <c r="C892">
        <v>1176.619995</v>
      </c>
      <c r="D892">
        <v>1116.959961</v>
      </c>
      <c r="E892">
        <v>1166.719971</v>
      </c>
      <c r="F892">
        <v>1166.719971</v>
      </c>
      <c r="G892">
        <v>189454000</v>
      </c>
    </row>
    <row r="893" spans="1:7" x14ac:dyDescent="0.25">
      <c r="A893" s="7">
        <v>42790</v>
      </c>
      <c r="B893">
        <v>1172.709961</v>
      </c>
      <c r="C893">
        <v>1200.3900149999999</v>
      </c>
      <c r="D893">
        <v>1131.959961</v>
      </c>
      <c r="E893">
        <v>1173.6800539999999</v>
      </c>
      <c r="F893">
        <v>1173.6800539999999</v>
      </c>
      <c r="G893">
        <v>330759008</v>
      </c>
    </row>
    <row r="894" spans="1:7" x14ac:dyDescent="0.25">
      <c r="A894" s="7">
        <v>42791</v>
      </c>
      <c r="B894">
        <v>1170.410034</v>
      </c>
      <c r="C894">
        <v>1174.849976</v>
      </c>
      <c r="D894">
        <v>1124.589966</v>
      </c>
      <c r="E894">
        <v>1143.839966</v>
      </c>
      <c r="F894">
        <v>1143.839966</v>
      </c>
      <c r="G894">
        <v>139960992</v>
      </c>
    </row>
    <row r="895" spans="1:7" x14ac:dyDescent="0.25">
      <c r="A895" s="7">
        <v>42792</v>
      </c>
      <c r="B895">
        <v>1144.2700199999999</v>
      </c>
      <c r="C895">
        <v>1167.469971</v>
      </c>
      <c r="D895">
        <v>1130.1999510000001</v>
      </c>
      <c r="E895">
        <v>1165.1999510000001</v>
      </c>
      <c r="F895">
        <v>1165.1999510000001</v>
      </c>
      <c r="G895">
        <v>116486000</v>
      </c>
    </row>
    <row r="896" spans="1:7" x14ac:dyDescent="0.25">
      <c r="A896" s="7">
        <v>42793</v>
      </c>
      <c r="B896">
        <v>1163.780029</v>
      </c>
      <c r="C896">
        <v>1181.9799800000001</v>
      </c>
      <c r="D896">
        <v>1163.380005</v>
      </c>
      <c r="E896">
        <v>1179.969971</v>
      </c>
      <c r="F896">
        <v>1179.969971</v>
      </c>
      <c r="G896">
        <v>131570000</v>
      </c>
    </row>
    <row r="897" spans="1:7" x14ac:dyDescent="0.25">
      <c r="A897" s="7">
        <v>42794</v>
      </c>
      <c r="B897">
        <v>1180.719971</v>
      </c>
      <c r="C897">
        <v>1193.25</v>
      </c>
      <c r="D897">
        <v>1171.8199460000001</v>
      </c>
      <c r="E897">
        <v>1179.969971</v>
      </c>
      <c r="F897">
        <v>1179.969971</v>
      </c>
      <c r="G897">
        <v>184956000</v>
      </c>
    </row>
    <row r="898" spans="1:7" x14ac:dyDescent="0.25">
      <c r="A898" s="7">
        <v>42795</v>
      </c>
      <c r="B898">
        <v>1180.040039</v>
      </c>
      <c r="C898">
        <v>1222.5</v>
      </c>
      <c r="D898">
        <v>1179.6899410000001</v>
      </c>
      <c r="E898">
        <v>1222.5</v>
      </c>
      <c r="F898">
        <v>1222.5</v>
      </c>
      <c r="G898">
        <v>229056992</v>
      </c>
    </row>
    <row r="899" spans="1:7" x14ac:dyDescent="0.25">
      <c r="A899" s="7">
        <v>42796</v>
      </c>
      <c r="B899">
        <v>1224.6800539999999</v>
      </c>
      <c r="C899">
        <v>1262.130005</v>
      </c>
      <c r="D899">
        <v>1215.619995</v>
      </c>
      <c r="E899">
        <v>1251.01001</v>
      </c>
      <c r="F899">
        <v>1251.01001</v>
      </c>
      <c r="G899">
        <v>368275008</v>
      </c>
    </row>
    <row r="900" spans="1:7" x14ac:dyDescent="0.25">
      <c r="A900" s="7">
        <v>42797</v>
      </c>
      <c r="B900">
        <v>1250.709961</v>
      </c>
      <c r="C900">
        <v>1280.3100589999999</v>
      </c>
      <c r="D900">
        <v>1250.709961</v>
      </c>
      <c r="E900">
        <v>1274.98999</v>
      </c>
      <c r="F900">
        <v>1274.98999</v>
      </c>
      <c r="G900">
        <v>315739008</v>
      </c>
    </row>
    <row r="901" spans="1:7" x14ac:dyDescent="0.25">
      <c r="A901" s="7">
        <v>42798</v>
      </c>
      <c r="B901">
        <v>1277.4300539999999</v>
      </c>
      <c r="C901">
        <v>1279.400024</v>
      </c>
      <c r="D901">
        <v>1230.51001</v>
      </c>
      <c r="E901">
        <v>1255.150024</v>
      </c>
      <c r="F901">
        <v>1255.150024</v>
      </c>
      <c r="G901">
        <v>183270000</v>
      </c>
    </row>
    <row r="902" spans="1:7" x14ac:dyDescent="0.25">
      <c r="A902" s="7">
        <v>42799</v>
      </c>
      <c r="B902">
        <v>1254.290039</v>
      </c>
      <c r="C902">
        <v>1267.290039</v>
      </c>
      <c r="D902">
        <v>1238.0600589999999</v>
      </c>
      <c r="E902">
        <v>1267.119995</v>
      </c>
      <c r="F902">
        <v>1267.119995</v>
      </c>
      <c r="G902">
        <v>134127000</v>
      </c>
    </row>
    <row r="903" spans="1:7" x14ac:dyDescent="0.25">
      <c r="A903" s="7">
        <v>42800</v>
      </c>
      <c r="B903">
        <v>1267.469971</v>
      </c>
      <c r="C903">
        <v>1276</v>
      </c>
      <c r="D903">
        <v>1264.599976</v>
      </c>
      <c r="E903">
        <v>1272.829956</v>
      </c>
      <c r="F903">
        <v>1272.829956</v>
      </c>
      <c r="G903">
        <v>153656992</v>
      </c>
    </row>
    <row r="904" spans="1:7" x14ac:dyDescent="0.25">
      <c r="A904" s="7">
        <v>42801</v>
      </c>
      <c r="B904">
        <v>1273.209961</v>
      </c>
      <c r="C904">
        <v>1275.5500489999999</v>
      </c>
      <c r="D904">
        <v>1204.8000489999999</v>
      </c>
      <c r="E904">
        <v>1223.540039</v>
      </c>
      <c r="F904">
        <v>1223.540039</v>
      </c>
      <c r="G904">
        <v>291256000</v>
      </c>
    </row>
    <row r="905" spans="1:7" x14ac:dyDescent="0.25">
      <c r="A905" s="7">
        <v>42802</v>
      </c>
      <c r="B905">
        <v>1223.2299800000001</v>
      </c>
      <c r="C905">
        <v>1232.160034</v>
      </c>
      <c r="D905">
        <v>1148.079956</v>
      </c>
      <c r="E905">
        <v>1150</v>
      </c>
      <c r="F905">
        <v>1150</v>
      </c>
      <c r="G905">
        <v>332603008</v>
      </c>
    </row>
    <row r="906" spans="1:7" x14ac:dyDescent="0.25">
      <c r="A906" s="7">
        <v>42803</v>
      </c>
      <c r="B906">
        <v>1150.349976</v>
      </c>
      <c r="C906">
        <v>1197.459961</v>
      </c>
      <c r="D906">
        <v>1141.2299800000001</v>
      </c>
      <c r="E906">
        <v>1188.48999</v>
      </c>
      <c r="F906">
        <v>1188.48999</v>
      </c>
      <c r="G906">
        <v>212283008</v>
      </c>
    </row>
    <row r="907" spans="1:7" x14ac:dyDescent="0.25">
      <c r="A907" s="7">
        <v>42804</v>
      </c>
      <c r="B907">
        <v>1189.3599850000001</v>
      </c>
      <c r="C907">
        <v>1270.469971</v>
      </c>
      <c r="D907">
        <v>1077.25</v>
      </c>
      <c r="E907">
        <v>1116.719971</v>
      </c>
      <c r="F907">
        <v>1116.719971</v>
      </c>
      <c r="G907">
        <v>563795968</v>
      </c>
    </row>
    <row r="908" spans="1:7" x14ac:dyDescent="0.25">
      <c r="A908" s="7">
        <v>42805</v>
      </c>
      <c r="B908">
        <v>1116.3199460000001</v>
      </c>
      <c r="C908">
        <v>1193.829956</v>
      </c>
      <c r="D908">
        <v>1116.3199460000001</v>
      </c>
      <c r="E908">
        <v>1175.829956</v>
      </c>
      <c r="F908">
        <v>1175.829956</v>
      </c>
      <c r="G908">
        <v>283320000</v>
      </c>
    </row>
    <row r="909" spans="1:7" x14ac:dyDescent="0.25">
      <c r="A909" s="7">
        <v>42806</v>
      </c>
      <c r="B909">
        <v>1176.619995</v>
      </c>
      <c r="C909">
        <v>1226.9799800000001</v>
      </c>
      <c r="D909">
        <v>1175.3599850000001</v>
      </c>
      <c r="E909">
        <v>1221.380005</v>
      </c>
      <c r="F909">
        <v>1221.380005</v>
      </c>
      <c r="G909">
        <v>227176000</v>
      </c>
    </row>
    <row r="910" spans="1:7" x14ac:dyDescent="0.25">
      <c r="A910" s="7">
        <v>42807</v>
      </c>
      <c r="B910">
        <v>1221.780029</v>
      </c>
      <c r="C910">
        <v>1237.369995</v>
      </c>
      <c r="D910">
        <v>1217.030029</v>
      </c>
      <c r="E910">
        <v>1231.920044</v>
      </c>
      <c r="F910">
        <v>1231.920044</v>
      </c>
      <c r="G910">
        <v>380276992</v>
      </c>
    </row>
    <row r="911" spans="1:7" x14ac:dyDescent="0.25">
      <c r="A911" s="7">
        <v>42808</v>
      </c>
      <c r="B911">
        <v>1232.160034</v>
      </c>
      <c r="C911">
        <v>1244.8100589999999</v>
      </c>
      <c r="D911">
        <v>1220.719971</v>
      </c>
      <c r="E911">
        <v>1240</v>
      </c>
      <c r="F911">
        <v>1240</v>
      </c>
      <c r="G911">
        <v>245306000</v>
      </c>
    </row>
    <row r="912" spans="1:7" x14ac:dyDescent="0.25">
      <c r="A912" s="7">
        <v>42809</v>
      </c>
      <c r="B912">
        <v>1240.160034</v>
      </c>
      <c r="C912">
        <v>1251.6099850000001</v>
      </c>
      <c r="D912">
        <v>1239.75</v>
      </c>
      <c r="E912">
        <v>1249.6099850000001</v>
      </c>
      <c r="F912">
        <v>1249.6099850000001</v>
      </c>
      <c r="G912">
        <v>297804992</v>
      </c>
    </row>
    <row r="913" spans="1:7" x14ac:dyDescent="0.25">
      <c r="A913" s="7">
        <v>42810</v>
      </c>
      <c r="B913">
        <v>1251.329956</v>
      </c>
      <c r="C913">
        <v>1257.9799800000001</v>
      </c>
      <c r="D913">
        <v>1152.4399410000001</v>
      </c>
      <c r="E913">
        <v>1187.8100589999999</v>
      </c>
      <c r="F913">
        <v>1187.8100589999999</v>
      </c>
      <c r="G913">
        <v>638568000</v>
      </c>
    </row>
    <row r="914" spans="1:7" x14ac:dyDescent="0.25">
      <c r="A914" s="7">
        <v>42811</v>
      </c>
      <c r="B914">
        <v>1180.160034</v>
      </c>
      <c r="C914">
        <v>1180.160034</v>
      </c>
      <c r="D914">
        <v>1099.5699460000001</v>
      </c>
      <c r="E914">
        <v>1100.2299800000001</v>
      </c>
      <c r="F914">
        <v>1100.2299800000001</v>
      </c>
      <c r="G914">
        <v>706598976</v>
      </c>
    </row>
    <row r="915" spans="1:7" x14ac:dyDescent="0.25">
      <c r="A915" s="7">
        <v>42812</v>
      </c>
      <c r="B915">
        <v>1099.6899410000001</v>
      </c>
      <c r="C915">
        <v>1114.0699460000001</v>
      </c>
      <c r="D915">
        <v>957.65502900000001</v>
      </c>
      <c r="E915">
        <v>973.817993</v>
      </c>
      <c r="F915">
        <v>973.817993</v>
      </c>
      <c r="G915">
        <v>621302016</v>
      </c>
    </row>
    <row r="916" spans="1:7" x14ac:dyDescent="0.25">
      <c r="A916" s="7">
        <v>42813</v>
      </c>
      <c r="B916">
        <v>976.72997999999995</v>
      </c>
      <c r="C916">
        <v>1069.910034</v>
      </c>
      <c r="D916">
        <v>976.72997999999995</v>
      </c>
      <c r="E916">
        <v>1036.73999</v>
      </c>
      <c r="F916">
        <v>1036.73999</v>
      </c>
      <c r="G916">
        <v>406648000</v>
      </c>
    </row>
    <row r="917" spans="1:7" x14ac:dyDescent="0.25">
      <c r="A917" s="7">
        <v>42814</v>
      </c>
      <c r="B917">
        <v>1037.23999</v>
      </c>
      <c r="C917">
        <v>1063.030029</v>
      </c>
      <c r="D917">
        <v>1036.6800539999999</v>
      </c>
      <c r="E917">
        <v>1054.2299800000001</v>
      </c>
      <c r="F917">
        <v>1054.2299800000001</v>
      </c>
      <c r="G917">
        <v>286529984</v>
      </c>
    </row>
    <row r="918" spans="1:7" x14ac:dyDescent="0.25">
      <c r="A918" s="7">
        <v>42815</v>
      </c>
      <c r="B918">
        <v>1055.3599850000001</v>
      </c>
      <c r="C918">
        <v>1122.4300539999999</v>
      </c>
      <c r="D918">
        <v>1055.3599850000001</v>
      </c>
      <c r="E918">
        <v>1120.540039</v>
      </c>
      <c r="F918">
        <v>1120.540039</v>
      </c>
      <c r="G918">
        <v>337391008</v>
      </c>
    </row>
    <row r="919" spans="1:7" x14ac:dyDescent="0.25">
      <c r="A919" s="7">
        <v>42816</v>
      </c>
      <c r="B919">
        <v>1120.650024</v>
      </c>
      <c r="C919">
        <v>1120.650024</v>
      </c>
      <c r="D919">
        <v>1014.210022</v>
      </c>
      <c r="E919">
        <v>1049.1400149999999</v>
      </c>
      <c r="F919">
        <v>1049.1400149999999</v>
      </c>
      <c r="G919">
        <v>380840992</v>
      </c>
    </row>
    <row r="920" spans="1:7" x14ac:dyDescent="0.25">
      <c r="A920" s="7">
        <v>42817</v>
      </c>
      <c r="B920">
        <v>1050.0500489999999</v>
      </c>
      <c r="C920">
        <v>1058.01001</v>
      </c>
      <c r="D920">
        <v>1028.9300539999999</v>
      </c>
      <c r="E920">
        <v>1038.589966</v>
      </c>
      <c r="F920">
        <v>1038.589966</v>
      </c>
      <c r="G920">
        <v>248540000</v>
      </c>
    </row>
    <row r="921" spans="1:7" x14ac:dyDescent="0.25">
      <c r="A921" s="7">
        <v>42818</v>
      </c>
      <c r="B921">
        <v>1038.4499510000001</v>
      </c>
      <c r="C921">
        <v>1040.469971</v>
      </c>
      <c r="D921">
        <v>934.35797100000002</v>
      </c>
      <c r="E921">
        <v>937.52002000000005</v>
      </c>
      <c r="F921">
        <v>937.52002000000005</v>
      </c>
      <c r="G921">
        <v>491038016</v>
      </c>
    </row>
    <row r="922" spans="1:7" x14ac:dyDescent="0.25">
      <c r="A922" s="7">
        <v>42819</v>
      </c>
      <c r="B922">
        <v>936.53997800000002</v>
      </c>
      <c r="C922">
        <v>975.760986</v>
      </c>
      <c r="D922">
        <v>903.71301300000005</v>
      </c>
      <c r="E922">
        <v>972.77899200000002</v>
      </c>
      <c r="F922">
        <v>972.77899200000002</v>
      </c>
      <c r="G922">
        <v>435803008</v>
      </c>
    </row>
    <row r="923" spans="1:7" x14ac:dyDescent="0.25">
      <c r="A923" s="7">
        <v>42820</v>
      </c>
      <c r="B923">
        <v>974.01501499999995</v>
      </c>
      <c r="C923">
        <v>1007.960022</v>
      </c>
      <c r="D923">
        <v>954.18597399999999</v>
      </c>
      <c r="E923">
        <v>966.72497599999997</v>
      </c>
      <c r="F923">
        <v>966.72497599999997</v>
      </c>
      <c r="G923">
        <v>303668000</v>
      </c>
    </row>
    <row r="924" spans="1:7" x14ac:dyDescent="0.25">
      <c r="A924" s="7">
        <v>42821</v>
      </c>
      <c r="B924">
        <v>972.05499299999997</v>
      </c>
      <c r="C924">
        <v>1046.400024</v>
      </c>
      <c r="D924">
        <v>971.98400900000001</v>
      </c>
      <c r="E924">
        <v>1045.7700199999999</v>
      </c>
      <c r="F924">
        <v>1045.7700199999999</v>
      </c>
      <c r="G924">
        <v>372535008</v>
      </c>
    </row>
    <row r="925" spans="1:7" x14ac:dyDescent="0.25">
      <c r="A925" s="7">
        <v>42822</v>
      </c>
      <c r="B925">
        <v>1044.579956</v>
      </c>
      <c r="C925">
        <v>1064.650024</v>
      </c>
      <c r="D925">
        <v>1027.7299800000001</v>
      </c>
      <c r="E925">
        <v>1047.150024</v>
      </c>
      <c r="F925">
        <v>1047.150024</v>
      </c>
      <c r="G925">
        <v>326332000</v>
      </c>
    </row>
    <row r="926" spans="1:7" x14ac:dyDescent="0.25">
      <c r="A926" s="7">
        <v>42823</v>
      </c>
      <c r="B926">
        <v>1046.079956</v>
      </c>
      <c r="C926">
        <v>1055.130005</v>
      </c>
      <c r="D926">
        <v>1015.880005</v>
      </c>
      <c r="E926">
        <v>1039.969971</v>
      </c>
      <c r="F926">
        <v>1039.969971</v>
      </c>
      <c r="G926">
        <v>298457984</v>
      </c>
    </row>
    <row r="927" spans="1:7" x14ac:dyDescent="0.25">
      <c r="A927" s="7">
        <v>42824</v>
      </c>
      <c r="B927">
        <v>1042.209961</v>
      </c>
      <c r="C927">
        <v>1049.290039</v>
      </c>
      <c r="D927">
        <v>1020.039978</v>
      </c>
      <c r="E927">
        <v>1026.4300539999999</v>
      </c>
      <c r="F927">
        <v>1026.4300539999999</v>
      </c>
      <c r="G927">
        <v>352968992</v>
      </c>
    </row>
    <row r="928" spans="1:7" x14ac:dyDescent="0.25">
      <c r="A928" s="7">
        <v>42825</v>
      </c>
      <c r="B928">
        <v>1026.6400149999999</v>
      </c>
      <c r="C928">
        <v>1074.920044</v>
      </c>
      <c r="D928">
        <v>1026.6400149999999</v>
      </c>
      <c r="E928">
        <v>1071.790039</v>
      </c>
      <c r="F928">
        <v>1071.790039</v>
      </c>
      <c r="G928">
        <v>447287008</v>
      </c>
    </row>
    <row r="929" spans="1:7" x14ac:dyDescent="0.25">
      <c r="A929" s="7">
        <v>42826</v>
      </c>
      <c r="B929">
        <v>1071.709961</v>
      </c>
      <c r="C929">
        <v>1091.719971</v>
      </c>
      <c r="D929">
        <v>1061.089966</v>
      </c>
      <c r="E929">
        <v>1080.5</v>
      </c>
      <c r="F929">
        <v>1080.5</v>
      </c>
      <c r="G929">
        <v>289633984</v>
      </c>
    </row>
    <row r="930" spans="1:7" x14ac:dyDescent="0.25">
      <c r="A930" s="7">
        <v>42827</v>
      </c>
      <c r="B930">
        <v>1080.6099850000001</v>
      </c>
      <c r="C930">
        <v>1107.589966</v>
      </c>
      <c r="D930">
        <v>1075.4499510000001</v>
      </c>
      <c r="E930">
        <v>1102.170044</v>
      </c>
      <c r="F930">
        <v>1102.170044</v>
      </c>
      <c r="G930">
        <v>514187008</v>
      </c>
    </row>
    <row r="931" spans="1:7" x14ac:dyDescent="0.25">
      <c r="A931" s="7">
        <v>42828</v>
      </c>
      <c r="B931">
        <v>1102.9499510000001</v>
      </c>
      <c r="C931">
        <v>1151.73999</v>
      </c>
      <c r="D931">
        <v>1102.9499510000001</v>
      </c>
      <c r="E931">
        <v>1143.8100589999999</v>
      </c>
      <c r="F931">
        <v>1143.8100589999999</v>
      </c>
      <c r="G931">
        <v>580444032</v>
      </c>
    </row>
    <row r="932" spans="1:7" x14ac:dyDescent="0.25">
      <c r="A932" s="7">
        <v>42829</v>
      </c>
      <c r="B932">
        <v>1145.5200199999999</v>
      </c>
      <c r="C932">
        <v>1156.4399410000001</v>
      </c>
      <c r="D932">
        <v>1120.5200199999999</v>
      </c>
      <c r="E932">
        <v>1133.25</v>
      </c>
      <c r="F932">
        <v>1133.25</v>
      </c>
      <c r="G932">
        <v>436310016</v>
      </c>
    </row>
    <row r="933" spans="1:7" x14ac:dyDescent="0.25">
      <c r="A933" s="7">
        <v>42830</v>
      </c>
      <c r="B933">
        <v>1134.1400149999999</v>
      </c>
      <c r="C933">
        <v>1135.089966</v>
      </c>
      <c r="D933">
        <v>1113.630005</v>
      </c>
      <c r="E933">
        <v>1124.780029</v>
      </c>
      <c r="F933">
        <v>1124.780029</v>
      </c>
      <c r="G933">
        <v>414784000</v>
      </c>
    </row>
    <row r="934" spans="1:7" x14ac:dyDescent="0.25">
      <c r="A934" s="7">
        <v>42831</v>
      </c>
      <c r="B934">
        <v>1125.8100589999999</v>
      </c>
      <c r="C934">
        <v>1188.369995</v>
      </c>
      <c r="D934">
        <v>1125.8100589999999</v>
      </c>
      <c r="E934">
        <v>1182.6800539999999</v>
      </c>
      <c r="F934">
        <v>1182.6800539999999</v>
      </c>
      <c r="G934">
        <v>511222016</v>
      </c>
    </row>
    <row r="935" spans="1:7" x14ac:dyDescent="0.25">
      <c r="A935" s="7">
        <v>42832</v>
      </c>
      <c r="B935">
        <v>1178.9399410000001</v>
      </c>
      <c r="C935">
        <v>1186.579956</v>
      </c>
      <c r="D935">
        <v>1163.3900149999999</v>
      </c>
      <c r="E935">
        <v>1176.900024</v>
      </c>
      <c r="F935">
        <v>1176.900024</v>
      </c>
      <c r="G935">
        <v>317022016</v>
      </c>
    </row>
    <row r="936" spans="1:7" x14ac:dyDescent="0.25">
      <c r="A936" s="7">
        <v>42833</v>
      </c>
      <c r="B936">
        <v>1172.650024</v>
      </c>
      <c r="C936">
        <v>1184.9799800000001</v>
      </c>
      <c r="D936">
        <v>1162.579956</v>
      </c>
      <c r="E936">
        <v>1175.9499510000001</v>
      </c>
      <c r="F936">
        <v>1175.9499510000001</v>
      </c>
      <c r="G936">
        <v>209312000</v>
      </c>
    </row>
    <row r="937" spans="1:7" x14ac:dyDescent="0.25">
      <c r="A937" s="7">
        <v>42834</v>
      </c>
      <c r="B937">
        <v>1176.5699460000001</v>
      </c>
      <c r="C937">
        <v>1197.209961</v>
      </c>
      <c r="D937">
        <v>1171.8599850000001</v>
      </c>
      <c r="E937">
        <v>1187.869995</v>
      </c>
      <c r="F937">
        <v>1187.869995</v>
      </c>
      <c r="G937">
        <v>242343008</v>
      </c>
    </row>
    <row r="938" spans="1:7" x14ac:dyDescent="0.25">
      <c r="A938" s="7">
        <v>42835</v>
      </c>
      <c r="B938">
        <v>1187.3000489999999</v>
      </c>
      <c r="C938">
        <v>1190.339966</v>
      </c>
      <c r="D938">
        <v>1179.040039</v>
      </c>
      <c r="E938">
        <v>1187.130005</v>
      </c>
      <c r="F938">
        <v>1187.130005</v>
      </c>
      <c r="G938">
        <v>215883008</v>
      </c>
    </row>
    <row r="939" spans="1:7" x14ac:dyDescent="0.25">
      <c r="A939" s="7">
        <v>42836</v>
      </c>
      <c r="B939">
        <v>1187.459961</v>
      </c>
      <c r="C939">
        <v>1208.0699460000001</v>
      </c>
      <c r="D939">
        <v>1187.459961</v>
      </c>
      <c r="E939">
        <v>1205.01001</v>
      </c>
      <c r="F939">
        <v>1205.01001</v>
      </c>
      <c r="G939">
        <v>216182000</v>
      </c>
    </row>
    <row r="940" spans="1:7" x14ac:dyDescent="0.25">
      <c r="A940" s="7">
        <v>42837</v>
      </c>
      <c r="B940">
        <v>1204.8100589999999</v>
      </c>
      <c r="C940">
        <v>1207.1400149999999</v>
      </c>
      <c r="D940">
        <v>1196.76001</v>
      </c>
      <c r="E940">
        <v>1200.369995</v>
      </c>
      <c r="F940">
        <v>1200.369995</v>
      </c>
      <c r="G940">
        <v>288702016</v>
      </c>
    </row>
    <row r="941" spans="1:7" x14ac:dyDescent="0.25">
      <c r="A941" s="7">
        <v>42838</v>
      </c>
      <c r="B941">
        <v>1201.0200199999999</v>
      </c>
      <c r="C941">
        <v>1205.8900149999999</v>
      </c>
      <c r="D941">
        <v>1156.4399410000001</v>
      </c>
      <c r="E941">
        <v>1169.280029</v>
      </c>
      <c r="F941">
        <v>1169.280029</v>
      </c>
      <c r="G941">
        <v>351968992</v>
      </c>
    </row>
    <row r="942" spans="1:7" x14ac:dyDescent="0.25">
      <c r="A942" s="7">
        <v>42839</v>
      </c>
      <c r="B942">
        <v>1170.329956</v>
      </c>
      <c r="C942">
        <v>1190.8000489999999</v>
      </c>
      <c r="D942">
        <v>1159.790039</v>
      </c>
      <c r="E942">
        <v>1167.540039</v>
      </c>
      <c r="F942">
        <v>1167.540039</v>
      </c>
      <c r="G942">
        <v>254827008</v>
      </c>
    </row>
    <row r="943" spans="1:7" x14ac:dyDescent="0.25">
      <c r="A943" s="7">
        <v>42840</v>
      </c>
      <c r="B943">
        <v>1167.3000489999999</v>
      </c>
      <c r="C943">
        <v>1188</v>
      </c>
      <c r="D943">
        <v>1164.959961</v>
      </c>
      <c r="E943">
        <v>1172.5200199999999</v>
      </c>
      <c r="F943">
        <v>1172.5200199999999</v>
      </c>
      <c r="G943">
        <v>203559008</v>
      </c>
    </row>
    <row r="944" spans="1:7" x14ac:dyDescent="0.25">
      <c r="A944" s="7">
        <v>42841</v>
      </c>
      <c r="B944">
        <v>1172.6099850000001</v>
      </c>
      <c r="C944">
        <v>1187.219971</v>
      </c>
      <c r="D944">
        <v>1172.6099850000001</v>
      </c>
      <c r="E944">
        <v>1182.9399410000001</v>
      </c>
      <c r="F944">
        <v>1182.9399410000001</v>
      </c>
      <c r="G944">
        <v>183231008</v>
      </c>
    </row>
    <row r="945" spans="1:7" x14ac:dyDescent="0.25">
      <c r="A945" s="7">
        <v>42842</v>
      </c>
      <c r="B945">
        <v>1183.25</v>
      </c>
      <c r="C945">
        <v>1194.900024</v>
      </c>
      <c r="D945">
        <v>1172.650024</v>
      </c>
      <c r="E945">
        <v>1193.910034</v>
      </c>
      <c r="F945">
        <v>1193.910034</v>
      </c>
      <c r="G945">
        <v>253206000</v>
      </c>
    </row>
    <row r="946" spans="1:7" x14ac:dyDescent="0.25">
      <c r="A946" s="7">
        <v>42843</v>
      </c>
      <c r="B946">
        <v>1193.7700199999999</v>
      </c>
      <c r="C946">
        <v>1217.5699460000001</v>
      </c>
      <c r="D946">
        <v>1193.7700199999999</v>
      </c>
      <c r="E946">
        <v>1211.670044</v>
      </c>
      <c r="F946">
        <v>1211.670044</v>
      </c>
      <c r="G946">
        <v>270524000</v>
      </c>
    </row>
    <row r="947" spans="1:7" x14ac:dyDescent="0.25">
      <c r="A947" s="7">
        <v>42844</v>
      </c>
      <c r="B947">
        <v>1212.130005</v>
      </c>
      <c r="C947">
        <v>1215.51001</v>
      </c>
      <c r="D947">
        <v>1205.079956</v>
      </c>
      <c r="E947">
        <v>1210.290039</v>
      </c>
      <c r="F947">
        <v>1210.290039</v>
      </c>
      <c r="G947">
        <v>288060992</v>
      </c>
    </row>
    <row r="948" spans="1:7" x14ac:dyDescent="0.25">
      <c r="A948" s="7">
        <v>42845</v>
      </c>
      <c r="B948">
        <v>1211.079956</v>
      </c>
      <c r="C948">
        <v>1240.790039</v>
      </c>
      <c r="D948">
        <v>1208.410034</v>
      </c>
      <c r="E948">
        <v>1229.079956</v>
      </c>
      <c r="F948">
        <v>1229.079956</v>
      </c>
      <c r="G948">
        <v>315108000</v>
      </c>
    </row>
    <row r="949" spans="1:7" x14ac:dyDescent="0.25">
      <c r="A949" s="7">
        <v>42846</v>
      </c>
      <c r="B949">
        <v>1229.420044</v>
      </c>
      <c r="C949">
        <v>1235.9399410000001</v>
      </c>
      <c r="D949">
        <v>1215.5600589999999</v>
      </c>
      <c r="E949">
        <v>1222.0500489999999</v>
      </c>
      <c r="F949">
        <v>1222.0500489999999</v>
      </c>
      <c r="G949">
        <v>272167008</v>
      </c>
    </row>
    <row r="950" spans="1:7" x14ac:dyDescent="0.25">
      <c r="A950" s="7">
        <v>42847</v>
      </c>
      <c r="B950">
        <v>1222.709961</v>
      </c>
      <c r="C950">
        <v>1235.5600589999999</v>
      </c>
      <c r="D950">
        <v>1208.469971</v>
      </c>
      <c r="E950">
        <v>1231.709961</v>
      </c>
      <c r="F950">
        <v>1231.709961</v>
      </c>
      <c r="G950">
        <v>249320000</v>
      </c>
    </row>
    <row r="951" spans="1:7" x14ac:dyDescent="0.25">
      <c r="A951" s="7">
        <v>42848</v>
      </c>
      <c r="B951">
        <v>1231.920044</v>
      </c>
      <c r="C951">
        <v>1232.1999510000001</v>
      </c>
      <c r="D951">
        <v>1203.9399410000001</v>
      </c>
      <c r="E951">
        <v>1207.209961</v>
      </c>
      <c r="F951">
        <v>1207.209961</v>
      </c>
      <c r="G951">
        <v>258951008</v>
      </c>
    </row>
    <row r="952" spans="1:7" x14ac:dyDescent="0.25">
      <c r="A952" s="7">
        <v>42849</v>
      </c>
      <c r="B952">
        <v>1209.630005</v>
      </c>
      <c r="C952">
        <v>1250.9399410000001</v>
      </c>
      <c r="D952">
        <v>1209.630005</v>
      </c>
      <c r="E952">
        <v>1250.150024</v>
      </c>
      <c r="F952">
        <v>1250.150024</v>
      </c>
      <c r="G952">
        <v>235806000</v>
      </c>
    </row>
    <row r="953" spans="1:7" x14ac:dyDescent="0.25">
      <c r="A953" s="7">
        <v>42850</v>
      </c>
      <c r="B953">
        <v>1250.4499510000001</v>
      </c>
      <c r="C953">
        <v>1267.579956</v>
      </c>
      <c r="D953">
        <v>1249.969971</v>
      </c>
      <c r="E953">
        <v>1265.48999</v>
      </c>
      <c r="F953">
        <v>1265.48999</v>
      </c>
      <c r="G953">
        <v>242556000</v>
      </c>
    </row>
    <row r="954" spans="1:7" x14ac:dyDescent="0.25">
      <c r="A954" s="7">
        <v>42851</v>
      </c>
      <c r="B954">
        <v>1265.98999</v>
      </c>
      <c r="C954">
        <v>1294.829956</v>
      </c>
      <c r="D954">
        <v>1265.9300539999999</v>
      </c>
      <c r="E954">
        <v>1281.079956</v>
      </c>
      <c r="F954">
        <v>1281.079956</v>
      </c>
      <c r="G954">
        <v>329631008</v>
      </c>
    </row>
    <row r="955" spans="1:7" x14ac:dyDescent="0.25">
      <c r="A955" s="7">
        <v>42852</v>
      </c>
      <c r="B955">
        <v>1281.880005</v>
      </c>
      <c r="C955">
        <v>1319.6999510000001</v>
      </c>
      <c r="D955">
        <v>1281.3000489999999</v>
      </c>
      <c r="E955">
        <v>1317.7299800000001</v>
      </c>
      <c r="F955">
        <v>1317.7299800000001</v>
      </c>
      <c r="G955">
        <v>449196992</v>
      </c>
    </row>
    <row r="956" spans="1:7" x14ac:dyDescent="0.25">
      <c r="A956" s="7">
        <v>42853</v>
      </c>
      <c r="B956">
        <v>1317.73999</v>
      </c>
      <c r="C956">
        <v>1331.280029</v>
      </c>
      <c r="D956">
        <v>1292.369995</v>
      </c>
      <c r="E956">
        <v>1316.4799800000001</v>
      </c>
      <c r="F956">
        <v>1316.4799800000001</v>
      </c>
      <c r="G956">
        <v>527488992</v>
      </c>
    </row>
    <row r="957" spans="1:7" x14ac:dyDescent="0.25">
      <c r="A957" s="7">
        <v>42854</v>
      </c>
      <c r="B957">
        <v>1317.839966</v>
      </c>
      <c r="C957">
        <v>1327.1999510000001</v>
      </c>
      <c r="D957">
        <v>1315.209961</v>
      </c>
      <c r="E957">
        <v>1321.790039</v>
      </c>
      <c r="F957">
        <v>1321.790039</v>
      </c>
      <c r="G957">
        <v>422705984</v>
      </c>
    </row>
    <row r="958" spans="1:7" x14ac:dyDescent="0.25">
      <c r="A958" s="7">
        <v>42855</v>
      </c>
      <c r="B958">
        <v>1321.869995</v>
      </c>
      <c r="C958">
        <v>1347.910034</v>
      </c>
      <c r="D958">
        <v>1314.920044</v>
      </c>
      <c r="E958">
        <v>1347.8900149999999</v>
      </c>
      <c r="F958">
        <v>1347.8900149999999</v>
      </c>
      <c r="G958">
        <v>413115008</v>
      </c>
    </row>
    <row r="959" spans="1:7" x14ac:dyDescent="0.25">
      <c r="A959" s="7">
        <v>42856</v>
      </c>
      <c r="B959">
        <v>1348.3000489999999</v>
      </c>
      <c r="C959">
        <v>1434.3199460000001</v>
      </c>
      <c r="D959">
        <v>1348.3000489999999</v>
      </c>
      <c r="E959">
        <v>1421.599976</v>
      </c>
      <c r="F959">
        <v>1421.599976</v>
      </c>
      <c r="G959">
        <v>713624000</v>
      </c>
    </row>
    <row r="960" spans="1:7" x14ac:dyDescent="0.25">
      <c r="A960" s="7">
        <v>42857</v>
      </c>
      <c r="B960">
        <v>1421.030029</v>
      </c>
      <c r="C960">
        <v>1473.900024</v>
      </c>
      <c r="D960">
        <v>1415.6899410000001</v>
      </c>
      <c r="E960">
        <v>1452.8199460000001</v>
      </c>
      <c r="F960">
        <v>1452.8199460000001</v>
      </c>
      <c r="G960">
        <v>477337984</v>
      </c>
    </row>
    <row r="961" spans="1:7" x14ac:dyDescent="0.25">
      <c r="A961" s="7">
        <v>42858</v>
      </c>
      <c r="B961">
        <v>1453.780029</v>
      </c>
      <c r="C961">
        <v>1492.7700199999999</v>
      </c>
      <c r="D961">
        <v>1447.48999</v>
      </c>
      <c r="E961">
        <v>1490.089966</v>
      </c>
      <c r="F961">
        <v>1490.089966</v>
      </c>
      <c r="G961">
        <v>583795968</v>
      </c>
    </row>
    <row r="962" spans="1:7" x14ac:dyDescent="0.25">
      <c r="A962" s="7">
        <v>42859</v>
      </c>
      <c r="B962">
        <v>1490.719971</v>
      </c>
      <c r="C962">
        <v>1608.910034</v>
      </c>
      <c r="D962">
        <v>1490.719971</v>
      </c>
      <c r="E962">
        <v>1537.670044</v>
      </c>
      <c r="F962">
        <v>1537.670044</v>
      </c>
      <c r="G962">
        <v>933548992</v>
      </c>
    </row>
    <row r="963" spans="1:7" x14ac:dyDescent="0.25">
      <c r="A963" s="7">
        <v>42860</v>
      </c>
      <c r="B963">
        <v>1540.869995</v>
      </c>
      <c r="C963">
        <v>1618.030029</v>
      </c>
      <c r="D963">
        <v>1530.3100589999999</v>
      </c>
      <c r="E963">
        <v>1555.4499510000001</v>
      </c>
      <c r="F963">
        <v>1555.4499510000001</v>
      </c>
      <c r="G963">
        <v>946035968</v>
      </c>
    </row>
    <row r="964" spans="1:7" x14ac:dyDescent="0.25">
      <c r="A964" s="7">
        <v>42861</v>
      </c>
      <c r="B964">
        <v>1556.8100589999999</v>
      </c>
      <c r="C964">
        <v>1578.8000489999999</v>
      </c>
      <c r="D964">
        <v>1542.5</v>
      </c>
      <c r="E964">
        <v>1578.8000489999999</v>
      </c>
      <c r="F964">
        <v>1578.8000489999999</v>
      </c>
      <c r="G964">
        <v>582529984</v>
      </c>
    </row>
    <row r="965" spans="1:7" x14ac:dyDescent="0.25">
      <c r="A965" s="7">
        <v>42862</v>
      </c>
      <c r="B965">
        <v>1579.469971</v>
      </c>
      <c r="C965">
        <v>1596.719971</v>
      </c>
      <c r="D965">
        <v>1559.76001</v>
      </c>
      <c r="E965">
        <v>1596.709961</v>
      </c>
      <c r="F965">
        <v>1596.709961</v>
      </c>
      <c r="G965">
        <v>1080029952</v>
      </c>
    </row>
    <row r="966" spans="1:7" x14ac:dyDescent="0.25">
      <c r="A966" s="7">
        <v>42863</v>
      </c>
      <c r="B966">
        <v>1596.920044</v>
      </c>
      <c r="C966">
        <v>1723.349976</v>
      </c>
      <c r="D966">
        <v>1596.920044</v>
      </c>
      <c r="E966">
        <v>1723.349976</v>
      </c>
      <c r="F966">
        <v>1723.349976</v>
      </c>
      <c r="G966">
        <v>1340320000</v>
      </c>
    </row>
    <row r="967" spans="1:7" x14ac:dyDescent="0.25">
      <c r="A967" s="7">
        <v>42864</v>
      </c>
      <c r="B967">
        <v>1723.8900149999999</v>
      </c>
      <c r="C967">
        <v>1833.48999</v>
      </c>
      <c r="D967">
        <v>1716.3000489999999</v>
      </c>
      <c r="E967">
        <v>1755.3599850000001</v>
      </c>
      <c r="F967">
        <v>1755.3599850000001</v>
      </c>
      <c r="G967">
        <v>1167920000</v>
      </c>
    </row>
    <row r="968" spans="1:7" x14ac:dyDescent="0.25">
      <c r="A968" s="7">
        <v>42865</v>
      </c>
      <c r="B968">
        <v>1756.5200199999999</v>
      </c>
      <c r="C968">
        <v>1788.4399410000001</v>
      </c>
      <c r="D968">
        <v>1719.099976</v>
      </c>
      <c r="E968">
        <v>1787.130005</v>
      </c>
      <c r="F968">
        <v>1787.130005</v>
      </c>
      <c r="G968">
        <v>915723008</v>
      </c>
    </row>
    <row r="969" spans="1:7" x14ac:dyDescent="0.25">
      <c r="A969" s="7">
        <v>42866</v>
      </c>
      <c r="B969">
        <v>1780.369995</v>
      </c>
      <c r="C969">
        <v>1873.9300539999999</v>
      </c>
      <c r="D969">
        <v>1755.349976</v>
      </c>
      <c r="E969">
        <v>1848.5699460000001</v>
      </c>
      <c r="F969">
        <v>1848.5699460000001</v>
      </c>
      <c r="G969">
        <v>799489984</v>
      </c>
    </row>
    <row r="970" spans="1:7" x14ac:dyDescent="0.25">
      <c r="A970" s="7">
        <v>42867</v>
      </c>
      <c r="B970">
        <v>1845.76001</v>
      </c>
      <c r="C970">
        <v>1856.150024</v>
      </c>
      <c r="D970">
        <v>1694.01001</v>
      </c>
      <c r="E970">
        <v>1724.23999</v>
      </c>
      <c r="F970">
        <v>1724.23999</v>
      </c>
      <c r="G970">
        <v>740984000</v>
      </c>
    </row>
    <row r="971" spans="1:7" x14ac:dyDescent="0.25">
      <c r="A971" s="7">
        <v>42868</v>
      </c>
      <c r="B971">
        <v>1723.119995</v>
      </c>
      <c r="C971">
        <v>1812.98999</v>
      </c>
      <c r="D971">
        <v>1651.079956</v>
      </c>
      <c r="E971">
        <v>1804.910034</v>
      </c>
      <c r="F971">
        <v>1804.910034</v>
      </c>
      <c r="G971">
        <v>579635008</v>
      </c>
    </row>
    <row r="972" spans="1:7" x14ac:dyDescent="0.25">
      <c r="A972" s="7">
        <v>42869</v>
      </c>
      <c r="B972">
        <v>1800.8599850000001</v>
      </c>
      <c r="C972">
        <v>1831.420044</v>
      </c>
      <c r="D972">
        <v>1776.619995</v>
      </c>
      <c r="E972">
        <v>1808.910034</v>
      </c>
      <c r="F972">
        <v>1808.910034</v>
      </c>
      <c r="G972">
        <v>437196000</v>
      </c>
    </row>
    <row r="973" spans="1:7" x14ac:dyDescent="0.25">
      <c r="A973" s="7">
        <v>42870</v>
      </c>
      <c r="B973">
        <v>1808.4399410000001</v>
      </c>
      <c r="C973">
        <v>1812.8000489999999</v>
      </c>
      <c r="D973">
        <v>1708.540039</v>
      </c>
      <c r="E973">
        <v>1738.4300539999999</v>
      </c>
      <c r="F973">
        <v>1738.4300539999999</v>
      </c>
      <c r="G973">
        <v>731529024</v>
      </c>
    </row>
    <row r="974" spans="1:7" x14ac:dyDescent="0.25">
      <c r="A974" s="7">
        <v>42871</v>
      </c>
      <c r="B974">
        <v>1741.6999510000001</v>
      </c>
      <c r="C974">
        <v>1785.9399410000001</v>
      </c>
      <c r="D974">
        <v>1686.540039</v>
      </c>
      <c r="E974">
        <v>1734.4499510000001</v>
      </c>
      <c r="F974">
        <v>1734.4499510000001</v>
      </c>
      <c r="G974">
        <v>959044992</v>
      </c>
    </row>
    <row r="975" spans="1:7" x14ac:dyDescent="0.25">
      <c r="A975" s="7">
        <v>42872</v>
      </c>
      <c r="B975">
        <v>1726.7299800000001</v>
      </c>
      <c r="C975">
        <v>1864.0500489999999</v>
      </c>
      <c r="D975">
        <v>1661.910034</v>
      </c>
      <c r="E975">
        <v>1839.089966</v>
      </c>
      <c r="F975">
        <v>1839.089966</v>
      </c>
      <c r="G975">
        <v>1064729984</v>
      </c>
    </row>
    <row r="976" spans="1:7" x14ac:dyDescent="0.25">
      <c r="A976" s="7">
        <v>42873</v>
      </c>
      <c r="B976">
        <v>1818.6999510000001</v>
      </c>
      <c r="C976">
        <v>1904.4799800000001</v>
      </c>
      <c r="D976">
        <v>1807.119995</v>
      </c>
      <c r="E976">
        <v>1888.650024</v>
      </c>
      <c r="F976">
        <v>1888.650024</v>
      </c>
      <c r="G976">
        <v>894321024</v>
      </c>
    </row>
    <row r="977" spans="1:7" x14ac:dyDescent="0.25">
      <c r="A977" s="7">
        <v>42874</v>
      </c>
      <c r="B977">
        <v>1897.369995</v>
      </c>
      <c r="C977">
        <v>2004.5200199999999</v>
      </c>
      <c r="D977">
        <v>1890.25</v>
      </c>
      <c r="E977">
        <v>1987.709961</v>
      </c>
      <c r="F977">
        <v>1987.709961</v>
      </c>
      <c r="G977">
        <v>1157289984</v>
      </c>
    </row>
    <row r="978" spans="1:7" x14ac:dyDescent="0.25">
      <c r="A978" s="7">
        <v>42875</v>
      </c>
      <c r="B978">
        <v>1984.23999</v>
      </c>
      <c r="C978">
        <v>2084.7299800000001</v>
      </c>
      <c r="D978">
        <v>1974.920044</v>
      </c>
      <c r="E978">
        <v>2084.7299800000001</v>
      </c>
      <c r="F978">
        <v>2084.7299800000001</v>
      </c>
      <c r="G978">
        <v>961336000</v>
      </c>
    </row>
    <row r="979" spans="1:7" x14ac:dyDescent="0.25">
      <c r="A979" s="7">
        <v>42876</v>
      </c>
      <c r="B979">
        <v>2067.030029</v>
      </c>
      <c r="C979">
        <v>2119.080078</v>
      </c>
      <c r="D979">
        <v>2037.5</v>
      </c>
      <c r="E979">
        <v>2041.1999510000001</v>
      </c>
      <c r="F979">
        <v>2041.1999510000001</v>
      </c>
      <c r="G979">
        <v>1147859968</v>
      </c>
    </row>
    <row r="980" spans="1:7" x14ac:dyDescent="0.25">
      <c r="A980" s="7">
        <v>42877</v>
      </c>
      <c r="B980">
        <v>2043.1899410000001</v>
      </c>
      <c r="C980">
        <v>2303.8999020000001</v>
      </c>
      <c r="D980">
        <v>2017.869995</v>
      </c>
      <c r="E980">
        <v>2173.3999020000001</v>
      </c>
      <c r="F980">
        <v>2173.3999020000001</v>
      </c>
      <c r="G980">
        <v>1942220032</v>
      </c>
    </row>
    <row r="981" spans="1:7" x14ac:dyDescent="0.25">
      <c r="A981" s="7">
        <v>42878</v>
      </c>
      <c r="B981">
        <v>2191.5600589999999</v>
      </c>
      <c r="C981">
        <v>2320.820068</v>
      </c>
      <c r="D981">
        <v>2178.5</v>
      </c>
      <c r="E981">
        <v>2320.419922</v>
      </c>
      <c r="F981">
        <v>2320.419922</v>
      </c>
      <c r="G981">
        <v>1378749952</v>
      </c>
    </row>
    <row r="982" spans="1:7" x14ac:dyDescent="0.25">
      <c r="A982" s="7">
        <v>42879</v>
      </c>
      <c r="B982">
        <v>2321.3701169999999</v>
      </c>
      <c r="C982">
        <v>2523.719971</v>
      </c>
      <c r="D982">
        <v>2321.3701169999999</v>
      </c>
      <c r="E982">
        <v>2443.639893</v>
      </c>
      <c r="F982">
        <v>2443.639893</v>
      </c>
      <c r="G982">
        <v>1725379968</v>
      </c>
    </row>
    <row r="983" spans="1:7" x14ac:dyDescent="0.25">
      <c r="A983" s="7">
        <v>42880</v>
      </c>
      <c r="B983">
        <v>2446.23999</v>
      </c>
      <c r="C983">
        <v>2763.709961</v>
      </c>
      <c r="D983">
        <v>2285.3000489999999</v>
      </c>
      <c r="E983">
        <v>2304.9799800000001</v>
      </c>
      <c r="F983">
        <v>2304.9799800000001</v>
      </c>
      <c r="G983">
        <v>2406700032</v>
      </c>
    </row>
    <row r="984" spans="1:7" x14ac:dyDescent="0.25">
      <c r="A984" s="7">
        <v>42881</v>
      </c>
      <c r="B984">
        <v>2320.889893</v>
      </c>
      <c r="C984">
        <v>2573.790039</v>
      </c>
      <c r="D984">
        <v>2071.98999</v>
      </c>
      <c r="E984">
        <v>2202.419922</v>
      </c>
      <c r="F984">
        <v>2202.419922</v>
      </c>
      <c r="G984">
        <v>1763480064</v>
      </c>
    </row>
    <row r="985" spans="1:7" x14ac:dyDescent="0.25">
      <c r="A985" s="7">
        <v>42882</v>
      </c>
      <c r="B985">
        <v>2196.2700199999999</v>
      </c>
      <c r="C985">
        <v>2260.1999510000001</v>
      </c>
      <c r="D985">
        <v>1855.829956</v>
      </c>
      <c r="E985">
        <v>2038.869995</v>
      </c>
      <c r="F985">
        <v>2038.869995</v>
      </c>
      <c r="G985">
        <v>1700480000</v>
      </c>
    </row>
    <row r="986" spans="1:7" x14ac:dyDescent="0.25">
      <c r="A986" s="7">
        <v>42883</v>
      </c>
      <c r="B986">
        <v>2054.080078</v>
      </c>
      <c r="C986">
        <v>2267.3400879999999</v>
      </c>
      <c r="D986">
        <v>2054.080078</v>
      </c>
      <c r="E986">
        <v>2155.8000489999999</v>
      </c>
      <c r="F986">
        <v>2155.8000489999999</v>
      </c>
      <c r="G986">
        <v>1147139968</v>
      </c>
    </row>
    <row r="987" spans="1:7" x14ac:dyDescent="0.25">
      <c r="A987" s="7">
        <v>42884</v>
      </c>
      <c r="B987">
        <v>2159.429932</v>
      </c>
      <c r="C987">
        <v>2307.0500489999999</v>
      </c>
      <c r="D987">
        <v>2107.169922</v>
      </c>
      <c r="E987">
        <v>2255.610107</v>
      </c>
      <c r="F987">
        <v>2255.610107</v>
      </c>
      <c r="G987">
        <v>994625024</v>
      </c>
    </row>
    <row r="988" spans="1:7" x14ac:dyDescent="0.25">
      <c r="A988" s="7">
        <v>42885</v>
      </c>
      <c r="B988">
        <v>2255.360107</v>
      </c>
      <c r="C988">
        <v>2301.959961</v>
      </c>
      <c r="D988">
        <v>2124.570068</v>
      </c>
      <c r="E988">
        <v>2175.469971</v>
      </c>
      <c r="F988">
        <v>2175.469971</v>
      </c>
      <c r="G988">
        <v>1443970048</v>
      </c>
    </row>
    <row r="989" spans="1:7" x14ac:dyDescent="0.25">
      <c r="A989" s="7">
        <v>42886</v>
      </c>
      <c r="B989">
        <v>2187.1899410000001</v>
      </c>
      <c r="C989">
        <v>2311.080078</v>
      </c>
      <c r="D989">
        <v>2145.570068</v>
      </c>
      <c r="E989">
        <v>2286.4099120000001</v>
      </c>
      <c r="F989">
        <v>2286.4099120000001</v>
      </c>
      <c r="G989">
        <v>1544829952</v>
      </c>
    </row>
    <row r="990" spans="1:7" x14ac:dyDescent="0.25">
      <c r="A990" s="7">
        <v>42887</v>
      </c>
      <c r="B990">
        <v>2288.330078</v>
      </c>
      <c r="C990">
        <v>2448.389893</v>
      </c>
      <c r="D990">
        <v>2288.330078</v>
      </c>
      <c r="E990">
        <v>2407.8798830000001</v>
      </c>
      <c r="F990">
        <v>2407.8798830000001</v>
      </c>
      <c r="G990">
        <v>1653180032</v>
      </c>
    </row>
    <row r="991" spans="1:7" x14ac:dyDescent="0.25">
      <c r="A991" s="7">
        <v>42888</v>
      </c>
      <c r="B991">
        <v>2404.030029</v>
      </c>
      <c r="C991">
        <v>2488.5500489999999</v>
      </c>
      <c r="D991">
        <v>2373.320068</v>
      </c>
      <c r="E991">
        <v>2488.5500489999999</v>
      </c>
      <c r="F991">
        <v>2488.5500489999999</v>
      </c>
      <c r="G991">
        <v>1317030016</v>
      </c>
    </row>
    <row r="992" spans="1:7" x14ac:dyDescent="0.25">
      <c r="A992" s="7">
        <v>42889</v>
      </c>
      <c r="B992">
        <v>2493.719971</v>
      </c>
      <c r="C992">
        <v>2581.9099120000001</v>
      </c>
      <c r="D992">
        <v>2423.570068</v>
      </c>
      <c r="E992">
        <v>2515.3500979999999</v>
      </c>
      <c r="F992">
        <v>2515.3500979999999</v>
      </c>
      <c r="G992">
        <v>1514950016</v>
      </c>
    </row>
    <row r="993" spans="1:7" x14ac:dyDescent="0.25">
      <c r="A993" s="7">
        <v>42890</v>
      </c>
      <c r="B993">
        <v>2547.790039</v>
      </c>
      <c r="C993">
        <v>2585.889893</v>
      </c>
      <c r="D993">
        <v>2452.540039</v>
      </c>
      <c r="E993">
        <v>2511.8100589999999</v>
      </c>
      <c r="F993">
        <v>2511.8100589999999</v>
      </c>
      <c r="G993">
        <v>1355120000</v>
      </c>
    </row>
    <row r="994" spans="1:7" x14ac:dyDescent="0.25">
      <c r="A994" s="7">
        <v>42891</v>
      </c>
      <c r="B994">
        <v>2512.3999020000001</v>
      </c>
      <c r="C994">
        <v>2686.8100589999999</v>
      </c>
      <c r="D994">
        <v>2510.219971</v>
      </c>
      <c r="E994">
        <v>2686.8100589999999</v>
      </c>
      <c r="F994">
        <v>2686.8100589999999</v>
      </c>
      <c r="G994">
        <v>1369309952</v>
      </c>
    </row>
    <row r="995" spans="1:7" x14ac:dyDescent="0.25">
      <c r="A995" s="7">
        <v>42892</v>
      </c>
      <c r="B995">
        <v>2690.8400879999999</v>
      </c>
      <c r="C995">
        <v>2999.9099120000001</v>
      </c>
      <c r="D995">
        <v>2690.8400879999999</v>
      </c>
      <c r="E995">
        <v>2863.1999510000001</v>
      </c>
      <c r="F995">
        <v>2863.1999510000001</v>
      </c>
      <c r="G995">
        <v>2089609984</v>
      </c>
    </row>
    <row r="996" spans="1:7" x14ac:dyDescent="0.25">
      <c r="A996" s="7">
        <v>42893</v>
      </c>
      <c r="B996">
        <v>2869.3798830000001</v>
      </c>
      <c r="C996">
        <v>2869.3798830000001</v>
      </c>
      <c r="D996">
        <v>2700.5600589999999</v>
      </c>
      <c r="E996">
        <v>2732.1599120000001</v>
      </c>
      <c r="F996">
        <v>2732.1599120000001</v>
      </c>
      <c r="G996">
        <v>1517709952</v>
      </c>
    </row>
    <row r="997" spans="1:7" x14ac:dyDescent="0.25">
      <c r="A997" s="7">
        <v>42894</v>
      </c>
      <c r="B997">
        <v>2720.48999</v>
      </c>
      <c r="C997">
        <v>2815.3000489999999</v>
      </c>
      <c r="D997">
        <v>2670.9499510000001</v>
      </c>
      <c r="E997">
        <v>2805.6201169999999</v>
      </c>
      <c r="F997">
        <v>2805.6201169999999</v>
      </c>
      <c r="G997">
        <v>1281170048</v>
      </c>
    </row>
    <row r="998" spans="1:7" x14ac:dyDescent="0.25">
      <c r="A998" s="7">
        <v>42895</v>
      </c>
      <c r="B998">
        <v>2807.4399410000001</v>
      </c>
      <c r="C998">
        <v>2901.709961</v>
      </c>
      <c r="D998">
        <v>2795.6201169999999</v>
      </c>
      <c r="E998">
        <v>2823.8100589999999</v>
      </c>
      <c r="F998">
        <v>2823.8100589999999</v>
      </c>
      <c r="G998">
        <v>1348950016</v>
      </c>
    </row>
    <row r="999" spans="1:7" x14ac:dyDescent="0.25">
      <c r="A999" s="7">
        <v>42896</v>
      </c>
      <c r="B999">
        <v>2828.139893</v>
      </c>
      <c r="C999">
        <v>2950.98999</v>
      </c>
      <c r="D999">
        <v>2746.5500489999999</v>
      </c>
      <c r="E999">
        <v>2947.709961</v>
      </c>
      <c r="F999">
        <v>2947.709961</v>
      </c>
      <c r="G999">
        <v>2018889984</v>
      </c>
    </row>
    <row r="1000" spans="1:7" x14ac:dyDescent="0.25">
      <c r="A1000" s="7">
        <v>42897</v>
      </c>
      <c r="B1000">
        <v>2942.4099120000001</v>
      </c>
      <c r="C1000">
        <v>2996.6000979999999</v>
      </c>
      <c r="D1000">
        <v>2840.530029</v>
      </c>
      <c r="E1000">
        <v>2958.110107</v>
      </c>
      <c r="F1000">
        <v>2958.110107</v>
      </c>
      <c r="G1000">
        <v>1752400000</v>
      </c>
    </row>
    <row r="1001" spans="1:7" x14ac:dyDescent="0.25">
      <c r="A1001" s="7">
        <v>42898</v>
      </c>
      <c r="B1001">
        <v>2953.219971</v>
      </c>
      <c r="C1001">
        <v>2997.26001</v>
      </c>
      <c r="D1001">
        <v>2518.5600589999999</v>
      </c>
      <c r="E1001">
        <v>2659.6298830000001</v>
      </c>
      <c r="F1001">
        <v>2659.6298830000001</v>
      </c>
      <c r="G1001">
        <v>2569530112</v>
      </c>
    </row>
    <row r="1002" spans="1:7" x14ac:dyDescent="0.25">
      <c r="A1002" s="7">
        <v>42899</v>
      </c>
      <c r="B1002">
        <v>2680.9099120000001</v>
      </c>
      <c r="C1002">
        <v>2789.040039</v>
      </c>
      <c r="D1002">
        <v>2650.3798830000001</v>
      </c>
      <c r="E1002">
        <v>2717.0200199999999</v>
      </c>
      <c r="F1002">
        <v>2717.0200199999999</v>
      </c>
      <c r="G1002">
        <v>1781200000</v>
      </c>
    </row>
    <row r="1003" spans="1:7" x14ac:dyDescent="0.25">
      <c r="A1003" s="7">
        <v>42900</v>
      </c>
      <c r="B1003">
        <v>2716.8798830000001</v>
      </c>
      <c r="C1003">
        <v>2786.830078</v>
      </c>
      <c r="D1003">
        <v>2412.9399410000001</v>
      </c>
      <c r="E1003">
        <v>2506.3701169999999</v>
      </c>
      <c r="F1003">
        <v>2506.3701169999999</v>
      </c>
      <c r="G1003">
        <v>1696560000</v>
      </c>
    </row>
    <row r="1004" spans="1:7" x14ac:dyDescent="0.25">
      <c r="A1004" s="7">
        <v>42901</v>
      </c>
      <c r="B1004">
        <v>2499.580078</v>
      </c>
      <c r="C1004">
        <v>2534.709961</v>
      </c>
      <c r="D1004">
        <v>2212.959961</v>
      </c>
      <c r="E1004">
        <v>2464.580078</v>
      </c>
      <c r="F1004">
        <v>2464.580078</v>
      </c>
      <c r="G1004">
        <v>2026259968</v>
      </c>
    </row>
    <row r="1005" spans="1:7" x14ac:dyDescent="0.25">
      <c r="A1005" s="7">
        <v>42902</v>
      </c>
      <c r="B1005">
        <v>2469.570068</v>
      </c>
      <c r="C1005">
        <v>2539.919922</v>
      </c>
      <c r="D1005">
        <v>2385.1499020000001</v>
      </c>
      <c r="E1005">
        <v>2518.5600589999999</v>
      </c>
      <c r="F1005">
        <v>2518.5600589999999</v>
      </c>
      <c r="G1005">
        <v>1195190016</v>
      </c>
    </row>
    <row r="1006" spans="1:7" x14ac:dyDescent="0.25">
      <c r="A1006" s="7">
        <v>42903</v>
      </c>
      <c r="B1006">
        <v>2514.01001</v>
      </c>
      <c r="C1006">
        <v>2685.1899410000001</v>
      </c>
      <c r="D1006">
        <v>2484.959961</v>
      </c>
      <c r="E1006">
        <v>2655.8798830000001</v>
      </c>
      <c r="F1006">
        <v>2655.8798830000001</v>
      </c>
      <c r="G1006">
        <v>1534509952</v>
      </c>
    </row>
    <row r="1007" spans="1:7" x14ac:dyDescent="0.25">
      <c r="A1007" s="7">
        <v>42904</v>
      </c>
      <c r="B1007">
        <v>2655.3500979999999</v>
      </c>
      <c r="C1007">
        <v>2662.1000979999999</v>
      </c>
      <c r="D1007">
        <v>2516.330078</v>
      </c>
      <c r="E1007">
        <v>2548.290039</v>
      </c>
      <c r="F1007">
        <v>2548.290039</v>
      </c>
      <c r="G1007">
        <v>1178659968</v>
      </c>
    </row>
    <row r="1008" spans="1:7" x14ac:dyDescent="0.25">
      <c r="A1008" s="7">
        <v>42905</v>
      </c>
      <c r="B1008">
        <v>2549.030029</v>
      </c>
      <c r="C1008">
        <v>2662.8500979999999</v>
      </c>
      <c r="D1008">
        <v>2549.030029</v>
      </c>
      <c r="E1008">
        <v>2589.6000979999999</v>
      </c>
      <c r="F1008">
        <v>2589.6000979999999</v>
      </c>
      <c r="G1008">
        <v>1446840064</v>
      </c>
    </row>
    <row r="1009" spans="1:7" x14ac:dyDescent="0.25">
      <c r="A1009" s="7">
        <v>42906</v>
      </c>
      <c r="B1009">
        <v>2591.26001</v>
      </c>
      <c r="C1009">
        <v>2763.4499510000001</v>
      </c>
      <c r="D1009">
        <v>2589.820068</v>
      </c>
      <c r="E1009">
        <v>2721.790039</v>
      </c>
      <c r="F1009">
        <v>2721.790039</v>
      </c>
      <c r="G1009">
        <v>1854189952</v>
      </c>
    </row>
    <row r="1010" spans="1:7" x14ac:dyDescent="0.25">
      <c r="A1010" s="7">
        <v>42907</v>
      </c>
      <c r="B1010">
        <v>2709.429932</v>
      </c>
      <c r="C1010">
        <v>2772.01001</v>
      </c>
      <c r="D1010">
        <v>2660.3999020000001</v>
      </c>
      <c r="E1010">
        <v>2689.1000979999999</v>
      </c>
      <c r="F1010">
        <v>2689.1000979999999</v>
      </c>
      <c r="G1010">
        <v>1626579968</v>
      </c>
    </row>
    <row r="1011" spans="1:7" x14ac:dyDescent="0.25">
      <c r="A1011" s="7">
        <v>42908</v>
      </c>
      <c r="B1011">
        <v>2691.030029</v>
      </c>
      <c r="C1011">
        <v>2723.73999</v>
      </c>
      <c r="D1011">
        <v>2642.360107</v>
      </c>
      <c r="E1011">
        <v>2705.4099120000001</v>
      </c>
      <c r="F1011">
        <v>2705.4099120000001</v>
      </c>
      <c r="G1011">
        <v>1097939968</v>
      </c>
    </row>
    <row r="1012" spans="1:7" x14ac:dyDescent="0.25">
      <c r="A1012" s="7">
        <v>42909</v>
      </c>
      <c r="B1012">
        <v>2707.3400879999999</v>
      </c>
      <c r="C1012">
        <v>2765.169922</v>
      </c>
      <c r="D1012">
        <v>2706.3701169999999</v>
      </c>
      <c r="E1012">
        <v>2744.9099120000001</v>
      </c>
      <c r="F1012">
        <v>2744.9099120000001</v>
      </c>
      <c r="G1012">
        <v>961318976</v>
      </c>
    </row>
    <row r="1013" spans="1:7" x14ac:dyDescent="0.25">
      <c r="A1013" s="7">
        <v>42910</v>
      </c>
      <c r="B1013">
        <v>2738.5200199999999</v>
      </c>
      <c r="C1013">
        <v>2757.9399410000001</v>
      </c>
      <c r="D1013">
        <v>2583.1899410000001</v>
      </c>
      <c r="E1013">
        <v>2608.719971</v>
      </c>
      <c r="F1013">
        <v>2608.719971</v>
      </c>
      <c r="G1013">
        <v>982750016</v>
      </c>
    </row>
    <row r="1014" spans="1:7" x14ac:dyDescent="0.25">
      <c r="A1014" s="7">
        <v>42911</v>
      </c>
      <c r="B1014">
        <v>2607.25</v>
      </c>
      <c r="C1014">
        <v>2682.26001</v>
      </c>
      <c r="D1014">
        <v>2552.1201169999999</v>
      </c>
      <c r="E1014">
        <v>2589.4099120000001</v>
      </c>
      <c r="F1014">
        <v>2589.4099120000001</v>
      </c>
      <c r="G1014">
        <v>1161100032</v>
      </c>
    </row>
    <row r="1015" spans="1:7" x14ac:dyDescent="0.25">
      <c r="A1015" s="7">
        <v>42912</v>
      </c>
      <c r="B1015">
        <v>2590.570068</v>
      </c>
      <c r="C1015">
        <v>2615.25</v>
      </c>
      <c r="D1015">
        <v>2376.290039</v>
      </c>
      <c r="E1015">
        <v>2478.4499510000001</v>
      </c>
      <c r="F1015">
        <v>2478.4499510000001</v>
      </c>
      <c r="G1015">
        <v>1663280000</v>
      </c>
    </row>
    <row r="1016" spans="1:7" x14ac:dyDescent="0.25">
      <c r="A1016" s="7">
        <v>42913</v>
      </c>
      <c r="B1016">
        <v>2478.4499510000001</v>
      </c>
      <c r="C1016">
        <v>2552.4499510000001</v>
      </c>
      <c r="D1016">
        <v>2332.98999</v>
      </c>
      <c r="E1016">
        <v>2552.4499510000001</v>
      </c>
      <c r="F1016">
        <v>2552.4499510000001</v>
      </c>
      <c r="G1016">
        <v>1489789952</v>
      </c>
    </row>
    <row r="1017" spans="1:7" x14ac:dyDescent="0.25">
      <c r="A1017" s="7">
        <v>42914</v>
      </c>
      <c r="B1017">
        <v>2553.030029</v>
      </c>
      <c r="C1017">
        <v>2603.9799800000001</v>
      </c>
      <c r="D1017">
        <v>2484.419922</v>
      </c>
      <c r="E1017">
        <v>2574.790039</v>
      </c>
      <c r="F1017">
        <v>2574.790039</v>
      </c>
      <c r="G1017">
        <v>1183869952</v>
      </c>
    </row>
    <row r="1018" spans="1:7" x14ac:dyDescent="0.25">
      <c r="A1018" s="7">
        <v>42915</v>
      </c>
      <c r="B1018">
        <v>2567.5600589999999</v>
      </c>
      <c r="C1018">
        <v>2588.830078</v>
      </c>
      <c r="D1018">
        <v>2510.4799800000001</v>
      </c>
      <c r="E1018">
        <v>2539.320068</v>
      </c>
      <c r="F1018">
        <v>2539.320068</v>
      </c>
      <c r="G1018">
        <v>949979008</v>
      </c>
    </row>
    <row r="1019" spans="1:7" x14ac:dyDescent="0.25">
      <c r="A1019" s="7">
        <v>42916</v>
      </c>
      <c r="B1019">
        <v>2539.23999</v>
      </c>
      <c r="C1019">
        <v>2559.25</v>
      </c>
      <c r="D1019">
        <v>2478.429932</v>
      </c>
      <c r="E1019">
        <v>2480.8400879999999</v>
      </c>
      <c r="F1019">
        <v>2480.8400879999999</v>
      </c>
      <c r="G1019">
        <v>860273024</v>
      </c>
    </row>
    <row r="1020" spans="1:7" x14ac:dyDescent="0.25">
      <c r="A1020" s="7">
        <v>42917</v>
      </c>
      <c r="B1020">
        <v>2492.6000979999999</v>
      </c>
      <c r="C1020">
        <v>2515.2700199999999</v>
      </c>
      <c r="D1020">
        <v>2419.2299800000001</v>
      </c>
      <c r="E1020">
        <v>2434.5500489999999</v>
      </c>
      <c r="F1020">
        <v>2434.5500489999999</v>
      </c>
      <c r="G1020">
        <v>779913984</v>
      </c>
    </row>
    <row r="1021" spans="1:7" x14ac:dyDescent="0.25">
      <c r="A1021" s="7">
        <v>42918</v>
      </c>
      <c r="B1021">
        <v>2436.3999020000001</v>
      </c>
      <c r="C1021">
        <v>2514.280029</v>
      </c>
      <c r="D1021">
        <v>2394.8400879999999</v>
      </c>
      <c r="E1021">
        <v>2506.469971</v>
      </c>
      <c r="F1021">
        <v>2506.469971</v>
      </c>
      <c r="G1021">
        <v>803747008</v>
      </c>
    </row>
    <row r="1022" spans="1:7" x14ac:dyDescent="0.25">
      <c r="A1022" s="7">
        <v>42919</v>
      </c>
      <c r="B1022">
        <v>2498.5600589999999</v>
      </c>
      <c r="C1022">
        <v>2595</v>
      </c>
      <c r="D1022">
        <v>2480.469971</v>
      </c>
      <c r="E1022">
        <v>2564.0600589999999</v>
      </c>
      <c r="F1022">
        <v>2564.0600589999999</v>
      </c>
      <c r="G1022">
        <v>964112000</v>
      </c>
    </row>
    <row r="1023" spans="1:7" x14ac:dyDescent="0.25">
      <c r="A1023" s="7">
        <v>42920</v>
      </c>
      <c r="B1023">
        <v>2561</v>
      </c>
      <c r="C1023">
        <v>2631.5900879999999</v>
      </c>
      <c r="D1023">
        <v>2559.3500979999999</v>
      </c>
      <c r="E1023">
        <v>2601.639893</v>
      </c>
      <c r="F1023">
        <v>2601.639893</v>
      </c>
      <c r="G1023">
        <v>985516032</v>
      </c>
    </row>
    <row r="1024" spans="1:7" x14ac:dyDescent="0.25">
      <c r="A1024" s="7">
        <v>42921</v>
      </c>
      <c r="B1024">
        <v>2602.8701169999999</v>
      </c>
      <c r="C1024">
        <v>2622.6499020000001</v>
      </c>
      <c r="D1024">
        <v>2538.5500489999999</v>
      </c>
      <c r="E1024">
        <v>2601.98999</v>
      </c>
      <c r="F1024">
        <v>2601.98999</v>
      </c>
      <c r="G1024">
        <v>941566016</v>
      </c>
    </row>
    <row r="1025" spans="1:7" x14ac:dyDescent="0.25">
      <c r="A1025" s="7">
        <v>42922</v>
      </c>
      <c r="B1025">
        <v>2608.1000979999999</v>
      </c>
      <c r="C1025">
        <v>2616.719971</v>
      </c>
      <c r="D1025">
        <v>2581.6899410000001</v>
      </c>
      <c r="E1025">
        <v>2608.5600589999999</v>
      </c>
      <c r="F1025">
        <v>2608.5600589999999</v>
      </c>
      <c r="G1025">
        <v>761956992</v>
      </c>
    </row>
    <row r="1026" spans="1:7" x14ac:dyDescent="0.25">
      <c r="A1026" s="7">
        <v>42923</v>
      </c>
      <c r="B1026">
        <v>2608.5900879999999</v>
      </c>
      <c r="C1026">
        <v>2916.139893</v>
      </c>
      <c r="D1026">
        <v>2498.8701169999999</v>
      </c>
      <c r="E1026">
        <v>2518.6599120000001</v>
      </c>
      <c r="F1026">
        <v>2518.6599120000001</v>
      </c>
      <c r="G1026">
        <v>917411968</v>
      </c>
    </row>
    <row r="1027" spans="1:7" x14ac:dyDescent="0.25">
      <c r="A1027" s="7">
        <v>42924</v>
      </c>
      <c r="B1027">
        <v>2520.2700199999999</v>
      </c>
      <c r="C1027">
        <v>2571.3400879999999</v>
      </c>
      <c r="D1027">
        <v>2492.3100589999999</v>
      </c>
      <c r="E1027">
        <v>2571.3400879999999</v>
      </c>
      <c r="F1027">
        <v>2571.3400879999999</v>
      </c>
      <c r="G1027">
        <v>733329984</v>
      </c>
    </row>
    <row r="1028" spans="1:7" x14ac:dyDescent="0.25">
      <c r="A1028" s="7">
        <v>42925</v>
      </c>
      <c r="B1028">
        <v>2572.610107</v>
      </c>
      <c r="C1028">
        <v>2635.48999</v>
      </c>
      <c r="D1028">
        <v>2517.5900879999999</v>
      </c>
      <c r="E1028">
        <v>2518.4399410000001</v>
      </c>
      <c r="F1028">
        <v>2518.4399410000001</v>
      </c>
      <c r="G1028">
        <v>527856000</v>
      </c>
    </row>
    <row r="1029" spans="1:7" x14ac:dyDescent="0.25">
      <c r="A1029" s="7">
        <v>42926</v>
      </c>
      <c r="B1029">
        <v>2525.25</v>
      </c>
      <c r="C1029">
        <v>2537.1599120000001</v>
      </c>
      <c r="D1029">
        <v>2321.1298830000001</v>
      </c>
      <c r="E1029">
        <v>2372.5600589999999</v>
      </c>
      <c r="F1029">
        <v>2372.5600589999999</v>
      </c>
      <c r="G1029">
        <v>1111200000</v>
      </c>
    </row>
    <row r="1030" spans="1:7" x14ac:dyDescent="0.25">
      <c r="A1030" s="7">
        <v>42927</v>
      </c>
      <c r="B1030">
        <v>2385.889893</v>
      </c>
      <c r="C1030">
        <v>2413.469971</v>
      </c>
      <c r="D1030">
        <v>2296.8100589999999</v>
      </c>
      <c r="E1030">
        <v>2337.790039</v>
      </c>
      <c r="F1030">
        <v>2337.790039</v>
      </c>
      <c r="G1030">
        <v>1329760000</v>
      </c>
    </row>
    <row r="1031" spans="1:7" x14ac:dyDescent="0.25">
      <c r="A1031" s="7">
        <v>42928</v>
      </c>
      <c r="B1031">
        <v>2332.7700199999999</v>
      </c>
      <c r="C1031">
        <v>2423.709961</v>
      </c>
      <c r="D1031">
        <v>2275.139893</v>
      </c>
      <c r="E1031">
        <v>2398.8400879999999</v>
      </c>
      <c r="F1031">
        <v>2398.8400879999999</v>
      </c>
      <c r="G1031">
        <v>1117410048</v>
      </c>
    </row>
    <row r="1032" spans="1:7" x14ac:dyDescent="0.25">
      <c r="A1032" s="7">
        <v>42929</v>
      </c>
      <c r="B1032">
        <v>2402.6999510000001</v>
      </c>
      <c r="C1032">
        <v>2425.219971</v>
      </c>
      <c r="D1032">
        <v>2340.830078</v>
      </c>
      <c r="E1032">
        <v>2357.8999020000001</v>
      </c>
      <c r="F1032">
        <v>2357.8999020000001</v>
      </c>
      <c r="G1032">
        <v>835769984</v>
      </c>
    </row>
    <row r="1033" spans="1:7" x14ac:dyDescent="0.25">
      <c r="A1033" s="7">
        <v>42930</v>
      </c>
      <c r="B1033">
        <v>2360.5900879999999</v>
      </c>
      <c r="C1033">
        <v>2363.25</v>
      </c>
      <c r="D1033">
        <v>2183.219971</v>
      </c>
      <c r="E1033">
        <v>2233.3400879999999</v>
      </c>
      <c r="F1033">
        <v>2233.3400879999999</v>
      </c>
      <c r="G1033">
        <v>882502976</v>
      </c>
    </row>
    <row r="1034" spans="1:7" x14ac:dyDescent="0.25">
      <c r="A1034" s="7">
        <v>42931</v>
      </c>
      <c r="B1034">
        <v>2230.1201169999999</v>
      </c>
      <c r="C1034">
        <v>2231.139893</v>
      </c>
      <c r="D1034">
        <v>1990.410034</v>
      </c>
      <c r="E1034">
        <v>1998.8599850000001</v>
      </c>
      <c r="F1034">
        <v>1998.8599850000001</v>
      </c>
      <c r="G1034">
        <v>993608000</v>
      </c>
    </row>
    <row r="1035" spans="1:7" x14ac:dyDescent="0.25">
      <c r="A1035" s="7">
        <v>42932</v>
      </c>
      <c r="B1035">
        <v>1991.9799800000001</v>
      </c>
      <c r="C1035">
        <v>2058.7700199999999</v>
      </c>
      <c r="D1035">
        <v>1843.030029</v>
      </c>
      <c r="E1035">
        <v>1929.8199460000001</v>
      </c>
      <c r="F1035">
        <v>1929.8199460000001</v>
      </c>
      <c r="G1035">
        <v>1182870016</v>
      </c>
    </row>
    <row r="1036" spans="1:7" x14ac:dyDescent="0.25">
      <c r="A1036" s="7">
        <v>42933</v>
      </c>
      <c r="B1036">
        <v>1932.619995</v>
      </c>
      <c r="C1036">
        <v>2230.48999</v>
      </c>
      <c r="D1036">
        <v>1932.619995</v>
      </c>
      <c r="E1036">
        <v>2228.4099120000001</v>
      </c>
      <c r="F1036">
        <v>2228.4099120000001</v>
      </c>
      <c r="G1036">
        <v>1201760000</v>
      </c>
    </row>
    <row r="1037" spans="1:7" x14ac:dyDescent="0.25">
      <c r="A1037" s="7">
        <v>42934</v>
      </c>
      <c r="B1037">
        <v>2233.5200199999999</v>
      </c>
      <c r="C1037">
        <v>2387.610107</v>
      </c>
      <c r="D1037">
        <v>2164.7700199999999</v>
      </c>
      <c r="E1037">
        <v>2318.8798830000001</v>
      </c>
      <c r="F1037">
        <v>2318.8798830000001</v>
      </c>
      <c r="G1037">
        <v>1512450048</v>
      </c>
    </row>
    <row r="1038" spans="1:7" x14ac:dyDescent="0.25">
      <c r="A1038" s="7">
        <v>42935</v>
      </c>
      <c r="B1038">
        <v>2323.080078</v>
      </c>
      <c r="C1038">
        <v>2397.169922</v>
      </c>
      <c r="D1038">
        <v>2260.2299800000001</v>
      </c>
      <c r="E1038">
        <v>2273.429932</v>
      </c>
      <c r="F1038">
        <v>2273.429932</v>
      </c>
      <c r="G1038">
        <v>1245100032</v>
      </c>
    </row>
    <row r="1039" spans="1:7" x14ac:dyDescent="0.25">
      <c r="A1039" s="7">
        <v>42936</v>
      </c>
      <c r="B1039">
        <v>2269.889893</v>
      </c>
      <c r="C1039">
        <v>2900.6999510000001</v>
      </c>
      <c r="D1039">
        <v>2269.889893</v>
      </c>
      <c r="E1039">
        <v>2817.6000979999999</v>
      </c>
      <c r="F1039">
        <v>2817.6000979999999</v>
      </c>
      <c r="G1039">
        <v>2249260032</v>
      </c>
    </row>
    <row r="1040" spans="1:7" x14ac:dyDescent="0.25">
      <c r="A1040" s="7">
        <v>42937</v>
      </c>
      <c r="B1040">
        <v>2838.4099120000001</v>
      </c>
      <c r="C1040">
        <v>2838.4099120000001</v>
      </c>
      <c r="D1040">
        <v>2621.8500979999999</v>
      </c>
      <c r="E1040">
        <v>2667.76001</v>
      </c>
      <c r="F1040">
        <v>2667.76001</v>
      </c>
      <c r="G1040">
        <v>1489449984</v>
      </c>
    </row>
    <row r="1041" spans="1:7" x14ac:dyDescent="0.25">
      <c r="A1041" s="7">
        <v>42938</v>
      </c>
      <c r="B1041">
        <v>2668.6298830000001</v>
      </c>
      <c r="C1041">
        <v>2862.419922</v>
      </c>
      <c r="D1041">
        <v>2657.709961</v>
      </c>
      <c r="E1041">
        <v>2810.1201169999999</v>
      </c>
      <c r="F1041">
        <v>2810.1201169999999</v>
      </c>
      <c r="G1041">
        <v>1177129984</v>
      </c>
    </row>
    <row r="1042" spans="1:7" x14ac:dyDescent="0.25">
      <c r="A1042" s="7">
        <v>42939</v>
      </c>
      <c r="B1042">
        <v>2808.1000979999999</v>
      </c>
      <c r="C1042">
        <v>2832.179932</v>
      </c>
      <c r="D1042">
        <v>2653.9399410000001</v>
      </c>
      <c r="E1042">
        <v>2730.3999020000001</v>
      </c>
      <c r="F1042">
        <v>2730.3999020000001</v>
      </c>
      <c r="G1042">
        <v>1072840000</v>
      </c>
    </row>
    <row r="1043" spans="1:7" x14ac:dyDescent="0.25">
      <c r="A1043" s="7">
        <v>42940</v>
      </c>
      <c r="B1043">
        <v>2732.6999510000001</v>
      </c>
      <c r="C1043">
        <v>2777.26001</v>
      </c>
      <c r="D1043">
        <v>2699.1899410000001</v>
      </c>
      <c r="E1043">
        <v>2754.860107</v>
      </c>
      <c r="F1043">
        <v>2754.860107</v>
      </c>
      <c r="G1043">
        <v>866473984</v>
      </c>
    </row>
    <row r="1044" spans="1:7" x14ac:dyDescent="0.25">
      <c r="A1044" s="7">
        <v>42941</v>
      </c>
      <c r="B1044">
        <v>2757.5</v>
      </c>
      <c r="C1044">
        <v>2768.080078</v>
      </c>
      <c r="D1044">
        <v>2480.959961</v>
      </c>
      <c r="E1044">
        <v>2576.4799800000001</v>
      </c>
      <c r="F1044">
        <v>2576.4799800000001</v>
      </c>
      <c r="G1044">
        <v>1460089984</v>
      </c>
    </row>
    <row r="1045" spans="1:7" x14ac:dyDescent="0.25">
      <c r="A1045" s="7">
        <v>42942</v>
      </c>
      <c r="B1045">
        <v>2577.7700199999999</v>
      </c>
      <c r="C1045">
        <v>2610.76001</v>
      </c>
      <c r="D1045">
        <v>2450.8000489999999</v>
      </c>
      <c r="E1045">
        <v>2529.4499510000001</v>
      </c>
      <c r="F1045">
        <v>2529.4499510000001</v>
      </c>
      <c r="G1045">
        <v>937404032</v>
      </c>
    </row>
    <row r="1046" spans="1:7" x14ac:dyDescent="0.25">
      <c r="A1046" s="7">
        <v>42943</v>
      </c>
      <c r="B1046">
        <v>2538.709961</v>
      </c>
      <c r="C1046">
        <v>2693.320068</v>
      </c>
      <c r="D1046">
        <v>2529.3400879999999</v>
      </c>
      <c r="E1046">
        <v>2671.780029</v>
      </c>
      <c r="F1046">
        <v>2671.780029</v>
      </c>
      <c r="G1046">
        <v>789104000</v>
      </c>
    </row>
    <row r="1047" spans="1:7" x14ac:dyDescent="0.25">
      <c r="A1047" s="7">
        <v>42944</v>
      </c>
      <c r="B1047">
        <v>2679.7299800000001</v>
      </c>
      <c r="C1047">
        <v>2897.4499510000001</v>
      </c>
      <c r="D1047">
        <v>2679.7299800000001</v>
      </c>
      <c r="E1047">
        <v>2809.01001</v>
      </c>
      <c r="F1047">
        <v>2809.01001</v>
      </c>
      <c r="G1047">
        <v>1380099968</v>
      </c>
    </row>
    <row r="1048" spans="1:7" x14ac:dyDescent="0.25">
      <c r="A1048" s="7">
        <v>42945</v>
      </c>
      <c r="B1048">
        <v>2807.0200199999999</v>
      </c>
      <c r="C1048">
        <v>2808.76001</v>
      </c>
      <c r="D1048">
        <v>2692.8000489999999</v>
      </c>
      <c r="E1048">
        <v>2726.4499510000001</v>
      </c>
      <c r="F1048">
        <v>2726.4499510000001</v>
      </c>
      <c r="G1048">
        <v>803745984</v>
      </c>
    </row>
    <row r="1049" spans="1:7" x14ac:dyDescent="0.25">
      <c r="A1049" s="7">
        <v>42946</v>
      </c>
      <c r="B1049">
        <v>2724.389893</v>
      </c>
      <c r="C1049">
        <v>2758.530029</v>
      </c>
      <c r="D1049">
        <v>2644.8500979999999</v>
      </c>
      <c r="E1049">
        <v>2757.179932</v>
      </c>
      <c r="F1049">
        <v>2757.179932</v>
      </c>
      <c r="G1049">
        <v>705942976</v>
      </c>
    </row>
    <row r="1050" spans="1:7" x14ac:dyDescent="0.25">
      <c r="A1050" s="7">
        <v>42947</v>
      </c>
      <c r="B1050">
        <v>2763.23999</v>
      </c>
      <c r="C1050">
        <v>2889.6201169999999</v>
      </c>
      <c r="D1050">
        <v>2720.610107</v>
      </c>
      <c r="E1050">
        <v>2875.3400879999999</v>
      </c>
      <c r="F1050">
        <v>2875.3400879999999</v>
      </c>
      <c r="G1050">
        <v>860574976</v>
      </c>
    </row>
    <row r="1051" spans="1:7" x14ac:dyDescent="0.25">
      <c r="A1051" s="7">
        <v>42948</v>
      </c>
      <c r="B1051">
        <v>2871.3000489999999</v>
      </c>
      <c r="C1051">
        <v>2921.3500979999999</v>
      </c>
      <c r="D1051">
        <v>2685.610107</v>
      </c>
      <c r="E1051">
        <v>2718.26001</v>
      </c>
      <c r="F1051">
        <v>2718.26001</v>
      </c>
      <c r="G1051">
        <v>1324669952</v>
      </c>
    </row>
    <row r="1052" spans="1:7" x14ac:dyDescent="0.25">
      <c r="A1052" s="7">
        <v>42949</v>
      </c>
      <c r="B1052">
        <v>2727.1298830000001</v>
      </c>
      <c r="C1052">
        <v>2762.530029</v>
      </c>
      <c r="D1052">
        <v>2668.5900879999999</v>
      </c>
      <c r="E1052">
        <v>2710.669922</v>
      </c>
      <c r="F1052">
        <v>2710.669922</v>
      </c>
      <c r="G1052">
        <v>1094950016</v>
      </c>
    </row>
    <row r="1053" spans="1:7" x14ac:dyDescent="0.25">
      <c r="A1053" s="7">
        <v>42950</v>
      </c>
      <c r="B1053">
        <v>2709.5600589999999</v>
      </c>
      <c r="C1053">
        <v>2813.3100589999999</v>
      </c>
      <c r="D1053">
        <v>2685.139893</v>
      </c>
      <c r="E1053">
        <v>2804.7299800000001</v>
      </c>
      <c r="F1053">
        <v>2804.7299800000001</v>
      </c>
      <c r="G1053">
        <v>804796992</v>
      </c>
    </row>
    <row r="1054" spans="1:7" x14ac:dyDescent="0.25">
      <c r="A1054" s="7">
        <v>42951</v>
      </c>
      <c r="B1054">
        <v>2806.929932</v>
      </c>
      <c r="C1054">
        <v>2899.330078</v>
      </c>
      <c r="D1054">
        <v>2743.719971</v>
      </c>
      <c r="E1054">
        <v>2895.889893</v>
      </c>
      <c r="F1054">
        <v>2895.889893</v>
      </c>
      <c r="G1054">
        <v>1002120000</v>
      </c>
    </row>
    <row r="1055" spans="1:7" x14ac:dyDescent="0.25">
      <c r="A1055" s="7">
        <v>42952</v>
      </c>
      <c r="B1055">
        <v>2897.6298830000001</v>
      </c>
      <c r="C1055">
        <v>3290.01001</v>
      </c>
      <c r="D1055">
        <v>2874.830078</v>
      </c>
      <c r="E1055">
        <v>3252.9099120000001</v>
      </c>
      <c r="F1055">
        <v>3252.9099120000001</v>
      </c>
      <c r="G1055">
        <v>1945699968</v>
      </c>
    </row>
    <row r="1056" spans="1:7" x14ac:dyDescent="0.25">
      <c r="A1056" s="7">
        <v>42953</v>
      </c>
      <c r="B1056">
        <v>3257.610107</v>
      </c>
      <c r="C1056">
        <v>3293.290039</v>
      </c>
      <c r="D1056">
        <v>3155.6000979999999</v>
      </c>
      <c r="E1056">
        <v>3213.9399410000001</v>
      </c>
      <c r="F1056">
        <v>3213.9399410000001</v>
      </c>
      <c r="G1056">
        <v>1105030016</v>
      </c>
    </row>
    <row r="1057" spans="1:7" x14ac:dyDescent="0.25">
      <c r="A1057" s="7">
        <v>42954</v>
      </c>
      <c r="B1057">
        <v>3212.780029</v>
      </c>
      <c r="C1057">
        <v>3397.679932</v>
      </c>
      <c r="D1057">
        <v>3180.889893</v>
      </c>
      <c r="E1057">
        <v>3378.9399410000001</v>
      </c>
      <c r="F1057">
        <v>3378.9399410000001</v>
      </c>
      <c r="G1057">
        <v>1482279936</v>
      </c>
    </row>
    <row r="1058" spans="1:7" x14ac:dyDescent="0.25">
      <c r="A1058" s="7">
        <v>42955</v>
      </c>
      <c r="B1058">
        <v>3370.219971</v>
      </c>
      <c r="C1058">
        <v>3484.8500979999999</v>
      </c>
      <c r="D1058">
        <v>3345.830078</v>
      </c>
      <c r="E1058">
        <v>3419.9399410000001</v>
      </c>
      <c r="F1058">
        <v>3419.9399410000001</v>
      </c>
      <c r="G1058">
        <v>1752760064</v>
      </c>
    </row>
    <row r="1059" spans="1:7" x14ac:dyDescent="0.25">
      <c r="A1059" s="7">
        <v>42956</v>
      </c>
      <c r="B1059">
        <v>3420.3999020000001</v>
      </c>
      <c r="C1059">
        <v>3422.76001</v>
      </c>
      <c r="D1059">
        <v>3247.669922</v>
      </c>
      <c r="E1059">
        <v>3342.469971</v>
      </c>
      <c r="F1059">
        <v>3342.469971</v>
      </c>
      <c r="G1059">
        <v>1468960000</v>
      </c>
    </row>
    <row r="1060" spans="1:7" x14ac:dyDescent="0.25">
      <c r="A1060" s="7">
        <v>42957</v>
      </c>
      <c r="B1060">
        <v>3341.8400879999999</v>
      </c>
      <c r="C1060">
        <v>3453.4499510000001</v>
      </c>
      <c r="D1060">
        <v>3319.469971</v>
      </c>
      <c r="E1060">
        <v>3381.280029</v>
      </c>
      <c r="F1060">
        <v>3381.280029</v>
      </c>
      <c r="G1060">
        <v>1515110016</v>
      </c>
    </row>
    <row r="1061" spans="1:7" x14ac:dyDescent="0.25">
      <c r="A1061" s="7">
        <v>42958</v>
      </c>
      <c r="B1061">
        <v>3373.820068</v>
      </c>
      <c r="C1061">
        <v>3679.719971</v>
      </c>
      <c r="D1061">
        <v>3372.1201169999999</v>
      </c>
      <c r="E1061">
        <v>3650.6201169999999</v>
      </c>
      <c r="F1061">
        <v>3650.6201169999999</v>
      </c>
      <c r="G1061">
        <v>2021190016</v>
      </c>
    </row>
    <row r="1062" spans="1:7" x14ac:dyDescent="0.25">
      <c r="A1062" s="7">
        <v>42959</v>
      </c>
      <c r="B1062">
        <v>3650.6298830000001</v>
      </c>
      <c r="C1062">
        <v>3949.919922</v>
      </c>
      <c r="D1062">
        <v>3613.6999510000001</v>
      </c>
      <c r="E1062">
        <v>3884.709961</v>
      </c>
      <c r="F1062">
        <v>3884.709961</v>
      </c>
      <c r="G1062">
        <v>2219589888</v>
      </c>
    </row>
    <row r="1063" spans="1:7" x14ac:dyDescent="0.25">
      <c r="A1063" s="7">
        <v>42960</v>
      </c>
      <c r="B1063">
        <v>3880.040039</v>
      </c>
      <c r="C1063">
        <v>4208.3901370000003</v>
      </c>
      <c r="D1063">
        <v>3857.8000489999999</v>
      </c>
      <c r="E1063">
        <v>4073.26001</v>
      </c>
      <c r="F1063">
        <v>4073.26001</v>
      </c>
      <c r="G1063">
        <v>3159089920</v>
      </c>
    </row>
    <row r="1064" spans="1:7" x14ac:dyDescent="0.25">
      <c r="A1064" s="7">
        <v>42961</v>
      </c>
      <c r="B1064">
        <v>4066.1000979999999</v>
      </c>
      <c r="C1064">
        <v>4325.1298829999996</v>
      </c>
      <c r="D1064">
        <v>3989.1599120000001</v>
      </c>
      <c r="E1064">
        <v>4325.1298829999996</v>
      </c>
      <c r="F1064">
        <v>4325.1298829999996</v>
      </c>
      <c r="G1064">
        <v>2463089920</v>
      </c>
    </row>
    <row r="1065" spans="1:7" x14ac:dyDescent="0.25">
      <c r="A1065" s="7">
        <v>42962</v>
      </c>
      <c r="B1065">
        <v>4326.9902339999999</v>
      </c>
      <c r="C1065">
        <v>4455.9702150000003</v>
      </c>
      <c r="D1065">
        <v>3906.179932</v>
      </c>
      <c r="E1065">
        <v>4181.9301759999998</v>
      </c>
      <c r="F1065">
        <v>4181.9301759999998</v>
      </c>
      <c r="G1065">
        <v>3258050048</v>
      </c>
    </row>
    <row r="1066" spans="1:7" x14ac:dyDescent="0.25">
      <c r="A1066" s="7">
        <v>42963</v>
      </c>
      <c r="B1066">
        <v>4200.3398440000001</v>
      </c>
      <c r="C1066">
        <v>4381.2299800000001</v>
      </c>
      <c r="D1066">
        <v>3994.419922</v>
      </c>
      <c r="E1066">
        <v>4376.6298829999996</v>
      </c>
      <c r="F1066">
        <v>4376.6298829999996</v>
      </c>
      <c r="G1066">
        <v>2272039936</v>
      </c>
    </row>
    <row r="1067" spans="1:7" x14ac:dyDescent="0.25">
      <c r="A1067" s="7">
        <v>42964</v>
      </c>
      <c r="B1067">
        <v>4384.4399409999996</v>
      </c>
      <c r="C1067">
        <v>4484.7001950000003</v>
      </c>
      <c r="D1067">
        <v>4243.7099609999996</v>
      </c>
      <c r="E1067">
        <v>4331.6899409999996</v>
      </c>
      <c r="F1067">
        <v>4331.6899409999996</v>
      </c>
      <c r="G1067">
        <v>2553359872</v>
      </c>
    </row>
    <row r="1068" spans="1:7" x14ac:dyDescent="0.25">
      <c r="A1068" s="7">
        <v>42965</v>
      </c>
      <c r="B1068">
        <v>4324.3398440000001</v>
      </c>
      <c r="C1068">
        <v>4370.1298829999996</v>
      </c>
      <c r="D1068">
        <v>4015.3999020000001</v>
      </c>
      <c r="E1068">
        <v>4160.6201170000004</v>
      </c>
      <c r="F1068">
        <v>4160.6201170000004</v>
      </c>
      <c r="G1068">
        <v>2941710080</v>
      </c>
    </row>
    <row r="1069" spans="1:7" x14ac:dyDescent="0.25">
      <c r="A1069" s="7">
        <v>42966</v>
      </c>
      <c r="B1069">
        <v>4137.75</v>
      </c>
      <c r="C1069">
        <v>4243.2597660000001</v>
      </c>
      <c r="D1069">
        <v>3970.5500489999999</v>
      </c>
      <c r="E1069">
        <v>4193.7001950000003</v>
      </c>
      <c r="F1069">
        <v>4193.7001950000003</v>
      </c>
      <c r="G1069">
        <v>2975820032</v>
      </c>
    </row>
    <row r="1070" spans="1:7" x14ac:dyDescent="0.25">
      <c r="A1070" s="7">
        <v>42967</v>
      </c>
      <c r="B1070">
        <v>4189.3100590000004</v>
      </c>
      <c r="C1070">
        <v>4196.2900390000004</v>
      </c>
      <c r="D1070">
        <v>4069.8798830000001</v>
      </c>
      <c r="E1070">
        <v>4087.6599120000001</v>
      </c>
      <c r="F1070">
        <v>4087.6599120000001</v>
      </c>
      <c r="G1070">
        <v>2109769984</v>
      </c>
    </row>
    <row r="1071" spans="1:7" x14ac:dyDescent="0.25">
      <c r="A1071" s="7">
        <v>42968</v>
      </c>
      <c r="B1071">
        <v>4090.4799800000001</v>
      </c>
      <c r="C1071">
        <v>4109.1401370000003</v>
      </c>
      <c r="D1071">
        <v>3988.6000979999999</v>
      </c>
      <c r="E1071">
        <v>4001.73999</v>
      </c>
      <c r="F1071">
        <v>4001.73999</v>
      </c>
      <c r="G1071">
        <v>2800890112</v>
      </c>
    </row>
    <row r="1072" spans="1:7" x14ac:dyDescent="0.25">
      <c r="A1072" s="7">
        <v>42969</v>
      </c>
      <c r="B1072">
        <v>3998.3500979999999</v>
      </c>
      <c r="C1072">
        <v>4128.7597660000001</v>
      </c>
      <c r="D1072">
        <v>3674.580078</v>
      </c>
      <c r="E1072">
        <v>4100.5200199999999</v>
      </c>
      <c r="F1072">
        <v>4100.5200199999999</v>
      </c>
      <c r="G1072">
        <v>3764239872</v>
      </c>
    </row>
    <row r="1073" spans="1:7" x14ac:dyDescent="0.25">
      <c r="A1073" s="7">
        <v>42970</v>
      </c>
      <c r="B1073">
        <v>4089.01001</v>
      </c>
      <c r="C1073">
        <v>4255.7797849999997</v>
      </c>
      <c r="D1073">
        <v>4078.4099120000001</v>
      </c>
      <c r="E1073">
        <v>4151.5200199999999</v>
      </c>
      <c r="F1073">
        <v>4151.5200199999999</v>
      </c>
      <c r="G1073">
        <v>2369819904</v>
      </c>
    </row>
    <row r="1074" spans="1:7" x14ac:dyDescent="0.25">
      <c r="A1074" s="7">
        <v>42971</v>
      </c>
      <c r="B1074">
        <v>4137.6000979999999</v>
      </c>
      <c r="C1074">
        <v>4376.3901370000003</v>
      </c>
      <c r="D1074">
        <v>4130.2597660000001</v>
      </c>
      <c r="E1074">
        <v>4334.6801759999998</v>
      </c>
      <c r="F1074">
        <v>4334.6801759999998</v>
      </c>
      <c r="G1074">
        <v>2037750016</v>
      </c>
    </row>
    <row r="1075" spans="1:7" x14ac:dyDescent="0.25">
      <c r="A1075" s="7">
        <v>42972</v>
      </c>
      <c r="B1075">
        <v>4332.8198240000002</v>
      </c>
      <c r="C1075">
        <v>4455.7001950000003</v>
      </c>
      <c r="D1075">
        <v>4307.3500979999999</v>
      </c>
      <c r="E1075">
        <v>4371.6000979999999</v>
      </c>
      <c r="F1075">
        <v>4371.6000979999999</v>
      </c>
      <c r="G1075">
        <v>1727970048</v>
      </c>
    </row>
    <row r="1076" spans="1:7" x14ac:dyDescent="0.25">
      <c r="A1076" s="7">
        <v>42973</v>
      </c>
      <c r="B1076">
        <v>4372.0600590000004</v>
      </c>
      <c r="C1076">
        <v>4379.2797849999997</v>
      </c>
      <c r="D1076">
        <v>4269.5200199999999</v>
      </c>
      <c r="E1076">
        <v>4352.3999020000001</v>
      </c>
      <c r="F1076">
        <v>4352.3999020000001</v>
      </c>
      <c r="G1076">
        <v>1511609984</v>
      </c>
    </row>
    <row r="1077" spans="1:7" x14ac:dyDescent="0.25">
      <c r="A1077" s="7">
        <v>42974</v>
      </c>
      <c r="B1077">
        <v>4345.1000979999999</v>
      </c>
      <c r="C1077">
        <v>4416.5898440000001</v>
      </c>
      <c r="D1077">
        <v>4317.2900390000004</v>
      </c>
      <c r="E1077">
        <v>4382.8798829999996</v>
      </c>
      <c r="F1077">
        <v>4382.8798829999996</v>
      </c>
      <c r="G1077">
        <v>1537459968</v>
      </c>
    </row>
    <row r="1078" spans="1:7" x14ac:dyDescent="0.25">
      <c r="A1078" s="7">
        <v>42975</v>
      </c>
      <c r="B1078">
        <v>4384.4501950000003</v>
      </c>
      <c r="C1078">
        <v>4403.9301759999998</v>
      </c>
      <c r="D1078">
        <v>4224.6401370000003</v>
      </c>
      <c r="E1078">
        <v>4382.6601559999999</v>
      </c>
      <c r="F1078">
        <v>4382.6601559999999</v>
      </c>
      <c r="G1078">
        <v>1959330048</v>
      </c>
    </row>
    <row r="1079" spans="1:7" x14ac:dyDescent="0.25">
      <c r="A1079" s="7">
        <v>42976</v>
      </c>
      <c r="B1079">
        <v>4389.2099609999996</v>
      </c>
      <c r="C1079">
        <v>4625.6801759999998</v>
      </c>
      <c r="D1079">
        <v>4352.1298829999996</v>
      </c>
      <c r="E1079">
        <v>4579.0200199999999</v>
      </c>
      <c r="F1079">
        <v>4579.0200199999999</v>
      </c>
      <c r="G1079">
        <v>2486080000</v>
      </c>
    </row>
    <row r="1080" spans="1:7" x14ac:dyDescent="0.25">
      <c r="A1080" s="7">
        <v>42977</v>
      </c>
      <c r="B1080">
        <v>4570.3598629999997</v>
      </c>
      <c r="C1080">
        <v>4626.5200199999999</v>
      </c>
      <c r="D1080">
        <v>4471.4101559999999</v>
      </c>
      <c r="E1080">
        <v>4565.2998049999997</v>
      </c>
      <c r="F1080">
        <v>4565.2998049999997</v>
      </c>
      <c r="G1080">
        <v>1937849984</v>
      </c>
    </row>
    <row r="1081" spans="1:7" x14ac:dyDescent="0.25">
      <c r="A1081" s="7">
        <v>42978</v>
      </c>
      <c r="B1081">
        <v>4555.5898440000001</v>
      </c>
      <c r="C1081">
        <v>4736.0498049999997</v>
      </c>
      <c r="D1081">
        <v>4549.3999020000001</v>
      </c>
      <c r="E1081">
        <v>4703.3901370000003</v>
      </c>
      <c r="F1081">
        <v>4703.3901370000003</v>
      </c>
      <c r="G1081">
        <v>1944930048</v>
      </c>
    </row>
    <row r="1082" spans="1:7" x14ac:dyDescent="0.25">
      <c r="A1082" s="7">
        <v>42979</v>
      </c>
      <c r="B1082">
        <v>4701.7597660000001</v>
      </c>
      <c r="C1082">
        <v>4892.0097660000001</v>
      </c>
      <c r="D1082">
        <v>4678.5297849999997</v>
      </c>
      <c r="E1082">
        <v>4892.0097660000001</v>
      </c>
      <c r="F1082">
        <v>4892.0097660000001</v>
      </c>
      <c r="G1082">
        <v>2599079936</v>
      </c>
    </row>
    <row r="1083" spans="1:7" x14ac:dyDescent="0.25">
      <c r="A1083" s="7">
        <v>42980</v>
      </c>
      <c r="B1083">
        <v>4901.419922</v>
      </c>
      <c r="C1083">
        <v>4975.0400390000004</v>
      </c>
      <c r="D1083">
        <v>4469.2402339999999</v>
      </c>
      <c r="E1083">
        <v>4578.7700199999999</v>
      </c>
      <c r="F1083">
        <v>4578.7700199999999</v>
      </c>
      <c r="G1083">
        <v>2722139904</v>
      </c>
    </row>
    <row r="1084" spans="1:7" x14ac:dyDescent="0.25">
      <c r="A1084" s="7">
        <v>42981</v>
      </c>
      <c r="B1084">
        <v>4585.2700199999999</v>
      </c>
      <c r="C1084">
        <v>4714.080078</v>
      </c>
      <c r="D1084">
        <v>4417.5898440000001</v>
      </c>
      <c r="E1084">
        <v>4582.9599609999996</v>
      </c>
      <c r="F1084">
        <v>4582.9599609999996</v>
      </c>
      <c r="G1084">
        <v>1933190016</v>
      </c>
    </row>
    <row r="1085" spans="1:7" x14ac:dyDescent="0.25">
      <c r="A1085" s="7">
        <v>42982</v>
      </c>
      <c r="B1085">
        <v>4591.6298829999996</v>
      </c>
      <c r="C1085">
        <v>4591.6298829999996</v>
      </c>
      <c r="D1085">
        <v>4108.3999020000001</v>
      </c>
      <c r="E1085">
        <v>4236.3100590000004</v>
      </c>
      <c r="F1085">
        <v>4236.3100590000004</v>
      </c>
      <c r="G1085">
        <v>2987330048</v>
      </c>
    </row>
    <row r="1086" spans="1:7" x14ac:dyDescent="0.25">
      <c r="A1086" s="7">
        <v>42983</v>
      </c>
      <c r="B1086">
        <v>4228.2900390000004</v>
      </c>
      <c r="C1086">
        <v>4427.8398440000001</v>
      </c>
      <c r="D1086">
        <v>3998.110107</v>
      </c>
      <c r="E1086">
        <v>4376.5297849999997</v>
      </c>
      <c r="F1086">
        <v>4376.5297849999997</v>
      </c>
      <c r="G1086">
        <v>2697969920</v>
      </c>
    </row>
    <row r="1087" spans="1:7" x14ac:dyDescent="0.25">
      <c r="A1087" s="7">
        <v>42984</v>
      </c>
      <c r="B1087">
        <v>4376.5898440000001</v>
      </c>
      <c r="C1087">
        <v>4617.25</v>
      </c>
      <c r="D1087">
        <v>4376.5898440000001</v>
      </c>
      <c r="E1087">
        <v>4597.1201170000004</v>
      </c>
      <c r="F1087">
        <v>4597.1201170000004</v>
      </c>
      <c r="G1087">
        <v>2172100096</v>
      </c>
    </row>
    <row r="1088" spans="1:7" x14ac:dyDescent="0.25">
      <c r="A1088" s="7">
        <v>42985</v>
      </c>
      <c r="B1088">
        <v>4589.1401370000003</v>
      </c>
      <c r="C1088">
        <v>4655.0400390000004</v>
      </c>
      <c r="D1088">
        <v>4491.330078</v>
      </c>
      <c r="E1088">
        <v>4599.8798829999996</v>
      </c>
      <c r="F1088">
        <v>4599.8798829999996</v>
      </c>
      <c r="G1088">
        <v>1844620032</v>
      </c>
    </row>
    <row r="1089" spans="1:7" x14ac:dyDescent="0.25">
      <c r="A1089" s="7">
        <v>42986</v>
      </c>
      <c r="B1089">
        <v>4605.1601559999999</v>
      </c>
      <c r="C1089">
        <v>4661</v>
      </c>
      <c r="D1089">
        <v>4075.179932</v>
      </c>
      <c r="E1089">
        <v>4228.75</v>
      </c>
      <c r="F1089">
        <v>4228.75</v>
      </c>
      <c r="G1089">
        <v>2700890112</v>
      </c>
    </row>
    <row r="1090" spans="1:7" x14ac:dyDescent="0.25">
      <c r="A1090" s="7">
        <v>42987</v>
      </c>
      <c r="B1090">
        <v>4229.8100590000004</v>
      </c>
      <c r="C1090">
        <v>4308.8198240000002</v>
      </c>
      <c r="D1090">
        <v>4114.1098629999997</v>
      </c>
      <c r="E1090">
        <v>4226.0600590000004</v>
      </c>
      <c r="F1090">
        <v>4226.0600590000004</v>
      </c>
      <c r="G1090">
        <v>1386230016</v>
      </c>
    </row>
    <row r="1091" spans="1:7" x14ac:dyDescent="0.25">
      <c r="A1091" s="7">
        <v>42988</v>
      </c>
      <c r="B1091">
        <v>4229.3398440000001</v>
      </c>
      <c r="C1091">
        <v>4245.4399409999996</v>
      </c>
      <c r="D1091">
        <v>3951.040039</v>
      </c>
      <c r="E1091">
        <v>4122.9399409999996</v>
      </c>
      <c r="F1091">
        <v>4122.9399409999996</v>
      </c>
      <c r="G1091">
        <v>1679090048</v>
      </c>
    </row>
    <row r="1092" spans="1:7" x14ac:dyDescent="0.25">
      <c r="A1092" s="7">
        <v>42989</v>
      </c>
      <c r="B1092">
        <v>4122.4702150000003</v>
      </c>
      <c r="C1092">
        <v>4261.669922</v>
      </c>
      <c r="D1092">
        <v>4099.3999020000001</v>
      </c>
      <c r="E1092">
        <v>4161.2700199999999</v>
      </c>
      <c r="F1092">
        <v>4161.2700199999999</v>
      </c>
      <c r="G1092">
        <v>1557330048</v>
      </c>
    </row>
    <row r="1093" spans="1:7" x14ac:dyDescent="0.25">
      <c r="A1093" s="7">
        <v>42990</v>
      </c>
      <c r="B1093">
        <v>4168.8798829999996</v>
      </c>
      <c r="C1093">
        <v>4344.6499020000001</v>
      </c>
      <c r="D1093">
        <v>4085.219971</v>
      </c>
      <c r="E1093">
        <v>4130.8100590000004</v>
      </c>
      <c r="F1093">
        <v>4130.8100590000004</v>
      </c>
      <c r="G1093">
        <v>1864530048</v>
      </c>
    </row>
    <row r="1094" spans="1:7" x14ac:dyDescent="0.25">
      <c r="A1094" s="7">
        <v>42991</v>
      </c>
      <c r="B1094">
        <v>4131.9799800000001</v>
      </c>
      <c r="C1094">
        <v>4131.9799800000001</v>
      </c>
      <c r="D1094">
        <v>3789.919922</v>
      </c>
      <c r="E1094">
        <v>3882.5900879999999</v>
      </c>
      <c r="F1094">
        <v>3882.5900879999999</v>
      </c>
      <c r="G1094">
        <v>2219409920</v>
      </c>
    </row>
    <row r="1095" spans="1:7" x14ac:dyDescent="0.25">
      <c r="A1095" s="7">
        <v>42992</v>
      </c>
      <c r="B1095">
        <v>3875.3701169999999</v>
      </c>
      <c r="C1095">
        <v>3920.6000979999999</v>
      </c>
      <c r="D1095">
        <v>3153.860107</v>
      </c>
      <c r="E1095">
        <v>3154.9499510000001</v>
      </c>
      <c r="F1095">
        <v>3154.9499510000001</v>
      </c>
      <c r="G1095">
        <v>2716310016</v>
      </c>
    </row>
    <row r="1096" spans="1:7" x14ac:dyDescent="0.25">
      <c r="A1096" s="7">
        <v>42993</v>
      </c>
      <c r="B1096">
        <v>3166.3000489999999</v>
      </c>
      <c r="C1096">
        <v>3733.4499510000001</v>
      </c>
      <c r="D1096">
        <v>2946.6201169999999</v>
      </c>
      <c r="E1096">
        <v>3637.5200199999999</v>
      </c>
      <c r="F1096">
        <v>3637.5200199999999</v>
      </c>
      <c r="G1096">
        <v>4148069888</v>
      </c>
    </row>
    <row r="1097" spans="1:7" x14ac:dyDescent="0.25">
      <c r="A1097" s="7">
        <v>42994</v>
      </c>
      <c r="B1097">
        <v>3637.75</v>
      </c>
      <c r="C1097">
        <v>3808.8400879999999</v>
      </c>
      <c r="D1097">
        <v>3487.790039</v>
      </c>
      <c r="E1097">
        <v>3625.040039</v>
      </c>
      <c r="F1097">
        <v>3625.040039</v>
      </c>
      <c r="G1097">
        <v>1818400000</v>
      </c>
    </row>
    <row r="1098" spans="1:7" x14ac:dyDescent="0.25">
      <c r="A1098" s="7">
        <v>42995</v>
      </c>
      <c r="B1098">
        <v>3606.280029</v>
      </c>
      <c r="C1098">
        <v>3664.8100589999999</v>
      </c>
      <c r="D1098">
        <v>3445.639893</v>
      </c>
      <c r="E1098">
        <v>3582.8798830000001</v>
      </c>
      <c r="F1098">
        <v>3582.8798830000001</v>
      </c>
      <c r="G1098">
        <v>1239149952</v>
      </c>
    </row>
    <row r="1099" spans="1:7" x14ac:dyDescent="0.25">
      <c r="A1099" s="7">
        <v>42996</v>
      </c>
      <c r="B1099">
        <v>3591.0900879999999</v>
      </c>
      <c r="C1099">
        <v>4079.2299800000001</v>
      </c>
      <c r="D1099">
        <v>3591.0900879999999</v>
      </c>
      <c r="E1099">
        <v>4065.1999510000001</v>
      </c>
      <c r="F1099">
        <v>4065.1999510000001</v>
      </c>
      <c r="G1099">
        <v>1943209984</v>
      </c>
    </row>
    <row r="1100" spans="1:7" x14ac:dyDescent="0.25">
      <c r="A1100" s="7">
        <v>42997</v>
      </c>
      <c r="B1100">
        <v>4073.790039</v>
      </c>
      <c r="C1100">
        <v>4094.070068</v>
      </c>
      <c r="D1100">
        <v>3868.8701169999999</v>
      </c>
      <c r="E1100">
        <v>3924.969971</v>
      </c>
      <c r="F1100">
        <v>3924.969971</v>
      </c>
      <c r="G1100">
        <v>1563980032</v>
      </c>
    </row>
    <row r="1101" spans="1:7" x14ac:dyDescent="0.25">
      <c r="A1101" s="7">
        <v>42998</v>
      </c>
      <c r="B1101">
        <v>3916.360107</v>
      </c>
      <c r="C1101">
        <v>4031.389893</v>
      </c>
      <c r="D1101">
        <v>3857.7299800000001</v>
      </c>
      <c r="E1101">
        <v>3905.9499510000001</v>
      </c>
      <c r="F1101">
        <v>3905.9499510000001</v>
      </c>
      <c r="G1101">
        <v>1213830016</v>
      </c>
    </row>
    <row r="1102" spans="1:7" x14ac:dyDescent="0.25">
      <c r="A1102" s="7">
        <v>42999</v>
      </c>
      <c r="B1102">
        <v>3901.469971</v>
      </c>
      <c r="C1102">
        <v>3916.419922</v>
      </c>
      <c r="D1102">
        <v>3613.6298830000001</v>
      </c>
      <c r="E1102">
        <v>3631.040039</v>
      </c>
      <c r="F1102">
        <v>3631.040039</v>
      </c>
      <c r="G1102">
        <v>1411480064</v>
      </c>
    </row>
    <row r="1103" spans="1:7" x14ac:dyDescent="0.25">
      <c r="A1103" s="7">
        <v>43000</v>
      </c>
      <c r="B1103">
        <v>3628.0200199999999</v>
      </c>
      <c r="C1103">
        <v>3758.2700199999999</v>
      </c>
      <c r="D1103">
        <v>3553.530029</v>
      </c>
      <c r="E1103">
        <v>3630.6999510000001</v>
      </c>
      <c r="F1103">
        <v>3630.6999510000001</v>
      </c>
      <c r="G1103">
        <v>1194829952</v>
      </c>
    </row>
    <row r="1104" spans="1:7" x14ac:dyDescent="0.25">
      <c r="A1104" s="7">
        <v>43001</v>
      </c>
      <c r="B1104">
        <v>3629.919922</v>
      </c>
      <c r="C1104">
        <v>3819.209961</v>
      </c>
      <c r="D1104">
        <v>3594.580078</v>
      </c>
      <c r="E1104">
        <v>3792.3999020000001</v>
      </c>
      <c r="F1104">
        <v>3792.3999020000001</v>
      </c>
      <c r="G1104">
        <v>928113984</v>
      </c>
    </row>
    <row r="1105" spans="1:7" x14ac:dyDescent="0.25">
      <c r="A1105" s="7">
        <v>43002</v>
      </c>
      <c r="B1105">
        <v>3796.1499020000001</v>
      </c>
      <c r="C1105">
        <v>3796.1499020000001</v>
      </c>
      <c r="D1105">
        <v>3666.8999020000001</v>
      </c>
      <c r="E1105">
        <v>3682.8400879999999</v>
      </c>
      <c r="F1105">
        <v>3682.8400879999999</v>
      </c>
      <c r="G1105">
        <v>768014976</v>
      </c>
    </row>
    <row r="1106" spans="1:7" x14ac:dyDescent="0.25">
      <c r="A1106" s="7">
        <v>43003</v>
      </c>
      <c r="B1106">
        <v>3681.580078</v>
      </c>
      <c r="C1106">
        <v>3950.25</v>
      </c>
      <c r="D1106">
        <v>3681.580078</v>
      </c>
      <c r="E1106">
        <v>3926.070068</v>
      </c>
      <c r="F1106">
        <v>3926.070068</v>
      </c>
      <c r="G1106">
        <v>1374210048</v>
      </c>
    </row>
    <row r="1107" spans="1:7" x14ac:dyDescent="0.25">
      <c r="A1107" s="7">
        <v>43004</v>
      </c>
      <c r="B1107">
        <v>3928.4099120000001</v>
      </c>
      <c r="C1107">
        <v>3969.889893</v>
      </c>
      <c r="D1107">
        <v>3869.8999020000001</v>
      </c>
      <c r="E1107">
        <v>3892.3500979999999</v>
      </c>
      <c r="F1107">
        <v>3892.3500979999999</v>
      </c>
      <c r="G1107">
        <v>1043740032</v>
      </c>
    </row>
    <row r="1108" spans="1:7" x14ac:dyDescent="0.25">
      <c r="A1108" s="7">
        <v>43005</v>
      </c>
      <c r="B1108">
        <v>3892.9399410000001</v>
      </c>
      <c r="C1108">
        <v>4210.0498049999997</v>
      </c>
      <c r="D1108">
        <v>3884.820068</v>
      </c>
      <c r="E1108">
        <v>4200.669922</v>
      </c>
      <c r="F1108">
        <v>4200.669922</v>
      </c>
      <c r="G1108">
        <v>1686880000</v>
      </c>
    </row>
    <row r="1109" spans="1:7" x14ac:dyDescent="0.25">
      <c r="A1109" s="7">
        <v>43006</v>
      </c>
      <c r="B1109">
        <v>4197.1298829999996</v>
      </c>
      <c r="C1109">
        <v>4279.3100590000004</v>
      </c>
      <c r="D1109">
        <v>4109.7001950000003</v>
      </c>
      <c r="E1109">
        <v>4174.7299800000001</v>
      </c>
      <c r="F1109">
        <v>4174.7299800000001</v>
      </c>
      <c r="G1109">
        <v>1712320000</v>
      </c>
    </row>
    <row r="1110" spans="1:7" x14ac:dyDescent="0.25">
      <c r="A1110" s="7">
        <v>43007</v>
      </c>
      <c r="B1110">
        <v>4171.6201170000004</v>
      </c>
      <c r="C1110">
        <v>4214.6298829999996</v>
      </c>
      <c r="D1110">
        <v>4039.290039</v>
      </c>
      <c r="E1110">
        <v>4163.0698240000002</v>
      </c>
      <c r="F1110">
        <v>4163.0698240000002</v>
      </c>
      <c r="G1110">
        <v>1367049984</v>
      </c>
    </row>
    <row r="1111" spans="1:7" x14ac:dyDescent="0.25">
      <c r="A1111" s="7">
        <v>43008</v>
      </c>
      <c r="B1111">
        <v>4166.1098629999997</v>
      </c>
      <c r="C1111">
        <v>4358.4301759999998</v>
      </c>
      <c r="D1111">
        <v>4160.8598629999997</v>
      </c>
      <c r="E1111">
        <v>4338.7099609999996</v>
      </c>
      <c r="F1111">
        <v>4338.7099609999996</v>
      </c>
      <c r="G1111">
        <v>1207449984</v>
      </c>
    </row>
    <row r="1112" spans="1:7" x14ac:dyDescent="0.25">
      <c r="A1112" s="7">
        <v>43009</v>
      </c>
      <c r="B1112">
        <v>4341.0498049999997</v>
      </c>
      <c r="C1112">
        <v>4403.7402339999999</v>
      </c>
      <c r="D1112">
        <v>4269.8100590000004</v>
      </c>
      <c r="E1112">
        <v>4403.7402339999999</v>
      </c>
      <c r="F1112">
        <v>4403.7402339999999</v>
      </c>
      <c r="G1112">
        <v>1208210048</v>
      </c>
    </row>
    <row r="1113" spans="1:7" x14ac:dyDescent="0.25">
      <c r="A1113" s="7">
        <v>43010</v>
      </c>
      <c r="B1113">
        <v>4395.8100590000004</v>
      </c>
      <c r="C1113">
        <v>4470.2299800000001</v>
      </c>
      <c r="D1113">
        <v>4377.4599609999996</v>
      </c>
      <c r="E1113">
        <v>4409.3198240000002</v>
      </c>
      <c r="F1113">
        <v>4409.3198240000002</v>
      </c>
      <c r="G1113">
        <v>1431730048</v>
      </c>
    </row>
    <row r="1114" spans="1:7" x14ac:dyDescent="0.25">
      <c r="A1114" s="7">
        <v>43011</v>
      </c>
      <c r="B1114">
        <v>4408.4599609999996</v>
      </c>
      <c r="C1114">
        <v>4432.4702150000003</v>
      </c>
      <c r="D1114">
        <v>4258.8901370000003</v>
      </c>
      <c r="E1114">
        <v>4317.4799800000001</v>
      </c>
      <c r="F1114">
        <v>4317.4799800000001</v>
      </c>
      <c r="G1114">
        <v>1288019968</v>
      </c>
    </row>
    <row r="1115" spans="1:7" x14ac:dyDescent="0.25">
      <c r="A1115" s="7">
        <v>43012</v>
      </c>
      <c r="B1115">
        <v>4319.3701170000004</v>
      </c>
      <c r="C1115">
        <v>4352.3100590000004</v>
      </c>
      <c r="D1115">
        <v>4210.419922</v>
      </c>
      <c r="E1115">
        <v>4229.3598629999997</v>
      </c>
      <c r="F1115">
        <v>4229.3598629999997</v>
      </c>
      <c r="G1115">
        <v>1116770048</v>
      </c>
    </row>
    <row r="1116" spans="1:7" x14ac:dyDescent="0.25">
      <c r="A1116" s="7">
        <v>43013</v>
      </c>
      <c r="B1116">
        <v>4229.8798829999996</v>
      </c>
      <c r="C1116">
        <v>4362.6401370000003</v>
      </c>
      <c r="D1116">
        <v>4164.0498049999997</v>
      </c>
      <c r="E1116">
        <v>4328.4101559999999</v>
      </c>
      <c r="F1116">
        <v>4328.4101559999999</v>
      </c>
      <c r="G1116">
        <v>1161769984</v>
      </c>
    </row>
    <row r="1117" spans="1:7" x14ac:dyDescent="0.25">
      <c r="A1117" s="7">
        <v>43014</v>
      </c>
      <c r="B1117">
        <v>4324.4599609999996</v>
      </c>
      <c r="C1117">
        <v>4413.2700199999999</v>
      </c>
      <c r="D1117">
        <v>4320.5297849999997</v>
      </c>
      <c r="E1117">
        <v>4370.8100590000004</v>
      </c>
      <c r="F1117">
        <v>4370.8100590000004</v>
      </c>
      <c r="G1117">
        <v>1069939968</v>
      </c>
    </row>
    <row r="1118" spans="1:7" x14ac:dyDescent="0.25">
      <c r="A1118" s="7">
        <v>43015</v>
      </c>
      <c r="B1118">
        <v>4369.3500979999999</v>
      </c>
      <c r="C1118">
        <v>4443.8798829999996</v>
      </c>
      <c r="D1118">
        <v>4321.0498049999997</v>
      </c>
      <c r="E1118">
        <v>4426.8901370000003</v>
      </c>
      <c r="F1118">
        <v>4426.8901370000003</v>
      </c>
      <c r="G1118">
        <v>906928000</v>
      </c>
    </row>
    <row r="1119" spans="1:7" x14ac:dyDescent="0.25">
      <c r="A1119" s="7">
        <v>43016</v>
      </c>
      <c r="B1119">
        <v>4429.669922</v>
      </c>
      <c r="C1119">
        <v>4624.1401370000003</v>
      </c>
      <c r="D1119">
        <v>4405.6401370000003</v>
      </c>
      <c r="E1119">
        <v>4610.4799800000001</v>
      </c>
      <c r="F1119">
        <v>4610.4799800000001</v>
      </c>
      <c r="G1119">
        <v>1313869952</v>
      </c>
    </row>
    <row r="1120" spans="1:7" x14ac:dyDescent="0.25">
      <c r="A1120" s="7">
        <v>43017</v>
      </c>
      <c r="B1120">
        <v>4614.5200199999999</v>
      </c>
      <c r="C1120">
        <v>4878.7099609999996</v>
      </c>
      <c r="D1120">
        <v>4564.25</v>
      </c>
      <c r="E1120">
        <v>4772.0200199999999</v>
      </c>
      <c r="F1120">
        <v>4772.0200199999999</v>
      </c>
      <c r="G1120">
        <v>1968739968</v>
      </c>
    </row>
    <row r="1121" spans="1:7" x14ac:dyDescent="0.25">
      <c r="A1121" s="7">
        <v>43018</v>
      </c>
      <c r="B1121">
        <v>4776.2099609999996</v>
      </c>
      <c r="C1121">
        <v>4922.169922</v>
      </c>
      <c r="D1121">
        <v>4765.1000979999999</v>
      </c>
      <c r="E1121">
        <v>4781.9902339999999</v>
      </c>
      <c r="F1121">
        <v>4781.9902339999999</v>
      </c>
      <c r="G1121">
        <v>1597139968</v>
      </c>
    </row>
    <row r="1122" spans="1:7" x14ac:dyDescent="0.25">
      <c r="A1122" s="7">
        <v>43019</v>
      </c>
      <c r="B1122">
        <v>4789.25</v>
      </c>
      <c r="C1122">
        <v>4873.7299800000001</v>
      </c>
      <c r="D1122">
        <v>4751.6298829999996</v>
      </c>
      <c r="E1122">
        <v>4826.4799800000001</v>
      </c>
      <c r="F1122">
        <v>4826.4799800000001</v>
      </c>
      <c r="G1122">
        <v>1222279936</v>
      </c>
    </row>
    <row r="1123" spans="1:7" x14ac:dyDescent="0.25">
      <c r="A1123" s="7">
        <v>43020</v>
      </c>
      <c r="B1123">
        <v>4829.580078</v>
      </c>
      <c r="C1123">
        <v>5446.9101559999999</v>
      </c>
      <c r="D1123">
        <v>4822</v>
      </c>
      <c r="E1123">
        <v>5446.9101559999999</v>
      </c>
      <c r="F1123">
        <v>5446.9101559999999</v>
      </c>
      <c r="G1123">
        <v>2791610112</v>
      </c>
    </row>
    <row r="1124" spans="1:7" x14ac:dyDescent="0.25">
      <c r="A1124" s="7">
        <v>43021</v>
      </c>
      <c r="B1124">
        <v>5464.1601559999999</v>
      </c>
      <c r="C1124">
        <v>5840.2998049999997</v>
      </c>
      <c r="D1124">
        <v>5436.8500979999999</v>
      </c>
      <c r="E1124">
        <v>5647.2099609999996</v>
      </c>
      <c r="F1124">
        <v>5647.2099609999996</v>
      </c>
      <c r="G1124">
        <v>3615480064</v>
      </c>
    </row>
    <row r="1125" spans="1:7" x14ac:dyDescent="0.25">
      <c r="A1125" s="7">
        <v>43022</v>
      </c>
      <c r="B1125">
        <v>5643.5297849999997</v>
      </c>
      <c r="C1125">
        <v>5837.7001950000003</v>
      </c>
      <c r="D1125">
        <v>5591.6401370000003</v>
      </c>
      <c r="E1125">
        <v>5831.7900390000004</v>
      </c>
      <c r="F1125">
        <v>5831.7900390000004</v>
      </c>
      <c r="G1125">
        <v>1669030016</v>
      </c>
    </row>
    <row r="1126" spans="1:7" x14ac:dyDescent="0.25">
      <c r="A1126" s="7">
        <v>43023</v>
      </c>
      <c r="B1126">
        <v>5835.9599609999996</v>
      </c>
      <c r="C1126">
        <v>5852.4799800000001</v>
      </c>
      <c r="D1126">
        <v>5478.6098629999997</v>
      </c>
      <c r="E1126">
        <v>5678.1899409999996</v>
      </c>
      <c r="F1126">
        <v>5678.1899409999996</v>
      </c>
      <c r="G1126">
        <v>1976039936</v>
      </c>
    </row>
    <row r="1127" spans="1:7" x14ac:dyDescent="0.25">
      <c r="A1127" s="7">
        <v>43024</v>
      </c>
      <c r="B1127">
        <v>5687.5698240000002</v>
      </c>
      <c r="C1127">
        <v>5776.2299800000001</v>
      </c>
      <c r="D1127">
        <v>5544.2099609999996</v>
      </c>
      <c r="E1127">
        <v>5725.5898440000001</v>
      </c>
      <c r="F1127">
        <v>5725.5898440000001</v>
      </c>
      <c r="G1127">
        <v>2008070016</v>
      </c>
    </row>
    <row r="1128" spans="1:7" x14ac:dyDescent="0.25">
      <c r="A1128" s="7">
        <v>43025</v>
      </c>
      <c r="B1128">
        <v>5741.580078</v>
      </c>
      <c r="C1128">
        <v>5800.3500979999999</v>
      </c>
      <c r="D1128">
        <v>5472.7202150000003</v>
      </c>
      <c r="E1128">
        <v>5605.5097660000001</v>
      </c>
      <c r="F1128">
        <v>5605.5097660000001</v>
      </c>
      <c r="G1128">
        <v>1821570048</v>
      </c>
    </row>
    <row r="1129" spans="1:7" x14ac:dyDescent="0.25">
      <c r="A1129" s="7">
        <v>43026</v>
      </c>
      <c r="B1129">
        <v>5603.8198240000002</v>
      </c>
      <c r="C1129">
        <v>5603.8198240000002</v>
      </c>
      <c r="D1129">
        <v>5151.4399409999996</v>
      </c>
      <c r="E1129">
        <v>5590.6899409999996</v>
      </c>
      <c r="F1129">
        <v>5590.6899409999996</v>
      </c>
      <c r="G1129">
        <v>2399269888</v>
      </c>
    </row>
    <row r="1130" spans="1:7" x14ac:dyDescent="0.25">
      <c r="A1130" s="7">
        <v>43027</v>
      </c>
      <c r="B1130">
        <v>5583.7402339999999</v>
      </c>
      <c r="C1130">
        <v>5744.3500979999999</v>
      </c>
      <c r="D1130">
        <v>5531.0600590000004</v>
      </c>
      <c r="E1130">
        <v>5708.5200199999999</v>
      </c>
      <c r="F1130">
        <v>5708.5200199999999</v>
      </c>
      <c r="G1130">
        <v>1780540032</v>
      </c>
    </row>
    <row r="1131" spans="1:7" x14ac:dyDescent="0.25">
      <c r="A1131" s="7">
        <v>43028</v>
      </c>
      <c r="B1131">
        <v>5708.1098629999997</v>
      </c>
      <c r="C1131">
        <v>6060.1098629999997</v>
      </c>
      <c r="D1131">
        <v>5627.2299800000001</v>
      </c>
      <c r="E1131">
        <v>6011.4501950000003</v>
      </c>
      <c r="F1131">
        <v>6011.4501950000003</v>
      </c>
      <c r="G1131">
        <v>2354429952</v>
      </c>
    </row>
    <row r="1132" spans="1:7" x14ac:dyDescent="0.25">
      <c r="A1132" s="7">
        <v>43029</v>
      </c>
      <c r="B1132">
        <v>5996.7900390000004</v>
      </c>
      <c r="C1132">
        <v>6194.8798829999996</v>
      </c>
      <c r="D1132">
        <v>5965.0698240000002</v>
      </c>
      <c r="E1132">
        <v>6031.6000979999999</v>
      </c>
      <c r="F1132">
        <v>6031.6000979999999</v>
      </c>
      <c r="G1132">
        <v>2207099904</v>
      </c>
    </row>
    <row r="1133" spans="1:7" x14ac:dyDescent="0.25">
      <c r="A1133" s="7">
        <v>43030</v>
      </c>
      <c r="B1133">
        <v>6036.6601559999999</v>
      </c>
      <c r="C1133">
        <v>6076.2597660000001</v>
      </c>
      <c r="D1133">
        <v>5792.3398440000001</v>
      </c>
      <c r="E1133">
        <v>6008.419922</v>
      </c>
      <c r="F1133">
        <v>6008.419922</v>
      </c>
      <c r="G1133">
        <v>2034630016</v>
      </c>
    </row>
    <row r="1134" spans="1:7" x14ac:dyDescent="0.25">
      <c r="A1134" s="7">
        <v>43031</v>
      </c>
      <c r="B1134">
        <v>6006</v>
      </c>
      <c r="C1134">
        <v>6075.5898440000001</v>
      </c>
      <c r="D1134">
        <v>5732.4702150000003</v>
      </c>
      <c r="E1134">
        <v>5930.3198240000002</v>
      </c>
      <c r="F1134">
        <v>5930.3198240000002</v>
      </c>
      <c r="G1134">
        <v>2401840128</v>
      </c>
    </row>
    <row r="1135" spans="1:7" x14ac:dyDescent="0.25">
      <c r="A1135" s="7">
        <v>43032</v>
      </c>
      <c r="B1135">
        <v>5935.5200199999999</v>
      </c>
      <c r="C1135">
        <v>5935.5200199999999</v>
      </c>
      <c r="D1135">
        <v>5504.1801759999998</v>
      </c>
      <c r="E1135">
        <v>5526.6401370000003</v>
      </c>
      <c r="F1135">
        <v>5526.6401370000003</v>
      </c>
      <c r="G1135">
        <v>2735699968</v>
      </c>
    </row>
    <row r="1136" spans="1:7" x14ac:dyDescent="0.25">
      <c r="A1136" s="7">
        <v>43033</v>
      </c>
      <c r="B1136">
        <v>5524.6000979999999</v>
      </c>
      <c r="C1136">
        <v>5754.330078</v>
      </c>
      <c r="D1136">
        <v>5397.8798829999996</v>
      </c>
      <c r="E1136">
        <v>5750.7998049999997</v>
      </c>
      <c r="F1136">
        <v>5750.7998049999997</v>
      </c>
      <c r="G1136">
        <v>1966989952</v>
      </c>
    </row>
    <row r="1137" spans="1:7" x14ac:dyDescent="0.25">
      <c r="A1137" s="7">
        <v>43034</v>
      </c>
      <c r="B1137">
        <v>5747.9501950000003</v>
      </c>
      <c r="C1137">
        <v>5976.7998049999997</v>
      </c>
      <c r="D1137">
        <v>5721.2202150000003</v>
      </c>
      <c r="E1137">
        <v>5904.830078</v>
      </c>
      <c r="F1137">
        <v>5904.830078</v>
      </c>
      <c r="G1137">
        <v>1905040000</v>
      </c>
    </row>
    <row r="1138" spans="1:7" x14ac:dyDescent="0.25">
      <c r="A1138" s="7">
        <v>43035</v>
      </c>
      <c r="B1138">
        <v>5899.7402339999999</v>
      </c>
      <c r="C1138">
        <v>5988.3901370000003</v>
      </c>
      <c r="D1138">
        <v>5728.8198240000002</v>
      </c>
      <c r="E1138">
        <v>5780.8999020000001</v>
      </c>
      <c r="F1138">
        <v>5780.8999020000001</v>
      </c>
      <c r="G1138">
        <v>1710130048</v>
      </c>
    </row>
    <row r="1139" spans="1:7" x14ac:dyDescent="0.25">
      <c r="A1139" s="7">
        <v>43036</v>
      </c>
      <c r="B1139">
        <v>5787.8198240000002</v>
      </c>
      <c r="C1139">
        <v>5876.7202150000003</v>
      </c>
      <c r="D1139">
        <v>5689.1899409999996</v>
      </c>
      <c r="E1139">
        <v>5753.0898440000001</v>
      </c>
      <c r="F1139">
        <v>5753.0898440000001</v>
      </c>
      <c r="G1139">
        <v>1403920000</v>
      </c>
    </row>
    <row r="1140" spans="1:7" x14ac:dyDescent="0.25">
      <c r="A1140" s="7">
        <v>43037</v>
      </c>
      <c r="B1140">
        <v>5754.4399409999996</v>
      </c>
      <c r="C1140">
        <v>6255.7099609999996</v>
      </c>
      <c r="D1140">
        <v>5724.580078</v>
      </c>
      <c r="E1140">
        <v>6153.8500979999999</v>
      </c>
      <c r="F1140">
        <v>6153.8500979999999</v>
      </c>
      <c r="G1140">
        <v>2859040000</v>
      </c>
    </row>
    <row r="1141" spans="1:7" x14ac:dyDescent="0.25">
      <c r="A1141" s="7">
        <v>43038</v>
      </c>
      <c r="B1141">
        <v>6114.8500979999999</v>
      </c>
      <c r="C1141">
        <v>6214.9902339999999</v>
      </c>
      <c r="D1141">
        <v>6040.8500979999999</v>
      </c>
      <c r="E1141">
        <v>6130.5297849999997</v>
      </c>
      <c r="F1141">
        <v>6130.5297849999997</v>
      </c>
      <c r="G1141">
        <v>1772150016</v>
      </c>
    </row>
    <row r="1142" spans="1:7" x14ac:dyDescent="0.25">
      <c r="A1142" s="7">
        <v>43039</v>
      </c>
      <c r="B1142">
        <v>6132.0200199999999</v>
      </c>
      <c r="C1142">
        <v>6470.4301759999998</v>
      </c>
      <c r="D1142">
        <v>6103.330078</v>
      </c>
      <c r="E1142">
        <v>6468.3999020000001</v>
      </c>
      <c r="F1142">
        <v>6468.3999020000001</v>
      </c>
      <c r="G1142">
        <v>2311379968</v>
      </c>
    </row>
    <row r="1143" spans="1:7" x14ac:dyDescent="0.25">
      <c r="A1143" s="7">
        <v>43040</v>
      </c>
      <c r="B1143">
        <v>6440.9702150000003</v>
      </c>
      <c r="C1143">
        <v>6767.3100590000004</v>
      </c>
      <c r="D1143">
        <v>6377.8798829999996</v>
      </c>
      <c r="E1143">
        <v>6767.3100590000004</v>
      </c>
      <c r="F1143">
        <v>6767.3100590000004</v>
      </c>
      <c r="G1143">
        <v>2870320128</v>
      </c>
    </row>
    <row r="1144" spans="1:7" x14ac:dyDescent="0.25">
      <c r="A1144" s="7">
        <v>43041</v>
      </c>
      <c r="B1144">
        <v>6777.7700199999999</v>
      </c>
      <c r="C1144">
        <v>7367.330078</v>
      </c>
      <c r="D1144">
        <v>6758.7202150000003</v>
      </c>
      <c r="E1144">
        <v>7078.5</v>
      </c>
      <c r="F1144">
        <v>7078.5</v>
      </c>
      <c r="G1144">
        <v>4653770240</v>
      </c>
    </row>
    <row r="1145" spans="1:7" x14ac:dyDescent="0.25">
      <c r="A1145" s="7">
        <v>43042</v>
      </c>
      <c r="B1145">
        <v>7087.5297849999997</v>
      </c>
      <c r="C1145">
        <v>7461.2900390000004</v>
      </c>
      <c r="D1145">
        <v>7002.9399409999996</v>
      </c>
      <c r="E1145">
        <v>7207.7597660000001</v>
      </c>
      <c r="F1145">
        <v>7207.7597660000001</v>
      </c>
      <c r="G1145">
        <v>3369860096</v>
      </c>
    </row>
    <row r="1146" spans="1:7" x14ac:dyDescent="0.25">
      <c r="A1146" s="7">
        <v>43043</v>
      </c>
      <c r="B1146">
        <v>7164.4799800000001</v>
      </c>
      <c r="C1146">
        <v>7492.8598629999997</v>
      </c>
      <c r="D1146">
        <v>7031.2797849999997</v>
      </c>
      <c r="E1146">
        <v>7379.9501950000003</v>
      </c>
      <c r="F1146">
        <v>7379.9501950000003</v>
      </c>
      <c r="G1146">
        <v>2483800064</v>
      </c>
    </row>
    <row r="1147" spans="1:7" x14ac:dyDescent="0.25">
      <c r="A1147" s="7">
        <v>43044</v>
      </c>
      <c r="B1147">
        <v>7404.5200199999999</v>
      </c>
      <c r="C1147">
        <v>7617.4799800000001</v>
      </c>
      <c r="D1147">
        <v>7333.1899409999996</v>
      </c>
      <c r="E1147">
        <v>7407.4101559999999</v>
      </c>
      <c r="F1147">
        <v>7407.4101559999999</v>
      </c>
      <c r="G1147">
        <v>2380410112</v>
      </c>
    </row>
    <row r="1148" spans="1:7" x14ac:dyDescent="0.25">
      <c r="A1148" s="7">
        <v>43045</v>
      </c>
      <c r="B1148">
        <v>7403.2202150000003</v>
      </c>
      <c r="C1148">
        <v>7445.7700199999999</v>
      </c>
      <c r="D1148">
        <v>7007.3100590000004</v>
      </c>
      <c r="E1148">
        <v>7022.7597660000001</v>
      </c>
      <c r="F1148">
        <v>7022.7597660000001</v>
      </c>
      <c r="G1148">
        <v>3111899904</v>
      </c>
    </row>
    <row r="1149" spans="1:7" x14ac:dyDescent="0.25">
      <c r="A1149" s="7">
        <v>43046</v>
      </c>
      <c r="B1149">
        <v>7023.1000979999999</v>
      </c>
      <c r="C1149">
        <v>7253.3198240000002</v>
      </c>
      <c r="D1149">
        <v>7023.1000979999999</v>
      </c>
      <c r="E1149">
        <v>7144.3798829999996</v>
      </c>
      <c r="F1149">
        <v>7144.3798829999996</v>
      </c>
      <c r="G1149">
        <v>2326340096</v>
      </c>
    </row>
    <row r="1150" spans="1:7" x14ac:dyDescent="0.25">
      <c r="A1150" s="7">
        <v>43047</v>
      </c>
      <c r="B1150">
        <v>7141.3798829999996</v>
      </c>
      <c r="C1150">
        <v>7776.419922</v>
      </c>
      <c r="D1150">
        <v>7114.0200199999999</v>
      </c>
      <c r="E1150">
        <v>7459.6899409999996</v>
      </c>
      <c r="F1150">
        <v>7459.6899409999996</v>
      </c>
      <c r="G1150">
        <v>4602200064</v>
      </c>
    </row>
    <row r="1151" spans="1:7" x14ac:dyDescent="0.25">
      <c r="A1151" s="7">
        <v>43048</v>
      </c>
      <c r="B1151">
        <v>7446.830078</v>
      </c>
      <c r="C1151">
        <v>7446.830078</v>
      </c>
      <c r="D1151">
        <v>7101.5200199999999</v>
      </c>
      <c r="E1151">
        <v>7143.580078</v>
      </c>
      <c r="F1151">
        <v>7143.580078</v>
      </c>
      <c r="G1151">
        <v>3226249984</v>
      </c>
    </row>
    <row r="1152" spans="1:7" x14ac:dyDescent="0.25">
      <c r="A1152" s="7">
        <v>43049</v>
      </c>
      <c r="B1152">
        <v>7173.7299800000001</v>
      </c>
      <c r="C1152">
        <v>7312</v>
      </c>
      <c r="D1152">
        <v>6436.8701170000004</v>
      </c>
      <c r="E1152">
        <v>6618.1401370000003</v>
      </c>
      <c r="F1152">
        <v>6618.1401370000003</v>
      </c>
      <c r="G1152">
        <v>5208249856</v>
      </c>
    </row>
    <row r="1153" spans="1:7" x14ac:dyDescent="0.25">
      <c r="A1153" s="7">
        <v>43050</v>
      </c>
      <c r="B1153">
        <v>6618.6098629999997</v>
      </c>
      <c r="C1153">
        <v>6873.1499020000001</v>
      </c>
      <c r="D1153">
        <v>6204.2202150000003</v>
      </c>
      <c r="E1153">
        <v>6357.6000979999999</v>
      </c>
      <c r="F1153">
        <v>6357.6000979999999</v>
      </c>
      <c r="G1153">
        <v>4908680192</v>
      </c>
    </row>
    <row r="1154" spans="1:7" x14ac:dyDescent="0.25">
      <c r="A1154" s="7">
        <v>43051</v>
      </c>
      <c r="B1154">
        <v>6295.4501950000003</v>
      </c>
      <c r="C1154">
        <v>6625.0498049999997</v>
      </c>
      <c r="D1154">
        <v>5519.0097660000001</v>
      </c>
      <c r="E1154">
        <v>5950.0698240000002</v>
      </c>
      <c r="F1154">
        <v>5950.0698240000002</v>
      </c>
      <c r="G1154">
        <v>8957349888</v>
      </c>
    </row>
    <row r="1155" spans="1:7" x14ac:dyDescent="0.25">
      <c r="A1155" s="7">
        <v>43052</v>
      </c>
      <c r="B1155">
        <v>5938.25</v>
      </c>
      <c r="C1155">
        <v>6811.1899409999996</v>
      </c>
      <c r="D1155">
        <v>5844.2900390000004</v>
      </c>
      <c r="E1155">
        <v>6559.4902339999999</v>
      </c>
      <c r="F1155">
        <v>6559.4902339999999</v>
      </c>
      <c r="G1155">
        <v>6263249920</v>
      </c>
    </row>
    <row r="1156" spans="1:7" x14ac:dyDescent="0.25">
      <c r="A1156" s="7">
        <v>43053</v>
      </c>
      <c r="B1156">
        <v>6561.4799800000001</v>
      </c>
      <c r="C1156">
        <v>6764.9799800000001</v>
      </c>
      <c r="D1156">
        <v>6461.75</v>
      </c>
      <c r="E1156">
        <v>6635.75</v>
      </c>
      <c r="F1156">
        <v>6635.75</v>
      </c>
      <c r="G1156">
        <v>3197110016</v>
      </c>
    </row>
    <row r="1157" spans="1:7" x14ac:dyDescent="0.25">
      <c r="A1157" s="7">
        <v>43054</v>
      </c>
      <c r="B1157">
        <v>6634.7597660000001</v>
      </c>
      <c r="C1157">
        <v>7342.25</v>
      </c>
      <c r="D1157">
        <v>6634.7597660000001</v>
      </c>
      <c r="E1157">
        <v>7315.5400390000004</v>
      </c>
      <c r="F1157">
        <v>7315.5400390000004</v>
      </c>
      <c r="G1157">
        <v>4200880128</v>
      </c>
    </row>
    <row r="1158" spans="1:7" x14ac:dyDescent="0.25">
      <c r="A1158" s="7">
        <v>43055</v>
      </c>
      <c r="B1158">
        <v>7323.2402339999999</v>
      </c>
      <c r="C1158">
        <v>7967.3798829999996</v>
      </c>
      <c r="D1158">
        <v>7176.580078</v>
      </c>
      <c r="E1158">
        <v>7871.6899409999996</v>
      </c>
      <c r="F1158">
        <v>7871.6899409999996</v>
      </c>
      <c r="G1158">
        <v>5123809792</v>
      </c>
    </row>
    <row r="1159" spans="1:7" x14ac:dyDescent="0.25">
      <c r="A1159" s="7">
        <v>43056</v>
      </c>
      <c r="B1159">
        <v>7853.5698240000002</v>
      </c>
      <c r="C1159">
        <v>8004.5898440000001</v>
      </c>
      <c r="D1159">
        <v>7561.0898440000001</v>
      </c>
      <c r="E1159">
        <v>7708.9902339999999</v>
      </c>
      <c r="F1159">
        <v>7708.9902339999999</v>
      </c>
      <c r="G1159">
        <v>4651670016</v>
      </c>
    </row>
    <row r="1160" spans="1:7" x14ac:dyDescent="0.25">
      <c r="A1160" s="7">
        <v>43057</v>
      </c>
      <c r="B1160">
        <v>7697.2099609999996</v>
      </c>
      <c r="C1160">
        <v>7884.9902339999999</v>
      </c>
      <c r="D1160">
        <v>7463.4399409999996</v>
      </c>
      <c r="E1160">
        <v>7790.1499020000001</v>
      </c>
      <c r="F1160">
        <v>7790.1499020000001</v>
      </c>
      <c r="G1160">
        <v>3667190016</v>
      </c>
    </row>
    <row r="1161" spans="1:7" x14ac:dyDescent="0.25">
      <c r="A1161" s="7">
        <v>43058</v>
      </c>
      <c r="B1161">
        <v>7766.0297849999997</v>
      </c>
      <c r="C1161">
        <v>8101.9101559999999</v>
      </c>
      <c r="D1161">
        <v>7694.1000979999999</v>
      </c>
      <c r="E1161">
        <v>8036.4902339999999</v>
      </c>
      <c r="F1161">
        <v>8036.4902339999999</v>
      </c>
      <c r="G1161">
        <v>3149319936</v>
      </c>
    </row>
    <row r="1162" spans="1:7" x14ac:dyDescent="0.25">
      <c r="A1162" s="7">
        <v>43059</v>
      </c>
      <c r="B1162">
        <v>8039.0698240000002</v>
      </c>
      <c r="C1162">
        <v>8336.8603519999997</v>
      </c>
      <c r="D1162">
        <v>7949.3598629999997</v>
      </c>
      <c r="E1162">
        <v>8200.6396480000003</v>
      </c>
      <c r="F1162">
        <v>8200.6396480000003</v>
      </c>
      <c r="G1162">
        <v>3488450048</v>
      </c>
    </row>
    <row r="1163" spans="1:7" x14ac:dyDescent="0.25">
      <c r="A1163" s="7">
        <v>43060</v>
      </c>
      <c r="B1163">
        <v>8205.7402340000008</v>
      </c>
      <c r="C1163">
        <v>8348.6601559999999</v>
      </c>
      <c r="D1163">
        <v>7762.7099609999996</v>
      </c>
      <c r="E1163">
        <v>8071.2597660000001</v>
      </c>
      <c r="F1163">
        <v>8071.2597660000001</v>
      </c>
      <c r="G1163">
        <v>4277609984</v>
      </c>
    </row>
    <row r="1164" spans="1:7" x14ac:dyDescent="0.25">
      <c r="A1164" s="7">
        <v>43061</v>
      </c>
      <c r="B1164">
        <v>8077.9501950000003</v>
      </c>
      <c r="C1164">
        <v>8302.2597659999992</v>
      </c>
      <c r="D1164">
        <v>8075.4702150000003</v>
      </c>
      <c r="E1164">
        <v>8253.5498050000006</v>
      </c>
      <c r="F1164">
        <v>8253.5498050000006</v>
      </c>
      <c r="G1164">
        <v>3633530112</v>
      </c>
    </row>
    <row r="1165" spans="1:7" x14ac:dyDescent="0.25">
      <c r="A1165" s="7">
        <v>43062</v>
      </c>
      <c r="B1165">
        <v>8232.3798829999996</v>
      </c>
      <c r="C1165">
        <v>8267.4003909999992</v>
      </c>
      <c r="D1165">
        <v>8038.7700199999999</v>
      </c>
      <c r="E1165">
        <v>8038.7700199999999</v>
      </c>
      <c r="F1165">
        <v>8038.7700199999999</v>
      </c>
      <c r="G1165">
        <v>4225179904</v>
      </c>
    </row>
    <row r="1166" spans="1:7" x14ac:dyDescent="0.25">
      <c r="A1166" s="7">
        <v>43063</v>
      </c>
      <c r="B1166">
        <v>8074.0200199999999</v>
      </c>
      <c r="C1166">
        <v>8374.1601559999999</v>
      </c>
      <c r="D1166">
        <v>7940.9301759999998</v>
      </c>
      <c r="E1166">
        <v>8253.6904300000006</v>
      </c>
      <c r="F1166">
        <v>8253.6904300000006</v>
      </c>
      <c r="G1166">
        <v>5058610176</v>
      </c>
    </row>
    <row r="1167" spans="1:7" x14ac:dyDescent="0.25">
      <c r="A1167" s="7">
        <v>43064</v>
      </c>
      <c r="B1167">
        <v>8241.7099610000005</v>
      </c>
      <c r="C1167">
        <v>8790.9199219999991</v>
      </c>
      <c r="D1167">
        <v>8191.1499020000001</v>
      </c>
      <c r="E1167">
        <v>8790.9199219999991</v>
      </c>
      <c r="F1167">
        <v>8790.9199219999991</v>
      </c>
      <c r="G1167">
        <v>4342060032</v>
      </c>
    </row>
    <row r="1168" spans="1:7" x14ac:dyDescent="0.25">
      <c r="A1168" s="7">
        <v>43065</v>
      </c>
      <c r="B1168">
        <v>8789.0400389999995</v>
      </c>
      <c r="C1168">
        <v>9522.9296880000002</v>
      </c>
      <c r="D1168">
        <v>8775.5898440000001</v>
      </c>
      <c r="E1168">
        <v>9330.5498050000006</v>
      </c>
      <c r="F1168">
        <v>9330.5498050000006</v>
      </c>
      <c r="G1168">
        <v>5475579904</v>
      </c>
    </row>
    <row r="1169" spans="1:7" x14ac:dyDescent="0.25">
      <c r="A1169" s="7">
        <v>43066</v>
      </c>
      <c r="B1169">
        <v>9352.7197269999997</v>
      </c>
      <c r="C1169">
        <v>9818.3496090000008</v>
      </c>
      <c r="D1169">
        <v>9352.7197269999997</v>
      </c>
      <c r="E1169">
        <v>9818.3496090000008</v>
      </c>
      <c r="F1169">
        <v>9818.3496090000008</v>
      </c>
      <c r="G1169">
        <v>5653320192</v>
      </c>
    </row>
    <row r="1170" spans="1:7" x14ac:dyDescent="0.25">
      <c r="A1170" s="7">
        <v>43067</v>
      </c>
      <c r="B1170">
        <v>9823.4296880000002</v>
      </c>
      <c r="C1170">
        <v>10125.700194999999</v>
      </c>
      <c r="D1170">
        <v>9736.2998050000006</v>
      </c>
      <c r="E1170">
        <v>10058.799805000001</v>
      </c>
      <c r="F1170">
        <v>10058.799805000001</v>
      </c>
      <c r="G1170">
        <v>6348819968</v>
      </c>
    </row>
    <row r="1171" spans="1:7" x14ac:dyDescent="0.25">
      <c r="A1171" s="7">
        <v>43068</v>
      </c>
      <c r="B1171">
        <v>10077.400390999999</v>
      </c>
      <c r="C1171">
        <v>11517.400390999999</v>
      </c>
      <c r="D1171">
        <v>9601.0302730000003</v>
      </c>
      <c r="E1171">
        <v>9888.6103519999997</v>
      </c>
      <c r="F1171">
        <v>9888.6103519999997</v>
      </c>
      <c r="G1171">
        <v>11568799744</v>
      </c>
    </row>
    <row r="1172" spans="1:7" x14ac:dyDescent="0.25">
      <c r="A1172" s="7">
        <v>43069</v>
      </c>
      <c r="B1172">
        <v>9906.7900389999995</v>
      </c>
      <c r="C1172">
        <v>10801</v>
      </c>
      <c r="D1172">
        <v>9202.0498050000006</v>
      </c>
      <c r="E1172">
        <v>10233.599609000001</v>
      </c>
      <c r="F1172">
        <v>10233.599609000001</v>
      </c>
      <c r="G1172">
        <v>8310689792</v>
      </c>
    </row>
    <row r="1173" spans="1:7" x14ac:dyDescent="0.25">
      <c r="A1173" s="7">
        <v>43070</v>
      </c>
      <c r="B1173">
        <v>10198.599609000001</v>
      </c>
      <c r="C1173">
        <v>11046.700194999999</v>
      </c>
      <c r="D1173">
        <v>9694.6503909999992</v>
      </c>
      <c r="E1173">
        <v>10975.599609000001</v>
      </c>
      <c r="F1173">
        <v>10975.599609000001</v>
      </c>
      <c r="G1173">
        <v>6783119872</v>
      </c>
    </row>
    <row r="1174" spans="1:7" x14ac:dyDescent="0.25">
      <c r="A1174" s="7">
        <v>43071</v>
      </c>
      <c r="B1174">
        <v>10978.299805000001</v>
      </c>
      <c r="C1174">
        <v>11320.200194999999</v>
      </c>
      <c r="D1174">
        <v>10905.099609000001</v>
      </c>
      <c r="E1174">
        <v>11074.599609000001</v>
      </c>
      <c r="F1174">
        <v>11074.599609000001</v>
      </c>
      <c r="G1174">
        <v>5138500096</v>
      </c>
    </row>
    <row r="1175" spans="1:7" x14ac:dyDescent="0.25">
      <c r="A1175" s="7">
        <v>43072</v>
      </c>
      <c r="B1175">
        <v>11082.700194999999</v>
      </c>
      <c r="C1175">
        <v>11858.700194999999</v>
      </c>
      <c r="D1175">
        <v>10862</v>
      </c>
      <c r="E1175">
        <v>11323.200194999999</v>
      </c>
      <c r="F1175">
        <v>11323.200194999999</v>
      </c>
      <c r="G1175">
        <v>6608309760</v>
      </c>
    </row>
    <row r="1176" spans="1:7" x14ac:dyDescent="0.25">
      <c r="A1176" s="7">
        <v>43073</v>
      </c>
      <c r="B1176">
        <v>11315.400390999999</v>
      </c>
      <c r="C1176">
        <v>11657.200194999999</v>
      </c>
      <c r="D1176">
        <v>11081.799805000001</v>
      </c>
      <c r="E1176">
        <v>11657.200194999999</v>
      </c>
      <c r="F1176">
        <v>11657.200194999999</v>
      </c>
      <c r="G1176">
        <v>6132409856</v>
      </c>
    </row>
    <row r="1177" spans="1:7" x14ac:dyDescent="0.25">
      <c r="A1177" s="7">
        <v>43074</v>
      </c>
      <c r="B1177">
        <v>11685.700194999999</v>
      </c>
      <c r="C1177">
        <v>12032</v>
      </c>
      <c r="D1177">
        <v>11604.599609000001</v>
      </c>
      <c r="E1177">
        <v>11916.700194999999</v>
      </c>
      <c r="F1177">
        <v>11916.700194999999</v>
      </c>
      <c r="G1177">
        <v>6895260160</v>
      </c>
    </row>
    <row r="1178" spans="1:7" x14ac:dyDescent="0.25">
      <c r="A1178" s="7">
        <v>43075</v>
      </c>
      <c r="B1178">
        <v>11923.400390999999</v>
      </c>
      <c r="C1178">
        <v>14369.099609000001</v>
      </c>
      <c r="D1178">
        <v>11923.400390999999</v>
      </c>
      <c r="E1178">
        <v>14291.5</v>
      </c>
      <c r="F1178">
        <v>14291.5</v>
      </c>
      <c r="G1178">
        <v>12656300032</v>
      </c>
    </row>
    <row r="1179" spans="1:7" x14ac:dyDescent="0.25">
      <c r="A1179" s="7">
        <v>43076</v>
      </c>
      <c r="B1179">
        <v>14266.099609000001</v>
      </c>
      <c r="C1179">
        <v>17899.699218999998</v>
      </c>
      <c r="D1179">
        <v>14057.299805000001</v>
      </c>
      <c r="E1179">
        <v>17899.699218999998</v>
      </c>
      <c r="F1179">
        <v>17899.699218999998</v>
      </c>
      <c r="G1179">
        <v>17950699520</v>
      </c>
    </row>
    <row r="1180" spans="1:7" x14ac:dyDescent="0.25">
      <c r="A1180" s="7">
        <v>43077</v>
      </c>
      <c r="B1180">
        <v>17802.900390999999</v>
      </c>
      <c r="C1180">
        <v>18353.400390999999</v>
      </c>
      <c r="D1180">
        <v>14336.900390999999</v>
      </c>
      <c r="E1180">
        <v>16569.400390999999</v>
      </c>
      <c r="F1180">
        <v>16569.400390999999</v>
      </c>
      <c r="G1180">
        <v>21135998976</v>
      </c>
    </row>
    <row r="1181" spans="1:7" x14ac:dyDescent="0.25">
      <c r="A1181" s="7">
        <v>43078</v>
      </c>
      <c r="B1181">
        <v>16523.300781000002</v>
      </c>
      <c r="C1181">
        <v>16783</v>
      </c>
      <c r="D1181">
        <v>13674.900390999999</v>
      </c>
      <c r="E1181">
        <v>15178.200194999999</v>
      </c>
      <c r="F1181">
        <v>15178.200194999999</v>
      </c>
      <c r="G1181">
        <v>13911300096</v>
      </c>
    </row>
    <row r="1182" spans="1:7" x14ac:dyDescent="0.25">
      <c r="A1182" s="7">
        <v>43079</v>
      </c>
      <c r="B1182">
        <v>15168.400390999999</v>
      </c>
      <c r="C1182">
        <v>15850.599609000001</v>
      </c>
      <c r="D1182">
        <v>13226.599609000001</v>
      </c>
      <c r="E1182">
        <v>15455.400390999999</v>
      </c>
      <c r="F1182">
        <v>15455.400390999999</v>
      </c>
      <c r="G1182">
        <v>13433299968</v>
      </c>
    </row>
    <row r="1183" spans="1:7" x14ac:dyDescent="0.25">
      <c r="A1183" s="7">
        <v>43080</v>
      </c>
      <c r="B1183">
        <v>15427.400390999999</v>
      </c>
      <c r="C1183">
        <v>17513.900390999999</v>
      </c>
      <c r="D1183">
        <v>15404.799805000001</v>
      </c>
      <c r="E1183">
        <v>16936.800781000002</v>
      </c>
      <c r="F1183">
        <v>16936.800781000002</v>
      </c>
      <c r="G1183">
        <v>12153900032</v>
      </c>
    </row>
    <row r="1184" spans="1:7" x14ac:dyDescent="0.25">
      <c r="A1184" s="7">
        <v>43081</v>
      </c>
      <c r="B1184">
        <v>16919.800781000002</v>
      </c>
      <c r="C1184">
        <v>17781.800781000002</v>
      </c>
      <c r="D1184">
        <v>16571.599609000001</v>
      </c>
      <c r="E1184">
        <v>17415.400390999999</v>
      </c>
      <c r="F1184">
        <v>17415.400390999999</v>
      </c>
      <c r="G1184">
        <v>14603799552</v>
      </c>
    </row>
    <row r="1185" spans="1:7" x14ac:dyDescent="0.25">
      <c r="A1185" s="7">
        <v>43082</v>
      </c>
      <c r="B1185">
        <v>17500</v>
      </c>
      <c r="C1185">
        <v>17653.099609000001</v>
      </c>
      <c r="D1185">
        <v>16039.700194999999</v>
      </c>
      <c r="E1185">
        <v>16408.199218999998</v>
      </c>
      <c r="F1185">
        <v>16408.199218999998</v>
      </c>
      <c r="G1185">
        <v>12976900096</v>
      </c>
    </row>
    <row r="1186" spans="1:7" x14ac:dyDescent="0.25">
      <c r="A1186" s="7">
        <v>43083</v>
      </c>
      <c r="B1186">
        <v>16384.599609000001</v>
      </c>
      <c r="C1186">
        <v>17085.800781000002</v>
      </c>
      <c r="D1186">
        <v>16185.900390999999</v>
      </c>
      <c r="E1186">
        <v>16564</v>
      </c>
      <c r="F1186">
        <v>16564</v>
      </c>
      <c r="G1186">
        <v>13777399808</v>
      </c>
    </row>
    <row r="1187" spans="1:7" x14ac:dyDescent="0.25">
      <c r="A1187" s="7">
        <v>43084</v>
      </c>
      <c r="B1187">
        <v>16601.300781000002</v>
      </c>
      <c r="C1187">
        <v>18154.099609000001</v>
      </c>
      <c r="D1187">
        <v>16601.300781000002</v>
      </c>
      <c r="E1187">
        <v>17706.900390999999</v>
      </c>
      <c r="F1187">
        <v>17706.900390999999</v>
      </c>
      <c r="G1187">
        <v>14309999616</v>
      </c>
    </row>
    <row r="1188" spans="1:7" x14ac:dyDescent="0.25">
      <c r="A1188" s="7">
        <v>43085</v>
      </c>
      <c r="B1188">
        <v>17760.300781000002</v>
      </c>
      <c r="C1188">
        <v>19716.699218999998</v>
      </c>
      <c r="D1188">
        <v>17515.300781000002</v>
      </c>
      <c r="E1188">
        <v>19497.400390999999</v>
      </c>
      <c r="F1188">
        <v>19497.400390999999</v>
      </c>
      <c r="G1188">
        <v>12740599808</v>
      </c>
    </row>
    <row r="1189" spans="1:7" x14ac:dyDescent="0.25">
      <c r="A1189" s="7">
        <v>43086</v>
      </c>
      <c r="B1189">
        <v>19475.800781000002</v>
      </c>
      <c r="C1189">
        <v>20089</v>
      </c>
      <c r="D1189">
        <v>18974.099609000001</v>
      </c>
      <c r="E1189">
        <v>19140.800781000002</v>
      </c>
      <c r="F1189">
        <v>19140.800781000002</v>
      </c>
      <c r="G1189">
        <v>13314599936</v>
      </c>
    </row>
    <row r="1190" spans="1:7" x14ac:dyDescent="0.25">
      <c r="A1190" s="7">
        <v>43087</v>
      </c>
      <c r="B1190">
        <v>19106.400390999999</v>
      </c>
      <c r="C1190">
        <v>19371</v>
      </c>
      <c r="D1190">
        <v>18355.900390999999</v>
      </c>
      <c r="E1190">
        <v>19114.199218999998</v>
      </c>
      <c r="F1190">
        <v>19114.199218999998</v>
      </c>
      <c r="G1190">
        <v>14839499776</v>
      </c>
    </row>
    <row r="1191" spans="1:7" x14ac:dyDescent="0.25">
      <c r="A1191" s="7">
        <v>43088</v>
      </c>
      <c r="B1191">
        <v>19118.300781000002</v>
      </c>
      <c r="C1191">
        <v>19177.800781000002</v>
      </c>
      <c r="D1191">
        <v>17275.400390999999</v>
      </c>
      <c r="E1191">
        <v>17776.699218999998</v>
      </c>
      <c r="F1191">
        <v>17776.699218999998</v>
      </c>
      <c r="G1191">
        <v>16894499840</v>
      </c>
    </row>
    <row r="1192" spans="1:7" x14ac:dyDescent="0.25">
      <c r="A1192" s="7">
        <v>43089</v>
      </c>
      <c r="B1192">
        <v>17760.300781000002</v>
      </c>
      <c r="C1192">
        <v>17934.699218999998</v>
      </c>
      <c r="D1192">
        <v>16077.700194999999</v>
      </c>
      <c r="E1192">
        <v>16624.599609000001</v>
      </c>
      <c r="F1192">
        <v>16624.599609000001</v>
      </c>
      <c r="G1192">
        <v>22149699584</v>
      </c>
    </row>
    <row r="1193" spans="1:7" x14ac:dyDescent="0.25">
      <c r="A1193" s="7">
        <v>43090</v>
      </c>
      <c r="B1193">
        <v>16642.400390999999</v>
      </c>
      <c r="C1193">
        <v>17567.699218999998</v>
      </c>
      <c r="D1193">
        <v>15342.700194999999</v>
      </c>
      <c r="E1193">
        <v>15802.900390999999</v>
      </c>
      <c r="F1193">
        <v>15802.900390999999</v>
      </c>
      <c r="G1193">
        <v>16516599808</v>
      </c>
    </row>
    <row r="1194" spans="1:7" x14ac:dyDescent="0.25">
      <c r="A1194" s="7">
        <v>43091</v>
      </c>
      <c r="B1194">
        <v>15898</v>
      </c>
      <c r="C1194">
        <v>15943.400390999999</v>
      </c>
      <c r="D1194">
        <v>11833</v>
      </c>
      <c r="E1194">
        <v>13831.799805000001</v>
      </c>
      <c r="F1194">
        <v>13831.799805000001</v>
      </c>
      <c r="G1194">
        <v>22197999616</v>
      </c>
    </row>
    <row r="1195" spans="1:7" x14ac:dyDescent="0.25">
      <c r="A1195" s="7">
        <v>43092</v>
      </c>
      <c r="B1195">
        <v>13948.700194999999</v>
      </c>
      <c r="C1195">
        <v>15603.200194999999</v>
      </c>
      <c r="D1195">
        <v>13828.799805000001</v>
      </c>
      <c r="E1195">
        <v>14699.200194999999</v>
      </c>
      <c r="F1195">
        <v>14699.200194999999</v>
      </c>
      <c r="G1195">
        <v>13086000128</v>
      </c>
    </row>
    <row r="1196" spans="1:7" x14ac:dyDescent="0.25">
      <c r="A1196" s="7">
        <v>43093</v>
      </c>
      <c r="B1196">
        <v>14608.200194999999</v>
      </c>
      <c r="C1196">
        <v>14626</v>
      </c>
      <c r="D1196">
        <v>12747.700194999999</v>
      </c>
      <c r="E1196">
        <v>13925.799805000001</v>
      </c>
      <c r="F1196">
        <v>13925.799805000001</v>
      </c>
      <c r="G1196">
        <v>11572299776</v>
      </c>
    </row>
    <row r="1197" spans="1:7" x14ac:dyDescent="0.25">
      <c r="A1197" s="7">
        <v>43094</v>
      </c>
      <c r="B1197">
        <v>13995.900390999999</v>
      </c>
      <c r="C1197">
        <v>14593</v>
      </c>
      <c r="D1197">
        <v>13448.900390999999</v>
      </c>
      <c r="E1197">
        <v>14026.599609000001</v>
      </c>
      <c r="F1197">
        <v>14026.599609000001</v>
      </c>
      <c r="G1197">
        <v>10664699904</v>
      </c>
    </row>
    <row r="1198" spans="1:7" x14ac:dyDescent="0.25">
      <c r="A1198" s="7">
        <v>43095</v>
      </c>
      <c r="B1198">
        <v>14036.599609000001</v>
      </c>
      <c r="C1198">
        <v>16461.199218999998</v>
      </c>
      <c r="D1198">
        <v>14028.900390999999</v>
      </c>
      <c r="E1198">
        <v>16099.799805000001</v>
      </c>
      <c r="F1198">
        <v>16099.799805000001</v>
      </c>
      <c r="G1198">
        <v>13454300160</v>
      </c>
    </row>
    <row r="1199" spans="1:7" x14ac:dyDescent="0.25">
      <c r="A1199" s="7">
        <v>43096</v>
      </c>
      <c r="B1199">
        <v>16163.5</v>
      </c>
      <c r="C1199">
        <v>16930.900390999999</v>
      </c>
      <c r="D1199">
        <v>15114.299805000001</v>
      </c>
      <c r="E1199">
        <v>15838.5</v>
      </c>
      <c r="F1199">
        <v>15838.5</v>
      </c>
      <c r="G1199">
        <v>12487600128</v>
      </c>
    </row>
    <row r="1200" spans="1:7" x14ac:dyDescent="0.25">
      <c r="A1200" s="7">
        <v>43097</v>
      </c>
      <c r="B1200">
        <v>15864.099609000001</v>
      </c>
      <c r="C1200">
        <v>15888.400390999999</v>
      </c>
      <c r="D1200">
        <v>13937.299805000001</v>
      </c>
      <c r="E1200">
        <v>14606.5</v>
      </c>
      <c r="F1200">
        <v>14606.5</v>
      </c>
      <c r="G1200">
        <v>12336499712</v>
      </c>
    </row>
    <row r="1201" spans="1:7" x14ac:dyDescent="0.25">
      <c r="A1201" s="7">
        <v>43098</v>
      </c>
      <c r="B1201">
        <v>14695.799805000001</v>
      </c>
      <c r="C1201">
        <v>15279</v>
      </c>
      <c r="D1201">
        <v>14307</v>
      </c>
      <c r="E1201">
        <v>14656.200194999999</v>
      </c>
      <c r="F1201">
        <v>14656.200194999999</v>
      </c>
      <c r="G1201">
        <v>13025500160</v>
      </c>
    </row>
    <row r="1202" spans="1:7" x14ac:dyDescent="0.25">
      <c r="A1202" s="7">
        <v>43099</v>
      </c>
      <c r="B1202">
        <v>14681.900390999999</v>
      </c>
      <c r="C1202">
        <v>14681.900390999999</v>
      </c>
      <c r="D1202">
        <v>12350.099609000001</v>
      </c>
      <c r="E1202">
        <v>12952.200194999999</v>
      </c>
      <c r="F1202">
        <v>12952.200194999999</v>
      </c>
      <c r="G1202">
        <v>14452599808</v>
      </c>
    </row>
    <row r="1203" spans="1:7" x14ac:dyDescent="0.25">
      <c r="A1203" s="7">
        <v>43100</v>
      </c>
      <c r="B1203">
        <v>12897.700194999999</v>
      </c>
      <c r="C1203">
        <v>14377.400390999999</v>
      </c>
      <c r="D1203">
        <v>12755.599609000001</v>
      </c>
      <c r="E1203">
        <v>14156.400390999999</v>
      </c>
      <c r="F1203">
        <v>14156.400390999999</v>
      </c>
      <c r="G1203">
        <v>12136299520</v>
      </c>
    </row>
    <row r="1204" spans="1:7" x14ac:dyDescent="0.25">
      <c r="A1204" s="7">
        <v>43101</v>
      </c>
      <c r="B1204">
        <v>14112.200194999999</v>
      </c>
      <c r="C1204">
        <v>14112.200194999999</v>
      </c>
      <c r="D1204">
        <v>13154.700194999999</v>
      </c>
      <c r="E1204">
        <v>13657.200194999999</v>
      </c>
      <c r="F1204">
        <v>13657.200194999999</v>
      </c>
      <c r="G1204">
        <v>10291200000</v>
      </c>
    </row>
    <row r="1205" spans="1:7" x14ac:dyDescent="0.25">
      <c r="A1205" s="7">
        <v>43102</v>
      </c>
      <c r="B1205">
        <v>13625</v>
      </c>
      <c r="C1205">
        <v>15444.599609000001</v>
      </c>
      <c r="D1205">
        <v>13163.599609000001</v>
      </c>
      <c r="E1205">
        <v>14982.099609000001</v>
      </c>
      <c r="F1205">
        <v>14982.099609000001</v>
      </c>
      <c r="G1205">
        <v>16846600192</v>
      </c>
    </row>
    <row r="1206" spans="1:7" x14ac:dyDescent="0.25">
      <c r="A1206" s="7">
        <v>43103</v>
      </c>
      <c r="B1206">
        <v>14978.200194999999</v>
      </c>
      <c r="C1206">
        <v>15572.799805000001</v>
      </c>
      <c r="D1206">
        <v>14844.5</v>
      </c>
      <c r="E1206">
        <v>15201</v>
      </c>
      <c r="F1206">
        <v>15201</v>
      </c>
      <c r="G1206">
        <v>16871900160</v>
      </c>
    </row>
    <row r="1207" spans="1:7" x14ac:dyDescent="0.25">
      <c r="A1207" s="7">
        <v>43104</v>
      </c>
      <c r="B1207">
        <v>15270.700194999999</v>
      </c>
      <c r="C1207">
        <v>15739.700194999999</v>
      </c>
      <c r="D1207">
        <v>14522.200194999999</v>
      </c>
      <c r="E1207">
        <v>15599.200194999999</v>
      </c>
      <c r="F1207">
        <v>15599.200194999999</v>
      </c>
      <c r="G1207">
        <v>21783199744</v>
      </c>
    </row>
    <row r="1208" spans="1:7" x14ac:dyDescent="0.25">
      <c r="A1208" s="7">
        <v>43105</v>
      </c>
      <c r="B1208">
        <v>15477.200194999999</v>
      </c>
      <c r="C1208">
        <v>17705.199218999998</v>
      </c>
      <c r="D1208">
        <v>15202.799805000001</v>
      </c>
      <c r="E1208">
        <v>17429.5</v>
      </c>
      <c r="F1208">
        <v>17429.5</v>
      </c>
      <c r="G1208">
        <v>23840899072</v>
      </c>
    </row>
    <row r="1209" spans="1:7" x14ac:dyDescent="0.25">
      <c r="A1209" s="7">
        <v>43106</v>
      </c>
      <c r="B1209">
        <v>17462.099609000001</v>
      </c>
      <c r="C1209">
        <v>17712.400390999999</v>
      </c>
      <c r="D1209">
        <v>16764.599609000001</v>
      </c>
      <c r="E1209">
        <v>17527</v>
      </c>
      <c r="F1209">
        <v>17527</v>
      </c>
      <c r="G1209">
        <v>18314600448</v>
      </c>
    </row>
    <row r="1210" spans="1:7" x14ac:dyDescent="0.25">
      <c r="A1210" s="7">
        <v>43107</v>
      </c>
      <c r="B1210">
        <v>17527.300781000002</v>
      </c>
      <c r="C1210">
        <v>17579.599609000001</v>
      </c>
      <c r="D1210">
        <v>16087.700194999999</v>
      </c>
      <c r="E1210">
        <v>16477.599609000001</v>
      </c>
      <c r="F1210">
        <v>16477.599609000001</v>
      </c>
      <c r="G1210">
        <v>15866000384</v>
      </c>
    </row>
    <row r="1211" spans="1:7" x14ac:dyDescent="0.25">
      <c r="A1211" s="7">
        <v>43108</v>
      </c>
      <c r="B1211">
        <v>16476.199218999998</v>
      </c>
      <c r="C1211">
        <v>16537.900390999999</v>
      </c>
      <c r="D1211">
        <v>14208.200194999999</v>
      </c>
      <c r="E1211">
        <v>15170.099609000001</v>
      </c>
      <c r="F1211">
        <v>15170.099609000001</v>
      </c>
      <c r="G1211">
        <v>18413899776</v>
      </c>
    </row>
    <row r="1212" spans="1:7" x14ac:dyDescent="0.25">
      <c r="A1212" s="7">
        <v>43109</v>
      </c>
      <c r="B1212">
        <v>15123.700194999999</v>
      </c>
      <c r="C1212">
        <v>15497.5</v>
      </c>
      <c r="D1212">
        <v>14424</v>
      </c>
      <c r="E1212">
        <v>14595.400390999999</v>
      </c>
      <c r="F1212">
        <v>14595.400390999999</v>
      </c>
      <c r="G1212">
        <v>16659999744</v>
      </c>
    </row>
    <row r="1213" spans="1:7" x14ac:dyDescent="0.25">
      <c r="A1213" s="7">
        <v>43110</v>
      </c>
      <c r="B1213">
        <v>14588.5</v>
      </c>
      <c r="C1213">
        <v>14973.299805000001</v>
      </c>
      <c r="D1213">
        <v>13691.200194999999</v>
      </c>
      <c r="E1213">
        <v>14973.299805000001</v>
      </c>
      <c r="F1213">
        <v>14973.299805000001</v>
      </c>
      <c r="G1213">
        <v>18500800512</v>
      </c>
    </row>
    <row r="1214" spans="1:7" x14ac:dyDescent="0.25">
      <c r="A1214" s="7">
        <v>43111</v>
      </c>
      <c r="B1214">
        <v>14968.200194999999</v>
      </c>
      <c r="C1214">
        <v>15018.799805000001</v>
      </c>
      <c r="D1214">
        <v>13105.900390999999</v>
      </c>
      <c r="E1214">
        <v>13405.799805000001</v>
      </c>
      <c r="F1214">
        <v>13405.799805000001</v>
      </c>
      <c r="G1214">
        <v>16534099968</v>
      </c>
    </row>
    <row r="1215" spans="1:7" x14ac:dyDescent="0.25">
      <c r="A1215" s="7">
        <v>43112</v>
      </c>
      <c r="B1215">
        <v>13453.900390999999</v>
      </c>
      <c r="C1215">
        <v>14229.900390999999</v>
      </c>
      <c r="D1215">
        <v>13158.099609000001</v>
      </c>
      <c r="E1215">
        <v>13980.599609000001</v>
      </c>
      <c r="F1215">
        <v>13980.599609000001</v>
      </c>
      <c r="G1215">
        <v>12065699840</v>
      </c>
    </row>
    <row r="1216" spans="1:7" x14ac:dyDescent="0.25">
      <c r="A1216" s="7">
        <v>43113</v>
      </c>
      <c r="B1216">
        <v>13952.400390999999</v>
      </c>
      <c r="C1216">
        <v>14659.5</v>
      </c>
      <c r="D1216">
        <v>13952.400390999999</v>
      </c>
      <c r="E1216">
        <v>14360.200194999999</v>
      </c>
      <c r="F1216">
        <v>14360.200194999999</v>
      </c>
      <c r="G1216">
        <v>12763599872</v>
      </c>
    </row>
    <row r="1217" spans="1:7" x14ac:dyDescent="0.25">
      <c r="A1217" s="7">
        <v>43114</v>
      </c>
      <c r="B1217">
        <v>14370.799805000001</v>
      </c>
      <c r="C1217">
        <v>14511.799805000001</v>
      </c>
      <c r="D1217">
        <v>13268</v>
      </c>
      <c r="E1217">
        <v>13772</v>
      </c>
      <c r="F1217">
        <v>13772</v>
      </c>
      <c r="G1217">
        <v>11084099584</v>
      </c>
    </row>
    <row r="1218" spans="1:7" x14ac:dyDescent="0.25">
      <c r="A1218" s="7">
        <v>43115</v>
      </c>
      <c r="B1218">
        <v>13767.299805000001</v>
      </c>
      <c r="C1218">
        <v>14445.5</v>
      </c>
      <c r="D1218">
        <v>13641.700194999999</v>
      </c>
      <c r="E1218">
        <v>13819.799805000001</v>
      </c>
      <c r="F1218">
        <v>13819.799805000001</v>
      </c>
      <c r="G1218">
        <v>12750799872</v>
      </c>
    </row>
    <row r="1219" spans="1:7" x14ac:dyDescent="0.25">
      <c r="A1219" s="7">
        <v>43116</v>
      </c>
      <c r="B1219">
        <v>13836.099609000001</v>
      </c>
      <c r="C1219">
        <v>13843.099609000001</v>
      </c>
      <c r="D1219">
        <v>10194.900390999999</v>
      </c>
      <c r="E1219">
        <v>11490.5</v>
      </c>
      <c r="F1219">
        <v>11490.5</v>
      </c>
      <c r="G1219">
        <v>18853799936</v>
      </c>
    </row>
    <row r="1220" spans="1:7" x14ac:dyDescent="0.25">
      <c r="A1220" s="7">
        <v>43117</v>
      </c>
      <c r="B1220">
        <v>11431.099609000001</v>
      </c>
      <c r="C1220">
        <v>11678</v>
      </c>
      <c r="D1220">
        <v>9402.2900389999995</v>
      </c>
      <c r="E1220">
        <v>11188.599609000001</v>
      </c>
      <c r="F1220">
        <v>11188.599609000001</v>
      </c>
      <c r="G1220">
        <v>18830600192</v>
      </c>
    </row>
    <row r="1221" spans="1:7" x14ac:dyDescent="0.25">
      <c r="A1221" s="7">
        <v>43118</v>
      </c>
      <c r="B1221">
        <v>11198.799805000001</v>
      </c>
      <c r="C1221">
        <v>12107.299805000001</v>
      </c>
      <c r="D1221">
        <v>10942.5</v>
      </c>
      <c r="E1221">
        <v>11474.900390999999</v>
      </c>
      <c r="F1221">
        <v>11474.900390999999</v>
      </c>
      <c r="G1221">
        <v>15020399616</v>
      </c>
    </row>
    <row r="1222" spans="1:7" x14ac:dyDescent="0.25">
      <c r="A1222" s="7">
        <v>43119</v>
      </c>
      <c r="B1222">
        <v>11429.799805000001</v>
      </c>
      <c r="C1222">
        <v>11992.799805000001</v>
      </c>
      <c r="D1222">
        <v>11172.099609000001</v>
      </c>
      <c r="E1222">
        <v>11607.400390999999</v>
      </c>
      <c r="F1222">
        <v>11607.400390999999</v>
      </c>
      <c r="G1222">
        <v>10740400128</v>
      </c>
    </row>
    <row r="1223" spans="1:7" x14ac:dyDescent="0.25">
      <c r="A1223" s="7">
        <v>43120</v>
      </c>
      <c r="B1223">
        <v>11656.200194999999</v>
      </c>
      <c r="C1223">
        <v>13103</v>
      </c>
      <c r="D1223">
        <v>11656.200194999999</v>
      </c>
      <c r="E1223">
        <v>12899.200194999999</v>
      </c>
      <c r="F1223">
        <v>12899.200194999999</v>
      </c>
      <c r="G1223">
        <v>11801700352</v>
      </c>
    </row>
    <row r="1224" spans="1:7" x14ac:dyDescent="0.25">
      <c r="A1224" s="7">
        <v>43121</v>
      </c>
      <c r="B1224">
        <v>12889.200194999999</v>
      </c>
      <c r="C1224">
        <v>12895.900390999999</v>
      </c>
      <c r="D1224">
        <v>11288.200194999999</v>
      </c>
      <c r="E1224">
        <v>11600.099609000001</v>
      </c>
      <c r="F1224">
        <v>11600.099609000001</v>
      </c>
      <c r="G1224">
        <v>9935179776</v>
      </c>
    </row>
    <row r="1225" spans="1:7" x14ac:dyDescent="0.25">
      <c r="A1225" s="7">
        <v>43122</v>
      </c>
      <c r="B1225">
        <v>11633.099609000001</v>
      </c>
      <c r="C1225">
        <v>11966.400390999999</v>
      </c>
      <c r="D1225">
        <v>10240.200194999999</v>
      </c>
      <c r="E1225">
        <v>10931.400390999999</v>
      </c>
      <c r="F1225">
        <v>10931.400390999999</v>
      </c>
      <c r="G1225">
        <v>10537400320</v>
      </c>
    </row>
    <row r="1226" spans="1:7" x14ac:dyDescent="0.25">
      <c r="A1226" s="7">
        <v>43123</v>
      </c>
      <c r="B1226">
        <v>10944.5</v>
      </c>
      <c r="C1226">
        <v>11377.599609000001</v>
      </c>
      <c r="D1226">
        <v>10129.700194999999</v>
      </c>
      <c r="E1226">
        <v>10868.400390999999</v>
      </c>
      <c r="F1226">
        <v>10868.400390999999</v>
      </c>
      <c r="G1226">
        <v>9660609536</v>
      </c>
    </row>
    <row r="1227" spans="1:7" x14ac:dyDescent="0.25">
      <c r="A1227" s="7">
        <v>43124</v>
      </c>
      <c r="B1227">
        <v>10903.400390999999</v>
      </c>
      <c r="C1227">
        <v>11501.400390999999</v>
      </c>
      <c r="D1227">
        <v>10639.799805000001</v>
      </c>
      <c r="E1227">
        <v>11359.400390999999</v>
      </c>
      <c r="F1227">
        <v>11359.400390999999</v>
      </c>
      <c r="G1227">
        <v>9940989952</v>
      </c>
    </row>
    <row r="1228" spans="1:7" x14ac:dyDescent="0.25">
      <c r="A1228" s="7">
        <v>43125</v>
      </c>
      <c r="B1228">
        <v>11421.700194999999</v>
      </c>
      <c r="C1228">
        <v>11785.700194999999</v>
      </c>
      <c r="D1228">
        <v>11057.400390999999</v>
      </c>
      <c r="E1228">
        <v>11259.400390999999</v>
      </c>
      <c r="F1228">
        <v>11259.400390999999</v>
      </c>
      <c r="G1228">
        <v>8873169920</v>
      </c>
    </row>
    <row r="1229" spans="1:7" x14ac:dyDescent="0.25">
      <c r="A1229" s="7">
        <v>43126</v>
      </c>
      <c r="B1229">
        <v>11256</v>
      </c>
      <c r="C1229">
        <v>11656.700194999999</v>
      </c>
      <c r="D1229">
        <v>10470.299805000001</v>
      </c>
      <c r="E1229">
        <v>11171.400390999999</v>
      </c>
      <c r="F1229">
        <v>11171.400390999999</v>
      </c>
      <c r="G1229">
        <v>9746199552</v>
      </c>
    </row>
    <row r="1230" spans="1:7" x14ac:dyDescent="0.25">
      <c r="A1230" s="7">
        <v>43127</v>
      </c>
      <c r="B1230">
        <v>11174.900390999999</v>
      </c>
      <c r="C1230">
        <v>11614.900390999999</v>
      </c>
      <c r="D1230">
        <v>10989.200194999999</v>
      </c>
      <c r="E1230">
        <v>11440.700194999999</v>
      </c>
      <c r="F1230">
        <v>11440.700194999999</v>
      </c>
      <c r="G1230">
        <v>7583269888</v>
      </c>
    </row>
    <row r="1231" spans="1:7" x14ac:dyDescent="0.25">
      <c r="A1231" s="7">
        <v>43128</v>
      </c>
      <c r="B1231">
        <v>11475.299805000001</v>
      </c>
      <c r="C1231">
        <v>12040.299805000001</v>
      </c>
      <c r="D1231">
        <v>11475.299805000001</v>
      </c>
      <c r="E1231">
        <v>11786.299805000001</v>
      </c>
      <c r="F1231">
        <v>11786.299805000001</v>
      </c>
      <c r="G1231">
        <v>8350360064</v>
      </c>
    </row>
    <row r="1232" spans="1:7" x14ac:dyDescent="0.25">
      <c r="A1232" s="7">
        <v>43129</v>
      </c>
      <c r="B1232">
        <v>11755.5</v>
      </c>
      <c r="C1232">
        <v>11875.599609000001</v>
      </c>
      <c r="D1232">
        <v>11179.200194999999</v>
      </c>
      <c r="E1232">
        <v>11296.400390999999</v>
      </c>
      <c r="F1232">
        <v>11296.400390999999</v>
      </c>
      <c r="G1232">
        <v>7107359744</v>
      </c>
    </row>
    <row r="1233" spans="1:7" x14ac:dyDescent="0.25">
      <c r="A1233" s="7">
        <v>43130</v>
      </c>
      <c r="B1233">
        <v>11306.799805000001</v>
      </c>
      <c r="C1233">
        <v>11307.200194999999</v>
      </c>
      <c r="D1233">
        <v>10036.200194999999</v>
      </c>
      <c r="E1233">
        <v>10106.299805000001</v>
      </c>
      <c r="F1233">
        <v>10106.299805000001</v>
      </c>
      <c r="G1233">
        <v>8637859840</v>
      </c>
    </row>
    <row r="1234" spans="1:7" x14ac:dyDescent="0.25">
      <c r="A1234" s="7">
        <v>43131</v>
      </c>
      <c r="B1234">
        <v>10108.200194999999</v>
      </c>
      <c r="C1234">
        <v>10381.599609000001</v>
      </c>
      <c r="D1234">
        <v>9777.4199219999991</v>
      </c>
      <c r="E1234">
        <v>10221.099609000001</v>
      </c>
      <c r="F1234">
        <v>10221.099609000001</v>
      </c>
      <c r="G1234">
        <v>8041160192</v>
      </c>
    </row>
    <row r="1235" spans="1:7" x14ac:dyDescent="0.25">
      <c r="A1235" s="7">
        <v>43132</v>
      </c>
      <c r="B1235">
        <v>10237.299805000001</v>
      </c>
      <c r="C1235">
        <v>10288.799805000001</v>
      </c>
      <c r="D1235">
        <v>8812.2802730000003</v>
      </c>
      <c r="E1235">
        <v>9170.5400389999995</v>
      </c>
      <c r="F1235">
        <v>9170.5400389999995</v>
      </c>
      <c r="G1235">
        <v>9959400448</v>
      </c>
    </row>
    <row r="1236" spans="1:7" x14ac:dyDescent="0.25">
      <c r="A1236" s="7">
        <v>43133</v>
      </c>
      <c r="B1236">
        <v>9142.2802730000003</v>
      </c>
      <c r="C1236">
        <v>9142.2802730000003</v>
      </c>
      <c r="D1236">
        <v>7796.4902339999999</v>
      </c>
      <c r="E1236">
        <v>8830.75</v>
      </c>
      <c r="F1236">
        <v>8830.75</v>
      </c>
      <c r="G1236">
        <v>12726899712</v>
      </c>
    </row>
    <row r="1237" spans="1:7" x14ac:dyDescent="0.25">
      <c r="A1237" s="7">
        <v>43134</v>
      </c>
      <c r="B1237">
        <v>8852.1201170000004</v>
      </c>
      <c r="C1237">
        <v>9430.75</v>
      </c>
      <c r="D1237">
        <v>8251.6298829999996</v>
      </c>
      <c r="E1237">
        <v>9174.9101559999999</v>
      </c>
      <c r="F1237">
        <v>9174.9101559999999</v>
      </c>
      <c r="G1237">
        <v>7263790080</v>
      </c>
    </row>
    <row r="1238" spans="1:7" x14ac:dyDescent="0.25">
      <c r="A1238" s="7">
        <v>43135</v>
      </c>
      <c r="B1238">
        <v>9175.7001949999994</v>
      </c>
      <c r="C1238">
        <v>9334.8701170000004</v>
      </c>
      <c r="D1238">
        <v>8031.2202150000003</v>
      </c>
      <c r="E1238">
        <v>8277.0097659999992</v>
      </c>
      <c r="F1238">
        <v>8277.0097659999992</v>
      </c>
      <c r="G1238">
        <v>7073549824</v>
      </c>
    </row>
    <row r="1239" spans="1:7" x14ac:dyDescent="0.25">
      <c r="A1239" s="7">
        <v>43136</v>
      </c>
      <c r="B1239">
        <v>8270.5400389999995</v>
      </c>
      <c r="C1239">
        <v>8364.8398440000001</v>
      </c>
      <c r="D1239">
        <v>6756.6801759999998</v>
      </c>
      <c r="E1239">
        <v>6955.2700199999999</v>
      </c>
      <c r="F1239">
        <v>6955.2700199999999</v>
      </c>
      <c r="G1239">
        <v>9285289984</v>
      </c>
    </row>
    <row r="1240" spans="1:7" x14ac:dyDescent="0.25">
      <c r="A1240" s="7">
        <v>43137</v>
      </c>
      <c r="B1240">
        <v>7051.75</v>
      </c>
      <c r="C1240">
        <v>7850.7001950000003</v>
      </c>
      <c r="D1240">
        <v>6048.2597660000001</v>
      </c>
      <c r="E1240">
        <v>7754</v>
      </c>
      <c r="F1240">
        <v>7754</v>
      </c>
      <c r="G1240">
        <v>13999800320</v>
      </c>
    </row>
    <row r="1241" spans="1:7" x14ac:dyDescent="0.25">
      <c r="A1241" s="7">
        <v>43138</v>
      </c>
      <c r="B1241">
        <v>7755.4902339999999</v>
      </c>
      <c r="C1241">
        <v>8509.1103519999997</v>
      </c>
      <c r="D1241">
        <v>7236.7900390000004</v>
      </c>
      <c r="E1241">
        <v>7621.2998049999997</v>
      </c>
      <c r="F1241">
        <v>7621.2998049999997</v>
      </c>
      <c r="G1241">
        <v>9169280000</v>
      </c>
    </row>
    <row r="1242" spans="1:7" x14ac:dyDescent="0.25">
      <c r="A1242" s="7">
        <v>43139</v>
      </c>
      <c r="B1242">
        <v>7637.8598629999997</v>
      </c>
      <c r="C1242">
        <v>8558.7695309999999</v>
      </c>
      <c r="D1242">
        <v>7637.8598629999997</v>
      </c>
      <c r="E1242">
        <v>8265.5898440000001</v>
      </c>
      <c r="F1242">
        <v>8265.5898440000001</v>
      </c>
      <c r="G1242">
        <v>9346750464</v>
      </c>
    </row>
    <row r="1243" spans="1:7" x14ac:dyDescent="0.25">
      <c r="A1243" s="7">
        <v>43140</v>
      </c>
      <c r="B1243">
        <v>8271.8398440000001</v>
      </c>
      <c r="C1243">
        <v>8736.9804690000001</v>
      </c>
      <c r="D1243">
        <v>7884.7099609999996</v>
      </c>
      <c r="E1243">
        <v>8736.9804690000001</v>
      </c>
      <c r="F1243">
        <v>8736.9804690000001</v>
      </c>
      <c r="G1243">
        <v>6784820224</v>
      </c>
    </row>
    <row r="1244" spans="1:7" x14ac:dyDescent="0.25">
      <c r="A1244" s="7">
        <v>43141</v>
      </c>
      <c r="B1244">
        <v>8720.0800780000009</v>
      </c>
      <c r="C1244">
        <v>9122.5498050000006</v>
      </c>
      <c r="D1244">
        <v>8295.4697269999997</v>
      </c>
      <c r="E1244">
        <v>8621.9003909999992</v>
      </c>
      <c r="F1244">
        <v>8621.9003909999992</v>
      </c>
      <c r="G1244">
        <v>7780960256</v>
      </c>
    </row>
    <row r="1245" spans="1:7" x14ac:dyDescent="0.25">
      <c r="A1245" s="7">
        <v>43142</v>
      </c>
      <c r="B1245">
        <v>8616.1298829999996</v>
      </c>
      <c r="C1245">
        <v>8616.1298829999996</v>
      </c>
      <c r="D1245">
        <v>7931.1000979999999</v>
      </c>
      <c r="E1245">
        <v>8129.9702150000003</v>
      </c>
      <c r="F1245">
        <v>8129.9702150000003</v>
      </c>
      <c r="G1245">
        <v>6122189824</v>
      </c>
    </row>
    <row r="1246" spans="1:7" x14ac:dyDescent="0.25">
      <c r="A1246" s="7">
        <v>43143</v>
      </c>
      <c r="B1246">
        <v>8141.4301759999998</v>
      </c>
      <c r="C1246">
        <v>8985.9199219999991</v>
      </c>
      <c r="D1246">
        <v>8141.4301759999998</v>
      </c>
      <c r="E1246">
        <v>8926.5703130000002</v>
      </c>
      <c r="F1246">
        <v>8926.5703130000002</v>
      </c>
      <c r="G1246">
        <v>6256439808</v>
      </c>
    </row>
    <row r="1247" spans="1:7" x14ac:dyDescent="0.25">
      <c r="A1247" s="7">
        <v>43144</v>
      </c>
      <c r="B1247">
        <v>8926.7197269999997</v>
      </c>
      <c r="C1247">
        <v>8958.4697269999997</v>
      </c>
      <c r="D1247">
        <v>8455.4101559999999</v>
      </c>
      <c r="E1247">
        <v>8598.3095699999994</v>
      </c>
      <c r="F1247">
        <v>8598.3095699999994</v>
      </c>
      <c r="G1247">
        <v>5696719872</v>
      </c>
    </row>
    <row r="1248" spans="1:7" x14ac:dyDescent="0.25">
      <c r="A1248" s="7">
        <v>43145</v>
      </c>
      <c r="B1248">
        <v>8599.9199219999991</v>
      </c>
      <c r="C1248">
        <v>9518.5400389999995</v>
      </c>
      <c r="D1248">
        <v>8599.9199219999991</v>
      </c>
      <c r="E1248">
        <v>9494.6298829999996</v>
      </c>
      <c r="F1248">
        <v>9494.6298829999996</v>
      </c>
      <c r="G1248">
        <v>7909819904</v>
      </c>
    </row>
    <row r="1249" spans="1:7" x14ac:dyDescent="0.25">
      <c r="A1249" s="7">
        <v>43146</v>
      </c>
      <c r="B1249">
        <v>9488.3203130000002</v>
      </c>
      <c r="C1249">
        <v>10234.799805000001</v>
      </c>
      <c r="D1249">
        <v>9395.5800780000009</v>
      </c>
      <c r="E1249">
        <v>10166.400390999999</v>
      </c>
      <c r="F1249">
        <v>10166.400390999999</v>
      </c>
      <c r="G1249">
        <v>9062540288</v>
      </c>
    </row>
    <row r="1250" spans="1:7" x14ac:dyDescent="0.25">
      <c r="A1250" s="7">
        <v>43147</v>
      </c>
      <c r="B1250">
        <v>10135.700194999999</v>
      </c>
      <c r="C1250">
        <v>10324.099609000001</v>
      </c>
      <c r="D1250">
        <v>9824.8203130000002</v>
      </c>
      <c r="E1250">
        <v>10233.900390999999</v>
      </c>
      <c r="F1250">
        <v>10233.900390999999</v>
      </c>
      <c r="G1250">
        <v>7296159744</v>
      </c>
    </row>
    <row r="1251" spans="1:7" x14ac:dyDescent="0.25">
      <c r="A1251" s="7">
        <v>43148</v>
      </c>
      <c r="B1251">
        <v>10207.5</v>
      </c>
      <c r="C1251">
        <v>11139.5</v>
      </c>
      <c r="D1251">
        <v>10149.400390999999</v>
      </c>
      <c r="E1251">
        <v>11112.700194999999</v>
      </c>
      <c r="F1251">
        <v>11112.700194999999</v>
      </c>
      <c r="G1251">
        <v>8660880384</v>
      </c>
    </row>
    <row r="1252" spans="1:7" x14ac:dyDescent="0.25">
      <c r="A1252" s="7">
        <v>43149</v>
      </c>
      <c r="B1252">
        <v>11123.400390999999</v>
      </c>
      <c r="C1252">
        <v>11349.799805000001</v>
      </c>
      <c r="D1252">
        <v>10326</v>
      </c>
      <c r="E1252">
        <v>10551.799805000001</v>
      </c>
      <c r="F1252">
        <v>10551.799805000001</v>
      </c>
      <c r="G1252">
        <v>8744009728</v>
      </c>
    </row>
    <row r="1253" spans="1:7" x14ac:dyDescent="0.25">
      <c r="A1253" s="7">
        <v>43150</v>
      </c>
      <c r="B1253">
        <v>10552.599609000001</v>
      </c>
      <c r="C1253">
        <v>11273.799805000001</v>
      </c>
      <c r="D1253">
        <v>10513.200194999999</v>
      </c>
      <c r="E1253">
        <v>11225.299805000001</v>
      </c>
      <c r="F1253">
        <v>11225.299805000001</v>
      </c>
      <c r="G1253">
        <v>7652089856</v>
      </c>
    </row>
    <row r="1254" spans="1:7" x14ac:dyDescent="0.25">
      <c r="A1254" s="7">
        <v>43151</v>
      </c>
      <c r="B1254">
        <v>11231.799805000001</v>
      </c>
      <c r="C1254">
        <v>11958.5</v>
      </c>
      <c r="D1254">
        <v>11231.799805000001</v>
      </c>
      <c r="E1254">
        <v>11403.700194999999</v>
      </c>
      <c r="F1254">
        <v>11403.700194999999</v>
      </c>
      <c r="G1254">
        <v>9926540288</v>
      </c>
    </row>
    <row r="1255" spans="1:7" x14ac:dyDescent="0.25">
      <c r="A1255" s="7">
        <v>43152</v>
      </c>
      <c r="B1255">
        <v>11372.200194999999</v>
      </c>
      <c r="C1255">
        <v>11418.5</v>
      </c>
      <c r="D1255">
        <v>10479.099609000001</v>
      </c>
      <c r="E1255">
        <v>10690.400390999999</v>
      </c>
      <c r="F1255">
        <v>10690.400390999999</v>
      </c>
      <c r="G1255">
        <v>9405339648</v>
      </c>
    </row>
    <row r="1256" spans="1:7" x14ac:dyDescent="0.25">
      <c r="A1256" s="7">
        <v>43153</v>
      </c>
      <c r="B1256">
        <v>10660.400390999999</v>
      </c>
      <c r="C1256">
        <v>11039.099609000001</v>
      </c>
      <c r="D1256">
        <v>9939.0898440000001</v>
      </c>
      <c r="E1256">
        <v>10005</v>
      </c>
      <c r="F1256">
        <v>10005</v>
      </c>
      <c r="G1256">
        <v>8040079872</v>
      </c>
    </row>
    <row r="1257" spans="1:7" x14ac:dyDescent="0.25">
      <c r="A1257" s="7">
        <v>43154</v>
      </c>
      <c r="B1257">
        <v>9937.0703130000002</v>
      </c>
      <c r="C1257">
        <v>10487.299805000001</v>
      </c>
      <c r="D1257">
        <v>9734.5595699999994</v>
      </c>
      <c r="E1257">
        <v>10301.099609000001</v>
      </c>
      <c r="F1257">
        <v>10301.099609000001</v>
      </c>
      <c r="G1257">
        <v>7739500032</v>
      </c>
    </row>
    <row r="1258" spans="1:7" x14ac:dyDescent="0.25">
      <c r="A1258" s="7">
        <v>43155</v>
      </c>
      <c r="B1258">
        <v>10287.700194999999</v>
      </c>
      <c r="C1258">
        <v>10597.200194999999</v>
      </c>
      <c r="D1258">
        <v>9546.9697269999997</v>
      </c>
      <c r="E1258">
        <v>9813.0703130000002</v>
      </c>
      <c r="F1258">
        <v>9813.0703130000002</v>
      </c>
      <c r="G1258">
        <v>6917929984</v>
      </c>
    </row>
    <row r="1259" spans="1:7" x14ac:dyDescent="0.25">
      <c r="A1259" s="7">
        <v>43156</v>
      </c>
      <c r="B1259">
        <v>9796.4199219999991</v>
      </c>
      <c r="C1259">
        <v>9923.2197269999997</v>
      </c>
      <c r="D1259">
        <v>9407.0595699999994</v>
      </c>
      <c r="E1259">
        <v>9664.7304690000001</v>
      </c>
      <c r="F1259">
        <v>9664.7304690000001</v>
      </c>
      <c r="G1259">
        <v>5706939904</v>
      </c>
    </row>
    <row r="1260" spans="1:7" x14ac:dyDescent="0.25">
      <c r="A1260" s="7">
        <v>43157</v>
      </c>
      <c r="B1260">
        <v>9669.4296880000002</v>
      </c>
      <c r="C1260">
        <v>10475</v>
      </c>
      <c r="D1260">
        <v>9501.7304690000001</v>
      </c>
      <c r="E1260">
        <v>10366.700194999999</v>
      </c>
      <c r="F1260">
        <v>10366.700194999999</v>
      </c>
      <c r="G1260">
        <v>7287690240</v>
      </c>
    </row>
    <row r="1261" spans="1:7" x14ac:dyDescent="0.25">
      <c r="A1261" s="7">
        <v>43158</v>
      </c>
      <c r="B1261">
        <v>10393.900390999999</v>
      </c>
      <c r="C1261">
        <v>10878.5</v>
      </c>
      <c r="D1261">
        <v>10246.099609000001</v>
      </c>
      <c r="E1261">
        <v>10725.599609000001</v>
      </c>
      <c r="F1261">
        <v>10725.599609000001</v>
      </c>
      <c r="G1261">
        <v>6966179840</v>
      </c>
    </row>
    <row r="1262" spans="1:7" x14ac:dyDescent="0.25">
      <c r="A1262" s="7">
        <v>43159</v>
      </c>
      <c r="B1262">
        <v>10687.200194999999</v>
      </c>
      <c r="C1262">
        <v>11089.799805000001</v>
      </c>
      <c r="D1262">
        <v>10393.099609000001</v>
      </c>
      <c r="E1262">
        <v>10397.900390999999</v>
      </c>
      <c r="F1262">
        <v>10397.900390999999</v>
      </c>
      <c r="G1262">
        <v>6936189952</v>
      </c>
    </row>
    <row r="1263" spans="1:7" x14ac:dyDescent="0.25">
      <c r="A1263" s="7">
        <v>43160</v>
      </c>
      <c r="B1263">
        <v>10385</v>
      </c>
      <c r="C1263">
        <v>11052.299805000001</v>
      </c>
      <c r="D1263">
        <v>10352.700194999999</v>
      </c>
      <c r="E1263">
        <v>10951</v>
      </c>
      <c r="F1263">
        <v>10951</v>
      </c>
      <c r="G1263">
        <v>7317279744</v>
      </c>
    </row>
    <row r="1264" spans="1:7" x14ac:dyDescent="0.25">
      <c r="A1264" s="7">
        <v>43161</v>
      </c>
      <c r="B1264">
        <v>10977.400390999999</v>
      </c>
      <c r="C1264">
        <v>11189</v>
      </c>
      <c r="D1264">
        <v>10850.099609000001</v>
      </c>
      <c r="E1264">
        <v>11086.400390999999</v>
      </c>
      <c r="F1264">
        <v>11086.400390999999</v>
      </c>
      <c r="G1264">
        <v>7620590080</v>
      </c>
    </row>
    <row r="1265" spans="1:7" x14ac:dyDescent="0.25">
      <c r="A1265" s="7">
        <v>43162</v>
      </c>
      <c r="B1265">
        <v>11101.900390999999</v>
      </c>
      <c r="C1265">
        <v>11528.200194999999</v>
      </c>
      <c r="D1265">
        <v>11002.400390999999</v>
      </c>
      <c r="E1265">
        <v>11489.700194999999</v>
      </c>
      <c r="F1265">
        <v>11489.700194999999</v>
      </c>
      <c r="G1265">
        <v>6690570240</v>
      </c>
    </row>
    <row r="1266" spans="1:7" x14ac:dyDescent="0.25">
      <c r="A1266" s="7">
        <v>43163</v>
      </c>
      <c r="B1266">
        <v>11497.400390999999</v>
      </c>
      <c r="C1266">
        <v>11512.599609000001</v>
      </c>
      <c r="D1266">
        <v>11136.099609000001</v>
      </c>
      <c r="E1266">
        <v>11512.599609000001</v>
      </c>
      <c r="F1266">
        <v>11512.599609000001</v>
      </c>
      <c r="G1266">
        <v>6084149760</v>
      </c>
    </row>
    <row r="1267" spans="1:7" x14ac:dyDescent="0.25">
      <c r="A1267" s="7">
        <v>43164</v>
      </c>
      <c r="B1267">
        <v>11532.400390999999</v>
      </c>
      <c r="C1267">
        <v>11704.099609000001</v>
      </c>
      <c r="D1267">
        <v>11443.900390999999</v>
      </c>
      <c r="E1267">
        <v>11573.299805000001</v>
      </c>
      <c r="F1267">
        <v>11573.299805000001</v>
      </c>
      <c r="G1267">
        <v>6468539904</v>
      </c>
    </row>
    <row r="1268" spans="1:7" x14ac:dyDescent="0.25">
      <c r="A1268" s="7">
        <v>43165</v>
      </c>
      <c r="B1268">
        <v>11500.099609000001</v>
      </c>
      <c r="C1268">
        <v>11500.099609000001</v>
      </c>
      <c r="D1268">
        <v>10694.299805000001</v>
      </c>
      <c r="E1268">
        <v>10779.900390999999</v>
      </c>
      <c r="F1268">
        <v>10779.900390999999</v>
      </c>
      <c r="G1268">
        <v>6832169984</v>
      </c>
    </row>
    <row r="1269" spans="1:7" x14ac:dyDescent="0.25">
      <c r="A1269" s="7">
        <v>43166</v>
      </c>
      <c r="B1269">
        <v>10803.900390999999</v>
      </c>
      <c r="C1269">
        <v>10929.5</v>
      </c>
      <c r="D1269">
        <v>9692.1201170000004</v>
      </c>
      <c r="E1269">
        <v>9965.5703130000002</v>
      </c>
      <c r="F1269">
        <v>9965.5703130000002</v>
      </c>
      <c r="G1269">
        <v>8797910016</v>
      </c>
    </row>
    <row r="1270" spans="1:7" x14ac:dyDescent="0.25">
      <c r="A1270" s="7">
        <v>43167</v>
      </c>
      <c r="B1270">
        <v>9951.4404300000006</v>
      </c>
      <c r="C1270">
        <v>10147.400390999999</v>
      </c>
      <c r="D1270">
        <v>9335.8701170000004</v>
      </c>
      <c r="E1270">
        <v>9395.0097659999992</v>
      </c>
      <c r="F1270">
        <v>9395.0097659999992</v>
      </c>
      <c r="G1270">
        <v>7186089984</v>
      </c>
    </row>
    <row r="1271" spans="1:7" x14ac:dyDescent="0.25">
      <c r="A1271" s="7">
        <v>43168</v>
      </c>
      <c r="B1271">
        <v>9414.6904300000006</v>
      </c>
      <c r="C1271">
        <v>9466.3496090000008</v>
      </c>
      <c r="D1271">
        <v>8513.0302730000003</v>
      </c>
      <c r="E1271">
        <v>9337.5498050000006</v>
      </c>
      <c r="F1271">
        <v>9337.5498050000006</v>
      </c>
      <c r="G1271">
        <v>8704190464</v>
      </c>
    </row>
    <row r="1272" spans="1:7" x14ac:dyDescent="0.25">
      <c r="A1272" s="7">
        <v>43169</v>
      </c>
      <c r="B1272">
        <v>9350.5898440000001</v>
      </c>
      <c r="C1272">
        <v>9531.3203130000002</v>
      </c>
      <c r="D1272">
        <v>8828.4697269999997</v>
      </c>
      <c r="E1272">
        <v>8866</v>
      </c>
      <c r="F1272">
        <v>8866</v>
      </c>
      <c r="G1272">
        <v>5386319872</v>
      </c>
    </row>
    <row r="1273" spans="1:7" x14ac:dyDescent="0.25">
      <c r="A1273" s="7">
        <v>43170</v>
      </c>
      <c r="B1273">
        <v>8852.7802730000003</v>
      </c>
      <c r="C1273">
        <v>9711.8896480000003</v>
      </c>
      <c r="D1273">
        <v>8607.1201170000004</v>
      </c>
      <c r="E1273">
        <v>9578.6298829999996</v>
      </c>
      <c r="F1273">
        <v>9578.6298829999996</v>
      </c>
      <c r="G1273">
        <v>6296370176</v>
      </c>
    </row>
    <row r="1274" spans="1:7" x14ac:dyDescent="0.25">
      <c r="A1274" s="7">
        <v>43171</v>
      </c>
      <c r="B1274">
        <v>9602.9296880000002</v>
      </c>
      <c r="C1274">
        <v>9937.5</v>
      </c>
      <c r="D1274">
        <v>8956.4296880000002</v>
      </c>
      <c r="E1274">
        <v>9205.1201170000004</v>
      </c>
      <c r="F1274">
        <v>9205.1201170000004</v>
      </c>
      <c r="G1274">
        <v>6457399808</v>
      </c>
    </row>
    <row r="1275" spans="1:7" x14ac:dyDescent="0.25">
      <c r="A1275" s="7">
        <v>43172</v>
      </c>
      <c r="B1275">
        <v>9173.0400389999995</v>
      </c>
      <c r="C1275">
        <v>9470.3798829999996</v>
      </c>
      <c r="D1275">
        <v>8958.1904300000006</v>
      </c>
      <c r="E1275">
        <v>9194.8496090000008</v>
      </c>
      <c r="F1275">
        <v>9194.8496090000008</v>
      </c>
      <c r="G1275">
        <v>5991139840</v>
      </c>
    </row>
    <row r="1276" spans="1:7" x14ac:dyDescent="0.25">
      <c r="A1276" s="7">
        <v>43173</v>
      </c>
      <c r="B1276">
        <v>9214.6503909999992</v>
      </c>
      <c r="C1276">
        <v>9355.8496090000008</v>
      </c>
      <c r="D1276">
        <v>8068.5898440000001</v>
      </c>
      <c r="E1276">
        <v>8269.8095699999994</v>
      </c>
      <c r="F1276">
        <v>8269.8095699999994</v>
      </c>
      <c r="G1276">
        <v>6438230016</v>
      </c>
    </row>
    <row r="1277" spans="1:7" x14ac:dyDescent="0.25">
      <c r="A1277" s="7">
        <v>43174</v>
      </c>
      <c r="B1277">
        <v>8290.7597659999992</v>
      </c>
      <c r="C1277">
        <v>8428.3496090000008</v>
      </c>
      <c r="D1277">
        <v>7783.0498049999997</v>
      </c>
      <c r="E1277">
        <v>8300.8603519999997</v>
      </c>
      <c r="F1277">
        <v>8300.8603519999997</v>
      </c>
      <c r="G1277">
        <v>6834429952</v>
      </c>
    </row>
    <row r="1278" spans="1:7" x14ac:dyDescent="0.25">
      <c r="A1278" s="7">
        <v>43175</v>
      </c>
      <c r="B1278">
        <v>8322.9101559999999</v>
      </c>
      <c r="C1278">
        <v>8585.1503909999992</v>
      </c>
      <c r="D1278">
        <v>8005.3100590000004</v>
      </c>
      <c r="E1278">
        <v>8338.3496090000008</v>
      </c>
      <c r="F1278">
        <v>8338.3496090000008</v>
      </c>
      <c r="G1278">
        <v>5289379840</v>
      </c>
    </row>
    <row r="1279" spans="1:7" x14ac:dyDescent="0.25">
      <c r="A1279" s="7">
        <v>43176</v>
      </c>
      <c r="B1279">
        <v>8321.9101559999999</v>
      </c>
      <c r="C1279">
        <v>8346.5302730000003</v>
      </c>
      <c r="D1279">
        <v>7812.8198240000002</v>
      </c>
      <c r="E1279">
        <v>7916.8798829999996</v>
      </c>
      <c r="F1279">
        <v>7916.8798829999996</v>
      </c>
      <c r="G1279">
        <v>4426149888</v>
      </c>
    </row>
    <row r="1280" spans="1:7" x14ac:dyDescent="0.25">
      <c r="A1280" s="7">
        <v>43177</v>
      </c>
      <c r="B1280">
        <v>7890.5200199999999</v>
      </c>
      <c r="C1280">
        <v>8245.5097659999992</v>
      </c>
      <c r="D1280">
        <v>7397.9902339999999</v>
      </c>
      <c r="E1280">
        <v>8223.6796880000002</v>
      </c>
      <c r="F1280">
        <v>8223.6796880000002</v>
      </c>
      <c r="G1280">
        <v>6639190016</v>
      </c>
    </row>
    <row r="1281" spans="1:7" x14ac:dyDescent="0.25">
      <c r="A1281" s="7">
        <v>43178</v>
      </c>
      <c r="B1281">
        <v>8344.1201170000004</v>
      </c>
      <c r="C1281">
        <v>8675.8701170000004</v>
      </c>
      <c r="D1281">
        <v>8182.3999020000001</v>
      </c>
      <c r="E1281">
        <v>8630.6503909999992</v>
      </c>
      <c r="F1281">
        <v>8630.6503909999992</v>
      </c>
      <c r="G1281">
        <v>6729110016</v>
      </c>
    </row>
    <row r="1282" spans="1:7" x14ac:dyDescent="0.25">
      <c r="A1282" s="7">
        <v>43179</v>
      </c>
      <c r="B1282">
        <v>8619.6699219999991</v>
      </c>
      <c r="C1282">
        <v>9051.0195309999999</v>
      </c>
      <c r="D1282">
        <v>8389.8896480000003</v>
      </c>
      <c r="E1282">
        <v>8913.4697269999997</v>
      </c>
      <c r="F1282">
        <v>8913.4697269999997</v>
      </c>
      <c r="G1282">
        <v>6361789952</v>
      </c>
    </row>
    <row r="1283" spans="1:7" x14ac:dyDescent="0.25">
      <c r="A1283" s="7">
        <v>43180</v>
      </c>
      <c r="B1283">
        <v>8937.4804690000001</v>
      </c>
      <c r="C1283">
        <v>9177.3701170000004</v>
      </c>
      <c r="D1283">
        <v>8846.3300780000009</v>
      </c>
      <c r="E1283">
        <v>8929.2802730000003</v>
      </c>
      <c r="F1283">
        <v>8929.2802730000003</v>
      </c>
      <c r="G1283">
        <v>6043129856</v>
      </c>
    </row>
    <row r="1284" spans="1:7" x14ac:dyDescent="0.25">
      <c r="A1284" s="7">
        <v>43181</v>
      </c>
      <c r="B1284">
        <v>8939.4404300000006</v>
      </c>
      <c r="C1284">
        <v>9100.7099610000005</v>
      </c>
      <c r="D1284">
        <v>8564.9003909999992</v>
      </c>
      <c r="E1284">
        <v>8728.4697269999997</v>
      </c>
      <c r="F1284">
        <v>8728.4697269999997</v>
      </c>
      <c r="G1284">
        <v>5530390016</v>
      </c>
    </row>
    <row r="1285" spans="1:7" x14ac:dyDescent="0.25">
      <c r="A1285" s="7">
        <v>43182</v>
      </c>
      <c r="B1285">
        <v>8736.25</v>
      </c>
      <c r="C1285">
        <v>8879.6201170000004</v>
      </c>
      <c r="D1285">
        <v>8360.6201170000004</v>
      </c>
      <c r="E1285">
        <v>8879.6201170000004</v>
      </c>
      <c r="F1285">
        <v>8879.6201170000004</v>
      </c>
      <c r="G1285">
        <v>5954120192</v>
      </c>
    </row>
    <row r="1286" spans="1:7" x14ac:dyDescent="0.25">
      <c r="A1286" s="7">
        <v>43183</v>
      </c>
      <c r="B1286">
        <v>8901.9501949999994</v>
      </c>
      <c r="C1286">
        <v>8996.1796880000002</v>
      </c>
      <c r="D1286">
        <v>8665.7001949999994</v>
      </c>
      <c r="E1286">
        <v>8668.1201170000004</v>
      </c>
      <c r="F1286">
        <v>8668.1201170000004</v>
      </c>
      <c r="G1286">
        <v>5664600064</v>
      </c>
    </row>
    <row r="1287" spans="1:7" x14ac:dyDescent="0.25">
      <c r="A1287" s="7">
        <v>43184</v>
      </c>
      <c r="B1287">
        <v>8612.8095699999994</v>
      </c>
      <c r="C1287">
        <v>8682.0097659999992</v>
      </c>
      <c r="D1287">
        <v>8449.0996090000008</v>
      </c>
      <c r="E1287">
        <v>8495.7802730000003</v>
      </c>
      <c r="F1287">
        <v>8495.7802730000003</v>
      </c>
      <c r="G1287">
        <v>4569880064</v>
      </c>
    </row>
    <row r="1288" spans="1:7" x14ac:dyDescent="0.25">
      <c r="A1288" s="7">
        <v>43185</v>
      </c>
      <c r="B1288">
        <v>8498.4697269999997</v>
      </c>
      <c r="C1288">
        <v>8530.0800780000009</v>
      </c>
      <c r="D1288">
        <v>7921.4301759999998</v>
      </c>
      <c r="E1288">
        <v>8209.4003909999992</v>
      </c>
      <c r="F1288">
        <v>8209.4003909999992</v>
      </c>
      <c r="G1288">
        <v>5921039872</v>
      </c>
    </row>
    <row r="1289" spans="1:7" x14ac:dyDescent="0.25">
      <c r="A1289" s="7">
        <v>43186</v>
      </c>
      <c r="B1289">
        <v>8200</v>
      </c>
      <c r="C1289">
        <v>8232.7802730000003</v>
      </c>
      <c r="D1289">
        <v>7797.2797849999997</v>
      </c>
      <c r="E1289">
        <v>7833.0400390000004</v>
      </c>
      <c r="F1289">
        <v>7833.0400390000004</v>
      </c>
      <c r="G1289">
        <v>5378250240</v>
      </c>
    </row>
    <row r="1290" spans="1:7" x14ac:dyDescent="0.25">
      <c r="A1290" s="7">
        <v>43187</v>
      </c>
      <c r="B1290">
        <v>7836.830078</v>
      </c>
      <c r="C1290">
        <v>8122.8901370000003</v>
      </c>
      <c r="D1290">
        <v>7809.169922</v>
      </c>
      <c r="E1290">
        <v>7954.4799800000001</v>
      </c>
      <c r="F1290">
        <v>7954.4799800000001</v>
      </c>
      <c r="G1290">
        <v>4935289856</v>
      </c>
    </row>
    <row r="1291" spans="1:7" x14ac:dyDescent="0.25">
      <c r="A1291" s="7">
        <v>43188</v>
      </c>
      <c r="B1291">
        <v>7979.0698240000002</v>
      </c>
      <c r="C1291">
        <v>7994.330078</v>
      </c>
      <c r="D1291">
        <v>7081.3798829999996</v>
      </c>
      <c r="E1291">
        <v>7165.7001950000003</v>
      </c>
      <c r="F1291">
        <v>7165.7001950000003</v>
      </c>
      <c r="G1291">
        <v>6361229824</v>
      </c>
    </row>
    <row r="1292" spans="1:7" x14ac:dyDescent="0.25">
      <c r="A1292" s="7">
        <v>43189</v>
      </c>
      <c r="B1292">
        <v>7171.4501950000003</v>
      </c>
      <c r="C1292">
        <v>7276.6601559999999</v>
      </c>
      <c r="D1292">
        <v>6683.9301759999998</v>
      </c>
      <c r="E1292">
        <v>6890.5200199999999</v>
      </c>
      <c r="F1292">
        <v>6890.5200199999999</v>
      </c>
      <c r="G1292">
        <v>6289509888</v>
      </c>
    </row>
    <row r="1293" spans="1:7" x14ac:dyDescent="0.25">
      <c r="A1293" s="7">
        <v>43190</v>
      </c>
      <c r="B1293">
        <v>6892.4799800000001</v>
      </c>
      <c r="C1293">
        <v>7207.8500979999999</v>
      </c>
      <c r="D1293">
        <v>6863.5200199999999</v>
      </c>
      <c r="E1293">
        <v>6973.5297849999997</v>
      </c>
      <c r="F1293">
        <v>6973.5297849999997</v>
      </c>
      <c r="G1293">
        <v>4553269760</v>
      </c>
    </row>
    <row r="1294" spans="1:7" x14ac:dyDescent="0.25">
      <c r="A1294" s="7">
        <v>43191</v>
      </c>
      <c r="B1294">
        <v>7003.0600590000004</v>
      </c>
      <c r="C1294">
        <v>7060.9501950000003</v>
      </c>
      <c r="D1294">
        <v>6526.8701170000004</v>
      </c>
      <c r="E1294">
        <v>6844.2299800000001</v>
      </c>
      <c r="F1294">
        <v>6844.2299800000001</v>
      </c>
      <c r="G1294">
        <v>4532100096</v>
      </c>
    </row>
    <row r="1295" spans="1:7" x14ac:dyDescent="0.25">
      <c r="A1295" s="7">
        <v>43192</v>
      </c>
      <c r="B1295">
        <v>6844.8598629999997</v>
      </c>
      <c r="C1295">
        <v>7135.4702150000003</v>
      </c>
      <c r="D1295">
        <v>6816.580078</v>
      </c>
      <c r="E1295">
        <v>7083.7998049999997</v>
      </c>
      <c r="F1295">
        <v>7083.7998049999997</v>
      </c>
      <c r="G1295">
        <v>4333440000</v>
      </c>
    </row>
    <row r="1296" spans="1:7" x14ac:dyDescent="0.25">
      <c r="A1296" s="7">
        <v>43193</v>
      </c>
      <c r="B1296">
        <v>7102.2597660000001</v>
      </c>
      <c r="C1296">
        <v>7530.9399409999996</v>
      </c>
      <c r="D1296">
        <v>7072.4902339999999</v>
      </c>
      <c r="E1296">
        <v>7456.1098629999997</v>
      </c>
      <c r="F1296">
        <v>7456.1098629999997</v>
      </c>
      <c r="G1296">
        <v>5499700224</v>
      </c>
    </row>
    <row r="1297" spans="1:7" x14ac:dyDescent="0.25">
      <c r="A1297" s="7">
        <v>43194</v>
      </c>
      <c r="B1297">
        <v>7456.4101559999999</v>
      </c>
      <c r="C1297">
        <v>7469.8798829999996</v>
      </c>
      <c r="D1297">
        <v>6803.8798829999996</v>
      </c>
      <c r="E1297">
        <v>6853.8398440000001</v>
      </c>
      <c r="F1297">
        <v>6853.8398440000001</v>
      </c>
      <c r="G1297">
        <v>4936000000</v>
      </c>
    </row>
    <row r="1298" spans="1:7" x14ac:dyDescent="0.25">
      <c r="A1298" s="7">
        <v>43195</v>
      </c>
      <c r="B1298">
        <v>6848.6499020000001</v>
      </c>
      <c r="C1298">
        <v>6933.8198240000002</v>
      </c>
      <c r="D1298">
        <v>6644.7998049999997</v>
      </c>
      <c r="E1298">
        <v>6811.4702150000003</v>
      </c>
      <c r="F1298">
        <v>6811.4702150000003</v>
      </c>
      <c r="G1298">
        <v>5639320064</v>
      </c>
    </row>
    <row r="1299" spans="1:7" x14ac:dyDescent="0.25">
      <c r="A1299" s="7">
        <v>43196</v>
      </c>
      <c r="B1299">
        <v>6815.9599609999996</v>
      </c>
      <c r="C1299">
        <v>6857.4902339999999</v>
      </c>
      <c r="D1299">
        <v>6575</v>
      </c>
      <c r="E1299">
        <v>6636.3198240000002</v>
      </c>
      <c r="F1299">
        <v>6636.3198240000002</v>
      </c>
      <c r="G1299">
        <v>3766810112</v>
      </c>
    </row>
    <row r="1300" spans="1:7" x14ac:dyDescent="0.25">
      <c r="A1300" s="7">
        <v>43197</v>
      </c>
      <c r="B1300">
        <v>6630.5097660000001</v>
      </c>
      <c r="C1300">
        <v>7050.5400390000004</v>
      </c>
      <c r="D1300">
        <v>6630.5097660000001</v>
      </c>
      <c r="E1300">
        <v>6911.0898440000001</v>
      </c>
      <c r="F1300">
        <v>6911.0898440000001</v>
      </c>
      <c r="G1300">
        <v>3976610048</v>
      </c>
    </row>
    <row r="1301" spans="1:7" x14ac:dyDescent="0.25">
      <c r="A1301" s="7">
        <v>43198</v>
      </c>
      <c r="B1301">
        <v>6919.9799800000001</v>
      </c>
      <c r="C1301">
        <v>7111.5600590000004</v>
      </c>
      <c r="D1301">
        <v>6919.9799800000001</v>
      </c>
      <c r="E1301">
        <v>7023.5200199999999</v>
      </c>
      <c r="F1301">
        <v>7023.5200199999999</v>
      </c>
      <c r="G1301">
        <v>3652499968</v>
      </c>
    </row>
    <row r="1302" spans="1:7" x14ac:dyDescent="0.25">
      <c r="A1302" s="7">
        <v>43199</v>
      </c>
      <c r="B1302">
        <v>7044.3198240000002</v>
      </c>
      <c r="C1302">
        <v>7178.1098629999997</v>
      </c>
      <c r="D1302">
        <v>6661.9902339999999</v>
      </c>
      <c r="E1302">
        <v>6770.7299800000001</v>
      </c>
      <c r="F1302">
        <v>6770.7299800000001</v>
      </c>
      <c r="G1302">
        <v>4894060032</v>
      </c>
    </row>
    <row r="1303" spans="1:7" x14ac:dyDescent="0.25">
      <c r="A1303" s="7">
        <v>43200</v>
      </c>
      <c r="B1303">
        <v>6795.4399409999996</v>
      </c>
      <c r="C1303">
        <v>6872.4101559999999</v>
      </c>
      <c r="D1303">
        <v>6704.1499020000001</v>
      </c>
      <c r="E1303">
        <v>6834.7597660000001</v>
      </c>
      <c r="F1303">
        <v>6834.7597660000001</v>
      </c>
      <c r="G1303">
        <v>4272750080</v>
      </c>
    </row>
    <row r="1304" spans="1:7" x14ac:dyDescent="0.25">
      <c r="A1304" s="7">
        <v>43201</v>
      </c>
      <c r="B1304">
        <v>6843.4702150000003</v>
      </c>
      <c r="C1304">
        <v>6968.3198240000002</v>
      </c>
      <c r="D1304">
        <v>6817.5898440000001</v>
      </c>
      <c r="E1304">
        <v>6968.3198240000002</v>
      </c>
      <c r="F1304">
        <v>6968.3198240000002</v>
      </c>
      <c r="G1304">
        <v>4641889792</v>
      </c>
    </row>
    <row r="1305" spans="1:7" x14ac:dyDescent="0.25">
      <c r="A1305" s="7">
        <v>43202</v>
      </c>
      <c r="B1305">
        <v>6955.3798829999996</v>
      </c>
      <c r="C1305">
        <v>7899.2299800000001</v>
      </c>
      <c r="D1305">
        <v>6806.5097660000001</v>
      </c>
      <c r="E1305">
        <v>7889.25</v>
      </c>
      <c r="F1305">
        <v>7889.25</v>
      </c>
      <c r="G1305">
        <v>8906250240</v>
      </c>
    </row>
    <row r="1306" spans="1:7" x14ac:dyDescent="0.25">
      <c r="A1306" s="7">
        <v>43203</v>
      </c>
      <c r="B1306">
        <v>7901.0898440000001</v>
      </c>
      <c r="C1306">
        <v>8183.9599609999996</v>
      </c>
      <c r="D1306">
        <v>7758.9301759999998</v>
      </c>
      <c r="E1306">
        <v>7895.9599609999996</v>
      </c>
      <c r="F1306">
        <v>7895.9599609999996</v>
      </c>
      <c r="G1306">
        <v>7764460032</v>
      </c>
    </row>
    <row r="1307" spans="1:7" x14ac:dyDescent="0.25">
      <c r="A1307" s="7">
        <v>43204</v>
      </c>
      <c r="B1307">
        <v>7874.669922</v>
      </c>
      <c r="C1307">
        <v>8140.7099609999996</v>
      </c>
      <c r="D1307">
        <v>7846</v>
      </c>
      <c r="E1307">
        <v>7986.2402339999999</v>
      </c>
      <c r="F1307">
        <v>7986.2402339999999</v>
      </c>
      <c r="G1307">
        <v>5191430144</v>
      </c>
    </row>
    <row r="1308" spans="1:7" x14ac:dyDescent="0.25">
      <c r="A1308" s="7">
        <v>43205</v>
      </c>
      <c r="B1308">
        <v>7999.330078</v>
      </c>
      <c r="C1308">
        <v>8338.4199219999991</v>
      </c>
      <c r="D1308">
        <v>7999.330078</v>
      </c>
      <c r="E1308">
        <v>8329.1103519999997</v>
      </c>
      <c r="F1308">
        <v>8329.1103519999997</v>
      </c>
      <c r="G1308">
        <v>5244480000</v>
      </c>
    </row>
    <row r="1309" spans="1:7" x14ac:dyDescent="0.25">
      <c r="A1309" s="7">
        <v>43206</v>
      </c>
      <c r="B1309">
        <v>8337.5703130000002</v>
      </c>
      <c r="C1309">
        <v>8371.1503909999992</v>
      </c>
      <c r="D1309">
        <v>7925.7299800000001</v>
      </c>
      <c r="E1309">
        <v>8058.669922</v>
      </c>
      <c r="F1309">
        <v>8058.669922</v>
      </c>
      <c r="G1309">
        <v>5631309824</v>
      </c>
    </row>
    <row r="1310" spans="1:7" x14ac:dyDescent="0.25">
      <c r="A1310" s="7">
        <v>43207</v>
      </c>
      <c r="B1310">
        <v>8071.6601559999999</v>
      </c>
      <c r="C1310">
        <v>8285.9599610000005</v>
      </c>
      <c r="D1310">
        <v>7881.7202150000003</v>
      </c>
      <c r="E1310">
        <v>7902.0898440000001</v>
      </c>
      <c r="F1310">
        <v>7902.0898440000001</v>
      </c>
      <c r="G1310">
        <v>6900879872</v>
      </c>
    </row>
    <row r="1311" spans="1:7" x14ac:dyDescent="0.25">
      <c r="A1311" s="7">
        <v>43208</v>
      </c>
      <c r="B1311">
        <v>7944.4301759999998</v>
      </c>
      <c r="C1311">
        <v>8197.7998050000006</v>
      </c>
      <c r="D1311">
        <v>7886.0097660000001</v>
      </c>
      <c r="E1311">
        <v>8163.419922</v>
      </c>
      <c r="F1311">
        <v>8163.419922</v>
      </c>
      <c r="G1311">
        <v>6529909760</v>
      </c>
    </row>
    <row r="1312" spans="1:7" x14ac:dyDescent="0.25">
      <c r="A1312" s="7">
        <v>43209</v>
      </c>
      <c r="B1312">
        <v>8159.2700199999999</v>
      </c>
      <c r="C1312">
        <v>8298.6904300000006</v>
      </c>
      <c r="D1312">
        <v>8138.7797849999997</v>
      </c>
      <c r="E1312">
        <v>8294.3095699999994</v>
      </c>
      <c r="F1312">
        <v>8294.3095699999994</v>
      </c>
      <c r="G1312">
        <v>7063209984</v>
      </c>
    </row>
    <row r="1313" spans="1:7" x14ac:dyDescent="0.25">
      <c r="A1313" s="7">
        <v>43210</v>
      </c>
      <c r="B1313">
        <v>8286.8798829999996</v>
      </c>
      <c r="C1313">
        <v>8880.2304690000001</v>
      </c>
      <c r="D1313">
        <v>8244.5400389999995</v>
      </c>
      <c r="E1313">
        <v>8845.8300780000009</v>
      </c>
      <c r="F1313">
        <v>8845.8300780000009</v>
      </c>
      <c r="G1313">
        <v>8438110208</v>
      </c>
    </row>
    <row r="1314" spans="1:7" x14ac:dyDescent="0.25">
      <c r="A1314" s="7">
        <v>43211</v>
      </c>
      <c r="B1314">
        <v>8848.7900389999995</v>
      </c>
      <c r="C1314">
        <v>8997.5703130000002</v>
      </c>
      <c r="D1314">
        <v>8652.1503909999992</v>
      </c>
      <c r="E1314">
        <v>8895.5800780000009</v>
      </c>
      <c r="F1314">
        <v>8895.5800780000009</v>
      </c>
      <c r="G1314">
        <v>7548550144</v>
      </c>
    </row>
    <row r="1315" spans="1:7" x14ac:dyDescent="0.25">
      <c r="A1315" s="7">
        <v>43212</v>
      </c>
      <c r="B1315">
        <v>8925.0595699999994</v>
      </c>
      <c r="C1315">
        <v>9001.6396480000003</v>
      </c>
      <c r="D1315">
        <v>8779.6103519999997</v>
      </c>
      <c r="E1315">
        <v>8802.4599610000005</v>
      </c>
      <c r="F1315">
        <v>8802.4599610000005</v>
      </c>
      <c r="G1315">
        <v>6629899776</v>
      </c>
    </row>
    <row r="1316" spans="1:7" x14ac:dyDescent="0.25">
      <c r="A1316" s="7">
        <v>43213</v>
      </c>
      <c r="B1316">
        <v>8794.3896480000003</v>
      </c>
      <c r="C1316">
        <v>8958.5498050000006</v>
      </c>
      <c r="D1316">
        <v>8788.8095699999994</v>
      </c>
      <c r="E1316">
        <v>8930.8798829999996</v>
      </c>
      <c r="F1316">
        <v>8930.8798829999996</v>
      </c>
      <c r="G1316">
        <v>6925190144</v>
      </c>
    </row>
    <row r="1317" spans="1:7" x14ac:dyDescent="0.25">
      <c r="A1317" s="7">
        <v>43214</v>
      </c>
      <c r="B1317">
        <v>8934.3398440000001</v>
      </c>
      <c r="C1317">
        <v>9732.6103519999997</v>
      </c>
      <c r="D1317">
        <v>8927.8300780000009</v>
      </c>
      <c r="E1317">
        <v>9697.5</v>
      </c>
      <c r="F1317">
        <v>9697.5</v>
      </c>
      <c r="G1317">
        <v>10678800384</v>
      </c>
    </row>
    <row r="1318" spans="1:7" x14ac:dyDescent="0.25">
      <c r="A1318" s="7">
        <v>43215</v>
      </c>
      <c r="B1318">
        <v>9701.0302730000003</v>
      </c>
      <c r="C1318">
        <v>9745.3203130000002</v>
      </c>
      <c r="D1318">
        <v>8799.8398440000001</v>
      </c>
      <c r="E1318">
        <v>8845.7402340000008</v>
      </c>
      <c r="F1318">
        <v>8845.7402340000008</v>
      </c>
      <c r="G1318">
        <v>11083100160</v>
      </c>
    </row>
    <row r="1319" spans="1:7" x14ac:dyDescent="0.25">
      <c r="A1319" s="7">
        <v>43216</v>
      </c>
      <c r="B1319">
        <v>8867.3203130000002</v>
      </c>
      <c r="C1319">
        <v>9281.5097659999992</v>
      </c>
      <c r="D1319">
        <v>8727.0898440000001</v>
      </c>
      <c r="E1319">
        <v>9281.5097659999992</v>
      </c>
      <c r="F1319">
        <v>9281.5097659999992</v>
      </c>
      <c r="G1319">
        <v>8970559488</v>
      </c>
    </row>
    <row r="1320" spans="1:7" x14ac:dyDescent="0.25">
      <c r="A1320" s="7">
        <v>43217</v>
      </c>
      <c r="B1320">
        <v>9290.6298829999996</v>
      </c>
      <c r="C1320">
        <v>9375.4697269999997</v>
      </c>
      <c r="D1320">
        <v>8987.0498050000006</v>
      </c>
      <c r="E1320">
        <v>8987.0498050000006</v>
      </c>
      <c r="F1320">
        <v>8987.0498050000006</v>
      </c>
      <c r="G1320">
        <v>7566289920</v>
      </c>
    </row>
    <row r="1321" spans="1:7" x14ac:dyDescent="0.25">
      <c r="A1321" s="7">
        <v>43218</v>
      </c>
      <c r="B1321">
        <v>8939.2695309999999</v>
      </c>
      <c r="C1321">
        <v>9412.0898440000001</v>
      </c>
      <c r="D1321">
        <v>8931.9902340000008</v>
      </c>
      <c r="E1321">
        <v>9348.4804690000001</v>
      </c>
      <c r="F1321">
        <v>9348.4804690000001</v>
      </c>
      <c r="G1321">
        <v>7805479936</v>
      </c>
    </row>
    <row r="1322" spans="1:7" x14ac:dyDescent="0.25">
      <c r="A1322" s="7">
        <v>43219</v>
      </c>
      <c r="B1322">
        <v>9346.4101559999999</v>
      </c>
      <c r="C1322">
        <v>9531.4902340000008</v>
      </c>
      <c r="D1322">
        <v>9193.7099610000005</v>
      </c>
      <c r="E1322">
        <v>9419.0800780000009</v>
      </c>
      <c r="F1322">
        <v>9419.0800780000009</v>
      </c>
      <c r="G1322">
        <v>8853000192</v>
      </c>
    </row>
    <row r="1323" spans="1:7" x14ac:dyDescent="0.25">
      <c r="A1323" s="7">
        <v>43220</v>
      </c>
      <c r="B1323">
        <v>9426.1103519999997</v>
      </c>
      <c r="C1323">
        <v>9477.1396480000003</v>
      </c>
      <c r="D1323">
        <v>9166.8095699999994</v>
      </c>
      <c r="E1323">
        <v>9240.5498050000006</v>
      </c>
      <c r="F1323">
        <v>9240.5498050000006</v>
      </c>
      <c r="G1323">
        <v>8673920000</v>
      </c>
    </row>
    <row r="1324" spans="1:7" x14ac:dyDescent="0.25">
      <c r="A1324" s="7">
        <v>43221</v>
      </c>
      <c r="B1324">
        <v>9251.4697269999997</v>
      </c>
      <c r="C1324">
        <v>9255.8798829999996</v>
      </c>
      <c r="D1324">
        <v>8891.0498050000006</v>
      </c>
      <c r="E1324">
        <v>9119.0097659999992</v>
      </c>
      <c r="F1324">
        <v>9119.0097659999992</v>
      </c>
      <c r="G1324">
        <v>7713019904</v>
      </c>
    </row>
    <row r="1325" spans="1:7" x14ac:dyDescent="0.25">
      <c r="A1325" s="7">
        <v>43222</v>
      </c>
      <c r="B1325">
        <v>9104.5996090000008</v>
      </c>
      <c r="C1325">
        <v>9256.5195309999999</v>
      </c>
      <c r="D1325">
        <v>9015.1396480000003</v>
      </c>
      <c r="E1325">
        <v>9235.9199219999991</v>
      </c>
      <c r="F1325">
        <v>9235.9199219999991</v>
      </c>
      <c r="G1325">
        <v>7558159872</v>
      </c>
    </row>
    <row r="1326" spans="1:7" x14ac:dyDescent="0.25">
      <c r="A1326" s="7">
        <v>43223</v>
      </c>
      <c r="B1326">
        <v>9233.9697269999997</v>
      </c>
      <c r="C1326">
        <v>9798.3300780000009</v>
      </c>
      <c r="D1326">
        <v>9188.1503909999992</v>
      </c>
      <c r="E1326">
        <v>9743.8603519999997</v>
      </c>
      <c r="F1326">
        <v>9743.8603519999997</v>
      </c>
      <c r="G1326">
        <v>10207299584</v>
      </c>
    </row>
    <row r="1327" spans="1:7" x14ac:dyDescent="0.25">
      <c r="A1327" s="7">
        <v>43224</v>
      </c>
      <c r="B1327">
        <v>9695.5</v>
      </c>
      <c r="C1327">
        <v>9779.2001949999994</v>
      </c>
      <c r="D1327">
        <v>9585.9599610000005</v>
      </c>
      <c r="E1327">
        <v>9700.7597659999992</v>
      </c>
      <c r="F1327">
        <v>9700.7597659999992</v>
      </c>
      <c r="G1327">
        <v>8217829888</v>
      </c>
    </row>
    <row r="1328" spans="1:7" x14ac:dyDescent="0.25">
      <c r="A1328" s="7">
        <v>43225</v>
      </c>
      <c r="B1328">
        <v>9700.2802730000003</v>
      </c>
      <c r="C1328">
        <v>9964.5</v>
      </c>
      <c r="D1328">
        <v>9695.1201170000004</v>
      </c>
      <c r="E1328">
        <v>9858.1503909999992</v>
      </c>
      <c r="F1328">
        <v>9858.1503909999992</v>
      </c>
      <c r="G1328">
        <v>7651939840</v>
      </c>
    </row>
    <row r="1329" spans="1:7" x14ac:dyDescent="0.25">
      <c r="A1329" s="7">
        <v>43226</v>
      </c>
      <c r="B1329">
        <v>9845.3095699999994</v>
      </c>
      <c r="C1329">
        <v>9940.1396480000003</v>
      </c>
      <c r="D1329">
        <v>9465.25</v>
      </c>
      <c r="E1329">
        <v>9654.7998050000006</v>
      </c>
      <c r="F1329">
        <v>9654.7998050000006</v>
      </c>
      <c r="G1329">
        <v>7222280192</v>
      </c>
    </row>
    <row r="1330" spans="1:7" x14ac:dyDescent="0.25">
      <c r="A1330" s="7">
        <v>43227</v>
      </c>
      <c r="B1330">
        <v>9645.6699219999991</v>
      </c>
      <c r="C1330">
        <v>9665.8496090000008</v>
      </c>
      <c r="D1330">
        <v>9231.5302730000003</v>
      </c>
      <c r="E1330">
        <v>9373.0097659999992</v>
      </c>
      <c r="F1330">
        <v>9373.0097659999992</v>
      </c>
      <c r="G1330">
        <v>7394019840</v>
      </c>
    </row>
    <row r="1331" spans="1:7" x14ac:dyDescent="0.25">
      <c r="A1331" s="7">
        <v>43228</v>
      </c>
      <c r="B1331">
        <v>9380.8701170000004</v>
      </c>
      <c r="C1331">
        <v>9462.75</v>
      </c>
      <c r="D1331">
        <v>9127.7695309999999</v>
      </c>
      <c r="E1331">
        <v>9234.8203130000002</v>
      </c>
      <c r="F1331">
        <v>9234.8203130000002</v>
      </c>
      <c r="G1331">
        <v>7415869952</v>
      </c>
    </row>
    <row r="1332" spans="1:7" x14ac:dyDescent="0.25">
      <c r="A1332" s="7">
        <v>43229</v>
      </c>
      <c r="B1332">
        <v>9223.7304690000001</v>
      </c>
      <c r="C1332">
        <v>9374.7597659999992</v>
      </c>
      <c r="D1332">
        <v>9031.6201170000004</v>
      </c>
      <c r="E1332">
        <v>9325.1796880000002</v>
      </c>
      <c r="F1332">
        <v>9325.1796880000002</v>
      </c>
      <c r="G1332">
        <v>7226890240</v>
      </c>
    </row>
    <row r="1333" spans="1:7" x14ac:dyDescent="0.25">
      <c r="A1333" s="7">
        <v>43230</v>
      </c>
      <c r="B1333">
        <v>9325.9599610000005</v>
      </c>
      <c r="C1333">
        <v>9396.0400389999995</v>
      </c>
      <c r="D1333">
        <v>9040.5195309999999</v>
      </c>
      <c r="E1333">
        <v>9043.9404300000006</v>
      </c>
      <c r="F1333">
        <v>9043.9404300000006</v>
      </c>
      <c r="G1333">
        <v>6906699776</v>
      </c>
    </row>
    <row r="1334" spans="1:7" x14ac:dyDescent="0.25">
      <c r="A1334" s="7">
        <v>43231</v>
      </c>
      <c r="B1334">
        <v>9052.9599610000005</v>
      </c>
      <c r="C1334">
        <v>9052.9599610000005</v>
      </c>
      <c r="D1334">
        <v>8394.4599610000005</v>
      </c>
      <c r="E1334">
        <v>8441.4902340000008</v>
      </c>
      <c r="F1334">
        <v>8441.4902340000008</v>
      </c>
      <c r="G1334">
        <v>8488520192</v>
      </c>
    </row>
    <row r="1335" spans="1:7" x14ac:dyDescent="0.25">
      <c r="A1335" s="7">
        <v>43232</v>
      </c>
      <c r="B1335">
        <v>8441.4404300000006</v>
      </c>
      <c r="C1335">
        <v>8664.8603519999997</v>
      </c>
      <c r="D1335">
        <v>8223.5</v>
      </c>
      <c r="E1335">
        <v>8504.8896480000003</v>
      </c>
      <c r="F1335">
        <v>8504.8896480000003</v>
      </c>
      <c r="G1335">
        <v>6821380096</v>
      </c>
    </row>
    <row r="1336" spans="1:7" x14ac:dyDescent="0.25">
      <c r="A1336" s="7">
        <v>43233</v>
      </c>
      <c r="B1336">
        <v>8515.4902340000008</v>
      </c>
      <c r="C1336">
        <v>8773.5498050000006</v>
      </c>
      <c r="D1336">
        <v>8395.1201170000004</v>
      </c>
      <c r="E1336">
        <v>8723.9404300000006</v>
      </c>
      <c r="F1336">
        <v>8723.9404300000006</v>
      </c>
      <c r="G1336">
        <v>5866379776</v>
      </c>
    </row>
    <row r="1337" spans="1:7" x14ac:dyDescent="0.25">
      <c r="A1337" s="7">
        <v>43234</v>
      </c>
      <c r="B1337">
        <v>8713.0996090000008</v>
      </c>
      <c r="C1337">
        <v>8881.1201170000004</v>
      </c>
      <c r="D1337">
        <v>8367.9697269999997</v>
      </c>
      <c r="E1337">
        <v>8716.7900389999995</v>
      </c>
      <c r="F1337">
        <v>8716.7900389999995</v>
      </c>
      <c r="G1337">
        <v>7364149760</v>
      </c>
    </row>
    <row r="1338" spans="1:7" x14ac:dyDescent="0.25">
      <c r="A1338" s="7">
        <v>43235</v>
      </c>
      <c r="B1338">
        <v>8705.1904300000006</v>
      </c>
      <c r="C1338">
        <v>8836.1904300000006</v>
      </c>
      <c r="D1338">
        <v>8456.4501949999994</v>
      </c>
      <c r="E1338">
        <v>8510.3798829999996</v>
      </c>
      <c r="F1338">
        <v>8510.3798829999996</v>
      </c>
      <c r="G1338">
        <v>6705710080</v>
      </c>
    </row>
    <row r="1339" spans="1:7" x14ac:dyDescent="0.25">
      <c r="A1339" s="7">
        <v>43236</v>
      </c>
      <c r="B1339">
        <v>8504.4101559999999</v>
      </c>
      <c r="C1339">
        <v>8508.4296880000002</v>
      </c>
      <c r="D1339">
        <v>8175.4902339999999</v>
      </c>
      <c r="E1339">
        <v>8368.8300780000009</v>
      </c>
      <c r="F1339">
        <v>8368.8300780000009</v>
      </c>
      <c r="G1339">
        <v>6760220160</v>
      </c>
    </row>
    <row r="1340" spans="1:7" x14ac:dyDescent="0.25">
      <c r="A1340" s="7">
        <v>43237</v>
      </c>
      <c r="B1340">
        <v>8370.0498050000006</v>
      </c>
      <c r="C1340">
        <v>8445.5400389999995</v>
      </c>
      <c r="D1340">
        <v>8054.1201170000004</v>
      </c>
      <c r="E1340">
        <v>8094.3198240000002</v>
      </c>
      <c r="F1340">
        <v>8094.3198240000002</v>
      </c>
      <c r="G1340">
        <v>5862530048</v>
      </c>
    </row>
    <row r="1341" spans="1:7" x14ac:dyDescent="0.25">
      <c r="A1341" s="7">
        <v>43238</v>
      </c>
      <c r="B1341">
        <v>8091.830078</v>
      </c>
      <c r="C1341">
        <v>8274.1201170000004</v>
      </c>
      <c r="D1341">
        <v>7974.8198240000002</v>
      </c>
      <c r="E1341">
        <v>8250.9697269999997</v>
      </c>
      <c r="F1341">
        <v>8250.9697269999997</v>
      </c>
      <c r="G1341">
        <v>5764190208</v>
      </c>
    </row>
    <row r="1342" spans="1:7" x14ac:dyDescent="0.25">
      <c r="A1342" s="7">
        <v>43239</v>
      </c>
      <c r="B1342">
        <v>8255.7304690000001</v>
      </c>
      <c r="C1342">
        <v>8372.0595699999994</v>
      </c>
      <c r="D1342">
        <v>8183.3500979999999</v>
      </c>
      <c r="E1342">
        <v>8247.1796880000002</v>
      </c>
      <c r="F1342">
        <v>8247.1796880000002</v>
      </c>
      <c r="G1342">
        <v>4712399872</v>
      </c>
    </row>
    <row r="1343" spans="1:7" x14ac:dyDescent="0.25">
      <c r="A1343" s="7">
        <v>43240</v>
      </c>
      <c r="B1343">
        <v>8246.9902340000008</v>
      </c>
      <c r="C1343">
        <v>8562.4101559999999</v>
      </c>
      <c r="D1343">
        <v>8205.2402340000008</v>
      </c>
      <c r="E1343">
        <v>8513.25</v>
      </c>
      <c r="F1343">
        <v>8513.25</v>
      </c>
      <c r="G1343">
        <v>5191059968</v>
      </c>
    </row>
    <row r="1344" spans="1:7" x14ac:dyDescent="0.25">
      <c r="A1344" s="7">
        <v>43241</v>
      </c>
      <c r="B1344">
        <v>8522.3300780000009</v>
      </c>
      <c r="C1344">
        <v>8557.5195309999999</v>
      </c>
      <c r="D1344">
        <v>8365.1201170000004</v>
      </c>
      <c r="E1344">
        <v>8418.9902340000008</v>
      </c>
      <c r="F1344">
        <v>8418.9902340000008</v>
      </c>
      <c r="G1344">
        <v>5154990080</v>
      </c>
    </row>
    <row r="1345" spans="1:7" x14ac:dyDescent="0.25">
      <c r="A1345" s="7">
        <v>43242</v>
      </c>
      <c r="B1345">
        <v>8419.8701170000004</v>
      </c>
      <c r="C1345">
        <v>8423.25</v>
      </c>
      <c r="D1345">
        <v>8004.580078</v>
      </c>
      <c r="E1345">
        <v>8041.7797849999997</v>
      </c>
      <c r="F1345">
        <v>8041.7797849999997</v>
      </c>
      <c r="G1345">
        <v>5137010176</v>
      </c>
    </row>
    <row r="1346" spans="1:7" x14ac:dyDescent="0.25">
      <c r="A1346" s="7">
        <v>43243</v>
      </c>
      <c r="B1346">
        <v>8037.080078</v>
      </c>
      <c r="C1346">
        <v>8054.6601559999999</v>
      </c>
      <c r="D1346">
        <v>7507.8798829999996</v>
      </c>
      <c r="E1346">
        <v>7557.8198240000002</v>
      </c>
      <c r="F1346">
        <v>7557.8198240000002</v>
      </c>
      <c r="G1346">
        <v>6491120128</v>
      </c>
    </row>
    <row r="1347" spans="1:7" x14ac:dyDescent="0.25">
      <c r="A1347" s="7">
        <v>43244</v>
      </c>
      <c r="B1347">
        <v>7561.1201170000004</v>
      </c>
      <c r="C1347">
        <v>7738.6000979999999</v>
      </c>
      <c r="D1347">
        <v>7331.1401370000003</v>
      </c>
      <c r="E1347">
        <v>7587.3398440000001</v>
      </c>
      <c r="F1347">
        <v>7587.3398440000001</v>
      </c>
      <c r="G1347">
        <v>6049220096</v>
      </c>
    </row>
    <row r="1348" spans="1:7" x14ac:dyDescent="0.25">
      <c r="A1348" s="7">
        <v>43245</v>
      </c>
      <c r="B1348">
        <v>7592.2998049999997</v>
      </c>
      <c r="C1348">
        <v>7659.1401370000003</v>
      </c>
      <c r="D1348">
        <v>7392.6499020000001</v>
      </c>
      <c r="E1348">
        <v>7480.1401370000003</v>
      </c>
      <c r="F1348">
        <v>7480.1401370000003</v>
      </c>
      <c r="G1348">
        <v>4867829760</v>
      </c>
    </row>
    <row r="1349" spans="1:7" x14ac:dyDescent="0.25">
      <c r="A1349" s="7">
        <v>43246</v>
      </c>
      <c r="B1349">
        <v>7486.4799800000001</v>
      </c>
      <c r="C1349">
        <v>7595.1601559999999</v>
      </c>
      <c r="D1349">
        <v>7349.1201170000004</v>
      </c>
      <c r="E1349">
        <v>7355.8798829999996</v>
      </c>
      <c r="F1349">
        <v>7355.8798829999996</v>
      </c>
      <c r="G1349">
        <v>4051539968</v>
      </c>
    </row>
    <row r="1350" spans="1:7" x14ac:dyDescent="0.25">
      <c r="A1350" s="7">
        <v>43247</v>
      </c>
      <c r="B1350">
        <v>7362.080078</v>
      </c>
      <c r="C1350">
        <v>7381.7402339999999</v>
      </c>
      <c r="D1350">
        <v>7270.9599609999996</v>
      </c>
      <c r="E1350">
        <v>7368.2202150000003</v>
      </c>
      <c r="F1350">
        <v>7368.2202150000003</v>
      </c>
      <c r="G1350">
        <v>4056519936</v>
      </c>
    </row>
    <row r="1351" spans="1:7" x14ac:dyDescent="0.25">
      <c r="A1351" s="7">
        <v>43248</v>
      </c>
      <c r="B1351">
        <v>7371.3100590000004</v>
      </c>
      <c r="C1351">
        <v>7419.0498049999997</v>
      </c>
      <c r="D1351">
        <v>7100.8901370000003</v>
      </c>
      <c r="E1351">
        <v>7135.9902339999999</v>
      </c>
      <c r="F1351">
        <v>7135.9902339999999</v>
      </c>
      <c r="G1351">
        <v>5040600064</v>
      </c>
    </row>
    <row r="1352" spans="1:7" x14ac:dyDescent="0.25">
      <c r="A1352" s="7">
        <v>43249</v>
      </c>
      <c r="B1352">
        <v>7129.4599609999996</v>
      </c>
      <c r="C1352">
        <v>7526.419922</v>
      </c>
      <c r="D1352">
        <v>7090.6801759999998</v>
      </c>
      <c r="E1352">
        <v>7472.5898440000001</v>
      </c>
      <c r="F1352">
        <v>7472.5898440000001</v>
      </c>
      <c r="G1352">
        <v>5662660096</v>
      </c>
    </row>
    <row r="1353" spans="1:7" x14ac:dyDescent="0.25">
      <c r="A1353" s="7">
        <v>43250</v>
      </c>
      <c r="B1353">
        <v>7469.7299800000001</v>
      </c>
      <c r="C1353">
        <v>7573.7700199999999</v>
      </c>
      <c r="D1353">
        <v>7313.6000979999999</v>
      </c>
      <c r="E1353">
        <v>7406.5200199999999</v>
      </c>
      <c r="F1353">
        <v>7406.5200199999999</v>
      </c>
      <c r="G1353">
        <v>4922540032</v>
      </c>
    </row>
    <row r="1354" spans="1:7" x14ac:dyDescent="0.25">
      <c r="A1354" s="7">
        <v>43251</v>
      </c>
      <c r="B1354">
        <v>7406.1499020000001</v>
      </c>
      <c r="C1354">
        <v>7608.8999020000001</v>
      </c>
      <c r="D1354">
        <v>7361.1298829999996</v>
      </c>
      <c r="E1354">
        <v>7494.169922</v>
      </c>
      <c r="F1354">
        <v>7494.169922</v>
      </c>
      <c r="G1354">
        <v>5127130112</v>
      </c>
    </row>
    <row r="1355" spans="1:7" x14ac:dyDescent="0.25">
      <c r="A1355" s="7">
        <v>43252</v>
      </c>
      <c r="B1355">
        <v>7500.7001950000003</v>
      </c>
      <c r="C1355">
        <v>7604.7299800000001</v>
      </c>
      <c r="D1355">
        <v>7407.3398440000001</v>
      </c>
      <c r="E1355">
        <v>7541.4501950000003</v>
      </c>
      <c r="F1355">
        <v>7541.4501950000003</v>
      </c>
      <c r="G1355">
        <v>4921460224</v>
      </c>
    </row>
    <row r="1356" spans="1:7" x14ac:dyDescent="0.25">
      <c r="A1356" s="7">
        <v>43253</v>
      </c>
      <c r="B1356">
        <v>7536.7202150000003</v>
      </c>
      <c r="C1356">
        <v>7695.830078</v>
      </c>
      <c r="D1356">
        <v>7497.2597660000001</v>
      </c>
      <c r="E1356">
        <v>7643.4501950000003</v>
      </c>
      <c r="F1356">
        <v>7643.4501950000003</v>
      </c>
      <c r="G1356">
        <v>4939299840</v>
      </c>
    </row>
    <row r="1357" spans="1:7" x14ac:dyDescent="0.25">
      <c r="A1357" s="7">
        <v>43254</v>
      </c>
      <c r="B1357">
        <v>7632.0898440000001</v>
      </c>
      <c r="C1357">
        <v>7754.8901370000003</v>
      </c>
      <c r="D1357">
        <v>7613.0400390000004</v>
      </c>
      <c r="E1357">
        <v>7720.25</v>
      </c>
      <c r="F1357">
        <v>7720.25</v>
      </c>
      <c r="G1357">
        <v>4851760128</v>
      </c>
    </row>
    <row r="1358" spans="1:7" x14ac:dyDescent="0.25">
      <c r="A1358" s="7">
        <v>43255</v>
      </c>
      <c r="B1358">
        <v>7722.5297849999997</v>
      </c>
      <c r="C1358">
        <v>7753.8198240000002</v>
      </c>
      <c r="D1358">
        <v>7474.0400390000004</v>
      </c>
      <c r="E1358">
        <v>7514.4702150000003</v>
      </c>
      <c r="F1358">
        <v>7514.4702150000003</v>
      </c>
      <c r="G1358">
        <v>4993169920</v>
      </c>
    </row>
    <row r="1359" spans="1:7" x14ac:dyDescent="0.25">
      <c r="A1359" s="7">
        <v>43256</v>
      </c>
      <c r="B1359">
        <v>7500.8999020000001</v>
      </c>
      <c r="C1359">
        <v>7643.2299800000001</v>
      </c>
      <c r="D1359">
        <v>7397</v>
      </c>
      <c r="E1359">
        <v>7633.7597660000001</v>
      </c>
      <c r="F1359">
        <v>7633.7597660000001</v>
      </c>
      <c r="G1359">
        <v>4961739776</v>
      </c>
    </row>
    <row r="1360" spans="1:7" x14ac:dyDescent="0.25">
      <c r="A1360" s="7">
        <v>43257</v>
      </c>
      <c r="B1360">
        <v>7625.9702150000003</v>
      </c>
      <c r="C1360">
        <v>7680.4301759999998</v>
      </c>
      <c r="D1360">
        <v>7502.0097660000001</v>
      </c>
      <c r="E1360">
        <v>7653.9799800000001</v>
      </c>
      <c r="F1360">
        <v>7653.9799800000001</v>
      </c>
      <c r="G1360">
        <v>4692259840</v>
      </c>
    </row>
    <row r="1361" spans="1:7" x14ac:dyDescent="0.25">
      <c r="A1361" s="7">
        <v>43258</v>
      </c>
      <c r="B1361">
        <v>7650.8198240000002</v>
      </c>
      <c r="C1361">
        <v>7741.2700199999999</v>
      </c>
      <c r="D1361">
        <v>7650.8198240000002</v>
      </c>
      <c r="E1361">
        <v>7678.2402339999999</v>
      </c>
      <c r="F1361">
        <v>7678.2402339999999</v>
      </c>
      <c r="G1361">
        <v>4485799936</v>
      </c>
    </row>
    <row r="1362" spans="1:7" x14ac:dyDescent="0.25">
      <c r="A1362" s="7">
        <v>43259</v>
      </c>
      <c r="B1362">
        <v>7685.1401370000003</v>
      </c>
      <c r="C1362">
        <v>7698.1899409999996</v>
      </c>
      <c r="D1362">
        <v>7558.3999020000001</v>
      </c>
      <c r="E1362">
        <v>7624.919922</v>
      </c>
      <c r="F1362">
        <v>7624.919922</v>
      </c>
      <c r="G1362">
        <v>4227579904</v>
      </c>
    </row>
    <row r="1363" spans="1:7" x14ac:dyDescent="0.25">
      <c r="A1363" s="7">
        <v>43260</v>
      </c>
      <c r="B1363">
        <v>7632.5200199999999</v>
      </c>
      <c r="C1363">
        <v>7683.580078</v>
      </c>
      <c r="D1363">
        <v>7531.9799800000001</v>
      </c>
      <c r="E1363">
        <v>7531.9799800000001</v>
      </c>
      <c r="F1363">
        <v>7531.9799800000001</v>
      </c>
      <c r="G1363">
        <v>3845220096</v>
      </c>
    </row>
    <row r="1364" spans="1:7" x14ac:dyDescent="0.25">
      <c r="A1364" s="7">
        <v>43261</v>
      </c>
      <c r="B1364">
        <v>7499.5498049999997</v>
      </c>
      <c r="C1364">
        <v>7499.5498049999997</v>
      </c>
      <c r="D1364">
        <v>6709.0698240000002</v>
      </c>
      <c r="E1364">
        <v>6786.0200199999999</v>
      </c>
      <c r="F1364">
        <v>6786.0200199999999</v>
      </c>
      <c r="G1364">
        <v>5804839936</v>
      </c>
    </row>
    <row r="1365" spans="1:7" x14ac:dyDescent="0.25">
      <c r="A1365" s="7">
        <v>43262</v>
      </c>
      <c r="B1365">
        <v>6799.2900390000004</v>
      </c>
      <c r="C1365">
        <v>6910.1801759999998</v>
      </c>
      <c r="D1365">
        <v>6706.6298829999996</v>
      </c>
      <c r="E1365">
        <v>6906.919922</v>
      </c>
      <c r="F1365">
        <v>6906.919922</v>
      </c>
      <c r="G1365">
        <v>4745269760</v>
      </c>
    </row>
    <row r="1366" spans="1:7" x14ac:dyDescent="0.25">
      <c r="A1366" s="7">
        <v>43263</v>
      </c>
      <c r="B1366">
        <v>6905.8198240000002</v>
      </c>
      <c r="C1366">
        <v>6907.9599609999996</v>
      </c>
      <c r="D1366">
        <v>6542.080078</v>
      </c>
      <c r="E1366">
        <v>6582.3598629999997</v>
      </c>
      <c r="F1366">
        <v>6582.3598629999997</v>
      </c>
      <c r="G1366">
        <v>4654380032</v>
      </c>
    </row>
    <row r="1367" spans="1:7" x14ac:dyDescent="0.25">
      <c r="A1367" s="7">
        <v>43264</v>
      </c>
      <c r="B1367">
        <v>6596.8798829999996</v>
      </c>
      <c r="C1367">
        <v>6631.6601559999999</v>
      </c>
      <c r="D1367">
        <v>6285.6298829999996</v>
      </c>
      <c r="E1367">
        <v>6349.8999020000001</v>
      </c>
      <c r="F1367">
        <v>6349.8999020000001</v>
      </c>
      <c r="G1367">
        <v>5052349952</v>
      </c>
    </row>
    <row r="1368" spans="1:7" x14ac:dyDescent="0.25">
      <c r="A1368" s="7">
        <v>43265</v>
      </c>
      <c r="B1368">
        <v>6342.75</v>
      </c>
      <c r="C1368">
        <v>6707.1401370000003</v>
      </c>
      <c r="D1368">
        <v>6334.4599609999996</v>
      </c>
      <c r="E1368">
        <v>6675.3500979999999</v>
      </c>
      <c r="F1368">
        <v>6675.3500979999999</v>
      </c>
      <c r="G1368">
        <v>5138710016</v>
      </c>
    </row>
    <row r="1369" spans="1:7" x14ac:dyDescent="0.25">
      <c r="A1369" s="7">
        <v>43266</v>
      </c>
      <c r="B1369">
        <v>6674.080078</v>
      </c>
      <c r="C1369">
        <v>6681.080078</v>
      </c>
      <c r="D1369">
        <v>6433.8701170000004</v>
      </c>
      <c r="E1369">
        <v>6456.580078</v>
      </c>
      <c r="F1369">
        <v>6456.580078</v>
      </c>
      <c r="G1369">
        <v>3955389952</v>
      </c>
    </row>
    <row r="1370" spans="1:7" x14ac:dyDescent="0.25">
      <c r="A1370" s="7">
        <v>43267</v>
      </c>
      <c r="B1370">
        <v>6455.4501950000003</v>
      </c>
      <c r="C1370">
        <v>6592.4902339999999</v>
      </c>
      <c r="D1370">
        <v>6402.2900390000004</v>
      </c>
      <c r="E1370">
        <v>6550.1601559999999</v>
      </c>
      <c r="F1370">
        <v>6550.1601559999999</v>
      </c>
      <c r="G1370">
        <v>3194170112</v>
      </c>
    </row>
    <row r="1371" spans="1:7" x14ac:dyDescent="0.25">
      <c r="A1371" s="7">
        <v>43268</v>
      </c>
      <c r="B1371">
        <v>6545.5297849999997</v>
      </c>
      <c r="C1371">
        <v>6589.1098629999997</v>
      </c>
      <c r="D1371">
        <v>6499.2700199999999</v>
      </c>
      <c r="E1371">
        <v>6499.2700199999999</v>
      </c>
      <c r="F1371">
        <v>6499.2700199999999</v>
      </c>
      <c r="G1371">
        <v>3104019968</v>
      </c>
    </row>
    <row r="1372" spans="1:7" x14ac:dyDescent="0.25">
      <c r="A1372" s="7">
        <v>43269</v>
      </c>
      <c r="B1372">
        <v>6510.0698240000002</v>
      </c>
      <c r="C1372">
        <v>6781.1401370000003</v>
      </c>
      <c r="D1372">
        <v>6446.6801759999998</v>
      </c>
      <c r="E1372">
        <v>6734.8198240000002</v>
      </c>
      <c r="F1372">
        <v>6734.8198240000002</v>
      </c>
      <c r="G1372">
        <v>4039200000</v>
      </c>
    </row>
    <row r="1373" spans="1:7" x14ac:dyDescent="0.25">
      <c r="A1373" s="7">
        <v>43270</v>
      </c>
      <c r="B1373">
        <v>6742.3901370000003</v>
      </c>
      <c r="C1373">
        <v>6822.5</v>
      </c>
      <c r="D1373">
        <v>6709.919922</v>
      </c>
      <c r="E1373">
        <v>6769.9399409999996</v>
      </c>
      <c r="F1373">
        <v>6769.9399409999996</v>
      </c>
      <c r="G1373">
        <v>4057029888</v>
      </c>
    </row>
    <row r="1374" spans="1:7" x14ac:dyDescent="0.25">
      <c r="A1374" s="7">
        <v>43271</v>
      </c>
      <c r="B1374">
        <v>6770.7597660000001</v>
      </c>
      <c r="C1374">
        <v>6821.5600590000004</v>
      </c>
      <c r="D1374">
        <v>6611.8798829999996</v>
      </c>
      <c r="E1374">
        <v>6776.5498049999997</v>
      </c>
      <c r="F1374">
        <v>6776.5498049999997</v>
      </c>
      <c r="G1374">
        <v>3888640000</v>
      </c>
    </row>
    <row r="1375" spans="1:7" x14ac:dyDescent="0.25">
      <c r="A1375" s="7">
        <v>43272</v>
      </c>
      <c r="B1375">
        <v>6780.0898440000001</v>
      </c>
      <c r="C1375">
        <v>6810.9399409999996</v>
      </c>
      <c r="D1375">
        <v>6715.169922</v>
      </c>
      <c r="E1375">
        <v>6729.7402339999999</v>
      </c>
      <c r="F1375">
        <v>6729.7402339999999</v>
      </c>
      <c r="G1375">
        <v>3529129984</v>
      </c>
    </row>
    <row r="1376" spans="1:7" x14ac:dyDescent="0.25">
      <c r="A1376" s="7">
        <v>43273</v>
      </c>
      <c r="B1376">
        <v>6737.8798829999996</v>
      </c>
      <c r="C1376">
        <v>6747.080078</v>
      </c>
      <c r="D1376">
        <v>6006.6000979999999</v>
      </c>
      <c r="E1376">
        <v>6083.6899409999996</v>
      </c>
      <c r="F1376">
        <v>6083.6899409999996</v>
      </c>
      <c r="G1376">
        <v>5079810048</v>
      </c>
    </row>
    <row r="1377" spans="1:7" x14ac:dyDescent="0.25">
      <c r="A1377" s="7">
        <v>43274</v>
      </c>
      <c r="B1377">
        <v>6090.1000979999999</v>
      </c>
      <c r="C1377">
        <v>6224.8198240000002</v>
      </c>
      <c r="D1377">
        <v>6071.8100590000004</v>
      </c>
      <c r="E1377">
        <v>6162.4799800000001</v>
      </c>
      <c r="F1377">
        <v>6162.4799800000001</v>
      </c>
      <c r="G1377">
        <v>3431360000</v>
      </c>
    </row>
    <row r="1378" spans="1:7" x14ac:dyDescent="0.25">
      <c r="A1378" s="7">
        <v>43275</v>
      </c>
      <c r="B1378">
        <v>6164.2797849999997</v>
      </c>
      <c r="C1378">
        <v>6223.7797849999997</v>
      </c>
      <c r="D1378">
        <v>5826.4101559999999</v>
      </c>
      <c r="E1378">
        <v>6173.2299800000001</v>
      </c>
      <c r="F1378">
        <v>6173.2299800000001</v>
      </c>
      <c r="G1378">
        <v>4566909952</v>
      </c>
    </row>
    <row r="1379" spans="1:7" x14ac:dyDescent="0.25">
      <c r="A1379" s="7">
        <v>43276</v>
      </c>
      <c r="B1379">
        <v>6171.9702150000003</v>
      </c>
      <c r="C1379">
        <v>6327.3701170000004</v>
      </c>
      <c r="D1379">
        <v>6119.6801759999998</v>
      </c>
      <c r="E1379">
        <v>6249.1801759999998</v>
      </c>
      <c r="F1379">
        <v>6249.1801759999998</v>
      </c>
      <c r="G1379">
        <v>5500810240</v>
      </c>
    </row>
    <row r="1380" spans="1:7" x14ac:dyDescent="0.25">
      <c r="A1380" s="7">
        <v>43277</v>
      </c>
      <c r="B1380">
        <v>6253.5498049999997</v>
      </c>
      <c r="C1380">
        <v>6290.1601559999999</v>
      </c>
      <c r="D1380">
        <v>6093.669922</v>
      </c>
      <c r="E1380">
        <v>6093.669922</v>
      </c>
      <c r="F1380">
        <v>6093.669922</v>
      </c>
      <c r="G1380">
        <v>3279759872</v>
      </c>
    </row>
    <row r="1381" spans="1:7" x14ac:dyDescent="0.25">
      <c r="A1381" s="7">
        <v>43278</v>
      </c>
      <c r="B1381">
        <v>6084.3999020000001</v>
      </c>
      <c r="C1381">
        <v>6180</v>
      </c>
      <c r="D1381">
        <v>6052.8500979999999</v>
      </c>
      <c r="E1381">
        <v>6157.1298829999996</v>
      </c>
      <c r="F1381">
        <v>6157.1298829999996</v>
      </c>
      <c r="G1381">
        <v>3296219904</v>
      </c>
    </row>
    <row r="1382" spans="1:7" x14ac:dyDescent="0.25">
      <c r="A1382" s="7">
        <v>43279</v>
      </c>
      <c r="B1382">
        <v>6153.1601559999999</v>
      </c>
      <c r="C1382">
        <v>6170.4101559999999</v>
      </c>
      <c r="D1382">
        <v>5873.0498049999997</v>
      </c>
      <c r="E1382">
        <v>5903.4399409999996</v>
      </c>
      <c r="F1382">
        <v>5903.4399409999996</v>
      </c>
      <c r="G1382">
        <v>3467800064</v>
      </c>
    </row>
    <row r="1383" spans="1:7" x14ac:dyDescent="0.25">
      <c r="A1383" s="7">
        <v>43280</v>
      </c>
      <c r="B1383">
        <v>5898.1298829999996</v>
      </c>
      <c r="C1383">
        <v>6261.6601559999999</v>
      </c>
      <c r="D1383">
        <v>5835.75</v>
      </c>
      <c r="E1383">
        <v>6218.2998049999997</v>
      </c>
      <c r="F1383">
        <v>6218.2998049999997</v>
      </c>
      <c r="G1383">
        <v>3966230016</v>
      </c>
    </row>
    <row r="1384" spans="1:7" x14ac:dyDescent="0.25">
      <c r="A1384" s="7">
        <v>43281</v>
      </c>
      <c r="B1384">
        <v>6214.2202150000003</v>
      </c>
      <c r="C1384">
        <v>6465.5097660000001</v>
      </c>
      <c r="D1384">
        <v>6214.2202150000003</v>
      </c>
      <c r="E1384">
        <v>6404</v>
      </c>
      <c r="F1384">
        <v>6404</v>
      </c>
      <c r="G1384">
        <v>4543860224</v>
      </c>
    </row>
    <row r="1385" spans="1:7" x14ac:dyDescent="0.25">
      <c r="A1385" s="7">
        <v>43282</v>
      </c>
      <c r="B1385">
        <v>6411.6801759999998</v>
      </c>
      <c r="C1385">
        <v>6432.8500979999999</v>
      </c>
      <c r="D1385">
        <v>6289.2900390000004</v>
      </c>
      <c r="E1385">
        <v>6385.8198240000002</v>
      </c>
      <c r="F1385">
        <v>6385.8198240000002</v>
      </c>
      <c r="G1385">
        <v>4788259840</v>
      </c>
    </row>
    <row r="1386" spans="1:7" x14ac:dyDescent="0.25">
      <c r="A1386" s="7">
        <v>43283</v>
      </c>
      <c r="B1386">
        <v>6380.3798829999996</v>
      </c>
      <c r="C1386">
        <v>6683.8598629999997</v>
      </c>
      <c r="D1386">
        <v>6305.7001950000003</v>
      </c>
      <c r="E1386">
        <v>6614.1801759999998</v>
      </c>
      <c r="F1386">
        <v>6614.1801759999998</v>
      </c>
      <c r="G1386">
        <v>4396930048</v>
      </c>
    </row>
    <row r="1387" spans="1:7" x14ac:dyDescent="0.25">
      <c r="A1387" s="7">
        <v>43284</v>
      </c>
      <c r="B1387">
        <v>6596.6601559999999</v>
      </c>
      <c r="C1387">
        <v>6671.3701170000004</v>
      </c>
      <c r="D1387">
        <v>6447.75</v>
      </c>
      <c r="E1387">
        <v>6529.5898440000001</v>
      </c>
      <c r="F1387">
        <v>6529.5898440000001</v>
      </c>
      <c r="G1387">
        <v>4672309760</v>
      </c>
    </row>
    <row r="1388" spans="1:7" x14ac:dyDescent="0.25">
      <c r="A1388" s="7">
        <v>43285</v>
      </c>
      <c r="B1388">
        <v>6550.8701170000004</v>
      </c>
      <c r="C1388">
        <v>6771.919922</v>
      </c>
      <c r="D1388">
        <v>6450.4599609999996</v>
      </c>
      <c r="E1388">
        <v>6597.5498049999997</v>
      </c>
      <c r="F1388">
        <v>6597.5498049999997</v>
      </c>
      <c r="G1388">
        <v>4176689920</v>
      </c>
    </row>
    <row r="1389" spans="1:7" x14ac:dyDescent="0.25">
      <c r="A1389" s="7">
        <v>43286</v>
      </c>
      <c r="B1389">
        <v>6599.7099609999996</v>
      </c>
      <c r="C1389">
        <v>6749.5400390000004</v>
      </c>
      <c r="D1389">
        <v>6546.6499020000001</v>
      </c>
      <c r="E1389">
        <v>6639.1401370000003</v>
      </c>
      <c r="F1389">
        <v>6639.1401370000003</v>
      </c>
      <c r="G1389">
        <v>4999240192</v>
      </c>
    </row>
    <row r="1390" spans="1:7" x14ac:dyDescent="0.25">
      <c r="A1390" s="7">
        <v>43287</v>
      </c>
      <c r="B1390">
        <v>6638.6899409999996</v>
      </c>
      <c r="C1390">
        <v>6700.9399409999996</v>
      </c>
      <c r="D1390">
        <v>6533.5498049999997</v>
      </c>
      <c r="E1390">
        <v>6673.5</v>
      </c>
      <c r="F1390">
        <v>6673.5</v>
      </c>
      <c r="G1390">
        <v>4313959936</v>
      </c>
    </row>
    <row r="1391" spans="1:7" x14ac:dyDescent="0.25">
      <c r="A1391" s="7">
        <v>43288</v>
      </c>
      <c r="B1391">
        <v>6668.7099609999996</v>
      </c>
      <c r="C1391">
        <v>6863.9902339999999</v>
      </c>
      <c r="D1391">
        <v>6579.2402339999999</v>
      </c>
      <c r="E1391">
        <v>6856.9301759999998</v>
      </c>
      <c r="F1391">
        <v>6856.9301759999998</v>
      </c>
      <c r="G1391">
        <v>3961080064</v>
      </c>
    </row>
    <row r="1392" spans="1:7" x14ac:dyDescent="0.25">
      <c r="A1392" s="7">
        <v>43289</v>
      </c>
      <c r="B1392">
        <v>6857.7998049999997</v>
      </c>
      <c r="C1392">
        <v>6885.9101559999999</v>
      </c>
      <c r="D1392">
        <v>6747.9799800000001</v>
      </c>
      <c r="E1392">
        <v>6773.8798829999996</v>
      </c>
      <c r="F1392">
        <v>6773.8798829999996</v>
      </c>
      <c r="G1392">
        <v>3386210048</v>
      </c>
    </row>
    <row r="1393" spans="1:7" x14ac:dyDescent="0.25">
      <c r="A1393" s="7">
        <v>43290</v>
      </c>
      <c r="B1393">
        <v>6775.080078</v>
      </c>
      <c r="C1393">
        <v>6838.6801759999998</v>
      </c>
      <c r="D1393">
        <v>6724.3398440000001</v>
      </c>
      <c r="E1393">
        <v>6741.75</v>
      </c>
      <c r="F1393">
        <v>6741.75</v>
      </c>
      <c r="G1393">
        <v>3718129920</v>
      </c>
    </row>
    <row r="1394" spans="1:7" x14ac:dyDescent="0.25">
      <c r="A1394" s="7">
        <v>43291</v>
      </c>
      <c r="B1394">
        <v>6739.2099609999996</v>
      </c>
      <c r="C1394">
        <v>6767.7402339999999</v>
      </c>
      <c r="D1394">
        <v>6320.7202150000003</v>
      </c>
      <c r="E1394">
        <v>6329.9501950000003</v>
      </c>
      <c r="F1394">
        <v>6329.9501950000003</v>
      </c>
      <c r="G1394">
        <v>4052430080</v>
      </c>
    </row>
    <row r="1395" spans="1:7" x14ac:dyDescent="0.25">
      <c r="A1395" s="7">
        <v>43292</v>
      </c>
      <c r="B1395">
        <v>6330.7700199999999</v>
      </c>
      <c r="C1395">
        <v>6444.9599609999996</v>
      </c>
      <c r="D1395">
        <v>6330.4702150000003</v>
      </c>
      <c r="E1395">
        <v>6394.7099609999996</v>
      </c>
      <c r="F1395">
        <v>6394.7099609999996</v>
      </c>
      <c r="G1395">
        <v>3644859904</v>
      </c>
    </row>
    <row r="1396" spans="1:7" x14ac:dyDescent="0.25">
      <c r="A1396" s="7">
        <v>43293</v>
      </c>
      <c r="B1396">
        <v>6396.7797849999997</v>
      </c>
      <c r="C1396">
        <v>6397.1000979999999</v>
      </c>
      <c r="D1396">
        <v>6136.419922</v>
      </c>
      <c r="E1396">
        <v>6228.8100590000004</v>
      </c>
      <c r="F1396">
        <v>6228.8100590000004</v>
      </c>
      <c r="G1396">
        <v>3770170112</v>
      </c>
    </row>
    <row r="1397" spans="1:7" x14ac:dyDescent="0.25">
      <c r="A1397" s="7">
        <v>43294</v>
      </c>
      <c r="B1397">
        <v>6235.0297849999997</v>
      </c>
      <c r="C1397">
        <v>6310.5498049999997</v>
      </c>
      <c r="D1397">
        <v>6192.2402339999999</v>
      </c>
      <c r="E1397">
        <v>6238.0498049999997</v>
      </c>
      <c r="F1397">
        <v>6238.0498049999997</v>
      </c>
      <c r="G1397">
        <v>3805400064</v>
      </c>
    </row>
    <row r="1398" spans="1:7" x14ac:dyDescent="0.25">
      <c r="A1398" s="7">
        <v>43295</v>
      </c>
      <c r="B1398">
        <v>6247.5</v>
      </c>
      <c r="C1398">
        <v>6298.1899409999996</v>
      </c>
      <c r="D1398">
        <v>6212.2202150000003</v>
      </c>
      <c r="E1398">
        <v>6276.1201170000004</v>
      </c>
      <c r="F1398">
        <v>6276.1201170000004</v>
      </c>
      <c r="G1398">
        <v>2923670016</v>
      </c>
    </row>
    <row r="1399" spans="1:7" x14ac:dyDescent="0.25">
      <c r="A1399" s="7">
        <v>43296</v>
      </c>
      <c r="B1399">
        <v>6272.7001950000003</v>
      </c>
      <c r="C1399">
        <v>6403.4599609999996</v>
      </c>
      <c r="D1399">
        <v>6256.5097660000001</v>
      </c>
      <c r="E1399">
        <v>6359.6401370000003</v>
      </c>
      <c r="F1399">
        <v>6359.6401370000003</v>
      </c>
      <c r="G1399">
        <v>3285459968</v>
      </c>
    </row>
    <row r="1400" spans="1:7" x14ac:dyDescent="0.25">
      <c r="A1400" s="7">
        <v>43297</v>
      </c>
      <c r="B1400">
        <v>6357.0097660000001</v>
      </c>
      <c r="C1400">
        <v>6741.75</v>
      </c>
      <c r="D1400">
        <v>6357.0097660000001</v>
      </c>
      <c r="E1400">
        <v>6741.75</v>
      </c>
      <c r="F1400">
        <v>6741.75</v>
      </c>
      <c r="G1400">
        <v>4725799936</v>
      </c>
    </row>
    <row r="1401" spans="1:7" x14ac:dyDescent="0.25">
      <c r="A1401" s="7">
        <v>43298</v>
      </c>
      <c r="B1401">
        <v>6739.6499020000001</v>
      </c>
      <c r="C1401">
        <v>7387.2402339999999</v>
      </c>
      <c r="D1401">
        <v>6684.169922</v>
      </c>
      <c r="E1401">
        <v>7321.0400390000004</v>
      </c>
      <c r="F1401">
        <v>7321.0400390000004</v>
      </c>
      <c r="G1401">
        <v>5961950208</v>
      </c>
    </row>
    <row r="1402" spans="1:7" x14ac:dyDescent="0.25">
      <c r="A1402" s="7">
        <v>43299</v>
      </c>
      <c r="B1402">
        <v>7315.3198240000002</v>
      </c>
      <c r="C1402">
        <v>7534.9902339999999</v>
      </c>
      <c r="D1402">
        <v>7280.4702150000003</v>
      </c>
      <c r="E1402">
        <v>7370.7797849999997</v>
      </c>
      <c r="F1402">
        <v>7370.7797849999997</v>
      </c>
      <c r="G1402">
        <v>6103410176</v>
      </c>
    </row>
    <row r="1403" spans="1:7" x14ac:dyDescent="0.25">
      <c r="A1403" s="7">
        <v>43300</v>
      </c>
      <c r="B1403">
        <v>7378.2001950000003</v>
      </c>
      <c r="C1403">
        <v>7494.4599609999996</v>
      </c>
      <c r="D1403">
        <v>7295.4599609999996</v>
      </c>
      <c r="E1403">
        <v>7466.8598629999997</v>
      </c>
      <c r="F1403">
        <v>7466.8598629999997</v>
      </c>
      <c r="G1403">
        <v>5111629824</v>
      </c>
    </row>
    <row r="1404" spans="1:7" x14ac:dyDescent="0.25">
      <c r="A1404" s="7">
        <v>43301</v>
      </c>
      <c r="B1404">
        <v>7467.3999020000001</v>
      </c>
      <c r="C1404">
        <v>7594.669922</v>
      </c>
      <c r="D1404">
        <v>7323.2597660000001</v>
      </c>
      <c r="E1404">
        <v>7354.1298829999996</v>
      </c>
      <c r="F1404">
        <v>7354.1298829999996</v>
      </c>
      <c r="G1404">
        <v>4936869888</v>
      </c>
    </row>
    <row r="1405" spans="1:7" x14ac:dyDescent="0.25">
      <c r="A1405" s="7">
        <v>43302</v>
      </c>
      <c r="B1405">
        <v>7352.7202150000003</v>
      </c>
      <c r="C1405">
        <v>7437.6401370000003</v>
      </c>
      <c r="D1405">
        <v>7262.4101559999999</v>
      </c>
      <c r="E1405">
        <v>7419.2900390000004</v>
      </c>
      <c r="F1405">
        <v>7419.2900390000004</v>
      </c>
      <c r="G1405">
        <v>3726609920</v>
      </c>
    </row>
    <row r="1406" spans="1:7" x14ac:dyDescent="0.25">
      <c r="A1406" s="7">
        <v>43303</v>
      </c>
      <c r="B1406">
        <v>7417.7998049999997</v>
      </c>
      <c r="C1406">
        <v>7537.9501950000003</v>
      </c>
      <c r="D1406">
        <v>7383.8198240000002</v>
      </c>
      <c r="E1406">
        <v>7418.4902339999999</v>
      </c>
      <c r="F1406">
        <v>7418.4902339999999</v>
      </c>
      <c r="G1406">
        <v>3695460096</v>
      </c>
    </row>
    <row r="1407" spans="1:7" x14ac:dyDescent="0.25">
      <c r="A1407" s="7">
        <v>43304</v>
      </c>
      <c r="B1407">
        <v>7414.7099609999996</v>
      </c>
      <c r="C1407">
        <v>7771.5</v>
      </c>
      <c r="D1407">
        <v>7409.1000979999999</v>
      </c>
      <c r="E1407">
        <v>7711.1098629999997</v>
      </c>
      <c r="F1407">
        <v>7711.1098629999997</v>
      </c>
      <c r="G1407">
        <v>5132480000</v>
      </c>
    </row>
    <row r="1408" spans="1:7" x14ac:dyDescent="0.25">
      <c r="A1408" s="7">
        <v>43305</v>
      </c>
      <c r="B1408">
        <v>7716.5097660000001</v>
      </c>
      <c r="C1408">
        <v>8424.2695309999999</v>
      </c>
      <c r="D1408">
        <v>7705.5</v>
      </c>
      <c r="E1408">
        <v>8424.2695309999999</v>
      </c>
      <c r="F1408">
        <v>8424.2695309999999</v>
      </c>
      <c r="G1408">
        <v>7277689856</v>
      </c>
    </row>
    <row r="1409" spans="1:7" x14ac:dyDescent="0.25">
      <c r="A1409" s="7">
        <v>43306</v>
      </c>
      <c r="B1409">
        <v>8379.6601559999999</v>
      </c>
      <c r="C1409">
        <v>8416.8701170000004</v>
      </c>
      <c r="D1409">
        <v>8086.3598629999997</v>
      </c>
      <c r="E1409">
        <v>8181.3901370000003</v>
      </c>
      <c r="F1409">
        <v>8181.3901370000003</v>
      </c>
      <c r="G1409">
        <v>5845400064</v>
      </c>
    </row>
    <row r="1410" spans="1:7" x14ac:dyDescent="0.25">
      <c r="A1410" s="7">
        <v>43307</v>
      </c>
      <c r="B1410">
        <v>8176.8500979999999</v>
      </c>
      <c r="C1410">
        <v>8290.3300780000009</v>
      </c>
      <c r="D1410">
        <v>7878.7099609999996</v>
      </c>
      <c r="E1410">
        <v>7951.580078</v>
      </c>
      <c r="F1410">
        <v>7951.580078</v>
      </c>
      <c r="G1410">
        <v>4899089920</v>
      </c>
    </row>
    <row r="1411" spans="1:7" x14ac:dyDescent="0.25">
      <c r="A1411" s="7">
        <v>43308</v>
      </c>
      <c r="B1411">
        <v>7950.3999020000001</v>
      </c>
      <c r="C1411">
        <v>8262.6601559999999</v>
      </c>
      <c r="D1411">
        <v>7839.7597660000001</v>
      </c>
      <c r="E1411">
        <v>8165.0097660000001</v>
      </c>
      <c r="F1411">
        <v>8165.0097660000001</v>
      </c>
      <c r="G1411">
        <v>5195879936</v>
      </c>
    </row>
    <row r="1412" spans="1:7" x14ac:dyDescent="0.25">
      <c r="A1412" s="7">
        <v>43309</v>
      </c>
      <c r="B1412">
        <v>8169.0600590000004</v>
      </c>
      <c r="C1412">
        <v>8222.8496090000008</v>
      </c>
      <c r="D1412">
        <v>8110.7700199999999</v>
      </c>
      <c r="E1412">
        <v>8192.1503909999992</v>
      </c>
      <c r="F1412">
        <v>8192.1503909999992</v>
      </c>
      <c r="G1412">
        <v>3988750080</v>
      </c>
    </row>
    <row r="1413" spans="1:7" x14ac:dyDescent="0.25">
      <c r="A1413" s="7">
        <v>43310</v>
      </c>
      <c r="B1413">
        <v>8205.8203130000002</v>
      </c>
      <c r="C1413">
        <v>8272.2597659999992</v>
      </c>
      <c r="D1413">
        <v>8141.1801759999998</v>
      </c>
      <c r="E1413">
        <v>8218.4599610000005</v>
      </c>
      <c r="F1413">
        <v>8218.4599610000005</v>
      </c>
      <c r="G1413">
        <v>4107190016</v>
      </c>
    </row>
    <row r="1414" spans="1:7" x14ac:dyDescent="0.25">
      <c r="A1414" s="7">
        <v>43311</v>
      </c>
      <c r="B1414">
        <v>8221.5800780000009</v>
      </c>
      <c r="C1414">
        <v>8235.5</v>
      </c>
      <c r="D1414">
        <v>7917.5</v>
      </c>
      <c r="E1414">
        <v>8180.4799800000001</v>
      </c>
      <c r="F1414">
        <v>8180.4799800000001</v>
      </c>
      <c r="G1414">
        <v>5551400000</v>
      </c>
    </row>
    <row r="1415" spans="1:7" x14ac:dyDescent="0.25">
      <c r="A1415" s="7">
        <v>43312</v>
      </c>
      <c r="B1415">
        <v>8181.2001950000003</v>
      </c>
      <c r="C1415">
        <v>8181.5297849999997</v>
      </c>
      <c r="D1415">
        <v>7696.9301759999998</v>
      </c>
      <c r="E1415">
        <v>7780.4399409999996</v>
      </c>
      <c r="F1415">
        <v>7780.4399409999996</v>
      </c>
      <c r="G1415">
        <v>5287530000</v>
      </c>
    </row>
    <row r="1416" spans="1:7" x14ac:dyDescent="0.25">
      <c r="A1416" s="7">
        <v>43313</v>
      </c>
      <c r="B1416">
        <v>7769.0400390000004</v>
      </c>
      <c r="C1416">
        <v>7769.0400390000004</v>
      </c>
      <c r="D1416">
        <v>7504.9501950000003</v>
      </c>
      <c r="E1416">
        <v>7624.9101559999999</v>
      </c>
      <c r="F1416">
        <v>7624.9101559999999</v>
      </c>
      <c r="G1416">
        <v>4797620000</v>
      </c>
    </row>
    <row r="1417" spans="1:7" x14ac:dyDescent="0.25">
      <c r="A1417" s="7">
        <v>43314</v>
      </c>
      <c r="B1417">
        <v>7634.1899409999996</v>
      </c>
      <c r="C1417">
        <v>7712.7700199999999</v>
      </c>
      <c r="D1417">
        <v>7523.4399409999996</v>
      </c>
      <c r="E1417">
        <v>7567.1499020000001</v>
      </c>
      <c r="F1417">
        <v>7567.1499020000001</v>
      </c>
      <c r="G1417">
        <v>4214110000</v>
      </c>
    </row>
    <row r="1418" spans="1:7" x14ac:dyDescent="0.25">
      <c r="A1418" s="7">
        <v>43315</v>
      </c>
      <c r="B1418">
        <v>7562.1401370000003</v>
      </c>
      <c r="C1418">
        <v>7562.1401370000003</v>
      </c>
      <c r="D1418">
        <v>7328.6499020000001</v>
      </c>
      <c r="E1418">
        <v>7434.3901370000003</v>
      </c>
      <c r="F1418">
        <v>7434.3901370000003</v>
      </c>
      <c r="G1418">
        <v>4627150000</v>
      </c>
    </row>
    <row r="1419" spans="1:7" x14ac:dyDescent="0.25">
      <c r="A1419" s="7">
        <v>43316</v>
      </c>
      <c r="B1419">
        <v>7438.669922</v>
      </c>
      <c r="C1419">
        <v>7497.4902339999999</v>
      </c>
      <c r="D1419">
        <v>6984.0698240000002</v>
      </c>
      <c r="E1419">
        <v>7032.8500979999999</v>
      </c>
      <c r="F1419">
        <v>7032.8500979999999</v>
      </c>
      <c r="G1419">
        <v>4268390000</v>
      </c>
    </row>
    <row r="1420" spans="1:7" x14ac:dyDescent="0.25">
      <c r="A1420" s="7">
        <v>43317</v>
      </c>
      <c r="B1420">
        <v>7031.080078</v>
      </c>
      <c r="C1420">
        <v>7102.7700199999999</v>
      </c>
      <c r="D1420">
        <v>6940.7001950000003</v>
      </c>
      <c r="E1420">
        <v>7068.4799800000001</v>
      </c>
      <c r="F1420">
        <v>7068.4799800000001</v>
      </c>
      <c r="G1420">
        <v>3679110000</v>
      </c>
    </row>
    <row r="1421" spans="1:7" x14ac:dyDescent="0.25">
      <c r="A1421" s="7">
        <v>43318</v>
      </c>
      <c r="B1421">
        <v>7062.9399409999996</v>
      </c>
      <c r="C1421">
        <v>7166.5498049999997</v>
      </c>
      <c r="D1421">
        <v>6890.5400390000004</v>
      </c>
      <c r="E1421">
        <v>6951.7998049999997</v>
      </c>
      <c r="F1421">
        <v>6951.7998049999997</v>
      </c>
      <c r="G1421">
        <v>3925900000</v>
      </c>
    </row>
    <row r="1422" spans="1:7" x14ac:dyDescent="0.25">
      <c r="A1422" s="7">
        <v>43319</v>
      </c>
      <c r="B1422">
        <v>6958.3198240000002</v>
      </c>
      <c r="C1422">
        <v>7146.5600590000004</v>
      </c>
      <c r="D1422">
        <v>6748.2402339999999</v>
      </c>
      <c r="E1422">
        <v>6753.1201170000004</v>
      </c>
      <c r="F1422">
        <v>6753.1201170000004</v>
      </c>
      <c r="G1422">
        <v>4682800000</v>
      </c>
    </row>
    <row r="1423" spans="1:7" x14ac:dyDescent="0.25">
      <c r="A1423" s="7">
        <v>43320</v>
      </c>
      <c r="B1423">
        <v>6746.8500979999999</v>
      </c>
      <c r="C1423">
        <v>6746.8500979999999</v>
      </c>
      <c r="D1423">
        <v>6226.2202150000003</v>
      </c>
      <c r="E1423">
        <v>6305.7998049999997</v>
      </c>
      <c r="F1423">
        <v>6305.7998049999997</v>
      </c>
      <c r="G1423">
        <v>5064430000</v>
      </c>
    </row>
    <row r="1424" spans="1:7" x14ac:dyDescent="0.25">
      <c r="A1424" s="7">
        <v>43321</v>
      </c>
      <c r="B1424">
        <v>6305.5600590000004</v>
      </c>
      <c r="C1424">
        <v>6625.7299800000001</v>
      </c>
      <c r="D1424">
        <v>6249.0698240000002</v>
      </c>
      <c r="E1424">
        <v>6568.2299800000001</v>
      </c>
      <c r="F1424">
        <v>6568.2299800000001</v>
      </c>
      <c r="G1424">
        <v>4267040000</v>
      </c>
    </row>
    <row r="1425" spans="1:7" x14ac:dyDescent="0.25">
      <c r="A1425" s="7">
        <v>43322</v>
      </c>
      <c r="B1425">
        <v>6571.419922</v>
      </c>
      <c r="C1425">
        <v>6591.2597660000001</v>
      </c>
      <c r="D1425">
        <v>6124.5200199999999</v>
      </c>
      <c r="E1425">
        <v>6184.7099609999996</v>
      </c>
      <c r="F1425">
        <v>6184.7099609999996</v>
      </c>
      <c r="G1425">
        <v>4528680000</v>
      </c>
    </row>
    <row r="1426" spans="1:7" x14ac:dyDescent="0.25">
      <c r="A1426" s="7">
        <v>43323</v>
      </c>
      <c r="B1426">
        <v>6185.7900390000004</v>
      </c>
      <c r="C1426">
        <v>6455.7402339999999</v>
      </c>
      <c r="D1426">
        <v>6109.0297849999997</v>
      </c>
      <c r="E1426">
        <v>6295.7299800000001</v>
      </c>
      <c r="F1426">
        <v>6295.7299800000001</v>
      </c>
      <c r="G1426">
        <v>4047850000</v>
      </c>
    </row>
    <row r="1427" spans="1:7" x14ac:dyDescent="0.25">
      <c r="A1427" s="7">
        <v>43324</v>
      </c>
      <c r="B1427">
        <v>6283.6499020000001</v>
      </c>
      <c r="C1427">
        <v>6409.8500979999999</v>
      </c>
      <c r="D1427">
        <v>6237.5</v>
      </c>
      <c r="E1427">
        <v>6322.6899409999996</v>
      </c>
      <c r="F1427">
        <v>6322.6899409999996</v>
      </c>
      <c r="G1427">
        <v>5665250000</v>
      </c>
    </row>
    <row r="1428" spans="1:7" x14ac:dyDescent="0.25">
      <c r="A1428" s="7">
        <v>43325</v>
      </c>
      <c r="B1428">
        <v>6341.3598629999997</v>
      </c>
      <c r="C1428">
        <v>6537.0498049999997</v>
      </c>
      <c r="D1428">
        <v>6225.7202150000003</v>
      </c>
      <c r="E1428">
        <v>6297.5698240000002</v>
      </c>
      <c r="F1428">
        <v>6297.5698240000002</v>
      </c>
      <c r="G1428">
        <v>4083980000</v>
      </c>
    </row>
    <row r="1429" spans="1:7" x14ac:dyDescent="0.25">
      <c r="A1429" s="7">
        <v>43326</v>
      </c>
      <c r="B1429">
        <v>6287.6601559999999</v>
      </c>
      <c r="C1429">
        <v>6287.9399409999996</v>
      </c>
      <c r="D1429">
        <v>5971.0498049999997</v>
      </c>
      <c r="E1429">
        <v>6199.7099609999996</v>
      </c>
      <c r="F1429">
        <v>6199.7099609999996</v>
      </c>
      <c r="G1429">
        <v>5301700000</v>
      </c>
    </row>
    <row r="1430" spans="1:7" x14ac:dyDescent="0.25">
      <c r="A1430" s="7">
        <v>43327</v>
      </c>
      <c r="B1430">
        <v>6221.419922</v>
      </c>
      <c r="C1430">
        <v>6588.4902339999999</v>
      </c>
      <c r="D1430">
        <v>6221.419922</v>
      </c>
      <c r="E1430">
        <v>6308.5200199999999</v>
      </c>
      <c r="F1430">
        <v>6308.5200199999999</v>
      </c>
      <c r="G1430">
        <v>4895450000</v>
      </c>
    </row>
    <row r="1431" spans="1:7" x14ac:dyDescent="0.25">
      <c r="A1431" s="7">
        <v>43328</v>
      </c>
      <c r="B1431">
        <v>6294.2299800000001</v>
      </c>
      <c r="C1431">
        <v>6473.5</v>
      </c>
      <c r="D1431">
        <v>6276.4101559999999</v>
      </c>
      <c r="E1431">
        <v>6334.7299800000001</v>
      </c>
      <c r="F1431">
        <v>6334.7299800000001</v>
      </c>
      <c r="G1431">
        <v>4328420000</v>
      </c>
    </row>
    <row r="1432" spans="1:7" x14ac:dyDescent="0.25">
      <c r="A1432" s="7">
        <v>43329</v>
      </c>
      <c r="B1432">
        <v>6340.9101559999999</v>
      </c>
      <c r="C1432">
        <v>6582.5</v>
      </c>
      <c r="D1432">
        <v>6324.9702150000003</v>
      </c>
      <c r="E1432">
        <v>6580.6298829999996</v>
      </c>
      <c r="F1432">
        <v>6580.6298829999996</v>
      </c>
      <c r="G1432">
        <v>4992990000</v>
      </c>
    </row>
    <row r="1433" spans="1:7" x14ac:dyDescent="0.25">
      <c r="A1433" s="7">
        <v>43330</v>
      </c>
      <c r="B1433">
        <v>6583.4301759999998</v>
      </c>
      <c r="C1433">
        <v>6617.3500979999999</v>
      </c>
      <c r="D1433">
        <v>6353.7299800000001</v>
      </c>
      <c r="E1433">
        <v>6423.7597660000001</v>
      </c>
      <c r="F1433">
        <v>6423.7597660000001</v>
      </c>
      <c r="G1433">
        <v>3984520000</v>
      </c>
    </row>
    <row r="1434" spans="1:7" x14ac:dyDescent="0.25">
      <c r="A1434" s="7">
        <v>43331</v>
      </c>
      <c r="B1434">
        <v>6422.5698240000002</v>
      </c>
      <c r="C1434">
        <v>6537.9799800000001</v>
      </c>
      <c r="D1434">
        <v>6361.5498049999997</v>
      </c>
      <c r="E1434">
        <v>6506.0698240000002</v>
      </c>
      <c r="F1434">
        <v>6506.0698240000002</v>
      </c>
      <c r="G1434">
        <v>3311170000</v>
      </c>
    </row>
    <row r="1435" spans="1:7" x14ac:dyDescent="0.25">
      <c r="A1435" s="7">
        <v>43332</v>
      </c>
      <c r="B1435">
        <v>6500.5097660000001</v>
      </c>
      <c r="C1435">
        <v>6536.919922</v>
      </c>
      <c r="D1435">
        <v>6297.9301759999998</v>
      </c>
      <c r="E1435">
        <v>6308.5297849999997</v>
      </c>
      <c r="F1435">
        <v>6308.5297849999997</v>
      </c>
      <c r="G1435">
        <v>3665100000</v>
      </c>
    </row>
    <row r="1436" spans="1:7" x14ac:dyDescent="0.25">
      <c r="A1436" s="7">
        <v>43333</v>
      </c>
      <c r="B1436">
        <v>6301.0698240000002</v>
      </c>
      <c r="C1436">
        <v>6500.8701170000004</v>
      </c>
      <c r="D1436">
        <v>6298.2402339999999</v>
      </c>
      <c r="E1436">
        <v>6488.7597660000001</v>
      </c>
      <c r="F1436">
        <v>6488.7597660000001</v>
      </c>
      <c r="G1436">
        <v>3377180000</v>
      </c>
    </row>
    <row r="1437" spans="1:7" x14ac:dyDescent="0.25">
      <c r="A1437" s="7">
        <v>43334</v>
      </c>
      <c r="B1437">
        <v>6486.25</v>
      </c>
      <c r="C1437">
        <v>6816.7900390000004</v>
      </c>
      <c r="D1437">
        <v>6310.1098629999997</v>
      </c>
      <c r="E1437">
        <v>6376.7099609999996</v>
      </c>
      <c r="F1437">
        <v>6376.7099609999996</v>
      </c>
      <c r="G1437">
        <v>4668110000</v>
      </c>
    </row>
    <row r="1438" spans="1:7" x14ac:dyDescent="0.25">
      <c r="A1438" s="7">
        <v>43335</v>
      </c>
      <c r="B1438">
        <v>6371.3398440000001</v>
      </c>
      <c r="C1438">
        <v>6546.5400390000004</v>
      </c>
      <c r="D1438">
        <v>6371.3398440000001</v>
      </c>
      <c r="E1438">
        <v>6534.8798829999996</v>
      </c>
      <c r="F1438">
        <v>6534.8798829999996</v>
      </c>
      <c r="G1438">
        <v>3426180000</v>
      </c>
    </row>
    <row r="1439" spans="1:7" x14ac:dyDescent="0.25">
      <c r="A1439" s="7">
        <v>43336</v>
      </c>
      <c r="B1439">
        <v>6551.5200199999999</v>
      </c>
      <c r="C1439">
        <v>6719.9599609999996</v>
      </c>
      <c r="D1439">
        <v>6498.6401370000003</v>
      </c>
      <c r="E1439">
        <v>6719.9599609999996</v>
      </c>
      <c r="F1439">
        <v>6719.9599609999996</v>
      </c>
      <c r="G1439">
        <v>4097820000</v>
      </c>
    </row>
    <row r="1440" spans="1:7" x14ac:dyDescent="0.25">
      <c r="A1440" s="7">
        <v>43337</v>
      </c>
      <c r="B1440">
        <v>6719.9501950000003</v>
      </c>
      <c r="C1440">
        <v>6789.6298829999996</v>
      </c>
      <c r="D1440">
        <v>6700.9599609999996</v>
      </c>
      <c r="E1440">
        <v>6763.1899409999996</v>
      </c>
      <c r="F1440">
        <v>6763.1899409999996</v>
      </c>
      <c r="G1440">
        <v>3312600000</v>
      </c>
    </row>
    <row r="1441" spans="1:7" x14ac:dyDescent="0.25">
      <c r="A1441" s="7">
        <v>43338</v>
      </c>
      <c r="B1441">
        <v>6754.6401370000003</v>
      </c>
      <c r="C1441">
        <v>6774.75</v>
      </c>
      <c r="D1441">
        <v>6620.75</v>
      </c>
      <c r="E1441">
        <v>6707.2597660000001</v>
      </c>
      <c r="F1441">
        <v>6707.2597660000001</v>
      </c>
      <c r="G1441">
        <v>3295500000</v>
      </c>
    </row>
    <row r="1442" spans="1:7" x14ac:dyDescent="0.25">
      <c r="A1442" s="7">
        <v>43339</v>
      </c>
      <c r="B1442">
        <v>6710.7998049999997</v>
      </c>
      <c r="C1442">
        <v>6884.6401370000003</v>
      </c>
      <c r="D1442">
        <v>6689.7099609999996</v>
      </c>
      <c r="E1442">
        <v>6884.6401370000003</v>
      </c>
      <c r="F1442">
        <v>6884.6401370000003</v>
      </c>
      <c r="G1442">
        <v>4019000000</v>
      </c>
    </row>
    <row r="1443" spans="1:7" x14ac:dyDescent="0.25">
      <c r="A1443" s="7">
        <v>43340</v>
      </c>
      <c r="B1443">
        <v>6891.080078</v>
      </c>
      <c r="C1443">
        <v>7109.5600590000004</v>
      </c>
      <c r="D1443">
        <v>6882.3398440000001</v>
      </c>
      <c r="E1443">
        <v>7096.2797849999997</v>
      </c>
      <c r="F1443">
        <v>7096.2797849999997</v>
      </c>
      <c r="G1443">
        <v>4659940000</v>
      </c>
    </row>
    <row r="1444" spans="1:7" x14ac:dyDescent="0.25">
      <c r="A1444" s="7">
        <v>43341</v>
      </c>
      <c r="B1444">
        <v>7091.7099609999996</v>
      </c>
      <c r="C1444">
        <v>7113.2998049999997</v>
      </c>
      <c r="D1444">
        <v>6970.8198240000002</v>
      </c>
      <c r="E1444">
        <v>7047.1601559999999</v>
      </c>
      <c r="F1444">
        <v>7047.1601559999999</v>
      </c>
      <c r="G1444">
        <v>4145880000</v>
      </c>
    </row>
    <row r="1445" spans="1:7" x14ac:dyDescent="0.25">
      <c r="A1445" s="7">
        <v>43342</v>
      </c>
      <c r="B1445">
        <v>7043.7597660000001</v>
      </c>
      <c r="C1445">
        <v>7072.6899409999996</v>
      </c>
      <c r="D1445">
        <v>6834.6899409999996</v>
      </c>
      <c r="E1445">
        <v>6978.2299800000001</v>
      </c>
      <c r="F1445">
        <v>6978.2299800000001</v>
      </c>
      <c r="G1445">
        <v>4463250000</v>
      </c>
    </row>
    <row r="1446" spans="1:7" x14ac:dyDescent="0.25">
      <c r="A1446" s="7">
        <v>43343</v>
      </c>
      <c r="B1446">
        <v>6973.9702150000003</v>
      </c>
      <c r="C1446">
        <v>7057.169922</v>
      </c>
      <c r="D1446">
        <v>6920.1601559999999</v>
      </c>
      <c r="E1446">
        <v>7037.580078</v>
      </c>
      <c r="F1446">
        <v>7037.580078</v>
      </c>
      <c r="G1446">
        <v>4495650000</v>
      </c>
    </row>
    <row r="1447" spans="1:7" x14ac:dyDescent="0.25">
      <c r="A1447" s="7">
        <v>43344</v>
      </c>
      <c r="B1447">
        <v>7044.8100590000004</v>
      </c>
      <c r="C1447">
        <v>7242.2900390000004</v>
      </c>
      <c r="D1447">
        <v>7038.0498049999997</v>
      </c>
      <c r="E1447">
        <v>7193.25</v>
      </c>
      <c r="F1447">
        <v>7193.25</v>
      </c>
      <c r="G1447">
        <v>4116050000</v>
      </c>
    </row>
    <row r="1448" spans="1:7" x14ac:dyDescent="0.25">
      <c r="A1448" s="7">
        <v>43345</v>
      </c>
      <c r="B1448">
        <v>7189.580078</v>
      </c>
      <c r="C1448">
        <v>7306.3100590000004</v>
      </c>
      <c r="D1448">
        <v>7132.1601559999999</v>
      </c>
      <c r="E1448">
        <v>7272.7202150000003</v>
      </c>
      <c r="F1448">
        <v>7272.7202150000003</v>
      </c>
      <c r="G1448">
        <v>4329540000</v>
      </c>
    </row>
    <row r="1449" spans="1:7" x14ac:dyDescent="0.25">
      <c r="A1449" s="7">
        <v>43346</v>
      </c>
      <c r="B1449">
        <v>7279.0297849999997</v>
      </c>
      <c r="C1449">
        <v>7317.9399409999996</v>
      </c>
      <c r="D1449">
        <v>7208.1499020000001</v>
      </c>
      <c r="E1449">
        <v>7260.0600590000004</v>
      </c>
      <c r="F1449">
        <v>7260.0600590000004</v>
      </c>
      <c r="G1449">
        <v>4087760000</v>
      </c>
    </row>
    <row r="1450" spans="1:7" x14ac:dyDescent="0.25">
      <c r="A1450" s="7">
        <v>43347</v>
      </c>
      <c r="B1450">
        <v>7263</v>
      </c>
      <c r="C1450">
        <v>7388.2597660000001</v>
      </c>
      <c r="D1450">
        <v>7255.4399409999996</v>
      </c>
      <c r="E1450">
        <v>7361.6601559999999</v>
      </c>
      <c r="F1450">
        <v>7361.6601559999999</v>
      </c>
      <c r="G1450">
        <v>4273640000</v>
      </c>
    </row>
    <row r="1451" spans="1:7" x14ac:dyDescent="0.25">
      <c r="A1451" s="7">
        <v>43348</v>
      </c>
      <c r="B1451">
        <v>7361.4599609999996</v>
      </c>
      <c r="C1451">
        <v>7388.4301759999998</v>
      </c>
      <c r="D1451">
        <v>6792.830078</v>
      </c>
      <c r="E1451">
        <v>6792.830078</v>
      </c>
      <c r="F1451">
        <v>6792.830078</v>
      </c>
      <c r="G1451">
        <v>5800460000</v>
      </c>
    </row>
    <row r="1452" spans="1:7" x14ac:dyDescent="0.25">
      <c r="A1452" s="7">
        <v>43349</v>
      </c>
      <c r="B1452">
        <v>6755.1401370000003</v>
      </c>
      <c r="C1452">
        <v>6755.1401370000003</v>
      </c>
      <c r="D1452">
        <v>6404.7202150000003</v>
      </c>
      <c r="E1452">
        <v>6529.169922</v>
      </c>
      <c r="F1452">
        <v>6529.169922</v>
      </c>
      <c r="G1452">
        <v>5523470000</v>
      </c>
    </row>
    <row r="1453" spans="1:7" x14ac:dyDescent="0.25">
      <c r="A1453" s="7">
        <v>43350</v>
      </c>
      <c r="B1453">
        <v>6528.919922</v>
      </c>
      <c r="C1453">
        <v>6555.2900390000004</v>
      </c>
      <c r="D1453">
        <v>6396.8701170000004</v>
      </c>
      <c r="E1453">
        <v>6467.0698240000002</v>
      </c>
      <c r="F1453">
        <v>6467.0698240000002</v>
      </c>
      <c r="G1453">
        <v>4264680000</v>
      </c>
    </row>
    <row r="1454" spans="1:7" x14ac:dyDescent="0.25">
      <c r="A1454" s="7">
        <v>43351</v>
      </c>
      <c r="B1454">
        <v>6460.169922</v>
      </c>
      <c r="C1454">
        <v>6534.25</v>
      </c>
      <c r="D1454">
        <v>6197.5200199999999</v>
      </c>
      <c r="E1454">
        <v>6225.9799800000001</v>
      </c>
      <c r="F1454">
        <v>6225.9799800000001</v>
      </c>
      <c r="G1454">
        <v>3835060000</v>
      </c>
    </row>
    <row r="1455" spans="1:7" x14ac:dyDescent="0.25">
      <c r="A1455" s="7">
        <v>43352</v>
      </c>
      <c r="B1455">
        <v>6223.3798829999996</v>
      </c>
      <c r="C1455">
        <v>6446.2597660000001</v>
      </c>
      <c r="D1455">
        <v>6201.2202150000003</v>
      </c>
      <c r="E1455">
        <v>6300.8598629999997</v>
      </c>
      <c r="F1455">
        <v>6300.8598629999997</v>
      </c>
      <c r="G1455">
        <v>3671890000</v>
      </c>
    </row>
    <row r="1456" spans="1:7" x14ac:dyDescent="0.25">
      <c r="A1456" s="7">
        <v>43353</v>
      </c>
      <c r="B1456">
        <v>6301.5698240000002</v>
      </c>
      <c r="C1456">
        <v>6374.9799800000001</v>
      </c>
      <c r="D1456">
        <v>6292.7597660000001</v>
      </c>
      <c r="E1456">
        <v>6329.7001950000003</v>
      </c>
      <c r="F1456">
        <v>6329.7001950000003</v>
      </c>
      <c r="G1456">
        <v>3714100000</v>
      </c>
    </row>
    <row r="1457" spans="1:7" x14ac:dyDescent="0.25">
      <c r="A1457" s="7">
        <v>43354</v>
      </c>
      <c r="B1457">
        <v>6331.8798829999996</v>
      </c>
      <c r="C1457">
        <v>6398.919922</v>
      </c>
      <c r="D1457">
        <v>6260.2099609999996</v>
      </c>
      <c r="E1457">
        <v>6321.2001950000003</v>
      </c>
      <c r="F1457">
        <v>6321.2001950000003</v>
      </c>
      <c r="G1457">
        <v>3849910000</v>
      </c>
    </row>
    <row r="1458" spans="1:7" x14ac:dyDescent="0.25">
      <c r="A1458" s="7">
        <v>43355</v>
      </c>
      <c r="B1458">
        <v>6317.0097660000001</v>
      </c>
      <c r="C1458">
        <v>6363.8701170000004</v>
      </c>
      <c r="D1458">
        <v>6265.0898440000001</v>
      </c>
      <c r="E1458">
        <v>6351.7998049999997</v>
      </c>
      <c r="F1458">
        <v>6351.7998049999997</v>
      </c>
      <c r="G1458">
        <v>4064230000</v>
      </c>
    </row>
    <row r="1459" spans="1:7" x14ac:dyDescent="0.25">
      <c r="A1459" s="7">
        <v>43356</v>
      </c>
      <c r="B1459">
        <v>6354.2402339999999</v>
      </c>
      <c r="C1459">
        <v>6535.4101559999999</v>
      </c>
      <c r="D1459">
        <v>6354.2402339999999</v>
      </c>
      <c r="E1459">
        <v>6517.3100590000004</v>
      </c>
      <c r="F1459">
        <v>6517.3100590000004</v>
      </c>
      <c r="G1459">
        <v>4210910000</v>
      </c>
    </row>
    <row r="1460" spans="1:7" x14ac:dyDescent="0.25">
      <c r="A1460" s="7">
        <v>43357</v>
      </c>
      <c r="B1460">
        <v>6515.4101559999999</v>
      </c>
      <c r="C1460">
        <v>6596.1000979999999</v>
      </c>
      <c r="D1460">
        <v>6456.169922</v>
      </c>
      <c r="E1460">
        <v>6512.7099609999996</v>
      </c>
      <c r="F1460">
        <v>6512.7099609999996</v>
      </c>
      <c r="G1460">
        <v>4076220000</v>
      </c>
    </row>
    <row r="1461" spans="1:7" x14ac:dyDescent="0.25">
      <c r="A1461" s="7">
        <v>43358</v>
      </c>
      <c r="B1461">
        <v>6509.3999020000001</v>
      </c>
      <c r="C1461">
        <v>6561.7202150000003</v>
      </c>
      <c r="D1461">
        <v>6493.5498049999997</v>
      </c>
      <c r="E1461">
        <v>6543.2001950000003</v>
      </c>
      <c r="F1461">
        <v>6543.2001950000003</v>
      </c>
      <c r="G1461">
        <v>3216300000</v>
      </c>
    </row>
    <row r="1462" spans="1:7" x14ac:dyDescent="0.25">
      <c r="A1462" s="7">
        <v>43359</v>
      </c>
      <c r="B1462">
        <v>6536.6801759999998</v>
      </c>
      <c r="C1462">
        <v>6544.330078</v>
      </c>
      <c r="D1462">
        <v>6460.1000979999999</v>
      </c>
      <c r="E1462">
        <v>6517.1801759999998</v>
      </c>
      <c r="F1462">
        <v>6517.1801759999998</v>
      </c>
      <c r="G1462">
        <v>3273730000</v>
      </c>
    </row>
    <row r="1463" spans="1:7" x14ac:dyDescent="0.25">
      <c r="A1463" s="7">
        <v>43360</v>
      </c>
      <c r="B1463">
        <v>6514.0600590000004</v>
      </c>
      <c r="C1463">
        <v>6540.2099609999996</v>
      </c>
      <c r="D1463">
        <v>6257.5200199999999</v>
      </c>
      <c r="E1463">
        <v>6281.2001950000003</v>
      </c>
      <c r="F1463">
        <v>6281.2001950000003</v>
      </c>
      <c r="G1463">
        <v>3910780000</v>
      </c>
    </row>
    <row r="1464" spans="1:7" x14ac:dyDescent="0.25">
      <c r="A1464" s="7">
        <v>43361</v>
      </c>
      <c r="B1464">
        <v>6280.9101559999999</v>
      </c>
      <c r="C1464">
        <v>6384.1801759999998</v>
      </c>
      <c r="D1464">
        <v>6265.7099609999996</v>
      </c>
      <c r="E1464">
        <v>6371.2998049999997</v>
      </c>
      <c r="F1464">
        <v>6371.2998049999997</v>
      </c>
      <c r="G1464">
        <v>4180090000</v>
      </c>
    </row>
    <row r="1465" spans="1:7" x14ac:dyDescent="0.25">
      <c r="A1465" s="7">
        <v>43362</v>
      </c>
      <c r="B1465">
        <v>6371.8500979999999</v>
      </c>
      <c r="C1465">
        <v>6448.4599609999996</v>
      </c>
      <c r="D1465">
        <v>6208.3398440000001</v>
      </c>
      <c r="E1465">
        <v>6398.5400390000004</v>
      </c>
      <c r="F1465">
        <v>6398.5400390000004</v>
      </c>
      <c r="G1465">
        <v>4431340000</v>
      </c>
    </row>
    <row r="1466" spans="1:7" x14ac:dyDescent="0.25">
      <c r="A1466" s="7">
        <v>43363</v>
      </c>
      <c r="B1466">
        <v>6398.8500979999999</v>
      </c>
      <c r="C1466">
        <v>6529.2597660000001</v>
      </c>
      <c r="D1466">
        <v>6395.9501950000003</v>
      </c>
      <c r="E1466">
        <v>6519.669922</v>
      </c>
      <c r="F1466">
        <v>6519.669922</v>
      </c>
      <c r="G1466">
        <v>4348110000</v>
      </c>
    </row>
    <row r="1467" spans="1:7" x14ac:dyDescent="0.25">
      <c r="A1467" s="7">
        <v>43364</v>
      </c>
      <c r="B1467">
        <v>6513.8701170000004</v>
      </c>
      <c r="C1467">
        <v>6794.330078</v>
      </c>
      <c r="D1467">
        <v>6496.3598629999997</v>
      </c>
      <c r="E1467">
        <v>6734.9501950000003</v>
      </c>
      <c r="F1467">
        <v>6734.9501950000003</v>
      </c>
      <c r="G1467">
        <v>6531940000</v>
      </c>
    </row>
    <row r="1468" spans="1:7" x14ac:dyDescent="0.25">
      <c r="A1468" s="7">
        <v>43365</v>
      </c>
      <c r="B1468">
        <v>6735.0498049999997</v>
      </c>
      <c r="C1468">
        <v>6814.5600590000004</v>
      </c>
      <c r="D1468">
        <v>6616.7998049999997</v>
      </c>
      <c r="E1468">
        <v>6721.9799800000001</v>
      </c>
      <c r="F1468">
        <v>6721.9799800000001</v>
      </c>
      <c r="G1468">
        <v>4509660000</v>
      </c>
    </row>
    <row r="1469" spans="1:7" x14ac:dyDescent="0.25">
      <c r="A1469" s="7">
        <v>43366</v>
      </c>
      <c r="B1469">
        <v>6715.3198240000002</v>
      </c>
      <c r="C1469">
        <v>6766.1499020000001</v>
      </c>
      <c r="D1469">
        <v>6679.419922</v>
      </c>
      <c r="E1469">
        <v>6710.6298829999996</v>
      </c>
      <c r="F1469">
        <v>6710.6298829999996</v>
      </c>
      <c r="G1469">
        <v>4197500000</v>
      </c>
    </row>
    <row r="1470" spans="1:7" x14ac:dyDescent="0.25">
      <c r="A1470" s="7">
        <v>43367</v>
      </c>
      <c r="B1470">
        <v>6704.7700199999999</v>
      </c>
      <c r="C1470">
        <v>6713.5600590000004</v>
      </c>
      <c r="D1470">
        <v>6580.8999020000001</v>
      </c>
      <c r="E1470">
        <v>6595.4101559999999</v>
      </c>
      <c r="F1470">
        <v>6595.4101559999999</v>
      </c>
      <c r="G1470">
        <v>4177310000</v>
      </c>
    </row>
    <row r="1471" spans="1:7" x14ac:dyDescent="0.25">
      <c r="A1471" s="7">
        <v>43368</v>
      </c>
      <c r="B1471">
        <v>6603.6401370000003</v>
      </c>
      <c r="C1471">
        <v>6603.6401370000003</v>
      </c>
      <c r="D1471">
        <v>6381.8598629999997</v>
      </c>
      <c r="E1471">
        <v>6446.4702150000003</v>
      </c>
      <c r="F1471">
        <v>6446.4702150000003</v>
      </c>
      <c r="G1471">
        <v>4726180000</v>
      </c>
    </row>
    <row r="1472" spans="1:7" x14ac:dyDescent="0.25">
      <c r="A1472" s="7">
        <v>43369</v>
      </c>
      <c r="B1472">
        <v>6452.7900390000004</v>
      </c>
      <c r="C1472">
        <v>6585.9101559999999</v>
      </c>
      <c r="D1472">
        <v>6397.8901370000003</v>
      </c>
      <c r="E1472">
        <v>6495</v>
      </c>
      <c r="F1472">
        <v>6495</v>
      </c>
      <c r="G1472">
        <v>4437300000</v>
      </c>
    </row>
    <row r="1473" spans="1:7" x14ac:dyDescent="0.25">
      <c r="A1473" s="7">
        <v>43370</v>
      </c>
      <c r="B1473">
        <v>6495.2900390000004</v>
      </c>
      <c r="C1473">
        <v>6712.1000979999999</v>
      </c>
      <c r="D1473">
        <v>6464.9501950000003</v>
      </c>
      <c r="E1473">
        <v>6676.75</v>
      </c>
      <c r="F1473">
        <v>6676.75</v>
      </c>
      <c r="G1473">
        <v>4606810000</v>
      </c>
    </row>
    <row r="1474" spans="1:7" x14ac:dyDescent="0.25">
      <c r="A1474" s="7">
        <v>43371</v>
      </c>
      <c r="B1474">
        <v>6678.75</v>
      </c>
      <c r="C1474">
        <v>6785.0297849999997</v>
      </c>
      <c r="D1474">
        <v>6598.3198240000002</v>
      </c>
      <c r="E1474">
        <v>6644.1298829999996</v>
      </c>
      <c r="F1474">
        <v>6644.1298829999996</v>
      </c>
      <c r="G1474">
        <v>5014430000</v>
      </c>
    </row>
    <row r="1475" spans="1:7" x14ac:dyDescent="0.25">
      <c r="A1475" s="7">
        <v>43372</v>
      </c>
      <c r="B1475">
        <v>6643.1000979999999</v>
      </c>
      <c r="C1475">
        <v>6643.1000979999999</v>
      </c>
      <c r="D1475">
        <v>6511.6499020000001</v>
      </c>
      <c r="E1475">
        <v>6601.9599609999996</v>
      </c>
      <c r="F1475">
        <v>6601.9599609999996</v>
      </c>
      <c r="G1475">
        <v>4363690000</v>
      </c>
    </row>
    <row r="1476" spans="1:7" x14ac:dyDescent="0.25">
      <c r="A1476" s="7">
        <v>43373</v>
      </c>
      <c r="B1476">
        <v>6604.7099609999996</v>
      </c>
      <c r="C1476">
        <v>6643.7797849999997</v>
      </c>
      <c r="D1476">
        <v>6566.5400390000004</v>
      </c>
      <c r="E1476">
        <v>6625.5600590000004</v>
      </c>
      <c r="F1476">
        <v>6625.5600590000004</v>
      </c>
      <c r="G1476">
        <v>4002280000</v>
      </c>
    </row>
    <row r="1477" spans="1:7" x14ac:dyDescent="0.25">
      <c r="A1477" s="7">
        <v>43374</v>
      </c>
      <c r="B1477">
        <v>6619.8500979999999</v>
      </c>
      <c r="C1477">
        <v>6653.2998049999997</v>
      </c>
      <c r="D1477">
        <v>6549.080078</v>
      </c>
      <c r="E1477">
        <v>6589.6201170000004</v>
      </c>
      <c r="F1477">
        <v>6589.6201170000004</v>
      </c>
      <c r="G1477">
        <v>4000970000</v>
      </c>
    </row>
    <row r="1478" spans="1:7" x14ac:dyDescent="0.25">
      <c r="A1478" s="7">
        <v>43375</v>
      </c>
      <c r="B1478">
        <v>6593.2402339999999</v>
      </c>
      <c r="C1478">
        <v>6611.8398440000001</v>
      </c>
      <c r="D1478">
        <v>6537.8999020000001</v>
      </c>
      <c r="E1478">
        <v>6556.1000979999999</v>
      </c>
      <c r="F1478">
        <v>6556.1000979999999</v>
      </c>
      <c r="G1478">
        <v>3979260000</v>
      </c>
    </row>
    <row r="1479" spans="1:7" x14ac:dyDescent="0.25">
      <c r="A1479" s="7">
        <v>43376</v>
      </c>
      <c r="B1479">
        <v>6553.8598629999997</v>
      </c>
      <c r="C1479">
        <v>6571.4599609999996</v>
      </c>
      <c r="D1479">
        <v>6454.0297849999997</v>
      </c>
      <c r="E1479">
        <v>6502.5898440000001</v>
      </c>
      <c r="F1479">
        <v>6502.5898440000001</v>
      </c>
      <c r="G1479">
        <v>3887310000</v>
      </c>
    </row>
    <row r="1480" spans="1:7" x14ac:dyDescent="0.25">
      <c r="A1480" s="7">
        <v>43377</v>
      </c>
      <c r="B1480">
        <v>6497.9101559999999</v>
      </c>
      <c r="C1480">
        <v>6603.3100590000004</v>
      </c>
      <c r="D1480">
        <v>6497.9101559999999</v>
      </c>
      <c r="E1480">
        <v>6576.6899409999996</v>
      </c>
      <c r="F1480">
        <v>6576.6899409999996</v>
      </c>
      <c r="G1480">
        <v>3838410000</v>
      </c>
    </row>
    <row r="1481" spans="1:7" x14ac:dyDescent="0.25">
      <c r="A1481" s="7">
        <v>43378</v>
      </c>
      <c r="B1481">
        <v>6574.1499020000001</v>
      </c>
      <c r="C1481">
        <v>6623.6201170000004</v>
      </c>
      <c r="D1481">
        <v>6557.4101559999999</v>
      </c>
      <c r="E1481">
        <v>6622.4799800000001</v>
      </c>
      <c r="F1481">
        <v>6622.4799800000001</v>
      </c>
      <c r="G1481">
        <v>3671500000</v>
      </c>
    </row>
    <row r="1482" spans="1:7" x14ac:dyDescent="0.25">
      <c r="A1482" s="7">
        <v>43379</v>
      </c>
      <c r="B1482">
        <v>6622.4501950000003</v>
      </c>
      <c r="C1482">
        <v>6628.5400390000004</v>
      </c>
      <c r="D1482">
        <v>6577.7998049999997</v>
      </c>
      <c r="E1482">
        <v>6588.3100590000004</v>
      </c>
      <c r="F1482">
        <v>6588.3100590000004</v>
      </c>
      <c r="G1482">
        <v>3259740000</v>
      </c>
    </row>
    <row r="1483" spans="1:7" x14ac:dyDescent="0.25">
      <c r="A1483" s="7">
        <v>43380</v>
      </c>
      <c r="B1483">
        <v>6590.6801759999998</v>
      </c>
      <c r="C1483">
        <v>6641.4902339999999</v>
      </c>
      <c r="D1483">
        <v>6557.0400390000004</v>
      </c>
      <c r="E1483">
        <v>6602.9501950000003</v>
      </c>
      <c r="F1483">
        <v>6602.9501950000003</v>
      </c>
      <c r="G1483">
        <v>3306630000</v>
      </c>
    </row>
    <row r="1484" spans="1:7" x14ac:dyDescent="0.25">
      <c r="A1484" s="7">
        <v>43381</v>
      </c>
      <c r="B1484">
        <v>6600.1899409999996</v>
      </c>
      <c r="C1484">
        <v>6675.0600590000004</v>
      </c>
      <c r="D1484">
        <v>6576.0400390000004</v>
      </c>
      <c r="E1484">
        <v>6652.2299800000001</v>
      </c>
      <c r="F1484">
        <v>6652.2299800000001</v>
      </c>
      <c r="G1484">
        <v>3979460000</v>
      </c>
    </row>
    <row r="1485" spans="1:7" x14ac:dyDescent="0.25">
      <c r="A1485" s="7">
        <v>43382</v>
      </c>
      <c r="B1485">
        <v>6653.080078</v>
      </c>
      <c r="C1485">
        <v>6661.4101559999999</v>
      </c>
      <c r="D1485">
        <v>6606.9399409999996</v>
      </c>
      <c r="E1485">
        <v>6642.6401370000003</v>
      </c>
      <c r="F1485">
        <v>6642.6401370000003</v>
      </c>
      <c r="G1485">
        <v>3580810000</v>
      </c>
    </row>
    <row r="1486" spans="1:7" x14ac:dyDescent="0.25">
      <c r="A1486" s="7">
        <v>43383</v>
      </c>
      <c r="B1486">
        <v>6640.2900390000004</v>
      </c>
      <c r="C1486">
        <v>6640.2900390000004</v>
      </c>
      <c r="D1486">
        <v>6538.9599609999996</v>
      </c>
      <c r="E1486">
        <v>6585.5297849999997</v>
      </c>
      <c r="F1486">
        <v>6585.5297849999997</v>
      </c>
      <c r="G1486">
        <v>3787650000</v>
      </c>
    </row>
    <row r="1487" spans="1:7" x14ac:dyDescent="0.25">
      <c r="A1487" s="7">
        <v>43384</v>
      </c>
      <c r="B1487">
        <v>6586.7402339999999</v>
      </c>
      <c r="C1487">
        <v>6586.7402339999999</v>
      </c>
      <c r="D1487">
        <v>6243.7402339999999</v>
      </c>
      <c r="E1487">
        <v>6256.2402339999999</v>
      </c>
      <c r="F1487">
        <v>6256.2402339999999</v>
      </c>
      <c r="G1487">
        <v>5181640000</v>
      </c>
    </row>
    <row r="1488" spans="1:7" x14ac:dyDescent="0.25">
      <c r="A1488" s="7">
        <v>43385</v>
      </c>
      <c r="B1488">
        <v>6239.25</v>
      </c>
      <c r="C1488">
        <v>6328.5</v>
      </c>
      <c r="D1488">
        <v>6236.4702150000003</v>
      </c>
      <c r="E1488">
        <v>6274.580078</v>
      </c>
      <c r="F1488">
        <v>6274.580078</v>
      </c>
      <c r="G1488">
        <v>3783500000</v>
      </c>
    </row>
    <row r="1489" spans="1:7" x14ac:dyDescent="0.25">
      <c r="A1489" s="7">
        <v>43386</v>
      </c>
      <c r="B1489">
        <v>6278.080078</v>
      </c>
      <c r="C1489">
        <v>6308.5097660000001</v>
      </c>
      <c r="D1489">
        <v>6259.8100590000004</v>
      </c>
      <c r="E1489">
        <v>6285.9902339999999</v>
      </c>
      <c r="F1489">
        <v>6285.9902339999999</v>
      </c>
      <c r="G1489">
        <v>3064030000</v>
      </c>
    </row>
    <row r="1490" spans="1:7" x14ac:dyDescent="0.25">
      <c r="A1490" s="7">
        <v>43387</v>
      </c>
      <c r="B1490">
        <v>6288.4902339999999</v>
      </c>
      <c r="C1490">
        <v>6363.2099609999996</v>
      </c>
      <c r="D1490">
        <v>6280.1499020000001</v>
      </c>
      <c r="E1490">
        <v>6290.9301759999998</v>
      </c>
      <c r="F1490">
        <v>6290.9301759999998</v>
      </c>
      <c r="G1490">
        <v>3085320000</v>
      </c>
    </row>
    <row r="1491" spans="1:7" x14ac:dyDescent="0.25">
      <c r="A1491" s="7">
        <v>43388</v>
      </c>
      <c r="B1491">
        <v>6292.6401370000003</v>
      </c>
      <c r="C1491">
        <v>6965.0600590000004</v>
      </c>
      <c r="D1491">
        <v>6258.6801759999998</v>
      </c>
      <c r="E1491">
        <v>6596.5400390000004</v>
      </c>
      <c r="F1491">
        <v>6596.5400390000004</v>
      </c>
      <c r="G1491">
        <v>7370770000</v>
      </c>
    </row>
    <row r="1492" spans="1:7" x14ac:dyDescent="0.25">
      <c r="A1492" s="7">
        <v>43389</v>
      </c>
      <c r="B1492">
        <v>6601.4101559999999</v>
      </c>
      <c r="C1492">
        <v>6673.5898440000001</v>
      </c>
      <c r="D1492">
        <v>6571.3701170000004</v>
      </c>
      <c r="E1492">
        <v>6596.1098629999997</v>
      </c>
      <c r="F1492">
        <v>6596.1098629999997</v>
      </c>
      <c r="G1492">
        <v>4074800000</v>
      </c>
    </row>
    <row r="1493" spans="1:7" x14ac:dyDescent="0.25">
      <c r="A1493" s="7">
        <v>43390</v>
      </c>
      <c r="B1493">
        <v>6590.5200199999999</v>
      </c>
      <c r="C1493">
        <v>6601.2099609999996</v>
      </c>
      <c r="D1493">
        <v>6517.4501950000003</v>
      </c>
      <c r="E1493">
        <v>6544.4301759999998</v>
      </c>
      <c r="F1493">
        <v>6544.4301759999998</v>
      </c>
      <c r="G1493">
        <v>4088420000</v>
      </c>
    </row>
    <row r="1494" spans="1:7" x14ac:dyDescent="0.25">
      <c r="A1494" s="7">
        <v>43391</v>
      </c>
      <c r="B1494">
        <v>6542.330078</v>
      </c>
      <c r="C1494">
        <v>6567.5400390000004</v>
      </c>
      <c r="D1494">
        <v>6450.0400390000004</v>
      </c>
      <c r="E1494">
        <v>6476.7099609999996</v>
      </c>
      <c r="F1494">
        <v>6476.7099609999996</v>
      </c>
      <c r="G1494">
        <v>3924080000</v>
      </c>
    </row>
    <row r="1495" spans="1:7" x14ac:dyDescent="0.25">
      <c r="A1495" s="7">
        <v>43392</v>
      </c>
      <c r="B1495">
        <v>6478.0698240000002</v>
      </c>
      <c r="C1495">
        <v>6493.6801759999998</v>
      </c>
      <c r="D1495">
        <v>6445.3100590000004</v>
      </c>
      <c r="E1495">
        <v>6465.4101559999999</v>
      </c>
      <c r="F1495">
        <v>6465.4101559999999</v>
      </c>
      <c r="G1495">
        <v>3578870000</v>
      </c>
    </row>
    <row r="1496" spans="1:7" x14ac:dyDescent="0.25">
      <c r="A1496" s="7">
        <v>43393</v>
      </c>
      <c r="B1496">
        <v>6460.919922</v>
      </c>
      <c r="C1496">
        <v>6497.7202150000003</v>
      </c>
      <c r="D1496">
        <v>6449</v>
      </c>
      <c r="E1496">
        <v>6489.1899409999996</v>
      </c>
      <c r="F1496">
        <v>6489.1899409999996</v>
      </c>
      <c r="G1496">
        <v>3379130000</v>
      </c>
    </row>
    <row r="1497" spans="1:7" x14ac:dyDescent="0.25">
      <c r="A1497" s="7">
        <v>43394</v>
      </c>
      <c r="B1497">
        <v>6490.0898440000001</v>
      </c>
      <c r="C1497">
        <v>6556.3798829999996</v>
      </c>
      <c r="D1497">
        <v>6476</v>
      </c>
      <c r="E1497">
        <v>6482.3500979999999</v>
      </c>
      <c r="F1497">
        <v>6482.3500979999999</v>
      </c>
      <c r="G1497">
        <v>3253610000</v>
      </c>
    </row>
    <row r="1498" spans="1:7" x14ac:dyDescent="0.25">
      <c r="A1498" s="7">
        <v>43395</v>
      </c>
      <c r="B1498">
        <v>6486.0498049999997</v>
      </c>
      <c r="C1498">
        <v>6543.7998049999997</v>
      </c>
      <c r="D1498">
        <v>6462.9799800000001</v>
      </c>
      <c r="E1498">
        <v>6487.1601559999999</v>
      </c>
      <c r="F1498">
        <v>6487.1601559999999</v>
      </c>
      <c r="G1498">
        <v>3672860000</v>
      </c>
    </row>
    <row r="1499" spans="1:7" x14ac:dyDescent="0.25">
      <c r="A1499" s="7">
        <v>43396</v>
      </c>
      <c r="B1499">
        <v>6472.3598629999997</v>
      </c>
      <c r="C1499">
        <v>6506.0097660000001</v>
      </c>
      <c r="D1499">
        <v>6451.2700199999999</v>
      </c>
      <c r="E1499">
        <v>6475.7402339999999</v>
      </c>
      <c r="F1499">
        <v>6475.7402339999999</v>
      </c>
      <c r="G1499">
        <v>3716150000</v>
      </c>
    </row>
    <row r="1500" spans="1:7" x14ac:dyDescent="0.25">
      <c r="A1500" s="7">
        <v>43397</v>
      </c>
      <c r="B1500">
        <v>6478.8901370000003</v>
      </c>
      <c r="C1500">
        <v>6521.9902339999999</v>
      </c>
      <c r="D1500">
        <v>6468.8598629999997</v>
      </c>
      <c r="E1500">
        <v>6495.8398440000001</v>
      </c>
      <c r="F1500">
        <v>6495.8398440000001</v>
      </c>
      <c r="G1500">
        <v>3424670000</v>
      </c>
    </row>
    <row r="1501" spans="1:7" x14ac:dyDescent="0.25">
      <c r="A1501" s="7">
        <v>43398</v>
      </c>
      <c r="B1501">
        <v>6484.6499020000001</v>
      </c>
      <c r="C1501">
        <v>6504.6499020000001</v>
      </c>
      <c r="D1501">
        <v>6447.0297849999997</v>
      </c>
      <c r="E1501">
        <v>6476.2900390000004</v>
      </c>
      <c r="F1501">
        <v>6476.2900390000004</v>
      </c>
      <c r="G1501">
        <v>3230550000</v>
      </c>
    </row>
    <row r="1502" spans="1:7" x14ac:dyDescent="0.25">
      <c r="A1502" s="7">
        <v>43399</v>
      </c>
      <c r="B1502">
        <v>6468.4399409999996</v>
      </c>
      <c r="C1502">
        <v>6498.2900390000004</v>
      </c>
      <c r="D1502">
        <v>6449.6098629999997</v>
      </c>
      <c r="E1502">
        <v>6474.75</v>
      </c>
      <c r="F1502">
        <v>6474.75</v>
      </c>
      <c r="G1502">
        <v>3306050000</v>
      </c>
    </row>
    <row r="1503" spans="1:7" x14ac:dyDescent="0.25">
      <c r="A1503" s="7">
        <v>43400</v>
      </c>
      <c r="B1503">
        <v>6480.8398440000001</v>
      </c>
      <c r="C1503">
        <v>6507.4101559999999</v>
      </c>
      <c r="D1503">
        <v>6453.5297849999997</v>
      </c>
      <c r="E1503">
        <v>6480.3798829999996</v>
      </c>
      <c r="F1503">
        <v>6480.3798829999996</v>
      </c>
      <c r="G1503">
        <v>3393250000</v>
      </c>
    </row>
    <row r="1504" spans="1:7" x14ac:dyDescent="0.25">
      <c r="A1504" s="7">
        <v>43401</v>
      </c>
      <c r="B1504">
        <v>6482.6601559999999</v>
      </c>
      <c r="C1504">
        <v>6502.2797849999997</v>
      </c>
      <c r="D1504">
        <v>6447.9101559999999</v>
      </c>
      <c r="E1504">
        <v>6486.3901370000003</v>
      </c>
      <c r="F1504">
        <v>6486.3901370000003</v>
      </c>
      <c r="G1504">
        <v>3445190000</v>
      </c>
    </row>
    <row r="1505" spans="1:7" x14ac:dyDescent="0.25">
      <c r="A1505" s="7">
        <v>43402</v>
      </c>
      <c r="B1505">
        <v>6492.3500979999999</v>
      </c>
      <c r="C1505">
        <v>6503.6000979999999</v>
      </c>
      <c r="D1505">
        <v>6306.9902339999999</v>
      </c>
      <c r="E1505">
        <v>6332.6298829999996</v>
      </c>
      <c r="F1505">
        <v>6332.6298829999996</v>
      </c>
      <c r="G1505">
        <v>4199910000</v>
      </c>
    </row>
    <row r="1506" spans="1:7" x14ac:dyDescent="0.25">
      <c r="A1506" s="7">
        <v>43403</v>
      </c>
      <c r="B1506">
        <v>6337.0400390000004</v>
      </c>
      <c r="C1506">
        <v>6364.9902339999999</v>
      </c>
      <c r="D1506">
        <v>6310.1401370000003</v>
      </c>
      <c r="E1506">
        <v>6334.2700199999999</v>
      </c>
      <c r="F1506">
        <v>6334.2700199999999</v>
      </c>
      <c r="G1506">
        <v>3781100000</v>
      </c>
    </row>
    <row r="1507" spans="1:7" x14ac:dyDescent="0.25">
      <c r="A1507" s="7">
        <v>43404</v>
      </c>
      <c r="B1507">
        <v>6336.9902339999999</v>
      </c>
      <c r="C1507">
        <v>6349.1601559999999</v>
      </c>
      <c r="D1507">
        <v>6316.8798829999996</v>
      </c>
      <c r="E1507">
        <v>6317.6098629999997</v>
      </c>
      <c r="F1507">
        <v>6317.6098629999997</v>
      </c>
      <c r="G1507">
        <v>4191240000</v>
      </c>
    </row>
    <row r="1508" spans="1:7" x14ac:dyDescent="0.25">
      <c r="A1508" s="7">
        <v>43405</v>
      </c>
      <c r="B1508">
        <v>6318.1401370000003</v>
      </c>
      <c r="C1508">
        <v>6547.1401370000003</v>
      </c>
      <c r="D1508">
        <v>6311.830078</v>
      </c>
      <c r="E1508">
        <v>6377.7797849999997</v>
      </c>
      <c r="F1508">
        <v>6377.7797849999997</v>
      </c>
      <c r="G1508">
        <v>3789400000</v>
      </c>
    </row>
    <row r="1509" spans="1:7" x14ac:dyDescent="0.25">
      <c r="A1509" s="7">
        <v>43406</v>
      </c>
      <c r="B1509">
        <v>6378.919922</v>
      </c>
      <c r="C1509">
        <v>6396.8598629999997</v>
      </c>
      <c r="D1509">
        <v>6327.3798829999996</v>
      </c>
      <c r="E1509">
        <v>6388.4399409999996</v>
      </c>
      <c r="F1509">
        <v>6388.4399409999996</v>
      </c>
      <c r="G1509">
        <v>4234870000</v>
      </c>
    </row>
    <row r="1510" spans="1:7" x14ac:dyDescent="0.25">
      <c r="A1510" s="7">
        <v>43407</v>
      </c>
      <c r="B1510">
        <v>6387.2402339999999</v>
      </c>
      <c r="C1510">
        <v>6400.0698240000002</v>
      </c>
      <c r="D1510">
        <v>6342.3701170000004</v>
      </c>
      <c r="E1510">
        <v>6361.2597660000001</v>
      </c>
      <c r="F1510">
        <v>6361.2597660000001</v>
      </c>
      <c r="G1510">
        <v>3658640000</v>
      </c>
    </row>
    <row r="1511" spans="1:7" x14ac:dyDescent="0.25">
      <c r="A1511" s="7">
        <v>43408</v>
      </c>
      <c r="B1511">
        <v>6365.4702150000003</v>
      </c>
      <c r="C1511">
        <v>6388.6298829999996</v>
      </c>
      <c r="D1511">
        <v>6294.5698240000002</v>
      </c>
      <c r="E1511">
        <v>6376.1298829999996</v>
      </c>
      <c r="F1511">
        <v>6376.1298829999996</v>
      </c>
      <c r="G1511">
        <v>4390020000</v>
      </c>
    </row>
    <row r="1512" spans="1:7" x14ac:dyDescent="0.25">
      <c r="A1512" s="7">
        <v>43409</v>
      </c>
      <c r="B1512">
        <v>6363.6201170000004</v>
      </c>
      <c r="C1512">
        <v>6480.5898440000001</v>
      </c>
      <c r="D1512">
        <v>6363.6201170000004</v>
      </c>
      <c r="E1512">
        <v>6419.6601559999999</v>
      </c>
      <c r="F1512">
        <v>6419.6601559999999</v>
      </c>
      <c r="G1512">
        <v>4174800000</v>
      </c>
    </row>
    <row r="1513" spans="1:7" x14ac:dyDescent="0.25">
      <c r="A1513" s="7">
        <v>43410</v>
      </c>
      <c r="B1513">
        <v>6433.3798829999996</v>
      </c>
      <c r="C1513">
        <v>6463.5498049999997</v>
      </c>
      <c r="D1513">
        <v>6408.1601559999999</v>
      </c>
      <c r="E1513">
        <v>6461.0097660000001</v>
      </c>
      <c r="F1513">
        <v>6461.0097660000001</v>
      </c>
      <c r="G1513">
        <v>4700040000</v>
      </c>
    </row>
    <row r="1514" spans="1:7" x14ac:dyDescent="0.25">
      <c r="A1514" s="7">
        <v>43411</v>
      </c>
      <c r="B1514">
        <v>6468.5</v>
      </c>
      <c r="C1514">
        <v>6552.1601559999999</v>
      </c>
      <c r="D1514">
        <v>6468.3100590000004</v>
      </c>
      <c r="E1514">
        <v>6530.1401370000003</v>
      </c>
      <c r="F1514">
        <v>6530.1401370000003</v>
      </c>
      <c r="G1514">
        <v>4941260000</v>
      </c>
    </row>
    <row r="1515" spans="1:7" x14ac:dyDescent="0.25">
      <c r="A1515" s="7">
        <v>43412</v>
      </c>
      <c r="B1515">
        <v>6522.2700199999999</v>
      </c>
      <c r="C1515">
        <v>6536.919922</v>
      </c>
      <c r="D1515">
        <v>6438.5297849999997</v>
      </c>
      <c r="E1515">
        <v>6453.7202150000003</v>
      </c>
      <c r="F1515">
        <v>6453.7202150000003</v>
      </c>
      <c r="G1515">
        <v>4665260000</v>
      </c>
    </row>
    <row r="1516" spans="1:7" x14ac:dyDescent="0.25">
      <c r="A1516" s="7">
        <v>43413</v>
      </c>
      <c r="B1516">
        <v>6442.6000979999999</v>
      </c>
      <c r="C1516">
        <v>6456.4599609999996</v>
      </c>
      <c r="D1516">
        <v>6373.3701170000004</v>
      </c>
      <c r="E1516">
        <v>6385.6201170000004</v>
      </c>
      <c r="F1516">
        <v>6385.6201170000004</v>
      </c>
      <c r="G1516">
        <v>4346820000</v>
      </c>
    </row>
    <row r="1517" spans="1:7" x14ac:dyDescent="0.25">
      <c r="A1517" s="7">
        <v>43414</v>
      </c>
      <c r="B1517">
        <v>6386.1298829999996</v>
      </c>
      <c r="C1517">
        <v>6437.2797849999997</v>
      </c>
      <c r="D1517">
        <v>6385.3100590000004</v>
      </c>
      <c r="E1517">
        <v>6409.2202150000003</v>
      </c>
      <c r="F1517">
        <v>6409.2202150000003</v>
      </c>
      <c r="G1517">
        <v>3705320000</v>
      </c>
    </row>
    <row r="1518" spans="1:7" x14ac:dyDescent="0.25">
      <c r="A1518" s="7">
        <v>43415</v>
      </c>
      <c r="B1518">
        <v>6413.6298829999996</v>
      </c>
      <c r="C1518">
        <v>6423.25</v>
      </c>
      <c r="D1518">
        <v>6350.169922</v>
      </c>
      <c r="E1518">
        <v>6411.2700199999999</v>
      </c>
      <c r="F1518">
        <v>6411.2700199999999</v>
      </c>
      <c r="G1518">
        <v>3939060000</v>
      </c>
    </row>
    <row r="1519" spans="1:7" x14ac:dyDescent="0.25">
      <c r="A1519" s="7">
        <v>43416</v>
      </c>
      <c r="B1519">
        <v>6411.7597660000001</v>
      </c>
      <c r="C1519">
        <v>6434.2099609999996</v>
      </c>
      <c r="D1519">
        <v>6360.4702150000003</v>
      </c>
      <c r="E1519">
        <v>6371.2700199999999</v>
      </c>
      <c r="F1519">
        <v>6371.2700199999999</v>
      </c>
      <c r="G1519">
        <v>4295770000</v>
      </c>
    </row>
    <row r="1520" spans="1:7" x14ac:dyDescent="0.25">
      <c r="A1520" s="7">
        <v>43417</v>
      </c>
      <c r="B1520">
        <v>6373.1899409999996</v>
      </c>
      <c r="C1520">
        <v>6395.2700199999999</v>
      </c>
      <c r="D1520">
        <v>6342.669922</v>
      </c>
      <c r="E1520">
        <v>6359.4902339999999</v>
      </c>
      <c r="F1520">
        <v>6359.4902339999999</v>
      </c>
      <c r="G1520">
        <v>4503800000</v>
      </c>
    </row>
    <row r="1521" spans="1:7" x14ac:dyDescent="0.25">
      <c r="A1521" s="7">
        <v>43418</v>
      </c>
      <c r="B1521">
        <v>6351.2402339999999</v>
      </c>
      <c r="C1521">
        <v>6371.5498049999997</v>
      </c>
      <c r="D1521">
        <v>5544.0898440000001</v>
      </c>
      <c r="E1521">
        <v>5738.3500979999999</v>
      </c>
      <c r="F1521">
        <v>5738.3500979999999</v>
      </c>
      <c r="G1521">
        <v>7398940000</v>
      </c>
    </row>
    <row r="1522" spans="1:7" x14ac:dyDescent="0.25">
      <c r="A1522" s="7">
        <v>43419</v>
      </c>
      <c r="B1522">
        <v>5736.1499020000001</v>
      </c>
      <c r="C1522">
        <v>5774.8198240000002</v>
      </c>
      <c r="D1522">
        <v>5358.3798829999996</v>
      </c>
      <c r="E1522">
        <v>5648.0297849999997</v>
      </c>
      <c r="F1522">
        <v>5648.0297849999997</v>
      </c>
      <c r="G1522">
        <v>7032140000</v>
      </c>
    </row>
    <row r="1523" spans="1:7" x14ac:dyDescent="0.25">
      <c r="A1523" s="7">
        <v>43420</v>
      </c>
      <c r="B1523">
        <v>5645.3198240000002</v>
      </c>
      <c r="C1523">
        <v>5657.0200199999999</v>
      </c>
      <c r="D1523">
        <v>5498.9399409999996</v>
      </c>
      <c r="E1523">
        <v>5575.5498049999997</v>
      </c>
      <c r="F1523">
        <v>5575.5498049999997</v>
      </c>
      <c r="G1523">
        <v>5279320000</v>
      </c>
    </row>
    <row r="1524" spans="1:7" x14ac:dyDescent="0.25">
      <c r="A1524" s="7">
        <v>43421</v>
      </c>
      <c r="B1524">
        <v>5578.580078</v>
      </c>
      <c r="C1524">
        <v>5578.580078</v>
      </c>
      <c r="D1524">
        <v>5519.5600590000004</v>
      </c>
      <c r="E1524">
        <v>5554.330078</v>
      </c>
      <c r="F1524">
        <v>5554.330078</v>
      </c>
      <c r="G1524">
        <v>4303150000</v>
      </c>
    </row>
    <row r="1525" spans="1:7" x14ac:dyDescent="0.25">
      <c r="A1525" s="7">
        <v>43422</v>
      </c>
      <c r="B1525">
        <v>5559.7402339999999</v>
      </c>
      <c r="C1525">
        <v>5653.6098629999997</v>
      </c>
      <c r="D1525">
        <v>5559.7402339999999</v>
      </c>
      <c r="E1525">
        <v>5623.5400390000004</v>
      </c>
      <c r="F1525">
        <v>5623.5400390000004</v>
      </c>
      <c r="G1525">
        <v>4159680000</v>
      </c>
    </row>
    <row r="1526" spans="1:7" x14ac:dyDescent="0.25">
      <c r="A1526" s="7">
        <v>43423</v>
      </c>
      <c r="B1526">
        <v>5620.7797849999997</v>
      </c>
      <c r="C1526">
        <v>5620.7797849999997</v>
      </c>
      <c r="D1526">
        <v>4842.9101559999999</v>
      </c>
      <c r="E1526">
        <v>4871.4902339999999</v>
      </c>
      <c r="F1526">
        <v>4871.4902339999999</v>
      </c>
      <c r="G1526">
        <v>7039560000</v>
      </c>
    </row>
    <row r="1527" spans="1:7" x14ac:dyDescent="0.25">
      <c r="A1527" s="7">
        <v>43424</v>
      </c>
      <c r="B1527">
        <v>4863.9301759999998</v>
      </c>
      <c r="C1527">
        <v>4951.6098629999997</v>
      </c>
      <c r="D1527">
        <v>4272.1098629999997</v>
      </c>
      <c r="E1527">
        <v>4451.8701170000004</v>
      </c>
      <c r="F1527">
        <v>4451.8701170000004</v>
      </c>
      <c r="G1527">
        <v>8428290000</v>
      </c>
    </row>
    <row r="1528" spans="1:7" x14ac:dyDescent="0.25">
      <c r="A1528" s="7">
        <v>43425</v>
      </c>
      <c r="B1528">
        <v>4465.5400390000004</v>
      </c>
      <c r="C1528">
        <v>4675.7299800000001</v>
      </c>
      <c r="D1528">
        <v>4343.9799800000001</v>
      </c>
      <c r="E1528">
        <v>4602.169922</v>
      </c>
      <c r="F1528">
        <v>4602.169922</v>
      </c>
      <c r="G1528">
        <v>6120120000</v>
      </c>
    </row>
    <row r="1529" spans="1:7" x14ac:dyDescent="0.25">
      <c r="A1529" s="7">
        <v>43426</v>
      </c>
      <c r="B1529">
        <v>4611.5698240000002</v>
      </c>
      <c r="C1529">
        <v>4629.6401370000003</v>
      </c>
      <c r="D1529">
        <v>4365.6401370000003</v>
      </c>
      <c r="E1529">
        <v>4365.9399409999996</v>
      </c>
      <c r="F1529">
        <v>4365.9399409999996</v>
      </c>
      <c r="G1529">
        <v>4569370000</v>
      </c>
    </row>
    <row r="1530" spans="1:7" x14ac:dyDescent="0.25">
      <c r="A1530" s="7">
        <v>43427</v>
      </c>
      <c r="B1530">
        <v>4360.7001950000003</v>
      </c>
      <c r="C1530">
        <v>4396.419922</v>
      </c>
      <c r="D1530">
        <v>4195.6801759999998</v>
      </c>
      <c r="E1530">
        <v>4347.1098629999997</v>
      </c>
      <c r="F1530">
        <v>4347.1098629999997</v>
      </c>
      <c r="G1530">
        <v>4871490000</v>
      </c>
    </row>
    <row r="1531" spans="1:7" x14ac:dyDescent="0.25">
      <c r="A1531" s="7">
        <v>43428</v>
      </c>
      <c r="B1531">
        <v>4347.6899409999996</v>
      </c>
      <c r="C1531">
        <v>4413.0898440000001</v>
      </c>
      <c r="D1531">
        <v>3795.1599120000001</v>
      </c>
      <c r="E1531">
        <v>3880.76001</v>
      </c>
      <c r="F1531">
        <v>3880.76001</v>
      </c>
      <c r="G1531">
        <v>4679500000</v>
      </c>
    </row>
    <row r="1532" spans="1:7" x14ac:dyDescent="0.25">
      <c r="A1532" s="7">
        <v>43429</v>
      </c>
      <c r="B1532">
        <v>3880.780029</v>
      </c>
      <c r="C1532">
        <v>4120.8701170000004</v>
      </c>
      <c r="D1532">
        <v>3585.0600589999999</v>
      </c>
      <c r="E1532">
        <v>4009.969971</v>
      </c>
      <c r="F1532">
        <v>4009.969971</v>
      </c>
      <c r="G1532">
        <v>6825640000</v>
      </c>
    </row>
    <row r="1533" spans="1:7" x14ac:dyDescent="0.25">
      <c r="A1533" s="7">
        <v>43430</v>
      </c>
      <c r="B1533">
        <v>4015.070068</v>
      </c>
      <c r="C1533">
        <v>4107.1401370000003</v>
      </c>
      <c r="D1533">
        <v>3643.919922</v>
      </c>
      <c r="E1533">
        <v>3779.1298830000001</v>
      </c>
      <c r="F1533">
        <v>3779.1298830000001</v>
      </c>
      <c r="G1533">
        <v>6476900000</v>
      </c>
    </row>
    <row r="1534" spans="1:7" x14ac:dyDescent="0.25">
      <c r="A1534" s="7">
        <v>43431</v>
      </c>
      <c r="B1534">
        <v>3765.9499510000001</v>
      </c>
      <c r="C1534">
        <v>3862.959961</v>
      </c>
      <c r="D1534">
        <v>3661.01001</v>
      </c>
      <c r="E1534">
        <v>3820.719971</v>
      </c>
      <c r="F1534">
        <v>3820.719971</v>
      </c>
      <c r="G1534">
        <v>5998720000</v>
      </c>
    </row>
    <row r="1535" spans="1:7" x14ac:dyDescent="0.25">
      <c r="A1535" s="7">
        <v>43432</v>
      </c>
      <c r="B1535">
        <v>3822.469971</v>
      </c>
      <c r="C1535">
        <v>4385.8999020000001</v>
      </c>
      <c r="D1535">
        <v>3822.469971</v>
      </c>
      <c r="E1535">
        <v>4257.419922</v>
      </c>
      <c r="F1535">
        <v>4257.419922</v>
      </c>
      <c r="G1535">
        <v>7280280000</v>
      </c>
    </row>
    <row r="1536" spans="1:7" x14ac:dyDescent="0.25">
      <c r="A1536" s="7">
        <v>43433</v>
      </c>
      <c r="B1536">
        <v>4269.0043949999999</v>
      </c>
      <c r="C1536">
        <v>4413.0205079999996</v>
      </c>
      <c r="D1536">
        <v>4145.7651370000003</v>
      </c>
      <c r="E1536">
        <v>4278.8466799999997</v>
      </c>
      <c r="F1536">
        <v>4278.8466799999997</v>
      </c>
      <c r="G1536">
        <v>6503347767</v>
      </c>
    </row>
    <row r="1537" spans="1:7" x14ac:dyDescent="0.25">
      <c r="A1537" s="7">
        <v>43434</v>
      </c>
      <c r="B1537">
        <v>4289.0888670000004</v>
      </c>
      <c r="C1537">
        <v>4322.9765630000002</v>
      </c>
      <c r="D1537">
        <v>3942.8220209999999</v>
      </c>
      <c r="E1537">
        <v>4017.2685550000001</v>
      </c>
      <c r="F1537">
        <v>4017.2685550000001</v>
      </c>
      <c r="G1537">
        <v>6048016717</v>
      </c>
    </row>
    <row r="1538" spans="1:7" x14ac:dyDescent="0.25">
      <c r="A1538" s="7">
        <v>43435</v>
      </c>
      <c r="B1538">
        <v>4024.4643550000001</v>
      </c>
      <c r="C1538">
        <v>4309.3774409999996</v>
      </c>
      <c r="D1538">
        <v>3969.710693</v>
      </c>
      <c r="E1538">
        <v>4214.671875</v>
      </c>
      <c r="F1538">
        <v>4214.671875</v>
      </c>
      <c r="G1538">
        <v>5375314093</v>
      </c>
    </row>
    <row r="1539" spans="1:7" x14ac:dyDescent="0.25">
      <c r="A1539" s="7">
        <v>43436</v>
      </c>
      <c r="B1539">
        <v>4200.7333980000003</v>
      </c>
      <c r="C1539">
        <v>4301.5195309999999</v>
      </c>
      <c r="D1539">
        <v>4110.9785160000001</v>
      </c>
      <c r="E1539">
        <v>4139.8779299999997</v>
      </c>
      <c r="F1539">
        <v>4139.8779299999997</v>
      </c>
      <c r="G1539">
        <v>5262697895</v>
      </c>
    </row>
    <row r="1540" spans="1:7" x14ac:dyDescent="0.25">
      <c r="A1540" s="7">
        <v>43437</v>
      </c>
      <c r="B1540">
        <v>4147.3237300000001</v>
      </c>
      <c r="C1540">
        <v>4155.9794920000004</v>
      </c>
      <c r="D1540">
        <v>3840.446289</v>
      </c>
      <c r="E1540">
        <v>3894.1308589999999</v>
      </c>
      <c r="F1540">
        <v>3894.1308589999999</v>
      </c>
      <c r="G1540">
        <v>5089570994</v>
      </c>
    </row>
    <row r="1541" spans="1:7" x14ac:dyDescent="0.25">
      <c r="A1541" s="7">
        <v>43438</v>
      </c>
      <c r="B1541">
        <v>3886.294922</v>
      </c>
      <c r="C1541">
        <v>4075.6276859999998</v>
      </c>
      <c r="D1541">
        <v>3832.75</v>
      </c>
      <c r="E1541">
        <v>3956.8937989999999</v>
      </c>
      <c r="F1541">
        <v>3956.8937989999999</v>
      </c>
      <c r="G1541">
        <v>5028069239</v>
      </c>
    </row>
    <row r="1542" spans="1:7" x14ac:dyDescent="0.25">
      <c r="A1542" s="7">
        <v>43439</v>
      </c>
      <c r="B1542">
        <v>3958.8947750000002</v>
      </c>
      <c r="C1542">
        <v>3969.5358890000002</v>
      </c>
      <c r="D1542">
        <v>3753.9948730000001</v>
      </c>
      <c r="E1542">
        <v>3753.9948730000001</v>
      </c>
      <c r="F1542">
        <v>3753.9948730000001</v>
      </c>
      <c r="G1542">
        <v>5302481574</v>
      </c>
    </row>
    <row r="1543" spans="1:7" x14ac:dyDescent="0.25">
      <c r="A1543" s="7">
        <v>43440</v>
      </c>
      <c r="B1543">
        <v>3754.0744629999999</v>
      </c>
      <c r="C1543">
        <v>3874.9660640000002</v>
      </c>
      <c r="D1543">
        <v>3521.101807</v>
      </c>
      <c r="E1543">
        <v>3521.101807</v>
      </c>
      <c r="F1543">
        <v>3521.101807</v>
      </c>
      <c r="G1543">
        <v>5878333109</v>
      </c>
    </row>
    <row r="1544" spans="1:7" x14ac:dyDescent="0.25">
      <c r="A1544" s="7">
        <v>43441</v>
      </c>
      <c r="B1544">
        <v>3512.5903320000002</v>
      </c>
      <c r="C1544">
        <v>3512.5903320000002</v>
      </c>
      <c r="D1544">
        <v>3280.22876</v>
      </c>
      <c r="E1544">
        <v>3419.9372560000002</v>
      </c>
      <c r="F1544">
        <v>3419.9372560000002</v>
      </c>
      <c r="G1544">
        <v>6835615448</v>
      </c>
    </row>
    <row r="1545" spans="1:7" x14ac:dyDescent="0.25">
      <c r="A1545" s="7">
        <v>43442</v>
      </c>
      <c r="B1545">
        <v>3421.9104000000002</v>
      </c>
      <c r="C1545">
        <v>3506.0434570000002</v>
      </c>
      <c r="D1545">
        <v>3350.650635</v>
      </c>
      <c r="E1545">
        <v>3476.1147460000002</v>
      </c>
      <c r="F1545">
        <v>3476.1147460000002</v>
      </c>
      <c r="G1545">
        <v>5305024497</v>
      </c>
    </row>
    <row r="1546" spans="1:7" x14ac:dyDescent="0.25">
      <c r="A1546" s="7">
        <v>43443</v>
      </c>
      <c r="B1546">
        <v>3473.227539</v>
      </c>
      <c r="C1546">
        <v>3685.305664</v>
      </c>
      <c r="D1546">
        <v>3469.0942380000001</v>
      </c>
      <c r="E1546">
        <v>3614.234375</v>
      </c>
      <c r="F1546">
        <v>3614.234375</v>
      </c>
      <c r="G1546">
        <v>4947372847</v>
      </c>
    </row>
    <row r="1547" spans="1:7" x14ac:dyDescent="0.25">
      <c r="A1547" s="7">
        <v>43444</v>
      </c>
      <c r="B1547">
        <v>3612.0463869999999</v>
      </c>
      <c r="C1547">
        <v>3647.3325199999999</v>
      </c>
      <c r="D1547">
        <v>3470.1445309999999</v>
      </c>
      <c r="E1547">
        <v>3502.6560060000002</v>
      </c>
      <c r="F1547">
        <v>3502.6560060000002</v>
      </c>
      <c r="G1547">
        <v>5020968740</v>
      </c>
    </row>
    <row r="1548" spans="1:7" x14ac:dyDescent="0.25">
      <c r="A1548" s="7">
        <v>43445</v>
      </c>
      <c r="B1548">
        <v>3497.5546880000002</v>
      </c>
      <c r="C1548">
        <v>3513.1850589999999</v>
      </c>
      <c r="D1548">
        <v>3392.25</v>
      </c>
      <c r="E1548">
        <v>3424.588135</v>
      </c>
      <c r="F1548">
        <v>3424.588135</v>
      </c>
      <c r="G1548">
        <v>4696765188</v>
      </c>
    </row>
    <row r="1549" spans="1:7" x14ac:dyDescent="0.25">
      <c r="A1549" s="7">
        <v>43446</v>
      </c>
      <c r="B1549">
        <v>3421.4582519999999</v>
      </c>
      <c r="C1549">
        <v>3534.2285160000001</v>
      </c>
      <c r="D1549">
        <v>3413.4814449999999</v>
      </c>
      <c r="E1549">
        <v>3486.9501949999999</v>
      </c>
      <c r="F1549">
        <v>3486.9501949999999</v>
      </c>
      <c r="G1549">
        <v>4139364829</v>
      </c>
    </row>
    <row r="1550" spans="1:7" x14ac:dyDescent="0.25">
      <c r="A1550" s="7">
        <v>43447</v>
      </c>
      <c r="B1550">
        <v>3487.8793949999999</v>
      </c>
      <c r="C1550">
        <v>3489.7395019999999</v>
      </c>
      <c r="D1550">
        <v>3298.1320799999999</v>
      </c>
      <c r="E1550">
        <v>3313.6772460000002</v>
      </c>
      <c r="F1550">
        <v>3313.6772460000002</v>
      </c>
      <c r="G1550">
        <v>4343372456</v>
      </c>
    </row>
    <row r="1551" spans="1:7" x14ac:dyDescent="0.25">
      <c r="A1551" s="7">
        <v>43448</v>
      </c>
      <c r="B1551">
        <v>3311.751953</v>
      </c>
      <c r="C1551">
        <v>3329.5559079999998</v>
      </c>
      <c r="D1551">
        <v>3206.5422359999998</v>
      </c>
      <c r="E1551">
        <v>3242.4848630000001</v>
      </c>
      <c r="F1551">
        <v>3242.4848630000001</v>
      </c>
      <c r="G1551">
        <v>4372763663</v>
      </c>
    </row>
    <row r="1552" spans="1:7" x14ac:dyDescent="0.25">
      <c r="A1552" s="7">
        <v>43449</v>
      </c>
      <c r="B1552">
        <v>3243.9975589999999</v>
      </c>
      <c r="C1552">
        <v>3275.3779300000001</v>
      </c>
      <c r="D1552">
        <v>3191.3034670000002</v>
      </c>
      <c r="E1552">
        <v>3236.7617190000001</v>
      </c>
      <c r="F1552">
        <v>3236.7617190000001</v>
      </c>
      <c r="G1552">
        <v>3551763561</v>
      </c>
    </row>
    <row r="1553" spans="1:7" x14ac:dyDescent="0.25">
      <c r="A1553" s="7">
        <v>43450</v>
      </c>
      <c r="B1553">
        <v>3236.2746579999998</v>
      </c>
      <c r="C1553">
        <v>3305.7531739999999</v>
      </c>
      <c r="D1553">
        <v>3233.8198240000002</v>
      </c>
      <c r="E1553">
        <v>3252.8391109999998</v>
      </c>
      <c r="F1553">
        <v>3252.8391109999998</v>
      </c>
      <c r="G1553">
        <v>3744248994</v>
      </c>
    </row>
    <row r="1554" spans="1:7" x14ac:dyDescent="0.25">
      <c r="A1554" s="7">
        <v>43451</v>
      </c>
      <c r="B1554">
        <v>3253.123047</v>
      </c>
      <c r="C1554">
        <v>3597.9179690000001</v>
      </c>
      <c r="D1554">
        <v>3253.123047</v>
      </c>
      <c r="E1554">
        <v>3545.8647460000002</v>
      </c>
      <c r="F1554">
        <v>3545.8647460000002</v>
      </c>
      <c r="G1554">
        <v>5409247918</v>
      </c>
    </row>
    <row r="1555" spans="1:7" x14ac:dyDescent="0.25">
      <c r="A1555" s="7">
        <v>43452</v>
      </c>
      <c r="B1555">
        <v>3544.7614749999998</v>
      </c>
      <c r="C1555">
        <v>3701.349365</v>
      </c>
      <c r="D1555">
        <v>3487.1691890000002</v>
      </c>
      <c r="E1555">
        <v>3696.0590820000002</v>
      </c>
      <c r="F1555">
        <v>3696.0590820000002</v>
      </c>
      <c r="G1555">
        <v>5911325473</v>
      </c>
    </row>
    <row r="1556" spans="1:7" x14ac:dyDescent="0.25">
      <c r="A1556" s="7">
        <v>43453</v>
      </c>
      <c r="B1556">
        <v>3706.8249510000001</v>
      </c>
      <c r="C1556">
        <v>3949.3229980000001</v>
      </c>
      <c r="D1556">
        <v>3687.2299800000001</v>
      </c>
      <c r="E1556">
        <v>3745.9506839999999</v>
      </c>
      <c r="F1556">
        <v>3745.9506839999999</v>
      </c>
      <c r="G1556">
        <v>6810689119</v>
      </c>
    </row>
    <row r="1557" spans="1:7" x14ac:dyDescent="0.25">
      <c r="A1557" s="7">
        <v>43454</v>
      </c>
      <c r="B1557">
        <v>3742.195068</v>
      </c>
      <c r="C1557">
        <v>4191.2285160000001</v>
      </c>
      <c r="D1557">
        <v>3728.9746089999999</v>
      </c>
      <c r="E1557">
        <v>4134.4414059999999</v>
      </c>
      <c r="F1557">
        <v>4134.4414059999999</v>
      </c>
      <c r="G1557">
        <v>8927129279</v>
      </c>
    </row>
    <row r="1558" spans="1:7" x14ac:dyDescent="0.25">
      <c r="A1558" s="7">
        <v>43455</v>
      </c>
      <c r="B1558">
        <v>4133.7036129999997</v>
      </c>
      <c r="C1558">
        <v>4198.4296880000002</v>
      </c>
      <c r="D1558">
        <v>3850.946289</v>
      </c>
      <c r="E1558">
        <v>3896.5437010000001</v>
      </c>
      <c r="F1558">
        <v>3896.5437010000001</v>
      </c>
      <c r="G1558">
        <v>7206015706</v>
      </c>
    </row>
    <row r="1559" spans="1:7" x14ac:dyDescent="0.25">
      <c r="A1559" s="7">
        <v>43456</v>
      </c>
      <c r="B1559">
        <v>3898.08374</v>
      </c>
      <c r="C1559">
        <v>4014.1826169999999</v>
      </c>
      <c r="D1559">
        <v>3855.7390140000002</v>
      </c>
      <c r="E1559">
        <v>4014.1826169999999</v>
      </c>
      <c r="F1559">
        <v>4014.1826169999999</v>
      </c>
      <c r="G1559">
        <v>5605823233</v>
      </c>
    </row>
    <row r="1560" spans="1:7" x14ac:dyDescent="0.25">
      <c r="A1560" s="7">
        <v>43457</v>
      </c>
      <c r="B1560">
        <v>4020.9946289999998</v>
      </c>
      <c r="C1560">
        <v>4085.7236330000001</v>
      </c>
      <c r="D1560">
        <v>3976.4057619999999</v>
      </c>
      <c r="E1560">
        <v>3998.9802249999998</v>
      </c>
      <c r="F1560">
        <v>3998.9802249999998</v>
      </c>
      <c r="G1560">
        <v>6151275490</v>
      </c>
    </row>
    <row r="1561" spans="1:7" x14ac:dyDescent="0.25">
      <c r="A1561" s="7">
        <v>43458</v>
      </c>
      <c r="B1561">
        <v>4000.3317870000001</v>
      </c>
      <c r="C1561">
        <v>4271.7924800000001</v>
      </c>
      <c r="D1561">
        <v>4000.3317870000001</v>
      </c>
      <c r="E1561">
        <v>4078.5991210000002</v>
      </c>
      <c r="F1561">
        <v>4078.5991210000002</v>
      </c>
      <c r="G1561">
        <v>7240968501</v>
      </c>
    </row>
    <row r="1562" spans="1:7" x14ac:dyDescent="0.25">
      <c r="A1562" s="7">
        <v>43459</v>
      </c>
      <c r="B1562">
        <v>4081.030518</v>
      </c>
      <c r="C1562">
        <v>4089.5615229999999</v>
      </c>
      <c r="D1562">
        <v>3760.0205080000001</v>
      </c>
      <c r="E1562">
        <v>3815.4907229999999</v>
      </c>
      <c r="F1562">
        <v>3815.4907229999999</v>
      </c>
      <c r="G1562">
        <v>6158207293</v>
      </c>
    </row>
    <row r="1563" spans="1:7" x14ac:dyDescent="0.25">
      <c r="A1563" s="7">
        <v>43460</v>
      </c>
      <c r="B1563">
        <v>3819.6667480000001</v>
      </c>
      <c r="C1563">
        <v>3893.3596189999998</v>
      </c>
      <c r="D1563">
        <v>3769.8637699999999</v>
      </c>
      <c r="E1563">
        <v>3857.297607</v>
      </c>
      <c r="F1563">
        <v>3857.297607</v>
      </c>
      <c r="G1563">
        <v>5326547918</v>
      </c>
    </row>
    <row r="1564" spans="1:7" x14ac:dyDescent="0.25">
      <c r="A1564" s="7">
        <v>43461</v>
      </c>
      <c r="B1564">
        <v>3854.6884770000001</v>
      </c>
      <c r="C1564">
        <v>3874.4169919999999</v>
      </c>
      <c r="D1564">
        <v>3645.4484859999998</v>
      </c>
      <c r="E1564">
        <v>3654.8334960000002</v>
      </c>
      <c r="F1564">
        <v>3654.8334960000002</v>
      </c>
      <c r="G1564">
        <v>5130222366</v>
      </c>
    </row>
    <row r="1565" spans="1:7" x14ac:dyDescent="0.25">
      <c r="A1565" s="7">
        <v>43462</v>
      </c>
      <c r="B1565">
        <v>3653.131836</v>
      </c>
      <c r="C1565">
        <v>3956.1359859999998</v>
      </c>
      <c r="D1565">
        <v>3642.6320799999999</v>
      </c>
      <c r="E1565">
        <v>3923.9187010000001</v>
      </c>
      <c r="F1565">
        <v>3923.9187010000001</v>
      </c>
      <c r="G1565">
        <v>5631554348</v>
      </c>
    </row>
    <row r="1566" spans="1:7" x14ac:dyDescent="0.25">
      <c r="A1566" s="7">
        <v>43463</v>
      </c>
      <c r="B1566">
        <v>3932.4916990000002</v>
      </c>
      <c r="C1566">
        <v>3963.758789</v>
      </c>
      <c r="D1566">
        <v>3820.4086910000001</v>
      </c>
      <c r="E1566">
        <v>3820.4086910000001</v>
      </c>
      <c r="F1566">
        <v>3820.4086910000001</v>
      </c>
      <c r="G1566">
        <v>4991655917</v>
      </c>
    </row>
    <row r="1567" spans="1:7" x14ac:dyDescent="0.25">
      <c r="A1567" s="7">
        <v>43464</v>
      </c>
      <c r="B1567">
        <v>3822.3847660000001</v>
      </c>
      <c r="C1567">
        <v>3901.9089359999998</v>
      </c>
      <c r="D1567">
        <v>3797.2192380000001</v>
      </c>
      <c r="E1567">
        <v>3865.9526369999999</v>
      </c>
      <c r="F1567">
        <v>3865.9526369999999</v>
      </c>
      <c r="G1567">
        <v>4770578575</v>
      </c>
    </row>
    <row r="1568" spans="1:7" x14ac:dyDescent="0.25">
      <c r="A1568" s="7">
        <v>43465</v>
      </c>
      <c r="B1568">
        <v>3866.8391109999998</v>
      </c>
      <c r="C1568">
        <v>3868.7429200000001</v>
      </c>
      <c r="D1568">
        <v>3725.867432</v>
      </c>
      <c r="E1568">
        <v>3742.7004390000002</v>
      </c>
      <c r="F1568">
        <v>3742.7004390000002</v>
      </c>
      <c r="G1568">
        <v>4661840806</v>
      </c>
    </row>
    <row r="1569" spans="1:7" x14ac:dyDescent="0.25">
      <c r="A1569" s="7">
        <v>43466</v>
      </c>
      <c r="B1569">
        <v>3746.7133789999998</v>
      </c>
      <c r="C1569">
        <v>3850.913818</v>
      </c>
      <c r="D1569">
        <v>3707.2312010000001</v>
      </c>
      <c r="E1569">
        <v>3843.5200199999999</v>
      </c>
      <c r="F1569">
        <v>3843.5200199999999</v>
      </c>
      <c r="G1569">
        <v>4324200990</v>
      </c>
    </row>
    <row r="1570" spans="1:7" x14ac:dyDescent="0.25">
      <c r="A1570" s="7">
        <v>43467</v>
      </c>
      <c r="B1570">
        <v>3849.2163089999999</v>
      </c>
      <c r="C1570">
        <v>3947.9812010000001</v>
      </c>
      <c r="D1570">
        <v>3817.4094239999999</v>
      </c>
      <c r="E1570">
        <v>3943.4094239999999</v>
      </c>
      <c r="F1570">
        <v>3943.4094239999999</v>
      </c>
      <c r="G1570">
        <v>5244856836</v>
      </c>
    </row>
    <row r="1571" spans="1:7" x14ac:dyDescent="0.25">
      <c r="A1571" s="7">
        <v>43468</v>
      </c>
      <c r="B1571">
        <v>3931.0485840000001</v>
      </c>
      <c r="C1571">
        <v>3935.6850589999999</v>
      </c>
      <c r="D1571">
        <v>3826.2229000000002</v>
      </c>
      <c r="E1571">
        <v>3836.741211</v>
      </c>
      <c r="F1571">
        <v>3836.741211</v>
      </c>
      <c r="G1571">
        <v>4530215219</v>
      </c>
    </row>
    <row r="1572" spans="1:7" x14ac:dyDescent="0.25">
      <c r="A1572" s="7">
        <v>43469</v>
      </c>
      <c r="B1572">
        <v>3832.040039</v>
      </c>
      <c r="C1572">
        <v>3865.9345699999999</v>
      </c>
      <c r="D1572">
        <v>3783.85376</v>
      </c>
      <c r="E1572">
        <v>3857.717529</v>
      </c>
      <c r="F1572">
        <v>3857.717529</v>
      </c>
      <c r="G1572">
        <v>4847965467</v>
      </c>
    </row>
    <row r="1573" spans="1:7" x14ac:dyDescent="0.25">
      <c r="A1573" s="7">
        <v>43470</v>
      </c>
      <c r="B1573">
        <v>3851.9738769999999</v>
      </c>
      <c r="C1573">
        <v>3904.9030760000001</v>
      </c>
      <c r="D1573">
        <v>3836.9001459999999</v>
      </c>
      <c r="E1573">
        <v>3845.1945799999999</v>
      </c>
      <c r="F1573">
        <v>3845.1945799999999</v>
      </c>
      <c r="G1573">
        <v>5137609824</v>
      </c>
    </row>
    <row r="1574" spans="1:7" x14ac:dyDescent="0.25">
      <c r="A1574" s="7">
        <v>43471</v>
      </c>
      <c r="B1574">
        <v>3836.5190429999998</v>
      </c>
      <c r="C1574">
        <v>4093.2973630000001</v>
      </c>
      <c r="D1574">
        <v>3826.5131839999999</v>
      </c>
      <c r="E1574">
        <v>4076.632568</v>
      </c>
      <c r="F1574">
        <v>4076.632568</v>
      </c>
      <c r="G1574">
        <v>5597027440</v>
      </c>
    </row>
    <row r="1575" spans="1:7" x14ac:dyDescent="0.25">
      <c r="A1575" s="7">
        <v>43472</v>
      </c>
      <c r="B1575">
        <v>4078.584961</v>
      </c>
      <c r="C1575">
        <v>4092.6135250000002</v>
      </c>
      <c r="D1575">
        <v>4020.8940429999998</v>
      </c>
      <c r="E1575">
        <v>4025.2482909999999</v>
      </c>
      <c r="F1575">
        <v>4025.2482909999999</v>
      </c>
      <c r="G1575">
        <v>5228625637</v>
      </c>
    </row>
    <row r="1576" spans="1:7" x14ac:dyDescent="0.25">
      <c r="A1576" s="7">
        <v>43473</v>
      </c>
      <c r="B1576">
        <v>4028.4721679999998</v>
      </c>
      <c r="C1576">
        <v>4109.0209960000002</v>
      </c>
      <c r="D1576">
        <v>3996.9553219999998</v>
      </c>
      <c r="E1576">
        <v>4030.8479000000002</v>
      </c>
      <c r="F1576">
        <v>4030.8479000000002</v>
      </c>
      <c r="G1576">
        <v>5306593305</v>
      </c>
    </row>
    <row r="1577" spans="1:7" x14ac:dyDescent="0.25">
      <c r="A1577" s="7">
        <v>43474</v>
      </c>
      <c r="B1577">
        <v>4031.5520019999999</v>
      </c>
      <c r="C1577">
        <v>4068.4035640000002</v>
      </c>
      <c r="D1577">
        <v>4022.6628420000002</v>
      </c>
      <c r="E1577">
        <v>4035.2963869999999</v>
      </c>
      <c r="F1577">
        <v>4035.2963869999999</v>
      </c>
      <c r="G1577">
        <v>5115905225</v>
      </c>
    </row>
    <row r="1578" spans="1:7" x14ac:dyDescent="0.25">
      <c r="A1578" s="7">
        <v>43475</v>
      </c>
      <c r="B1578">
        <v>4034.4113769999999</v>
      </c>
      <c r="C1578">
        <v>4064.0666500000002</v>
      </c>
      <c r="D1578">
        <v>3659.1745609999998</v>
      </c>
      <c r="E1578">
        <v>3678.9245609999998</v>
      </c>
      <c r="F1578">
        <v>3678.9245609999998</v>
      </c>
      <c r="G1578">
        <v>6874143796</v>
      </c>
    </row>
    <row r="1579" spans="1:7" x14ac:dyDescent="0.25">
      <c r="A1579" s="7">
        <v>43476</v>
      </c>
      <c r="B1579">
        <v>3674.0153810000002</v>
      </c>
      <c r="C1579">
        <v>3713.881836</v>
      </c>
      <c r="D1579">
        <v>3653.0698240000002</v>
      </c>
      <c r="E1579">
        <v>3687.3654790000001</v>
      </c>
      <c r="F1579">
        <v>3687.3654790000001</v>
      </c>
      <c r="G1579">
        <v>5538712865</v>
      </c>
    </row>
    <row r="1580" spans="1:7" x14ac:dyDescent="0.25">
      <c r="A1580" s="7">
        <v>43477</v>
      </c>
      <c r="B1580">
        <v>3686.9731449999999</v>
      </c>
      <c r="C1580">
        <v>3698.9782709999999</v>
      </c>
      <c r="D1580">
        <v>3653.8107909999999</v>
      </c>
      <c r="E1580">
        <v>3661.3010250000002</v>
      </c>
      <c r="F1580">
        <v>3661.3010250000002</v>
      </c>
      <c r="G1580">
        <v>4778170883</v>
      </c>
    </row>
    <row r="1581" spans="1:7" x14ac:dyDescent="0.25">
      <c r="A1581" s="7">
        <v>43478</v>
      </c>
      <c r="B1581">
        <v>3658.868164</v>
      </c>
      <c r="C1581">
        <v>3674.76001</v>
      </c>
      <c r="D1581">
        <v>3544.9272460000002</v>
      </c>
      <c r="E1581">
        <v>3552.953125</v>
      </c>
      <c r="F1581">
        <v>3552.953125</v>
      </c>
      <c r="G1581">
        <v>4681302466</v>
      </c>
    </row>
    <row r="1582" spans="1:7" x14ac:dyDescent="0.25">
      <c r="A1582" s="7">
        <v>43479</v>
      </c>
      <c r="B1582">
        <v>3557.3110350000002</v>
      </c>
      <c r="C1582">
        <v>3727.836182</v>
      </c>
      <c r="D1582">
        <v>3552.2851559999999</v>
      </c>
      <c r="E1582">
        <v>3706.0522460000002</v>
      </c>
      <c r="F1582">
        <v>3706.0522460000002</v>
      </c>
      <c r="G1582">
        <v>5651384490</v>
      </c>
    </row>
    <row r="1583" spans="1:7" x14ac:dyDescent="0.25">
      <c r="A1583" s="7">
        <v>43480</v>
      </c>
      <c r="B1583">
        <v>3704.2163089999999</v>
      </c>
      <c r="C1583">
        <v>3720.1533199999999</v>
      </c>
      <c r="D1583">
        <v>3619.9492190000001</v>
      </c>
      <c r="E1583">
        <v>3630.6752929999998</v>
      </c>
      <c r="F1583">
        <v>3630.6752929999998</v>
      </c>
      <c r="G1583">
        <v>5537192302</v>
      </c>
    </row>
    <row r="1584" spans="1:7" x14ac:dyDescent="0.25">
      <c r="A1584" s="7">
        <v>43481</v>
      </c>
      <c r="B1584">
        <v>3631.5097660000001</v>
      </c>
      <c r="C1584">
        <v>3685.7770999999998</v>
      </c>
      <c r="D1584">
        <v>3624.6733399999998</v>
      </c>
      <c r="E1584">
        <v>3655.006836</v>
      </c>
      <c r="F1584">
        <v>3655.006836</v>
      </c>
      <c r="G1584">
        <v>5394457145</v>
      </c>
    </row>
    <row r="1585" spans="1:7" x14ac:dyDescent="0.25">
      <c r="A1585" s="7">
        <v>43482</v>
      </c>
      <c r="B1585">
        <v>3651.8710940000001</v>
      </c>
      <c r="C1585">
        <v>3680.1359859999998</v>
      </c>
      <c r="D1585">
        <v>3621.9609380000002</v>
      </c>
      <c r="E1585">
        <v>3678.5639649999998</v>
      </c>
      <c r="F1585">
        <v>3678.5639649999998</v>
      </c>
      <c r="G1585">
        <v>5464420383</v>
      </c>
    </row>
    <row r="1586" spans="1:7" x14ac:dyDescent="0.25">
      <c r="A1586" s="7">
        <v>43483</v>
      </c>
      <c r="B1586">
        <v>3677.9904790000001</v>
      </c>
      <c r="C1586">
        <v>3682.5200199999999</v>
      </c>
      <c r="D1586">
        <v>3637.0808109999998</v>
      </c>
      <c r="E1586">
        <v>3657.8393550000001</v>
      </c>
      <c r="F1586">
        <v>3657.8393550000001</v>
      </c>
      <c r="G1586">
        <v>5002961727</v>
      </c>
    </row>
    <row r="1587" spans="1:7" x14ac:dyDescent="0.25">
      <c r="A1587" s="7">
        <v>43484</v>
      </c>
      <c r="B1587">
        <v>3652.3779300000001</v>
      </c>
      <c r="C1587">
        <v>3758.5334469999998</v>
      </c>
      <c r="D1587">
        <v>3652.3779300000001</v>
      </c>
      <c r="E1587">
        <v>3728.5683589999999</v>
      </c>
      <c r="F1587">
        <v>3728.5683589999999</v>
      </c>
      <c r="G1587">
        <v>5955691380</v>
      </c>
    </row>
    <row r="1588" spans="1:7" x14ac:dyDescent="0.25">
      <c r="A1588" s="7">
        <v>43485</v>
      </c>
      <c r="B1588">
        <v>3725.4460450000001</v>
      </c>
      <c r="C1588">
        <v>3743.3879390000002</v>
      </c>
      <c r="D1588">
        <v>3583.0195309999999</v>
      </c>
      <c r="E1588">
        <v>3601.013672</v>
      </c>
      <c r="F1588">
        <v>3601.013672</v>
      </c>
      <c r="G1588">
        <v>5582489560</v>
      </c>
    </row>
    <row r="1589" spans="1:7" x14ac:dyDescent="0.25">
      <c r="A1589" s="7">
        <v>43486</v>
      </c>
      <c r="B1589">
        <v>3600.3728030000002</v>
      </c>
      <c r="C1589">
        <v>3608.8408199999999</v>
      </c>
      <c r="D1589">
        <v>3558.5371089999999</v>
      </c>
      <c r="E1589">
        <v>3576.032471</v>
      </c>
      <c r="F1589">
        <v>3576.032471</v>
      </c>
      <c r="G1589">
        <v>5004347059</v>
      </c>
    </row>
    <row r="1590" spans="1:7" x14ac:dyDescent="0.25">
      <c r="A1590" s="7">
        <v>43487</v>
      </c>
      <c r="B1590">
        <v>3575.0812989999999</v>
      </c>
      <c r="C1590">
        <v>3620.7465820000002</v>
      </c>
      <c r="D1590">
        <v>3539.7214359999998</v>
      </c>
      <c r="E1590">
        <v>3604.5771479999999</v>
      </c>
      <c r="F1590">
        <v>3604.5771479999999</v>
      </c>
      <c r="G1590">
        <v>5313623556</v>
      </c>
    </row>
    <row r="1591" spans="1:7" x14ac:dyDescent="0.25">
      <c r="A1591" s="7">
        <v>43488</v>
      </c>
      <c r="B1591">
        <v>3605.5571289999998</v>
      </c>
      <c r="C1591">
        <v>3623.0678710000002</v>
      </c>
      <c r="D1591">
        <v>3565.3139649999998</v>
      </c>
      <c r="E1591">
        <v>3585.123047</v>
      </c>
      <c r="F1591">
        <v>3585.123047</v>
      </c>
      <c r="G1591">
        <v>5433755649</v>
      </c>
    </row>
    <row r="1592" spans="1:7" x14ac:dyDescent="0.25">
      <c r="A1592" s="7">
        <v>43489</v>
      </c>
      <c r="B1592">
        <v>3584.5002439999998</v>
      </c>
      <c r="C1592">
        <v>3616.0874020000001</v>
      </c>
      <c r="D1592">
        <v>3569.0927729999999</v>
      </c>
      <c r="E1592">
        <v>3600.8654790000001</v>
      </c>
      <c r="F1592">
        <v>3600.8654790000001</v>
      </c>
      <c r="G1592">
        <v>5262869046</v>
      </c>
    </row>
    <row r="1593" spans="1:7" x14ac:dyDescent="0.25">
      <c r="A1593" s="7">
        <v>43490</v>
      </c>
      <c r="B1593">
        <v>3607.3903810000002</v>
      </c>
      <c r="C1593">
        <v>3612.9277339999999</v>
      </c>
      <c r="D1593">
        <v>3575.5974120000001</v>
      </c>
      <c r="E1593">
        <v>3599.7658689999998</v>
      </c>
      <c r="F1593">
        <v>3599.7658689999998</v>
      </c>
      <c r="G1593">
        <v>5265847539</v>
      </c>
    </row>
    <row r="1594" spans="1:7" x14ac:dyDescent="0.25">
      <c r="A1594" s="7">
        <v>43491</v>
      </c>
      <c r="B1594">
        <v>3599.7153320000002</v>
      </c>
      <c r="C1594">
        <v>3654.9331050000001</v>
      </c>
      <c r="D1594">
        <v>3593.3459469999998</v>
      </c>
      <c r="E1594">
        <v>3602.4604490000002</v>
      </c>
      <c r="F1594">
        <v>3602.4604490000002</v>
      </c>
      <c r="G1594">
        <v>5098183235</v>
      </c>
    </row>
    <row r="1595" spans="1:7" x14ac:dyDescent="0.25">
      <c r="A1595" s="7">
        <v>43492</v>
      </c>
      <c r="B1595">
        <v>3604.6872560000002</v>
      </c>
      <c r="C1595">
        <v>3612.6713869999999</v>
      </c>
      <c r="D1595">
        <v>3567.2458499999998</v>
      </c>
      <c r="E1595">
        <v>3583.9658199999999</v>
      </c>
      <c r="F1595">
        <v>3583.9658199999999</v>
      </c>
      <c r="G1595">
        <v>5570752966</v>
      </c>
    </row>
    <row r="1596" spans="1:7" x14ac:dyDescent="0.25">
      <c r="A1596" s="7">
        <v>43493</v>
      </c>
      <c r="B1596">
        <v>3584.283203</v>
      </c>
      <c r="C1596">
        <v>3586.7509770000001</v>
      </c>
      <c r="D1596">
        <v>3439.2329100000002</v>
      </c>
      <c r="E1596">
        <v>3470.4504390000002</v>
      </c>
      <c r="F1596">
        <v>3470.4504390000002</v>
      </c>
      <c r="G1596">
        <v>6908930483</v>
      </c>
    </row>
    <row r="1597" spans="1:7" x14ac:dyDescent="0.25">
      <c r="A1597" s="7">
        <v>43494</v>
      </c>
      <c r="B1597">
        <v>3468.8701169999999</v>
      </c>
      <c r="C1597">
        <v>3476.0654300000001</v>
      </c>
      <c r="D1597">
        <v>3400.8198240000002</v>
      </c>
      <c r="E1597">
        <v>3448.116943</v>
      </c>
      <c r="F1597">
        <v>3448.116943</v>
      </c>
      <c r="G1597">
        <v>5897159493</v>
      </c>
    </row>
    <row r="1598" spans="1:7" x14ac:dyDescent="0.25">
      <c r="A1598" s="7">
        <v>43495</v>
      </c>
      <c r="B1598">
        <v>3443.8969729999999</v>
      </c>
      <c r="C1598">
        <v>3495.1748050000001</v>
      </c>
      <c r="D1598">
        <v>3429.3879390000002</v>
      </c>
      <c r="E1598">
        <v>3486.1816410000001</v>
      </c>
      <c r="F1598">
        <v>3486.1816410000001</v>
      </c>
      <c r="G1598">
        <v>5955112627</v>
      </c>
    </row>
    <row r="1599" spans="1:7" x14ac:dyDescent="0.25">
      <c r="A1599" s="7">
        <v>43496</v>
      </c>
      <c r="B1599">
        <v>3485.4091800000001</v>
      </c>
      <c r="C1599">
        <v>3504.804932</v>
      </c>
      <c r="D1599">
        <v>3447.9157709999999</v>
      </c>
      <c r="E1599">
        <v>3457.7927249999998</v>
      </c>
      <c r="F1599">
        <v>3457.7927249999998</v>
      </c>
      <c r="G1599">
        <v>5831198271</v>
      </c>
    </row>
    <row r="1600" spans="1:7" x14ac:dyDescent="0.25">
      <c r="A1600" s="7">
        <v>43497</v>
      </c>
      <c r="B1600">
        <v>3460.5471189999998</v>
      </c>
      <c r="C1600">
        <v>3501.9541020000001</v>
      </c>
      <c r="D1600">
        <v>3431.5915530000002</v>
      </c>
      <c r="E1600">
        <v>3487.9453130000002</v>
      </c>
      <c r="F1600">
        <v>3487.9453130000002</v>
      </c>
      <c r="G1600">
        <v>5422926707</v>
      </c>
    </row>
    <row r="1601" spans="1:7" x14ac:dyDescent="0.25">
      <c r="A1601" s="7">
        <v>43498</v>
      </c>
      <c r="B1601">
        <v>3484.6259770000001</v>
      </c>
      <c r="C1601">
        <v>3523.2873540000001</v>
      </c>
      <c r="D1601">
        <v>3467.5747070000002</v>
      </c>
      <c r="E1601">
        <v>3521.0607909999999</v>
      </c>
      <c r="F1601">
        <v>3521.0607909999999</v>
      </c>
      <c r="G1601">
        <v>5071623601</v>
      </c>
    </row>
    <row r="1602" spans="1:7" x14ac:dyDescent="0.25">
      <c r="A1602" s="7">
        <v>43499</v>
      </c>
      <c r="B1602">
        <v>3516.1396479999999</v>
      </c>
      <c r="C1602">
        <v>3521.3881839999999</v>
      </c>
      <c r="D1602">
        <v>3447.9243160000001</v>
      </c>
      <c r="E1602">
        <v>3464.0134280000002</v>
      </c>
      <c r="F1602">
        <v>3464.0134280000002</v>
      </c>
      <c r="G1602">
        <v>5043937584</v>
      </c>
    </row>
    <row r="1603" spans="1:7" x14ac:dyDescent="0.25">
      <c r="A1603" s="7">
        <v>43500</v>
      </c>
      <c r="B1603">
        <v>3467.2116700000001</v>
      </c>
      <c r="C1603">
        <v>3476.2238769999999</v>
      </c>
      <c r="D1603">
        <v>3442.586914</v>
      </c>
      <c r="E1603">
        <v>3459.1540530000002</v>
      </c>
      <c r="F1603">
        <v>3459.1540530000002</v>
      </c>
      <c r="G1603">
        <v>5332718886</v>
      </c>
    </row>
    <row r="1604" spans="1:7" x14ac:dyDescent="0.25">
      <c r="A1604" s="7">
        <v>43501</v>
      </c>
      <c r="B1604">
        <v>3454.9509280000002</v>
      </c>
      <c r="C1604">
        <v>3478.148193</v>
      </c>
      <c r="D1604">
        <v>3451.9370119999999</v>
      </c>
      <c r="E1604">
        <v>3466.357422</v>
      </c>
      <c r="F1604">
        <v>3466.357422</v>
      </c>
      <c r="G1604">
        <v>5227549545</v>
      </c>
    </row>
    <row r="1605" spans="1:7" x14ac:dyDescent="0.25">
      <c r="A1605" s="7">
        <v>43502</v>
      </c>
      <c r="B1605">
        <v>3469.091797</v>
      </c>
      <c r="C1605">
        <v>3469.091797</v>
      </c>
      <c r="D1605">
        <v>3398.5654300000001</v>
      </c>
      <c r="E1605">
        <v>3413.7678219999998</v>
      </c>
      <c r="F1605">
        <v>3413.7678219999998</v>
      </c>
      <c r="G1605">
        <v>5482196038</v>
      </c>
    </row>
    <row r="1606" spans="1:7" x14ac:dyDescent="0.25">
      <c r="A1606" s="7">
        <v>43503</v>
      </c>
      <c r="B1606">
        <v>3414.929443</v>
      </c>
      <c r="C1606">
        <v>3427.945557</v>
      </c>
      <c r="D1606">
        <v>3394.2185060000002</v>
      </c>
      <c r="E1606">
        <v>3399.4716800000001</v>
      </c>
      <c r="F1606">
        <v>3399.4716800000001</v>
      </c>
      <c r="G1606">
        <v>5004962683</v>
      </c>
    </row>
    <row r="1607" spans="1:7" x14ac:dyDescent="0.25">
      <c r="A1607" s="7">
        <v>43504</v>
      </c>
      <c r="B1607">
        <v>3401.3764649999998</v>
      </c>
      <c r="C1607">
        <v>3695.6140140000002</v>
      </c>
      <c r="D1607">
        <v>3391.023682</v>
      </c>
      <c r="E1607">
        <v>3666.7802729999999</v>
      </c>
      <c r="F1607">
        <v>3666.7802729999999</v>
      </c>
      <c r="G1607">
        <v>7735623101</v>
      </c>
    </row>
    <row r="1608" spans="1:7" x14ac:dyDescent="0.25">
      <c r="A1608" s="7">
        <v>43505</v>
      </c>
      <c r="B1608">
        <v>3671.5859380000002</v>
      </c>
      <c r="C1608">
        <v>3679.9414059999999</v>
      </c>
      <c r="D1608">
        <v>3646.5593260000001</v>
      </c>
      <c r="E1608">
        <v>3671.2036130000001</v>
      </c>
      <c r="F1608">
        <v>3671.2036130000001</v>
      </c>
      <c r="G1608">
        <v>6158833645</v>
      </c>
    </row>
    <row r="1609" spans="1:7" x14ac:dyDescent="0.25">
      <c r="A1609" s="7">
        <v>43506</v>
      </c>
      <c r="B1609">
        <v>3673.2014159999999</v>
      </c>
      <c r="C1609">
        <v>3695.0361330000001</v>
      </c>
      <c r="D1609">
        <v>3640.9799800000001</v>
      </c>
      <c r="E1609">
        <v>3690.188232</v>
      </c>
      <c r="F1609">
        <v>3690.188232</v>
      </c>
      <c r="G1609">
        <v>6282256903</v>
      </c>
    </row>
    <row r="1610" spans="1:7" x14ac:dyDescent="0.25">
      <c r="A1610" s="7">
        <v>43507</v>
      </c>
      <c r="B1610">
        <v>3695.6130370000001</v>
      </c>
      <c r="C1610">
        <v>3695.6130370000001</v>
      </c>
      <c r="D1610">
        <v>3642.2878420000002</v>
      </c>
      <c r="E1610">
        <v>3648.430664</v>
      </c>
      <c r="F1610">
        <v>3648.430664</v>
      </c>
      <c r="G1610">
        <v>6277056434</v>
      </c>
    </row>
    <row r="1611" spans="1:7" x14ac:dyDescent="0.25">
      <c r="A1611" s="7">
        <v>43508</v>
      </c>
      <c r="B1611">
        <v>3642.751953</v>
      </c>
      <c r="C1611">
        <v>3668.586914</v>
      </c>
      <c r="D1611">
        <v>3618.556885</v>
      </c>
      <c r="E1611">
        <v>3653.5285640000002</v>
      </c>
      <c r="F1611">
        <v>3653.5285640000002</v>
      </c>
      <c r="G1611">
        <v>6480384532</v>
      </c>
    </row>
    <row r="1612" spans="1:7" x14ac:dyDescent="0.25">
      <c r="A1612" s="7">
        <v>43509</v>
      </c>
      <c r="B1612">
        <v>3653.6040039999998</v>
      </c>
      <c r="C1612">
        <v>3669.7465820000002</v>
      </c>
      <c r="D1612">
        <v>3617.2463379999999</v>
      </c>
      <c r="E1612">
        <v>3632.070557</v>
      </c>
      <c r="F1612">
        <v>3632.070557</v>
      </c>
      <c r="G1612">
        <v>6438903823</v>
      </c>
    </row>
    <row r="1613" spans="1:7" x14ac:dyDescent="0.25">
      <c r="A1613" s="7">
        <v>43510</v>
      </c>
      <c r="B1613">
        <v>3631.1701659999999</v>
      </c>
      <c r="C1613">
        <v>3646.2565920000002</v>
      </c>
      <c r="D1613">
        <v>3607.6977539999998</v>
      </c>
      <c r="E1613">
        <v>3616.8808589999999</v>
      </c>
      <c r="F1613">
        <v>3616.8808589999999</v>
      </c>
      <c r="G1613">
        <v>6271044418</v>
      </c>
    </row>
    <row r="1614" spans="1:7" x14ac:dyDescent="0.25">
      <c r="A1614" s="7">
        <v>43511</v>
      </c>
      <c r="B1614">
        <v>3617.3684079999998</v>
      </c>
      <c r="C1614">
        <v>3647.7951659999999</v>
      </c>
      <c r="D1614">
        <v>3608.2065429999998</v>
      </c>
      <c r="E1614">
        <v>3620.8107909999999</v>
      </c>
      <c r="F1614">
        <v>3620.8107909999999</v>
      </c>
      <c r="G1614">
        <v>6091952231</v>
      </c>
    </row>
    <row r="1615" spans="1:7" x14ac:dyDescent="0.25">
      <c r="A1615" s="7">
        <v>43512</v>
      </c>
      <c r="B1615">
        <v>3615.2702640000002</v>
      </c>
      <c r="C1615">
        <v>3652.8413089999999</v>
      </c>
      <c r="D1615">
        <v>3615.2702640000002</v>
      </c>
      <c r="E1615">
        <v>3629.7875979999999</v>
      </c>
      <c r="F1615">
        <v>3629.7875979999999</v>
      </c>
      <c r="G1615">
        <v>5934744052</v>
      </c>
    </row>
    <row r="1616" spans="1:7" x14ac:dyDescent="0.25">
      <c r="A1616" s="7">
        <v>43513</v>
      </c>
      <c r="B1616">
        <v>3633.359375</v>
      </c>
      <c r="C1616">
        <v>3680.5373540000001</v>
      </c>
      <c r="D1616">
        <v>3619.1821289999998</v>
      </c>
      <c r="E1616">
        <v>3673.836182</v>
      </c>
      <c r="F1616">
        <v>3673.836182</v>
      </c>
      <c r="G1616">
        <v>7039512503</v>
      </c>
    </row>
    <row r="1617" spans="1:7" x14ac:dyDescent="0.25">
      <c r="A1617" s="7">
        <v>43514</v>
      </c>
      <c r="B1617">
        <v>3671.3698730000001</v>
      </c>
      <c r="C1617">
        <v>3936.665039</v>
      </c>
      <c r="D1617">
        <v>3669.982422</v>
      </c>
      <c r="E1617">
        <v>3915.7143550000001</v>
      </c>
      <c r="F1617">
        <v>3915.7143550000001</v>
      </c>
      <c r="G1617">
        <v>9908216640</v>
      </c>
    </row>
    <row r="1618" spans="1:7" x14ac:dyDescent="0.25">
      <c r="A1618" s="7">
        <v>43515</v>
      </c>
      <c r="B1618">
        <v>3911.6616210000002</v>
      </c>
      <c r="C1618">
        <v>4010.8793949999999</v>
      </c>
      <c r="D1618">
        <v>3908.1530760000001</v>
      </c>
      <c r="E1618">
        <v>3947.094482</v>
      </c>
      <c r="F1618">
        <v>3947.094482</v>
      </c>
      <c r="G1618">
        <v>9933626655</v>
      </c>
    </row>
    <row r="1619" spans="1:7" x14ac:dyDescent="0.25">
      <c r="A1619" s="7">
        <v>43516</v>
      </c>
      <c r="B1619">
        <v>3946.6850589999999</v>
      </c>
      <c r="C1619">
        <v>4000.486328</v>
      </c>
      <c r="D1619">
        <v>3926.2468260000001</v>
      </c>
      <c r="E1619">
        <v>3999.820557</v>
      </c>
      <c r="F1619">
        <v>3999.820557</v>
      </c>
      <c r="G1619">
        <v>8693373948</v>
      </c>
    </row>
    <row r="1620" spans="1:7" x14ac:dyDescent="0.25">
      <c r="A1620" s="7">
        <v>43517</v>
      </c>
      <c r="B1620">
        <v>4000.256836</v>
      </c>
      <c r="C1620">
        <v>4010.0095209999999</v>
      </c>
      <c r="D1620">
        <v>3940.108154</v>
      </c>
      <c r="E1620">
        <v>3954.118164</v>
      </c>
      <c r="F1620">
        <v>3954.118164</v>
      </c>
      <c r="G1620">
        <v>7775128102</v>
      </c>
    </row>
    <row r="1621" spans="1:7" x14ac:dyDescent="0.25">
      <c r="A1621" s="7">
        <v>43518</v>
      </c>
      <c r="B1621">
        <v>3952.4064939999998</v>
      </c>
      <c r="C1621">
        <v>4006.5383299999999</v>
      </c>
      <c r="D1621">
        <v>3950.8164059999999</v>
      </c>
      <c r="E1621">
        <v>4005.5266109999998</v>
      </c>
      <c r="F1621">
        <v>4005.5266109999998</v>
      </c>
      <c r="G1621">
        <v>7826525254</v>
      </c>
    </row>
    <row r="1622" spans="1:7" x14ac:dyDescent="0.25">
      <c r="A1622" s="7">
        <v>43519</v>
      </c>
      <c r="B1622">
        <v>3998.91626</v>
      </c>
      <c r="C1622">
        <v>4166.2861329999996</v>
      </c>
      <c r="D1622">
        <v>3968.726807</v>
      </c>
      <c r="E1622">
        <v>4142.5268550000001</v>
      </c>
      <c r="F1622">
        <v>4142.5268550000001</v>
      </c>
      <c r="G1622">
        <v>8922258316</v>
      </c>
    </row>
    <row r="1623" spans="1:7" x14ac:dyDescent="0.25">
      <c r="A1623" s="7">
        <v>43520</v>
      </c>
      <c r="B1623">
        <v>4145.4580079999996</v>
      </c>
      <c r="C1623">
        <v>4210.6416019999997</v>
      </c>
      <c r="D1623">
        <v>3793.7089839999999</v>
      </c>
      <c r="E1623">
        <v>3810.42749</v>
      </c>
      <c r="F1623">
        <v>3810.42749</v>
      </c>
      <c r="G1623">
        <v>10794227451</v>
      </c>
    </row>
    <row r="1624" spans="1:7" x14ac:dyDescent="0.25">
      <c r="A1624" s="7">
        <v>43521</v>
      </c>
      <c r="B1624">
        <v>3807.0024410000001</v>
      </c>
      <c r="C1624">
        <v>3913.7072750000002</v>
      </c>
      <c r="D1624">
        <v>3807.0024410000001</v>
      </c>
      <c r="E1624">
        <v>3882.696289</v>
      </c>
      <c r="F1624">
        <v>3882.696289</v>
      </c>
      <c r="G1624">
        <v>9318796067</v>
      </c>
    </row>
    <row r="1625" spans="1:7" x14ac:dyDescent="0.25">
      <c r="A1625" s="7">
        <v>43522</v>
      </c>
      <c r="B1625">
        <v>3878.6972660000001</v>
      </c>
      <c r="C1625">
        <v>3891.578857</v>
      </c>
      <c r="D1625">
        <v>3837.986328</v>
      </c>
      <c r="E1625">
        <v>3854.3579100000002</v>
      </c>
      <c r="F1625">
        <v>3854.3579100000002</v>
      </c>
      <c r="G1625">
        <v>7931218996</v>
      </c>
    </row>
    <row r="1626" spans="1:7" x14ac:dyDescent="0.25">
      <c r="A1626" s="7">
        <v>43523</v>
      </c>
      <c r="B1626">
        <v>3857.4797359999998</v>
      </c>
      <c r="C1626">
        <v>3888.80249</v>
      </c>
      <c r="D1626">
        <v>3787.0588379999999</v>
      </c>
      <c r="E1626">
        <v>3851.0473630000001</v>
      </c>
      <c r="F1626">
        <v>3851.0473630000001</v>
      </c>
      <c r="G1626">
        <v>8301309684</v>
      </c>
    </row>
    <row r="1627" spans="1:7" x14ac:dyDescent="0.25">
      <c r="A1627" s="7">
        <v>43524</v>
      </c>
      <c r="B1627">
        <v>3848.2619629999999</v>
      </c>
      <c r="C1627">
        <v>3906.0583499999998</v>
      </c>
      <c r="D1627">
        <v>3845.821289</v>
      </c>
      <c r="E1627">
        <v>3854.7854000000002</v>
      </c>
      <c r="F1627">
        <v>3854.7854000000002</v>
      </c>
      <c r="G1627">
        <v>8399767798</v>
      </c>
    </row>
    <row r="1628" spans="1:7" x14ac:dyDescent="0.25">
      <c r="A1628" s="7">
        <v>43525</v>
      </c>
      <c r="B1628">
        <v>3853.7570799999999</v>
      </c>
      <c r="C1628">
        <v>3907.7954100000002</v>
      </c>
      <c r="D1628">
        <v>3851.6923830000001</v>
      </c>
      <c r="E1628">
        <v>3859.58374</v>
      </c>
      <c r="F1628">
        <v>3859.58374</v>
      </c>
      <c r="G1628">
        <v>7661247975</v>
      </c>
    </row>
    <row r="1629" spans="1:7" x14ac:dyDescent="0.25">
      <c r="A1629" s="7">
        <v>43526</v>
      </c>
      <c r="B1629">
        <v>3855.318115</v>
      </c>
      <c r="C1629">
        <v>3874.607422</v>
      </c>
      <c r="D1629">
        <v>3832.1279300000001</v>
      </c>
      <c r="E1629">
        <v>3864.415039</v>
      </c>
      <c r="F1629">
        <v>3864.415039</v>
      </c>
      <c r="G1629">
        <v>7578786076</v>
      </c>
    </row>
    <row r="1630" spans="1:7" x14ac:dyDescent="0.25">
      <c r="A1630" s="7">
        <v>43527</v>
      </c>
      <c r="B1630">
        <v>3862.2661130000001</v>
      </c>
      <c r="C1630">
        <v>3875.483643</v>
      </c>
      <c r="D1630">
        <v>3836.9057619999999</v>
      </c>
      <c r="E1630">
        <v>3847.1757809999999</v>
      </c>
      <c r="F1630">
        <v>3847.1757809999999</v>
      </c>
      <c r="G1630">
        <v>7253558152</v>
      </c>
    </row>
    <row r="1631" spans="1:7" x14ac:dyDescent="0.25">
      <c r="A1631" s="7">
        <v>43528</v>
      </c>
      <c r="B1631">
        <v>3845.0915530000002</v>
      </c>
      <c r="C1631">
        <v>3867.381836</v>
      </c>
      <c r="D1631">
        <v>3733.7497560000002</v>
      </c>
      <c r="E1631">
        <v>3761.5571289999998</v>
      </c>
      <c r="F1631">
        <v>3761.5571289999998</v>
      </c>
      <c r="G1631">
        <v>9029175788</v>
      </c>
    </row>
    <row r="1632" spans="1:7" x14ac:dyDescent="0.25">
      <c r="A1632" s="7">
        <v>43529</v>
      </c>
      <c r="B1632">
        <v>3759.8325199999999</v>
      </c>
      <c r="C1632">
        <v>3903.9167480000001</v>
      </c>
      <c r="D1632">
        <v>3745.1831050000001</v>
      </c>
      <c r="E1632">
        <v>3896.375</v>
      </c>
      <c r="F1632">
        <v>3896.375</v>
      </c>
      <c r="G1632">
        <v>10174126415</v>
      </c>
    </row>
    <row r="1633" spans="1:7" x14ac:dyDescent="0.25">
      <c r="A1633" s="7">
        <v>43530</v>
      </c>
      <c r="B1633">
        <v>3897.0810550000001</v>
      </c>
      <c r="C1633">
        <v>3919.5104980000001</v>
      </c>
      <c r="D1633">
        <v>3871.460693</v>
      </c>
      <c r="E1633">
        <v>3903.9426269999999</v>
      </c>
      <c r="F1633">
        <v>3903.9426269999999</v>
      </c>
      <c r="G1633">
        <v>9175291529</v>
      </c>
    </row>
    <row r="1634" spans="1:7" x14ac:dyDescent="0.25">
      <c r="A1634" s="7">
        <v>43531</v>
      </c>
      <c r="B1634">
        <v>3903.3847660000001</v>
      </c>
      <c r="C1634">
        <v>3939.3732909999999</v>
      </c>
      <c r="D1634">
        <v>3894.1130370000001</v>
      </c>
      <c r="E1634">
        <v>3911.484375</v>
      </c>
      <c r="F1634">
        <v>3911.484375</v>
      </c>
      <c r="G1634">
        <v>9584165519</v>
      </c>
    </row>
    <row r="1635" spans="1:7" x14ac:dyDescent="0.25">
      <c r="A1635" s="7">
        <v>43532</v>
      </c>
      <c r="B1635">
        <v>3913.2258299999999</v>
      </c>
      <c r="C1635">
        <v>3950.4321289999998</v>
      </c>
      <c r="D1635">
        <v>3875.2285160000001</v>
      </c>
      <c r="E1635">
        <v>3901.1315920000002</v>
      </c>
      <c r="F1635">
        <v>3901.1315920000002</v>
      </c>
      <c r="G1635">
        <v>10638638944</v>
      </c>
    </row>
    <row r="1636" spans="1:7" x14ac:dyDescent="0.25">
      <c r="A1636" s="7">
        <v>43533</v>
      </c>
      <c r="B1636">
        <v>3894.55249</v>
      </c>
      <c r="C1636">
        <v>3987.2377929999998</v>
      </c>
      <c r="D1636">
        <v>3892.3903810000002</v>
      </c>
      <c r="E1636">
        <v>3963.313721</v>
      </c>
      <c r="F1636">
        <v>3963.313721</v>
      </c>
      <c r="G1636">
        <v>10796103518</v>
      </c>
    </row>
    <row r="1637" spans="1:7" x14ac:dyDescent="0.25">
      <c r="A1637" s="7">
        <v>43534</v>
      </c>
      <c r="B1637">
        <v>3966.1743160000001</v>
      </c>
      <c r="C1637">
        <v>3966.1743160000001</v>
      </c>
      <c r="D1637">
        <v>3924.3811040000001</v>
      </c>
      <c r="E1637">
        <v>3951.5998540000001</v>
      </c>
      <c r="F1637">
        <v>3951.5998540000001</v>
      </c>
      <c r="G1637">
        <v>9713267607</v>
      </c>
    </row>
    <row r="1638" spans="1:7" x14ac:dyDescent="0.25">
      <c r="A1638" s="7">
        <v>43535</v>
      </c>
      <c r="B1638">
        <v>3953.7402339999999</v>
      </c>
      <c r="C1638">
        <v>3966.3847660000001</v>
      </c>
      <c r="D1638">
        <v>3889.2390140000002</v>
      </c>
      <c r="E1638">
        <v>3905.2272950000001</v>
      </c>
      <c r="F1638">
        <v>3905.2272950000001</v>
      </c>
      <c r="G1638">
        <v>10125901903</v>
      </c>
    </row>
    <row r="1639" spans="1:7" x14ac:dyDescent="0.25">
      <c r="A1639" s="7">
        <v>43536</v>
      </c>
      <c r="B1639">
        <v>3903.7583009999998</v>
      </c>
      <c r="C1639">
        <v>3926.8891600000002</v>
      </c>
      <c r="D1639">
        <v>3863.5590820000002</v>
      </c>
      <c r="E1639">
        <v>3909.15625</v>
      </c>
      <c r="F1639">
        <v>3909.15625</v>
      </c>
      <c r="G1639">
        <v>9809887079</v>
      </c>
    </row>
    <row r="1640" spans="1:7" x14ac:dyDescent="0.25">
      <c r="A1640" s="7">
        <v>43537</v>
      </c>
      <c r="B1640">
        <v>3913.0473630000001</v>
      </c>
      <c r="C1640">
        <v>3926.5976559999999</v>
      </c>
      <c r="D1640">
        <v>3891.904297</v>
      </c>
      <c r="E1640">
        <v>3906.7172850000002</v>
      </c>
      <c r="F1640">
        <v>3906.7172850000002</v>
      </c>
      <c r="G1640">
        <v>9469184841</v>
      </c>
    </row>
    <row r="1641" spans="1:7" x14ac:dyDescent="0.25">
      <c r="A1641" s="7">
        <v>43538</v>
      </c>
      <c r="B1641">
        <v>3905.576904</v>
      </c>
      <c r="C1641">
        <v>3946.5043949999999</v>
      </c>
      <c r="D1641">
        <v>3901.296875</v>
      </c>
      <c r="E1641">
        <v>3924.3691410000001</v>
      </c>
      <c r="F1641">
        <v>3924.3691410000001</v>
      </c>
      <c r="G1641">
        <v>10480789570</v>
      </c>
    </row>
    <row r="1642" spans="1:7" x14ac:dyDescent="0.25">
      <c r="A1642" s="7">
        <v>43539</v>
      </c>
      <c r="B1642">
        <v>3926.6633299999999</v>
      </c>
      <c r="C1642">
        <v>3968.5429690000001</v>
      </c>
      <c r="D1642">
        <v>3914.0153810000002</v>
      </c>
      <c r="E1642">
        <v>3960.9111330000001</v>
      </c>
      <c r="F1642">
        <v>3960.9111330000001</v>
      </c>
      <c r="G1642">
        <v>9394210605</v>
      </c>
    </row>
    <row r="1643" spans="1:7" x14ac:dyDescent="0.25">
      <c r="A1643" s="7">
        <v>43540</v>
      </c>
      <c r="B1643">
        <v>3963.9001459999999</v>
      </c>
      <c r="C1643">
        <v>4077.0363769999999</v>
      </c>
      <c r="D1643">
        <v>3961.657471</v>
      </c>
      <c r="E1643">
        <v>4048.7258299999999</v>
      </c>
      <c r="F1643">
        <v>4048.7258299999999</v>
      </c>
      <c r="G1643">
        <v>9856166973</v>
      </c>
    </row>
    <row r="1644" spans="1:7" x14ac:dyDescent="0.25">
      <c r="A1644" s="7">
        <v>43541</v>
      </c>
      <c r="B1644">
        <v>4047.719482</v>
      </c>
      <c r="C1644">
        <v>4054.1220699999999</v>
      </c>
      <c r="D1644">
        <v>4006.4111330000001</v>
      </c>
      <c r="E1644">
        <v>4025.2290039999998</v>
      </c>
      <c r="F1644">
        <v>4025.2290039999998</v>
      </c>
      <c r="G1644">
        <v>8221625400</v>
      </c>
    </row>
    <row r="1645" spans="1:7" x14ac:dyDescent="0.25">
      <c r="A1645" s="7">
        <v>43542</v>
      </c>
      <c r="B1645">
        <v>4029.9685060000002</v>
      </c>
      <c r="C1645">
        <v>4071.5566410000001</v>
      </c>
      <c r="D1645">
        <v>4009.1171880000002</v>
      </c>
      <c r="E1645">
        <v>4032.5073240000002</v>
      </c>
      <c r="F1645">
        <v>4032.5073240000002</v>
      </c>
      <c r="G1645">
        <v>9646954186</v>
      </c>
    </row>
    <row r="1646" spans="1:7" x14ac:dyDescent="0.25">
      <c r="A1646" s="7">
        <v>43543</v>
      </c>
      <c r="B1646">
        <v>4032.6918949999999</v>
      </c>
      <c r="C1646">
        <v>4082.2160640000002</v>
      </c>
      <c r="D1646">
        <v>4023.8125</v>
      </c>
      <c r="E1646">
        <v>4071.1901859999998</v>
      </c>
      <c r="F1646">
        <v>4071.1901859999998</v>
      </c>
      <c r="G1646">
        <v>9344919956</v>
      </c>
    </row>
    <row r="1647" spans="1:7" x14ac:dyDescent="0.25">
      <c r="A1647" s="7">
        <v>43544</v>
      </c>
      <c r="B1647">
        <v>4070.7939449999999</v>
      </c>
      <c r="C1647">
        <v>4089.461914</v>
      </c>
      <c r="D1647">
        <v>4031.1108399999998</v>
      </c>
      <c r="E1647">
        <v>4087.476318</v>
      </c>
      <c r="F1647">
        <v>4087.476318</v>
      </c>
      <c r="G1647">
        <v>10175916388</v>
      </c>
    </row>
    <row r="1648" spans="1:7" x14ac:dyDescent="0.25">
      <c r="A1648" s="7">
        <v>43545</v>
      </c>
      <c r="B1648">
        <v>4083.953857</v>
      </c>
      <c r="C1648">
        <v>4097.3598629999997</v>
      </c>
      <c r="D1648">
        <v>4005.1513669999999</v>
      </c>
      <c r="E1648">
        <v>4029.326904</v>
      </c>
      <c r="F1648">
        <v>4029.326904</v>
      </c>
      <c r="G1648">
        <v>10831212662</v>
      </c>
    </row>
    <row r="1649" spans="1:7" x14ac:dyDescent="0.25">
      <c r="A1649" s="7">
        <v>43546</v>
      </c>
      <c r="B1649">
        <v>4028.5146479999999</v>
      </c>
      <c r="C1649">
        <v>4053.9067380000001</v>
      </c>
      <c r="D1649">
        <v>4021.5424800000001</v>
      </c>
      <c r="E1649">
        <v>4023.9682619999999</v>
      </c>
      <c r="F1649">
        <v>4023.9682619999999</v>
      </c>
      <c r="G1649">
        <v>9252935969</v>
      </c>
    </row>
    <row r="1650" spans="1:7" x14ac:dyDescent="0.25">
      <c r="A1650" s="7">
        <v>43547</v>
      </c>
      <c r="B1650">
        <v>4022.7133789999998</v>
      </c>
      <c r="C1650">
        <v>4049.882568</v>
      </c>
      <c r="D1650">
        <v>4015.9645999999998</v>
      </c>
      <c r="E1650">
        <v>4035.8264159999999</v>
      </c>
      <c r="F1650">
        <v>4035.8264159999999</v>
      </c>
      <c r="G1650">
        <v>9578850549</v>
      </c>
    </row>
    <row r="1651" spans="1:7" x14ac:dyDescent="0.25">
      <c r="A1651" s="7">
        <v>43548</v>
      </c>
      <c r="B1651">
        <v>4035.1635740000002</v>
      </c>
      <c r="C1651">
        <v>4040.6997070000002</v>
      </c>
      <c r="D1651">
        <v>4006.1928710000002</v>
      </c>
      <c r="E1651">
        <v>4022.1682129999999</v>
      </c>
      <c r="F1651">
        <v>4022.1682129999999</v>
      </c>
      <c r="G1651">
        <v>9144851065</v>
      </c>
    </row>
    <row r="1652" spans="1:7" x14ac:dyDescent="0.25">
      <c r="A1652" s="7">
        <v>43549</v>
      </c>
      <c r="B1652">
        <v>4024.1127929999998</v>
      </c>
      <c r="C1652">
        <v>4038.8408199999999</v>
      </c>
      <c r="D1652">
        <v>3934.03125</v>
      </c>
      <c r="E1652">
        <v>3963.070557</v>
      </c>
      <c r="F1652">
        <v>3963.070557</v>
      </c>
      <c r="G1652">
        <v>10359818883</v>
      </c>
    </row>
    <row r="1653" spans="1:7" x14ac:dyDescent="0.25">
      <c r="A1653" s="7">
        <v>43550</v>
      </c>
      <c r="B1653">
        <v>3969.22876</v>
      </c>
      <c r="C1653">
        <v>3985.0808109999998</v>
      </c>
      <c r="D1653">
        <v>3944.7531739999999</v>
      </c>
      <c r="E1653">
        <v>3985.0808109999998</v>
      </c>
      <c r="F1653">
        <v>3985.0808109999998</v>
      </c>
      <c r="G1653">
        <v>10707678815</v>
      </c>
    </row>
    <row r="1654" spans="1:7" x14ac:dyDescent="0.25">
      <c r="A1654" s="7">
        <v>43551</v>
      </c>
      <c r="B1654">
        <v>3984.2448730000001</v>
      </c>
      <c r="C1654">
        <v>4087.0661620000001</v>
      </c>
      <c r="D1654">
        <v>3977.810547</v>
      </c>
      <c r="E1654">
        <v>4087.0661620000001</v>
      </c>
      <c r="F1654">
        <v>4087.0661620000001</v>
      </c>
      <c r="G1654">
        <v>10897131934</v>
      </c>
    </row>
    <row r="1655" spans="1:7" x14ac:dyDescent="0.25">
      <c r="A1655" s="7">
        <v>43552</v>
      </c>
      <c r="B1655">
        <v>4087.5844729999999</v>
      </c>
      <c r="C1655">
        <v>4094.9020999999998</v>
      </c>
      <c r="D1655">
        <v>4040.266357</v>
      </c>
      <c r="E1655">
        <v>4069.1071780000002</v>
      </c>
      <c r="F1655">
        <v>4069.1071780000002</v>
      </c>
      <c r="G1655">
        <v>9353915899</v>
      </c>
    </row>
    <row r="1656" spans="1:7" x14ac:dyDescent="0.25">
      <c r="A1656" s="7">
        <v>43553</v>
      </c>
      <c r="B1656">
        <v>4068.2998050000001</v>
      </c>
      <c r="C1656">
        <v>4113.5009769999997</v>
      </c>
      <c r="D1656">
        <v>4034.0971679999998</v>
      </c>
      <c r="E1656">
        <v>4098.3745120000003</v>
      </c>
      <c r="F1656">
        <v>4098.3745120000003</v>
      </c>
      <c r="G1656">
        <v>10918665557</v>
      </c>
    </row>
    <row r="1657" spans="1:7" x14ac:dyDescent="0.25">
      <c r="A1657" s="7">
        <v>43554</v>
      </c>
      <c r="B1657">
        <v>4092.1362300000001</v>
      </c>
      <c r="C1657">
        <v>4296.8066410000001</v>
      </c>
      <c r="D1657">
        <v>4053.9096679999998</v>
      </c>
      <c r="E1657">
        <v>4106.6601559999999</v>
      </c>
      <c r="F1657">
        <v>4106.6601559999999</v>
      </c>
      <c r="G1657">
        <v>9732688060</v>
      </c>
    </row>
    <row r="1658" spans="1:7" x14ac:dyDescent="0.25">
      <c r="A1658" s="7">
        <v>43555</v>
      </c>
      <c r="B1658">
        <v>4105.4560549999997</v>
      </c>
      <c r="C1658">
        <v>4113.0234380000002</v>
      </c>
      <c r="D1658">
        <v>4094.1008299999999</v>
      </c>
      <c r="E1658">
        <v>4105.404297</v>
      </c>
      <c r="F1658">
        <v>4105.404297</v>
      </c>
      <c r="G1658">
        <v>9045122443</v>
      </c>
    </row>
    <row r="1659" spans="1:7" x14ac:dyDescent="0.25">
      <c r="A1659" s="7">
        <v>43556</v>
      </c>
      <c r="B1659">
        <v>4105.3623049999997</v>
      </c>
      <c r="C1659">
        <v>4164.953125</v>
      </c>
      <c r="D1659">
        <v>4096.9013670000004</v>
      </c>
      <c r="E1659">
        <v>4158.1831050000001</v>
      </c>
      <c r="F1659">
        <v>4158.1831050000001</v>
      </c>
      <c r="G1659">
        <v>10157794171</v>
      </c>
    </row>
    <row r="1660" spans="1:7" x14ac:dyDescent="0.25">
      <c r="A1660" s="7">
        <v>43557</v>
      </c>
      <c r="B1660">
        <v>4156.9194340000004</v>
      </c>
      <c r="C1660">
        <v>4905.9545900000003</v>
      </c>
      <c r="D1660">
        <v>4155.3168949999999</v>
      </c>
      <c r="E1660">
        <v>4879.8779299999997</v>
      </c>
      <c r="F1660">
        <v>4879.8779299999997</v>
      </c>
      <c r="G1660">
        <v>21315047816</v>
      </c>
    </row>
    <row r="1661" spans="1:7" x14ac:dyDescent="0.25">
      <c r="A1661" s="7">
        <v>43558</v>
      </c>
      <c r="B1661">
        <v>4879.9580079999996</v>
      </c>
      <c r="C1661">
        <v>5307.0034180000002</v>
      </c>
      <c r="D1661">
        <v>4876.6210940000001</v>
      </c>
      <c r="E1661">
        <v>4973.0219729999999</v>
      </c>
      <c r="F1661">
        <v>4973.0219729999999</v>
      </c>
      <c r="G1661">
        <v>22899891582</v>
      </c>
    </row>
    <row r="1662" spans="1:7" x14ac:dyDescent="0.25">
      <c r="A1662" s="7">
        <v>43559</v>
      </c>
      <c r="B1662">
        <v>4971.3076170000004</v>
      </c>
      <c r="C1662">
        <v>5063.1596680000002</v>
      </c>
      <c r="D1662">
        <v>4836.7939450000003</v>
      </c>
      <c r="E1662">
        <v>4922.798828</v>
      </c>
      <c r="F1662">
        <v>4922.798828</v>
      </c>
      <c r="G1662">
        <v>18251810240</v>
      </c>
    </row>
    <row r="1663" spans="1:7" x14ac:dyDescent="0.25">
      <c r="A1663" s="7">
        <v>43560</v>
      </c>
      <c r="B1663">
        <v>4922.8061520000001</v>
      </c>
      <c r="C1663">
        <v>5053.5097660000001</v>
      </c>
      <c r="D1663">
        <v>4919.4916990000002</v>
      </c>
      <c r="E1663">
        <v>5036.6811520000001</v>
      </c>
      <c r="F1663">
        <v>5036.6811520000001</v>
      </c>
      <c r="G1663">
        <v>16837325387</v>
      </c>
    </row>
    <row r="1664" spans="1:7" x14ac:dyDescent="0.25">
      <c r="A1664" s="7">
        <v>43561</v>
      </c>
      <c r="B1664">
        <v>5036.7929690000001</v>
      </c>
      <c r="C1664">
        <v>5205.8217770000001</v>
      </c>
      <c r="D1664">
        <v>4992.2221680000002</v>
      </c>
      <c r="E1664">
        <v>5059.8173829999996</v>
      </c>
      <c r="F1664">
        <v>5059.8173829999996</v>
      </c>
      <c r="G1664">
        <v>16929795194</v>
      </c>
    </row>
    <row r="1665" spans="1:7" x14ac:dyDescent="0.25">
      <c r="A1665" s="7">
        <v>43562</v>
      </c>
      <c r="B1665">
        <v>5062.7939450000003</v>
      </c>
      <c r="C1665">
        <v>5235.1865230000003</v>
      </c>
      <c r="D1665">
        <v>5050.4121089999999</v>
      </c>
      <c r="E1665">
        <v>5198.8969729999999</v>
      </c>
      <c r="F1665">
        <v>5198.8969729999999</v>
      </c>
      <c r="G1665">
        <v>16655416140</v>
      </c>
    </row>
    <row r="1666" spans="1:7" x14ac:dyDescent="0.25">
      <c r="A1666" s="7">
        <v>43563</v>
      </c>
      <c r="B1666">
        <v>5199.8354490000002</v>
      </c>
      <c r="C1666">
        <v>5318.8364259999998</v>
      </c>
      <c r="D1666">
        <v>5148.2119140000004</v>
      </c>
      <c r="E1666">
        <v>5289.7709960000002</v>
      </c>
      <c r="F1666">
        <v>5289.7709960000002</v>
      </c>
      <c r="G1666">
        <v>17154113634</v>
      </c>
    </row>
    <row r="1667" spans="1:7" x14ac:dyDescent="0.25">
      <c r="A1667" s="7">
        <v>43564</v>
      </c>
      <c r="B1667">
        <v>5289.9179690000001</v>
      </c>
      <c r="C1667">
        <v>5289.9179690000001</v>
      </c>
      <c r="D1667">
        <v>5167.4189450000003</v>
      </c>
      <c r="E1667">
        <v>5204.9584960000002</v>
      </c>
      <c r="F1667">
        <v>5204.9584960000002</v>
      </c>
      <c r="G1667">
        <v>14722104361</v>
      </c>
    </row>
    <row r="1668" spans="1:7" x14ac:dyDescent="0.25">
      <c r="A1668" s="7">
        <v>43565</v>
      </c>
      <c r="B1668">
        <v>5204.1054690000001</v>
      </c>
      <c r="C1668">
        <v>5421.6513670000004</v>
      </c>
      <c r="D1668">
        <v>5193.3823240000002</v>
      </c>
      <c r="E1668">
        <v>5324.5517579999996</v>
      </c>
      <c r="F1668">
        <v>5324.5517579999996</v>
      </c>
      <c r="G1668">
        <v>15504590933</v>
      </c>
    </row>
    <row r="1669" spans="1:7" x14ac:dyDescent="0.25">
      <c r="A1669" s="7">
        <v>43566</v>
      </c>
      <c r="B1669">
        <v>5325.0815430000002</v>
      </c>
      <c r="C1669">
        <v>5354.2255859999996</v>
      </c>
      <c r="D1669">
        <v>5017.2963870000003</v>
      </c>
      <c r="E1669">
        <v>5064.4877930000002</v>
      </c>
      <c r="F1669">
        <v>5064.4877930000002</v>
      </c>
      <c r="G1669">
        <v>16555616019</v>
      </c>
    </row>
    <row r="1670" spans="1:7" x14ac:dyDescent="0.25">
      <c r="A1670" s="7">
        <v>43567</v>
      </c>
      <c r="B1670">
        <v>5061.2006840000004</v>
      </c>
      <c r="C1670">
        <v>5103.2744140000004</v>
      </c>
      <c r="D1670">
        <v>4955.8525390000004</v>
      </c>
      <c r="E1670">
        <v>5089.5390630000002</v>
      </c>
      <c r="F1670">
        <v>5089.5390630000002</v>
      </c>
      <c r="G1670">
        <v>13675206312</v>
      </c>
    </row>
    <row r="1671" spans="1:7" x14ac:dyDescent="0.25">
      <c r="A1671" s="7">
        <v>43568</v>
      </c>
      <c r="B1671">
        <v>5088.8500979999999</v>
      </c>
      <c r="C1671">
        <v>5127.1220700000003</v>
      </c>
      <c r="D1671">
        <v>5061.5893550000001</v>
      </c>
      <c r="E1671">
        <v>5096.5864259999998</v>
      </c>
      <c r="F1671">
        <v>5096.5864259999998</v>
      </c>
      <c r="G1671">
        <v>10823289598</v>
      </c>
    </row>
    <row r="1672" spans="1:7" x14ac:dyDescent="0.25">
      <c r="A1672" s="7">
        <v>43569</v>
      </c>
      <c r="B1672">
        <v>5095.7587890000004</v>
      </c>
      <c r="C1672">
        <v>5184.0161129999997</v>
      </c>
      <c r="D1672">
        <v>5053.5683589999999</v>
      </c>
      <c r="E1672">
        <v>5167.7221680000002</v>
      </c>
      <c r="F1672">
        <v>5167.7221680000002</v>
      </c>
      <c r="G1672">
        <v>10391952498</v>
      </c>
    </row>
    <row r="1673" spans="1:7" x14ac:dyDescent="0.25">
      <c r="A1673" s="7">
        <v>43570</v>
      </c>
      <c r="B1673">
        <v>5167.3217770000001</v>
      </c>
      <c r="C1673">
        <v>5196.6069340000004</v>
      </c>
      <c r="D1673">
        <v>5024.0693359999996</v>
      </c>
      <c r="E1673">
        <v>5067.1083980000003</v>
      </c>
      <c r="F1673">
        <v>5067.1083980000003</v>
      </c>
      <c r="G1673">
        <v>12290155061</v>
      </c>
    </row>
    <row r="1674" spans="1:7" x14ac:dyDescent="0.25">
      <c r="A1674" s="7">
        <v>43571</v>
      </c>
      <c r="B1674">
        <v>5066.5776370000003</v>
      </c>
      <c r="C1674">
        <v>5238.9453130000002</v>
      </c>
      <c r="D1674">
        <v>5055.1948240000002</v>
      </c>
      <c r="E1674">
        <v>5235.5595700000003</v>
      </c>
      <c r="F1674">
        <v>5235.5595700000003</v>
      </c>
      <c r="G1674">
        <v>11618660197</v>
      </c>
    </row>
    <row r="1675" spans="1:7" x14ac:dyDescent="0.25">
      <c r="A1675" s="7">
        <v>43572</v>
      </c>
      <c r="B1675">
        <v>5236.1352539999998</v>
      </c>
      <c r="C1675">
        <v>5274.2753910000001</v>
      </c>
      <c r="D1675">
        <v>5219.2055659999996</v>
      </c>
      <c r="E1675">
        <v>5251.9379879999997</v>
      </c>
      <c r="F1675">
        <v>5251.9379879999997</v>
      </c>
      <c r="G1675">
        <v>12438480677</v>
      </c>
    </row>
    <row r="1676" spans="1:7" x14ac:dyDescent="0.25">
      <c r="A1676" s="7">
        <v>43573</v>
      </c>
      <c r="B1676">
        <v>5251.4804690000001</v>
      </c>
      <c r="C1676">
        <v>5319.986328</v>
      </c>
      <c r="D1676">
        <v>5250.5068359999996</v>
      </c>
      <c r="E1676">
        <v>5298.3857420000004</v>
      </c>
      <c r="F1676">
        <v>5298.3857420000004</v>
      </c>
      <c r="G1676">
        <v>13256489918</v>
      </c>
    </row>
    <row r="1677" spans="1:7" x14ac:dyDescent="0.25">
      <c r="A1677" s="7">
        <v>43574</v>
      </c>
      <c r="B1677">
        <v>5298.154297</v>
      </c>
      <c r="C1677">
        <v>5336.6801759999998</v>
      </c>
      <c r="D1677">
        <v>5233.3349609999996</v>
      </c>
      <c r="E1677">
        <v>5303.8125</v>
      </c>
      <c r="F1677">
        <v>5303.8125</v>
      </c>
      <c r="G1677">
        <v>13780238655</v>
      </c>
    </row>
    <row r="1678" spans="1:7" x14ac:dyDescent="0.25">
      <c r="A1678" s="7">
        <v>43575</v>
      </c>
      <c r="B1678">
        <v>5304.1606449999999</v>
      </c>
      <c r="C1678">
        <v>5358.4907229999999</v>
      </c>
      <c r="D1678">
        <v>5295.8779299999997</v>
      </c>
      <c r="E1678">
        <v>5337.8862300000001</v>
      </c>
      <c r="F1678">
        <v>5337.8862300000001</v>
      </c>
      <c r="G1678">
        <v>13169647522</v>
      </c>
    </row>
    <row r="1679" spans="1:7" x14ac:dyDescent="0.25">
      <c r="A1679" s="7">
        <v>43576</v>
      </c>
      <c r="B1679">
        <v>5335.8789059999999</v>
      </c>
      <c r="C1679">
        <v>5359.9248049999997</v>
      </c>
      <c r="D1679">
        <v>5257.3393550000001</v>
      </c>
      <c r="E1679">
        <v>5314.53125</v>
      </c>
      <c r="F1679">
        <v>5314.53125</v>
      </c>
      <c r="G1679">
        <v>13731844223</v>
      </c>
    </row>
    <row r="1680" spans="1:7" x14ac:dyDescent="0.25">
      <c r="A1680" s="7">
        <v>43577</v>
      </c>
      <c r="B1680">
        <v>5312.4946289999998</v>
      </c>
      <c r="C1680">
        <v>5422.6875</v>
      </c>
      <c r="D1680">
        <v>5280.2768550000001</v>
      </c>
      <c r="E1680">
        <v>5399.3652339999999</v>
      </c>
      <c r="F1680">
        <v>5399.3652339999999</v>
      </c>
      <c r="G1680">
        <v>14601631648</v>
      </c>
    </row>
    <row r="1681" spans="1:7" x14ac:dyDescent="0.25">
      <c r="A1681" s="7">
        <v>43578</v>
      </c>
      <c r="B1681">
        <v>5399.3657229999999</v>
      </c>
      <c r="C1681">
        <v>5633.8022460000002</v>
      </c>
      <c r="D1681">
        <v>5389.4086909999996</v>
      </c>
      <c r="E1681">
        <v>5572.3623049999997</v>
      </c>
      <c r="F1681">
        <v>5572.3623049999997</v>
      </c>
      <c r="G1681">
        <v>15867308108</v>
      </c>
    </row>
    <row r="1682" spans="1:7" x14ac:dyDescent="0.25">
      <c r="A1682" s="7">
        <v>43579</v>
      </c>
      <c r="B1682">
        <v>5571.5083009999998</v>
      </c>
      <c r="C1682">
        <v>5642.0444340000004</v>
      </c>
      <c r="D1682">
        <v>5418.2631840000004</v>
      </c>
      <c r="E1682">
        <v>5464.8666990000002</v>
      </c>
      <c r="F1682">
        <v>5464.8666990000002</v>
      </c>
      <c r="G1682">
        <v>17048033399</v>
      </c>
    </row>
    <row r="1683" spans="1:7" x14ac:dyDescent="0.25">
      <c r="A1683" s="7">
        <v>43580</v>
      </c>
      <c r="B1683">
        <v>5466.5244140000004</v>
      </c>
      <c r="C1683">
        <v>5542.2382809999999</v>
      </c>
      <c r="D1683">
        <v>5181.3388670000004</v>
      </c>
      <c r="E1683">
        <v>5210.515625</v>
      </c>
      <c r="F1683">
        <v>5210.515625</v>
      </c>
      <c r="G1683">
        <v>15330283408</v>
      </c>
    </row>
    <row r="1684" spans="1:7" x14ac:dyDescent="0.25">
      <c r="A1684" s="7">
        <v>43581</v>
      </c>
      <c r="B1684">
        <v>5210.3046880000002</v>
      </c>
      <c r="C1684">
        <v>5383.6342770000001</v>
      </c>
      <c r="D1684">
        <v>5177.3686520000001</v>
      </c>
      <c r="E1684">
        <v>5279.3481449999999</v>
      </c>
      <c r="F1684">
        <v>5279.3481449999999</v>
      </c>
      <c r="G1684">
        <v>16812108040</v>
      </c>
    </row>
    <row r="1685" spans="1:7" x14ac:dyDescent="0.25">
      <c r="A1685" s="7">
        <v>43582</v>
      </c>
      <c r="B1685">
        <v>5279.4711909999996</v>
      </c>
      <c r="C1685">
        <v>5310.75</v>
      </c>
      <c r="D1685">
        <v>5233.6357420000004</v>
      </c>
      <c r="E1685">
        <v>5268.2910160000001</v>
      </c>
      <c r="F1685">
        <v>5268.2910160000001</v>
      </c>
      <c r="G1685">
        <v>13111274675</v>
      </c>
    </row>
    <row r="1686" spans="1:7" x14ac:dyDescent="0.25">
      <c r="A1686" s="7">
        <v>43583</v>
      </c>
      <c r="B1686">
        <v>5271.7465819999998</v>
      </c>
      <c r="C1686">
        <v>5326.2319340000004</v>
      </c>
      <c r="D1686">
        <v>5255.6835940000001</v>
      </c>
      <c r="E1686">
        <v>5285.1391599999997</v>
      </c>
      <c r="F1686">
        <v>5285.1391599999997</v>
      </c>
      <c r="G1686">
        <v>12819992056</v>
      </c>
    </row>
    <row r="1687" spans="1:7" x14ac:dyDescent="0.25">
      <c r="A1687" s="7">
        <v>43584</v>
      </c>
      <c r="B1687">
        <v>5284.8583980000003</v>
      </c>
      <c r="C1687">
        <v>5311.2749020000001</v>
      </c>
      <c r="D1687">
        <v>5216.4877930000002</v>
      </c>
      <c r="E1687">
        <v>5247.3525390000004</v>
      </c>
      <c r="F1687">
        <v>5247.3525390000004</v>
      </c>
      <c r="G1687">
        <v>13735490672</v>
      </c>
    </row>
    <row r="1688" spans="1:7" x14ac:dyDescent="0.25">
      <c r="A1688" s="7">
        <v>43585</v>
      </c>
      <c r="B1688">
        <v>5247.7260740000002</v>
      </c>
      <c r="C1688">
        <v>5363.2573240000002</v>
      </c>
      <c r="D1688">
        <v>5224.1899409999996</v>
      </c>
      <c r="E1688">
        <v>5350.7265630000002</v>
      </c>
      <c r="F1688">
        <v>5350.7265630000002</v>
      </c>
      <c r="G1688">
        <v>13878964574</v>
      </c>
    </row>
    <row r="1689" spans="1:7" x14ac:dyDescent="0.25">
      <c r="A1689" s="7">
        <v>43586</v>
      </c>
      <c r="B1689">
        <v>5350.9145509999998</v>
      </c>
      <c r="C1689">
        <v>5418.0039059999999</v>
      </c>
      <c r="D1689">
        <v>5347.6459960000002</v>
      </c>
      <c r="E1689">
        <v>5402.6972660000001</v>
      </c>
      <c r="F1689">
        <v>5402.6972660000001</v>
      </c>
      <c r="G1689">
        <v>13679528236</v>
      </c>
    </row>
    <row r="1690" spans="1:7" x14ac:dyDescent="0.25">
      <c r="A1690" s="7">
        <v>43587</v>
      </c>
      <c r="B1690">
        <v>5402.4228519999997</v>
      </c>
      <c r="C1690">
        <v>5522.2626950000003</v>
      </c>
      <c r="D1690">
        <v>5394.2172849999997</v>
      </c>
      <c r="E1690">
        <v>5505.2836909999996</v>
      </c>
      <c r="F1690">
        <v>5505.2836909999996</v>
      </c>
      <c r="G1690">
        <v>14644460907</v>
      </c>
    </row>
    <row r="1691" spans="1:7" x14ac:dyDescent="0.25">
      <c r="A1691" s="7">
        <v>43588</v>
      </c>
      <c r="B1691">
        <v>5505.5522460000002</v>
      </c>
      <c r="C1691">
        <v>5865.8818359999996</v>
      </c>
      <c r="D1691">
        <v>5490.2016599999997</v>
      </c>
      <c r="E1691">
        <v>5768.2895509999998</v>
      </c>
      <c r="F1691">
        <v>5768.2895509999998</v>
      </c>
      <c r="G1691">
        <v>18720780006</v>
      </c>
    </row>
    <row r="1692" spans="1:7" x14ac:dyDescent="0.25">
      <c r="A1692" s="7">
        <v>43589</v>
      </c>
      <c r="B1692">
        <v>5769.2026370000003</v>
      </c>
      <c r="C1692">
        <v>5886.8935549999997</v>
      </c>
      <c r="D1692">
        <v>5645.4692379999997</v>
      </c>
      <c r="E1692">
        <v>5831.1674800000001</v>
      </c>
      <c r="F1692">
        <v>5831.1674800000001</v>
      </c>
      <c r="G1692">
        <v>17567780766</v>
      </c>
    </row>
    <row r="1693" spans="1:7" x14ac:dyDescent="0.25">
      <c r="A1693" s="7">
        <v>43590</v>
      </c>
      <c r="B1693">
        <v>5831.0683589999999</v>
      </c>
      <c r="C1693">
        <v>5833.8627930000002</v>
      </c>
      <c r="D1693">
        <v>5708.0351559999999</v>
      </c>
      <c r="E1693">
        <v>5795.7084960000002</v>
      </c>
      <c r="F1693">
        <v>5795.7084960000002</v>
      </c>
      <c r="G1693">
        <v>14808830723</v>
      </c>
    </row>
    <row r="1694" spans="1:7" x14ac:dyDescent="0.25">
      <c r="A1694" s="7">
        <v>43591</v>
      </c>
      <c r="B1694">
        <v>5791.6933589999999</v>
      </c>
      <c r="C1694">
        <v>5802.9575199999999</v>
      </c>
      <c r="D1694">
        <v>5653.6875</v>
      </c>
      <c r="E1694">
        <v>5746.8071289999998</v>
      </c>
      <c r="F1694">
        <v>5746.8071289999998</v>
      </c>
      <c r="G1694">
        <v>15737171804</v>
      </c>
    </row>
    <row r="1695" spans="1:7" x14ac:dyDescent="0.25">
      <c r="A1695" s="7">
        <v>43592</v>
      </c>
      <c r="B1695">
        <v>5745.5991210000002</v>
      </c>
      <c r="C1695">
        <v>5988.1782229999999</v>
      </c>
      <c r="D1695">
        <v>5741.3959960000002</v>
      </c>
      <c r="E1695">
        <v>5829.5014650000003</v>
      </c>
      <c r="F1695">
        <v>5829.5014650000003</v>
      </c>
      <c r="G1695">
        <v>18026409033</v>
      </c>
    </row>
    <row r="1696" spans="1:7" x14ac:dyDescent="0.25">
      <c r="A1696" s="7">
        <v>43593</v>
      </c>
      <c r="B1696">
        <v>5849.4814450000003</v>
      </c>
      <c r="C1696">
        <v>5989.9809569999998</v>
      </c>
      <c r="D1696">
        <v>5794.7158200000003</v>
      </c>
      <c r="E1696">
        <v>5982.4575199999999</v>
      </c>
      <c r="F1696">
        <v>5982.4575199999999</v>
      </c>
      <c r="G1696">
        <v>15320605300</v>
      </c>
    </row>
    <row r="1697" spans="1:7" x14ac:dyDescent="0.25">
      <c r="A1697" s="7">
        <v>43594</v>
      </c>
      <c r="B1697">
        <v>5982.3164059999999</v>
      </c>
      <c r="C1697">
        <v>6183.0390630000002</v>
      </c>
      <c r="D1697">
        <v>5982.3164059999999</v>
      </c>
      <c r="E1697">
        <v>6174.5288090000004</v>
      </c>
      <c r="F1697">
        <v>6174.5288090000004</v>
      </c>
      <c r="G1697">
        <v>16784645411</v>
      </c>
    </row>
    <row r="1698" spans="1:7" x14ac:dyDescent="0.25">
      <c r="A1698" s="7">
        <v>43595</v>
      </c>
      <c r="B1698">
        <v>6175.8227539999998</v>
      </c>
      <c r="C1698">
        <v>6434.6176759999998</v>
      </c>
      <c r="D1698">
        <v>6161.5190430000002</v>
      </c>
      <c r="E1698">
        <v>6378.8491210000002</v>
      </c>
      <c r="F1698">
        <v>6378.8491210000002</v>
      </c>
      <c r="G1698">
        <v>19419875368</v>
      </c>
    </row>
    <row r="1699" spans="1:7" x14ac:dyDescent="0.25">
      <c r="A1699" s="7">
        <v>43596</v>
      </c>
      <c r="B1699">
        <v>6379.6669920000004</v>
      </c>
      <c r="C1699">
        <v>7333.0029299999997</v>
      </c>
      <c r="D1699">
        <v>6375.6987300000001</v>
      </c>
      <c r="E1699">
        <v>7204.7714839999999</v>
      </c>
      <c r="F1699">
        <v>7204.7714839999999</v>
      </c>
      <c r="G1699">
        <v>28867562329</v>
      </c>
    </row>
    <row r="1700" spans="1:7" x14ac:dyDescent="0.25">
      <c r="A1700" s="7">
        <v>43597</v>
      </c>
      <c r="B1700">
        <v>7203.5073240000002</v>
      </c>
      <c r="C1700">
        <v>7503.8720700000003</v>
      </c>
      <c r="D1700">
        <v>6815.7709960000002</v>
      </c>
      <c r="E1700">
        <v>6972.3715819999998</v>
      </c>
      <c r="F1700">
        <v>6972.3715819999998</v>
      </c>
      <c r="G1700">
        <v>27773333680</v>
      </c>
    </row>
    <row r="1701" spans="1:7" x14ac:dyDescent="0.25">
      <c r="A1701" s="7">
        <v>43598</v>
      </c>
      <c r="B1701">
        <v>6971.1782229999999</v>
      </c>
      <c r="C1701">
        <v>8047.4130859999996</v>
      </c>
      <c r="D1701">
        <v>6898.2822269999997</v>
      </c>
      <c r="E1701">
        <v>7814.9150390000004</v>
      </c>
      <c r="F1701">
        <v>7814.9150390000004</v>
      </c>
      <c r="G1701">
        <v>28677672181</v>
      </c>
    </row>
    <row r="1702" spans="1:7" x14ac:dyDescent="0.25">
      <c r="A1702" s="7">
        <v>43599</v>
      </c>
      <c r="B1702">
        <v>7807.8842770000001</v>
      </c>
      <c r="C1702">
        <v>8268.7128909999992</v>
      </c>
      <c r="D1702">
        <v>7696.3911129999997</v>
      </c>
      <c r="E1702">
        <v>7994.4160160000001</v>
      </c>
      <c r="F1702">
        <v>7994.4160160000001</v>
      </c>
      <c r="G1702">
        <v>32031452227</v>
      </c>
    </row>
    <row r="1703" spans="1:7" x14ac:dyDescent="0.25">
      <c r="A1703" s="7">
        <v>43600</v>
      </c>
      <c r="B1703">
        <v>7989.3745120000003</v>
      </c>
      <c r="C1703">
        <v>8216.4238280000009</v>
      </c>
      <c r="D1703">
        <v>7899.1069340000004</v>
      </c>
      <c r="E1703">
        <v>8205.1679690000001</v>
      </c>
      <c r="F1703">
        <v>8205.1679690000001</v>
      </c>
      <c r="G1703">
        <v>28344112920</v>
      </c>
    </row>
    <row r="1704" spans="1:7" x14ac:dyDescent="0.25">
      <c r="A1704" s="7">
        <v>43601</v>
      </c>
      <c r="B1704">
        <v>8194.5009769999997</v>
      </c>
      <c r="C1704">
        <v>8320.8242190000001</v>
      </c>
      <c r="D1704">
        <v>7729.6083980000003</v>
      </c>
      <c r="E1704">
        <v>7884.9091799999997</v>
      </c>
      <c r="F1704">
        <v>7884.9091799999997</v>
      </c>
      <c r="G1704">
        <v>33167197581</v>
      </c>
    </row>
    <row r="1705" spans="1:7" x14ac:dyDescent="0.25">
      <c r="A1705" s="7">
        <v>43602</v>
      </c>
      <c r="B1705">
        <v>7886.9257809999999</v>
      </c>
      <c r="C1705">
        <v>7929.1455079999996</v>
      </c>
      <c r="D1705">
        <v>7038.1245120000003</v>
      </c>
      <c r="E1705">
        <v>7343.8955079999996</v>
      </c>
      <c r="F1705">
        <v>7343.8955079999996</v>
      </c>
      <c r="G1705">
        <v>30066644905</v>
      </c>
    </row>
    <row r="1706" spans="1:7" x14ac:dyDescent="0.25">
      <c r="A1706" s="7">
        <v>43603</v>
      </c>
      <c r="B1706">
        <v>7341.6645509999998</v>
      </c>
      <c r="C1706">
        <v>7447.2719729999999</v>
      </c>
      <c r="D1706">
        <v>7251.5043949999999</v>
      </c>
      <c r="E1706">
        <v>7271.2080079999996</v>
      </c>
      <c r="F1706">
        <v>7271.2080079999996</v>
      </c>
      <c r="G1706">
        <v>21354286562</v>
      </c>
    </row>
    <row r="1707" spans="1:7" x14ac:dyDescent="0.25">
      <c r="A1707" s="7">
        <v>43604</v>
      </c>
      <c r="B1707">
        <v>7267.9628910000001</v>
      </c>
      <c r="C1707">
        <v>8261.9414059999999</v>
      </c>
      <c r="D1707">
        <v>7267.9628910000001</v>
      </c>
      <c r="E1707">
        <v>8197.6894530000009</v>
      </c>
      <c r="F1707">
        <v>8197.6894530000009</v>
      </c>
      <c r="G1707">
        <v>25902422040</v>
      </c>
    </row>
    <row r="1708" spans="1:7" x14ac:dyDescent="0.25">
      <c r="A1708" s="7">
        <v>43605</v>
      </c>
      <c r="B1708">
        <v>8196.9238280000009</v>
      </c>
      <c r="C1708">
        <v>8200.9677730000003</v>
      </c>
      <c r="D1708">
        <v>7678.7817379999997</v>
      </c>
      <c r="E1708">
        <v>7978.3090819999998</v>
      </c>
      <c r="F1708">
        <v>7978.3090819999998</v>
      </c>
      <c r="G1708">
        <v>23843404340</v>
      </c>
    </row>
    <row r="1709" spans="1:7" x14ac:dyDescent="0.25">
      <c r="A1709" s="7">
        <v>43606</v>
      </c>
      <c r="B1709">
        <v>7977.9692379999997</v>
      </c>
      <c r="C1709">
        <v>8062.1679690000001</v>
      </c>
      <c r="D1709">
        <v>7843.3398440000001</v>
      </c>
      <c r="E1709">
        <v>7963.3276370000003</v>
      </c>
      <c r="F1709">
        <v>7963.3276370000003</v>
      </c>
      <c r="G1709">
        <v>25127245056</v>
      </c>
    </row>
    <row r="1710" spans="1:7" x14ac:dyDescent="0.25">
      <c r="A1710" s="7">
        <v>43607</v>
      </c>
      <c r="B1710">
        <v>7956.2919920000004</v>
      </c>
      <c r="C1710">
        <v>7997.6123049999997</v>
      </c>
      <c r="D1710">
        <v>7615.9873049999997</v>
      </c>
      <c r="E1710">
        <v>7680.0664059999999</v>
      </c>
      <c r="F1710">
        <v>7680.0664059999999</v>
      </c>
      <c r="G1710">
        <v>24719473175</v>
      </c>
    </row>
    <row r="1711" spans="1:7" x14ac:dyDescent="0.25">
      <c r="A1711" s="7">
        <v>43608</v>
      </c>
      <c r="B1711">
        <v>7677.2690430000002</v>
      </c>
      <c r="C1711">
        <v>7943.7915039999998</v>
      </c>
      <c r="D1711">
        <v>7533.1967770000001</v>
      </c>
      <c r="E1711">
        <v>7881.8466799999997</v>
      </c>
      <c r="F1711">
        <v>7881.8466799999997</v>
      </c>
      <c r="G1711">
        <v>24457107820</v>
      </c>
    </row>
    <row r="1712" spans="1:7" x14ac:dyDescent="0.25">
      <c r="A1712" s="7">
        <v>43609</v>
      </c>
      <c r="B1712">
        <v>7881.6953130000002</v>
      </c>
      <c r="C1712">
        <v>8140.7197269999997</v>
      </c>
      <c r="D1712">
        <v>7824.4487300000001</v>
      </c>
      <c r="E1712">
        <v>7987.3715819999998</v>
      </c>
      <c r="F1712">
        <v>7987.3715819999998</v>
      </c>
      <c r="G1712">
        <v>25919126991</v>
      </c>
    </row>
    <row r="1713" spans="1:7" x14ac:dyDescent="0.25">
      <c r="A1713" s="7">
        <v>43610</v>
      </c>
      <c r="B1713">
        <v>7991.8852539999998</v>
      </c>
      <c r="C1713">
        <v>8117.9257809999999</v>
      </c>
      <c r="D1713">
        <v>7965.9760740000002</v>
      </c>
      <c r="E1713">
        <v>8052.5439450000003</v>
      </c>
      <c r="F1713">
        <v>8052.5439450000003</v>
      </c>
      <c r="G1713">
        <v>22256813107</v>
      </c>
    </row>
    <row r="1714" spans="1:7" x14ac:dyDescent="0.25">
      <c r="A1714" s="7">
        <v>43611</v>
      </c>
      <c r="B1714">
        <v>8055.2060549999997</v>
      </c>
      <c r="C1714">
        <v>8687.5205079999996</v>
      </c>
      <c r="D1714">
        <v>7924.6704099999997</v>
      </c>
      <c r="E1714">
        <v>8673.2158199999994</v>
      </c>
      <c r="F1714">
        <v>8673.2158199999994</v>
      </c>
      <c r="G1714">
        <v>26677970091</v>
      </c>
    </row>
    <row r="1715" spans="1:7" x14ac:dyDescent="0.25">
      <c r="A1715" s="7">
        <v>43612</v>
      </c>
      <c r="B1715">
        <v>8674.0722659999992</v>
      </c>
      <c r="C1715">
        <v>8907.1748050000006</v>
      </c>
      <c r="D1715">
        <v>8668.7050780000009</v>
      </c>
      <c r="E1715">
        <v>8805.7783199999994</v>
      </c>
      <c r="F1715">
        <v>8805.7783199999994</v>
      </c>
      <c r="G1715">
        <v>27949839564</v>
      </c>
    </row>
    <row r="1716" spans="1:7" x14ac:dyDescent="0.25">
      <c r="A1716" s="7">
        <v>43613</v>
      </c>
      <c r="B1716">
        <v>8802.7578130000002</v>
      </c>
      <c r="C1716">
        <v>8807.0166019999997</v>
      </c>
      <c r="D1716">
        <v>8634.7216800000006</v>
      </c>
      <c r="E1716">
        <v>8719.9619139999995</v>
      </c>
      <c r="F1716">
        <v>8719.9619139999995</v>
      </c>
      <c r="G1716">
        <v>24226919267</v>
      </c>
    </row>
    <row r="1717" spans="1:7" x14ac:dyDescent="0.25">
      <c r="A1717" s="7">
        <v>43614</v>
      </c>
      <c r="B1717">
        <v>8718.5917969999991</v>
      </c>
      <c r="C1717">
        <v>8755.8525389999995</v>
      </c>
      <c r="D1717">
        <v>8482.7285159999992</v>
      </c>
      <c r="E1717">
        <v>8659.4873050000006</v>
      </c>
      <c r="F1717">
        <v>8659.4873050000006</v>
      </c>
      <c r="G1717">
        <v>23473479966</v>
      </c>
    </row>
    <row r="1718" spans="1:7" x14ac:dyDescent="0.25">
      <c r="A1718" s="7">
        <v>43615</v>
      </c>
      <c r="B1718">
        <v>8661.7607420000004</v>
      </c>
      <c r="C1718">
        <v>9008.3144530000009</v>
      </c>
      <c r="D1718">
        <v>8221.2734380000002</v>
      </c>
      <c r="E1718">
        <v>8319.4726559999999</v>
      </c>
      <c r="F1718">
        <v>8319.4726559999999</v>
      </c>
      <c r="G1718">
        <v>29246528551</v>
      </c>
    </row>
    <row r="1719" spans="1:7" x14ac:dyDescent="0.25">
      <c r="A1719" s="7">
        <v>43616</v>
      </c>
      <c r="B1719">
        <v>8320.2861329999996</v>
      </c>
      <c r="C1719">
        <v>8586.6591800000006</v>
      </c>
      <c r="D1719">
        <v>8172.5507809999999</v>
      </c>
      <c r="E1719">
        <v>8574.5019530000009</v>
      </c>
      <c r="F1719">
        <v>8574.5019530000009</v>
      </c>
      <c r="G1719">
        <v>25365190957</v>
      </c>
    </row>
    <row r="1720" spans="1:7" x14ac:dyDescent="0.25">
      <c r="A1720" s="7">
        <v>43617</v>
      </c>
      <c r="B1720">
        <v>8573.8398440000001</v>
      </c>
      <c r="C1720">
        <v>8625.6005860000005</v>
      </c>
      <c r="D1720">
        <v>8481.578125</v>
      </c>
      <c r="E1720">
        <v>8564.0166019999997</v>
      </c>
      <c r="F1720">
        <v>8564.0166019999997</v>
      </c>
      <c r="G1720">
        <v>22488303544</v>
      </c>
    </row>
    <row r="1721" spans="1:7" x14ac:dyDescent="0.25">
      <c r="A1721" s="7">
        <v>43618</v>
      </c>
      <c r="B1721">
        <v>8565.4736329999996</v>
      </c>
      <c r="C1721">
        <v>8809.3037110000005</v>
      </c>
      <c r="D1721">
        <v>8561.2353519999997</v>
      </c>
      <c r="E1721">
        <v>8742.9580079999996</v>
      </c>
      <c r="F1721">
        <v>8742.9580079999996</v>
      </c>
      <c r="G1721">
        <v>20266216022</v>
      </c>
    </row>
    <row r="1722" spans="1:7" x14ac:dyDescent="0.25">
      <c r="A1722" s="7">
        <v>43619</v>
      </c>
      <c r="B1722">
        <v>8741.7470699999994</v>
      </c>
      <c r="C1722">
        <v>8743.5</v>
      </c>
      <c r="D1722">
        <v>8204.1855469999991</v>
      </c>
      <c r="E1722">
        <v>8208.9951170000004</v>
      </c>
      <c r="F1722">
        <v>8208.9951170000004</v>
      </c>
      <c r="G1722">
        <v>22004511436</v>
      </c>
    </row>
    <row r="1723" spans="1:7" x14ac:dyDescent="0.25">
      <c r="A1723" s="7">
        <v>43620</v>
      </c>
      <c r="B1723">
        <v>8210.9853519999997</v>
      </c>
      <c r="C1723">
        <v>8210.9853519999997</v>
      </c>
      <c r="D1723">
        <v>7564.4887699999999</v>
      </c>
      <c r="E1723">
        <v>7707.7709960000002</v>
      </c>
      <c r="F1723">
        <v>7707.7709960000002</v>
      </c>
      <c r="G1723">
        <v>24609731549</v>
      </c>
    </row>
    <row r="1724" spans="1:7" x14ac:dyDescent="0.25">
      <c r="A1724" s="7">
        <v>43621</v>
      </c>
      <c r="B1724">
        <v>7704.3432620000003</v>
      </c>
      <c r="C1724">
        <v>7901.8491210000002</v>
      </c>
      <c r="D1724">
        <v>7668.6684569999998</v>
      </c>
      <c r="E1724">
        <v>7824.2314450000003</v>
      </c>
      <c r="F1724">
        <v>7824.2314450000003</v>
      </c>
      <c r="G1724">
        <v>21760923463</v>
      </c>
    </row>
    <row r="1725" spans="1:7" x14ac:dyDescent="0.25">
      <c r="A1725" s="7">
        <v>43622</v>
      </c>
      <c r="B1725">
        <v>7819.6333009999998</v>
      </c>
      <c r="C1725">
        <v>7937.3408200000003</v>
      </c>
      <c r="D1725">
        <v>7571.4711909999996</v>
      </c>
      <c r="E1725">
        <v>7822.0234380000002</v>
      </c>
      <c r="F1725">
        <v>7822.0234380000002</v>
      </c>
      <c r="G1725">
        <v>19474611077</v>
      </c>
    </row>
    <row r="1726" spans="1:7" x14ac:dyDescent="0.25">
      <c r="A1726" s="7">
        <v>43623</v>
      </c>
      <c r="B1726">
        <v>7826.9013670000004</v>
      </c>
      <c r="C1726">
        <v>8126.1533200000003</v>
      </c>
      <c r="D1726">
        <v>7788.3735349999997</v>
      </c>
      <c r="E1726">
        <v>8043.951172</v>
      </c>
      <c r="F1726">
        <v>8043.951172</v>
      </c>
      <c r="G1726">
        <v>19141423231</v>
      </c>
    </row>
    <row r="1727" spans="1:7" x14ac:dyDescent="0.25">
      <c r="A1727" s="7">
        <v>43624</v>
      </c>
      <c r="B1727">
        <v>8036.7749020000001</v>
      </c>
      <c r="C1727">
        <v>8076.8911129999997</v>
      </c>
      <c r="D1727">
        <v>7837.6108400000003</v>
      </c>
      <c r="E1727">
        <v>7954.1279299999997</v>
      </c>
      <c r="F1727">
        <v>7954.1279299999997</v>
      </c>
      <c r="G1727">
        <v>16522722810</v>
      </c>
    </row>
    <row r="1728" spans="1:7" x14ac:dyDescent="0.25">
      <c r="A1728" s="7">
        <v>43625</v>
      </c>
      <c r="B1728">
        <v>7949.6748049999997</v>
      </c>
      <c r="C1728">
        <v>7975.9741210000002</v>
      </c>
      <c r="D1728">
        <v>7583.2197269999997</v>
      </c>
      <c r="E1728">
        <v>7688.0771480000003</v>
      </c>
      <c r="F1728">
        <v>7688.0771480000003</v>
      </c>
      <c r="G1728">
        <v>16610726547</v>
      </c>
    </row>
    <row r="1729" spans="1:7" x14ac:dyDescent="0.25">
      <c r="A1729" s="7">
        <v>43626</v>
      </c>
      <c r="B1729">
        <v>7692.2846680000002</v>
      </c>
      <c r="C1729">
        <v>8031.9096680000002</v>
      </c>
      <c r="D1729">
        <v>7586.7309569999998</v>
      </c>
      <c r="E1729">
        <v>8000.3295900000003</v>
      </c>
      <c r="F1729">
        <v>8000.3295900000003</v>
      </c>
      <c r="G1729">
        <v>18689275117</v>
      </c>
    </row>
    <row r="1730" spans="1:7" x14ac:dyDescent="0.25">
      <c r="A1730" s="7">
        <v>43627</v>
      </c>
      <c r="B1730">
        <v>8004.2436520000001</v>
      </c>
      <c r="C1730">
        <v>8026.3940430000002</v>
      </c>
      <c r="D1730">
        <v>7772.8037109999996</v>
      </c>
      <c r="E1730">
        <v>7927.7143550000001</v>
      </c>
      <c r="F1730">
        <v>7927.7143550000001</v>
      </c>
      <c r="G1730">
        <v>17107279932</v>
      </c>
    </row>
    <row r="1731" spans="1:7" x14ac:dyDescent="0.25">
      <c r="A1731" s="7">
        <v>43628</v>
      </c>
      <c r="B1731">
        <v>7925.4340819999998</v>
      </c>
      <c r="C1731">
        <v>8196.6484380000002</v>
      </c>
      <c r="D1731">
        <v>7862.3598629999997</v>
      </c>
      <c r="E1731">
        <v>8145.857422</v>
      </c>
      <c r="F1731">
        <v>8145.857422</v>
      </c>
      <c r="G1731">
        <v>19034432883</v>
      </c>
    </row>
    <row r="1732" spans="1:7" x14ac:dyDescent="0.25">
      <c r="A1732" s="7">
        <v>43629</v>
      </c>
      <c r="B1732">
        <v>8145.5454099999997</v>
      </c>
      <c r="C1732">
        <v>8311.5673829999996</v>
      </c>
      <c r="D1732">
        <v>8087.0610349999997</v>
      </c>
      <c r="E1732">
        <v>8230.9238280000009</v>
      </c>
      <c r="F1732">
        <v>8230.9238280000009</v>
      </c>
      <c r="G1732">
        <v>18669407147</v>
      </c>
    </row>
    <row r="1733" spans="1:7" x14ac:dyDescent="0.25">
      <c r="A1733" s="7">
        <v>43630</v>
      </c>
      <c r="B1733">
        <v>8230.8984380000002</v>
      </c>
      <c r="C1733">
        <v>8710.6367190000001</v>
      </c>
      <c r="D1733">
        <v>8183.3930659999996</v>
      </c>
      <c r="E1733">
        <v>8693.8330079999996</v>
      </c>
      <c r="F1733">
        <v>8693.8330079999996</v>
      </c>
      <c r="G1733">
        <v>19831162906</v>
      </c>
    </row>
    <row r="1734" spans="1:7" x14ac:dyDescent="0.25">
      <c r="A1734" s="7">
        <v>43631</v>
      </c>
      <c r="B1734">
        <v>8689.7460940000001</v>
      </c>
      <c r="C1734">
        <v>8859.1279300000006</v>
      </c>
      <c r="D1734">
        <v>8618.3955079999996</v>
      </c>
      <c r="E1734">
        <v>8838.375</v>
      </c>
      <c r="F1734">
        <v>8838.375</v>
      </c>
      <c r="G1734">
        <v>18371033226</v>
      </c>
    </row>
    <row r="1735" spans="1:7" x14ac:dyDescent="0.25">
      <c r="A1735" s="7">
        <v>43632</v>
      </c>
      <c r="B1735">
        <v>8841.4404300000006</v>
      </c>
      <c r="C1735">
        <v>9335.8671880000002</v>
      </c>
      <c r="D1735">
        <v>8814.5566409999992</v>
      </c>
      <c r="E1735">
        <v>8994.4882809999999</v>
      </c>
      <c r="F1735">
        <v>8994.4882809999999</v>
      </c>
      <c r="G1735">
        <v>23348550311</v>
      </c>
    </row>
    <row r="1736" spans="1:7" x14ac:dyDescent="0.25">
      <c r="A1736" s="7">
        <v>43633</v>
      </c>
      <c r="B1736">
        <v>8988.9238280000009</v>
      </c>
      <c r="C1736">
        <v>9416.4072269999997</v>
      </c>
      <c r="D1736">
        <v>8988.9238280000009</v>
      </c>
      <c r="E1736">
        <v>9320.3525389999995</v>
      </c>
      <c r="F1736">
        <v>9320.3525389999995</v>
      </c>
      <c r="G1736">
        <v>15562951919</v>
      </c>
    </row>
    <row r="1737" spans="1:7" x14ac:dyDescent="0.25">
      <c r="A1737" s="7">
        <v>43634</v>
      </c>
      <c r="B1737">
        <v>9335.4667969999991</v>
      </c>
      <c r="C1737">
        <v>9348.3740230000003</v>
      </c>
      <c r="D1737">
        <v>9004.9013670000004</v>
      </c>
      <c r="E1737">
        <v>9081.7626949999994</v>
      </c>
      <c r="F1737">
        <v>9081.7626949999994</v>
      </c>
      <c r="G1737">
        <v>15848210536</v>
      </c>
    </row>
    <row r="1738" spans="1:7" x14ac:dyDescent="0.25">
      <c r="A1738" s="7">
        <v>43635</v>
      </c>
      <c r="B1738">
        <v>9078.7275389999995</v>
      </c>
      <c r="C1738">
        <v>9299.6210940000001</v>
      </c>
      <c r="D1738">
        <v>9070.3955079999996</v>
      </c>
      <c r="E1738">
        <v>9273.5214840000008</v>
      </c>
      <c r="F1738">
        <v>9273.5214840000008</v>
      </c>
      <c r="G1738">
        <v>15546809946</v>
      </c>
    </row>
    <row r="1739" spans="1:7" x14ac:dyDescent="0.25">
      <c r="A1739" s="7">
        <v>43636</v>
      </c>
      <c r="B1739">
        <v>9273.0605469999991</v>
      </c>
      <c r="C1739">
        <v>9594.4199219999991</v>
      </c>
      <c r="D1739">
        <v>9232.484375</v>
      </c>
      <c r="E1739">
        <v>9527.1601559999999</v>
      </c>
      <c r="F1739">
        <v>9527.1601559999999</v>
      </c>
      <c r="G1739">
        <v>17846823784</v>
      </c>
    </row>
    <row r="1740" spans="1:7" x14ac:dyDescent="0.25">
      <c r="A1740" s="7">
        <v>43637</v>
      </c>
      <c r="B1740">
        <v>9525.0742190000001</v>
      </c>
      <c r="C1740">
        <v>10144.556640999999</v>
      </c>
      <c r="D1740">
        <v>9525.0742190000001</v>
      </c>
      <c r="E1740">
        <v>10144.556640999999</v>
      </c>
      <c r="F1740">
        <v>10144.556640999999</v>
      </c>
      <c r="G1740">
        <v>20624008643</v>
      </c>
    </row>
    <row r="1741" spans="1:7" x14ac:dyDescent="0.25">
      <c r="A1741" s="7">
        <v>43638</v>
      </c>
      <c r="B1741">
        <v>10175.923828000001</v>
      </c>
      <c r="C1741">
        <v>11157.345703000001</v>
      </c>
      <c r="D1741">
        <v>10107.035156</v>
      </c>
      <c r="E1741">
        <v>10701.691406</v>
      </c>
      <c r="F1741">
        <v>10701.691406</v>
      </c>
      <c r="G1741">
        <v>29995204861</v>
      </c>
    </row>
    <row r="1742" spans="1:7" x14ac:dyDescent="0.25">
      <c r="A1742" s="7">
        <v>43639</v>
      </c>
      <c r="B1742">
        <v>10696.691406</v>
      </c>
      <c r="C1742">
        <v>11246.144531</v>
      </c>
      <c r="D1742">
        <v>10556.095703000001</v>
      </c>
      <c r="E1742">
        <v>10855.371094</v>
      </c>
      <c r="F1742">
        <v>10855.371094</v>
      </c>
      <c r="G1742">
        <v>20998326502</v>
      </c>
    </row>
    <row r="1743" spans="1:7" x14ac:dyDescent="0.25">
      <c r="A1743" s="7">
        <v>43640</v>
      </c>
      <c r="B1743">
        <v>10853.744140999999</v>
      </c>
      <c r="C1743">
        <v>11065.896484000001</v>
      </c>
      <c r="D1743">
        <v>10610.427734000001</v>
      </c>
      <c r="E1743">
        <v>11011.102539</v>
      </c>
      <c r="F1743">
        <v>11011.102539</v>
      </c>
      <c r="G1743">
        <v>19271652365</v>
      </c>
    </row>
    <row r="1744" spans="1:7" x14ac:dyDescent="0.25">
      <c r="A1744" s="7">
        <v>43641</v>
      </c>
      <c r="B1744">
        <v>11007.202148</v>
      </c>
      <c r="C1744">
        <v>11790.916992</v>
      </c>
      <c r="D1744">
        <v>11007.202148</v>
      </c>
      <c r="E1744">
        <v>11790.916992</v>
      </c>
      <c r="F1744">
        <v>11790.916992</v>
      </c>
      <c r="G1744">
        <v>24879684533</v>
      </c>
    </row>
    <row r="1745" spans="1:7" x14ac:dyDescent="0.25">
      <c r="A1745" s="7">
        <v>43642</v>
      </c>
      <c r="B1745">
        <v>11778.581055000001</v>
      </c>
      <c r="C1745">
        <v>13796.489258</v>
      </c>
      <c r="D1745">
        <v>11755.597656</v>
      </c>
      <c r="E1745">
        <v>13016.231444999999</v>
      </c>
      <c r="F1745">
        <v>13016.231444999999</v>
      </c>
      <c r="G1745">
        <v>45105733173</v>
      </c>
    </row>
    <row r="1746" spans="1:7" x14ac:dyDescent="0.25">
      <c r="A1746" s="7">
        <v>43643</v>
      </c>
      <c r="B1746">
        <v>13017.125</v>
      </c>
      <c r="C1746">
        <v>13311.144531</v>
      </c>
      <c r="D1746">
        <v>10491.852539</v>
      </c>
      <c r="E1746">
        <v>11182.806640999999</v>
      </c>
      <c r="F1746">
        <v>11182.806640999999</v>
      </c>
      <c r="G1746">
        <v>39977475223</v>
      </c>
    </row>
    <row r="1747" spans="1:7" x14ac:dyDescent="0.25">
      <c r="A1747" s="7">
        <v>43644</v>
      </c>
      <c r="B1747">
        <v>11162.167969</v>
      </c>
      <c r="C1747">
        <v>12445.174805000001</v>
      </c>
      <c r="D1747">
        <v>10914.495117</v>
      </c>
      <c r="E1747">
        <v>12407.332031</v>
      </c>
      <c r="F1747">
        <v>12407.332031</v>
      </c>
      <c r="G1747">
        <v>35087757766</v>
      </c>
    </row>
    <row r="1748" spans="1:7" x14ac:dyDescent="0.25">
      <c r="A1748" s="7">
        <v>43645</v>
      </c>
      <c r="B1748">
        <v>12400.763671999999</v>
      </c>
      <c r="C1748">
        <v>12400.910156</v>
      </c>
      <c r="D1748">
        <v>11508.378906</v>
      </c>
      <c r="E1748">
        <v>11959.371094</v>
      </c>
      <c r="F1748">
        <v>11959.371094</v>
      </c>
      <c r="G1748">
        <v>29923961128</v>
      </c>
    </row>
    <row r="1749" spans="1:7" x14ac:dyDescent="0.25">
      <c r="A1749" s="7">
        <v>43646</v>
      </c>
      <c r="B1749">
        <v>11931.991211</v>
      </c>
      <c r="C1749">
        <v>12178.383789</v>
      </c>
      <c r="D1749">
        <v>10799.008789</v>
      </c>
      <c r="E1749">
        <v>10817.155273</v>
      </c>
      <c r="F1749">
        <v>10817.155273</v>
      </c>
      <c r="G1749">
        <v>27256473494</v>
      </c>
    </row>
    <row r="1750" spans="1:7" x14ac:dyDescent="0.25">
      <c r="A1750" s="7">
        <v>43647</v>
      </c>
      <c r="B1750">
        <v>10796.930664</v>
      </c>
      <c r="C1750">
        <v>11206.439453000001</v>
      </c>
      <c r="D1750">
        <v>10089.314453000001</v>
      </c>
      <c r="E1750">
        <v>10583.134765999999</v>
      </c>
      <c r="F1750">
        <v>10583.134765999999</v>
      </c>
      <c r="G1750">
        <v>29378589324</v>
      </c>
    </row>
    <row r="1751" spans="1:7" x14ac:dyDescent="0.25">
      <c r="A1751" s="7">
        <v>43648</v>
      </c>
      <c r="B1751">
        <v>10588.683594</v>
      </c>
      <c r="C1751">
        <v>10912.188477</v>
      </c>
      <c r="D1751">
        <v>9737.8847659999992</v>
      </c>
      <c r="E1751">
        <v>10801.677734000001</v>
      </c>
      <c r="F1751">
        <v>10801.677734000001</v>
      </c>
      <c r="G1751">
        <v>31015895223</v>
      </c>
    </row>
    <row r="1752" spans="1:7" x14ac:dyDescent="0.25">
      <c r="A1752" s="7">
        <v>43649</v>
      </c>
      <c r="B1752">
        <v>10818.15625</v>
      </c>
      <c r="C1752">
        <v>11968.078125</v>
      </c>
      <c r="D1752">
        <v>10818.15625</v>
      </c>
      <c r="E1752">
        <v>11961.269531</v>
      </c>
      <c r="F1752">
        <v>11961.269531</v>
      </c>
      <c r="G1752">
        <v>30796494294</v>
      </c>
    </row>
    <row r="1753" spans="1:7" x14ac:dyDescent="0.25">
      <c r="A1753" s="7">
        <v>43650</v>
      </c>
      <c r="B1753">
        <v>11972.71875</v>
      </c>
      <c r="C1753">
        <v>12006.075194999999</v>
      </c>
      <c r="D1753">
        <v>11166.569336</v>
      </c>
      <c r="E1753">
        <v>11215.4375</v>
      </c>
      <c r="F1753">
        <v>11215.4375</v>
      </c>
      <c r="G1753">
        <v>25920294033</v>
      </c>
    </row>
    <row r="1754" spans="1:7" x14ac:dyDescent="0.25">
      <c r="A1754" s="7">
        <v>43651</v>
      </c>
      <c r="B1754">
        <v>11203.102539</v>
      </c>
      <c r="C1754">
        <v>11395.661133</v>
      </c>
      <c r="D1754">
        <v>10874.964844</v>
      </c>
      <c r="E1754">
        <v>10978.459961</v>
      </c>
      <c r="F1754">
        <v>10978.459961</v>
      </c>
      <c r="G1754">
        <v>23838480210</v>
      </c>
    </row>
    <row r="1755" spans="1:7" x14ac:dyDescent="0.25">
      <c r="A1755" s="7">
        <v>43652</v>
      </c>
      <c r="B1755">
        <v>10982.543944999999</v>
      </c>
      <c r="C1755">
        <v>11620.964844</v>
      </c>
      <c r="D1755">
        <v>10982.543944999999</v>
      </c>
      <c r="E1755">
        <v>11208.550781</v>
      </c>
      <c r="F1755">
        <v>11208.550781</v>
      </c>
      <c r="G1755">
        <v>21092024306</v>
      </c>
    </row>
    <row r="1756" spans="1:7" x14ac:dyDescent="0.25">
      <c r="A1756" s="7">
        <v>43653</v>
      </c>
      <c r="B1756">
        <v>11217.616211</v>
      </c>
      <c r="C1756">
        <v>11541.620117</v>
      </c>
      <c r="D1756">
        <v>11148.804688</v>
      </c>
      <c r="E1756">
        <v>11450.846680000001</v>
      </c>
      <c r="F1756">
        <v>11450.846680000001</v>
      </c>
      <c r="G1756">
        <v>19369044277</v>
      </c>
    </row>
    <row r="1757" spans="1:7" x14ac:dyDescent="0.25">
      <c r="A1757" s="7">
        <v>43654</v>
      </c>
      <c r="B1757">
        <v>11446.596680000001</v>
      </c>
      <c r="C1757">
        <v>12345.833008</v>
      </c>
      <c r="D1757">
        <v>11393.374023</v>
      </c>
      <c r="E1757">
        <v>12285.958008</v>
      </c>
      <c r="F1757">
        <v>12285.958008</v>
      </c>
      <c r="G1757">
        <v>23482551458</v>
      </c>
    </row>
    <row r="1758" spans="1:7" x14ac:dyDescent="0.25">
      <c r="A1758" s="7">
        <v>43655</v>
      </c>
      <c r="B1758">
        <v>12284.326171999999</v>
      </c>
      <c r="C1758">
        <v>12779.131836</v>
      </c>
      <c r="D1758">
        <v>12233.261719</v>
      </c>
      <c r="E1758">
        <v>12573.8125</v>
      </c>
      <c r="F1758">
        <v>12573.8125</v>
      </c>
      <c r="G1758">
        <v>28167921523</v>
      </c>
    </row>
    <row r="1759" spans="1:7" x14ac:dyDescent="0.25">
      <c r="A1759" s="7">
        <v>43656</v>
      </c>
      <c r="B1759">
        <v>12571.537109000001</v>
      </c>
      <c r="C1759">
        <v>13129.529296999999</v>
      </c>
      <c r="D1759">
        <v>11710.978515999999</v>
      </c>
      <c r="E1759">
        <v>12156.512694999999</v>
      </c>
      <c r="F1759">
        <v>12156.512694999999</v>
      </c>
      <c r="G1759">
        <v>33627574244</v>
      </c>
    </row>
    <row r="1760" spans="1:7" x14ac:dyDescent="0.25">
      <c r="A1760" s="7">
        <v>43657</v>
      </c>
      <c r="B1760">
        <v>12139.713867</v>
      </c>
      <c r="C1760">
        <v>12144.623046999999</v>
      </c>
      <c r="D1760">
        <v>11158.922852</v>
      </c>
      <c r="E1760">
        <v>11358.662109000001</v>
      </c>
      <c r="F1760">
        <v>11358.662109000001</v>
      </c>
      <c r="G1760">
        <v>28595327690</v>
      </c>
    </row>
    <row r="1761" spans="1:7" x14ac:dyDescent="0.25">
      <c r="A1761" s="7">
        <v>43658</v>
      </c>
      <c r="B1761">
        <v>11354.299805000001</v>
      </c>
      <c r="C1761">
        <v>11905.487305000001</v>
      </c>
      <c r="D1761">
        <v>11179.144531</v>
      </c>
      <c r="E1761">
        <v>11815.986328000001</v>
      </c>
      <c r="F1761">
        <v>11815.986328000001</v>
      </c>
      <c r="G1761">
        <v>23534692797</v>
      </c>
    </row>
    <row r="1762" spans="1:7" x14ac:dyDescent="0.25">
      <c r="A1762" s="7">
        <v>43659</v>
      </c>
      <c r="B1762">
        <v>11813.126953000001</v>
      </c>
      <c r="C1762">
        <v>11841.957031</v>
      </c>
      <c r="D1762">
        <v>10908.479492</v>
      </c>
      <c r="E1762">
        <v>11392.378906</v>
      </c>
      <c r="F1762">
        <v>11392.378906</v>
      </c>
      <c r="G1762">
        <v>21042616384</v>
      </c>
    </row>
    <row r="1763" spans="1:7" x14ac:dyDescent="0.25">
      <c r="A1763" s="7">
        <v>43660</v>
      </c>
      <c r="B1763">
        <v>11381.020508</v>
      </c>
      <c r="C1763">
        <v>11451.204102</v>
      </c>
      <c r="D1763">
        <v>10234.576171999999</v>
      </c>
      <c r="E1763">
        <v>10256.058594</v>
      </c>
      <c r="F1763">
        <v>10256.058594</v>
      </c>
      <c r="G1763">
        <v>22486000001</v>
      </c>
    </row>
    <row r="1764" spans="1:7" x14ac:dyDescent="0.25">
      <c r="A1764" s="7">
        <v>43661</v>
      </c>
      <c r="B1764">
        <v>10257.838867</v>
      </c>
      <c r="C1764">
        <v>11052.766602</v>
      </c>
      <c r="D1764">
        <v>9992.0068360000005</v>
      </c>
      <c r="E1764">
        <v>10895.089844</v>
      </c>
      <c r="F1764">
        <v>10895.089844</v>
      </c>
      <c r="G1764">
        <v>25384047207</v>
      </c>
    </row>
    <row r="1765" spans="1:7" x14ac:dyDescent="0.25">
      <c r="A1765" s="7">
        <v>43662</v>
      </c>
      <c r="B1765">
        <v>10896.653319999999</v>
      </c>
      <c r="C1765">
        <v>10996.632813</v>
      </c>
      <c r="D1765">
        <v>9448.1064449999994</v>
      </c>
      <c r="E1765">
        <v>9477.6416019999997</v>
      </c>
      <c r="F1765">
        <v>9477.6416019999997</v>
      </c>
      <c r="G1765">
        <v>24151199070</v>
      </c>
    </row>
    <row r="1766" spans="1:7" x14ac:dyDescent="0.25">
      <c r="A1766" s="7">
        <v>43663</v>
      </c>
      <c r="B1766">
        <v>9471.2138670000004</v>
      </c>
      <c r="C1766">
        <v>9963.1347659999992</v>
      </c>
      <c r="D1766">
        <v>9163.1347659999992</v>
      </c>
      <c r="E1766">
        <v>9693.8027340000008</v>
      </c>
      <c r="F1766">
        <v>9693.8027340000008</v>
      </c>
      <c r="G1766">
        <v>24569921549</v>
      </c>
    </row>
    <row r="1767" spans="1:7" x14ac:dyDescent="0.25">
      <c r="A1767" s="7">
        <v>43664</v>
      </c>
      <c r="B1767">
        <v>9698.5029300000006</v>
      </c>
      <c r="C1767">
        <v>10736.842773</v>
      </c>
      <c r="D1767">
        <v>9376.7988280000009</v>
      </c>
      <c r="E1767">
        <v>10666.482421999999</v>
      </c>
      <c r="F1767">
        <v>10666.482421999999</v>
      </c>
      <c r="G1767">
        <v>25187024648</v>
      </c>
    </row>
    <row r="1768" spans="1:7" x14ac:dyDescent="0.25">
      <c r="A1768" s="7">
        <v>43665</v>
      </c>
      <c r="B1768">
        <v>10653.956055000001</v>
      </c>
      <c r="C1768">
        <v>10716.980469</v>
      </c>
      <c r="D1768">
        <v>10229.628906</v>
      </c>
      <c r="E1768">
        <v>10530.732421999999</v>
      </c>
      <c r="F1768">
        <v>10530.732421999999</v>
      </c>
      <c r="G1768">
        <v>20727426310</v>
      </c>
    </row>
    <row r="1769" spans="1:7" x14ac:dyDescent="0.25">
      <c r="A1769" s="7">
        <v>43666</v>
      </c>
      <c r="B1769">
        <v>10525.819336</v>
      </c>
      <c r="C1769">
        <v>11048.662109000001</v>
      </c>
      <c r="D1769">
        <v>10451.276367</v>
      </c>
      <c r="E1769">
        <v>10767.139648</v>
      </c>
      <c r="F1769">
        <v>10767.139648</v>
      </c>
      <c r="G1769">
        <v>20206615155</v>
      </c>
    </row>
    <row r="1770" spans="1:7" x14ac:dyDescent="0.25">
      <c r="A1770" s="7">
        <v>43667</v>
      </c>
      <c r="B1770">
        <v>10777.529296999999</v>
      </c>
      <c r="C1770">
        <v>10841.887694999999</v>
      </c>
      <c r="D1770">
        <v>10389.599609000001</v>
      </c>
      <c r="E1770">
        <v>10599.105469</v>
      </c>
      <c r="F1770">
        <v>10599.105469</v>
      </c>
      <c r="G1770">
        <v>17130580467</v>
      </c>
    </row>
    <row r="1771" spans="1:7" x14ac:dyDescent="0.25">
      <c r="A1771" s="7">
        <v>43668</v>
      </c>
      <c r="B1771">
        <v>10596.948242</v>
      </c>
      <c r="C1771">
        <v>10651.791015999999</v>
      </c>
      <c r="D1771">
        <v>10154.921875</v>
      </c>
      <c r="E1771">
        <v>10343.106444999999</v>
      </c>
      <c r="F1771">
        <v>10343.106444999999</v>
      </c>
      <c r="G1771">
        <v>16334414913</v>
      </c>
    </row>
    <row r="1772" spans="1:7" x14ac:dyDescent="0.25">
      <c r="A1772" s="7">
        <v>43669</v>
      </c>
      <c r="B1772">
        <v>10346.748046999999</v>
      </c>
      <c r="C1772">
        <v>10346.748046999999</v>
      </c>
      <c r="D1772">
        <v>9883.5947269999997</v>
      </c>
      <c r="E1772">
        <v>9900.7675780000009</v>
      </c>
      <c r="F1772">
        <v>9900.7675780000009</v>
      </c>
      <c r="G1772">
        <v>17851916995</v>
      </c>
    </row>
    <row r="1773" spans="1:7" x14ac:dyDescent="0.25">
      <c r="A1773" s="7">
        <v>43670</v>
      </c>
      <c r="B1773">
        <v>9887.7304690000001</v>
      </c>
      <c r="C1773">
        <v>9908.796875</v>
      </c>
      <c r="D1773">
        <v>9614.3066409999992</v>
      </c>
      <c r="E1773">
        <v>9811.9257809999999</v>
      </c>
      <c r="F1773">
        <v>9811.9257809999999</v>
      </c>
      <c r="G1773">
        <v>17398734322</v>
      </c>
    </row>
    <row r="1774" spans="1:7" x14ac:dyDescent="0.25">
      <c r="A1774" s="7">
        <v>43671</v>
      </c>
      <c r="B1774">
        <v>9809.0966800000006</v>
      </c>
      <c r="C1774">
        <v>10154.253906</v>
      </c>
      <c r="D1774">
        <v>9773.9570309999999</v>
      </c>
      <c r="E1774">
        <v>9911.8417969999991</v>
      </c>
      <c r="F1774">
        <v>9911.8417969999991</v>
      </c>
      <c r="G1774">
        <v>15821952090</v>
      </c>
    </row>
    <row r="1775" spans="1:7" x14ac:dyDescent="0.25">
      <c r="A1775" s="7">
        <v>43672</v>
      </c>
      <c r="B1775">
        <v>9913.1269530000009</v>
      </c>
      <c r="C1775">
        <v>9916.5175780000009</v>
      </c>
      <c r="D1775">
        <v>9717.9824219999991</v>
      </c>
      <c r="E1775">
        <v>9870.3037110000005</v>
      </c>
      <c r="F1775">
        <v>9870.3037110000005</v>
      </c>
      <c r="G1775">
        <v>14495714483</v>
      </c>
    </row>
    <row r="1776" spans="1:7" x14ac:dyDescent="0.25">
      <c r="A1776" s="7">
        <v>43673</v>
      </c>
      <c r="B1776">
        <v>9871.1650389999995</v>
      </c>
      <c r="C1776">
        <v>10167.320313</v>
      </c>
      <c r="D1776">
        <v>9411.5214840000008</v>
      </c>
      <c r="E1776">
        <v>9477.6777340000008</v>
      </c>
      <c r="F1776">
        <v>9477.6777340000008</v>
      </c>
      <c r="G1776">
        <v>16817809536</v>
      </c>
    </row>
    <row r="1777" spans="1:7" x14ac:dyDescent="0.25">
      <c r="A1777" s="7">
        <v>43674</v>
      </c>
      <c r="B1777">
        <v>9491.6269530000009</v>
      </c>
      <c r="C1777">
        <v>9575.5449219999991</v>
      </c>
      <c r="D1777">
        <v>9252.296875</v>
      </c>
      <c r="E1777">
        <v>9552.8603519999997</v>
      </c>
      <c r="F1777">
        <v>9552.8603519999997</v>
      </c>
      <c r="G1777">
        <v>13738687093</v>
      </c>
    </row>
    <row r="1778" spans="1:7" x14ac:dyDescent="0.25">
      <c r="A1778" s="7">
        <v>43675</v>
      </c>
      <c r="B1778">
        <v>9548.1787110000005</v>
      </c>
      <c r="C1778">
        <v>9681.6484380000002</v>
      </c>
      <c r="D1778">
        <v>9472.9482420000004</v>
      </c>
      <c r="E1778">
        <v>9519.1455079999996</v>
      </c>
      <c r="F1778">
        <v>9519.1455079999996</v>
      </c>
      <c r="G1778">
        <v>13791445323</v>
      </c>
    </row>
    <row r="1779" spans="1:7" x14ac:dyDescent="0.25">
      <c r="A1779" s="7">
        <v>43676</v>
      </c>
      <c r="B1779">
        <v>9522.3291019999997</v>
      </c>
      <c r="C1779">
        <v>9701.7597659999992</v>
      </c>
      <c r="D1779">
        <v>9437.3359380000002</v>
      </c>
      <c r="E1779">
        <v>9607.4238280000009</v>
      </c>
      <c r="F1779">
        <v>9607.4238280000009</v>
      </c>
      <c r="G1779">
        <v>13829811132</v>
      </c>
    </row>
    <row r="1780" spans="1:7" x14ac:dyDescent="0.25">
      <c r="A1780" s="7">
        <v>43677</v>
      </c>
      <c r="B1780">
        <v>9604.0507809999999</v>
      </c>
      <c r="C1780">
        <v>10085.627930000001</v>
      </c>
      <c r="D1780">
        <v>9598.0976559999999</v>
      </c>
      <c r="E1780">
        <v>10085.627930000001</v>
      </c>
      <c r="F1780">
        <v>10085.627930000001</v>
      </c>
      <c r="G1780">
        <v>16631520648</v>
      </c>
    </row>
    <row r="1781" spans="1:7" x14ac:dyDescent="0.25">
      <c r="A1781" s="7">
        <v>43678</v>
      </c>
      <c r="B1781">
        <v>10077.442383</v>
      </c>
      <c r="C1781">
        <v>10446.919921999999</v>
      </c>
      <c r="D1781">
        <v>9922.0195309999999</v>
      </c>
      <c r="E1781">
        <v>10399.668944999999</v>
      </c>
      <c r="F1781">
        <v>10399.668944999999</v>
      </c>
      <c r="G1781">
        <v>17165337858</v>
      </c>
    </row>
    <row r="1782" spans="1:7" x14ac:dyDescent="0.25">
      <c r="A1782" s="7">
        <v>43679</v>
      </c>
      <c r="B1782">
        <v>10402.042969</v>
      </c>
      <c r="C1782">
        <v>10657.953125</v>
      </c>
      <c r="D1782">
        <v>10371.013671999999</v>
      </c>
      <c r="E1782">
        <v>10518.174805000001</v>
      </c>
      <c r="F1782">
        <v>10518.174805000001</v>
      </c>
      <c r="G1782">
        <v>17489094082</v>
      </c>
    </row>
    <row r="1783" spans="1:7" x14ac:dyDescent="0.25">
      <c r="A1783" s="7">
        <v>43680</v>
      </c>
      <c r="B1783">
        <v>10519.278319999999</v>
      </c>
      <c r="C1783">
        <v>10946.78125</v>
      </c>
      <c r="D1783">
        <v>10503.504883</v>
      </c>
      <c r="E1783">
        <v>10821.726563</v>
      </c>
      <c r="F1783">
        <v>10821.726563</v>
      </c>
      <c r="G1783">
        <v>15352685061</v>
      </c>
    </row>
    <row r="1784" spans="1:7" x14ac:dyDescent="0.25">
      <c r="A1784" s="7">
        <v>43681</v>
      </c>
      <c r="B1784">
        <v>10821.632813</v>
      </c>
      <c r="C1784">
        <v>11009.207031</v>
      </c>
      <c r="D1784">
        <v>10620.278319999999</v>
      </c>
      <c r="E1784">
        <v>10970.184569999999</v>
      </c>
      <c r="F1784">
        <v>10970.184569999999</v>
      </c>
      <c r="G1784">
        <v>16530894787</v>
      </c>
    </row>
    <row r="1785" spans="1:7" x14ac:dyDescent="0.25">
      <c r="A1785" s="7">
        <v>43682</v>
      </c>
      <c r="B1785">
        <v>10960.735352</v>
      </c>
      <c r="C1785">
        <v>11895.091796999999</v>
      </c>
      <c r="D1785">
        <v>10960.735352</v>
      </c>
      <c r="E1785">
        <v>11805.653319999999</v>
      </c>
      <c r="F1785">
        <v>11805.653319999999</v>
      </c>
      <c r="G1785">
        <v>23875988832</v>
      </c>
    </row>
    <row r="1786" spans="1:7" x14ac:dyDescent="0.25">
      <c r="A1786" s="7">
        <v>43683</v>
      </c>
      <c r="B1786">
        <v>11811.544921999999</v>
      </c>
      <c r="C1786">
        <v>12273.821289</v>
      </c>
      <c r="D1786">
        <v>11290.731444999999</v>
      </c>
      <c r="E1786">
        <v>11478.168944999999</v>
      </c>
      <c r="F1786">
        <v>11478.168944999999</v>
      </c>
      <c r="G1786">
        <v>23635107660</v>
      </c>
    </row>
    <row r="1787" spans="1:7" x14ac:dyDescent="0.25">
      <c r="A1787" s="7">
        <v>43684</v>
      </c>
      <c r="B1787">
        <v>11476.193359000001</v>
      </c>
      <c r="C1787">
        <v>12036.990234000001</v>
      </c>
      <c r="D1787">
        <v>11433.701171999999</v>
      </c>
      <c r="E1787">
        <v>11941.96875</v>
      </c>
      <c r="F1787">
        <v>11941.96875</v>
      </c>
      <c r="G1787">
        <v>22194988641</v>
      </c>
    </row>
    <row r="1788" spans="1:7" x14ac:dyDescent="0.25">
      <c r="A1788" s="7">
        <v>43685</v>
      </c>
      <c r="B1788">
        <v>11954.040039</v>
      </c>
      <c r="C1788">
        <v>11979.419921999999</v>
      </c>
      <c r="D1788">
        <v>11556.167969</v>
      </c>
      <c r="E1788">
        <v>11966.407227</v>
      </c>
      <c r="F1788">
        <v>11966.407227</v>
      </c>
      <c r="G1788">
        <v>19481591730</v>
      </c>
    </row>
    <row r="1789" spans="1:7" x14ac:dyDescent="0.25">
      <c r="A1789" s="7">
        <v>43686</v>
      </c>
      <c r="B1789">
        <v>11953.469727</v>
      </c>
      <c r="C1789">
        <v>11970.458008</v>
      </c>
      <c r="D1789">
        <v>11709.745117</v>
      </c>
      <c r="E1789">
        <v>11862.936523</v>
      </c>
      <c r="F1789">
        <v>11862.936523</v>
      </c>
      <c r="G1789">
        <v>18339989960</v>
      </c>
    </row>
    <row r="1790" spans="1:7" x14ac:dyDescent="0.25">
      <c r="A1790" s="7">
        <v>43687</v>
      </c>
      <c r="B1790">
        <v>11861.556640999999</v>
      </c>
      <c r="C1790">
        <v>11915.655273</v>
      </c>
      <c r="D1790">
        <v>11323.898438</v>
      </c>
      <c r="E1790">
        <v>11354.024414</v>
      </c>
      <c r="F1790">
        <v>11354.024414</v>
      </c>
      <c r="G1790">
        <v>18125355447</v>
      </c>
    </row>
    <row r="1791" spans="1:7" x14ac:dyDescent="0.25">
      <c r="A1791" s="7">
        <v>43688</v>
      </c>
      <c r="B1791">
        <v>11349.740234000001</v>
      </c>
      <c r="C1791">
        <v>11523.579102</v>
      </c>
      <c r="D1791">
        <v>11248.294921999999</v>
      </c>
      <c r="E1791">
        <v>11523.579102</v>
      </c>
      <c r="F1791">
        <v>11523.579102</v>
      </c>
      <c r="G1791">
        <v>15774371518</v>
      </c>
    </row>
    <row r="1792" spans="1:7" x14ac:dyDescent="0.25">
      <c r="A1792" s="7">
        <v>43689</v>
      </c>
      <c r="B1792">
        <v>11528.189453000001</v>
      </c>
      <c r="C1792">
        <v>11528.189453000001</v>
      </c>
      <c r="D1792">
        <v>11320.951171999999</v>
      </c>
      <c r="E1792">
        <v>11382.616211</v>
      </c>
      <c r="F1792">
        <v>11382.616211</v>
      </c>
      <c r="G1792">
        <v>13647198229</v>
      </c>
    </row>
    <row r="1793" spans="1:7" x14ac:dyDescent="0.25">
      <c r="A1793" s="7">
        <v>43690</v>
      </c>
      <c r="B1793">
        <v>11385.052734000001</v>
      </c>
      <c r="C1793">
        <v>11420.049805000001</v>
      </c>
      <c r="D1793">
        <v>10830.327148</v>
      </c>
      <c r="E1793">
        <v>10895.830078000001</v>
      </c>
      <c r="F1793">
        <v>10895.830078000001</v>
      </c>
      <c r="G1793">
        <v>16681503537</v>
      </c>
    </row>
    <row r="1794" spans="1:7" x14ac:dyDescent="0.25">
      <c r="A1794" s="7">
        <v>43691</v>
      </c>
      <c r="B1794">
        <v>10889.487305000001</v>
      </c>
      <c r="C1794">
        <v>10889.556640999999</v>
      </c>
      <c r="D1794">
        <v>10028.135742</v>
      </c>
      <c r="E1794">
        <v>10051.704102</v>
      </c>
      <c r="F1794">
        <v>10051.704102</v>
      </c>
      <c r="G1794">
        <v>19990838300</v>
      </c>
    </row>
    <row r="1795" spans="1:7" x14ac:dyDescent="0.25">
      <c r="A1795" s="7">
        <v>43692</v>
      </c>
      <c r="B1795">
        <v>10038.421875</v>
      </c>
      <c r="C1795">
        <v>10437.411133</v>
      </c>
      <c r="D1795">
        <v>9675.3164059999999</v>
      </c>
      <c r="E1795">
        <v>10311.545898</v>
      </c>
      <c r="F1795">
        <v>10311.545898</v>
      </c>
      <c r="G1795">
        <v>22899115082</v>
      </c>
    </row>
    <row r="1796" spans="1:7" x14ac:dyDescent="0.25">
      <c r="A1796" s="7">
        <v>43693</v>
      </c>
      <c r="B1796">
        <v>10319.419921999999</v>
      </c>
      <c r="C1796">
        <v>10524.349609000001</v>
      </c>
      <c r="D1796">
        <v>9855.4785159999992</v>
      </c>
      <c r="E1796">
        <v>10374.338867</v>
      </c>
      <c r="F1796">
        <v>10374.338867</v>
      </c>
      <c r="G1796">
        <v>20228207096</v>
      </c>
    </row>
    <row r="1797" spans="1:7" x14ac:dyDescent="0.25">
      <c r="A1797" s="7">
        <v>43694</v>
      </c>
      <c r="B1797">
        <v>10358.722656</v>
      </c>
      <c r="C1797">
        <v>10452.625</v>
      </c>
      <c r="D1797">
        <v>10086.698242</v>
      </c>
      <c r="E1797">
        <v>10231.744140999999</v>
      </c>
      <c r="F1797">
        <v>10231.744140999999</v>
      </c>
      <c r="G1797">
        <v>13778035685</v>
      </c>
    </row>
    <row r="1798" spans="1:7" x14ac:dyDescent="0.25">
      <c r="A1798" s="7">
        <v>43695</v>
      </c>
      <c r="B1798">
        <v>10233.005859000001</v>
      </c>
      <c r="C1798">
        <v>10487.070313</v>
      </c>
      <c r="D1798">
        <v>10119.094727</v>
      </c>
      <c r="E1798">
        <v>10345.810546999999</v>
      </c>
      <c r="F1798">
        <v>10345.810546999999</v>
      </c>
      <c r="G1798">
        <v>12999813869</v>
      </c>
    </row>
    <row r="1799" spans="1:7" x14ac:dyDescent="0.25">
      <c r="A1799" s="7">
        <v>43696</v>
      </c>
      <c r="B1799">
        <v>10350.283203000001</v>
      </c>
      <c r="C1799">
        <v>10916.053711</v>
      </c>
      <c r="D1799">
        <v>10313.204102</v>
      </c>
      <c r="E1799">
        <v>10916.053711</v>
      </c>
      <c r="F1799">
        <v>10916.053711</v>
      </c>
      <c r="G1799">
        <v>16038264603</v>
      </c>
    </row>
    <row r="1800" spans="1:7" x14ac:dyDescent="0.25">
      <c r="A1800" s="7">
        <v>43697</v>
      </c>
      <c r="B1800">
        <v>10916.346680000001</v>
      </c>
      <c r="C1800">
        <v>10947.041992</v>
      </c>
      <c r="D1800">
        <v>10618.960938</v>
      </c>
      <c r="E1800">
        <v>10763.232421999999</v>
      </c>
      <c r="F1800">
        <v>10763.232421999999</v>
      </c>
      <c r="G1800">
        <v>15053082175</v>
      </c>
    </row>
    <row r="1801" spans="1:7" x14ac:dyDescent="0.25">
      <c r="A1801" s="7">
        <v>43698</v>
      </c>
      <c r="B1801">
        <v>10764.572265999999</v>
      </c>
      <c r="C1801">
        <v>10798.729492</v>
      </c>
      <c r="D1801">
        <v>9962.7216800000006</v>
      </c>
      <c r="E1801">
        <v>10138.049805000001</v>
      </c>
      <c r="F1801">
        <v>10138.049805000001</v>
      </c>
      <c r="G1801">
        <v>19473084768</v>
      </c>
    </row>
    <row r="1802" spans="1:7" x14ac:dyDescent="0.25">
      <c r="A1802" s="7">
        <v>43699</v>
      </c>
      <c r="B1802">
        <v>10142.521484000001</v>
      </c>
      <c r="C1802">
        <v>10232.996094</v>
      </c>
      <c r="D1802">
        <v>9831.4628909999992</v>
      </c>
      <c r="E1802">
        <v>10131.055664</v>
      </c>
      <c r="F1802">
        <v>10131.055664</v>
      </c>
      <c r="G1802">
        <v>17097508856</v>
      </c>
    </row>
    <row r="1803" spans="1:7" x14ac:dyDescent="0.25">
      <c r="A1803" s="7">
        <v>43700</v>
      </c>
      <c r="B1803">
        <v>10136.309569999999</v>
      </c>
      <c r="C1803">
        <v>10442.443359000001</v>
      </c>
      <c r="D1803">
        <v>10078.192383</v>
      </c>
      <c r="E1803">
        <v>10407.964844</v>
      </c>
      <c r="F1803">
        <v>10407.964844</v>
      </c>
      <c r="G1803">
        <v>15627023886</v>
      </c>
    </row>
    <row r="1804" spans="1:7" x14ac:dyDescent="0.25">
      <c r="A1804" s="7">
        <v>43701</v>
      </c>
      <c r="B1804">
        <v>10407.644531</v>
      </c>
      <c r="C1804">
        <v>10418.020508</v>
      </c>
      <c r="D1804">
        <v>9982.296875</v>
      </c>
      <c r="E1804">
        <v>10159.960938</v>
      </c>
      <c r="F1804">
        <v>10159.960938</v>
      </c>
      <c r="G1804">
        <v>15451030650</v>
      </c>
    </row>
    <row r="1805" spans="1:7" x14ac:dyDescent="0.25">
      <c r="A1805" s="7">
        <v>43702</v>
      </c>
      <c r="B1805">
        <v>10160.737305000001</v>
      </c>
      <c r="C1805">
        <v>10304.622069999999</v>
      </c>
      <c r="D1805">
        <v>10008.789063</v>
      </c>
      <c r="E1805">
        <v>10138.517578000001</v>
      </c>
      <c r="F1805">
        <v>10138.517578000001</v>
      </c>
      <c r="G1805">
        <v>14153856610</v>
      </c>
    </row>
    <row r="1806" spans="1:7" x14ac:dyDescent="0.25">
      <c r="A1806" s="7">
        <v>43703</v>
      </c>
      <c r="B1806">
        <v>10126.299805000001</v>
      </c>
      <c r="C1806">
        <v>10512.328125</v>
      </c>
      <c r="D1806">
        <v>10126.299805000001</v>
      </c>
      <c r="E1806">
        <v>10370.820313</v>
      </c>
      <c r="F1806">
        <v>10370.820313</v>
      </c>
      <c r="G1806">
        <v>18438654080</v>
      </c>
    </row>
    <row r="1807" spans="1:7" x14ac:dyDescent="0.25">
      <c r="A1807" s="7">
        <v>43704</v>
      </c>
      <c r="B1807">
        <v>10372.826171999999</v>
      </c>
      <c r="C1807">
        <v>10381.328125</v>
      </c>
      <c r="D1807">
        <v>10087.300781</v>
      </c>
      <c r="E1807">
        <v>10185.5</v>
      </c>
      <c r="F1807">
        <v>10185.5</v>
      </c>
      <c r="G1807">
        <v>14762609503</v>
      </c>
    </row>
    <row r="1808" spans="1:7" x14ac:dyDescent="0.25">
      <c r="A1808" s="7">
        <v>43705</v>
      </c>
      <c r="B1808">
        <v>10203.426758</v>
      </c>
      <c r="C1808">
        <v>10279.366211</v>
      </c>
      <c r="D1808">
        <v>9716.65625</v>
      </c>
      <c r="E1808">
        <v>9754.4228519999997</v>
      </c>
      <c r="F1808">
        <v>9754.4228519999997</v>
      </c>
      <c r="G1808">
        <v>17603790323</v>
      </c>
    </row>
    <row r="1809" spans="1:7" x14ac:dyDescent="0.25">
      <c r="A1809" s="7">
        <v>43706</v>
      </c>
      <c r="B1809">
        <v>9756.7861329999996</v>
      </c>
      <c r="C1809">
        <v>9756.7861329999996</v>
      </c>
      <c r="D1809">
        <v>9421.6298829999996</v>
      </c>
      <c r="E1809">
        <v>9510.2001949999994</v>
      </c>
      <c r="F1809">
        <v>9510.2001949999994</v>
      </c>
      <c r="G1809">
        <v>17045878501</v>
      </c>
    </row>
    <row r="1810" spans="1:7" x14ac:dyDescent="0.25">
      <c r="A1810" s="7">
        <v>43707</v>
      </c>
      <c r="B1810">
        <v>9514.8447269999997</v>
      </c>
      <c r="C1810">
        <v>9656.1240230000003</v>
      </c>
      <c r="D1810">
        <v>9428.3027340000008</v>
      </c>
      <c r="E1810">
        <v>9598.1738280000009</v>
      </c>
      <c r="F1810">
        <v>9598.1738280000009</v>
      </c>
      <c r="G1810">
        <v>13595263986</v>
      </c>
    </row>
    <row r="1811" spans="1:7" x14ac:dyDescent="0.25">
      <c r="A1811" s="7">
        <v>43708</v>
      </c>
      <c r="B1811">
        <v>9597.5390630000002</v>
      </c>
      <c r="C1811">
        <v>9673.2207030000009</v>
      </c>
      <c r="D1811">
        <v>9531.7998050000006</v>
      </c>
      <c r="E1811">
        <v>9630.6640630000002</v>
      </c>
      <c r="F1811">
        <v>9630.6640630000002</v>
      </c>
      <c r="G1811">
        <v>11454806419</v>
      </c>
    </row>
    <row r="1812" spans="1:7" x14ac:dyDescent="0.25">
      <c r="A1812" s="7">
        <v>43709</v>
      </c>
      <c r="B1812">
        <v>9630.5927730000003</v>
      </c>
      <c r="C1812">
        <v>9796.7558590000008</v>
      </c>
      <c r="D1812">
        <v>9582.9443360000005</v>
      </c>
      <c r="E1812">
        <v>9757.9707030000009</v>
      </c>
      <c r="F1812">
        <v>9757.9707030000009</v>
      </c>
      <c r="G1812">
        <v>11445355859</v>
      </c>
    </row>
    <row r="1813" spans="1:7" x14ac:dyDescent="0.25">
      <c r="A1813" s="7">
        <v>43710</v>
      </c>
      <c r="B1813">
        <v>9757.4736329999996</v>
      </c>
      <c r="C1813">
        <v>10396.591796999999</v>
      </c>
      <c r="D1813">
        <v>9730.6503909999992</v>
      </c>
      <c r="E1813">
        <v>10346.760742</v>
      </c>
      <c r="F1813">
        <v>10346.760742</v>
      </c>
      <c r="G1813">
        <v>17248102294</v>
      </c>
    </row>
    <row r="1814" spans="1:7" x14ac:dyDescent="0.25">
      <c r="A1814" s="7">
        <v>43711</v>
      </c>
      <c r="B1814">
        <v>10345.725586</v>
      </c>
      <c r="C1814">
        <v>10736.104492</v>
      </c>
      <c r="D1814">
        <v>10308.547852</v>
      </c>
      <c r="E1814">
        <v>10623.540039</v>
      </c>
      <c r="F1814">
        <v>10623.540039</v>
      </c>
      <c r="G1814">
        <v>19384917989</v>
      </c>
    </row>
    <row r="1815" spans="1:7" x14ac:dyDescent="0.25">
      <c r="A1815" s="7">
        <v>43712</v>
      </c>
      <c r="B1815">
        <v>10621.180664</v>
      </c>
      <c r="C1815">
        <v>10762.644531</v>
      </c>
      <c r="D1815">
        <v>10434.709961</v>
      </c>
      <c r="E1815">
        <v>10594.493164</v>
      </c>
      <c r="F1815">
        <v>10594.493164</v>
      </c>
      <c r="G1815">
        <v>16742664769</v>
      </c>
    </row>
    <row r="1816" spans="1:7" x14ac:dyDescent="0.25">
      <c r="A1816" s="7">
        <v>43713</v>
      </c>
      <c r="B1816">
        <v>10588.183594</v>
      </c>
      <c r="C1816">
        <v>10627.269531</v>
      </c>
      <c r="D1816">
        <v>10516.417969</v>
      </c>
      <c r="E1816">
        <v>10575.533203000001</v>
      </c>
      <c r="F1816">
        <v>10575.533203000001</v>
      </c>
      <c r="G1816">
        <v>14551239508</v>
      </c>
    </row>
    <row r="1817" spans="1:7" x14ac:dyDescent="0.25">
      <c r="A1817" s="7">
        <v>43714</v>
      </c>
      <c r="B1817">
        <v>10578.198242</v>
      </c>
      <c r="C1817">
        <v>10898.761719</v>
      </c>
      <c r="D1817">
        <v>10292.299805000001</v>
      </c>
      <c r="E1817">
        <v>10353.302734000001</v>
      </c>
      <c r="F1817">
        <v>10353.302734000001</v>
      </c>
      <c r="G1817">
        <v>19536574783</v>
      </c>
    </row>
    <row r="1818" spans="1:7" x14ac:dyDescent="0.25">
      <c r="A1818" s="7">
        <v>43715</v>
      </c>
      <c r="B1818">
        <v>10353.931640999999</v>
      </c>
      <c r="C1818">
        <v>10558.673828000001</v>
      </c>
      <c r="D1818">
        <v>10348.918944999999</v>
      </c>
      <c r="E1818">
        <v>10517.254883</v>
      </c>
      <c r="F1818">
        <v>10517.254883</v>
      </c>
      <c r="G1818">
        <v>15307366476</v>
      </c>
    </row>
    <row r="1819" spans="1:7" x14ac:dyDescent="0.25">
      <c r="A1819" s="7">
        <v>43716</v>
      </c>
      <c r="B1819">
        <v>10518.114258</v>
      </c>
      <c r="C1819">
        <v>10595.637694999999</v>
      </c>
      <c r="D1819">
        <v>10409.090819999999</v>
      </c>
      <c r="E1819">
        <v>10441.276367</v>
      </c>
      <c r="F1819">
        <v>10441.276367</v>
      </c>
      <c r="G1819">
        <v>13670567493</v>
      </c>
    </row>
    <row r="1820" spans="1:7" x14ac:dyDescent="0.25">
      <c r="A1820" s="7">
        <v>43717</v>
      </c>
      <c r="B1820">
        <v>10443.228515999999</v>
      </c>
      <c r="C1820">
        <v>10450.311523</v>
      </c>
      <c r="D1820">
        <v>10144.929688</v>
      </c>
      <c r="E1820">
        <v>10334.974609000001</v>
      </c>
      <c r="F1820">
        <v>10334.974609000001</v>
      </c>
      <c r="G1820">
        <v>17595943368</v>
      </c>
    </row>
    <row r="1821" spans="1:7" x14ac:dyDescent="0.25">
      <c r="A1821" s="7">
        <v>43718</v>
      </c>
      <c r="B1821">
        <v>10336.408203000001</v>
      </c>
      <c r="C1821">
        <v>10394.353515999999</v>
      </c>
      <c r="D1821">
        <v>10020.573242</v>
      </c>
      <c r="E1821">
        <v>10115.975586</v>
      </c>
      <c r="F1821">
        <v>10115.975586</v>
      </c>
      <c r="G1821">
        <v>14906809639</v>
      </c>
    </row>
    <row r="1822" spans="1:7" x14ac:dyDescent="0.25">
      <c r="A1822" s="7">
        <v>43719</v>
      </c>
      <c r="B1822">
        <v>10123.035156</v>
      </c>
      <c r="C1822">
        <v>10215.948242</v>
      </c>
      <c r="D1822">
        <v>9980.7763670000004</v>
      </c>
      <c r="E1822">
        <v>10178.372069999999</v>
      </c>
      <c r="F1822">
        <v>10178.372069999999</v>
      </c>
      <c r="G1822">
        <v>15428063426</v>
      </c>
    </row>
    <row r="1823" spans="1:7" x14ac:dyDescent="0.25">
      <c r="A1823" s="7">
        <v>43720</v>
      </c>
      <c r="B1823">
        <v>10176.819336</v>
      </c>
      <c r="C1823">
        <v>10442.253906</v>
      </c>
      <c r="D1823">
        <v>10099.242188</v>
      </c>
      <c r="E1823">
        <v>10410.126953000001</v>
      </c>
      <c r="F1823">
        <v>10410.126953000001</v>
      </c>
      <c r="G1823">
        <v>15323563925</v>
      </c>
    </row>
    <row r="1824" spans="1:7" x14ac:dyDescent="0.25">
      <c r="A1824" s="7">
        <v>43721</v>
      </c>
      <c r="B1824">
        <v>10415.362305000001</v>
      </c>
      <c r="C1824">
        <v>10441.489258</v>
      </c>
      <c r="D1824">
        <v>10226.596680000001</v>
      </c>
      <c r="E1824">
        <v>10360.546875</v>
      </c>
      <c r="F1824">
        <v>10360.546875</v>
      </c>
      <c r="G1824">
        <v>14109864675</v>
      </c>
    </row>
    <row r="1825" spans="1:7" x14ac:dyDescent="0.25">
      <c r="A1825" s="7">
        <v>43722</v>
      </c>
      <c r="B1825">
        <v>10345.403319999999</v>
      </c>
      <c r="C1825">
        <v>10422.133789</v>
      </c>
      <c r="D1825">
        <v>10291.694336</v>
      </c>
      <c r="E1825">
        <v>10358.048828000001</v>
      </c>
      <c r="F1825">
        <v>10358.048828000001</v>
      </c>
      <c r="G1825">
        <v>13468713124</v>
      </c>
    </row>
    <row r="1826" spans="1:7" x14ac:dyDescent="0.25">
      <c r="A1826" s="7">
        <v>43723</v>
      </c>
      <c r="B1826">
        <v>10356.465819999999</v>
      </c>
      <c r="C1826">
        <v>10387.035156</v>
      </c>
      <c r="D1826">
        <v>10313.092773</v>
      </c>
      <c r="E1826">
        <v>10347.712890999999</v>
      </c>
      <c r="F1826">
        <v>10347.712890999999</v>
      </c>
      <c r="G1826">
        <v>12043433567</v>
      </c>
    </row>
    <row r="1827" spans="1:7" x14ac:dyDescent="0.25">
      <c r="A1827" s="7">
        <v>43724</v>
      </c>
      <c r="B1827">
        <v>10347.222656</v>
      </c>
      <c r="C1827">
        <v>10386.867188</v>
      </c>
      <c r="D1827">
        <v>10189.744140999999</v>
      </c>
      <c r="E1827">
        <v>10276.793944999999</v>
      </c>
      <c r="F1827">
        <v>10276.793944999999</v>
      </c>
      <c r="G1827">
        <v>15160167779</v>
      </c>
    </row>
    <row r="1828" spans="1:7" x14ac:dyDescent="0.25">
      <c r="A1828" s="7">
        <v>43725</v>
      </c>
      <c r="B1828">
        <v>10281.513671999999</v>
      </c>
      <c r="C1828">
        <v>10296.771484000001</v>
      </c>
      <c r="D1828">
        <v>10199.739258</v>
      </c>
      <c r="E1828">
        <v>10241.272461</v>
      </c>
      <c r="F1828">
        <v>10241.272461</v>
      </c>
      <c r="G1828">
        <v>15304603363</v>
      </c>
    </row>
    <row r="1829" spans="1:7" x14ac:dyDescent="0.25">
      <c r="A1829" s="7">
        <v>43726</v>
      </c>
      <c r="B1829">
        <v>10247.795898</v>
      </c>
      <c r="C1829">
        <v>10275.928711</v>
      </c>
      <c r="D1829">
        <v>10191.469727</v>
      </c>
      <c r="E1829">
        <v>10198.248046999999</v>
      </c>
      <c r="F1829">
        <v>10198.248046999999</v>
      </c>
      <c r="G1829">
        <v>16169268880</v>
      </c>
    </row>
    <row r="1830" spans="1:7" x14ac:dyDescent="0.25">
      <c r="A1830" s="7">
        <v>43727</v>
      </c>
      <c r="B1830">
        <v>10200.496094</v>
      </c>
      <c r="C1830">
        <v>10295.668944999999</v>
      </c>
      <c r="D1830">
        <v>9851.6923829999996</v>
      </c>
      <c r="E1830">
        <v>10266.415039</v>
      </c>
      <c r="F1830">
        <v>10266.415039</v>
      </c>
      <c r="G1830">
        <v>19937691247</v>
      </c>
    </row>
    <row r="1831" spans="1:7" x14ac:dyDescent="0.25">
      <c r="A1831" s="7">
        <v>43728</v>
      </c>
      <c r="B1831">
        <v>10266.318359000001</v>
      </c>
      <c r="C1831">
        <v>10285.872069999999</v>
      </c>
      <c r="D1831">
        <v>10132.186523</v>
      </c>
      <c r="E1831">
        <v>10181.641602</v>
      </c>
      <c r="F1831">
        <v>10181.641602</v>
      </c>
      <c r="G1831">
        <v>14734189639</v>
      </c>
    </row>
    <row r="1832" spans="1:7" x14ac:dyDescent="0.25">
      <c r="A1832" s="7">
        <v>43729</v>
      </c>
      <c r="B1832">
        <v>10183.648438</v>
      </c>
      <c r="C1832">
        <v>10188.097656</v>
      </c>
      <c r="D1832">
        <v>10000.708008</v>
      </c>
      <c r="E1832">
        <v>10019.716796999999</v>
      </c>
      <c r="F1832">
        <v>10019.716796999999</v>
      </c>
      <c r="G1832">
        <v>13425266806</v>
      </c>
    </row>
    <row r="1833" spans="1:7" x14ac:dyDescent="0.25">
      <c r="A1833" s="7">
        <v>43730</v>
      </c>
      <c r="B1833">
        <v>10024.115234000001</v>
      </c>
      <c r="C1833">
        <v>10074.444336</v>
      </c>
      <c r="D1833">
        <v>9922.5332030000009</v>
      </c>
      <c r="E1833">
        <v>10070.392578000001</v>
      </c>
      <c r="F1833">
        <v>10070.392578000001</v>
      </c>
      <c r="G1833">
        <v>13199651698</v>
      </c>
    </row>
    <row r="1834" spans="1:7" x14ac:dyDescent="0.25">
      <c r="A1834" s="7">
        <v>43731</v>
      </c>
      <c r="B1834">
        <v>10067.962890999999</v>
      </c>
      <c r="C1834">
        <v>10074.238281</v>
      </c>
      <c r="D1834">
        <v>9727.1435550000006</v>
      </c>
      <c r="E1834">
        <v>9729.3242190000001</v>
      </c>
      <c r="F1834">
        <v>9729.3242190000001</v>
      </c>
      <c r="G1834">
        <v>15144925408</v>
      </c>
    </row>
    <row r="1835" spans="1:7" x14ac:dyDescent="0.25">
      <c r="A1835" s="7">
        <v>43732</v>
      </c>
      <c r="B1835">
        <v>9729.3212889999995</v>
      </c>
      <c r="C1835">
        <v>9804.3173829999996</v>
      </c>
      <c r="D1835">
        <v>8370.8017579999996</v>
      </c>
      <c r="E1835">
        <v>8620.5664059999999</v>
      </c>
      <c r="F1835">
        <v>8620.5664059999999</v>
      </c>
      <c r="G1835">
        <v>25002886689</v>
      </c>
    </row>
    <row r="1836" spans="1:7" x14ac:dyDescent="0.25">
      <c r="A1836" s="7">
        <v>43733</v>
      </c>
      <c r="B1836">
        <v>8603.4287110000005</v>
      </c>
      <c r="C1836">
        <v>8744.828125</v>
      </c>
      <c r="D1836">
        <v>8325.3964840000008</v>
      </c>
      <c r="E1836">
        <v>8486.9931639999995</v>
      </c>
      <c r="F1836">
        <v>8486.9931639999995</v>
      </c>
      <c r="G1836">
        <v>21744728353</v>
      </c>
    </row>
    <row r="1837" spans="1:7" x14ac:dyDescent="0.25">
      <c r="A1837" s="7">
        <v>43734</v>
      </c>
      <c r="B1837">
        <v>8487.6699219999991</v>
      </c>
      <c r="C1837">
        <v>8515.6855469999991</v>
      </c>
      <c r="D1837">
        <v>7895.6293949999999</v>
      </c>
      <c r="E1837">
        <v>8118.9677730000003</v>
      </c>
      <c r="F1837">
        <v>8118.9677730000003</v>
      </c>
      <c r="G1837">
        <v>19258205289</v>
      </c>
    </row>
    <row r="1838" spans="1:7" x14ac:dyDescent="0.25">
      <c r="A1838" s="7">
        <v>43735</v>
      </c>
      <c r="B1838">
        <v>8113.1010740000002</v>
      </c>
      <c r="C1838">
        <v>8271.5205079999996</v>
      </c>
      <c r="D1838">
        <v>7965.9228519999997</v>
      </c>
      <c r="E1838">
        <v>8251.8457030000009</v>
      </c>
      <c r="F1838">
        <v>8251.8457030000009</v>
      </c>
      <c r="G1838">
        <v>16408941156</v>
      </c>
    </row>
    <row r="1839" spans="1:7" x14ac:dyDescent="0.25">
      <c r="A1839" s="7">
        <v>43736</v>
      </c>
      <c r="B1839">
        <v>8251.2734380000002</v>
      </c>
      <c r="C1839">
        <v>8285.6171880000002</v>
      </c>
      <c r="D1839">
        <v>8125.4316410000001</v>
      </c>
      <c r="E1839">
        <v>8245.9150389999995</v>
      </c>
      <c r="F1839">
        <v>8245.9150389999995</v>
      </c>
      <c r="G1839">
        <v>14141152736</v>
      </c>
    </row>
    <row r="1840" spans="1:7" x14ac:dyDescent="0.25">
      <c r="A1840" s="7">
        <v>43737</v>
      </c>
      <c r="B1840">
        <v>8246.0371090000008</v>
      </c>
      <c r="C1840">
        <v>8261.7070309999999</v>
      </c>
      <c r="D1840">
        <v>7990.4970700000003</v>
      </c>
      <c r="E1840">
        <v>8104.185547</v>
      </c>
      <c r="F1840">
        <v>8104.185547</v>
      </c>
      <c r="G1840">
        <v>13034629109</v>
      </c>
    </row>
    <row r="1841" spans="1:7" x14ac:dyDescent="0.25">
      <c r="A1841" s="7">
        <v>43738</v>
      </c>
      <c r="B1841">
        <v>8104.2265630000002</v>
      </c>
      <c r="C1841">
        <v>8314.2314449999994</v>
      </c>
      <c r="D1841">
        <v>7830.7587890000004</v>
      </c>
      <c r="E1841">
        <v>8293.8681639999995</v>
      </c>
      <c r="F1841">
        <v>8293.8681639999995</v>
      </c>
      <c r="G1841">
        <v>17115474183</v>
      </c>
    </row>
    <row r="1842" spans="1:7" x14ac:dyDescent="0.25">
      <c r="A1842" s="7">
        <v>43739</v>
      </c>
      <c r="B1842">
        <v>8299.7207030000009</v>
      </c>
      <c r="C1842">
        <v>8497.6923829999996</v>
      </c>
      <c r="D1842">
        <v>8232.6796880000002</v>
      </c>
      <c r="E1842">
        <v>8343.2763670000004</v>
      </c>
      <c r="F1842">
        <v>8343.2763670000004</v>
      </c>
      <c r="G1842">
        <v>15305343413</v>
      </c>
    </row>
    <row r="1843" spans="1:7" x14ac:dyDescent="0.25">
      <c r="A1843" s="7">
        <v>43740</v>
      </c>
      <c r="B1843">
        <v>8344.2128909999992</v>
      </c>
      <c r="C1843">
        <v>8393.0419920000004</v>
      </c>
      <c r="D1843">
        <v>8227.6953130000002</v>
      </c>
      <c r="E1843">
        <v>8393.0419920000004</v>
      </c>
      <c r="F1843">
        <v>8393.0419920000004</v>
      </c>
      <c r="G1843">
        <v>13125712443</v>
      </c>
    </row>
    <row r="1844" spans="1:7" x14ac:dyDescent="0.25">
      <c r="A1844" s="7">
        <v>43741</v>
      </c>
      <c r="B1844">
        <v>8390.7744139999995</v>
      </c>
      <c r="C1844">
        <v>8414.2275389999995</v>
      </c>
      <c r="D1844">
        <v>8146.4370120000003</v>
      </c>
      <c r="E1844">
        <v>8259.9921880000002</v>
      </c>
      <c r="F1844">
        <v>8259.9921880000002</v>
      </c>
      <c r="G1844">
        <v>13668823409</v>
      </c>
    </row>
    <row r="1845" spans="1:7" x14ac:dyDescent="0.25">
      <c r="A1845" s="7">
        <v>43742</v>
      </c>
      <c r="B1845">
        <v>8259.4941409999992</v>
      </c>
      <c r="C1845">
        <v>8260.0556639999995</v>
      </c>
      <c r="D1845">
        <v>8151.2368159999996</v>
      </c>
      <c r="E1845">
        <v>8205.9394530000009</v>
      </c>
      <c r="F1845">
        <v>8205.9394530000009</v>
      </c>
      <c r="G1845">
        <v>13139456229</v>
      </c>
    </row>
    <row r="1846" spans="1:7" x14ac:dyDescent="0.25">
      <c r="A1846" s="7">
        <v>43743</v>
      </c>
      <c r="B1846">
        <v>8210.1494139999995</v>
      </c>
      <c r="C1846">
        <v>8215.5263670000004</v>
      </c>
      <c r="D1846">
        <v>8071.1206050000001</v>
      </c>
      <c r="E1846">
        <v>8151.5004879999997</v>
      </c>
      <c r="F1846">
        <v>8151.5004879999997</v>
      </c>
      <c r="G1846">
        <v>12200497197</v>
      </c>
    </row>
    <row r="1847" spans="1:7" x14ac:dyDescent="0.25">
      <c r="A1847" s="7">
        <v>43744</v>
      </c>
      <c r="B1847">
        <v>8149.876953</v>
      </c>
      <c r="C1847">
        <v>8161.4101559999999</v>
      </c>
      <c r="D1847">
        <v>7958.8505859999996</v>
      </c>
      <c r="E1847">
        <v>7988.1557620000003</v>
      </c>
      <c r="F1847">
        <v>7988.1557620000003</v>
      </c>
      <c r="G1847">
        <v>13160830305</v>
      </c>
    </row>
    <row r="1848" spans="1:7" x14ac:dyDescent="0.25">
      <c r="A1848" s="7">
        <v>43745</v>
      </c>
      <c r="B1848">
        <v>7989.1206050000001</v>
      </c>
      <c r="C1848">
        <v>8308.4501949999994</v>
      </c>
      <c r="D1848">
        <v>7905.7661129999997</v>
      </c>
      <c r="E1848">
        <v>8245.6230469999991</v>
      </c>
      <c r="F1848">
        <v>8245.6230469999991</v>
      </c>
      <c r="G1848">
        <v>18009742607</v>
      </c>
    </row>
    <row r="1849" spans="1:7" x14ac:dyDescent="0.25">
      <c r="A1849" s="7">
        <v>43746</v>
      </c>
      <c r="B1849">
        <v>8246.8496090000008</v>
      </c>
      <c r="C1849">
        <v>8332.7148440000001</v>
      </c>
      <c r="D1849">
        <v>8185.7631840000004</v>
      </c>
      <c r="E1849">
        <v>8228.7832030000009</v>
      </c>
      <c r="F1849">
        <v>8228.7832030000009</v>
      </c>
      <c r="G1849">
        <v>15592264032</v>
      </c>
    </row>
    <row r="1850" spans="1:7" x14ac:dyDescent="0.25">
      <c r="A1850" s="7">
        <v>43747</v>
      </c>
      <c r="B1850">
        <v>8229.8408199999994</v>
      </c>
      <c r="C1850">
        <v>8627.7060550000006</v>
      </c>
      <c r="D1850">
        <v>8169.298828</v>
      </c>
      <c r="E1850">
        <v>8595.7402340000008</v>
      </c>
      <c r="F1850">
        <v>8595.7402340000008</v>
      </c>
      <c r="G1850">
        <v>19384942333</v>
      </c>
    </row>
    <row r="1851" spans="1:7" x14ac:dyDescent="0.25">
      <c r="A1851" s="7">
        <v>43748</v>
      </c>
      <c r="B1851">
        <v>8585.2802730000003</v>
      </c>
      <c r="C1851">
        <v>8625.2724610000005</v>
      </c>
      <c r="D1851">
        <v>8471.9335940000001</v>
      </c>
      <c r="E1851">
        <v>8586.4736329999996</v>
      </c>
      <c r="F1851">
        <v>8586.4736329999996</v>
      </c>
      <c r="G1851">
        <v>17618660671</v>
      </c>
    </row>
    <row r="1852" spans="1:7" x14ac:dyDescent="0.25">
      <c r="A1852" s="7">
        <v>43749</v>
      </c>
      <c r="B1852">
        <v>8585.2626949999994</v>
      </c>
      <c r="C1852">
        <v>8721.7802730000003</v>
      </c>
      <c r="D1852">
        <v>8316.1816409999992</v>
      </c>
      <c r="E1852">
        <v>8321.7568360000005</v>
      </c>
      <c r="F1852">
        <v>8321.7568360000005</v>
      </c>
      <c r="G1852">
        <v>19604381101</v>
      </c>
    </row>
    <row r="1853" spans="1:7" x14ac:dyDescent="0.25">
      <c r="A1853" s="7">
        <v>43750</v>
      </c>
      <c r="B1853">
        <v>8315.6650389999995</v>
      </c>
      <c r="C1853">
        <v>8415.2421880000002</v>
      </c>
      <c r="D1853">
        <v>8313.3408199999994</v>
      </c>
      <c r="E1853">
        <v>8336.5556639999995</v>
      </c>
      <c r="F1853">
        <v>8336.5556639999995</v>
      </c>
      <c r="G1853">
        <v>14532641605</v>
      </c>
    </row>
    <row r="1854" spans="1:7" x14ac:dyDescent="0.25">
      <c r="A1854" s="7">
        <v>43751</v>
      </c>
      <c r="B1854">
        <v>8336.9023440000001</v>
      </c>
      <c r="C1854">
        <v>8470.9882809999999</v>
      </c>
      <c r="D1854">
        <v>8276.6123050000006</v>
      </c>
      <c r="E1854">
        <v>8321.0058590000008</v>
      </c>
      <c r="F1854">
        <v>8321.0058590000008</v>
      </c>
      <c r="G1854">
        <v>13808286059</v>
      </c>
    </row>
    <row r="1855" spans="1:7" x14ac:dyDescent="0.25">
      <c r="A1855" s="7">
        <v>43752</v>
      </c>
      <c r="B1855">
        <v>8320.8320309999999</v>
      </c>
      <c r="C1855">
        <v>8390.2089840000008</v>
      </c>
      <c r="D1855">
        <v>8284.1308590000008</v>
      </c>
      <c r="E1855">
        <v>8374.6865230000003</v>
      </c>
      <c r="F1855">
        <v>8374.6865230000003</v>
      </c>
      <c r="G1855">
        <v>15151387859</v>
      </c>
    </row>
    <row r="1856" spans="1:7" x14ac:dyDescent="0.25">
      <c r="A1856" s="7">
        <v>43753</v>
      </c>
      <c r="B1856">
        <v>8373.4580079999996</v>
      </c>
      <c r="C1856">
        <v>8410.7148440000001</v>
      </c>
      <c r="D1856">
        <v>8182.7065430000002</v>
      </c>
      <c r="E1856">
        <v>8205.3691409999992</v>
      </c>
      <c r="F1856">
        <v>8205.3691409999992</v>
      </c>
      <c r="G1856">
        <v>15220412632</v>
      </c>
    </row>
    <row r="1857" spans="1:7" x14ac:dyDescent="0.25">
      <c r="A1857" s="7">
        <v>43754</v>
      </c>
      <c r="B1857">
        <v>8204.6748050000006</v>
      </c>
      <c r="C1857">
        <v>8216.8125</v>
      </c>
      <c r="D1857">
        <v>7985.0898440000001</v>
      </c>
      <c r="E1857">
        <v>8047.5268550000001</v>
      </c>
      <c r="F1857">
        <v>8047.5268550000001</v>
      </c>
      <c r="G1857">
        <v>16071646996</v>
      </c>
    </row>
    <row r="1858" spans="1:7" x14ac:dyDescent="0.25">
      <c r="A1858" s="7">
        <v>43755</v>
      </c>
      <c r="B1858">
        <v>8047.8125</v>
      </c>
      <c r="C1858">
        <v>8134.8315430000002</v>
      </c>
      <c r="D1858">
        <v>8000.9428710000002</v>
      </c>
      <c r="E1858">
        <v>8103.9111329999996</v>
      </c>
      <c r="F1858">
        <v>8103.9111329999996</v>
      </c>
      <c r="G1858">
        <v>14313052244</v>
      </c>
    </row>
    <row r="1859" spans="1:7" x14ac:dyDescent="0.25">
      <c r="A1859" s="7">
        <v>43756</v>
      </c>
      <c r="B1859">
        <v>8100.9335940000001</v>
      </c>
      <c r="C1859">
        <v>8138.4135740000002</v>
      </c>
      <c r="D1859">
        <v>7902.1640630000002</v>
      </c>
      <c r="E1859">
        <v>7973.2075199999999</v>
      </c>
      <c r="F1859">
        <v>7973.2075199999999</v>
      </c>
      <c r="G1859">
        <v>15651592610</v>
      </c>
    </row>
    <row r="1860" spans="1:7" x14ac:dyDescent="0.25">
      <c r="A1860" s="7">
        <v>43757</v>
      </c>
      <c r="B1860">
        <v>7973.8037109999996</v>
      </c>
      <c r="C1860">
        <v>8082.6293949999999</v>
      </c>
      <c r="D1860">
        <v>7944.7768550000001</v>
      </c>
      <c r="E1860">
        <v>7988.560547</v>
      </c>
      <c r="F1860">
        <v>7988.560547</v>
      </c>
      <c r="G1860">
        <v>13797825640</v>
      </c>
    </row>
    <row r="1861" spans="1:7" x14ac:dyDescent="0.25">
      <c r="A1861" s="7">
        <v>43758</v>
      </c>
      <c r="B1861">
        <v>7997.8071289999998</v>
      </c>
      <c r="C1861">
        <v>8281.8183590000008</v>
      </c>
      <c r="D1861">
        <v>7949.439453</v>
      </c>
      <c r="E1861">
        <v>8222.078125</v>
      </c>
      <c r="F1861">
        <v>8222.078125</v>
      </c>
      <c r="G1861">
        <v>15504249442</v>
      </c>
    </row>
    <row r="1862" spans="1:7" x14ac:dyDescent="0.25">
      <c r="A1862" s="7">
        <v>43759</v>
      </c>
      <c r="B1862">
        <v>8225.1152340000008</v>
      </c>
      <c r="C1862">
        <v>8296.6943360000005</v>
      </c>
      <c r="D1862">
        <v>8196.4160159999992</v>
      </c>
      <c r="E1862">
        <v>8243.7207030000009</v>
      </c>
      <c r="F1862">
        <v>8243.7207030000009</v>
      </c>
      <c r="G1862">
        <v>15868748866</v>
      </c>
    </row>
    <row r="1863" spans="1:7" x14ac:dyDescent="0.25">
      <c r="A1863" s="7">
        <v>43760</v>
      </c>
      <c r="B1863">
        <v>8243.4023440000001</v>
      </c>
      <c r="C1863">
        <v>8296.6513670000004</v>
      </c>
      <c r="D1863">
        <v>8074.4628910000001</v>
      </c>
      <c r="E1863">
        <v>8078.203125</v>
      </c>
      <c r="F1863">
        <v>8078.203125</v>
      </c>
      <c r="G1863">
        <v>16803377857</v>
      </c>
    </row>
    <row r="1864" spans="1:7" x14ac:dyDescent="0.25">
      <c r="A1864" s="7">
        <v>43761</v>
      </c>
      <c r="B1864">
        <v>8076.2285160000001</v>
      </c>
      <c r="C1864">
        <v>8092.9995120000003</v>
      </c>
      <c r="D1864">
        <v>7469.3227539999998</v>
      </c>
      <c r="E1864">
        <v>7514.671875</v>
      </c>
      <c r="F1864">
        <v>7514.671875</v>
      </c>
      <c r="G1864">
        <v>21942878958</v>
      </c>
    </row>
    <row r="1865" spans="1:7" x14ac:dyDescent="0.25">
      <c r="A1865" s="7">
        <v>43762</v>
      </c>
      <c r="B1865">
        <v>7509.7280270000001</v>
      </c>
      <c r="C1865">
        <v>7532.8676759999998</v>
      </c>
      <c r="D1865">
        <v>7446.9887699999999</v>
      </c>
      <c r="E1865">
        <v>7493.4887699999999</v>
      </c>
      <c r="F1865">
        <v>7493.4887699999999</v>
      </c>
      <c r="G1865">
        <v>16268708849</v>
      </c>
    </row>
    <row r="1866" spans="1:7" x14ac:dyDescent="0.25">
      <c r="A1866" s="7">
        <v>43763</v>
      </c>
      <c r="B1866">
        <v>7490.703125</v>
      </c>
      <c r="C1866">
        <v>8691.5400389999995</v>
      </c>
      <c r="D1866">
        <v>7479.984375</v>
      </c>
      <c r="E1866">
        <v>8660.7001949999994</v>
      </c>
      <c r="F1866">
        <v>8660.7001949999994</v>
      </c>
      <c r="G1866">
        <v>28705065488</v>
      </c>
    </row>
    <row r="1867" spans="1:7" x14ac:dyDescent="0.25">
      <c r="A1867" s="7">
        <v>43764</v>
      </c>
      <c r="B1867">
        <v>8667.5771480000003</v>
      </c>
      <c r="C1867">
        <v>10021.744140999999</v>
      </c>
      <c r="D1867">
        <v>8662.6220699999994</v>
      </c>
      <c r="E1867">
        <v>9244.9726559999999</v>
      </c>
      <c r="F1867">
        <v>9244.9726559999999</v>
      </c>
      <c r="G1867">
        <v>44496255609</v>
      </c>
    </row>
    <row r="1868" spans="1:7" x14ac:dyDescent="0.25">
      <c r="A1868" s="7">
        <v>43765</v>
      </c>
      <c r="B1868">
        <v>9241.7070309999999</v>
      </c>
      <c r="C1868">
        <v>9749.5292969999991</v>
      </c>
      <c r="D1868">
        <v>9112.5419920000004</v>
      </c>
      <c r="E1868">
        <v>9551.7148440000001</v>
      </c>
      <c r="F1868">
        <v>9551.7148440000001</v>
      </c>
      <c r="G1868">
        <v>32593129501</v>
      </c>
    </row>
    <row r="1869" spans="1:7" x14ac:dyDescent="0.25">
      <c r="A1869" s="7">
        <v>43766</v>
      </c>
      <c r="B1869">
        <v>9565.1015630000002</v>
      </c>
      <c r="C1869">
        <v>9805.1181639999995</v>
      </c>
      <c r="D1869">
        <v>9256.1484380000002</v>
      </c>
      <c r="E1869">
        <v>9256.1484380000002</v>
      </c>
      <c r="F1869">
        <v>9256.1484380000002</v>
      </c>
      <c r="G1869">
        <v>30948255332</v>
      </c>
    </row>
    <row r="1870" spans="1:7" x14ac:dyDescent="0.25">
      <c r="A1870" s="7">
        <v>43767</v>
      </c>
      <c r="B1870">
        <v>9248.4404300000006</v>
      </c>
      <c r="C1870">
        <v>9516.1806639999995</v>
      </c>
      <c r="D1870">
        <v>9232.6484380000002</v>
      </c>
      <c r="E1870">
        <v>9427.6875</v>
      </c>
      <c r="F1870">
        <v>9427.6875</v>
      </c>
      <c r="G1870">
        <v>28426779937</v>
      </c>
    </row>
    <row r="1871" spans="1:7" x14ac:dyDescent="0.25">
      <c r="A1871" s="7">
        <v>43768</v>
      </c>
      <c r="B1871">
        <v>9422.4628909999992</v>
      </c>
      <c r="C1871">
        <v>9426.8740230000003</v>
      </c>
      <c r="D1871">
        <v>9085.3701170000004</v>
      </c>
      <c r="E1871">
        <v>9205.7265630000002</v>
      </c>
      <c r="F1871">
        <v>9205.7265630000002</v>
      </c>
      <c r="G1871">
        <v>27706531577</v>
      </c>
    </row>
    <row r="1872" spans="1:7" x14ac:dyDescent="0.25">
      <c r="A1872" s="7">
        <v>43769</v>
      </c>
      <c r="B1872">
        <v>9202.4580079999996</v>
      </c>
      <c r="C1872">
        <v>9383.1611329999996</v>
      </c>
      <c r="D1872">
        <v>9028.7177730000003</v>
      </c>
      <c r="E1872">
        <v>9199.5849610000005</v>
      </c>
      <c r="F1872">
        <v>9199.5849610000005</v>
      </c>
      <c r="G1872">
        <v>26583653947</v>
      </c>
    </row>
    <row r="1873" spans="1:7" x14ac:dyDescent="0.25">
      <c r="A1873" s="7">
        <v>43770</v>
      </c>
      <c r="B1873">
        <v>9193.9921880000002</v>
      </c>
      <c r="C1873">
        <v>9275.6572269999997</v>
      </c>
      <c r="D1873">
        <v>9132.0478519999997</v>
      </c>
      <c r="E1873">
        <v>9261.1044920000004</v>
      </c>
      <c r="F1873">
        <v>9261.1044920000004</v>
      </c>
      <c r="G1873">
        <v>24324691031</v>
      </c>
    </row>
    <row r="1874" spans="1:7" x14ac:dyDescent="0.25">
      <c r="A1874" s="7">
        <v>43771</v>
      </c>
      <c r="B1874">
        <v>9259.7832030000009</v>
      </c>
      <c r="C1874">
        <v>9377.4863280000009</v>
      </c>
      <c r="D1874">
        <v>9249.5878909999992</v>
      </c>
      <c r="E1874">
        <v>9324.7177730000003</v>
      </c>
      <c r="F1874">
        <v>9324.7177730000003</v>
      </c>
      <c r="G1874">
        <v>21242676385</v>
      </c>
    </row>
    <row r="1875" spans="1:7" x14ac:dyDescent="0.25">
      <c r="A1875" s="7">
        <v>43772</v>
      </c>
      <c r="B1875">
        <v>9324.7871090000008</v>
      </c>
      <c r="C1875">
        <v>9379.8066409999992</v>
      </c>
      <c r="D1875">
        <v>9141.2519530000009</v>
      </c>
      <c r="E1875">
        <v>9235.3544920000004</v>
      </c>
      <c r="F1875">
        <v>9235.3544920000004</v>
      </c>
      <c r="G1875">
        <v>21132220847</v>
      </c>
    </row>
    <row r="1876" spans="1:7" x14ac:dyDescent="0.25">
      <c r="A1876" s="7">
        <v>43773</v>
      </c>
      <c r="B1876">
        <v>9235.6074219999991</v>
      </c>
      <c r="C1876">
        <v>9505.0517579999996</v>
      </c>
      <c r="D1876">
        <v>9191.4853519999997</v>
      </c>
      <c r="E1876">
        <v>9412.6123050000006</v>
      </c>
      <c r="F1876">
        <v>9412.6123050000006</v>
      </c>
      <c r="G1876">
        <v>26170255634</v>
      </c>
    </row>
    <row r="1877" spans="1:7" x14ac:dyDescent="0.25">
      <c r="A1877" s="7">
        <v>43774</v>
      </c>
      <c r="B1877">
        <v>9413.0048829999996</v>
      </c>
      <c r="C1877">
        <v>9457.4179690000001</v>
      </c>
      <c r="D1877">
        <v>9256.9316409999992</v>
      </c>
      <c r="E1877">
        <v>9342.5273440000001</v>
      </c>
      <c r="F1877">
        <v>9342.5273440000001</v>
      </c>
      <c r="G1877">
        <v>26198609048</v>
      </c>
    </row>
    <row r="1878" spans="1:7" x14ac:dyDescent="0.25">
      <c r="A1878" s="7">
        <v>43775</v>
      </c>
      <c r="B1878">
        <v>9340.8642579999996</v>
      </c>
      <c r="C1878">
        <v>9423.2373050000006</v>
      </c>
      <c r="D1878">
        <v>9305.9091800000006</v>
      </c>
      <c r="E1878">
        <v>9360.8798829999996</v>
      </c>
      <c r="F1878">
        <v>9360.8798829999996</v>
      </c>
      <c r="G1878">
        <v>23133895765</v>
      </c>
    </row>
    <row r="1879" spans="1:7" x14ac:dyDescent="0.25">
      <c r="A1879" s="7">
        <v>43776</v>
      </c>
      <c r="B1879">
        <v>9352.3935550000006</v>
      </c>
      <c r="C1879">
        <v>9368.4765630000002</v>
      </c>
      <c r="D1879">
        <v>9202.3535159999992</v>
      </c>
      <c r="E1879">
        <v>9267.5615230000003</v>
      </c>
      <c r="F1879">
        <v>9267.5615230000003</v>
      </c>
      <c r="G1879">
        <v>22700383839</v>
      </c>
    </row>
    <row r="1880" spans="1:7" x14ac:dyDescent="0.25">
      <c r="A1880" s="7">
        <v>43777</v>
      </c>
      <c r="B1880">
        <v>9265.3681639999995</v>
      </c>
      <c r="C1880">
        <v>9272.7597659999992</v>
      </c>
      <c r="D1880">
        <v>8775.5341800000006</v>
      </c>
      <c r="E1880">
        <v>8804.8808590000008</v>
      </c>
      <c r="F1880">
        <v>8804.8808590000008</v>
      </c>
      <c r="G1880">
        <v>24333037836</v>
      </c>
    </row>
    <row r="1881" spans="1:7" x14ac:dyDescent="0.25">
      <c r="A1881" s="7">
        <v>43778</v>
      </c>
      <c r="B1881">
        <v>8809.46875</v>
      </c>
      <c r="C1881">
        <v>8891.8183590000008</v>
      </c>
      <c r="D1881">
        <v>8793.1630860000005</v>
      </c>
      <c r="E1881">
        <v>8813.5820309999999</v>
      </c>
      <c r="F1881">
        <v>8813.5820309999999</v>
      </c>
      <c r="G1881">
        <v>17578630606</v>
      </c>
    </row>
    <row r="1882" spans="1:7" x14ac:dyDescent="0.25">
      <c r="A1882" s="7">
        <v>43779</v>
      </c>
      <c r="B1882">
        <v>8812.4892579999996</v>
      </c>
      <c r="C1882">
        <v>9103.8261719999991</v>
      </c>
      <c r="D1882">
        <v>8806.1621090000008</v>
      </c>
      <c r="E1882">
        <v>9055.5263670000004</v>
      </c>
      <c r="F1882">
        <v>9055.5263670000004</v>
      </c>
      <c r="G1882">
        <v>20587919881</v>
      </c>
    </row>
    <row r="1883" spans="1:7" x14ac:dyDescent="0.25">
      <c r="A1883" s="7">
        <v>43780</v>
      </c>
      <c r="B1883">
        <v>9056.9179690000001</v>
      </c>
      <c r="C1883">
        <v>9081.2792969999991</v>
      </c>
      <c r="D1883">
        <v>8700.6083980000003</v>
      </c>
      <c r="E1883">
        <v>8757.7880860000005</v>
      </c>
      <c r="F1883">
        <v>8757.7880860000005</v>
      </c>
      <c r="G1883">
        <v>20265510765</v>
      </c>
    </row>
    <row r="1884" spans="1:7" x14ac:dyDescent="0.25">
      <c r="A1884" s="7">
        <v>43781</v>
      </c>
      <c r="B1884">
        <v>8759.7519530000009</v>
      </c>
      <c r="C1884">
        <v>8853.7685550000006</v>
      </c>
      <c r="D1884">
        <v>8685.4277340000008</v>
      </c>
      <c r="E1884">
        <v>8815.6621090000008</v>
      </c>
      <c r="F1884">
        <v>8815.6621090000008</v>
      </c>
      <c r="G1884">
        <v>20309769107</v>
      </c>
    </row>
    <row r="1885" spans="1:7" x14ac:dyDescent="0.25">
      <c r="A1885" s="7">
        <v>43782</v>
      </c>
      <c r="B1885">
        <v>8812.0332030000009</v>
      </c>
      <c r="C1885">
        <v>8836.8417969999991</v>
      </c>
      <c r="D1885">
        <v>8761.6513670000004</v>
      </c>
      <c r="E1885">
        <v>8808.2626949999994</v>
      </c>
      <c r="F1885">
        <v>8808.2626949999994</v>
      </c>
      <c r="G1885">
        <v>17545755405</v>
      </c>
    </row>
    <row r="1886" spans="1:7" x14ac:dyDescent="0.25">
      <c r="A1886" s="7">
        <v>43783</v>
      </c>
      <c r="B1886">
        <v>8811.9365230000003</v>
      </c>
      <c r="C1886">
        <v>8826.9433590000008</v>
      </c>
      <c r="D1886">
        <v>8692.5517579999996</v>
      </c>
      <c r="E1886">
        <v>8708.0947269999997</v>
      </c>
      <c r="F1886">
        <v>8708.0947269999997</v>
      </c>
      <c r="G1886">
        <v>19084739975</v>
      </c>
    </row>
    <row r="1887" spans="1:7" x14ac:dyDescent="0.25">
      <c r="A1887" s="7">
        <v>43784</v>
      </c>
      <c r="B1887">
        <v>8705.7080079999996</v>
      </c>
      <c r="C1887">
        <v>8730.8730469999991</v>
      </c>
      <c r="D1887">
        <v>8484.84375</v>
      </c>
      <c r="E1887">
        <v>8491.9921880000002</v>
      </c>
      <c r="F1887">
        <v>8491.9921880000002</v>
      </c>
      <c r="G1887">
        <v>21796856471</v>
      </c>
    </row>
    <row r="1888" spans="1:7" x14ac:dyDescent="0.25">
      <c r="A1888" s="7">
        <v>43785</v>
      </c>
      <c r="B1888">
        <v>8491.1660159999992</v>
      </c>
      <c r="C1888">
        <v>8591.9970699999994</v>
      </c>
      <c r="D1888">
        <v>8473.9736329999996</v>
      </c>
      <c r="E1888">
        <v>8550.7607420000004</v>
      </c>
      <c r="F1888">
        <v>8550.7607420000004</v>
      </c>
      <c r="G1888">
        <v>16495389808</v>
      </c>
    </row>
    <row r="1889" spans="1:7" x14ac:dyDescent="0.25">
      <c r="A1889" s="7">
        <v>43786</v>
      </c>
      <c r="B1889">
        <v>8549.4707030000009</v>
      </c>
      <c r="C1889">
        <v>8727.7890630000002</v>
      </c>
      <c r="D1889">
        <v>8500.9677730000003</v>
      </c>
      <c r="E1889">
        <v>8577.9755860000005</v>
      </c>
      <c r="F1889">
        <v>8577.9755860000005</v>
      </c>
      <c r="G1889">
        <v>18668638897</v>
      </c>
    </row>
    <row r="1890" spans="1:7" x14ac:dyDescent="0.25">
      <c r="A1890" s="7">
        <v>43787</v>
      </c>
      <c r="B1890">
        <v>8573.9804690000001</v>
      </c>
      <c r="C1890">
        <v>8653.2802730000003</v>
      </c>
      <c r="D1890">
        <v>8273.5732420000004</v>
      </c>
      <c r="E1890">
        <v>8309.2861329999996</v>
      </c>
      <c r="F1890">
        <v>8309.2861329999996</v>
      </c>
      <c r="G1890">
        <v>21579470673</v>
      </c>
    </row>
    <row r="1891" spans="1:7" x14ac:dyDescent="0.25">
      <c r="A1891" s="7">
        <v>43788</v>
      </c>
      <c r="B1891">
        <v>8305.1347659999992</v>
      </c>
      <c r="C1891">
        <v>8408.5166019999997</v>
      </c>
      <c r="D1891">
        <v>8099.9633789999998</v>
      </c>
      <c r="E1891">
        <v>8206.1455079999996</v>
      </c>
      <c r="F1891">
        <v>8206.1455079999996</v>
      </c>
      <c r="G1891">
        <v>21083613816</v>
      </c>
    </row>
    <row r="1892" spans="1:7" x14ac:dyDescent="0.25">
      <c r="A1892" s="7">
        <v>43789</v>
      </c>
      <c r="B1892">
        <v>8203.6132809999999</v>
      </c>
      <c r="C1892">
        <v>8237.2402340000008</v>
      </c>
      <c r="D1892">
        <v>8010.5117190000001</v>
      </c>
      <c r="E1892">
        <v>8027.2680659999996</v>
      </c>
      <c r="F1892">
        <v>8027.2680659999996</v>
      </c>
      <c r="G1892">
        <v>20764300437</v>
      </c>
    </row>
    <row r="1893" spans="1:7" x14ac:dyDescent="0.25">
      <c r="A1893" s="7">
        <v>43790</v>
      </c>
      <c r="B1893">
        <v>8023.6445309999999</v>
      </c>
      <c r="C1893">
        <v>8110.0981449999999</v>
      </c>
      <c r="D1893">
        <v>7597.3818359999996</v>
      </c>
      <c r="E1893">
        <v>7642.75</v>
      </c>
      <c r="F1893">
        <v>7642.75</v>
      </c>
      <c r="G1893">
        <v>22514243371</v>
      </c>
    </row>
    <row r="1894" spans="1:7" x14ac:dyDescent="0.25">
      <c r="A1894" s="7">
        <v>43791</v>
      </c>
      <c r="B1894">
        <v>7643.5693359999996</v>
      </c>
      <c r="C1894">
        <v>7697.3828130000002</v>
      </c>
      <c r="D1894">
        <v>6936.7065430000002</v>
      </c>
      <c r="E1894">
        <v>7296.5776370000003</v>
      </c>
      <c r="F1894">
        <v>7296.5776370000003</v>
      </c>
      <c r="G1894">
        <v>34242315785</v>
      </c>
    </row>
    <row r="1895" spans="1:7" x14ac:dyDescent="0.25">
      <c r="A1895" s="7">
        <v>43792</v>
      </c>
      <c r="B1895">
        <v>7296.1645509999998</v>
      </c>
      <c r="C1895">
        <v>7442.2587890000004</v>
      </c>
      <c r="D1895">
        <v>7151.4179690000001</v>
      </c>
      <c r="E1895">
        <v>7397.796875</v>
      </c>
      <c r="F1895">
        <v>7397.796875</v>
      </c>
      <c r="G1895">
        <v>21008924418</v>
      </c>
    </row>
    <row r="1896" spans="1:7" x14ac:dyDescent="0.25">
      <c r="A1896" s="7">
        <v>43793</v>
      </c>
      <c r="B1896">
        <v>7398.6337890000004</v>
      </c>
      <c r="C1896">
        <v>7408.5771480000003</v>
      </c>
      <c r="D1896">
        <v>7029.2890630000002</v>
      </c>
      <c r="E1896">
        <v>7047.9169920000004</v>
      </c>
      <c r="F1896">
        <v>7047.9169920000004</v>
      </c>
      <c r="G1896">
        <v>30433517289</v>
      </c>
    </row>
    <row r="1897" spans="1:7" x14ac:dyDescent="0.25">
      <c r="A1897" s="7">
        <v>43794</v>
      </c>
      <c r="B1897">
        <v>7039.9770509999998</v>
      </c>
      <c r="C1897">
        <v>7319.8569340000004</v>
      </c>
      <c r="D1897">
        <v>6617.1669920000004</v>
      </c>
      <c r="E1897">
        <v>7146.1337890000004</v>
      </c>
      <c r="F1897">
        <v>7146.1337890000004</v>
      </c>
      <c r="G1897">
        <v>42685231262</v>
      </c>
    </row>
    <row r="1898" spans="1:7" x14ac:dyDescent="0.25">
      <c r="A1898" s="7">
        <v>43795</v>
      </c>
      <c r="B1898">
        <v>7145.1591799999997</v>
      </c>
      <c r="C1898">
        <v>7320.2304690000001</v>
      </c>
      <c r="D1898">
        <v>7098.5722660000001</v>
      </c>
      <c r="E1898">
        <v>7218.3710940000001</v>
      </c>
      <c r="F1898">
        <v>7218.3710940000001</v>
      </c>
      <c r="G1898">
        <v>21129505542</v>
      </c>
    </row>
    <row r="1899" spans="1:7" x14ac:dyDescent="0.25">
      <c r="A1899" s="7">
        <v>43796</v>
      </c>
      <c r="B1899">
        <v>7220.8808589999999</v>
      </c>
      <c r="C1899">
        <v>7619.6933589999999</v>
      </c>
      <c r="D1899">
        <v>6974.1743159999996</v>
      </c>
      <c r="E1899">
        <v>7531.6635740000002</v>
      </c>
      <c r="F1899">
        <v>7531.6635740000002</v>
      </c>
      <c r="G1899">
        <v>23991412764</v>
      </c>
    </row>
    <row r="1900" spans="1:7" x14ac:dyDescent="0.25">
      <c r="A1900" s="7">
        <v>43797</v>
      </c>
      <c r="B1900">
        <v>7536.8203130000002</v>
      </c>
      <c r="C1900">
        <v>7730.0727539999998</v>
      </c>
      <c r="D1900">
        <v>7454.1215819999998</v>
      </c>
      <c r="E1900">
        <v>7463.1059569999998</v>
      </c>
      <c r="F1900">
        <v>7463.1059569999998</v>
      </c>
      <c r="G1900">
        <v>19050116751</v>
      </c>
    </row>
    <row r="1901" spans="1:7" x14ac:dyDescent="0.25">
      <c r="A1901" s="7">
        <v>43798</v>
      </c>
      <c r="B1901">
        <v>7466.7270509999998</v>
      </c>
      <c r="C1901">
        <v>7781.1796880000002</v>
      </c>
      <c r="D1901">
        <v>7460.7563479999999</v>
      </c>
      <c r="E1901">
        <v>7761.2436520000001</v>
      </c>
      <c r="F1901">
        <v>7761.2436520000001</v>
      </c>
      <c r="G1901">
        <v>19709695456</v>
      </c>
    </row>
    <row r="1902" spans="1:7" x14ac:dyDescent="0.25">
      <c r="A1902" s="7">
        <v>43799</v>
      </c>
      <c r="B1902">
        <v>7764.0571289999998</v>
      </c>
      <c r="C1902">
        <v>7836.1020509999998</v>
      </c>
      <c r="D1902">
        <v>7515.8496089999999</v>
      </c>
      <c r="E1902">
        <v>7569.6298829999996</v>
      </c>
      <c r="F1902">
        <v>7569.6298829999996</v>
      </c>
      <c r="G1902">
        <v>17158194786</v>
      </c>
    </row>
    <row r="1903" spans="1:7" x14ac:dyDescent="0.25">
      <c r="A1903" s="7">
        <v>43800</v>
      </c>
      <c r="B1903">
        <v>7571.6162109999996</v>
      </c>
      <c r="C1903">
        <v>7571.6162109999996</v>
      </c>
      <c r="D1903">
        <v>7291.341797</v>
      </c>
      <c r="E1903">
        <v>7424.2924800000001</v>
      </c>
      <c r="F1903">
        <v>7424.2924800000001</v>
      </c>
      <c r="G1903">
        <v>18720708479</v>
      </c>
    </row>
    <row r="1904" spans="1:7" x14ac:dyDescent="0.25">
      <c r="A1904" s="7">
        <v>43801</v>
      </c>
      <c r="B1904">
        <v>7424.0361329999996</v>
      </c>
      <c r="C1904">
        <v>7474.8188479999999</v>
      </c>
      <c r="D1904">
        <v>7233.3994140000004</v>
      </c>
      <c r="E1904">
        <v>7321.9882809999999</v>
      </c>
      <c r="F1904">
        <v>7321.9882809999999</v>
      </c>
      <c r="G1904">
        <v>17082040706</v>
      </c>
    </row>
    <row r="1905" spans="1:7" x14ac:dyDescent="0.25">
      <c r="A1905" s="7">
        <v>43802</v>
      </c>
      <c r="B1905">
        <v>7323.9755859999996</v>
      </c>
      <c r="C1905">
        <v>7418.8588870000003</v>
      </c>
      <c r="D1905">
        <v>7229.3569340000004</v>
      </c>
      <c r="E1905">
        <v>7320.1455079999996</v>
      </c>
      <c r="F1905">
        <v>7320.1455079999996</v>
      </c>
      <c r="G1905">
        <v>14797485769</v>
      </c>
    </row>
    <row r="1906" spans="1:7" x14ac:dyDescent="0.25">
      <c r="A1906" s="7">
        <v>43803</v>
      </c>
      <c r="B1906">
        <v>7320.125</v>
      </c>
      <c r="C1906">
        <v>7539.7846680000002</v>
      </c>
      <c r="D1906">
        <v>7170.9228519999997</v>
      </c>
      <c r="E1906">
        <v>7252.0346680000002</v>
      </c>
      <c r="F1906">
        <v>7252.0346680000002</v>
      </c>
      <c r="G1906">
        <v>21664240918</v>
      </c>
    </row>
    <row r="1907" spans="1:7" x14ac:dyDescent="0.25">
      <c r="A1907" s="7">
        <v>43804</v>
      </c>
      <c r="B1907">
        <v>7253.2416990000002</v>
      </c>
      <c r="C1907">
        <v>7743.4316410000001</v>
      </c>
      <c r="D1907">
        <v>7232.6767579999996</v>
      </c>
      <c r="E1907">
        <v>7448.3076170000004</v>
      </c>
      <c r="F1907">
        <v>7448.3076170000004</v>
      </c>
      <c r="G1907">
        <v>18816085231</v>
      </c>
    </row>
    <row r="1908" spans="1:7" x14ac:dyDescent="0.25">
      <c r="A1908" s="7">
        <v>43805</v>
      </c>
      <c r="B1908">
        <v>7450.5615230000003</v>
      </c>
      <c r="C1908">
        <v>7546.9965819999998</v>
      </c>
      <c r="D1908">
        <v>7392.1752930000002</v>
      </c>
      <c r="E1908">
        <v>7546.9965819999998</v>
      </c>
      <c r="F1908">
        <v>7546.9965819999998</v>
      </c>
      <c r="G1908">
        <v>18104466307</v>
      </c>
    </row>
    <row r="1909" spans="1:7" x14ac:dyDescent="0.25">
      <c r="A1909" s="7">
        <v>43806</v>
      </c>
      <c r="B1909">
        <v>7547.265625</v>
      </c>
      <c r="C1909">
        <v>7589.9516599999997</v>
      </c>
      <c r="D1909">
        <v>7525.7114259999998</v>
      </c>
      <c r="E1909">
        <v>7556.2377930000002</v>
      </c>
      <c r="F1909">
        <v>7556.2377930000002</v>
      </c>
      <c r="G1909">
        <v>15453520564</v>
      </c>
    </row>
    <row r="1910" spans="1:7" x14ac:dyDescent="0.25">
      <c r="A1910" s="7">
        <v>43807</v>
      </c>
      <c r="B1910">
        <v>7551.3388670000004</v>
      </c>
      <c r="C1910">
        <v>7634.6064450000003</v>
      </c>
      <c r="D1910">
        <v>7476.0913090000004</v>
      </c>
      <c r="E1910">
        <v>7564.3452150000003</v>
      </c>
      <c r="F1910">
        <v>7564.3452150000003</v>
      </c>
      <c r="G1910">
        <v>15409908086</v>
      </c>
    </row>
    <row r="1911" spans="1:7" x14ac:dyDescent="0.25">
      <c r="A1911" s="7">
        <v>43808</v>
      </c>
      <c r="B1911">
        <v>7561.7954099999997</v>
      </c>
      <c r="C1911">
        <v>7618.091797</v>
      </c>
      <c r="D1911">
        <v>7365.9853519999997</v>
      </c>
      <c r="E1911">
        <v>7400.8994140000004</v>
      </c>
      <c r="F1911">
        <v>7400.8994140000004</v>
      </c>
      <c r="G1911">
        <v>17872021272</v>
      </c>
    </row>
    <row r="1912" spans="1:7" x14ac:dyDescent="0.25">
      <c r="A1912" s="7">
        <v>43809</v>
      </c>
      <c r="B1912">
        <v>7397.1342770000001</v>
      </c>
      <c r="C1912">
        <v>7424.0229490000002</v>
      </c>
      <c r="D1912">
        <v>7246.0439450000003</v>
      </c>
      <c r="E1912">
        <v>7278.1196289999998</v>
      </c>
      <c r="F1912">
        <v>7278.1196289999998</v>
      </c>
      <c r="G1912">
        <v>18249031195</v>
      </c>
    </row>
    <row r="1913" spans="1:7" x14ac:dyDescent="0.25">
      <c r="A1913" s="7">
        <v>43810</v>
      </c>
      <c r="B1913">
        <v>7277.1977539999998</v>
      </c>
      <c r="C1913">
        <v>7324.15625</v>
      </c>
      <c r="D1913">
        <v>7195.5273440000001</v>
      </c>
      <c r="E1913">
        <v>7217.4272460000002</v>
      </c>
      <c r="F1913">
        <v>7217.4272460000002</v>
      </c>
      <c r="G1913">
        <v>16350490689</v>
      </c>
    </row>
    <row r="1914" spans="1:7" x14ac:dyDescent="0.25">
      <c r="A1914" s="7">
        <v>43811</v>
      </c>
      <c r="B1914">
        <v>7216.7387699999999</v>
      </c>
      <c r="C1914">
        <v>7266.6396480000003</v>
      </c>
      <c r="D1914">
        <v>7164.7412109999996</v>
      </c>
      <c r="E1914">
        <v>7243.1342770000001</v>
      </c>
      <c r="F1914">
        <v>7243.1342770000001</v>
      </c>
      <c r="G1914">
        <v>18927080224</v>
      </c>
    </row>
    <row r="1915" spans="1:7" x14ac:dyDescent="0.25">
      <c r="A1915" s="7">
        <v>43812</v>
      </c>
      <c r="B1915">
        <v>7244.6621089999999</v>
      </c>
      <c r="C1915">
        <v>7293.560547</v>
      </c>
      <c r="D1915">
        <v>7227.1225590000004</v>
      </c>
      <c r="E1915">
        <v>7269.6845700000003</v>
      </c>
      <c r="F1915">
        <v>7269.6845700000003</v>
      </c>
      <c r="G1915">
        <v>17125736940</v>
      </c>
    </row>
    <row r="1916" spans="1:7" x14ac:dyDescent="0.25">
      <c r="A1916" s="7">
        <v>43813</v>
      </c>
      <c r="B1916">
        <v>7268.9028319999998</v>
      </c>
      <c r="C1916">
        <v>7308.8364259999998</v>
      </c>
      <c r="D1916">
        <v>7097.2089839999999</v>
      </c>
      <c r="E1916">
        <v>7124.673828</v>
      </c>
      <c r="F1916">
        <v>7124.673828</v>
      </c>
      <c r="G1916">
        <v>17137029730</v>
      </c>
    </row>
    <row r="1917" spans="1:7" x14ac:dyDescent="0.25">
      <c r="A1917" s="7">
        <v>43814</v>
      </c>
      <c r="B1917">
        <v>7124.2397460000002</v>
      </c>
      <c r="C1917">
        <v>7181.0756840000004</v>
      </c>
      <c r="D1917">
        <v>6924.3759769999997</v>
      </c>
      <c r="E1917">
        <v>7152.3017579999996</v>
      </c>
      <c r="F1917">
        <v>7152.3017579999996</v>
      </c>
      <c r="G1917">
        <v>16881129804</v>
      </c>
    </row>
    <row r="1918" spans="1:7" x14ac:dyDescent="0.25">
      <c r="A1918" s="7">
        <v>43815</v>
      </c>
      <c r="B1918">
        <v>7153.6630859999996</v>
      </c>
      <c r="C1918">
        <v>7171.1689450000003</v>
      </c>
      <c r="D1918">
        <v>6903.6826170000004</v>
      </c>
      <c r="E1918">
        <v>6932.4804690000001</v>
      </c>
      <c r="F1918">
        <v>6932.4804690000001</v>
      </c>
      <c r="G1918">
        <v>20213265950</v>
      </c>
    </row>
    <row r="1919" spans="1:7" x14ac:dyDescent="0.25">
      <c r="A1919" s="7">
        <v>43816</v>
      </c>
      <c r="B1919">
        <v>6931.3154299999997</v>
      </c>
      <c r="C1919">
        <v>6964.0751950000003</v>
      </c>
      <c r="D1919">
        <v>6587.9741210000002</v>
      </c>
      <c r="E1919">
        <v>6640.5151370000003</v>
      </c>
      <c r="F1919">
        <v>6640.5151370000003</v>
      </c>
      <c r="G1919">
        <v>22363804217</v>
      </c>
    </row>
    <row r="1920" spans="1:7" x14ac:dyDescent="0.25">
      <c r="A1920" s="7">
        <v>43817</v>
      </c>
      <c r="B1920">
        <v>6647.6982420000004</v>
      </c>
      <c r="C1920">
        <v>7324.9848629999997</v>
      </c>
      <c r="D1920">
        <v>6540.0493159999996</v>
      </c>
      <c r="E1920">
        <v>7276.8027339999999</v>
      </c>
      <c r="F1920">
        <v>7276.8027339999999</v>
      </c>
      <c r="G1920">
        <v>31836522778</v>
      </c>
    </row>
    <row r="1921" spans="1:7" x14ac:dyDescent="0.25">
      <c r="A1921" s="7">
        <v>43818</v>
      </c>
      <c r="B1921">
        <v>7277.5908200000003</v>
      </c>
      <c r="C1921">
        <v>7346.6025390000004</v>
      </c>
      <c r="D1921">
        <v>7041.3818359999996</v>
      </c>
      <c r="E1921">
        <v>7202.8442379999997</v>
      </c>
      <c r="F1921">
        <v>7202.8442379999997</v>
      </c>
      <c r="G1921">
        <v>25904604416</v>
      </c>
    </row>
    <row r="1922" spans="1:7" x14ac:dyDescent="0.25">
      <c r="A1922" s="7">
        <v>43819</v>
      </c>
      <c r="B1922">
        <v>7208.6367190000001</v>
      </c>
      <c r="C1922">
        <v>7257.921875</v>
      </c>
      <c r="D1922">
        <v>7086.1240230000003</v>
      </c>
      <c r="E1922">
        <v>7218.8164059999999</v>
      </c>
      <c r="F1922">
        <v>7218.8164059999999</v>
      </c>
      <c r="G1922">
        <v>22633815180</v>
      </c>
    </row>
    <row r="1923" spans="1:7" x14ac:dyDescent="0.25">
      <c r="A1923" s="7">
        <v>43820</v>
      </c>
      <c r="B1923">
        <v>7220.59375</v>
      </c>
      <c r="C1923">
        <v>7223.2260740000002</v>
      </c>
      <c r="D1923">
        <v>7112.7358400000003</v>
      </c>
      <c r="E1923">
        <v>7191.1586909999996</v>
      </c>
      <c r="F1923">
        <v>7191.1586909999996</v>
      </c>
      <c r="G1923">
        <v>19312552168</v>
      </c>
    </row>
    <row r="1924" spans="1:7" x14ac:dyDescent="0.25">
      <c r="A1924" s="7">
        <v>43821</v>
      </c>
      <c r="B1924">
        <v>7191.1884769999997</v>
      </c>
      <c r="C1924">
        <v>7518.033203</v>
      </c>
      <c r="D1924">
        <v>7167.1791990000002</v>
      </c>
      <c r="E1924">
        <v>7511.5888670000004</v>
      </c>
      <c r="F1924">
        <v>7511.5888670000004</v>
      </c>
      <c r="G1924">
        <v>23134537956</v>
      </c>
    </row>
    <row r="1925" spans="1:7" x14ac:dyDescent="0.25">
      <c r="A1925" s="7">
        <v>43822</v>
      </c>
      <c r="B1925">
        <v>7508.9023440000001</v>
      </c>
      <c r="C1925">
        <v>7656.1762699999999</v>
      </c>
      <c r="D1925">
        <v>7326.1923829999996</v>
      </c>
      <c r="E1925">
        <v>7355.6284180000002</v>
      </c>
      <c r="F1925">
        <v>7355.6284180000002</v>
      </c>
      <c r="G1925">
        <v>27831788041</v>
      </c>
    </row>
    <row r="1926" spans="1:7" x14ac:dyDescent="0.25">
      <c r="A1926" s="7">
        <v>43823</v>
      </c>
      <c r="B1926">
        <v>7354.3930659999996</v>
      </c>
      <c r="C1926">
        <v>7535.716797</v>
      </c>
      <c r="D1926">
        <v>7269.5288090000004</v>
      </c>
      <c r="E1926">
        <v>7322.5322269999997</v>
      </c>
      <c r="F1926">
        <v>7322.5322269999997</v>
      </c>
      <c r="G1926">
        <v>22991622105</v>
      </c>
    </row>
    <row r="1927" spans="1:7" x14ac:dyDescent="0.25">
      <c r="A1927" s="7">
        <v>43824</v>
      </c>
      <c r="B1927">
        <v>7325.7558589999999</v>
      </c>
      <c r="C1927">
        <v>7357.0200199999999</v>
      </c>
      <c r="D1927">
        <v>7220.9912109999996</v>
      </c>
      <c r="E1927">
        <v>7275.1557620000003</v>
      </c>
      <c r="F1927">
        <v>7275.1557620000003</v>
      </c>
      <c r="G1927">
        <v>21559505149</v>
      </c>
    </row>
    <row r="1928" spans="1:7" x14ac:dyDescent="0.25">
      <c r="A1928" s="7">
        <v>43825</v>
      </c>
      <c r="B1928">
        <v>7274.7993159999996</v>
      </c>
      <c r="C1928">
        <v>7388.3027339999999</v>
      </c>
      <c r="D1928">
        <v>7200.3867190000001</v>
      </c>
      <c r="E1928">
        <v>7238.966797</v>
      </c>
      <c r="F1928">
        <v>7238.966797</v>
      </c>
      <c r="G1928">
        <v>22787010034</v>
      </c>
    </row>
    <row r="1929" spans="1:7" x14ac:dyDescent="0.25">
      <c r="A1929" s="7">
        <v>43826</v>
      </c>
      <c r="B1929">
        <v>7238.1411129999997</v>
      </c>
      <c r="C1929">
        <v>7363.529297</v>
      </c>
      <c r="D1929">
        <v>7189.9340819999998</v>
      </c>
      <c r="E1929">
        <v>7290.0883789999998</v>
      </c>
      <c r="F1929">
        <v>7290.0883789999998</v>
      </c>
      <c r="G1929">
        <v>22777360996</v>
      </c>
    </row>
    <row r="1930" spans="1:7" x14ac:dyDescent="0.25">
      <c r="A1930" s="7">
        <v>43827</v>
      </c>
      <c r="B1930">
        <v>7289.03125</v>
      </c>
      <c r="C1930">
        <v>7399.0410160000001</v>
      </c>
      <c r="D1930">
        <v>7286.9052730000003</v>
      </c>
      <c r="E1930">
        <v>7317.9902339999999</v>
      </c>
      <c r="F1930">
        <v>7317.9902339999999</v>
      </c>
      <c r="G1930">
        <v>21365673026</v>
      </c>
    </row>
    <row r="1931" spans="1:7" x14ac:dyDescent="0.25">
      <c r="A1931" s="7">
        <v>43828</v>
      </c>
      <c r="B1931">
        <v>7317.6474609999996</v>
      </c>
      <c r="C1931">
        <v>7513.9482420000004</v>
      </c>
      <c r="D1931">
        <v>7279.8652339999999</v>
      </c>
      <c r="E1931">
        <v>7422.6528319999998</v>
      </c>
      <c r="F1931">
        <v>7422.6528319999998</v>
      </c>
      <c r="G1931">
        <v>22445257702</v>
      </c>
    </row>
    <row r="1932" spans="1:7" x14ac:dyDescent="0.25">
      <c r="A1932" s="7">
        <v>43829</v>
      </c>
      <c r="B1932">
        <v>7420.2729490000002</v>
      </c>
      <c r="C1932">
        <v>7454.8242190000001</v>
      </c>
      <c r="D1932">
        <v>7276.3081050000001</v>
      </c>
      <c r="E1932">
        <v>7292.9951170000004</v>
      </c>
      <c r="F1932">
        <v>7292.9951170000004</v>
      </c>
      <c r="G1932">
        <v>22874131672</v>
      </c>
    </row>
    <row r="1933" spans="1:7" x14ac:dyDescent="0.25">
      <c r="A1933" s="7">
        <v>43830</v>
      </c>
      <c r="B1933">
        <v>7294.4389650000003</v>
      </c>
      <c r="C1933">
        <v>7335.2900390000004</v>
      </c>
      <c r="D1933">
        <v>7169.7778319999998</v>
      </c>
      <c r="E1933">
        <v>7193.5991210000002</v>
      </c>
      <c r="F1933">
        <v>7193.5991210000002</v>
      </c>
      <c r="G1933">
        <v>21167946112</v>
      </c>
    </row>
    <row r="1934" spans="1:7" x14ac:dyDescent="0.25">
      <c r="A1934" s="7">
        <v>43831</v>
      </c>
      <c r="B1934">
        <v>7194.8920900000003</v>
      </c>
      <c r="C1934">
        <v>7254.3305659999996</v>
      </c>
      <c r="D1934">
        <v>7174.9443359999996</v>
      </c>
      <c r="E1934">
        <v>7200.1743159999996</v>
      </c>
      <c r="F1934">
        <v>7200.1743159999996</v>
      </c>
      <c r="G1934">
        <v>18565664997</v>
      </c>
    </row>
    <row r="1935" spans="1:7" x14ac:dyDescent="0.25">
      <c r="A1935" s="7">
        <v>43832</v>
      </c>
      <c r="B1935">
        <v>7202.5512699999999</v>
      </c>
      <c r="C1935">
        <v>7212.1552730000003</v>
      </c>
      <c r="D1935">
        <v>6935.2700199999999</v>
      </c>
      <c r="E1935">
        <v>6985.4702150000003</v>
      </c>
      <c r="F1935">
        <v>6985.4702150000003</v>
      </c>
      <c r="G1935">
        <v>20802083465</v>
      </c>
    </row>
    <row r="1936" spans="1:7" x14ac:dyDescent="0.25">
      <c r="A1936" s="7">
        <v>43833</v>
      </c>
      <c r="B1936">
        <v>6984.4287109999996</v>
      </c>
      <c r="C1936">
        <v>7413.7153319999998</v>
      </c>
      <c r="D1936">
        <v>6914.9960940000001</v>
      </c>
      <c r="E1936">
        <v>7344.8842770000001</v>
      </c>
      <c r="F1936">
        <v>7344.8842770000001</v>
      </c>
      <c r="G1936">
        <v>28111481032</v>
      </c>
    </row>
    <row r="1937" spans="1:7" x14ac:dyDescent="0.25">
      <c r="A1937" s="7">
        <v>43834</v>
      </c>
      <c r="B1937">
        <v>7345.3754879999997</v>
      </c>
      <c r="C1937">
        <v>7427.3857420000004</v>
      </c>
      <c r="D1937">
        <v>7309.5141599999997</v>
      </c>
      <c r="E1937">
        <v>7410.6567379999997</v>
      </c>
      <c r="F1937">
        <v>7410.6567379999997</v>
      </c>
      <c r="G1937">
        <v>18444271275</v>
      </c>
    </row>
    <row r="1938" spans="1:7" x14ac:dyDescent="0.25">
      <c r="A1938" s="7">
        <v>43835</v>
      </c>
      <c r="B1938">
        <v>7410.4516599999997</v>
      </c>
      <c r="C1938">
        <v>7544.4970700000003</v>
      </c>
      <c r="D1938">
        <v>7400.5356449999999</v>
      </c>
      <c r="E1938">
        <v>7411.3173829999996</v>
      </c>
      <c r="F1938">
        <v>7411.3173829999996</v>
      </c>
      <c r="G1938">
        <v>19725074095</v>
      </c>
    </row>
    <row r="1939" spans="1:7" x14ac:dyDescent="0.25">
      <c r="A1939" s="7">
        <v>43836</v>
      </c>
      <c r="B1939">
        <v>7410.4521480000003</v>
      </c>
      <c r="C1939">
        <v>7781.8671880000002</v>
      </c>
      <c r="D1939">
        <v>7409.2929690000001</v>
      </c>
      <c r="E1939">
        <v>7769.2192379999997</v>
      </c>
      <c r="F1939">
        <v>7769.2192379999997</v>
      </c>
      <c r="G1939">
        <v>23276261598</v>
      </c>
    </row>
    <row r="1940" spans="1:7" x14ac:dyDescent="0.25">
      <c r="A1940" s="7">
        <v>43837</v>
      </c>
      <c r="B1940">
        <v>7768.6821289999998</v>
      </c>
      <c r="C1940">
        <v>8178.2158200000003</v>
      </c>
      <c r="D1940">
        <v>7768.2275390000004</v>
      </c>
      <c r="E1940">
        <v>8163.6923829999996</v>
      </c>
      <c r="F1940">
        <v>8163.6923829999996</v>
      </c>
      <c r="G1940">
        <v>28767291327</v>
      </c>
    </row>
    <row r="1941" spans="1:7" x14ac:dyDescent="0.25">
      <c r="A1941" s="7">
        <v>43838</v>
      </c>
      <c r="B1941">
        <v>8161.935547</v>
      </c>
      <c r="C1941">
        <v>8396.7382809999999</v>
      </c>
      <c r="D1941">
        <v>7956.7744140000004</v>
      </c>
      <c r="E1941">
        <v>8079.8627930000002</v>
      </c>
      <c r="F1941">
        <v>8079.8627930000002</v>
      </c>
      <c r="G1941">
        <v>31672559265</v>
      </c>
    </row>
    <row r="1942" spans="1:7" x14ac:dyDescent="0.25">
      <c r="A1942" s="7">
        <v>43839</v>
      </c>
      <c r="B1942">
        <v>8082.2958980000003</v>
      </c>
      <c r="C1942">
        <v>8082.2958980000003</v>
      </c>
      <c r="D1942">
        <v>7842.4038090000004</v>
      </c>
      <c r="E1942">
        <v>7879.0712890000004</v>
      </c>
      <c r="F1942">
        <v>7879.0712890000004</v>
      </c>
      <c r="G1942">
        <v>24045990466</v>
      </c>
    </row>
    <row r="1943" spans="1:7" x14ac:dyDescent="0.25">
      <c r="A1943" s="7">
        <v>43840</v>
      </c>
      <c r="B1943">
        <v>7878.3076170000004</v>
      </c>
      <c r="C1943">
        <v>8166.5541990000002</v>
      </c>
      <c r="D1943">
        <v>7726.7749020000001</v>
      </c>
      <c r="E1943">
        <v>8166.5541990000002</v>
      </c>
      <c r="F1943">
        <v>8166.5541990000002</v>
      </c>
      <c r="G1943">
        <v>28714583844</v>
      </c>
    </row>
    <row r="1944" spans="1:7" x14ac:dyDescent="0.25">
      <c r="A1944" s="7">
        <v>43841</v>
      </c>
      <c r="B1944">
        <v>8162.1909180000002</v>
      </c>
      <c r="C1944">
        <v>8218.359375</v>
      </c>
      <c r="D1944">
        <v>8029.6420900000003</v>
      </c>
      <c r="E1944">
        <v>8037.5375979999999</v>
      </c>
      <c r="F1944">
        <v>8037.5375979999999</v>
      </c>
      <c r="G1944">
        <v>25521165085</v>
      </c>
    </row>
    <row r="1945" spans="1:7" x14ac:dyDescent="0.25">
      <c r="A1945" s="7">
        <v>43842</v>
      </c>
      <c r="B1945">
        <v>8033.2617190000001</v>
      </c>
      <c r="C1945">
        <v>8200.0634769999997</v>
      </c>
      <c r="D1945">
        <v>8009.0590819999998</v>
      </c>
      <c r="E1945">
        <v>8192.4941409999992</v>
      </c>
      <c r="F1945">
        <v>8192.4941409999992</v>
      </c>
      <c r="G1945">
        <v>22903438381</v>
      </c>
    </row>
    <row r="1946" spans="1:7" x14ac:dyDescent="0.25">
      <c r="A1946" s="7">
        <v>43843</v>
      </c>
      <c r="B1946">
        <v>8189.7719729999999</v>
      </c>
      <c r="C1946">
        <v>8197.7880860000005</v>
      </c>
      <c r="D1946">
        <v>8079.7006840000004</v>
      </c>
      <c r="E1946">
        <v>8144.1943359999996</v>
      </c>
      <c r="F1946">
        <v>8144.1943359999996</v>
      </c>
      <c r="G1946">
        <v>22482910688</v>
      </c>
    </row>
    <row r="1947" spans="1:7" x14ac:dyDescent="0.25">
      <c r="A1947" s="7">
        <v>43844</v>
      </c>
      <c r="B1947">
        <v>8140.9331050000001</v>
      </c>
      <c r="C1947">
        <v>8879.5117190000001</v>
      </c>
      <c r="D1947">
        <v>8140.9331050000001</v>
      </c>
      <c r="E1947">
        <v>8827.7646480000003</v>
      </c>
      <c r="F1947">
        <v>8827.7646480000003</v>
      </c>
      <c r="G1947">
        <v>44841784107</v>
      </c>
    </row>
    <row r="1948" spans="1:7" x14ac:dyDescent="0.25">
      <c r="A1948" s="7">
        <v>43845</v>
      </c>
      <c r="B1948">
        <v>8825.34375</v>
      </c>
      <c r="C1948">
        <v>8890.1171880000002</v>
      </c>
      <c r="D1948">
        <v>8657.1875</v>
      </c>
      <c r="E1948">
        <v>8807.0107420000004</v>
      </c>
      <c r="F1948">
        <v>8807.0107420000004</v>
      </c>
      <c r="G1948">
        <v>40102834650</v>
      </c>
    </row>
    <row r="1949" spans="1:7" x14ac:dyDescent="0.25">
      <c r="A1949" s="7">
        <v>43846</v>
      </c>
      <c r="B1949">
        <v>8812.4814449999994</v>
      </c>
      <c r="C1949">
        <v>8846.4609380000002</v>
      </c>
      <c r="D1949">
        <v>8612.0957030000009</v>
      </c>
      <c r="E1949">
        <v>8723.7861329999996</v>
      </c>
      <c r="F1949">
        <v>8723.7861329999996</v>
      </c>
      <c r="G1949">
        <v>31313981931</v>
      </c>
    </row>
    <row r="1950" spans="1:7" x14ac:dyDescent="0.25">
      <c r="A1950" s="7">
        <v>43847</v>
      </c>
      <c r="B1950">
        <v>8725.2099610000005</v>
      </c>
      <c r="C1950">
        <v>8958.1220699999994</v>
      </c>
      <c r="D1950">
        <v>8677.3164059999999</v>
      </c>
      <c r="E1950">
        <v>8929.0380860000005</v>
      </c>
      <c r="F1950">
        <v>8929.0380860000005</v>
      </c>
      <c r="G1950">
        <v>36372139320</v>
      </c>
    </row>
    <row r="1951" spans="1:7" x14ac:dyDescent="0.25">
      <c r="A1951" s="7">
        <v>43848</v>
      </c>
      <c r="B1951">
        <v>8927.2119139999995</v>
      </c>
      <c r="C1951">
        <v>9012.1982420000004</v>
      </c>
      <c r="D1951">
        <v>8827.3320309999999</v>
      </c>
      <c r="E1951">
        <v>8942.8085940000001</v>
      </c>
      <c r="F1951">
        <v>8942.8085940000001</v>
      </c>
      <c r="G1951">
        <v>32337772627</v>
      </c>
    </row>
    <row r="1952" spans="1:7" x14ac:dyDescent="0.25">
      <c r="A1952" s="7">
        <v>43849</v>
      </c>
      <c r="B1952">
        <v>8941.4453130000002</v>
      </c>
      <c r="C1952">
        <v>9164.3623050000006</v>
      </c>
      <c r="D1952">
        <v>8620.0800780000009</v>
      </c>
      <c r="E1952">
        <v>8706.2451170000004</v>
      </c>
      <c r="F1952">
        <v>8706.2451170000004</v>
      </c>
      <c r="G1952">
        <v>34217320471</v>
      </c>
    </row>
    <row r="1953" spans="1:7" x14ac:dyDescent="0.25">
      <c r="A1953" s="7">
        <v>43850</v>
      </c>
      <c r="B1953">
        <v>8704.6318360000005</v>
      </c>
      <c r="C1953">
        <v>8745.5908199999994</v>
      </c>
      <c r="D1953">
        <v>8560.4736329999996</v>
      </c>
      <c r="E1953">
        <v>8657.6425780000009</v>
      </c>
      <c r="F1953">
        <v>8657.6425780000009</v>
      </c>
      <c r="G1953">
        <v>26422375678</v>
      </c>
    </row>
    <row r="1954" spans="1:7" x14ac:dyDescent="0.25">
      <c r="A1954" s="7">
        <v>43851</v>
      </c>
      <c r="B1954">
        <v>8658.9912110000005</v>
      </c>
      <c r="C1954">
        <v>8755.7060550000006</v>
      </c>
      <c r="D1954">
        <v>8544.5205079999996</v>
      </c>
      <c r="E1954">
        <v>8745.8945309999999</v>
      </c>
      <c r="F1954">
        <v>8745.8945309999999</v>
      </c>
      <c r="G1954">
        <v>24097418512</v>
      </c>
    </row>
    <row r="1955" spans="1:7" x14ac:dyDescent="0.25">
      <c r="A1955" s="7">
        <v>43852</v>
      </c>
      <c r="B1955">
        <v>8744.2109380000002</v>
      </c>
      <c r="C1955">
        <v>8792.9941409999992</v>
      </c>
      <c r="D1955">
        <v>8636.7470699999994</v>
      </c>
      <c r="E1955">
        <v>8680.8759769999997</v>
      </c>
      <c r="F1955">
        <v>8680.8759769999997</v>
      </c>
      <c r="G1955">
        <v>22600204051</v>
      </c>
    </row>
    <row r="1956" spans="1:7" x14ac:dyDescent="0.25">
      <c r="A1956" s="7">
        <v>43853</v>
      </c>
      <c r="B1956">
        <v>8680.6503909999992</v>
      </c>
      <c r="C1956">
        <v>8687.7470699999994</v>
      </c>
      <c r="D1956">
        <v>8333.6376949999994</v>
      </c>
      <c r="E1956">
        <v>8406.515625</v>
      </c>
      <c r="F1956">
        <v>8406.515625</v>
      </c>
      <c r="G1956">
        <v>25770680779</v>
      </c>
    </row>
    <row r="1957" spans="1:7" x14ac:dyDescent="0.25">
      <c r="A1957" s="7">
        <v>43854</v>
      </c>
      <c r="B1957">
        <v>8405.5673829999996</v>
      </c>
      <c r="C1957">
        <v>8514.6669920000004</v>
      </c>
      <c r="D1957">
        <v>8266.8408199999994</v>
      </c>
      <c r="E1957">
        <v>8445.4345699999994</v>
      </c>
      <c r="F1957">
        <v>8445.4345699999994</v>
      </c>
      <c r="G1957">
        <v>24397913026</v>
      </c>
    </row>
    <row r="1958" spans="1:7" x14ac:dyDescent="0.25">
      <c r="A1958" s="7">
        <v>43855</v>
      </c>
      <c r="B1958">
        <v>8440.1191409999992</v>
      </c>
      <c r="C1958">
        <v>8458.453125</v>
      </c>
      <c r="D1958">
        <v>8296.21875</v>
      </c>
      <c r="E1958">
        <v>8367.8476559999999</v>
      </c>
      <c r="F1958">
        <v>8367.8476559999999</v>
      </c>
      <c r="G1958">
        <v>19647331549</v>
      </c>
    </row>
    <row r="1959" spans="1:7" x14ac:dyDescent="0.25">
      <c r="A1959" s="7">
        <v>43856</v>
      </c>
      <c r="B1959">
        <v>8364.4101559999999</v>
      </c>
      <c r="C1959">
        <v>8602.4013670000004</v>
      </c>
      <c r="D1959">
        <v>8325.4980469999991</v>
      </c>
      <c r="E1959">
        <v>8596.8300780000009</v>
      </c>
      <c r="F1959">
        <v>8596.8300780000009</v>
      </c>
      <c r="G1959">
        <v>22177678796</v>
      </c>
    </row>
    <row r="1960" spans="1:7" x14ac:dyDescent="0.25">
      <c r="A1960" s="7">
        <v>43857</v>
      </c>
      <c r="B1960">
        <v>8597.3085940000001</v>
      </c>
      <c r="C1960">
        <v>8977.7265630000002</v>
      </c>
      <c r="D1960">
        <v>8597.3085940000001</v>
      </c>
      <c r="E1960">
        <v>8909.8193360000005</v>
      </c>
      <c r="F1960">
        <v>8909.8193360000005</v>
      </c>
      <c r="G1960">
        <v>28647338393</v>
      </c>
    </row>
    <row r="1961" spans="1:7" x14ac:dyDescent="0.25">
      <c r="A1961" s="7">
        <v>43858</v>
      </c>
      <c r="B1961">
        <v>8912.5244139999995</v>
      </c>
      <c r="C1961">
        <v>9358.5898440000001</v>
      </c>
      <c r="D1961">
        <v>8908.4472659999992</v>
      </c>
      <c r="E1961">
        <v>9358.5898440000001</v>
      </c>
      <c r="F1961">
        <v>9358.5898440000001</v>
      </c>
      <c r="G1961">
        <v>34398744403</v>
      </c>
    </row>
    <row r="1962" spans="1:7" x14ac:dyDescent="0.25">
      <c r="A1962" s="7">
        <v>43859</v>
      </c>
      <c r="B1962">
        <v>9357.4707030000009</v>
      </c>
      <c r="C1962">
        <v>9406.4316409999992</v>
      </c>
      <c r="D1962">
        <v>9269.4677730000003</v>
      </c>
      <c r="E1962">
        <v>9316.6298829999996</v>
      </c>
      <c r="F1962">
        <v>9316.6298829999996</v>
      </c>
      <c r="G1962">
        <v>30682598115</v>
      </c>
    </row>
    <row r="1963" spans="1:7" x14ac:dyDescent="0.25">
      <c r="A1963" s="7">
        <v>43860</v>
      </c>
      <c r="B1963">
        <v>9316.0166019999997</v>
      </c>
      <c r="C1963">
        <v>9553.1259769999997</v>
      </c>
      <c r="D1963">
        <v>9230.8974610000005</v>
      </c>
      <c r="E1963">
        <v>9508.9931639999995</v>
      </c>
      <c r="F1963">
        <v>9508.9931639999995</v>
      </c>
      <c r="G1963">
        <v>32378792851</v>
      </c>
    </row>
    <row r="1964" spans="1:7" x14ac:dyDescent="0.25">
      <c r="A1964" s="7">
        <v>43861</v>
      </c>
      <c r="B1964">
        <v>9508.3134769999997</v>
      </c>
      <c r="C1964">
        <v>9521.7060550000006</v>
      </c>
      <c r="D1964">
        <v>9230.7763670000004</v>
      </c>
      <c r="E1964">
        <v>9350.5292969999991</v>
      </c>
      <c r="F1964">
        <v>9350.5292969999991</v>
      </c>
      <c r="G1964">
        <v>29432489719</v>
      </c>
    </row>
    <row r="1965" spans="1:7" x14ac:dyDescent="0.25">
      <c r="A1965" s="7">
        <v>43862</v>
      </c>
      <c r="B1965">
        <v>9346.3574219999991</v>
      </c>
      <c r="C1965">
        <v>9439.3232420000004</v>
      </c>
      <c r="D1965">
        <v>9313.2392579999996</v>
      </c>
      <c r="E1965">
        <v>9392.875</v>
      </c>
      <c r="F1965">
        <v>9392.875</v>
      </c>
      <c r="G1965">
        <v>25922656496</v>
      </c>
    </row>
    <row r="1966" spans="1:7" x14ac:dyDescent="0.25">
      <c r="A1966" s="7">
        <v>43863</v>
      </c>
      <c r="B1966">
        <v>9389.8203130000002</v>
      </c>
      <c r="C1966">
        <v>9468.7978519999997</v>
      </c>
      <c r="D1966">
        <v>9217.8242190000001</v>
      </c>
      <c r="E1966">
        <v>9344.3652340000008</v>
      </c>
      <c r="F1966">
        <v>9344.3652340000008</v>
      </c>
      <c r="G1966">
        <v>30835736946</v>
      </c>
    </row>
    <row r="1967" spans="1:7" x14ac:dyDescent="0.25">
      <c r="A1967" s="7">
        <v>43864</v>
      </c>
      <c r="B1967">
        <v>9344.6835940000001</v>
      </c>
      <c r="C1967">
        <v>9540.3720699999994</v>
      </c>
      <c r="D1967">
        <v>9248.6337889999995</v>
      </c>
      <c r="E1967">
        <v>9293.5214840000008</v>
      </c>
      <c r="F1967">
        <v>9293.5214840000008</v>
      </c>
      <c r="G1967">
        <v>30934096509</v>
      </c>
    </row>
    <row r="1968" spans="1:7" x14ac:dyDescent="0.25">
      <c r="A1968" s="7">
        <v>43865</v>
      </c>
      <c r="B1968">
        <v>9292.8417969999991</v>
      </c>
      <c r="C1968">
        <v>9331.265625</v>
      </c>
      <c r="D1968">
        <v>9112.8115230000003</v>
      </c>
      <c r="E1968">
        <v>9180.9628909999992</v>
      </c>
      <c r="F1968">
        <v>9180.9628909999992</v>
      </c>
      <c r="G1968">
        <v>29893183716</v>
      </c>
    </row>
    <row r="1969" spans="1:7" x14ac:dyDescent="0.25">
      <c r="A1969" s="7">
        <v>43866</v>
      </c>
      <c r="B1969">
        <v>9183.4160159999992</v>
      </c>
      <c r="C1969">
        <v>9701.2998050000006</v>
      </c>
      <c r="D1969">
        <v>9163.7041019999997</v>
      </c>
      <c r="E1969">
        <v>9613.4238280000009</v>
      </c>
      <c r="F1969">
        <v>9613.4238280000009</v>
      </c>
      <c r="G1969">
        <v>35222060874</v>
      </c>
    </row>
    <row r="1970" spans="1:7" x14ac:dyDescent="0.25">
      <c r="A1970" s="7">
        <v>43867</v>
      </c>
      <c r="B1970">
        <v>9617.8212889999995</v>
      </c>
      <c r="C1970">
        <v>9824.6191409999992</v>
      </c>
      <c r="D1970">
        <v>9539.8183590000008</v>
      </c>
      <c r="E1970">
        <v>9729.8017579999996</v>
      </c>
      <c r="F1970">
        <v>9729.8017579999996</v>
      </c>
      <c r="G1970">
        <v>37628823716</v>
      </c>
    </row>
    <row r="1971" spans="1:7" x14ac:dyDescent="0.25">
      <c r="A1971" s="7">
        <v>43868</v>
      </c>
      <c r="B1971">
        <v>9726.0029300000006</v>
      </c>
      <c r="C1971">
        <v>9834.7167969999991</v>
      </c>
      <c r="D1971">
        <v>9726.0029300000006</v>
      </c>
      <c r="E1971">
        <v>9795.9433590000008</v>
      </c>
      <c r="F1971">
        <v>9795.9433590000008</v>
      </c>
      <c r="G1971">
        <v>34522718159</v>
      </c>
    </row>
    <row r="1972" spans="1:7" x14ac:dyDescent="0.25">
      <c r="A1972" s="7">
        <v>43869</v>
      </c>
      <c r="B1972">
        <v>9793.0703130000002</v>
      </c>
      <c r="C1972">
        <v>9876.7490230000003</v>
      </c>
      <c r="D1972">
        <v>9678.9101559999999</v>
      </c>
      <c r="E1972">
        <v>9865.1191409999992</v>
      </c>
      <c r="F1972">
        <v>9865.1191409999992</v>
      </c>
      <c r="G1972">
        <v>35172043762</v>
      </c>
    </row>
    <row r="1973" spans="1:7" x14ac:dyDescent="0.25">
      <c r="A1973" s="7">
        <v>43870</v>
      </c>
      <c r="B1973">
        <v>9863.8945309999999</v>
      </c>
      <c r="C1973">
        <v>10129.435546999999</v>
      </c>
      <c r="D1973">
        <v>9850.3925780000009</v>
      </c>
      <c r="E1973">
        <v>10116.673828000001</v>
      </c>
      <c r="F1973">
        <v>10116.673828000001</v>
      </c>
      <c r="G1973">
        <v>35807884663</v>
      </c>
    </row>
    <row r="1974" spans="1:7" x14ac:dyDescent="0.25">
      <c r="A1974" s="7">
        <v>43871</v>
      </c>
      <c r="B1974">
        <v>10115.559569999999</v>
      </c>
      <c r="C1974">
        <v>10165.765625</v>
      </c>
      <c r="D1974">
        <v>9784.5634769999997</v>
      </c>
      <c r="E1974">
        <v>9856.6113280000009</v>
      </c>
      <c r="F1974">
        <v>9856.6113280000009</v>
      </c>
      <c r="G1974">
        <v>39386548075</v>
      </c>
    </row>
    <row r="1975" spans="1:7" x14ac:dyDescent="0.25">
      <c r="A1975" s="7">
        <v>43872</v>
      </c>
      <c r="B1975">
        <v>9855.8916019999997</v>
      </c>
      <c r="C1975">
        <v>10210.052734000001</v>
      </c>
      <c r="D1975">
        <v>9729.3349610000005</v>
      </c>
      <c r="E1975">
        <v>10208.236328000001</v>
      </c>
      <c r="F1975">
        <v>10208.236328000001</v>
      </c>
      <c r="G1975">
        <v>37648059389</v>
      </c>
    </row>
    <row r="1976" spans="1:7" x14ac:dyDescent="0.25">
      <c r="A1976" s="7">
        <v>43873</v>
      </c>
      <c r="B1976">
        <v>10202.387694999999</v>
      </c>
      <c r="C1976">
        <v>10393.611328000001</v>
      </c>
      <c r="D1976">
        <v>10202.387694999999</v>
      </c>
      <c r="E1976">
        <v>10326.054688</v>
      </c>
      <c r="F1976">
        <v>10326.054688</v>
      </c>
      <c r="G1976">
        <v>43444303830</v>
      </c>
    </row>
    <row r="1977" spans="1:7" x14ac:dyDescent="0.25">
      <c r="A1977" s="7">
        <v>43874</v>
      </c>
      <c r="B1977">
        <v>10323.960938</v>
      </c>
      <c r="C1977">
        <v>10457.626953000001</v>
      </c>
      <c r="D1977">
        <v>10116.161133</v>
      </c>
      <c r="E1977">
        <v>10214.379883</v>
      </c>
      <c r="F1977">
        <v>10214.379883</v>
      </c>
      <c r="G1977">
        <v>49356071373</v>
      </c>
    </row>
    <row r="1978" spans="1:7" x14ac:dyDescent="0.25">
      <c r="A1978" s="7">
        <v>43875</v>
      </c>
      <c r="B1978">
        <v>10211.550781</v>
      </c>
      <c r="C1978">
        <v>10321.996094</v>
      </c>
      <c r="D1978">
        <v>10125.534180000001</v>
      </c>
      <c r="E1978">
        <v>10312.116211</v>
      </c>
      <c r="F1978">
        <v>10312.116211</v>
      </c>
      <c r="G1978">
        <v>43338264162</v>
      </c>
    </row>
    <row r="1979" spans="1:7" x14ac:dyDescent="0.25">
      <c r="A1979" s="7">
        <v>43876</v>
      </c>
      <c r="B1979">
        <v>10313.856444999999</v>
      </c>
      <c r="C1979">
        <v>10341.555664</v>
      </c>
      <c r="D1979">
        <v>9874.4277340000008</v>
      </c>
      <c r="E1979">
        <v>9889.4248050000006</v>
      </c>
      <c r="F1979">
        <v>9889.4248050000006</v>
      </c>
      <c r="G1979">
        <v>43865054831</v>
      </c>
    </row>
    <row r="1980" spans="1:7" x14ac:dyDescent="0.25">
      <c r="A1980" s="7">
        <v>43877</v>
      </c>
      <c r="B1980">
        <v>9889.1796880000002</v>
      </c>
      <c r="C1980">
        <v>10053.96875</v>
      </c>
      <c r="D1980">
        <v>9722.3867190000001</v>
      </c>
      <c r="E1980">
        <v>9934.4335940000001</v>
      </c>
      <c r="F1980">
        <v>9934.4335940000001</v>
      </c>
      <c r="G1980">
        <v>43374780305</v>
      </c>
    </row>
    <row r="1981" spans="1:7" x14ac:dyDescent="0.25">
      <c r="A1981" s="7">
        <v>43878</v>
      </c>
      <c r="B1981">
        <v>9936.5605469999991</v>
      </c>
      <c r="C1981">
        <v>9938.8154300000006</v>
      </c>
      <c r="D1981">
        <v>9507.6376949999994</v>
      </c>
      <c r="E1981">
        <v>9690.1425780000009</v>
      </c>
      <c r="F1981">
        <v>9690.1425780000009</v>
      </c>
      <c r="G1981">
        <v>45998298413</v>
      </c>
    </row>
    <row r="1982" spans="1:7" x14ac:dyDescent="0.25">
      <c r="A1982" s="7">
        <v>43879</v>
      </c>
      <c r="B1982">
        <v>9691.2304690000001</v>
      </c>
      <c r="C1982">
        <v>10161.935546999999</v>
      </c>
      <c r="D1982">
        <v>9632.3828130000002</v>
      </c>
      <c r="E1982">
        <v>10141.996094</v>
      </c>
      <c r="F1982">
        <v>10141.996094</v>
      </c>
      <c r="G1982">
        <v>47271023953</v>
      </c>
    </row>
    <row r="1983" spans="1:7" x14ac:dyDescent="0.25">
      <c r="A1983" s="7">
        <v>43880</v>
      </c>
      <c r="B1983">
        <v>10143.798828000001</v>
      </c>
      <c r="C1983">
        <v>10191.675781</v>
      </c>
      <c r="D1983">
        <v>9611.2236329999996</v>
      </c>
      <c r="E1983">
        <v>9633.3867190000001</v>
      </c>
      <c r="F1983">
        <v>9633.3867190000001</v>
      </c>
      <c r="G1983">
        <v>46992019710</v>
      </c>
    </row>
    <row r="1984" spans="1:7" x14ac:dyDescent="0.25">
      <c r="A1984" s="7">
        <v>43881</v>
      </c>
      <c r="B1984">
        <v>9629.3251949999994</v>
      </c>
      <c r="C1984">
        <v>9643.2167969999991</v>
      </c>
      <c r="D1984">
        <v>9507.9003909999992</v>
      </c>
      <c r="E1984">
        <v>9608.4755860000005</v>
      </c>
      <c r="F1984">
        <v>9608.4755860000005</v>
      </c>
      <c r="G1984">
        <v>44925260237</v>
      </c>
    </row>
    <row r="1985" spans="1:7" x14ac:dyDescent="0.25">
      <c r="A1985" s="7">
        <v>43882</v>
      </c>
      <c r="B1985">
        <v>9611.7822269999997</v>
      </c>
      <c r="C1985">
        <v>9723.0146480000003</v>
      </c>
      <c r="D1985">
        <v>9589.7431639999995</v>
      </c>
      <c r="E1985">
        <v>9686.4414059999999</v>
      </c>
      <c r="F1985">
        <v>9686.4414059999999</v>
      </c>
      <c r="G1985">
        <v>40930547513</v>
      </c>
    </row>
    <row r="1986" spans="1:7" x14ac:dyDescent="0.25">
      <c r="A1986" s="7">
        <v>43883</v>
      </c>
      <c r="B1986">
        <v>9687.7070309999999</v>
      </c>
      <c r="C1986">
        <v>9698.2314449999994</v>
      </c>
      <c r="D1986">
        <v>9600.7285159999992</v>
      </c>
      <c r="E1986">
        <v>9663.1816409999992</v>
      </c>
      <c r="F1986">
        <v>9663.1816409999992</v>
      </c>
      <c r="G1986">
        <v>35838025154</v>
      </c>
    </row>
    <row r="1987" spans="1:7" x14ac:dyDescent="0.25">
      <c r="A1987" s="7">
        <v>43884</v>
      </c>
      <c r="B1987">
        <v>9663.3183590000008</v>
      </c>
      <c r="C1987">
        <v>9937.4042969999991</v>
      </c>
      <c r="D1987">
        <v>9657.7910159999992</v>
      </c>
      <c r="E1987">
        <v>9924.515625</v>
      </c>
      <c r="F1987">
        <v>9924.515625</v>
      </c>
      <c r="G1987">
        <v>41185185761</v>
      </c>
    </row>
    <row r="1988" spans="1:7" x14ac:dyDescent="0.25">
      <c r="A1988" s="7">
        <v>43885</v>
      </c>
      <c r="B1988">
        <v>9921.5830079999996</v>
      </c>
      <c r="C1988">
        <v>9951.7460940000001</v>
      </c>
      <c r="D1988">
        <v>9537.0429690000001</v>
      </c>
      <c r="E1988">
        <v>9650.1748050000006</v>
      </c>
      <c r="F1988">
        <v>9650.1748050000006</v>
      </c>
      <c r="G1988">
        <v>45080496648</v>
      </c>
    </row>
    <row r="1989" spans="1:7" x14ac:dyDescent="0.25">
      <c r="A1989" s="7">
        <v>43886</v>
      </c>
      <c r="B1989">
        <v>9651.3125</v>
      </c>
      <c r="C1989">
        <v>9652.7373050000006</v>
      </c>
      <c r="D1989">
        <v>9305.0214840000008</v>
      </c>
      <c r="E1989">
        <v>9341.7050780000009</v>
      </c>
      <c r="F1989">
        <v>9341.7050780000009</v>
      </c>
      <c r="G1989">
        <v>42515259129</v>
      </c>
    </row>
    <row r="1990" spans="1:7" x14ac:dyDescent="0.25">
      <c r="A1990" s="7">
        <v>43887</v>
      </c>
      <c r="B1990">
        <v>9338.2900389999995</v>
      </c>
      <c r="C1990">
        <v>9354.7783199999994</v>
      </c>
      <c r="D1990">
        <v>8704.4267579999996</v>
      </c>
      <c r="E1990">
        <v>8820.5224610000005</v>
      </c>
      <c r="F1990">
        <v>8820.5224610000005</v>
      </c>
      <c r="G1990">
        <v>50420050762</v>
      </c>
    </row>
    <row r="1991" spans="1:7" x14ac:dyDescent="0.25">
      <c r="A1991" s="7">
        <v>43888</v>
      </c>
      <c r="B1991">
        <v>8825.09375</v>
      </c>
      <c r="C1991">
        <v>8932.8925780000009</v>
      </c>
      <c r="D1991">
        <v>8577.1992190000001</v>
      </c>
      <c r="E1991">
        <v>8784.4941409999992</v>
      </c>
      <c r="F1991">
        <v>8784.4941409999992</v>
      </c>
      <c r="G1991">
        <v>45470195695</v>
      </c>
    </row>
    <row r="1992" spans="1:7" x14ac:dyDescent="0.25">
      <c r="A1992" s="7">
        <v>43889</v>
      </c>
      <c r="B1992">
        <v>8788.7285159999992</v>
      </c>
      <c r="C1992">
        <v>8890.4560550000006</v>
      </c>
      <c r="D1992">
        <v>8492.9326170000004</v>
      </c>
      <c r="E1992">
        <v>8672.4550780000009</v>
      </c>
      <c r="F1992">
        <v>8672.4550780000009</v>
      </c>
      <c r="G1992">
        <v>44605450443</v>
      </c>
    </row>
    <row r="1993" spans="1:7" x14ac:dyDescent="0.25">
      <c r="A1993" s="7">
        <v>43890</v>
      </c>
      <c r="B1993">
        <v>8671.2128909999992</v>
      </c>
      <c r="C1993">
        <v>8775.6318360000005</v>
      </c>
      <c r="D1993">
        <v>8599.5087889999995</v>
      </c>
      <c r="E1993">
        <v>8599.5087889999995</v>
      </c>
      <c r="F1993">
        <v>8599.5087889999995</v>
      </c>
      <c r="G1993">
        <v>35792392544</v>
      </c>
    </row>
    <row r="1994" spans="1:7" x14ac:dyDescent="0.25">
      <c r="A1994" s="7">
        <v>43891</v>
      </c>
      <c r="B1994">
        <v>8599.7587889999995</v>
      </c>
      <c r="C1994">
        <v>8726.796875</v>
      </c>
      <c r="D1994">
        <v>8471.2128909999992</v>
      </c>
      <c r="E1994">
        <v>8562.4541019999997</v>
      </c>
      <c r="F1994">
        <v>8562.4541019999997</v>
      </c>
      <c r="G1994">
        <v>35349164300</v>
      </c>
    </row>
    <row r="1995" spans="1:7" x14ac:dyDescent="0.25">
      <c r="A1995" s="7">
        <v>43892</v>
      </c>
      <c r="B1995">
        <v>8563.2646480000003</v>
      </c>
      <c r="C1995">
        <v>8921.3085940000001</v>
      </c>
      <c r="D1995">
        <v>8532.6308590000008</v>
      </c>
      <c r="E1995">
        <v>8869.6699219999991</v>
      </c>
      <c r="F1995">
        <v>8869.6699219999991</v>
      </c>
      <c r="G1995">
        <v>42857674409</v>
      </c>
    </row>
    <row r="1996" spans="1:7" x14ac:dyDescent="0.25">
      <c r="A1996" s="7">
        <v>43893</v>
      </c>
      <c r="B1996">
        <v>8865.3876949999994</v>
      </c>
      <c r="C1996">
        <v>8901.5986329999996</v>
      </c>
      <c r="D1996">
        <v>8704.9902340000008</v>
      </c>
      <c r="E1996">
        <v>8787.7861329999996</v>
      </c>
      <c r="F1996">
        <v>8787.7861329999996</v>
      </c>
      <c r="G1996">
        <v>42386715821</v>
      </c>
    </row>
    <row r="1997" spans="1:7" x14ac:dyDescent="0.25">
      <c r="A1997" s="7">
        <v>43894</v>
      </c>
      <c r="B1997">
        <v>8788.5419920000004</v>
      </c>
      <c r="C1997">
        <v>8843.3662110000005</v>
      </c>
      <c r="D1997">
        <v>8712.4316409999992</v>
      </c>
      <c r="E1997">
        <v>8755.2460940000001</v>
      </c>
      <c r="F1997">
        <v>8755.2460940000001</v>
      </c>
      <c r="G1997">
        <v>34746706368</v>
      </c>
    </row>
    <row r="1998" spans="1:7" x14ac:dyDescent="0.25">
      <c r="A1998" s="7">
        <v>43895</v>
      </c>
      <c r="B1998">
        <v>8760.2851559999999</v>
      </c>
      <c r="C1998">
        <v>9142.0546880000002</v>
      </c>
      <c r="D1998">
        <v>8757.2539059999999</v>
      </c>
      <c r="E1998">
        <v>9078.7626949999994</v>
      </c>
      <c r="F1998">
        <v>9078.7626949999994</v>
      </c>
      <c r="G1998">
        <v>39698054597</v>
      </c>
    </row>
    <row r="1999" spans="1:7" x14ac:dyDescent="0.25">
      <c r="A1999" s="7">
        <v>43896</v>
      </c>
      <c r="B1999">
        <v>9078.3085940000001</v>
      </c>
      <c r="C1999">
        <v>9167.6953130000002</v>
      </c>
      <c r="D1999">
        <v>9032.0791019999997</v>
      </c>
      <c r="E1999">
        <v>9122.5458980000003</v>
      </c>
      <c r="F1999">
        <v>9122.5458980000003</v>
      </c>
      <c r="G1999">
        <v>40826885651</v>
      </c>
    </row>
    <row r="2000" spans="1:7" x14ac:dyDescent="0.25">
      <c r="A2000" s="7">
        <v>43897</v>
      </c>
      <c r="B2000">
        <v>9121.6005860000005</v>
      </c>
      <c r="C2000">
        <v>9163.2207030000009</v>
      </c>
      <c r="D2000">
        <v>8890.7441409999992</v>
      </c>
      <c r="E2000">
        <v>8909.9541019999997</v>
      </c>
      <c r="F2000">
        <v>8909.9541019999997</v>
      </c>
      <c r="G2000">
        <v>36216930370</v>
      </c>
    </row>
    <row r="2001" spans="1:7" x14ac:dyDescent="0.25">
      <c r="A2001" s="7">
        <v>43898</v>
      </c>
      <c r="B2001">
        <v>8908.2060550000006</v>
      </c>
      <c r="C2001">
        <v>8914.34375</v>
      </c>
      <c r="D2001">
        <v>8105.2529299999997</v>
      </c>
      <c r="E2001">
        <v>8108.1162109999996</v>
      </c>
      <c r="F2001">
        <v>8108.1162109999996</v>
      </c>
      <c r="G2001">
        <v>39973102121</v>
      </c>
    </row>
    <row r="2002" spans="1:7" x14ac:dyDescent="0.25">
      <c r="A2002" s="7">
        <v>43899</v>
      </c>
      <c r="B2002">
        <v>8111.1464839999999</v>
      </c>
      <c r="C2002">
        <v>8177.7934569999998</v>
      </c>
      <c r="D2002">
        <v>7690.0981449999999</v>
      </c>
      <c r="E2002">
        <v>7923.6445309999999</v>
      </c>
      <c r="F2002">
        <v>7923.6445309999999</v>
      </c>
      <c r="G2002">
        <v>46936995808</v>
      </c>
    </row>
    <row r="2003" spans="1:7" x14ac:dyDescent="0.25">
      <c r="A2003" s="7">
        <v>43900</v>
      </c>
      <c r="B2003">
        <v>7922.1469729999999</v>
      </c>
      <c r="C2003">
        <v>8136.9453130000002</v>
      </c>
      <c r="D2003">
        <v>7814.7631840000004</v>
      </c>
      <c r="E2003">
        <v>7909.7294920000004</v>
      </c>
      <c r="F2003">
        <v>7909.7294920000004</v>
      </c>
      <c r="G2003">
        <v>42213940994</v>
      </c>
    </row>
    <row r="2004" spans="1:7" x14ac:dyDescent="0.25">
      <c r="A2004" s="7">
        <v>43901</v>
      </c>
      <c r="B2004">
        <v>7910.0898440000001</v>
      </c>
      <c r="C2004">
        <v>7950.814453</v>
      </c>
      <c r="D2004">
        <v>7642.8125</v>
      </c>
      <c r="E2004">
        <v>7911.4301759999998</v>
      </c>
      <c r="F2004">
        <v>7911.4301759999998</v>
      </c>
      <c r="G2004">
        <v>38682762605</v>
      </c>
    </row>
    <row r="2005" spans="1:7" x14ac:dyDescent="0.25">
      <c r="A2005" s="7">
        <v>43902</v>
      </c>
      <c r="B2005">
        <v>7913.6162109999996</v>
      </c>
      <c r="C2005">
        <v>7929.1162109999996</v>
      </c>
      <c r="D2005">
        <v>4860.3540039999998</v>
      </c>
      <c r="E2005">
        <v>4970.7880859999996</v>
      </c>
      <c r="F2005">
        <v>4970.7880859999996</v>
      </c>
      <c r="G2005">
        <v>53980357243</v>
      </c>
    </row>
    <row r="2006" spans="1:7" x14ac:dyDescent="0.25">
      <c r="A2006" s="7">
        <v>43903</v>
      </c>
      <c r="B2006">
        <v>5017.8310549999997</v>
      </c>
      <c r="C2006">
        <v>5838.1147460000002</v>
      </c>
      <c r="D2006">
        <v>4106.9809569999998</v>
      </c>
      <c r="E2006">
        <v>5563.7070309999999</v>
      </c>
      <c r="F2006">
        <v>5563.7070309999999</v>
      </c>
      <c r="G2006">
        <v>74156772075</v>
      </c>
    </row>
    <row r="2007" spans="1:7" x14ac:dyDescent="0.25">
      <c r="A2007" s="7">
        <v>43904</v>
      </c>
      <c r="B2007">
        <v>5573.0776370000003</v>
      </c>
      <c r="C2007">
        <v>5625.2265630000002</v>
      </c>
      <c r="D2007">
        <v>5125.0693359999996</v>
      </c>
      <c r="E2007">
        <v>5200.3662109999996</v>
      </c>
      <c r="F2007">
        <v>5200.3662109999996</v>
      </c>
      <c r="G2007">
        <v>36154506008</v>
      </c>
    </row>
    <row r="2008" spans="1:7" x14ac:dyDescent="0.25">
      <c r="A2008" s="7">
        <v>43905</v>
      </c>
      <c r="B2008">
        <v>5201.0668949999999</v>
      </c>
      <c r="C2008">
        <v>5836.6450199999999</v>
      </c>
      <c r="D2008">
        <v>5169.283203</v>
      </c>
      <c r="E2008">
        <v>5392.3149409999996</v>
      </c>
      <c r="F2008">
        <v>5392.3149409999996</v>
      </c>
      <c r="G2008">
        <v>33997889639</v>
      </c>
    </row>
    <row r="2009" spans="1:7" x14ac:dyDescent="0.25">
      <c r="A2009" s="7">
        <v>43906</v>
      </c>
      <c r="B2009">
        <v>5385.2294920000004</v>
      </c>
      <c r="C2009">
        <v>5385.2294920000004</v>
      </c>
      <c r="D2009">
        <v>4575.3579099999997</v>
      </c>
      <c r="E2009">
        <v>5014.4799800000001</v>
      </c>
      <c r="F2009">
        <v>5014.4799800000001</v>
      </c>
      <c r="G2009">
        <v>45368026430</v>
      </c>
    </row>
    <row r="2010" spans="1:7" x14ac:dyDescent="0.25">
      <c r="A2010" s="7">
        <v>43907</v>
      </c>
      <c r="B2010">
        <v>5002.578125</v>
      </c>
      <c r="C2010">
        <v>5371.3486329999996</v>
      </c>
      <c r="D2010">
        <v>4981.9091799999997</v>
      </c>
      <c r="E2010">
        <v>5225.6293949999999</v>
      </c>
      <c r="F2010">
        <v>5225.6293949999999</v>
      </c>
      <c r="G2010">
        <v>38622642935</v>
      </c>
    </row>
    <row r="2011" spans="1:7" x14ac:dyDescent="0.25">
      <c r="A2011" s="7">
        <v>43908</v>
      </c>
      <c r="B2011">
        <v>5227.1137699999999</v>
      </c>
      <c r="C2011">
        <v>5331.8339839999999</v>
      </c>
      <c r="D2011">
        <v>5069.3359380000002</v>
      </c>
      <c r="E2011">
        <v>5238.4384769999997</v>
      </c>
      <c r="F2011">
        <v>5238.4384769999997</v>
      </c>
      <c r="G2011">
        <v>37878801016</v>
      </c>
    </row>
    <row r="2012" spans="1:7" x14ac:dyDescent="0.25">
      <c r="A2012" s="7">
        <v>43909</v>
      </c>
      <c r="B2012">
        <v>5245.4165039999998</v>
      </c>
      <c r="C2012">
        <v>6329.7358400000003</v>
      </c>
      <c r="D2012">
        <v>5236.96875</v>
      </c>
      <c r="E2012">
        <v>6191.1928710000002</v>
      </c>
      <c r="F2012">
        <v>6191.1928710000002</v>
      </c>
      <c r="G2012">
        <v>51000731797</v>
      </c>
    </row>
    <row r="2013" spans="1:7" x14ac:dyDescent="0.25">
      <c r="A2013" s="7">
        <v>43910</v>
      </c>
      <c r="B2013">
        <v>6191.6538090000004</v>
      </c>
      <c r="C2013">
        <v>6844.2617190000001</v>
      </c>
      <c r="D2013">
        <v>5865.7817379999997</v>
      </c>
      <c r="E2013">
        <v>6198.7783200000003</v>
      </c>
      <c r="F2013">
        <v>6198.7783200000003</v>
      </c>
      <c r="G2013">
        <v>54442976103</v>
      </c>
    </row>
    <row r="2014" spans="1:7" x14ac:dyDescent="0.25">
      <c r="A2014" s="7">
        <v>43911</v>
      </c>
      <c r="B2014">
        <v>6206.5214839999999</v>
      </c>
      <c r="C2014">
        <v>6378.1352539999998</v>
      </c>
      <c r="D2014">
        <v>5932.8232420000004</v>
      </c>
      <c r="E2014">
        <v>6185.0664059999999</v>
      </c>
      <c r="F2014">
        <v>6185.0664059999999</v>
      </c>
      <c r="G2014">
        <v>42494390880</v>
      </c>
    </row>
    <row r="2015" spans="1:7" x14ac:dyDescent="0.25">
      <c r="A2015" s="7">
        <v>43912</v>
      </c>
      <c r="B2015">
        <v>6185.5581050000001</v>
      </c>
      <c r="C2015">
        <v>6359.6972660000001</v>
      </c>
      <c r="D2015">
        <v>5823.7138670000004</v>
      </c>
      <c r="E2015">
        <v>5830.2548829999996</v>
      </c>
      <c r="F2015">
        <v>5830.2548829999996</v>
      </c>
      <c r="G2015">
        <v>40099664740</v>
      </c>
    </row>
    <row r="2016" spans="1:7" x14ac:dyDescent="0.25">
      <c r="A2016" s="7">
        <v>43913</v>
      </c>
      <c r="B2016">
        <v>5831.3745120000003</v>
      </c>
      <c r="C2016">
        <v>6443.9345700000003</v>
      </c>
      <c r="D2016">
        <v>5785.0043949999999</v>
      </c>
      <c r="E2016">
        <v>6416.3149409999996</v>
      </c>
      <c r="F2016">
        <v>6416.3149409999996</v>
      </c>
      <c r="G2016">
        <v>46491916000</v>
      </c>
    </row>
    <row r="2017" spans="1:7" x14ac:dyDescent="0.25">
      <c r="A2017" s="7">
        <v>43914</v>
      </c>
      <c r="B2017">
        <v>6436.642578</v>
      </c>
      <c r="C2017">
        <v>6789.0229490000002</v>
      </c>
      <c r="D2017">
        <v>6411.0664059999999</v>
      </c>
      <c r="E2017">
        <v>6734.8037109999996</v>
      </c>
      <c r="F2017">
        <v>6734.8037109999996</v>
      </c>
      <c r="G2017">
        <v>48221910672</v>
      </c>
    </row>
    <row r="2018" spans="1:7" x14ac:dyDescent="0.25">
      <c r="A2018" s="7">
        <v>43915</v>
      </c>
      <c r="B2018">
        <v>6738.716797</v>
      </c>
      <c r="C2018">
        <v>6892.5112300000001</v>
      </c>
      <c r="D2018">
        <v>6536.9262699999999</v>
      </c>
      <c r="E2018">
        <v>6681.0629879999997</v>
      </c>
      <c r="F2018">
        <v>6681.0629879999997</v>
      </c>
      <c r="G2018">
        <v>44590107888</v>
      </c>
    </row>
    <row r="2019" spans="1:7" x14ac:dyDescent="0.25">
      <c r="A2019" s="7">
        <v>43916</v>
      </c>
      <c r="B2019">
        <v>6675.1708980000003</v>
      </c>
      <c r="C2019">
        <v>6735.4638670000004</v>
      </c>
      <c r="D2019">
        <v>6590.9628910000001</v>
      </c>
      <c r="E2019">
        <v>6716.4404299999997</v>
      </c>
      <c r="F2019">
        <v>6716.4404299999997</v>
      </c>
      <c r="G2019">
        <v>35319797642</v>
      </c>
    </row>
    <row r="2020" spans="1:7" x14ac:dyDescent="0.25">
      <c r="A2020" s="7">
        <v>43917</v>
      </c>
      <c r="B2020">
        <v>6719.3891599999997</v>
      </c>
      <c r="C2020">
        <v>6793.8364259999998</v>
      </c>
      <c r="D2020">
        <v>6466.7016599999997</v>
      </c>
      <c r="E2020">
        <v>6469.7983400000003</v>
      </c>
      <c r="F2020">
        <v>6469.7983400000003</v>
      </c>
      <c r="G2020">
        <v>34585598367</v>
      </c>
    </row>
    <row r="2021" spans="1:7" x14ac:dyDescent="0.25">
      <c r="A2021" s="7">
        <v>43918</v>
      </c>
      <c r="B2021">
        <v>6467.2539059999999</v>
      </c>
      <c r="C2021">
        <v>6467.5009769999997</v>
      </c>
      <c r="D2021">
        <v>6117.8378910000001</v>
      </c>
      <c r="E2021">
        <v>6242.1938479999999</v>
      </c>
      <c r="F2021">
        <v>6242.1938479999999</v>
      </c>
      <c r="G2021">
        <v>34885225901</v>
      </c>
    </row>
    <row r="2022" spans="1:7" x14ac:dyDescent="0.25">
      <c r="A2022" s="7">
        <v>43919</v>
      </c>
      <c r="B2022">
        <v>6245.6245120000003</v>
      </c>
      <c r="C2022">
        <v>6250.4672849999997</v>
      </c>
      <c r="D2022">
        <v>5920.0859380000002</v>
      </c>
      <c r="E2022">
        <v>5922.0429690000001</v>
      </c>
      <c r="F2022">
        <v>5922.0429690000001</v>
      </c>
      <c r="G2022">
        <v>28373690931</v>
      </c>
    </row>
    <row r="2023" spans="1:7" x14ac:dyDescent="0.25">
      <c r="A2023" s="7">
        <v>43920</v>
      </c>
      <c r="B2023">
        <v>5925.5385740000002</v>
      </c>
      <c r="C2023">
        <v>6517.1958009999998</v>
      </c>
      <c r="D2023">
        <v>5903.234375</v>
      </c>
      <c r="E2023">
        <v>6429.841797</v>
      </c>
      <c r="F2023">
        <v>6429.841797</v>
      </c>
      <c r="G2023">
        <v>37101651525</v>
      </c>
    </row>
    <row r="2024" spans="1:7" x14ac:dyDescent="0.25">
      <c r="A2024" s="7">
        <v>43921</v>
      </c>
      <c r="B2024">
        <v>6430.6064450000003</v>
      </c>
      <c r="C2024">
        <v>6504.5151370000003</v>
      </c>
      <c r="D2024">
        <v>6374.1621089999999</v>
      </c>
      <c r="E2024">
        <v>6438.6445309999999</v>
      </c>
      <c r="F2024">
        <v>6438.6445309999999</v>
      </c>
      <c r="G2024">
        <v>32786468812</v>
      </c>
    </row>
    <row r="2025" spans="1:7" x14ac:dyDescent="0.25">
      <c r="A2025" s="7">
        <v>43922</v>
      </c>
      <c r="B2025">
        <v>6437.3193359999996</v>
      </c>
      <c r="C2025">
        <v>6612.5737300000001</v>
      </c>
      <c r="D2025">
        <v>6202.3735349999997</v>
      </c>
      <c r="E2025">
        <v>6606.7763670000004</v>
      </c>
      <c r="F2025">
        <v>6606.7763670000004</v>
      </c>
      <c r="G2025">
        <v>40346426266</v>
      </c>
    </row>
    <row r="2026" spans="1:7" x14ac:dyDescent="0.25">
      <c r="A2026" s="7">
        <v>43923</v>
      </c>
      <c r="B2026">
        <v>6606.7763670000004</v>
      </c>
      <c r="C2026">
        <v>7088.2475590000004</v>
      </c>
      <c r="D2026">
        <v>6595.9184569999998</v>
      </c>
      <c r="E2026">
        <v>6793.6245120000003</v>
      </c>
      <c r="F2026">
        <v>6793.6245120000003</v>
      </c>
      <c r="G2026">
        <v>47660646124</v>
      </c>
    </row>
    <row r="2027" spans="1:7" x14ac:dyDescent="0.25">
      <c r="A2027" s="7">
        <v>43924</v>
      </c>
      <c r="B2027">
        <v>6797.3964839999999</v>
      </c>
      <c r="C2027">
        <v>7003.220703</v>
      </c>
      <c r="D2027">
        <v>6673.3359380000002</v>
      </c>
      <c r="E2027">
        <v>6733.3872069999998</v>
      </c>
      <c r="F2027">
        <v>6733.3872069999998</v>
      </c>
      <c r="G2027">
        <v>38976504903</v>
      </c>
    </row>
    <row r="2028" spans="1:7" x14ac:dyDescent="0.25">
      <c r="A2028" s="7">
        <v>43925</v>
      </c>
      <c r="B2028">
        <v>6738.3828130000002</v>
      </c>
      <c r="C2028">
        <v>6878.9536129999997</v>
      </c>
      <c r="D2028">
        <v>6696.4848629999997</v>
      </c>
      <c r="E2028">
        <v>6867.5273440000001</v>
      </c>
      <c r="F2028">
        <v>6867.5273440000001</v>
      </c>
      <c r="G2028">
        <v>33185988584</v>
      </c>
    </row>
    <row r="2029" spans="1:7" x14ac:dyDescent="0.25">
      <c r="A2029" s="7">
        <v>43926</v>
      </c>
      <c r="B2029">
        <v>6862.5375979999999</v>
      </c>
      <c r="C2029">
        <v>6883.4140630000002</v>
      </c>
      <c r="D2029">
        <v>6715.9291990000002</v>
      </c>
      <c r="E2029">
        <v>6791.1293949999999</v>
      </c>
      <c r="F2029">
        <v>6791.1293949999999</v>
      </c>
      <c r="G2029">
        <v>29510409856</v>
      </c>
    </row>
    <row r="2030" spans="1:7" x14ac:dyDescent="0.25">
      <c r="A2030" s="7">
        <v>43927</v>
      </c>
      <c r="B2030">
        <v>6788.0498049999997</v>
      </c>
      <c r="C2030">
        <v>7271.78125</v>
      </c>
      <c r="D2030">
        <v>6782.8896480000003</v>
      </c>
      <c r="E2030">
        <v>7271.78125</v>
      </c>
      <c r="F2030">
        <v>7271.78125</v>
      </c>
      <c r="G2030">
        <v>46896904615</v>
      </c>
    </row>
    <row r="2031" spans="1:7" x14ac:dyDescent="0.25">
      <c r="A2031" s="7">
        <v>43928</v>
      </c>
      <c r="B2031">
        <v>7273.6440430000002</v>
      </c>
      <c r="C2031">
        <v>7427.939453</v>
      </c>
      <c r="D2031">
        <v>7136.7143550000001</v>
      </c>
      <c r="E2031">
        <v>7176.4145509999998</v>
      </c>
      <c r="F2031">
        <v>7176.4145509999998</v>
      </c>
      <c r="G2031">
        <v>44243482668</v>
      </c>
    </row>
    <row r="2032" spans="1:7" x14ac:dyDescent="0.25">
      <c r="A2032" s="7">
        <v>43929</v>
      </c>
      <c r="B2032">
        <v>7179.283203</v>
      </c>
      <c r="C2032">
        <v>7356.2236329999996</v>
      </c>
      <c r="D2032">
        <v>7153.3056640000004</v>
      </c>
      <c r="E2032">
        <v>7334.0986329999996</v>
      </c>
      <c r="F2032">
        <v>7334.0986329999996</v>
      </c>
      <c r="G2032">
        <v>37563249549</v>
      </c>
    </row>
    <row r="2033" spans="1:7" x14ac:dyDescent="0.25">
      <c r="A2033" s="7">
        <v>43930</v>
      </c>
      <c r="B2033">
        <v>7337.9663090000004</v>
      </c>
      <c r="C2033">
        <v>7341.4482420000004</v>
      </c>
      <c r="D2033">
        <v>7179.0942379999997</v>
      </c>
      <c r="E2033">
        <v>7302.0893550000001</v>
      </c>
      <c r="F2033">
        <v>7302.0893550000001</v>
      </c>
      <c r="G2033">
        <v>34815139178</v>
      </c>
    </row>
    <row r="2034" spans="1:7" x14ac:dyDescent="0.25">
      <c r="A2034" s="7">
        <v>43931</v>
      </c>
      <c r="B2034">
        <v>7303.8154299999997</v>
      </c>
      <c r="C2034">
        <v>7303.8154299999997</v>
      </c>
      <c r="D2034">
        <v>6802.4750979999999</v>
      </c>
      <c r="E2034">
        <v>6865.4931640000004</v>
      </c>
      <c r="F2034">
        <v>6865.4931640000004</v>
      </c>
      <c r="G2034">
        <v>43622840992</v>
      </c>
    </row>
    <row r="2035" spans="1:7" x14ac:dyDescent="0.25">
      <c r="A2035" s="7">
        <v>43932</v>
      </c>
      <c r="B2035">
        <v>6867.4404299999997</v>
      </c>
      <c r="C2035">
        <v>6926.0698240000002</v>
      </c>
      <c r="D2035">
        <v>6789.9208980000003</v>
      </c>
      <c r="E2035">
        <v>6859.0830079999996</v>
      </c>
      <c r="F2035">
        <v>6859.0830079999996</v>
      </c>
      <c r="G2035">
        <v>31222085946</v>
      </c>
    </row>
    <row r="2036" spans="1:7" x14ac:dyDescent="0.25">
      <c r="A2036" s="7">
        <v>43933</v>
      </c>
      <c r="B2036">
        <v>6858.0678710000002</v>
      </c>
      <c r="C2036">
        <v>7119.9472660000001</v>
      </c>
      <c r="D2036">
        <v>6811.078125</v>
      </c>
      <c r="E2036">
        <v>6971.091797</v>
      </c>
      <c r="F2036">
        <v>6971.091797</v>
      </c>
      <c r="G2036">
        <v>35759567632</v>
      </c>
    </row>
    <row r="2037" spans="1:7" x14ac:dyDescent="0.25">
      <c r="A2037" s="7">
        <v>43934</v>
      </c>
      <c r="B2037">
        <v>6965.6166990000002</v>
      </c>
      <c r="C2037">
        <v>6965.6166990000002</v>
      </c>
      <c r="D2037">
        <v>6668.2597660000001</v>
      </c>
      <c r="E2037">
        <v>6845.0375979999999</v>
      </c>
      <c r="F2037">
        <v>6845.0375979999999</v>
      </c>
      <c r="G2037">
        <v>38619308647</v>
      </c>
    </row>
    <row r="2038" spans="1:7" x14ac:dyDescent="0.25">
      <c r="A2038" s="7">
        <v>43935</v>
      </c>
      <c r="B2038">
        <v>6843.2817379999997</v>
      </c>
      <c r="C2038">
        <v>6958.5571289999998</v>
      </c>
      <c r="D2038">
        <v>6793.8212890000004</v>
      </c>
      <c r="E2038">
        <v>6842.4277339999999</v>
      </c>
      <c r="F2038">
        <v>6842.4277339999999</v>
      </c>
      <c r="G2038">
        <v>34110434052</v>
      </c>
    </row>
    <row r="2039" spans="1:7" x14ac:dyDescent="0.25">
      <c r="A2039" s="7">
        <v>43936</v>
      </c>
      <c r="B2039">
        <v>6845.5615230000003</v>
      </c>
      <c r="C2039">
        <v>6928.6645509999998</v>
      </c>
      <c r="D2039">
        <v>6633.4028319999998</v>
      </c>
      <c r="E2039">
        <v>6642.1098629999997</v>
      </c>
      <c r="F2039">
        <v>6642.1098629999997</v>
      </c>
      <c r="G2039">
        <v>32288311031</v>
      </c>
    </row>
    <row r="2040" spans="1:7" x14ac:dyDescent="0.25">
      <c r="A2040" s="7">
        <v>43937</v>
      </c>
      <c r="B2040">
        <v>6640.4541019999997</v>
      </c>
      <c r="C2040">
        <v>7134.4506840000004</v>
      </c>
      <c r="D2040">
        <v>6555.5043949999999</v>
      </c>
      <c r="E2040">
        <v>7116.8041990000002</v>
      </c>
      <c r="F2040">
        <v>7116.8041990000002</v>
      </c>
      <c r="G2040">
        <v>46783242377</v>
      </c>
    </row>
    <row r="2041" spans="1:7" x14ac:dyDescent="0.25">
      <c r="A2041" s="7">
        <v>43938</v>
      </c>
    </row>
    <row r="2042" spans="1:7" x14ac:dyDescent="0.25">
      <c r="A2042" s="7">
        <v>43939</v>
      </c>
      <c r="B2042">
        <v>7092.2915039999998</v>
      </c>
      <c r="C2042">
        <v>7269.9565430000002</v>
      </c>
      <c r="D2042">
        <v>7089.2470700000003</v>
      </c>
      <c r="E2042">
        <v>7257.6650390000004</v>
      </c>
      <c r="F2042">
        <v>7257.6650390000004</v>
      </c>
      <c r="G2042">
        <v>32447188386</v>
      </c>
    </row>
    <row r="2043" spans="1:7" x14ac:dyDescent="0.25">
      <c r="A2043" s="7">
        <v>43940</v>
      </c>
      <c r="B2043">
        <v>7260.9223629999997</v>
      </c>
      <c r="C2043">
        <v>7280.5219729999999</v>
      </c>
      <c r="D2043">
        <v>7167.0546880000002</v>
      </c>
      <c r="E2043">
        <v>7189.4248049999997</v>
      </c>
      <c r="F2043">
        <v>7189.4248049999997</v>
      </c>
      <c r="G2043">
        <v>31311210215</v>
      </c>
    </row>
    <row r="2044" spans="1:7" x14ac:dyDescent="0.25">
      <c r="A2044" s="7">
        <v>43941</v>
      </c>
      <c r="B2044">
        <v>7186.8735349999997</v>
      </c>
      <c r="C2044">
        <v>7240.2905270000001</v>
      </c>
      <c r="D2044">
        <v>6835.5029299999997</v>
      </c>
      <c r="E2044">
        <v>6881.9584960000002</v>
      </c>
      <c r="F2044">
        <v>6881.9584960000002</v>
      </c>
      <c r="G2044">
        <v>37747113936</v>
      </c>
    </row>
    <row r="2045" spans="1:7" x14ac:dyDescent="0.25">
      <c r="A2045" s="7">
        <v>43942</v>
      </c>
      <c r="B2045">
        <v>6879.7841799999997</v>
      </c>
      <c r="C2045">
        <v>6934.5517579999996</v>
      </c>
      <c r="D2045">
        <v>6834.4423829999996</v>
      </c>
      <c r="E2045">
        <v>6880.3232420000004</v>
      </c>
      <c r="F2045">
        <v>6880.3232420000004</v>
      </c>
      <c r="G2045">
        <v>32589741511</v>
      </c>
    </row>
    <row r="2046" spans="1:7" x14ac:dyDescent="0.25">
      <c r="A2046" s="7">
        <v>43943</v>
      </c>
      <c r="B2046">
        <v>6879.4404299999997</v>
      </c>
      <c r="C2046">
        <v>7145.8657229999999</v>
      </c>
      <c r="D2046">
        <v>6867.7817379999997</v>
      </c>
      <c r="E2046">
        <v>7117.2075199999999</v>
      </c>
      <c r="F2046">
        <v>7117.2075199999999</v>
      </c>
      <c r="G2046">
        <v>33249153866</v>
      </c>
    </row>
    <row r="2047" spans="1:7" x14ac:dyDescent="0.25">
      <c r="A2047" s="7">
        <v>43944</v>
      </c>
      <c r="B2047">
        <v>7121.3061520000001</v>
      </c>
      <c r="C2047">
        <v>7491.7851559999999</v>
      </c>
      <c r="D2047">
        <v>7081.5947269999997</v>
      </c>
      <c r="E2047">
        <v>7429.7246089999999</v>
      </c>
      <c r="F2047">
        <v>7429.7246089999999</v>
      </c>
      <c r="G2047">
        <v>43500782316</v>
      </c>
    </row>
    <row r="2048" spans="1:7" x14ac:dyDescent="0.25">
      <c r="A2048" s="7">
        <v>43945</v>
      </c>
      <c r="B2048">
        <v>7434.1816410000001</v>
      </c>
      <c r="C2048">
        <v>7574.1958009999998</v>
      </c>
      <c r="D2048">
        <v>7434.1816410000001</v>
      </c>
      <c r="E2048">
        <v>7550.9008789999998</v>
      </c>
      <c r="F2048">
        <v>7550.9008789999998</v>
      </c>
      <c r="G2048">
        <v>34636526286</v>
      </c>
    </row>
    <row r="2049" spans="1:7" x14ac:dyDescent="0.25">
      <c r="A2049" s="7">
        <v>43946</v>
      </c>
      <c r="B2049">
        <v>7550.4829099999997</v>
      </c>
      <c r="C2049">
        <v>7641.3637699999999</v>
      </c>
      <c r="D2049">
        <v>7521.6723629999997</v>
      </c>
      <c r="E2049">
        <v>7569.9360349999997</v>
      </c>
      <c r="F2049">
        <v>7569.9360349999997</v>
      </c>
      <c r="G2049">
        <v>32941541447</v>
      </c>
    </row>
    <row r="2050" spans="1:7" x14ac:dyDescent="0.25">
      <c r="A2050" s="7">
        <v>43947</v>
      </c>
      <c r="B2050">
        <v>7570.1391599999997</v>
      </c>
      <c r="C2050">
        <v>7700.5942379999997</v>
      </c>
      <c r="D2050">
        <v>7561.4077150000003</v>
      </c>
      <c r="E2050">
        <v>7679.8671880000002</v>
      </c>
      <c r="F2050">
        <v>7679.8671880000002</v>
      </c>
      <c r="G2050">
        <v>33070154491</v>
      </c>
    </row>
    <row r="2051" spans="1:7" x14ac:dyDescent="0.25">
      <c r="A2051" s="7">
        <v>43948</v>
      </c>
      <c r="B2051">
        <v>7679.4189450000003</v>
      </c>
      <c r="C2051">
        <v>7795.6010740000002</v>
      </c>
      <c r="D2051">
        <v>7679.4189450000003</v>
      </c>
      <c r="E2051">
        <v>7795.6010740000002</v>
      </c>
      <c r="F2051">
        <v>7795.6010740000002</v>
      </c>
      <c r="G2051">
        <v>36162144725</v>
      </c>
    </row>
    <row r="2052" spans="1:7" x14ac:dyDescent="0.25">
      <c r="A2052" s="7">
        <v>43949</v>
      </c>
      <c r="B2052">
        <v>7796.9702150000003</v>
      </c>
      <c r="C2052">
        <v>7814.5273440000001</v>
      </c>
      <c r="D2052">
        <v>7730.8066410000001</v>
      </c>
      <c r="E2052">
        <v>7807.0585940000001</v>
      </c>
      <c r="F2052">
        <v>7807.0585940000001</v>
      </c>
      <c r="G2052">
        <v>33187959921</v>
      </c>
    </row>
    <row r="2053" spans="1:7" x14ac:dyDescent="0.25">
      <c r="A2053" s="7">
        <v>43950</v>
      </c>
      <c r="B2053">
        <v>7806.7124020000001</v>
      </c>
      <c r="C2053">
        <v>8871.7539059999999</v>
      </c>
      <c r="D2053">
        <v>7786.0493159999996</v>
      </c>
      <c r="E2053">
        <v>8801.0380860000005</v>
      </c>
      <c r="F2053">
        <v>8801.0380860000005</v>
      </c>
      <c r="G2053">
        <v>60201052203</v>
      </c>
    </row>
    <row r="2054" spans="1:7" x14ac:dyDescent="0.25">
      <c r="A2054" s="7">
        <v>43951</v>
      </c>
      <c r="B2054">
        <v>8797.6699219999991</v>
      </c>
      <c r="C2054">
        <v>9440.6503909999992</v>
      </c>
      <c r="D2054">
        <v>8533.2558590000008</v>
      </c>
      <c r="E2054">
        <v>8658.5537110000005</v>
      </c>
      <c r="F2054">
        <v>8658.5537110000005</v>
      </c>
      <c r="G2054">
        <v>66964629541</v>
      </c>
    </row>
    <row r="2055" spans="1:7" x14ac:dyDescent="0.25">
      <c r="A2055" s="7">
        <v>43952</v>
      </c>
      <c r="B2055">
        <v>8672.7822269999997</v>
      </c>
      <c r="C2055">
        <v>9048.0234380000002</v>
      </c>
      <c r="D2055">
        <v>8667.7636719999991</v>
      </c>
      <c r="E2055">
        <v>8864.7666019999997</v>
      </c>
      <c r="F2055">
        <v>8864.7666019999997</v>
      </c>
      <c r="G2055">
        <v>44068389997</v>
      </c>
    </row>
    <row r="2056" spans="1:7" x14ac:dyDescent="0.25">
      <c r="A2056" s="7">
        <v>43953</v>
      </c>
      <c r="B2056">
        <v>8869.0576170000004</v>
      </c>
      <c r="C2056">
        <v>9007.1875</v>
      </c>
      <c r="D2056">
        <v>8811.3662110000005</v>
      </c>
      <c r="E2056">
        <v>8988.5966800000006</v>
      </c>
      <c r="F2056">
        <v>8988.5966800000006</v>
      </c>
      <c r="G2056">
        <v>40134388683</v>
      </c>
    </row>
    <row r="2057" spans="1:7" x14ac:dyDescent="0.25">
      <c r="A2057" s="7">
        <v>43954</v>
      </c>
      <c r="B2057">
        <v>8983.6142579999996</v>
      </c>
      <c r="C2057">
        <v>9167.78125</v>
      </c>
      <c r="D2057">
        <v>8830.9716800000006</v>
      </c>
      <c r="E2057">
        <v>8897.46875</v>
      </c>
      <c r="F2057">
        <v>8897.46875</v>
      </c>
      <c r="G2057">
        <v>47101785174</v>
      </c>
    </row>
    <row r="2058" spans="1:7" x14ac:dyDescent="0.25">
      <c r="A2058" s="7">
        <v>43955</v>
      </c>
      <c r="B2058">
        <v>8895.7451170000004</v>
      </c>
      <c r="C2058">
        <v>8956.90625</v>
      </c>
      <c r="D2058">
        <v>8645.0244139999995</v>
      </c>
      <c r="E2058">
        <v>8912.6542969999991</v>
      </c>
      <c r="F2058">
        <v>8912.6542969999991</v>
      </c>
      <c r="G2058">
        <v>45718796276</v>
      </c>
    </row>
    <row r="2059" spans="1:7" x14ac:dyDescent="0.25">
      <c r="A2059" s="7">
        <v>43956</v>
      </c>
      <c r="B2059">
        <v>8912.8320309999999</v>
      </c>
      <c r="C2059">
        <v>9062.4150389999995</v>
      </c>
      <c r="D2059">
        <v>8856.8271480000003</v>
      </c>
      <c r="E2059">
        <v>9003.0703130000002</v>
      </c>
      <c r="F2059">
        <v>9003.0703130000002</v>
      </c>
      <c r="G2059">
        <v>43148462663</v>
      </c>
    </row>
    <row r="2060" spans="1:7" x14ac:dyDescent="0.25">
      <c r="A2060" s="7">
        <v>43957</v>
      </c>
      <c r="B2060">
        <v>9007.4414059999999</v>
      </c>
      <c r="C2060">
        <v>9411.4677730000003</v>
      </c>
      <c r="D2060">
        <v>8966.7060550000006</v>
      </c>
      <c r="E2060">
        <v>9268.7617190000001</v>
      </c>
      <c r="F2060">
        <v>9268.7617190000001</v>
      </c>
      <c r="G2060">
        <v>49371886931</v>
      </c>
    </row>
    <row r="2061" spans="1:7" x14ac:dyDescent="0.25">
      <c r="A2061" s="7">
        <v>43958</v>
      </c>
      <c r="B2061">
        <v>9261.8955079999996</v>
      </c>
      <c r="C2061">
        <v>9992.6640630000002</v>
      </c>
      <c r="D2061">
        <v>9138.3222659999992</v>
      </c>
      <c r="E2061">
        <v>9951.5185550000006</v>
      </c>
      <c r="F2061">
        <v>9951.5185550000006</v>
      </c>
      <c r="G2061">
        <v>61112700562</v>
      </c>
    </row>
    <row r="2062" spans="1:7" x14ac:dyDescent="0.25">
      <c r="A2062" s="7">
        <v>43959</v>
      </c>
      <c r="B2062">
        <v>9936.1621090000008</v>
      </c>
      <c r="C2062">
        <v>9996.7431639999995</v>
      </c>
      <c r="D2062">
        <v>9767.1728519999997</v>
      </c>
      <c r="E2062">
        <v>9842.6660159999992</v>
      </c>
      <c r="F2062">
        <v>9842.6660159999992</v>
      </c>
      <c r="G2062">
        <v>51780748042</v>
      </c>
    </row>
    <row r="2063" spans="1:7" x14ac:dyDescent="0.25">
      <c r="A2063" s="7">
        <v>43960</v>
      </c>
      <c r="B2063">
        <v>9840.90625</v>
      </c>
      <c r="C2063">
        <v>9913.8632809999999</v>
      </c>
      <c r="D2063">
        <v>9580.6445309999999</v>
      </c>
      <c r="E2063">
        <v>9593.8964840000008</v>
      </c>
      <c r="F2063">
        <v>9593.8964840000008</v>
      </c>
      <c r="G2063">
        <v>46566121841</v>
      </c>
    </row>
    <row r="2064" spans="1:7" x14ac:dyDescent="0.25">
      <c r="A2064" s="7">
        <v>43961</v>
      </c>
      <c r="B2064">
        <v>9591.1689449999994</v>
      </c>
      <c r="C2064">
        <v>9595.5810550000006</v>
      </c>
      <c r="D2064">
        <v>8395.1074219999991</v>
      </c>
      <c r="E2064">
        <v>8756.4306639999995</v>
      </c>
      <c r="F2064">
        <v>8756.4306639999995</v>
      </c>
      <c r="G2064">
        <v>63325279337</v>
      </c>
    </row>
    <row r="2065" spans="1:7" x14ac:dyDescent="0.25">
      <c r="A2065" s="7">
        <v>43962</v>
      </c>
      <c r="B2065">
        <v>8755.5351559999999</v>
      </c>
      <c r="C2065">
        <v>9033.4707030000009</v>
      </c>
      <c r="D2065">
        <v>8374.3232420000004</v>
      </c>
      <c r="E2065">
        <v>8601.7958980000003</v>
      </c>
      <c r="F2065">
        <v>8601.7958980000003</v>
      </c>
      <c r="G2065">
        <v>57119858802</v>
      </c>
    </row>
    <row r="2066" spans="1:7" x14ac:dyDescent="0.25">
      <c r="A2066" s="7">
        <v>43963</v>
      </c>
      <c r="B2066">
        <v>8610.3857420000004</v>
      </c>
      <c r="C2066">
        <v>8949.8984380000002</v>
      </c>
      <c r="D2066">
        <v>8569.6435550000006</v>
      </c>
      <c r="E2066">
        <v>8804.4775389999995</v>
      </c>
      <c r="F2066">
        <v>8804.4775389999995</v>
      </c>
      <c r="G2066">
        <v>42142717533</v>
      </c>
    </row>
    <row r="2067" spans="1:7" x14ac:dyDescent="0.25">
      <c r="A2067" s="7">
        <v>43964</v>
      </c>
      <c r="B2067">
        <v>8805.3876949999994</v>
      </c>
      <c r="C2067">
        <v>9317.8789059999999</v>
      </c>
      <c r="D2067">
        <v>8805.3876949999994</v>
      </c>
      <c r="E2067">
        <v>9269.9873050000006</v>
      </c>
      <c r="F2067">
        <v>9269.9873050000006</v>
      </c>
      <c r="G2067">
        <v>45558144023</v>
      </c>
    </row>
    <row r="2068" spans="1:7" x14ac:dyDescent="0.25">
      <c r="A2068" s="7">
        <v>43965</v>
      </c>
      <c r="B2068">
        <v>9271.3291019999997</v>
      </c>
      <c r="C2068">
        <v>9793.2685550000006</v>
      </c>
      <c r="D2068">
        <v>9255.0351559999999</v>
      </c>
      <c r="E2068">
        <v>9733.7216800000006</v>
      </c>
      <c r="F2068">
        <v>9733.7216800000006</v>
      </c>
      <c r="G2068">
        <v>56426907637</v>
      </c>
    </row>
    <row r="2069" spans="1:7" x14ac:dyDescent="0.25">
      <c r="A2069" s="7">
        <v>43966</v>
      </c>
      <c r="B2069">
        <v>9734.2910159999992</v>
      </c>
      <c r="C2069">
        <v>9755.828125</v>
      </c>
      <c r="D2069">
        <v>9261.3984380000002</v>
      </c>
      <c r="E2069">
        <v>9328.1972659999992</v>
      </c>
      <c r="F2069">
        <v>9328.1972659999992</v>
      </c>
      <c r="G2069">
        <v>48158802327</v>
      </c>
    </row>
    <row r="2070" spans="1:7" x14ac:dyDescent="0.25">
      <c r="A2070" s="7">
        <v>43967</v>
      </c>
      <c r="B2070">
        <v>9333.2402340000008</v>
      </c>
      <c r="C2070">
        <v>9564.2050780000009</v>
      </c>
      <c r="D2070">
        <v>9260.6943360000005</v>
      </c>
      <c r="E2070">
        <v>9377.0136719999991</v>
      </c>
      <c r="F2070">
        <v>9377.0136719999991</v>
      </c>
      <c r="G2070">
        <v>36164766408</v>
      </c>
    </row>
    <row r="2071" spans="1:7" x14ac:dyDescent="0.25">
      <c r="A2071" s="7">
        <v>43968</v>
      </c>
      <c r="B2071">
        <v>9374.9296880000002</v>
      </c>
      <c r="C2071">
        <v>9823.0019530000009</v>
      </c>
      <c r="D2071">
        <v>9349.5458980000003</v>
      </c>
      <c r="E2071">
        <v>9670.7392579999996</v>
      </c>
      <c r="F2071">
        <v>9670.7392579999996</v>
      </c>
      <c r="G2071">
        <v>40084250663</v>
      </c>
    </row>
    <row r="2072" spans="1:7" x14ac:dyDescent="0.25">
      <c r="A2072" s="7">
        <v>43969</v>
      </c>
      <c r="B2072">
        <v>9675.6953130000002</v>
      </c>
      <c r="C2072">
        <v>9906.0302730000003</v>
      </c>
      <c r="D2072">
        <v>9570.359375</v>
      </c>
      <c r="E2072">
        <v>9726.5751949999994</v>
      </c>
      <c r="F2072">
        <v>9726.5751949999994</v>
      </c>
      <c r="G2072">
        <v>41827139896</v>
      </c>
    </row>
    <row r="2073" spans="1:7" x14ac:dyDescent="0.25">
      <c r="A2073" s="7">
        <v>43970</v>
      </c>
      <c r="B2073">
        <v>9727.0634769999997</v>
      </c>
      <c r="C2073">
        <v>9836.0478519999997</v>
      </c>
      <c r="D2073">
        <v>9539.6240230000003</v>
      </c>
      <c r="E2073">
        <v>9729.0380860000005</v>
      </c>
      <c r="F2073">
        <v>9729.0380860000005</v>
      </c>
      <c r="G2073">
        <v>39254288955</v>
      </c>
    </row>
    <row r="2074" spans="1:7" x14ac:dyDescent="0.25">
      <c r="A2074" s="7">
        <v>43971</v>
      </c>
      <c r="B2074">
        <v>9725.3291019999997</v>
      </c>
      <c r="C2074">
        <v>9804.7939449999994</v>
      </c>
      <c r="D2074">
        <v>9447.2011719999991</v>
      </c>
      <c r="E2074">
        <v>9522.9814449999994</v>
      </c>
      <c r="F2074">
        <v>9522.9814449999994</v>
      </c>
      <c r="G2074">
        <v>36546239703</v>
      </c>
    </row>
    <row r="2075" spans="1:7" x14ac:dyDescent="0.25">
      <c r="A2075" s="7">
        <v>43972</v>
      </c>
      <c r="B2075">
        <v>9522.7402340000008</v>
      </c>
      <c r="C2075">
        <v>9555.2421880000002</v>
      </c>
      <c r="D2075">
        <v>8869.9306639999995</v>
      </c>
      <c r="E2075">
        <v>9081.7617190000001</v>
      </c>
      <c r="F2075">
        <v>9081.7617190000001</v>
      </c>
      <c r="G2075">
        <v>39326160532</v>
      </c>
    </row>
    <row r="2076" spans="1:7" x14ac:dyDescent="0.25">
      <c r="A2076" s="7">
        <v>43973</v>
      </c>
      <c r="B2076">
        <v>9080.3349610000005</v>
      </c>
      <c r="C2076">
        <v>9232.9365230000003</v>
      </c>
      <c r="D2076">
        <v>9008.6386719999991</v>
      </c>
      <c r="E2076">
        <v>9182.5771480000003</v>
      </c>
      <c r="F2076">
        <v>9182.5771480000003</v>
      </c>
      <c r="G2076">
        <v>29810773699</v>
      </c>
    </row>
    <row r="2077" spans="1:7" x14ac:dyDescent="0.25">
      <c r="A2077" s="7">
        <v>43974</v>
      </c>
      <c r="B2077">
        <v>9185.0625</v>
      </c>
      <c r="C2077">
        <v>9302.5019530000009</v>
      </c>
      <c r="D2077">
        <v>9118.1083980000003</v>
      </c>
      <c r="E2077">
        <v>9209.2871090000008</v>
      </c>
      <c r="F2077">
        <v>9209.2871090000008</v>
      </c>
      <c r="G2077">
        <v>27727866812</v>
      </c>
    </row>
    <row r="2078" spans="1:7" x14ac:dyDescent="0.25">
      <c r="A2078" s="7">
        <v>43975</v>
      </c>
      <c r="B2078">
        <v>9212.2832030000009</v>
      </c>
      <c r="C2078">
        <v>9288.4042969999991</v>
      </c>
      <c r="D2078">
        <v>8787.2509769999997</v>
      </c>
      <c r="E2078">
        <v>8790.3681639999995</v>
      </c>
      <c r="F2078">
        <v>8790.3681639999995</v>
      </c>
      <c r="G2078">
        <v>32518803300</v>
      </c>
    </row>
    <row r="2079" spans="1:7" x14ac:dyDescent="0.25">
      <c r="A2079" s="7">
        <v>43976</v>
      </c>
      <c r="B2079">
        <v>8786.1074219999991</v>
      </c>
      <c r="C2079">
        <v>8951.0058590000008</v>
      </c>
      <c r="D2079">
        <v>8719.6679690000001</v>
      </c>
      <c r="E2079">
        <v>8906.9345699999994</v>
      </c>
      <c r="F2079">
        <v>8906.9345699999994</v>
      </c>
      <c r="G2079">
        <v>31288157264</v>
      </c>
    </row>
    <row r="2080" spans="1:7" x14ac:dyDescent="0.25">
      <c r="A2080" s="7">
        <v>43977</v>
      </c>
      <c r="B2080">
        <v>8909.5859380000002</v>
      </c>
      <c r="C2080">
        <v>8991.9677730000003</v>
      </c>
      <c r="D2080">
        <v>8757.2939449999994</v>
      </c>
      <c r="E2080">
        <v>8835.0527340000008</v>
      </c>
      <c r="F2080">
        <v>8835.0527340000008</v>
      </c>
      <c r="G2080">
        <v>29584186947</v>
      </c>
    </row>
    <row r="2081" spans="1:7" x14ac:dyDescent="0.25">
      <c r="A2081" s="7">
        <v>43978</v>
      </c>
      <c r="B2081">
        <v>8837.3808590000008</v>
      </c>
      <c r="C2081">
        <v>9203.3203130000002</v>
      </c>
      <c r="D2081">
        <v>8834.1572269999997</v>
      </c>
      <c r="E2081">
        <v>9181.0175780000009</v>
      </c>
      <c r="F2081">
        <v>9181.0175780000009</v>
      </c>
      <c r="G2081">
        <v>32740536902</v>
      </c>
    </row>
    <row r="2082" spans="1:7" x14ac:dyDescent="0.25">
      <c r="A2082" s="7">
        <v>43979</v>
      </c>
      <c r="B2082">
        <v>9184.9453130000002</v>
      </c>
      <c r="C2082">
        <v>9546.3193360000005</v>
      </c>
      <c r="D2082">
        <v>9148.4570309999999</v>
      </c>
      <c r="E2082">
        <v>9525.7509769999997</v>
      </c>
      <c r="F2082">
        <v>9525.7509769999997</v>
      </c>
      <c r="G2082">
        <v>34367073114</v>
      </c>
    </row>
    <row r="2083" spans="1:7" x14ac:dyDescent="0.25">
      <c r="A2083" s="7">
        <v>43980</v>
      </c>
      <c r="B2083">
        <v>9528.3554690000001</v>
      </c>
      <c r="C2083">
        <v>9573.6669920000004</v>
      </c>
      <c r="D2083">
        <v>9379.3388670000004</v>
      </c>
      <c r="E2083">
        <v>9439.1240230000003</v>
      </c>
      <c r="F2083">
        <v>9439.1240230000003</v>
      </c>
      <c r="G2083">
        <v>32896642044</v>
      </c>
    </row>
    <row r="2084" spans="1:7" x14ac:dyDescent="0.25">
      <c r="A2084" s="7">
        <v>43981</v>
      </c>
      <c r="B2084">
        <v>9438.9140630000002</v>
      </c>
      <c r="C2084">
        <v>9704.0302730000003</v>
      </c>
      <c r="D2084">
        <v>9366.7294920000004</v>
      </c>
      <c r="E2084">
        <v>9700.4140630000002</v>
      </c>
      <c r="F2084">
        <v>9700.4140630000002</v>
      </c>
      <c r="G2084">
        <v>32722975141</v>
      </c>
    </row>
    <row r="2085" spans="1:7" x14ac:dyDescent="0.25">
      <c r="A2085" s="7">
        <v>43982</v>
      </c>
      <c r="B2085">
        <v>9700.1054690000001</v>
      </c>
      <c r="C2085">
        <v>9700.34375</v>
      </c>
      <c r="D2085">
        <v>9432.296875</v>
      </c>
      <c r="E2085">
        <v>9461.0585940000001</v>
      </c>
      <c r="F2085">
        <v>9461.0585940000001</v>
      </c>
      <c r="G2085">
        <v>27773290299</v>
      </c>
    </row>
    <row r="2086" spans="1:7" x14ac:dyDescent="0.25">
      <c r="A2086" s="7">
        <v>43983</v>
      </c>
      <c r="B2086">
        <v>9463.6054690000001</v>
      </c>
      <c r="C2086">
        <v>10199.565430000001</v>
      </c>
      <c r="D2086">
        <v>9450.8994139999995</v>
      </c>
      <c r="E2086">
        <v>10167.268555000001</v>
      </c>
      <c r="F2086">
        <v>10167.268555000001</v>
      </c>
      <c r="G2086">
        <v>35198901068</v>
      </c>
    </row>
    <row r="2087" spans="1:7" x14ac:dyDescent="0.25">
      <c r="A2087" s="7">
        <v>43984</v>
      </c>
      <c r="B2087">
        <v>10162.973633</v>
      </c>
      <c r="C2087">
        <v>10182.340819999999</v>
      </c>
      <c r="D2087">
        <v>9460.5712889999995</v>
      </c>
      <c r="E2087">
        <v>9529.8037110000005</v>
      </c>
      <c r="F2087">
        <v>9529.8037110000005</v>
      </c>
      <c r="G2087">
        <v>39137252109</v>
      </c>
    </row>
    <row r="2088" spans="1:7" x14ac:dyDescent="0.25">
      <c r="A2088" s="7">
        <v>43985</v>
      </c>
      <c r="B2088">
        <v>9533.7607420000004</v>
      </c>
      <c r="C2088">
        <v>9682.859375</v>
      </c>
      <c r="D2088">
        <v>9471.8466800000006</v>
      </c>
      <c r="E2088">
        <v>9656.7177730000003</v>
      </c>
      <c r="F2088">
        <v>9656.7177730000003</v>
      </c>
      <c r="G2088">
        <v>25007459262</v>
      </c>
    </row>
    <row r="2089" spans="1:7" x14ac:dyDescent="0.25">
      <c r="A2089" s="7">
        <v>43986</v>
      </c>
      <c r="B2089">
        <v>9655.8544920000004</v>
      </c>
      <c r="C2089">
        <v>9887.6103519999997</v>
      </c>
      <c r="D2089">
        <v>9525.2470699999994</v>
      </c>
      <c r="E2089">
        <v>9800.6367190000001</v>
      </c>
      <c r="F2089">
        <v>9800.6367190000001</v>
      </c>
      <c r="G2089">
        <v>25921805072</v>
      </c>
    </row>
    <row r="2090" spans="1:7" x14ac:dyDescent="0.25">
      <c r="A2090" s="7">
        <v>43987</v>
      </c>
      <c r="B2090">
        <v>9800.2158199999994</v>
      </c>
      <c r="C2090">
        <v>9869.2373050000006</v>
      </c>
      <c r="D2090">
        <v>9663.2167969999991</v>
      </c>
      <c r="E2090">
        <v>9665.5332030000009</v>
      </c>
      <c r="F2090">
        <v>9665.5332030000009</v>
      </c>
      <c r="G2090">
        <v>23509628646</v>
      </c>
    </row>
    <row r="2091" spans="1:7" x14ac:dyDescent="0.25">
      <c r="A2091" s="7">
        <v>43988</v>
      </c>
      <c r="B2091">
        <v>9664.9042969999991</v>
      </c>
      <c r="C2091">
        <v>9773.4316409999992</v>
      </c>
      <c r="D2091">
        <v>9591.0244139999995</v>
      </c>
      <c r="E2091">
        <v>9653.6796880000002</v>
      </c>
      <c r="F2091">
        <v>9653.6796880000002</v>
      </c>
      <c r="G2091">
        <v>20438419222</v>
      </c>
    </row>
    <row r="2092" spans="1:7" x14ac:dyDescent="0.25">
      <c r="A2092" s="7">
        <v>43989</v>
      </c>
      <c r="B2092">
        <v>9653.0029300000006</v>
      </c>
      <c r="C2092">
        <v>9768.4980469999991</v>
      </c>
      <c r="D2092">
        <v>9458.1503909999992</v>
      </c>
      <c r="E2092">
        <v>9758.8525389999995</v>
      </c>
      <c r="F2092">
        <v>9758.8525389999995</v>
      </c>
      <c r="G2092">
        <v>25015250846</v>
      </c>
    </row>
    <row r="2093" spans="1:7" x14ac:dyDescent="0.25">
      <c r="A2093" s="7">
        <v>43990</v>
      </c>
      <c r="B2093">
        <v>9760.0634769999997</v>
      </c>
      <c r="C2093">
        <v>9782.3066409999992</v>
      </c>
      <c r="D2093">
        <v>9675.8857420000004</v>
      </c>
      <c r="E2093">
        <v>9771.4892579999996</v>
      </c>
      <c r="F2093">
        <v>9771.4892579999996</v>
      </c>
      <c r="G2093">
        <v>21486346312</v>
      </c>
    </row>
    <row r="2094" spans="1:7" x14ac:dyDescent="0.25">
      <c r="A2094" s="7">
        <v>43991</v>
      </c>
      <c r="B2094">
        <v>9774.3603519999997</v>
      </c>
      <c r="C2094">
        <v>9836.3691409999992</v>
      </c>
      <c r="D2094">
        <v>9664.7197269999997</v>
      </c>
      <c r="E2094">
        <v>9795.7001949999994</v>
      </c>
      <c r="F2094">
        <v>9795.7001949999994</v>
      </c>
      <c r="G2094">
        <v>23717842783</v>
      </c>
    </row>
    <row r="2095" spans="1:7" x14ac:dyDescent="0.25">
      <c r="A2095" s="7">
        <v>43992</v>
      </c>
      <c r="B2095">
        <v>9794.1191409999992</v>
      </c>
      <c r="C2095">
        <v>9908.8964840000008</v>
      </c>
      <c r="D2095">
        <v>9728.2910159999992</v>
      </c>
      <c r="E2095">
        <v>9870.0947269999997</v>
      </c>
      <c r="F2095">
        <v>9870.0947269999997</v>
      </c>
      <c r="G2095">
        <v>25706567601</v>
      </c>
    </row>
    <row r="2096" spans="1:7" x14ac:dyDescent="0.25">
      <c r="A2096" s="7">
        <v>43993</v>
      </c>
      <c r="B2096">
        <v>9870.078125</v>
      </c>
      <c r="C2096">
        <v>9938.2978519999997</v>
      </c>
      <c r="D2096">
        <v>9263.0693360000005</v>
      </c>
      <c r="E2096">
        <v>9321.78125</v>
      </c>
      <c r="F2096">
        <v>9321.78125</v>
      </c>
      <c r="G2096">
        <v>30247143440</v>
      </c>
    </row>
    <row r="2097" spans="1:7" x14ac:dyDescent="0.25">
      <c r="A2097" s="7">
        <v>43994</v>
      </c>
      <c r="B2097">
        <v>9320.6904300000006</v>
      </c>
      <c r="C2097">
        <v>9540.4658199999994</v>
      </c>
      <c r="D2097">
        <v>9285.8515630000002</v>
      </c>
      <c r="E2097">
        <v>9480.84375</v>
      </c>
      <c r="F2097">
        <v>9480.84375</v>
      </c>
      <c r="G2097">
        <v>22610564515</v>
      </c>
    </row>
    <row r="2098" spans="1:7" x14ac:dyDescent="0.25">
      <c r="A2098" s="7">
        <v>43995</v>
      </c>
      <c r="B2098">
        <v>9480.7353519999997</v>
      </c>
      <c r="C2098">
        <v>9493.2119139999995</v>
      </c>
      <c r="D2098">
        <v>9396.0097659999992</v>
      </c>
      <c r="E2098">
        <v>9475.2773440000001</v>
      </c>
      <c r="F2098">
        <v>9475.2773440000001</v>
      </c>
      <c r="G2098">
        <v>17564322315</v>
      </c>
    </row>
    <row r="2099" spans="1:7" x14ac:dyDescent="0.25">
      <c r="A2099" s="7">
        <v>43996</v>
      </c>
      <c r="B2099">
        <v>9477.5537110000005</v>
      </c>
      <c r="C2099">
        <v>9482.2705079999996</v>
      </c>
      <c r="D2099">
        <v>9347.59375</v>
      </c>
      <c r="E2099">
        <v>9386.7880860000005</v>
      </c>
      <c r="F2099">
        <v>9386.7880860000005</v>
      </c>
      <c r="G2099">
        <v>18991732746</v>
      </c>
    </row>
    <row r="2100" spans="1:7" x14ac:dyDescent="0.25">
      <c r="A2100" s="7">
        <v>43997</v>
      </c>
      <c r="B2100">
        <v>9386.0351559999999</v>
      </c>
      <c r="C2100">
        <v>9504.8603519999997</v>
      </c>
      <c r="D2100">
        <v>8990.1757809999999</v>
      </c>
      <c r="E2100">
        <v>9450.7021480000003</v>
      </c>
      <c r="F2100">
        <v>9450.7021480000003</v>
      </c>
      <c r="G2100">
        <v>26699704768</v>
      </c>
    </row>
    <row r="2101" spans="1:7" x14ac:dyDescent="0.25">
      <c r="A2101" s="7">
        <v>43998</v>
      </c>
      <c r="B2101">
        <v>9454.2666019999997</v>
      </c>
      <c r="C2101">
        <v>9579.4306639999995</v>
      </c>
      <c r="D2101">
        <v>9400.4453130000002</v>
      </c>
      <c r="E2101">
        <v>9538.0244139999995</v>
      </c>
      <c r="F2101">
        <v>9538.0244139999995</v>
      </c>
      <c r="G2101">
        <v>21565537209</v>
      </c>
    </row>
    <row r="2102" spans="1:7" x14ac:dyDescent="0.25">
      <c r="A2102" s="7">
        <v>43999</v>
      </c>
      <c r="B2102">
        <v>9533.7841800000006</v>
      </c>
      <c r="C2102">
        <v>9540.4228519999997</v>
      </c>
      <c r="D2102">
        <v>9327.3398440000001</v>
      </c>
      <c r="E2102">
        <v>9480.2548829999996</v>
      </c>
      <c r="F2102">
        <v>9480.2548829999996</v>
      </c>
      <c r="G2102">
        <v>20177709879</v>
      </c>
    </row>
    <row r="2103" spans="1:7" x14ac:dyDescent="0.25">
      <c r="A2103" s="7">
        <v>44000</v>
      </c>
      <c r="B2103">
        <v>9481.5673829999996</v>
      </c>
      <c r="C2103">
        <v>9482.7822269999997</v>
      </c>
      <c r="D2103">
        <v>9328.3955079999996</v>
      </c>
      <c r="E2103">
        <v>9411.8408199999994</v>
      </c>
      <c r="F2103">
        <v>9411.8408199999994</v>
      </c>
      <c r="G2103">
        <v>17770083003</v>
      </c>
    </row>
    <row r="2104" spans="1:7" x14ac:dyDescent="0.25">
      <c r="A2104" s="7">
        <v>44001</v>
      </c>
      <c r="B2104">
        <v>9410.2939449999994</v>
      </c>
      <c r="C2104">
        <v>9440.8759769999997</v>
      </c>
      <c r="D2104">
        <v>9274.2958980000003</v>
      </c>
      <c r="E2104">
        <v>9288.0185550000006</v>
      </c>
      <c r="F2104">
        <v>9288.0185550000006</v>
      </c>
      <c r="G2104">
        <v>19632223107</v>
      </c>
    </row>
    <row r="2105" spans="1:7" x14ac:dyDescent="0.25">
      <c r="A2105" s="7">
        <v>44002</v>
      </c>
      <c r="B2105">
        <v>9290.9599610000005</v>
      </c>
      <c r="C2105">
        <v>9394.9716800000006</v>
      </c>
      <c r="D2105">
        <v>9247.3798829999996</v>
      </c>
      <c r="E2105">
        <v>9332.3408199999994</v>
      </c>
      <c r="F2105">
        <v>9332.3408199999994</v>
      </c>
      <c r="G2105">
        <v>17130541557</v>
      </c>
    </row>
    <row r="2106" spans="1:7" x14ac:dyDescent="0.25">
      <c r="A2106" s="7">
        <v>44003</v>
      </c>
      <c r="B2106">
        <v>9330.9267579999996</v>
      </c>
      <c r="C2106">
        <v>9401.1074219999991</v>
      </c>
      <c r="D2106">
        <v>9300.4306639999995</v>
      </c>
      <c r="E2106">
        <v>9303.6298829999996</v>
      </c>
      <c r="F2106">
        <v>9303.6298829999996</v>
      </c>
      <c r="G2106">
        <v>15324301169</v>
      </c>
    </row>
    <row r="2107" spans="1:7" x14ac:dyDescent="0.25">
      <c r="A2107" s="7">
        <v>44004</v>
      </c>
      <c r="B2107">
        <v>9300.9150389999995</v>
      </c>
      <c r="C2107">
        <v>9655.0732420000004</v>
      </c>
      <c r="D2107">
        <v>9296.8720699999994</v>
      </c>
      <c r="E2107">
        <v>9648.7177730000003</v>
      </c>
      <c r="F2107">
        <v>9648.7177730000003</v>
      </c>
      <c r="G2107">
        <v>21104009514</v>
      </c>
    </row>
    <row r="2108" spans="1:7" x14ac:dyDescent="0.25">
      <c r="A2108" s="7">
        <v>44005</v>
      </c>
      <c r="B2108">
        <v>9644.0761719999991</v>
      </c>
      <c r="C2108">
        <v>9670.5410159999992</v>
      </c>
      <c r="D2108">
        <v>9547.2470699999994</v>
      </c>
      <c r="E2108">
        <v>9629.6582030000009</v>
      </c>
      <c r="F2108">
        <v>9629.6582030000009</v>
      </c>
      <c r="G2108">
        <v>17006433272</v>
      </c>
    </row>
    <row r="2109" spans="1:7" x14ac:dyDescent="0.25">
      <c r="A2109" s="7">
        <v>44006</v>
      </c>
      <c r="B2109">
        <v>9632.1494139999995</v>
      </c>
      <c r="C2109">
        <v>9680.3671880000002</v>
      </c>
      <c r="D2109">
        <v>9278.2333980000003</v>
      </c>
      <c r="E2109">
        <v>9313.6103519999997</v>
      </c>
      <c r="F2109">
        <v>9313.6103519999997</v>
      </c>
      <c r="G2109">
        <v>18961716076</v>
      </c>
    </row>
    <row r="2110" spans="1:7" x14ac:dyDescent="0.25">
      <c r="A2110" s="7">
        <v>44007</v>
      </c>
      <c r="B2110">
        <v>9314.1269530000009</v>
      </c>
      <c r="C2110">
        <v>9340.1611329999996</v>
      </c>
      <c r="D2110">
        <v>9095.3242190000001</v>
      </c>
      <c r="E2110">
        <v>9264.8134769999997</v>
      </c>
      <c r="F2110">
        <v>9264.8134769999997</v>
      </c>
      <c r="G2110">
        <v>18616048626</v>
      </c>
    </row>
    <row r="2111" spans="1:7" x14ac:dyDescent="0.25">
      <c r="A2111" s="7">
        <v>44008</v>
      </c>
      <c r="B2111">
        <v>9260.9951170000004</v>
      </c>
      <c r="C2111">
        <v>9310.5166019999997</v>
      </c>
      <c r="D2111">
        <v>9101.7382809999999</v>
      </c>
      <c r="E2111">
        <v>9162.9179690000001</v>
      </c>
      <c r="F2111">
        <v>9162.9179690000001</v>
      </c>
      <c r="G2111">
        <v>18341465837</v>
      </c>
    </row>
    <row r="2112" spans="1:7" x14ac:dyDescent="0.25">
      <c r="A2112" s="7">
        <v>44009</v>
      </c>
      <c r="B2112">
        <v>9167.8242190000001</v>
      </c>
      <c r="C2112">
        <v>9207.8105469999991</v>
      </c>
      <c r="D2112">
        <v>8998.2167969999991</v>
      </c>
      <c r="E2112">
        <v>9045.390625</v>
      </c>
      <c r="F2112">
        <v>9045.390625</v>
      </c>
      <c r="G2112">
        <v>17273093144</v>
      </c>
    </row>
    <row r="2113" spans="1:7" x14ac:dyDescent="0.25">
      <c r="A2113" s="7">
        <v>44010</v>
      </c>
      <c r="B2113">
        <v>9048.4609380000002</v>
      </c>
      <c r="C2113">
        <v>9197.546875</v>
      </c>
      <c r="D2113">
        <v>8975.5253909999992</v>
      </c>
      <c r="E2113">
        <v>9143.5820309999999</v>
      </c>
      <c r="F2113">
        <v>9143.5820309999999</v>
      </c>
      <c r="G2113">
        <v>14560870760</v>
      </c>
    </row>
    <row r="2114" spans="1:7" x14ac:dyDescent="0.25">
      <c r="A2114" s="7">
        <v>44011</v>
      </c>
      <c r="B2114">
        <v>9140.0292969999991</v>
      </c>
      <c r="C2114">
        <v>9237.5732420000004</v>
      </c>
      <c r="D2114">
        <v>9041.8759769999997</v>
      </c>
      <c r="E2114">
        <v>9190.8544920000004</v>
      </c>
      <c r="F2114">
        <v>9190.8544920000004</v>
      </c>
      <c r="G2114">
        <v>16460547078</v>
      </c>
    </row>
    <row r="2115" spans="1:7" x14ac:dyDescent="0.25">
      <c r="A2115" s="7">
        <v>44012</v>
      </c>
      <c r="B2115">
        <v>9185.5810550000006</v>
      </c>
      <c r="C2115">
        <v>9217.8359380000002</v>
      </c>
      <c r="D2115">
        <v>9084.8378909999992</v>
      </c>
      <c r="E2115">
        <v>9137.9931639999995</v>
      </c>
      <c r="F2115">
        <v>9137.9931639999995</v>
      </c>
      <c r="G2115">
        <v>15735797744</v>
      </c>
    </row>
    <row r="2116" spans="1:7" x14ac:dyDescent="0.25">
      <c r="A2116" s="7">
        <v>44013</v>
      </c>
      <c r="B2116">
        <v>9145.9853519999997</v>
      </c>
      <c r="C2116">
        <v>9309.7548829999996</v>
      </c>
      <c r="D2116">
        <v>9104.7353519999997</v>
      </c>
      <c r="E2116">
        <v>9228.3251949999994</v>
      </c>
      <c r="F2116">
        <v>9228.3251949999994</v>
      </c>
      <c r="G2116">
        <v>15971550355</v>
      </c>
    </row>
    <row r="2117" spans="1:7" x14ac:dyDescent="0.25">
      <c r="A2117" s="7">
        <v>44014</v>
      </c>
      <c r="B2117">
        <v>9231.1396480000003</v>
      </c>
      <c r="C2117">
        <v>9274.9628909999992</v>
      </c>
      <c r="D2117">
        <v>9036.6230469999991</v>
      </c>
      <c r="E2117">
        <v>9123.4101559999999</v>
      </c>
      <c r="F2117">
        <v>9123.4101559999999</v>
      </c>
      <c r="G2117">
        <v>16338916796</v>
      </c>
    </row>
    <row r="2118" spans="1:7" x14ac:dyDescent="0.25">
      <c r="A2118" s="7">
        <v>44015</v>
      </c>
      <c r="B2118">
        <v>9124.8427730000003</v>
      </c>
      <c r="C2118">
        <v>9202.3447269999997</v>
      </c>
      <c r="D2118">
        <v>9058.7949219999991</v>
      </c>
      <c r="E2118">
        <v>9087.3037110000005</v>
      </c>
      <c r="F2118">
        <v>9087.3037110000005</v>
      </c>
      <c r="G2118">
        <v>13078970999</v>
      </c>
    </row>
    <row r="2119" spans="1:7" x14ac:dyDescent="0.25">
      <c r="A2119" s="7">
        <v>44016</v>
      </c>
      <c r="B2119">
        <v>9084.2333980000003</v>
      </c>
      <c r="C2119">
        <v>9183.2958980000003</v>
      </c>
      <c r="D2119">
        <v>9053.6298829999996</v>
      </c>
      <c r="E2119">
        <v>9132.4882809999999</v>
      </c>
      <c r="F2119">
        <v>9132.4882809999999</v>
      </c>
      <c r="G2119">
        <v>12290528515</v>
      </c>
    </row>
    <row r="2120" spans="1:7" x14ac:dyDescent="0.25">
      <c r="A2120" s="7">
        <v>44017</v>
      </c>
      <c r="B2120">
        <v>9126.0908199999994</v>
      </c>
      <c r="C2120">
        <v>9162.1835940000001</v>
      </c>
      <c r="D2120">
        <v>8977.015625</v>
      </c>
      <c r="E2120">
        <v>9073.9423829999996</v>
      </c>
      <c r="F2120">
        <v>9073.9423829999996</v>
      </c>
      <c r="G2120">
        <v>12903406143</v>
      </c>
    </row>
    <row r="2121" spans="1:7" x14ac:dyDescent="0.25">
      <c r="A2121" s="7">
        <v>44018</v>
      </c>
      <c r="B2121">
        <v>9072.8496090000008</v>
      </c>
      <c r="C2121">
        <v>9375.4746090000008</v>
      </c>
      <c r="D2121">
        <v>9058.6640630000002</v>
      </c>
      <c r="E2121">
        <v>9375.4746090000008</v>
      </c>
      <c r="F2121">
        <v>9375.4746090000008</v>
      </c>
      <c r="G2121">
        <v>17889263252</v>
      </c>
    </row>
    <row r="2122" spans="1:7" x14ac:dyDescent="0.25">
      <c r="A2122" s="7">
        <v>44019</v>
      </c>
      <c r="B2122">
        <v>9349.1611329999996</v>
      </c>
      <c r="C2122">
        <v>9360.6171880000002</v>
      </c>
      <c r="D2122">
        <v>9201.8154300000006</v>
      </c>
      <c r="E2122">
        <v>9252.2773440000001</v>
      </c>
      <c r="F2122">
        <v>9252.2773440000001</v>
      </c>
      <c r="G2122">
        <v>13839652595</v>
      </c>
    </row>
    <row r="2123" spans="1:7" x14ac:dyDescent="0.25">
      <c r="A2123" s="7">
        <v>44020</v>
      </c>
      <c r="B2123">
        <v>9253.0205079999996</v>
      </c>
      <c r="C2123">
        <v>9450.3359380000002</v>
      </c>
      <c r="D2123">
        <v>9249.5</v>
      </c>
      <c r="E2123">
        <v>9428.3330079999996</v>
      </c>
      <c r="F2123">
        <v>9428.3330079999996</v>
      </c>
      <c r="G2123">
        <v>19702359883</v>
      </c>
    </row>
    <row r="2124" spans="1:7" x14ac:dyDescent="0.25">
      <c r="A2124" s="7">
        <v>44021</v>
      </c>
      <c r="B2124">
        <v>9427.9941409999992</v>
      </c>
      <c r="C2124">
        <v>9431.3789059999999</v>
      </c>
      <c r="D2124">
        <v>9234.9990230000003</v>
      </c>
      <c r="E2124">
        <v>9277.9677730000003</v>
      </c>
      <c r="F2124">
        <v>9277.9677730000003</v>
      </c>
      <c r="G2124">
        <v>18000702524</v>
      </c>
    </row>
    <row r="2125" spans="1:7" x14ac:dyDescent="0.25">
      <c r="A2125" s="7">
        <v>44022</v>
      </c>
      <c r="B2125">
        <v>9273.3574219999991</v>
      </c>
      <c r="C2125">
        <v>9287.4716800000006</v>
      </c>
      <c r="D2125">
        <v>9118.0019530000009</v>
      </c>
      <c r="E2125">
        <v>9278.8076170000004</v>
      </c>
      <c r="F2125">
        <v>9278.8076170000004</v>
      </c>
      <c r="G2125">
        <v>16860035605</v>
      </c>
    </row>
    <row r="2126" spans="1:7" x14ac:dyDescent="0.25">
      <c r="A2126" s="7">
        <v>44023</v>
      </c>
      <c r="B2126">
        <v>9277.5117190000001</v>
      </c>
      <c r="C2126">
        <v>9293.5322269999997</v>
      </c>
      <c r="D2126">
        <v>9199.4853519999997</v>
      </c>
      <c r="E2126">
        <v>9240.3466800000006</v>
      </c>
      <c r="F2126">
        <v>9240.3466800000006</v>
      </c>
      <c r="G2126">
        <v>13249910444</v>
      </c>
    </row>
    <row r="2127" spans="1:7" x14ac:dyDescent="0.25">
      <c r="A2127" s="7">
        <v>44024</v>
      </c>
      <c r="B2127">
        <v>9241.0546880000002</v>
      </c>
      <c r="C2127">
        <v>9319.4189449999994</v>
      </c>
      <c r="D2127">
        <v>9197.4501949999994</v>
      </c>
      <c r="E2127">
        <v>9276.5</v>
      </c>
      <c r="F2127">
        <v>9276.5</v>
      </c>
      <c r="G2127">
        <v>14452361907</v>
      </c>
    </row>
    <row r="2128" spans="1:7" x14ac:dyDescent="0.25">
      <c r="A2128" s="7">
        <v>44025</v>
      </c>
      <c r="B2128">
        <v>9277.2050780000009</v>
      </c>
      <c r="C2128">
        <v>9306.4052730000003</v>
      </c>
      <c r="D2128">
        <v>9224.2929690000001</v>
      </c>
      <c r="E2128">
        <v>9243.6142579999996</v>
      </c>
      <c r="F2128">
        <v>9243.6142579999996</v>
      </c>
      <c r="G2128">
        <v>17519821266</v>
      </c>
    </row>
    <row r="2129" spans="1:7" x14ac:dyDescent="0.25">
      <c r="A2129" s="7">
        <v>44026</v>
      </c>
      <c r="B2129">
        <v>9238.703125</v>
      </c>
      <c r="C2129">
        <v>9283.8417969999991</v>
      </c>
      <c r="D2129">
        <v>9171.6611329999996</v>
      </c>
      <c r="E2129">
        <v>9243.2138670000004</v>
      </c>
      <c r="F2129">
        <v>9243.2138670000004</v>
      </c>
      <c r="G2129">
        <v>18085038362</v>
      </c>
    </row>
    <row r="2130" spans="1:7" x14ac:dyDescent="0.25">
      <c r="A2130" s="7">
        <v>44027</v>
      </c>
      <c r="B2130">
        <v>9241.8974610000005</v>
      </c>
      <c r="C2130">
        <v>9275.3251949999994</v>
      </c>
      <c r="D2130">
        <v>9171.9335940000001</v>
      </c>
      <c r="E2130">
        <v>9192.8369139999995</v>
      </c>
      <c r="F2130">
        <v>9192.8369139999995</v>
      </c>
      <c r="G2130">
        <v>15844731575</v>
      </c>
    </row>
    <row r="2131" spans="1:7" x14ac:dyDescent="0.25">
      <c r="A2131" s="7">
        <v>44028</v>
      </c>
      <c r="B2131">
        <v>9191.9804690000001</v>
      </c>
      <c r="C2131">
        <v>9214.3125</v>
      </c>
      <c r="D2131">
        <v>9088.9472659999992</v>
      </c>
      <c r="E2131">
        <v>9132.2275389999995</v>
      </c>
      <c r="F2131">
        <v>9132.2275389999995</v>
      </c>
      <c r="G2131">
        <v>15713967523</v>
      </c>
    </row>
    <row r="2132" spans="1:7" x14ac:dyDescent="0.25">
      <c r="A2132" s="7">
        <v>44029</v>
      </c>
      <c r="B2132">
        <v>9131.8125</v>
      </c>
      <c r="C2132">
        <v>9182.2539059999999</v>
      </c>
      <c r="D2132">
        <v>9089.2021480000003</v>
      </c>
      <c r="E2132">
        <v>9151.3925780000009</v>
      </c>
      <c r="F2132">
        <v>9151.3925780000009</v>
      </c>
      <c r="G2132">
        <v>13944570749</v>
      </c>
    </row>
    <row r="2133" spans="1:7" x14ac:dyDescent="0.25">
      <c r="A2133" s="7">
        <v>44030</v>
      </c>
      <c r="B2133">
        <v>9151.1835940000001</v>
      </c>
      <c r="C2133">
        <v>9230.9833980000003</v>
      </c>
      <c r="D2133">
        <v>9100.8242190000001</v>
      </c>
      <c r="E2133">
        <v>9159.0400389999995</v>
      </c>
      <c r="F2133">
        <v>9159.0400389999995</v>
      </c>
      <c r="G2133">
        <v>12252601475</v>
      </c>
    </row>
    <row r="2134" spans="1:7" x14ac:dyDescent="0.25">
      <c r="A2134" s="7">
        <v>44031</v>
      </c>
      <c r="B2134">
        <v>9158.0058590000008</v>
      </c>
      <c r="C2134">
        <v>9201.3984380000002</v>
      </c>
      <c r="D2134">
        <v>9097.6328130000002</v>
      </c>
      <c r="E2134">
        <v>9185.8173829999996</v>
      </c>
      <c r="F2134">
        <v>9185.8173829999996</v>
      </c>
      <c r="G2134">
        <v>12939002784</v>
      </c>
    </row>
    <row r="2135" spans="1:7" x14ac:dyDescent="0.25">
      <c r="A2135" s="7">
        <v>44032</v>
      </c>
      <c r="B2135">
        <v>9187.2207030000009</v>
      </c>
      <c r="C2135">
        <v>9214.2705079999996</v>
      </c>
      <c r="D2135">
        <v>9137.5097659999992</v>
      </c>
      <c r="E2135">
        <v>9164.2314449999994</v>
      </c>
      <c r="F2135">
        <v>9164.2314449999994</v>
      </c>
      <c r="G2135">
        <v>13755604146</v>
      </c>
    </row>
    <row r="2136" spans="1:7" x14ac:dyDescent="0.25">
      <c r="A2136" s="7">
        <v>44033</v>
      </c>
      <c r="B2136">
        <v>9162.5146480000003</v>
      </c>
      <c r="C2136">
        <v>9407.2626949999994</v>
      </c>
      <c r="D2136">
        <v>9149.3896480000003</v>
      </c>
      <c r="E2136">
        <v>9374.8876949999994</v>
      </c>
      <c r="F2136">
        <v>9374.8876949999994</v>
      </c>
      <c r="G2136">
        <v>18069581956</v>
      </c>
    </row>
    <row r="2137" spans="1:7" x14ac:dyDescent="0.25">
      <c r="A2137" s="7">
        <v>44034</v>
      </c>
      <c r="B2137">
        <v>9375.0800780000009</v>
      </c>
      <c r="C2137">
        <v>9530.5185550000006</v>
      </c>
      <c r="D2137">
        <v>9319.6533199999994</v>
      </c>
      <c r="E2137">
        <v>9525.3632809999999</v>
      </c>
      <c r="F2137">
        <v>9525.3632809999999</v>
      </c>
      <c r="G2137">
        <v>16532254884</v>
      </c>
    </row>
    <row r="2138" spans="1:7" x14ac:dyDescent="0.25">
      <c r="A2138" s="7">
        <v>44035</v>
      </c>
      <c r="B2138">
        <v>9527.1416019999997</v>
      </c>
      <c r="C2138">
        <v>9610.2470699999994</v>
      </c>
      <c r="D2138">
        <v>9483.0039059999999</v>
      </c>
      <c r="E2138">
        <v>9581.0722659999992</v>
      </c>
      <c r="F2138">
        <v>9581.0722659999992</v>
      </c>
      <c r="G2138">
        <v>18146399002</v>
      </c>
    </row>
    <row r="2139" spans="1:7" x14ac:dyDescent="0.25">
      <c r="A2139" s="7">
        <v>44036</v>
      </c>
      <c r="B2139">
        <v>9585.5146480000003</v>
      </c>
      <c r="C2139">
        <v>9623.3369139999995</v>
      </c>
      <c r="D2139">
        <v>9481.4541019999997</v>
      </c>
      <c r="E2139">
        <v>9536.8925780000009</v>
      </c>
      <c r="F2139">
        <v>9536.8925780000009</v>
      </c>
      <c r="G2139">
        <v>16552768325</v>
      </c>
    </row>
    <row r="2140" spans="1:7" x14ac:dyDescent="0.25">
      <c r="A2140" s="7">
        <v>44037</v>
      </c>
      <c r="B2140">
        <v>9539.4853519999997</v>
      </c>
      <c r="C2140">
        <v>9704.5566409999992</v>
      </c>
      <c r="D2140">
        <v>9530.2119139999995</v>
      </c>
      <c r="E2140">
        <v>9677.1132809999999</v>
      </c>
      <c r="F2140">
        <v>9677.1132809999999</v>
      </c>
      <c r="G2140">
        <v>16610070933</v>
      </c>
    </row>
    <row r="2141" spans="1:7" x14ac:dyDescent="0.25">
      <c r="A2141" s="7">
        <v>44038</v>
      </c>
      <c r="B2141">
        <v>9680.234375</v>
      </c>
      <c r="C2141">
        <v>10023.807617</v>
      </c>
      <c r="D2141">
        <v>9652.8476559999999</v>
      </c>
      <c r="E2141">
        <v>9905.1669920000004</v>
      </c>
      <c r="F2141">
        <v>9905.1669920000004</v>
      </c>
      <c r="G2141">
        <v>20507998997</v>
      </c>
    </row>
    <row r="2142" spans="1:7" x14ac:dyDescent="0.25">
      <c r="A2142" s="7">
        <v>44039</v>
      </c>
      <c r="B2142">
        <v>9905.2177730000003</v>
      </c>
      <c r="C2142">
        <v>11298.221680000001</v>
      </c>
      <c r="D2142">
        <v>9903.9697269999997</v>
      </c>
      <c r="E2142">
        <v>10990.873046999999</v>
      </c>
      <c r="F2142">
        <v>10990.873046999999</v>
      </c>
      <c r="G2142">
        <v>35359749590</v>
      </c>
    </row>
    <row r="2143" spans="1:7" x14ac:dyDescent="0.25">
      <c r="A2143" s="7">
        <v>44040</v>
      </c>
      <c r="B2143">
        <v>11017.463867</v>
      </c>
      <c r="C2143">
        <v>11204.327148</v>
      </c>
      <c r="D2143">
        <v>10632.631836</v>
      </c>
      <c r="E2143">
        <v>10912.823242</v>
      </c>
      <c r="F2143">
        <v>10912.823242</v>
      </c>
      <c r="G2143">
        <v>28766551142</v>
      </c>
    </row>
    <row r="2144" spans="1:7" x14ac:dyDescent="0.25">
      <c r="A2144" s="7">
        <v>44041</v>
      </c>
      <c r="B2144">
        <v>10912.953125</v>
      </c>
      <c r="C2144">
        <v>11304.397461</v>
      </c>
      <c r="D2144">
        <v>10856.141602</v>
      </c>
      <c r="E2144">
        <v>11100.467773</v>
      </c>
      <c r="F2144">
        <v>11100.467773</v>
      </c>
      <c r="G2144">
        <v>24617249715</v>
      </c>
    </row>
    <row r="2145" spans="1:7" x14ac:dyDescent="0.25">
      <c r="A2145" s="7">
        <v>44042</v>
      </c>
      <c r="B2145">
        <v>11099.833008</v>
      </c>
      <c r="C2145">
        <v>11169.356444999999</v>
      </c>
      <c r="D2145">
        <v>10895.455078000001</v>
      </c>
      <c r="E2145">
        <v>11111.213867</v>
      </c>
      <c r="F2145">
        <v>11111.213867</v>
      </c>
      <c r="G2145">
        <v>22857247901</v>
      </c>
    </row>
    <row r="2146" spans="1:7" x14ac:dyDescent="0.25">
      <c r="A2146" s="7">
        <v>44043</v>
      </c>
      <c r="B2146">
        <v>11110.210938</v>
      </c>
      <c r="C2146">
        <v>11415.864258</v>
      </c>
      <c r="D2146">
        <v>10987.053711</v>
      </c>
      <c r="E2146">
        <v>11323.466796999999</v>
      </c>
      <c r="F2146">
        <v>11323.466796999999</v>
      </c>
      <c r="G2146">
        <v>23160469766</v>
      </c>
    </row>
    <row r="2147" spans="1:7" x14ac:dyDescent="0.25">
      <c r="A2147" s="7">
        <v>44044</v>
      </c>
      <c r="B2147">
        <v>11322.570313</v>
      </c>
      <c r="C2147">
        <v>11794.775390999999</v>
      </c>
      <c r="D2147">
        <v>11239.682617</v>
      </c>
      <c r="E2147">
        <v>11759.592773</v>
      </c>
      <c r="F2147">
        <v>11759.592773</v>
      </c>
      <c r="G2147">
        <v>26075670303</v>
      </c>
    </row>
    <row r="2148" spans="1:7" x14ac:dyDescent="0.25">
      <c r="A2148" s="7">
        <v>44045</v>
      </c>
      <c r="B2148">
        <v>11758.764648</v>
      </c>
      <c r="C2148">
        <v>12034.144531</v>
      </c>
      <c r="D2148">
        <v>11018.129883</v>
      </c>
      <c r="E2148">
        <v>11053.614258</v>
      </c>
      <c r="F2148">
        <v>11053.614258</v>
      </c>
      <c r="G2148">
        <v>27410067336</v>
      </c>
    </row>
    <row r="2149" spans="1:7" x14ac:dyDescent="0.25">
      <c r="A2149" s="7">
        <v>44046</v>
      </c>
      <c r="B2149">
        <v>11043.768555000001</v>
      </c>
      <c r="C2149">
        <v>11453.079102</v>
      </c>
      <c r="D2149">
        <v>11012.415039</v>
      </c>
      <c r="E2149">
        <v>11246.348633</v>
      </c>
      <c r="F2149">
        <v>11246.348633</v>
      </c>
      <c r="G2149">
        <v>20271713443</v>
      </c>
    </row>
    <row r="2150" spans="1:7" x14ac:dyDescent="0.25">
      <c r="A2150" s="7">
        <v>44047</v>
      </c>
      <c r="B2150">
        <v>11246.203125</v>
      </c>
      <c r="C2150">
        <v>11385.381836</v>
      </c>
      <c r="D2150">
        <v>11094.145508</v>
      </c>
      <c r="E2150">
        <v>11205.892578000001</v>
      </c>
      <c r="F2150">
        <v>11205.892578000001</v>
      </c>
      <c r="G2150">
        <v>21250197042</v>
      </c>
    </row>
    <row r="2151" spans="1:7" x14ac:dyDescent="0.25">
      <c r="A2151" s="7">
        <v>44048</v>
      </c>
      <c r="B2151">
        <v>11203.823242</v>
      </c>
      <c r="C2151">
        <v>11786.617188</v>
      </c>
      <c r="D2151">
        <v>11158.285156</v>
      </c>
      <c r="E2151">
        <v>11747.022461</v>
      </c>
      <c r="F2151">
        <v>11747.022461</v>
      </c>
      <c r="G2151">
        <v>24411254471</v>
      </c>
    </row>
    <row r="2152" spans="1:7" x14ac:dyDescent="0.25">
      <c r="A2152" s="7">
        <v>44049</v>
      </c>
      <c r="B2152">
        <v>11749.871094</v>
      </c>
      <c r="C2152">
        <v>11902.335938</v>
      </c>
      <c r="D2152">
        <v>11598.713867</v>
      </c>
      <c r="E2152">
        <v>11779.773438</v>
      </c>
      <c r="F2152">
        <v>11779.773438</v>
      </c>
      <c r="G2152">
        <v>23400740340</v>
      </c>
    </row>
    <row r="2153" spans="1:7" x14ac:dyDescent="0.25">
      <c r="A2153" s="7">
        <v>44050</v>
      </c>
      <c r="B2153">
        <v>11778.894531</v>
      </c>
      <c r="C2153">
        <v>11898.038086</v>
      </c>
      <c r="D2153">
        <v>11408.59375</v>
      </c>
      <c r="E2153">
        <v>11601.472656</v>
      </c>
      <c r="F2153">
        <v>11601.472656</v>
      </c>
      <c r="G2153">
        <v>23132312867</v>
      </c>
    </row>
    <row r="2154" spans="1:7" x14ac:dyDescent="0.25">
      <c r="A2154" s="7">
        <v>44051</v>
      </c>
      <c r="B2154">
        <v>11604.553711</v>
      </c>
      <c r="C2154">
        <v>11800.064453000001</v>
      </c>
      <c r="D2154">
        <v>11558.431640999999</v>
      </c>
      <c r="E2154">
        <v>11754.045898</v>
      </c>
      <c r="F2154">
        <v>11754.045898</v>
      </c>
      <c r="G2154">
        <v>17572057837</v>
      </c>
    </row>
    <row r="2155" spans="1:7" x14ac:dyDescent="0.25">
      <c r="A2155" s="7">
        <v>44052</v>
      </c>
      <c r="B2155">
        <v>11737.325194999999</v>
      </c>
      <c r="C2155">
        <v>11806.056640999999</v>
      </c>
      <c r="D2155">
        <v>11548.784180000001</v>
      </c>
      <c r="E2155">
        <v>11675.739258</v>
      </c>
      <c r="F2155">
        <v>11675.739258</v>
      </c>
      <c r="G2155">
        <v>17489608833</v>
      </c>
    </row>
    <row r="2156" spans="1:7" x14ac:dyDescent="0.25">
      <c r="A2156" s="7">
        <v>44053</v>
      </c>
      <c r="B2156">
        <v>11662.256836</v>
      </c>
      <c r="C2156">
        <v>12045.140625</v>
      </c>
      <c r="D2156">
        <v>11662.256836</v>
      </c>
      <c r="E2156">
        <v>11878.111328000001</v>
      </c>
      <c r="F2156">
        <v>11878.111328000001</v>
      </c>
      <c r="G2156">
        <v>26114112569</v>
      </c>
    </row>
    <row r="2157" spans="1:7" x14ac:dyDescent="0.25">
      <c r="A2157" s="7">
        <v>44054</v>
      </c>
      <c r="B2157">
        <v>11881.647461</v>
      </c>
      <c r="C2157">
        <v>11932.710938</v>
      </c>
      <c r="D2157">
        <v>11195.708984000001</v>
      </c>
      <c r="E2157">
        <v>11410.525390999999</v>
      </c>
      <c r="F2157">
        <v>11410.525390999999</v>
      </c>
      <c r="G2157">
        <v>27039782640</v>
      </c>
    </row>
    <row r="2158" spans="1:7" x14ac:dyDescent="0.25">
      <c r="A2158" s="7">
        <v>44055</v>
      </c>
      <c r="B2158">
        <v>11404.596680000001</v>
      </c>
      <c r="C2158">
        <v>11748.396484000001</v>
      </c>
      <c r="D2158">
        <v>11249.605469</v>
      </c>
      <c r="E2158">
        <v>11584.934569999999</v>
      </c>
      <c r="F2158">
        <v>11584.934569999999</v>
      </c>
      <c r="G2158">
        <v>25064548486</v>
      </c>
    </row>
    <row r="2159" spans="1:7" x14ac:dyDescent="0.25">
      <c r="A2159" s="7">
        <v>44056</v>
      </c>
      <c r="B2159">
        <v>11588.405273</v>
      </c>
      <c r="C2159">
        <v>11796.396484000001</v>
      </c>
      <c r="D2159">
        <v>11216.872069999999</v>
      </c>
      <c r="E2159">
        <v>11784.137694999999</v>
      </c>
      <c r="F2159">
        <v>11784.137694999999</v>
      </c>
      <c r="G2159">
        <v>27522199497</v>
      </c>
    </row>
    <row r="2160" spans="1:7" x14ac:dyDescent="0.25">
      <c r="A2160" s="7">
        <v>44057</v>
      </c>
      <c r="B2160">
        <v>11772.659180000001</v>
      </c>
      <c r="C2160">
        <v>12150.994140999999</v>
      </c>
      <c r="D2160">
        <v>11685.455078000001</v>
      </c>
      <c r="E2160">
        <v>11768.871094</v>
      </c>
      <c r="F2160">
        <v>11768.871094</v>
      </c>
      <c r="G2160">
        <v>24237958589</v>
      </c>
    </row>
    <row r="2161" spans="1:7" x14ac:dyDescent="0.25">
      <c r="A2161" s="7">
        <v>44058</v>
      </c>
      <c r="B2161">
        <v>11768.697265999999</v>
      </c>
      <c r="C2161">
        <v>11963.203125</v>
      </c>
      <c r="D2161">
        <v>11768.697265999999</v>
      </c>
      <c r="E2161">
        <v>11865.698242</v>
      </c>
      <c r="F2161">
        <v>11865.698242</v>
      </c>
      <c r="G2161">
        <v>23354924400</v>
      </c>
    </row>
    <row r="2162" spans="1:7" x14ac:dyDescent="0.25">
      <c r="A2162" s="7">
        <v>44059</v>
      </c>
      <c r="B2162">
        <v>11866.685546999999</v>
      </c>
      <c r="C2162">
        <v>11934.901367</v>
      </c>
      <c r="D2162">
        <v>11737.188477</v>
      </c>
      <c r="E2162">
        <v>11892.803711</v>
      </c>
      <c r="F2162">
        <v>11892.803711</v>
      </c>
      <c r="G2162">
        <v>20583375490</v>
      </c>
    </row>
    <row r="2163" spans="1:7" x14ac:dyDescent="0.25">
      <c r="A2163" s="7">
        <v>44060</v>
      </c>
      <c r="B2163">
        <v>11895.658203000001</v>
      </c>
      <c r="C2163">
        <v>12359.056640999999</v>
      </c>
      <c r="D2163">
        <v>11806.696289</v>
      </c>
      <c r="E2163">
        <v>12254.402344</v>
      </c>
      <c r="F2163">
        <v>12254.402344</v>
      </c>
      <c r="G2163">
        <v>28227687027</v>
      </c>
    </row>
    <row r="2164" spans="1:7" x14ac:dyDescent="0.25">
      <c r="A2164" s="7">
        <v>44061</v>
      </c>
      <c r="B2164">
        <v>12251.895508</v>
      </c>
      <c r="C2164">
        <v>12335.707031</v>
      </c>
      <c r="D2164">
        <v>11954.525390999999</v>
      </c>
      <c r="E2164">
        <v>11991.233398</v>
      </c>
      <c r="F2164">
        <v>11991.233398</v>
      </c>
      <c r="G2164">
        <v>26043227672</v>
      </c>
    </row>
    <row r="2165" spans="1:7" x14ac:dyDescent="0.25">
      <c r="A2165" s="7">
        <v>44062</v>
      </c>
      <c r="B2165">
        <v>11990.884765999999</v>
      </c>
      <c r="C2165">
        <v>12028.923828000001</v>
      </c>
      <c r="D2165">
        <v>11687.333008</v>
      </c>
      <c r="E2165">
        <v>11758.283203000001</v>
      </c>
      <c r="F2165">
        <v>11758.283203000001</v>
      </c>
      <c r="G2165">
        <v>24502851117</v>
      </c>
    </row>
    <row r="2166" spans="1:7" x14ac:dyDescent="0.25">
      <c r="A2166" s="7">
        <v>44063</v>
      </c>
      <c r="B2166">
        <v>11761.5</v>
      </c>
      <c r="C2166">
        <v>11900.411133</v>
      </c>
      <c r="D2166">
        <v>11710.063477</v>
      </c>
      <c r="E2166">
        <v>11878.372069999999</v>
      </c>
      <c r="F2166">
        <v>11878.372069999999</v>
      </c>
      <c r="G2166">
        <v>20175242945</v>
      </c>
    </row>
    <row r="2167" spans="1:7" x14ac:dyDescent="0.25">
      <c r="A2167" s="7">
        <v>44064</v>
      </c>
      <c r="B2167">
        <v>11878.026367</v>
      </c>
      <c r="C2167">
        <v>11899.259765999999</v>
      </c>
      <c r="D2167">
        <v>11564.979492</v>
      </c>
      <c r="E2167">
        <v>11592.489258</v>
      </c>
      <c r="F2167">
        <v>11592.489258</v>
      </c>
      <c r="G2167">
        <v>23762425999</v>
      </c>
    </row>
    <row r="2168" spans="1:7" x14ac:dyDescent="0.25">
      <c r="A2168" s="7">
        <v>44065</v>
      </c>
      <c r="B2168">
        <v>11585.477539</v>
      </c>
      <c r="C2168">
        <v>11689.407227</v>
      </c>
      <c r="D2168">
        <v>11448.805664</v>
      </c>
      <c r="E2168">
        <v>11681.825194999999</v>
      </c>
      <c r="F2168">
        <v>11681.825194999999</v>
      </c>
      <c r="G2168">
        <v>20224191306</v>
      </c>
    </row>
    <row r="2169" spans="1:7" x14ac:dyDescent="0.25">
      <c r="A2169" s="7">
        <v>44066</v>
      </c>
      <c r="B2169">
        <v>11679.696289</v>
      </c>
      <c r="C2169">
        <v>11713.429688</v>
      </c>
      <c r="D2169">
        <v>11559.920898</v>
      </c>
      <c r="E2169">
        <v>11664.847656</v>
      </c>
      <c r="F2169">
        <v>11664.847656</v>
      </c>
      <c r="G2169">
        <v>18482062658</v>
      </c>
    </row>
    <row r="2170" spans="1:7" x14ac:dyDescent="0.25">
      <c r="A2170" s="7">
        <v>44067</v>
      </c>
      <c r="B2170">
        <v>11663.689453000001</v>
      </c>
      <c r="C2170">
        <v>11807.631836</v>
      </c>
      <c r="D2170">
        <v>11623.25</v>
      </c>
      <c r="E2170">
        <v>11774.595703000001</v>
      </c>
      <c r="F2170">
        <v>11774.595703000001</v>
      </c>
      <c r="G2170">
        <v>20681511755</v>
      </c>
    </row>
    <row r="2171" spans="1:7" x14ac:dyDescent="0.25">
      <c r="A2171" s="7">
        <v>44068</v>
      </c>
      <c r="B2171">
        <v>11773.588867</v>
      </c>
      <c r="C2171">
        <v>11778.299805000001</v>
      </c>
      <c r="D2171">
        <v>11189.850586</v>
      </c>
      <c r="E2171">
        <v>11366.134765999999</v>
      </c>
      <c r="F2171">
        <v>11366.134765999999</v>
      </c>
      <c r="G2171">
        <v>26301509932</v>
      </c>
    </row>
    <row r="2172" spans="1:7" x14ac:dyDescent="0.25">
      <c r="A2172" s="7">
        <v>44069</v>
      </c>
      <c r="B2172">
        <v>11366.894531</v>
      </c>
      <c r="C2172">
        <v>11530.052734000001</v>
      </c>
      <c r="D2172">
        <v>11296.993164</v>
      </c>
      <c r="E2172">
        <v>11488.363281</v>
      </c>
      <c r="F2172">
        <v>11488.363281</v>
      </c>
      <c r="G2172">
        <v>22466660958</v>
      </c>
    </row>
    <row r="2173" spans="1:7" x14ac:dyDescent="0.25">
      <c r="A2173" s="7">
        <v>44070</v>
      </c>
      <c r="B2173">
        <v>11485.608398</v>
      </c>
      <c r="C2173">
        <v>11570.786133</v>
      </c>
      <c r="D2173">
        <v>11185.941406</v>
      </c>
      <c r="E2173">
        <v>11323.397461</v>
      </c>
      <c r="F2173">
        <v>11323.397461</v>
      </c>
      <c r="G2173">
        <v>23240415076</v>
      </c>
    </row>
    <row r="2174" spans="1:7" x14ac:dyDescent="0.25">
      <c r="A2174" s="7">
        <v>44071</v>
      </c>
      <c r="B2174">
        <v>11325.295898</v>
      </c>
      <c r="C2174">
        <v>11545.615234000001</v>
      </c>
      <c r="D2174">
        <v>11316.422852</v>
      </c>
      <c r="E2174">
        <v>11542.5</v>
      </c>
      <c r="F2174">
        <v>11542.5</v>
      </c>
      <c r="G2174">
        <v>19807127588</v>
      </c>
    </row>
    <row r="2175" spans="1:7" x14ac:dyDescent="0.25">
      <c r="A2175" s="7">
        <v>44072</v>
      </c>
      <c r="B2175">
        <v>11541.054688</v>
      </c>
      <c r="C2175">
        <v>11585.640625</v>
      </c>
      <c r="D2175">
        <v>11466.292969</v>
      </c>
      <c r="E2175">
        <v>11506.865234000001</v>
      </c>
      <c r="F2175">
        <v>11506.865234000001</v>
      </c>
      <c r="G2175">
        <v>17485597759</v>
      </c>
    </row>
    <row r="2176" spans="1:7" x14ac:dyDescent="0.25">
      <c r="A2176" s="7">
        <v>44073</v>
      </c>
      <c r="B2176">
        <v>11508.713867</v>
      </c>
      <c r="C2176">
        <v>11715.264648</v>
      </c>
      <c r="D2176">
        <v>11492.381836</v>
      </c>
      <c r="E2176">
        <v>11711.505859000001</v>
      </c>
      <c r="F2176">
        <v>11711.505859000001</v>
      </c>
      <c r="G2176">
        <v>19760127945</v>
      </c>
    </row>
    <row r="2177" spans="1:7" x14ac:dyDescent="0.25">
      <c r="A2177" s="7">
        <v>44074</v>
      </c>
      <c r="B2177">
        <v>11713.306640999999</v>
      </c>
      <c r="C2177">
        <v>11768.876953000001</v>
      </c>
      <c r="D2177">
        <v>11598.318359000001</v>
      </c>
      <c r="E2177">
        <v>11680.820313</v>
      </c>
      <c r="F2177">
        <v>11680.820313</v>
      </c>
      <c r="G2177">
        <v>22285928250</v>
      </c>
    </row>
    <row r="2178" spans="1:7" x14ac:dyDescent="0.25">
      <c r="A2178" s="7">
        <v>44075</v>
      </c>
      <c r="B2178">
        <v>11679.316406</v>
      </c>
      <c r="C2178">
        <v>12067.081055000001</v>
      </c>
      <c r="D2178">
        <v>11601.128906</v>
      </c>
      <c r="E2178">
        <v>11970.478515999999</v>
      </c>
      <c r="F2178">
        <v>11970.478515999999</v>
      </c>
      <c r="G2178">
        <v>27311555343</v>
      </c>
    </row>
    <row r="2179" spans="1:7" x14ac:dyDescent="0.25">
      <c r="A2179" s="7">
        <v>44076</v>
      </c>
      <c r="B2179">
        <v>11964.823242</v>
      </c>
      <c r="C2179">
        <v>11964.823242</v>
      </c>
      <c r="D2179">
        <v>11290.793944999999</v>
      </c>
      <c r="E2179">
        <v>11414.034180000001</v>
      </c>
      <c r="F2179">
        <v>11414.034180000001</v>
      </c>
      <c r="G2179">
        <v>28037405299</v>
      </c>
    </row>
    <row r="2180" spans="1:7" x14ac:dyDescent="0.25">
      <c r="A2180" s="7">
        <v>44077</v>
      </c>
      <c r="B2180">
        <v>11407.191406</v>
      </c>
      <c r="C2180">
        <v>11443.022461</v>
      </c>
      <c r="D2180">
        <v>10182.464844</v>
      </c>
      <c r="E2180">
        <v>10245.296875</v>
      </c>
      <c r="F2180">
        <v>10245.296875</v>
      </c>
      <c r="G2180">
        <v>31927261555</v>
      </c>
    </row>
    <row r="2181" spans="1:7" x14ac:dyDescent="0.25">
      <c r="A2181" s="7">
        <v>44078</v>
      </c>
      <c r="B2181">
        <v>10230.365234000001</v>
      </c>
      <c r="C2181">
        <v>10663.919921999999</v>
      </c>
      <c r="D2181">
        <v>10207.940430000001</v>
      </c>
      <c r="E2181">
        <v>10511.813477</v>
      </c>
      <c r="F2181">
        <v>10511.813477</v>
      </c>
      <c r="G2181">
        <v>29965130374</v>
      </c>
    </row>
    <row r="2182" spans="1:7" x14ac:dyDescent="0.25">
      <c r="A2182" s="7">
        <v>44079</v>
      </c>
      <c r="B2182">
        <v>10512.530273</v>
      </c>
      <c r="C2182">
        <v>10581.571289</v>
      </c>
      <c r="D2182">
        <v>9946.6757809999999</v>
      </c>
      <c r="E2182">
        <v>10169.567383</v>
      </c>
      <c r="F2182">
        <v>10169.567383</v>
      </c>
      <c r="G2182">
        <v>44916565292</v>
      </c>
    </row>
    <row r="2183" spans="1:7" x14ac:dyDescent="0.25">
      <c r="A2183" s="7">
        <v>44080</v>
      </c>
      <c r="B2183">
        <v>10167.216796999999</v>
      </c>
      <c r="C2183">
        <v>10353.927734000001</v>
      </c>
      <c r="D2183">
        <v>10056.885742</v>
      </c>
      <c r="E2183">
        <v>10280.351563</v>
      </c>
      <c r="F2183">
        <v>10280.351563</v>
      </c>
      <c r="G2183">
        <v>37071460174</v>
      </c>
    </row>
    <row r="2184" spans="1:7" x14ac:dyDescent="0.25">
      <c r="A2184" s="7">
        <v>44081</v>
      </c>
      <c r="B2184">
        <v>10280.998046999999</v>
      </c>
      <c r="C2184">
        <v>10399.153319999999</v>
      </c>
      <c r="D2184">
        <v>9916.4931639999995</v>
      </c>
      <c r="E2184">
        <v>10369.563477</v>
      </c>
      <c r="F2184">
        <v>10369.563477</v>
      </c>
      <c r="G2184">
        <v>33703098409</v>
      </c>
    </row>
    <row r="2185" spans="1:7" x14ac:dyDescent="0.25">
      <c r="A2185" s="7">
        <v>44082</v>
      </c>
      <c r="B2185">
        <v>10369.306640999999</v>
      </c>
      <c r="C2185">
        <v>10414.775390999999</v>
      </c>
      <c r="D2185">
        <v>9945.1103519999997</v>
      </c>
      <c r="E2185">
        <v>10131.516602</v>
      </c>
      <c r="F2185">
        <v>10131.516602</v>
      </c>
      <c r="G2185">
        <v>33430927462</v>
      </c>
    </row>
    <row r="2186" spans="1:7" x14ac:dyDescent="0.25">
      <c r="A2186" s="7">
        <v>44083</v>
      </c>
      <c r="B2186">
        <v>10134.151367</v>
      </c>
      <c r="C2186">
        <v>10350.542969</v>
      </c>
      <c r="D2186">
        <v>10017.250977</v>
      </c>
      <c r="E2186">
        <v>10242.347656</v>
      </c>
      <c r="F2186">
        <v>10242.347656</v>
      </c>
      <c r="G2186">
        <v>24128292755</v>
      </c>
    </row>
    <row r="2187" spans="1:7" x14ac:dyDescent="0.25">
      <c r="A2187" s="7">
        <v>44084</v>
      </c>
      <c r="B2187">
        <v>10242.330078000001</v>
      </c>
      <c r="C2187">
        <v>10503.912109000001</v>
      </c>
      <c r="D2187">
        <v>10238.135742</v>
      </c>
      <c r="E2187">
        <v>10363.138671999999</v>
      </c>
      <c r="F2187">
        <v>10363.138671999999</v>
      </c>
      <c r="G2187">
        <v>54406443211</v>
      </c>
    </row>
    <row r="2188" spans="1:7" x14ac:dyDescent="0.25">
      <c r="A2188" s="7">
        <v>44085</v>
      </c>
      <c r="B2188">
        <v>10369.028319999999</v>
      </c>
      <c r="C2188">
        <v>10434.922852</v>
      </c>
      <c r="D2188">
        <v>10140.836914</v>
      </c>
      <c r="E2188">
        <v>10400.915039</v>
      </c>
      <c r="F2188">
        <v>10400.915039</v>
      </c>
      <c r="G2188">
        <v>45201121775</v>
      </c>
    </row>
    <row r="2189" spans="1:7" x14ac:dyDescent="0.25">
      <c r="A2189" s="7">
        <v>44086</v>
      </c>
      <c r="B2189">
        <v>10409.861328000001</v>
      </c>
      <c r="C2189">
        <v>10578.837890999999</v>
      </c>
      <c r="D2189">
        <v>10292.386719</v>
      </c>
      <c r="E2189">
        <v>10442.170898</v>
      </c>
      <c r="F2189">
        <v>10442.170898</v>
      </c>
      <c r="G2189">
        <v>36750077324</v>
      </c>
    </row>
    <row r="2190" spans="1:7" x14ac:dyDescent="0.25">
      <c r="A2190" s="7">
        <v>44087</v>
      </c>
      <c r="B2190">
        <v>10452.399414</v>
      </c>
      <c r="C2190">
        <v>10577.214844</v>
      </c>
      <c r="D2190">
        <v>10224.330078000001</v>
      </c>
      <c r="E2190">
        <v>10323.755859000001</v>
      </c>
      <c r="F2190">
        <v>10323.755859000001</v>
      </c>
      <c r="G2190">
        <v>36506852789</v>
      </c>
    </row>
    <row r="2191" spans="1:7" x14ac:dyDescent="0.25">
      <c r="A2191" s="7">
        <v>44088</v>
      </c>
      <c r="B2191">
        <v>10328.734375</v>
      </c>
      <c r="C2191">
        <v>10800.010742</v>
      </c>
      <c r="D2191">
        <v>10266.008789</v>
      </c>
      <c r="E2191">
        <v>10680.837890999999</v>
      </c>
      <c r="F2191">
        <v>10680.837890999999</v>
      </c>
      <c r="G2191">
        <v>35453581940</v>
      </c>
    </row>
    <row r="2192" spans="1:7" x14ac:dyDescent="0.25">
      <c r="A2192" s="7">
        <v>44089</v>
      </c>
      <c r="B2192">
        <v>10677.754883</v>
      </c>
      <c r="C2192">
        <v>10938.631836</v>
      </c>
      <c r="D2192">
        <v>10656.459961</v>
      </c>
      <c r="E2192">
        <v>10796.951171999999</v>
      </c>
      <c r="F2192">
        <v>10796.951171999999</v>
      </c>
      <c r="G2192">
        <v>32509451925</v>
      </c>
    </row>
    <row r="2193" spans="1:7" x14ac:dyDescent="0.25">
      <c r="A2193" s="7">
        <v>44090</v>
      </c>
      <c r="B2193">
        <v>10797.761719</v>
      </c>
      <c r="C2193">
        <v>11100.124023</v>
      </c>
      <c r="D2193">
        <v>10704.884765999999</v>
      </c>
      <c r="E2193">
        <v>10974.905273</v>
      </c>
      <c r="F2193">
        <v>10974.905273</v>
      </c>
      <c r="G2193">
        <v>30769986455</v>
      </c>
    </row>
    <row r="2194" spans="1:7" x14ac:dyDescent="0.25">
      <c r="A2194" s="7">
        <v>44091</v>
      </c>
      <c r="B2194">
        <v>10973.251953000001</v>
      </c>
      <c r="C2194">
        <v>11037.420898</v>
      </c>
      <c r="D2194">
        <v>10774.627930000001</v>
      </c>
      <c r="E2194">
        <v>10948.990234000001</v>
      </c>
      <c r="F2194">
        <v>10948.990234000001</v>
      </c>
      <c r="G2194">
        <v>38151810523</v>
      </c>
    </row>
    <row r="2195" spans="1:7" x14ac:dyDescent="0.25">
      <c r="A2195" s="7">
        <v>44092</v>
      </c>
      <c r="B2195">
        <v>10951.820313</v>
      </c>
      <c r="C2195">
        <v>11034.908203000001</v>
      </c>
      <c r="D2195">
        <v>10829.657227</v>
      </c>
      <c r="E2195">
        <v>10944.585938</v>
      </c>
      <c r="F2195">
        <v>10944.585938</v>
      </c>
      <c r="G2195">
        <v>26341903912</v>
      </c>
    </row>
    <row r="2196" spans="1:7" x14ac:dyDescent="0.25">
      <c r="A2196" s="7">
        <v>44093</v>
      </c>
      <c r="B2196">
        <v>10933.752930000001</v>
      </c>
      <c r="C2196">
        <v>11134.092773</v>
      </c>
      <c r="D2196">
        <v>10909.618164</v>
      </c>
      <c r="E2196">
        <v>11094.346680000001</v>
      </c>
      <c r="F2196">
        <v>11094.346680000001</v>
      </c>
      <c r="G2196">
        <v>22764204008</v>
      </c>
    </row>
    <row r="2197" spans="1:7" x14ac:dyDescent="0.25">
      <c r="A2197" s="7">
        <v>44094</v>
      </c>
      <c r="B2197">
        <v>11095.870117</v>
      </c>
      <c r="C2197">
        <v>11095.870117</v>
      </c>
      <c r="D2197">
        <v>10814.477539</v>
      </c>
      <c r="E2197">
        <v>10938.271484000001</v>
      </c>
      <c r="F2197">
        <v>10938.271484000001</v>
      </c>
      <c r="G2197">
        <v>24699523788</v>
      </c>
    </row>
    <row r="2198" spans="1:7" x14ac:dyDescent="0.25">
      <c r="A2198" s="7">
        <v>44095</v>
      </c>
      <c r="B2198">
        <v>10934.925781</v>
      </c>
      <c r="C2198">
        <v>10988.304688</v>
      </c>
      <c r="D2198">
        <v>10380.260742</v>
      </c>
      <c r="E2198">
        <v>10462.259765999999</v>
      </c>
      <c r="F2198">
        <v>10462.259765999999</v>
      </c>
      <c r="G2198">
        <v>28884999244</v>
      </c>
    </row>
    <row r="2199" spans="1:7" x14ac:dyDescent="0.25">
      <c r="A2199" s="7">
        <v>44096</v>
      </c>
      <c r="B2199">
        <v>10459.624023</v>
      </c>
      <c r="C2199">
        <v>10568.077148</v>
      </c>
      <c r="D2199">
        <v>10382.726563</v>
      </c>
      <c r="E2199">
        <v>10538.459961</v>
      </c>
      <c r="F2199">
        <v>10538.459961</v>
      </c>
      <c r="G2199">
        <v>23621787804</v>
      </c>
    </row>
    <row r="2200" spans="1:7" x14ac:dyDescent="0.25">
      <c r="A2200" s="7">
        <v>44097</v>
      </c>
      <c r="B2200">
        <v>10539.457031</v>
      </c>
      <c r="C2200">
        <v>10637.847656</v>
      </c>
      <c r="D2200">
        <v>10185.774414</v>
      </c>
      <c r="E2200">
        <v>10225.864258</v>
      </c>
      <c r="F2200">
        <v>10225.864258</v>
      </c>
      <c r="G2200">
        <v>22986733997</v>
      </c>
    </row>
    <row r="2201" spans="1:7" x14ac:dyDescent="0.25">
      <c r="A2201" s="7">
        <v>44098</v>
      </c>
      <c r="B2201">
        <v>10227.479492</v>
      </c>
      <c r="C2201">
        <v>10765.794921999999</v>
      </c>
      <c r="D2201">
        <v>10215.205078000001</v>
      </c>
      <c r="E2201">
        <v>10745.548828000001</v>
      </c>
      <c r="F2201">
        <v>10745.548828000001</v>
      </c>
      <c r="G2201">
        <v>23017536742</v>
      </c>
    </row>
    <row r="2202" spans="1:7" x14ac:dyDescent="0.25">
      <c r="A2202" s="7">
        <v>44099</v>
      </c>
      <c r="B2202">
        <v>10747.472656</v>
      </c>
      <c r="C2202">
        <v>10757.548828000001</v>
      </c>
      <c r="D2202">
        <v>10594.047852</v>
      </c>
      <c r="E2202">
        <v>10702.290039</v>
      </c>
      <c r="F2202">
        <v>10702.290039</v>
      </c>
      <c r="G2202">
        <v>21232549821</v>
      </c>
    </row>
    <row r="2203" spans="1:7" x14ac:dyDescent="0.25">
      <c r="A2203" s="7">
        <v>44100</v>
      </c>
      <c r="B2203">
        <v>10702.237305000001</v>
      </c>
      <c r="C2203">
        <v>10778.5</v>
      </c>
      <c r="D2203">
        <v>10682.082031</v>
      </c>
      <c r="E2203">
        <v>10754.4375</v>
      </c>
      <c r="F2203">
        <v>10754.4375</v>
      </c>
      <c r="G2203">
        <v>18105012128</v>
      </c>
    </row>
    <row r="2204" spans="1:7" x14ac:dyDescent="0.25">
      <c r="A2204" s="7">
        <v>44101</v>
      </c>
      <c r="B2204">
        <v>10752.939453000001</v>
      </c>
      <c r="C2204">
        <v>10804.732421999999</v>
      </c>
      <c r="D2204">
        <v>10643.458008</v>
      </c>
      <c r="E2204">
        <v>10774.426758</v>
      </c>
      <c r="F2204">
        <v>10774.426758</v>
      </c>
      <c r="G2204">
        <v>18016880214</v>
      </c>
    </row>
    <row r="2205" spans="1:7" x14ac:dyDescent="0.25">
      <c r="A2205" s="7">
        <v>44102</v>
      </c>
      <c r="B2205">
        <v>10771.641602</v>
      </c>
      <c r="C2205">
        <v>10949.123046999999</v>
      </c>
      <c r="D2205">
        <v>10716.676758</v>
      </c>
      <c r="E2205">
        <v>10721.327148</v>
      </c>
      <c r="F2205">
        <v>10721.327148</v>
      </c>
      <c r="G2205">
        <v>22720365389</v>
      </c>
    </row>
    <row r="2206" spans="1:7" x14ac:dyDescent="0.25">
      <c r="A2206" s="7">
        <v>44103</v>
      </c>
      <c r="B2206">
        <v>10712.462890999999</v>
      </c>
      <c r="C2206">
        <v>10858.939453000001</v>
      </c>
      <c r="D2206">
        <v>10665.344727</v>
      </c>
      <c r="E2206">
        <v>10848.830078000001</v>
      </c>
      <c r="F2206">
        <v>10848.830078000001</v>
      </c>
      <c r="G2206">
        <v>20459870042</v>
      </c>
    </row>
    <row r="2207" spans="1:7" x14ac:dyDescent="0.25">
      <c r="A2207" s="7">
        <v>44104</v>
      </c>
      <c r="B2207">
        <v>10845.411133</v>
      </c>
      <c r="C2207">
        <v>10856.528319999999</v>
      </c>
      <c r="D2207">
        <v>10689.670898</v>
      </c>
      <c r="E2207">
        <v>10787.618164</v>
      </c>
      <c r="F2207">
        <v>10787.618164</v>
      </c>
      <c r="G2207">
        <v>20759622010</v>
      </c>
    </row>
    <row r="2208" spans="1:7" x14ac:dyDescent="0.25">
      <c r="A2208" s="7">
        <v>44105</v>
      </c>
      <c r="B2208">
        <v>10785.010742</v>
      </c>
      <c r="C2208">
        <v>10915.84375</v>
      </c>
      <c r="D2208">
        <v>10493.552734000001</v>
      </c>
      <c r="E2208">
        <v>10623.330078000001</v>
      </c>
      <c r="F2208">
        <v>10623.330078000001</v>
      </c>
      <c r="G2208">
        <v>27178227816</v>
      </c>
    </row>
    <row r="2209" spans="1:7" x14ac:dyDescent="0.25">
      <c r="A2209" s="7">
        <v>44106</v>
      </c>
      <c r="B2209">
        <v>10624.390625</v>
      </c>
      <c r="C2209">
        <v>10662.813477</v>
      </c>
      <c r="D2209">
        <v>10440.311523</v>
      </c>
      <c r="E2209">
        <v>10585.164063</v>
      </c>
      <c r="F2209">
        <v>10585.164063</v>
      </c>
      <c r="G2209">
        <v>23127839259</v>
      </c>
    </row>
    <row r="2210" spans="1:7" x14ac:dyDescent="0.25">
      <c r="A2210" s="7">
        <v>44107</v>
      </c>
      <c r="B2210">
        <v>10583.806640999999</v>
      </c>
      <c r="C2210">
        <v>10614.091796999999</v>
      </c>
      <c r="D2210">
        <v>10527.978515999999</v>
      </c>
      <c r="E2210">
        <v>10565.493164</v>
      </c>
      <c r="F2210">
        <v>10565.493164</v>
      </c>
      <c r="G2210">
        <v>17094010304</v>
      </c>
    </row>
    <row r="2211" spans="1:7" x14ac:dyDescent="0.25">
      <c r="A2211" s="7">
        <v>44108</v>
      </c>
      <c r="B2211">
        <v>10567.919921999999</v>
      </c>
      <c r="C2211">
        <v>10700.791015999999</v>
      </c>
      <c r="D2211">
        <v>10531.342773</v>
      </c>
      <c r="E2211">
        <v>10684.428711</v>
      </c>
      <c r="F2211">
        <v>10684.428711</v>
      </c>
      <c r="G2211">
        <v>17546792792</v>
      </c>
    </row>
    <row r="2212" spans="1:7" x14ac:dyDescent="0.25">
      <c r="A2212" s="7">
        <v>44109</v>
      </c>
      <c r="B2212">
        <v>10688.034180000001</v>
      </c>
      <c r="C2212">
        <v>10804.000977</v>
      </c>
      <c r="D2212">
        <v>10646.443359000001</v>
      </c>
      <c r="E2212">
        <v>10804.000977</v>
      </c>
      <c r="F2212">
        <v>10804.000977</v>
      </c>
      <c r="G2212">
        <v>19385191766</v>
      </c>
    </row>
    <row r="2213" spans="1:7" x14ac:dyDescent="0.25">
      <c r="A2213" s="7">
        <v>44110</v>
      </c>
      <c r="B2213">
        <v>10799.778319999999</v>
      </c>
      <c r="C2213">
        <v>10803.456055000001</v>
      </c>
      <c r="D2213">
        <v>10565.197265999999</v>
      </c>
      <c r="E2213">
        <v>10621.664063</v>
      </c>
      <c r="F2213">
        <v>10621.664063</v>
      </c>
      <c r="G2213">
        <v>22264958686</v>
      </c>
    </row>
    <row r="2214" spans="1:7" x14ac:dyDescent="0.25">
      <c r="A2214" s="7">
        <v>44111</v>
      </c>
      <c r="B2214">
        <v>10619.803711</v>
      </c>
      <c r="C2214">
        <v>10687.268555000001</v>
      </c>
      <c r="D2214">
        <v>10591.963867</v>
      </c>
      <c r="E2214">
        <v>10679.136719</v>
      </c>
      <c r="F2214">
        <v>10679.136719</v>
      </c>
      <c r="G2214">
        <v>17634388529</v>
      </c>
    </row>
    <row r="2215" spans="1:7" x14ac:dyDescent="0.25">
      <c r="A2215" s="7">
        <v>44112</v>
      </c>
      <c r="B2215">
        <v>10677.625</v>
      </c>
      <c r="C2215">
        <v>10939.799805000001</v>
      </c>
      <c r="D2215">
        <v>10569.823242</v>
      </c>
      <c r="E2215">
        <v>10923.627930000001</v>
      </c>
      <c r="F2215">
        <v>10923.627930000001</v>
      </c>
      <c r="G2215">
        <v>21962121001</v>
      </c>
    </row>
    <row r="2216" spans="1:7" x14ac:dyDescent="0.25">
      <c r="A2216" s="7">
        <v>44113</v>
      </c>
    </row>
    <row r="2217" spans="1:7" x14ac:dyDescent="0.25">
      <c r="A2217" s="7">
        <v>44114</v>
      </c>
      <c r="B2217">
        <v>11059.142578000001</v>
      </c>
      <c r="C2217">
        <v>11442.210938</v>
      </c>
      <c r="D2217">
        <v>11056.940430000001</v>
      </c>
      <c r="E2217">
        <v>11296.361328000001</v>
      </c>
      <c r="F2217">
        <v>11296.361328000001</v>
      </c>
      <c r="G2217">
        <v>22877978588</v>
      </c>
    </row>
    <row r="2218" spans="1:7" x14ac:dyDescent="0.25">
      <c r="A2218" s="7">
        <v>44115</v>
      </c>
      <c r="B2218">
        <v>11296.082031</v>
      </c>
      <c r="C2218">
        <v>11428.813477</v>
      </c>
      <c r="D2218">
        <v>11288.627930000001</v>
      </c>
      <c r="E2218">
        <v>11384.181640999999</v>
      </c>
      <c r="F2218">
        <v>11384.181640999999</v>
      </c>
      <c r="G2218">
        <v>19968627060</v>
      </c>
    </row>
    <row r="2219" spans="1:7" x14ac:dyDescent="0.25">
      <c r="A2219" s="7">
        <v>44116</v>
      </c>
    </row>
    <row r="2220" spans="1:7" x14ac:dyDescent="0.25">
      <c r="A2220" s="7">
        <v>44117</v>
      </c>
    </row>
    <row r="2221" spans="1:7" x14ac:dyDescent="0.25">
      <c r="A2221" s="7">
        <v>44118</v>
      </c>
      <c r="B2221">
        <v>11429.047852</v>
      </c>
      <c r="C2221">
        <v>11539.977539</v>
      </c>
      <c r="D2221">
        <v>11307.831055000001</v>
      </c>
      <c r="E2221">
        <v>11429.506836</v>
      </c>
      <c r="F2221">
        <v>11429.506836</v>
      </c>
      <c r="G2221">
        <v>24103426719</v>
      </c>
    </row>
    <row r="2222" spans="1:7" x14ac:dyDescent="0.25">
      <c r="A2222" s="7">
        <v>44119</v>
      </c>
      <c r="B2222">
        <v>11426.602539</v>
      </c>
      <c r="C2222">
        <v>11569.914063</v>
      </c>
      <c r="D2222">
        <v>11303.603515999999</v>
      </c>
      <c r="E2222">
        <v>11495.349609000001</v>
      </c>
      <c r="F2222">
        <v>11495.349609000001</v>
      </c>
      <c r="G2222">
        <v>24487233058</v>
      </c>
    </row>
    <row r="2223" spans="1:7" x14ac:dyDescent="0.25">
      <c r="A2223" s="7">
        <v>44120</v>
      </c>
      <c r="B2223">
        <v>11502.828125</v>
      </c>
      <c r="C2223">
        <v>11540.061523</v>
      </c>
      <c r="D2223">
        <v>11223.012694999999</v>
      </c>
      <c r="E2223">
        <v>11322.123046999999</v>
      </c>
      <c r="F2223">
        <v>11322.123046999999</v>
      </c>
      <c r="G2223">
        <v>25635480772</v>
      </c>
    </row>
    <row r="2224" spans="1:7" x14ac:dyDescent="0.25">
      <c r="A2224" s="7">
        <v>44121</v>
      </c>
      <c r="B2224">
        <v>11322.123046999999</v>
      </c>
      <c r="C2224">
        <v>11386.261719</v>
      </c>
      <c r="D2224">
        <v>11285.345703000001</v>
      </c>
      <c r="E2224">
        <v>11358.101563</v>
      </c>
      <c r="F2224">
        <v>11358.101563</v>
      </c>
      <c r="G2224">
        <v>19130430174</v>
      </c>
    </row>
    <row r="2225" spans="1:7" x14ac:dyDescent="0.25">
      <c r="A2225" s="7">
        <v>44122</v>
      </c>
      <c r="B2225">
        <v>11355.982421999999</v>
      </c>
      <c r="C2225">
        <v>11483.359375</v>
      </c>
      <c r="D2225">
        <v>11347.578125</v>
      </c>
      <c r="E2225">
        <v>11483.359375</v>
      </c>
      <c r="F2225">
        <v>11483.359375</v>
      </c>
      <c r="G2225">
        <v>18283314340</v>
      </c>
    </row>
    <row r="2226" spans="1:7" x14ac:dyDescent="0.25">
      <c r="A2226" s="7">
        <v>44123</v>
      </c>
      <c r="B2226">
        <v>11495.038086</v>
      </c>
      <c r="C2226">
        <v>11799.092773</v>
      </c>
      <c r="D2226">
        <v>11408.290039</v>
      </c>
      <c r="E2226">
        <v>11742.037109000001</v>
      </c>
      <c r="F2226">
        <v>11742.037109000001</v>
      </c>
      <c r="G2226">
        <v>23860769928</v>
      </c>
    </row>
    <row r="2227" spans="1:7" x14ac:dyDescent="0.25">
      <c r="A2227" s="7">
        <v>44124</v>
      </c>
      <c r="B2227">
        <v>11745.974609000001</v>
      </c>
      <c r="C2227">
        <v>11999.917969</v>
      </c>
      <c r="D2227">
        <v>11681.480469</v>
      </c>
      <c r="E2227">
        <v>11916.334961</v>
      </c>
      <c r="F2227">
        <v>11916.334961</v>
      </c>
      <c r="G2227">
        <v>30915821592</v>
      </c>
    </row>
    <row r="2228" spans="1:7" x14ac:dyDescent="0.25">
      <c r="A2228" s="7">
        <v>44125</v>
      </c>
      <c r="B2228">
        <v>11913.077148</v>
      </c>
      <c r="C2228">
        <v>13184.566406</v>
      </c>
      <c r="D2228">
        <v>11900.928711</v>
      </c>
      <c r="E2228">
        <v>12823.689453000001</v>
      </c>
      <c r="F2228">
        <v>12823.689453000001</v>
      </c>
      <c r="G2228">
        <v>43414712626</v>
      </c>
    </row>
    <row r="2229" spans="1:7" x14ac:dyDescent="0.25">
      <c r="A2229" s="7">
        <v>44126</v>
      </c>
      <c r="B2229">
        <v>12801.635742</v>
      </c>
      <c r="C2229">
        <v>13161.59375</v>
      </c>
      <c r="D2229">
        <v>12717.09375</v>
      </c>
      <c r="E2229">
        <v>12965.891602</v>
      </c>
      <c r="F2229">
        <v>12965.891602</v>
      </c>
      <c r="G2229">
        <v>34729759598</v>
      </c>
    </row>
    <row r="2230" spans="1:7" x14ac:dyDescent="0.25">
      <c r="A2230" s="7">
        <v>44127</v>
      </c>
      <c r="B2230">
        <v>12971.548828000001</v>
      </c>
      <c r="C2230">
        <v>13015.961914</v>
      </c>
      <c r="D2230">
        <v>12752.647461</v>
      </c>
      <c r="E2230">
        <v>12931.539063</v>
      </c>
      <c r="F2230">
        <v>12931.539063</v>
      </c>
      <c r="G2230">
        <v>28974975003</v>
      </c>
    </row>
    <row r="2231" spans="1:7" x14ac:dyDescent="0.25">
      <c r="A2231" s="7">
        <v>44128</v>
      </c>
      <c r="B2231">
        <v>12931.574219</v>
      </c>
      <c r="C2231">
        <v>13145.066406</v>
      </c>
      <c r="D2231">
        <v>12885.747069999999</v>
      </c>
      <c r="E2231">
        <v>13108.0625</v>
      </c>
      <c r="F2231">
        <v>13108.0625</v>
      </c>
      <c r="G2231">
        <v>24542317940</v>
      </c>
    </row>
    <row r="2232" spans="1:7" x14ac:dyDescent="0.25">
      <c r="A2232" s="7">
        <v>44129</v>
      </c>
      <c r="B2232">
        <v>13108.063477</v>
      </c>
      <c r="C2232">
        <v>13329.183594</v>
      </c>
      <c r="D2232">
        <v>12910.061523</v>
      </c>
      <c r="E2232">
        <v>13031.173828000001</v>
      </c>
      <c r="F2232">
        <v>13031.173828000001</v>
      </c>
      <c r="G2232">
        <v>24406920575</v>
      </c>
    </row>
    <row r="2233" spans="1:7" x14ac:dyDescent="0.25">
      <c r="A2233" s="7">
        <v>44130</v>
      </c>
      <c r="B2233">
        <v>13031.201171999999</v>
      </c>
      <c r="C2233">
        <v>13225.297852</v>
      </c>
      <c r="D2233">
        <v>12822.382813</v>
      </c>
      <c r="E2233">
        <v>13075.248046999999</v>
      </c>
      <c r="F2233">
        <v>13075.248046999999</v>
      </c>
      <c r="G2233">
        <v>29461458313</v>
      </c>
    </row>
    <row r="2234" spans="1:7" x14ac:dyDescent="0.25">
      <c r="A2234" s="7">
        <v>44131</v>
      </c>
      <c r="B2234">
        <v>13075.242188</v>
      </c>
      <c r="C2234">
        <v>13759.668944999999</v>
      </c>
      <c r="D2234">
        <v>13060.837890999999</v>
      </c>
      <c r="E2234">
        <v>13654.21875</v>
      </c>
      <c r="F2234">
        <v>13654.21875</v>
      </c>
      <c r="G2234">
        <v>33749878156</v>
      </c>
    </row>
    <row r="2235" spans="1:7" x14ac:dyDescent="0.25">
      <c r="A2235" s="7">
        <v>44132</v>
      </c>
      <c r="B2235">
        <v>13654.214844</v>
      </c>
      <c r="C2235">
        <v>13837.695313</v>
      </c>
      <c r="D2235">
        <v>12932.250977</v>
      </c>
      <c r="E2235">
        <v>13271.285156</v>
      </c>
      <c r="F2235">
        <v>13271.285156</v>
      </c>
      <c r="G2235">
        <v>35867318895</v>
      </c>
    </row>
    <row r="2236" spans="1:7" x14ac:dyDescent="0.25">
      <c r="A2236" s="7">
        <v>44133</v>
      </c>
      <c r="B2236">
        <v>13271.298828000001</v>
      </c>
      <c r="C2236">
        <v>13612.047852</v>
      </c>
      <c r="D2236">
        <v>12980.059569999999</v>
      </c>
      <c r="E2236">
        <v>13437.882813</v>
      </c>
      <c r="F2236">
        <v>13437.882813</v>
      </c>
      <c r="G2236">
        <v>56499499598</v>
      </c>
    </row>
    <row r="2237" spans="1:7" x14ac:dyDescent="0.25">
      <c r="A2237" s="7">
        <v>44134</v>
      </c>
      <c r="B2237">
        <v>13437.874023</v>
      </c>
      <c r="C2237">
        <v>13651.516602</v>
      </c>
      <c r="D2237">
        <v>13136.198242</v>
      </c>
      <c r="E2237">
        <v>13546.522461</v>
      </c>
      <c r="F2237">
        <v>13546.522461</v>
      </c>
      <c r="G2237">
        <v>30581485201</v>
      </c>
    </row>
    <row r="2238" spans="1:7" x14ac:dyDescent="0.25">
      <c r="A2238" s="7">
        <v>44135</v>
      </c>
      <c r="B2238">
        <v>13546.532227</v>
      </c>
      <c r="C2238">
        <v>14028.213867</v>
      </c>
      <c r="D2238">
        <v>13457.530273</v>
      </c>
      <c r="E2238">
        <v>13780.995117</v>
      </c>
      <c r="F2238">
        <v>13780.995117</v>
      </c>
      <c r="G2238">
        <v>30306464719</v>
      </c>
    </row>
    <row r="2239" spans="1:7" x14ac:dyDescent="0.25">
      <c r="A2239" s="7">
        <v>44136</v>
      </c>
      <c r="B2239">
        <v>13780.995117</v>
      </c>
      <c r="C2239">
        <v>13862.033203000001</v>
      </c>
      <c r="D2239">
        <v>13628.377930000001</v>
      </c>
      <c r="E2239">
        <v>13737.109375</v>
      </c>
      <c r="F2239">
        <v>13737.109375</v>
      </c>
      <c r="G2239">
        <v>24453857900</v>
      </c>
    </row>
    <row r="2240" spans="1:7" x14ac:dyDescent="0.25">
      <c r="A2240" s="7">
        <v>44137</v>
      </c>
      <c r="B2240">
        <v>13737.032227</v>
      </c>
      <c r="C2240">
        <v>13808.323242</v>
      </c>
      <c r="D2240">
        <v>13243.160156</v>
      </c>
      <c r="E2240">
        <v>13550.489258</v>
      </c>
      <c r="F2240">
        <v>13550.489258</v>
      </c>
      <c r="G2240">
        <v>30771455468</v>
      </c>
    </row>
    <row r="2241" spans="1:7" x14ac:dyDescent="0.25">
      <c r="A2241" s="7">
        <v>44138</v>
      </c>
      <c r="B2241">
        <v>13550.451171999999</v>
      </c>
      <c r="C2241">
        <v>13984.981444999999</v>
      </c>
      <c r="D2241">
        <v>13325.441406</v>
      </c>
      <c r="E2241">
        <v>13950.300781</v>
      </c>
      <c r="F2241">
        <v>13950.300781</v>
      </c>
      <c r="G2241">
        <v>29869951617</v>
      </c>
    </row>
    <row r="2242" spans="1:7" x14ac:dyDescent="0.25">
      <c r="A2242" s="7">
        <v>44139</v>
      </c>
      <c r="B2242">
        <v>13950.488281</v>
      </c>
      <c r="C2242">
        <v>14218.766602</v>
      </c>
      <c r="D2242">
        <v>13580.471680000001</v>
      </c>
      <c r="E2242">
        <v>14133.707031</v>
      </c>
      <c r="F2242">
        <v>14133.707031</v>
      </c>
      <c r="G2242">
        <v>35116364962</v>
      </c>
    </row>
    <row r="2243" spans="1:7" x14ac:dyDescent="0.25">
      <c r="A2243" s="7">
        <v>44140</v>
      </c>
      <c r="B2243">
        <v>14133.733398</v>
      </c>
      <c r="C2243">
        <v>15706.404296999999</v>
      </c>
      <c r="D2243">
        <v>14102.088867</v>
      </c>
      <c r="E2243">
        <v>15579.848633</v>
      </c>
      <c r="F2243">
        <v>15579.848633</v>
      </c>
      <c r="G2243">
        <v>40856321439</v>
      </c>
    </row>
    <row r="2244" spans="1:7" x14ac:dyDescent="0.25">
      <c r="A2244" s="7">
        <v>44141</v>
      </c>
      <c r="B2244">
        <v>15579.729492</v>
      </c>
      <c r="C2244">
        <v>15903.4375</v>
      </c>
      <c r="D2244">
        <v>15226.839844</v>
      </c>
      <c r="E2244">
        <v>15565.880859000001</v>
      </c>
      <c r="F2244">
        <v>15565.880859000001</v>
      </c>
      <c r="G2244">
        <v>39837841971</v>
      </c>
    </row>
    <row r="2245" spans="1:7" x14ac:dyDescent="0.25">
      <c r="A2245" s="7">
        <v>44142</v>
      </c>
      <c r="B2245">
        <v>15565.880859000001</v>
      </c>
      <c r="C2245">
        <v>15737.095703000001</v>
      </c>
      <c r="D2245">
        <v>14423.203125</v>
      </c>
      <c r="E2245">
        <v>14833.753906</v>
      </c>
      <c r="F2245">
        <v>14833.753906</v>
      </c>
      <c r="G2245">
        <v>35024953706</v>
      </c>
    </row>
    <row r="2246" spans="1:7" x14ac:dyDescent="0.25">
      <c r="A2246" s="7">
        <v>44143</v>
      </c>
      <c r="B2246">
        <v>14833.753906</v>
      </c>
      <c r="C2246">
        <v>15637.320313</v>
      </c>
      <c r="D2246">
        <v>14744.110352</v>
      </c>
      <c r="E2246">
        <v>15479.567383</v>
      </c>
      <c r="F2246">
        <v>15479.567383</v>
      </c>
      <c r="G2246">
        <v>26632075029</v>
      </c>
    </row>
    <row r="2247" spans="1:7" x14ac:dyDescent="0.25">
      <c r="A2247" s="7">
        <v>44144</v>
      </c>
      <c r="B2247">
        <v>15479.595703000001</v>
      </c>
      <c r="C2247">
        <v>15785.136719</v>
      </c>
      <c r="D2247">
        <v>14865.529296999999</v>
      </c>
      <c r="E2247">
        <v>15332.315430000001</v>
      </c>
      <c r="F2247">
        <v>15332.315430000001</v>
      </c>
      <c r="G2247">
        <v>34149115566</v>
      </c>
    </row>
    <row r="2248" spans="1:7" x14ac:dyDescent="0.25">
      <c r="A2248" s="7">
        <v>44145</v>
      </c>
      <c r="B2248">
        <v>15332.350586</v>
      </c>
      <c r="C2248">
        <v>15450.329102</v>
      </c>
      <c r="D2248">
        <v>15124.959961</v>
      </c>
      <c r="E2248">
        <v>15290.902344</v>
      </c>
      <c r="F2248">
        <v>15290.902344</v>
      </c>
      <c r="G2248">
        <v>25574938143</v>
      </c>
    </row>
    <row r="2249" spans="1:7" x14ac:dyDescent="0.25">
      <c r="A2249" s="7">
        <v>44146</v>
      </c>
      <c r="B2249">
        <v>15290.909180000001</v>
      </c>
      <c r="C2249">
        <v>15916.260742</v>
      </c>
      <c r="D2249">
        <v>15290.006836</v>
      </c>
      <c r="E2249">
        <v>15701.339844</v>
      </c>
      <c r="F2249">
        <v>15701.339844</v>
      </c>
      <c r="G2249">
        <v>29772374934</v>
      </c>
    </row>
    <row r="2250" spans="1:7" x14ac:dyDescent="0.25">
      <c r="A2250" s="7">
        <v>44147</v>
      </c>
      <c r="B2250">
        <v>15701.298828000001</v>
      </c>
      <c r="C2250">
        <v>16305.003906</v>
      </c>
      <c r="D2250">
        <v>15534.771484000001</v>
      </c>
      <c r="E2250">
        <v>16276.34375</v>
      </c>
      <c r="F2250">
        <v>16276.34375</v>
      </c>
      <c r="G2250">
        <v>34175758344</v>
      </c>
    </row>
    <row r="2251" spans="1:7" x14ac:dyDescent="0.25">
      <c r="A2251" s="7">
        <v>44148</v>
      </c>
      <c r="B2251">
        <v>16276.440430000001</v>
      </c>
      <c r="C2251">
        <v>16463.177734000001</v>
      </c>
      <c r="D2251">
        <v>15992.152344</v>
      </c>
      <c r="E2251">
        <v>16317.808594</v>
      </c>
      <c r="F2251">
        <v>16317.808594</v>
      </c>
      <c r="G2251">
        <v>31599492172</v>
      </c>
    </row>
    <row r="2252" spans="1:7" x14ac:dyDescent="0.25">
      <c r="A2252" s="7">
        <v>44149</v>
      </c>
      <c r="B2252">
        <v>16317.808594</v>
      </c>
      <c r="C2252">
        <v>16317.808594</v>
      </c>
      <c r="D2252">
        <v>15749.193359000001</v>
      </c>
      <c r="E2252">
        <v>16068.138671999999</v>
      </c>
      <c r="F2252">
        <v>16068.138671999999</v>
      </c>
      <c r="G2252">
        <v>27481710135</v>
      </c>
    </row>
    <row r="2253" spans="1:7" x14ac:dyDescent="0.25">
      <c r="A2253" s="7">
        <v>44150</v>
      </c>
      <c r="B2253">
        <v>16068.139648</v>
      </c>
      <c r="C2253">
        <v>16123.110352</v>
      </c>
      <c r="D2253">
        <v>15793.534180000001</v>
      </c>
      <c r="E2253">
        <v>15955.587890999999</v>
      </c>
      <c r="F2253">
        <v>15955.587890999999</v>
      </c>
      <c r="G2253">
        <v>23653867583</v>
      </c>
    </row>
    <row r="2254" spans="1:7" x14ac:dyDescent="0.25">
      <c r="A2254" s="7">
        <v>44151</v>
      </c>
      <c r="B2254">
        <v>15955.577148</v>
      </c>
      <c r="C2254">
        <v>16816.181640999999</v>
      </c>
      <c r="D2254">
        <v>15880.706055000001</v>
      </c>
      <c r="E2254">
        <v>16716.111327999999</v>
      </c>
      <c r="F2254">
        <v>16716.111327999999</v>
      </c>
      <c r="G2254">
        <v>31526766675</v>
      </c>
    </row>
    <row r="2255" spans="1:7" x14ac:dyDescent="0.25">
      <c r="A2255" s="7">
        <v>44152</v>
      </c>
      <c r="B2255">
        <v>16685.691406000002</v>
      </c>
      <c r="C2255">
        <v>17782.919922000001</v>
      </c>
      <c r="D2255">
        <v>16564.544922000001</v>
      </c>
      <c r="E2255">
        <v>17645.40625</v>
      </c>
      <c r="F2255">
        <v>17645.40625</v>
      </c>
      <c r="G2255">
        <v>39006849170</v>
      </c>
    </row>
    <row r="2256" spans="1:7" x14ac:dyDescent="0.25">
      <c r="A2256" s="7">
        <v>44153</v>
      </c>
      <c r="B2256">
        <v>17645.191406000002</v>
      </c>
      <c r="C2256">
        <v>18393.949218999998</v>
      </c>
      <c r="D2256">
        <v>17352.90625</v>
      </c>
      <c r="E2256">
        <v>17804.005859000001</v>
      </c>
      <c r="F2256">
        <v>17804.005859000001</v>
      </c>
      <c r="G2256">
        <v>49064800278</v>
      </c>
    </row>
    <row r="2257" spans="1:7" x14ac:dyDescent="0.25">
      <c r="A2257" s="7">
        <v>44154</v>
      </c>
      <c r="B2257">
        <v>17803.861327999999</v>
      </c>
      <c r="C2257">
        <v>18119.546875</v>
      </c>
      <c r="D2257">
        <v>17382.554688</v>
      </c>
      <c r="E2257">
        <v>17817.089843999998</v>
      </c>
      <c r="F2257">
        <v>17817.089843999998</v>
      </c>
      <c r="G2257">
        <v>36985055355</v>
      </c>
    </row>
    <row r="2258" spans="1:7" x14ac:dyDescent="0.25">
      <c r="A2258" s="7">
        <v>44155</v>
      </c>
      <c r="B2258">
        <v>17817.083984000001</v>
      </c>
      <c r="C2258">
        <v>18773.226563</v>
      </c>
      <c r="D2258">
        <v>17765.794922000001</v>
      </c>
      <c r="E2258">
        <v>18621.314452999999</v>
      </c>
      <c r="F2258">
        <v>18621.314452999999</v>
      </c>
      <c r="G2258">
        <v>36992873940</v>
      </c>
    </row>
    <row r="2259" spans="1:7" x14ac:dyDescent="0.25">
      <c r="A2259" s="7">
        <v>44156</v>
      </c>
      <c r="B2259">
        <v>18621.316406000002</v>
      </c>
      <c r="C2259">
        <v>18936.621093999998</v>
      </c>
      <c r="D2259">
        <v>18444.359375</v>
      </c>
      <c r="E2259">
        <v>18642.232422000001</v>
      </c>
      <c r="F2259">
        <v>18642.232422000001</v>
      </c>
      <c r="G2259">
        <v>39650210707</v>
      </c>
    </row>
    <row r="2260" spans="1:7" x14ac:dyDescent="0.25">
      <c r="A2260" s="7">
        <v>44157</v>
      </c>
      <c r="B2260">
        <v>18642.232422000001</v>
      </c>
      <c r="C2260">
        <v>18688.96875</v>
      </c>
      <c r="D2260">
        <v>17671.384765999999</v>
      </c>
      <c r="E2260">
        <v>18370.001952999999</v>
      </c>
      <c r="F2260">
        <v>18370.001952999999</v>
      </c>
      <c r="G2260">
        <v>41280434226</v>
      </c>
    </row>
    <row r="2261" spans="1:7" x14ac:dyDescent="0.25">
      <c r="A2261" s="7">
        <v>44158</v>
      </c>
      <c r="B2261">
        <v>18370.017577999999</v>
      </c>
      <c r="C2261">
        <v>18711.425781000002</v>
      </c>
      <c r="D2261">
        <v>18000.796875</v>
      </c>
      <c r="E2261">
        <v>18364.121093999998</v>
      </c>
      <c r="F2261">
        <v>18364.121093999998</v>
      </c>
      <c r="G2261">
        <v>42741112308</v>
      </c>
    </row>
    <row r="2262" spans="1:7" x14ac:dyDescent="0.25">
      <c r="A2262" s="7">
        <v>44159</v>
      </c>
      <c r="B2262">
        <v>18365.015625</v>
      </c>
      <c r="C2262">
        <v>19348.271484000001</v>
      </c>
      <c r="D2262">
        <v>18128.65625</v>
      </c>
      <c r="E2262">
        <v>19107.464843999998</v>
      </c>
      <c r="F2262">
        <v>19107.464843999998</v>
      </c>
      <c r="G2262">
        <v>51469565009</v>
      </c>
    </row>
    <row r="2263" spans="1:7" x14ac:dyDescent="0.25">
      <c r="A2263" s="7">
        <v>44160</v>
      </c>
      <c r="B2263">
        <v>19104.410156000002</v>
      </c>
      <c r="C2263">
        <v>19390.964843999998</v>
      </c>
      <c r="D2263">
        <v>18581.146484000001</v>
      </c>
      <c r="E2263">
        <v>18732.121093999998</v>
      </c>
      <c r="F2263">
        <v>18732.121093999998</v>
      </c>
      <c r="G2263">
        <v>43710357371</v>
      </c>
    </row>
    <row r="2264" spans="1:7" x14ac:dyDescent="0.25">
      <c r="A2264" s="7">
        <v>44161</v>
      </c>
      <c r="B2264">
        <v>18729.839843999998</v>
      </c>
      <c r="C2264">
        <v>18866.285156000002</v>
      </c>
      <c r="D2264">
        <v>16351.035156</v>
      </c>
      <c r="E2264">
        <v>17150.623047000001</v>
      </c>
      <c r="F2264">
        <v>17150.623047000001</v>
      </c>
      <c r="G2264">
        <v>61396835737</v>
      </c>
    </row>
    <row r="2265" spans="1:7" x14ac:dyDescent="0.25">
      <c r="A2265" s="7">
        <v>44162</v>
      </c>
      <c r="B2265">
        <v>17153.914063</v>
      </c>
      <c r="C2265">
        <v>17445.023438</v>
      </c>
      <c r="D2265">
        <v>16526.423827999999</v>
      </c>
      <c r="E2265">
        <v>17108.402343999998</v>
      </c>
      <c r="F2265">
        <v>17108.402343999998</v>
      </c>
      <c r="G2265">
        <v>38886494645</v>
      </c>
    </row>
    <row r="2266" spans="1:7" x14ac:dyDescent="0.25">
      <c r="A2266" s="7">
        <v>44163</v>
      </c>
      <c r="B2266">
        <v>17112.933593999998</v>
      </c>
      <c r="C2266">
        <v>17853.939452999999</v>
      </c>
      <c r="D2266">
        <v>16910.652343999998</v>
      </c>
      <c r="E2266">
        <v>17717.414063</v>
      </c>
      <c r="F2266">
        <v>17717.414063</v>
      </c>
      <c r="G2266">
        <v>32601040734</v>
      </c>
    </row>
    <row r="2267" spans="1:7" x14ac:dyDescent="0.25">
      <c r="A2267" s="7">
        <v>44164</v>
      </c>
      <c r="B2267">
        <v>17719.634765999999</v>
      </c>
      <c r="C2267">
        <v>18283.628906000002</v>
      </c>
      <c r="D2267">
        <v>17559.117188</v>
      </c>
      <c r="E2267">
        <v>18177.484375</v>
      </c>
      <c r="F2267">
        <v>18177.484375</v>
      </c>
      <c r="G2267">
        <v>31133957704</v>
      </c>
    </row>
    <row r="2268" spans="1:7" x14ac:dyDescent="0.25">
      <c r="A2268" s="7">
        <v>44165</v>
      </c>
      <c r="B2268">
        <v>18178.322265999999</v>
      </c>
      <c r="C2268">
        <v>19749.263672000001</v>
      </c>
      <c r="D2268">
        <v>18178.322265999999</v>
      </c>
      <c r="E2268">
        <v>19625.835938</v>
      </c>
      <c r="F2268">
        <v>19625.835938</v>
      </c>
      <c r="G2268">
        <v>47728480399</v>
      </c>
    </row>
    <row r="2269" spans="1:7" x14ac:dyDescent="0.25">
      <c r="A2269" s="7">
        <v>44166</v>
      </c>
      <c r="B2269">
        <v>19633.769531000002</v>
      </c>
      <c r="C2269">
        <v>19845.974609000001</v>
      </c>
      <c r="D2269">
        <v>18321.921875</v>
      </c>
      <c r="E2269">
        <v>18802.998047000001</v>
      </c>
      <c r="F2269">
        <v>18802.998047000001</v>
      </c>
      <c r="G2269">
        <v>49633658712</v>
      </c>
    </row>
    <row r="2270" spans="1:7" x14ac:dyDescent="0.25">
      <c r="A2270" s="7">
        <v>44167</v>
      </c>
      <c r="B2270">
        <v>18801.744140999999</v>
      </c>
      <c r="C2270">
        <v>19308.330077999999</v>
      </c>
      <c r="D2270">
        <v>18347.71875</v>
      </c>
      <c r="E2270">
        <v>19201.091797000001</v>
      </c>
      <c r="F2270">
        <v>19201.091797000001</v>
      </c>
      <c r="G2270">
        <v>37387697139</v>
      </c>
    </row>
    <row r="2271" spans="1:7" x14ac:dyDescent="0.25">
      <c r="A2271" s="7">
        <v>44168</v>
      </c>
      <c r="B2271">
        <v>19205.925781000002</v>
      </c>
      <c r="C2271">
        <v>19566.191406000002</v>
      </c>
      <c r="D2271">
        <v>18925.785156000002</v>
      </c>
      <c r="E2271">
        <v>19445.398438</v>
      </c>
      <c r="F2271">
        <v>19445.398438</v>
      </c>
      <c r="G2271">
        <v>31930317405</v>
      </c>
    </row>
    <row r="2272" spans="1:7" x14ac:dyDescent="0.25">
      <c r="A2272" s="7">
        <v>44169</v>
      </c>
      <c r="B2272">
        <v>19446.966797000001</v>
      </c>
      <c r="C2272">
        <v>19511.404297000001</v>
      </c>
      <c r="D2272">
        <v>18697.193359000001</v>
      </c>
      <c r="E2272">
        <v>18699.765625</v>
      </c>
      <c r="F2272">
        <v>18699.765625</v>
      </c>
      <c r="G2272">
        <v>33872388058</v>
      </c>
    </row>
    <row r="2273" spans="1:7" x14ac:dyDescent="0.25">
      <c r="A2273" s="7">
        <v>44170</v>
      </c>
      <c r="B2273">
        <v>18698.384765999999</v>
      </c>
      <c r="C2273">
        <v>19160.449218999998</v>
      </c>
      <c r="D2273">
        <v>18590.193359000001</v>
      </c>
      <c r="E2273">
        <v>19154.230468999998</v>
      </c>
      <c r="F2273">
        <v>19154.230468999998</v>
      </c>
      <c r="G2273">
        <v>27242455064</v>
      </c>
    </row>
    <row r="2274" spans="1:7" x14ac:dyDescent="0.25">
      <c r="A2274" s="7">
        <v>44171</v>
      </c>
      <c r="B2274">
        <v>19154.179688</v>
      </c>
      <c r="C2274">
        <v>19390.5</v>
      </c>
      <c r="D2274">
        <v>18897.894531000002</v>
      </c>
      <c r="E2274">
        <v>19345.121093999998</v>
      </c>
      <c r="F2274">
        <v>19345.121093999998</v>
      </c>
      <c r="G2274">
        <v>25293775714</v>
      </c>
    </row>
    <row r="2275" spans="1:7" x14ac:dyDescent="0.25">
      <c r="A2275" s="7">
        <v>44172</v>
      </c>
      <c r="B2275">
        <v>19343.128906000002</v>
      </c>
      <c r="C2275">
        <v>19411.828125</v>
      </c>
      <c r="D2275">
        <v>18931.142577999999</v>
      </c>
      <c r="E2275">
        <v>19191.630859000001</v>
      </c>
      <c r="F2275">
        <v>19191.630859000001</v>
      </c>
      <c r="G2275">
        <v>26896357742</v>
      </c>
    </row>
    <row r="2276" spans="1:7" x14ac:dyDescent="0.25">
      <c r="A2276" s="7">
        <v>44173</v>
      </c>
      <c r="B2276">
        <v>19191.529297000001</v>
      </c>
      <c r="C2276">
        <v>19283.478515999999</v>
      </c>
      <c r="D2276">
        <v>18269.945313</v>
      </c>
      <c r="E2276">
        <v>18321.144531000002</v>
      </c>
      <c r="F2276">
        <v>18321.144531000002</v>
      </c>
      <c r="G2276">
        <v>31692288756</v>
      </c>
    </row>
    <row r="2277" spans="1:7" x14ac:dyDescent="0.25">
      <c r="A2277" s="7">
        <v>44174</v>
      </c>
      <c r="B2277">
        <v>18320.884765999999</v>
      </c>
      <c r="C2277">
        <v>18626.292968999998</v>
      </c>
      <c r="D2277">
        <v>17935.546875</v>
      </c>
      <c r="E2277">
        <v>18553.916015999999</v>
      </c>
      <c r="F2277">
        <v>18553.916015999999</v>
      </c>
      <c r="G2277">
        <v>34420373071</v>
      </c>
    </row>
    <row r="2278" spans="1:7" x14ac:dyDescent="0.25">
      <c r="A2278" s="7">
        <v>44175</v>
      </c>
      <c r="B2278">
        <v>18553.298827999999</v>
      </c>
      <c r="C2278">
        <v>18553.298827999999</v>
      </c>
      <c r="D2278">
        <v>17957.064452999999</v>
      </c>
      <c r="E2278">
        <v>18264.992188</v>
      </c>
      <c r="F2278">
        <v>18264.992188</v>
      </c>
      <c r="G2278">
        <v>25547132265</v>
      </c>
    </row>
    <row r="2279" spans="1:7" x14ac:dyDescent="0.25">
      <c r="A2279" s="7">
        <v>44176</v>
      </c>
      <c r="B2279">
        <v>18263.929688</v>
      </c>
      <c r="C2279">
        <v>18268.453125</v>
      </c>
      <c r="D2279">
        <v>17619.533202999999</v>
      </c>
      <c r="E2279">
        <v>18058.904297000001</v>
      </c>
      <c r="F2279">
        <v>18058.904297000001</v>
      </c>
      <c r="G2279">
        <v>27919640985</v>
      </c>
    </row>
    <row r="2280" spans="1:7" x14ac:dyDescent="0.25">
      <c r="A2280" s="7">
        <v>44177</v>
      </c>
      <c r="B2280">
        <v>18051.320313</v>
      </c>
      <c r="C2280">
        <v>18919.550781000002</v>
      </c>
      <c r="D2280">
        <v>18046.041015999999</v>
      </c>
      <c r="E2280">
        <v>18803.65625</v>
      </c>
      <c r="F2280">
        <v>18803.65625</v>
      </c>
      <c r="G2280">
        <v>21752580802</v>
      </c>
    </row>
    <row r="2281" spans="1:7" x14ac:dyDescent="0.25">
      <c r="A2281" s="7">
        <v>44178</v>
      </c>
      <c r="B2281">
        <v>18806.765625</v>
      </c>
      <c r="C2281">
        <v>19381.535156000002</v>
      </c>
      <c r="D2281">
        <v>18734.332031000002</v>
      </c>
      <c r="E2281">
        <v>19142.382813</v>
      </c>
      <c r="F2281">
        <v>19142.382813</v>
      </c>
      <c r="G2281">
        <v>25450468637</v>
      </c>
    </row>
    <row r="2282" spans="1:7" x14ac:dyDescent="0.25">
      <c r="A2282" s="7">
        <v>44179</v>
      </c>
      <c r="B2282">
        <v>19144.492188</v>
      </c>
      <c r="C2282">
        <v>19305.099609000001</v>
      </c>
      <c r="D2282">
        <v>19012.708984000001</v>
      </c>
      <c r="E2282">
        <v>19246.644531000002</v>
      </c>
      <c r="F2282">
        <v>19246.644531000002</v>
      </c>
      <c r="G2282">
        <v>22473997681</v>
      </c>
    </row>
    <row r="2283" spans="1:7" x14ac:dyDescent="0.25">
      <c r="A2283" s="7">
        <v>44180</v>
      </c>
      <c r="B2283">
        <v>19246.919922000001</v>
      </c>
      <c r="C2283">
        <v>19525.007813</v>
      </c>
      <c r="D2283">
        <v>19079.841797000001</v>
      </c>
      <c r="E2283">
        <v>19417.076172000001</v>
      </c>
      <c r="F2283">
        <v>19417.076172000001</v>
      </c>
      <c r="G2283">
        <v>26741982541</v>
      </c>
    </row>
    <row r="2284" spans="1:7" x14ac:dyDescent="0.25">
      <c r="A2284" s="7">
        <v>44181</v>
      </c>
      <c r="B2284">
        <v>19418.818359000001</v>
      </c>
      <c r="C2284">
        <v>21458.908202999999</v>
      </c>
      <c r="D2284">
        <v>19298.316406000002</v>
      </c>
      <c r="E2284">
        <v>21310.597656000002</v>
      </c>
      <c r="F2284">
        <v>21310.597656000002</v>
      </c>
      <c r="G2284">
        <v>44409011479</v>
      </c>
    </row>
    <row r="2285" spans="1:7" x14ac:dyDescent="0.25">
      <c r="A2285" s="7">
        <v>44182</v>
      </c>
      <c r="B2285">
        <v>21308.351563</v>
      </c>
      <c r="C2285">
        <v>23642.660156000002</v>
      </c>
      <c r="D2285">
        <v>21234.675781000002</v>
      </c>
      <c r="E2285">
        <v>22805.162109000001</v>
      </c>
      <c r="F2285">
        <v>22805.162109000001</v>
      </c>
      <c r="G2285">
        <v>71378606374</v>
      </c>
    </row>
    <row r="2286" spans="1:7" x14ac:dyDescent="0.25">
      <c r="A2286" s="7">
        <v>44183</v>
      </c>
      <c r="B2286">
        <v>22806.796875</v>
      </c>
      <c r="C2286">
        <v>23238.601563</v>
      </c>
      <c r="D2286">
        <v>22399.8125</v>
      </c>
      <c r="E2286">
        <v>23137.960938</v>
      </c>
      <c r="F2286">
        <v>23137.960938</v>
      </c>
      <c r="G2286">
        <v>40387896275</v>
      </c>
    </row>
    <row r="2287" spans="1:7" x14ac:dyDescent="0.25">
      <c r="A2287" s="7">
        <v>44184</v>
      </c>
      <c r="B2287">
        <v>23132.865234000001</v>
      </c>
      <c r="C2287">
        <v>24085.855468999998</v>
      </c>
      <c r="D2287">
        <v>22826.472656000002</v>
      </c>
      <c r="E2287">
        <v>23869.832031000002</v>
      </c>
      <c r="F2287">
        <v>23869.832031000002</v>
      </c>
      <c r="G2287">
        <v>38487546580</v>
      </c>
    </row>
    <row r="2288" spans="1:7" x14ac:dyDescent="0.25">
      <c r="A2288" s="7">
        <v>44185</v>
      </c>
      <c r="B2288">
        <v>23861.765625</v>
      </c>
      <c r="C2288">
        <v>24209.660156000002</v>
      </c>
      <c r="D2288">
        <v>23147.710938</v>
      </c>
      <c r="E2288">
        <v>23477.294922000001</v>
      </c>
      <c r="F2288">
        <v>23477.294922000001</v>
      </c>
      <c r="G2288">
        <v>37844228422</v>
      </c>
    </row>
    <row r="2289" spans="1:7" x14ac:dyDescent="0.25">
      <c r="A2289" s="7">
        <v>44186</v>
      </c>
      <c r="B2289">
        <v>23474.455077999999</v>
      </c>
      <c r="C2289">
        <v>24059.982422000001</v>
      </c>
      <c r="D2289">
        <v>22159.367188</v>
      </c>
      <c r="E2289">
        <v>22803.082031000002</v>
      </c>
      <c r="F2289">
        <v>22803.082031000002</v>
      </c>
      <c r="G2289">
        <v>45852713981</v>
      </c>
    </row>
    <row r="2290" spans="1:7" x14ac:dyDescent="0.25">
      <c r="A2290" s="7">
        <v>44187</v>
      </c>
      <c r="B2290">
        <v>22794.039063</v>
      </c>
      <c r="C2290">
        <v>23789.902343999998</v>
      </c>
      <c r="D2290">
        <v>22430.605468999998</v>
      </c>
      <c r="E2290">
        <v>23783.029297000001</v>
      </c>
      <c r="F2290">
        <v>23783.029297000001</v>
      </c>
      <c r="G2290">
        <v>44171632681</v>
      </c>
    </row>
    <row r="2291" spans="1:7" x14ac:dyDescent="0.25">
      <c r="A2291" s="7">
        <v>44188</v>
      </c>
      <c r="B2291">
        <v>23781.974609000001</v>
      </c>
      <c r="C2291">
        <v>24024.490234000001</v>
      </c>
      <c r="D2291">
        <v>22802.646484000001</v>
      </c>
      <c r="E2291">
        <v>23241.345702999999</v>
      </c>
      <c r="F2291">
        <v>23241.345702999999</v>
      </c>
      <c r="G2291">
        <v>51146161904</v>
      </c>
    </row>
    <row r="2292" spans="1:7" x14ac:dyDescent="0.25">
      <c r="A2292" s="7">
        <v>44189</v>
      </c>
      <c r="B2292">
        <v>23240.203125</v>
      </c>
      <c r="C2292">
        <v>23768.337890999999</v>
      </c>
      <c r="D2292">
        <v>22777.597656000002</v>
      </c>
      <c r="E2292">
        <v>23735.949218999998</v>
      </c>
      <c r="F2292">
        <v>23735.949218999998</v>
      </c>
      <c r="G2292">
        <v>41080759713</v>
      </c>
    </row>
    <row r="2293" spans="1:7" x14ac:dyDescent="0.25">
      <c r="A2293" s="7">
        <v>44190</v>
      </c>
      <c r="B2293">
        <v>23733.570313</v>
      </c>
      <c r="C2293">
        <v>24710.101563</v>
      </c>
      <c r="D2293">
        <v>23463.673827999999</v>
      </c>
      <c r="E2293">
        <v>24664.791015999999</v>
      </c>
      <c r="F2293">
        <v>24664.791015999999</v>
      </c>
      <c r="G2293">
        <v>42068395846</v>
      </c>
    </row>
    <row r="2294" spans="1:7" x14ac:dyDescent="0.25">
      <c r="A2294" s="7">
        <v>44191</v>
      </c>
      <c r="B2294">
        <v>24677.015625</v>
      </c>
      <c r="C2294">
        <v>26718.070313</v>
      </c>
      <c r="D2294">
        <v>24522.689452999999</v>
      </c>
      <c r="E2294">
        <v>26437.037109000001</v>
      </c>
      <c r="F2294">
        <v>26437.037109000001</v>
      </c>
      <c r="G2294">
        <v>48332647295</v>
      </c>
    </row>
    <row r="2295" spans="1:7" x14ac:dyDescent="0.25">
      <c r="A2295" s="7">
        <v>44192</v>
      </c>
      <c r="B2295">
        <v>26439.373047000001</v>
      </c>
      <c r="C2295">
        <v>28288.839843999998</v>
      </c>
      <c r="D2295">
        <v>25922.769531000002</v>
      </c>
      <c r="E2295">
        <v>26272.294922000001</v>
      </c>
      <c r="F2295">
        <v>26272.294922000001</v>
      </c>
      <c r="G2295">
        <v>66479895605</v>
      </c>
    </row>
    <row r="2296" spans="1:7" x14ac:dyDescent="0.25">
      <c r="A2296" s="7">
        <v>44193</v>
      </c>
      <c r="B2296">
        <v>26280.822265999999</v>
      </c>
      <c r="C2296">
        <v>27389.111327999999</v>
      </c>
      <c r="D2296">
        <v>26207.640625</v>
      </c>
      <c r="E2296">
        <v>27084.808593999998</v>
      </c>
      <c r="F2296">
        <v>27084.808593999998</v>
      </c>
      <c r="G2296">
        <v>49056742893</v>
      </c>
    </row>
    <row r="2297" spans="1:7" x14ac:dyDescent="0.25">
      <c r="A2297" s="7">
        <v>44194</v>
      </c>
      <c r="B2297">
        <v>27081.810547000001</v>
      </c>
      <c r="C2297">
        <v>27370.720702999999</v>
      </c>
      <c r="D2297">
        <v>25987.298827999999</v>
      </c>
      <c r="E2297">
        <v>27362.4375</v>
      </c>
      <c r="F2297">
        <v>27362.4375</v>
      </c>
      <c r="G2297">
        <v>45265946774</v>
      </c>
    </row>
    <row r="2298" spans="1:7" x14ac:dyDescent="0.25">
      <c r="A2298" s="7">
        <v>44195</v>
      </c>
      <c r="B2298">
        <v>27360.089843999998</v>
      </c>
      <c r="C2298">
        <v>28937.740234000001</v>
      </c>
      <c r="D2298">
        <v>27360.089843999998</v>
      </c>
      <c r="E2298">
        <v>28840.953125</v>
      </c>
      <c r="F2298">
        <v>28840.953125</v>
      </c>
      <c r="G2298">
        <v>51287442704</v>
      </c>
    </row>
    <row r="2299" spans="1:7" x14ac:dyDescent="0.25">
      <c r="A2299" s="7">
        <v>44196</v>
      </c>
      <c r="B2299">
        <v>28841.574218999998</v>
      </c>
      <c r="C2299">
        <v>29244.876952999999</v>
      </c>
      <c r="D2299">
        <v>28201.992188</v>
      </c>
      <c r="E2299">
        <v>29001.720702999999</v>
      </c>
      <c r="F2299">
        <v>29001.720702999999</v>
      </c>
      <c r="G2299">
        <v>46754964848</v>
      </c>
    </row>
    <row r="2300" spans="1:7" x14ac:dyDescent="0.25">
      <c r="A2300" s="7">
        <v>44197</v>
      </c>
      <c r="B2300">
        <v>28994.009765999999</v>
      </c>
      <c r="C2300">
        <v>29600.626952999999</v>
      </c>
      <c r="D2300">
        <v>28803.585938</v>
      </c>
      <c r="E2300">
        <v>29374.152343999998</v>
      </c>
      <c r="F2300">
        <v>29374.152343999998</v>
      </c>
      <c r="G2300">
        <v>40730301359</v>
      </c>
    </row>
    <row r="2301" spans="1:7" x14ac:dyDescent="0.25">
      <c r="A2301" s="7">
        <v>44198</v>
      </c>
      <c r="B2301">
        <v>29376.455077999999</v>
      </c>
      <c r="C2301">
        <v>33155.117187999997</v>
      </c>
      <c r="D2301">
        <v>29091.181640999999</v>
      </c>
      <c r="E2301">
        <v>32127.267577999999</v>
      </c>
      <c r="F2301">
        <v>32127.267577999999</v>
      </c>
      <c r="G2301">
        <v>67865420765</v>
      </c>
    </row>
    <row r="2302" spans="1:7" x14ac:dyDescent="0.25">
      <c r="A2302" s="7">
        <v>44199</v>
      </c>
      <c r="B2302">
        <v>32129.408202999999</v>
      </c>
      <c r="C2302">
        <v>34608.558594000002</v>
      </c>
      <c r="D2302">
        <v>32052.316406000002</v>
      </c>
      <c r="E2302">
        <v>32782.023437999997</v>
      </c>
      <c r="F2302">
        <v>32782.023437999997</v>
      </c>
      <c r="G2302">
        <v>78665235202</v>
      </c>
    </row>
    <row r="2303" spans="1:7" x14ac:dyDescent="0.25">
      <c r="A2303" s="7">
        <v>44200</v>
      </c>
      <c r="B2303">
        <v>32810.949219000002</v>
      </c>
      <c r="C2303">
        <v>33440.21875</v>
      </c>
      <c r="D2303">
        <v>28722.755859000001</v>
      </c>
      <c r="E2303">
        <v>31971.914063</v>
      </c>
      <c r="F2303">
        <v>31971.914063</v>
      </c>
      <c r="G2303">
        <v>81163475344</v>
      </c>
    </row>
    <row r="2304" spans="1:7" x14ac:dyDescent="0.25">
      <c r="A2304" s="7">
        <v>44201</v>
      </c>
      <c r="B2304">
        <v>31977.041015999999</v>
      </c>
      <c r="C2304">
        <v>34437.589844000002</v>
      </c>
      <c r="D2304">
        <v>30221.1875</v>
      </c>
      <c r="E2304">
        <v>33992.429687999997</v>
      </c>
      <c r="F2304">
        <v>33992.429687999997</v>
      </c>
      <c r="G2304">
        <v>67547324782</v>
      </c>
    </row>
    <row r="2305" spans="1:7" x14ac:dyDescent="0.25">
      <c r="A2305" s="7">
        <v>44202</v>
      </c>
      <c r="B2305">
        <v>34013.613280999998</v>
      </c>
      <c r="C2305">
        <v>36879.699219000002</v>
      </c>
      <c r="D2305">
        <v>33514.035155999998</v>
      </c>
      <c r="E2305">
        <v>36824.363280999998</v>
      </c>
      <c r="F2305">
        <v>36824.363280999998</v>
      </c>
      <c r="G2305">
        <v>75289433811</v>
      </c>
    </row>
    <row r="2306" spans="1:7" x14ac:dyDescent="0.25">
      <c r="A2306" s="7">
        <v>44203</v>
      </c>
      <c r="B2306">
        <v>36833.875</v>
      </c>
      <c r="C2306">
        <v>40180.367187999997</v>
      </c>
      <c r="D2306">
        <v>36491.191405999998</v>
      </c>
      <c r="E2306">
        <v>39371.042969000002</v>
      </c>
      <c r="F2306">
        <v>39371.042969000002</v>
      </c>
      <c r="G2306">
        <v>84762141031</v>
      </c>
    </row>
    <row r="2307" spans="1:7" x14ac:dyDescent="0.25">
      <c r="A2307" s="7">
        <v>44204</v>
      </c>
      <c r="B2307">
        <v>39381.765625</v>
      </c>
      <c r="C2307">
        <v>41946.738280999998</v>
      </c>
      <c r="D2307">
        <v>36838.636719000002</v>
      </c>
      <c r="E2307">
        <v>40797.609375</v>
      </c>
      <c r="F2307">
        <v>40797.609375</v>
      </c>
      <c r="G2307">
        <v>88107519480</v>
      </c>
    </row>
    <row r="2308" spans="1:7" x14ac:dyDescent="0.25">
      <c r="A2308" s="7">
        <v>44205</v>
      </c>
      <c r="B2308">
        <v>40788.640625</v>
      </c>
      <c r="C2308">
        <v>41436.351562999997</v>
      </c>
      <c r="D2308">
        <v>38980.875</v>
      </c>
      <c r="E2308">
        <v>40254.546875</v>
      </c>
      <c r="F2308">
        <v>40254.546875</v>
      </c>
      <c r="G2308">
        <v>61984162837</v>
      </c>
    </row>
    <row r="2309" spans="1:7" x14ac:dyDescent="0.25">
      <c r="A2309" s="7">
        <v>44206</v>
      </c>
      <c r="B2309">
        <v>40254.21875</v>
      </c>
      <c r="C2309">
        <v>41420.191405999998</v>
      </c>
      <c r="D2309">
        <v>35984.628905999998</v>
      </c>
      <c r="E2309">
        <v>38356.441405999998</v>
      </c>
      <c r="F2309">
        <v>38356.441405999998</v>
      </c>
      <c r="G2309">
        <v>79980747690</v>
      </c>
    </row>
    <row r="2310" spans="1:7" x14ac:dyDescent="0.25">
      <c r="A2310" s="7">
        <v>44207</v>
      </c>
      <c r="B2310">
        <v>38346.53125</v>
      </c>
      <c r="C2310">
        <v>38346.53125</v>
      </c>
      <c r="D2310">
        <v>30549.599609000001</v>
      </c>
      <c r="E2310">
        <v>35566.65625</v>
      </c>
      <c r="F2310">
        <v>35566.65625</v>
      </c>
      <c r="G2310">
        <v>123320567399</v>
      </c>
    </row>
    <row r="2311" spans="1:7" x14ac:dyDescent="0.25">
      <c r="A2311" s="7">
        <v>44208</v>
      </c>
      <c r="B2311">
        <v>35516.359375</v>
      </c>
      <c r="C2311">
        <v>36568.527344000002</v>
      </c>
      <c r="D2311">
        <v>32697.976563</v>
      </c>
      <c r="E2311">
        <v>33922.960937999997</v>
      </c>
      <c r="F2311">
        <v>33922.960937999997</v>
      </c>
      <c r="G2311">
        <v>74773277909</v>
      </c>
    </row>
    <row r="2312" spans="1:7" x14ac:dyDescent="0.25">
      <c r="A2312" s="7">
        <v>44209</v>
      </c>
      <c r="B2312">
        <v>33915.121094000002</v>
      </c>
      <c r="C2312">
        <v>37599.960937999997</v>
      </c>
      <c r="D2312">
        <v>32584.667968999998</v>
      </c>
      <c r="E2312">
        <v>37316.359375</v>
      </c>
      <c r="F2312">
        <v>37316.359375</v>
      </c>
      <c r="G2312">
        <v>69364315979</v>
      </c>
    </row>
    <row r="2313" spans="1:7" x14ac:dyDescent="0.25">
      <c r="A2313" s="7">
        <v>44210</v>
      </c>
      <c r="B2313">
        <v>37325.109375</v>
      </c>
      <c r="C2313">
        <v>39966.40625</v>
      </c>
      <c r="D2313">
        <v>36868.5625</v>
      </c>
      <c r="E2313">
        <v>39187.328125</v>
      </c>
      <c r="F2313">
        <v>39187.328125</v>
      </c>
      <c r="G2313">
        <v>63615990033</v>
      </c>
    </row>
    <row r="2314" spans="1:7" x14ac:dyDescent="0.25">
      <c r="A2314" s="7">
        <v>44211</v>
      </c>
      <c r="B2314">
        <v>39156.707030999998</v>
      </c>
      <c r="C2314">
        <v>39577.710937999997</v>
      </c>
      <c r="D2314">
        <v>34659.589844000002</v>
      </c>
      <c r="E2314">
        <v>36825.367187999997</v>
      </c>
      <c r="F2314">
        <v>36825.367187999997</v>
      </c>
      <c r="G2314">
        <v>67760757881</v>
      </c>
    </row>
    <row r="2315" spans="1:7" x14ac:dyDescent="0.25">
      <c r="A2315" s="7">
        <v>44212</v>
      </c>
      <c r="B2315">
        <v>36821.648437999997</v>
      </c>
      <c r="C2315">
        <v>37864.367187999997</v>
      </c>
      <c r="D2315">
        <v>35633.554687999997</v>
      </c>
      <c r="E2315">
        <v>36178.140625</v>
      </c>
      <c r="F2315">
        <v>36178.140625</v>
      </c>
      <c r="G2315">
        <v>57706187875</v>
      </c>
    </row>
    <row r="2316" spans="1:7" x14ac:dyDescent="0.25">
      <c r="A2316" s="7">
        <v>44213</v>
      </c>
      <c r="B2316">
        <v>36163.648437999997</v>
      </c>
      <c r="C2316">
        <v>36722.351562999997</v>
      </c>
      <c r="D2316">
        <v>34069.320312999997</v>
      </c>
      <c r="E2316">
        <v>35791.277344000002</v>
      </c>
      <c r="F2316">
        <v>35791.277344000002</v>
      </c>
      <c r="G2316">
        <v>52359854336</v>
      </c>
    </row>
    <row r="2317" spans="1:7" x14ac:dyDescent="0.25">
      <c r="A2317" s="7">
        <v>44214</v>
      </c>
      <c r="B2317">
        <v>35792.238280999998</v>
      </c>
      <c r="C2317">
        <v>37299.285155999998</v>
      </c>
      <c r="D2317">
        <v>34883.84375</v>
      </c>
      <c r="E2317">
        <v>36630.074219000002</v>
      </c>
      <c r="F2317">
        <v>36630.074219000002</v>
      </c>
      <c r="G2317">
        <v>49511702429</v>
      </c>
    </row>
    <row r="2318" spans="1:7" x14ac:dyDescent="0.25">
      <c r="A2318" s="7">
        <v>44215</v>
      </c>
      <c r="B2318">
        <v>36642.234375</v>
      </c>
      <c r="C2318">
        <v>37755.890625</v>
      </c>
      <c r="D2318">
        <v>36069.804687999997</v>
      </c>
      <c r="E2318">
        <v>36069.804687999997</v>
      </c>
      <c r="F2318">
        <v>36069.804687999997</v>
      </c>
      <c r="G2318">
        <v>57244195486</v>
      </c>
    </row>
    <row r="2319" spans="1:7" x14ac:dyDescent="0.25">
      <c r="A2319" s="7">
        <v>44216</v>
      </c>
      <c r="B2319">
        <v>36050.113280999998</v>
      </c>
      <c r="C2319">
        <v>36378.328125</v>
      </c>
      <c r="D2319">
        <v>33570.476562999997</v>
      </c>
      <c r="E2319">
        <v>35547.75</v>
      </c>
      <c r="F2319">
        <v>35547.75</v>
      </c>
      <c r="G2319">
        <v>66834573161</v>
      </c>
    </row>
    <row r="2320" spans="1:7" x14ac:dyDescent="0.25">
      <c r="A2320" s="7">
        <v>44217</v>
      </c>
      <c r="B2320">
        <v>35549.398437999997</v>
      </c>
      <c r="C2320">
        <v>35552.679687999997</v>
      </c>
      <c r="D2320">
        <v>30250.75</v>
      </c>
      <c r="E2320">
        <v>30825.699218999998</v>
      </c>
      <c r="F2320">
        <v>30825.699218999998</v>
      </c>
      <c r="G2320">
        <v>75643067688</v>
      </c>
    </row>
    <row r="2321" spans="1:7" x14ac:dyDescent="0.25">
      <c r="A2321" s="7">
        <v>44218</v>
      </c>
      <c r="B2321">
        <v>30817.625</v>
      </c>
      <c r="C2321">
        <v>33811.851562999997</v>
      </c>
      <c r="D2321">
        <v>28953.373047000001</v>
      </c>
      <c r="E2321">
        <v>33005.761719000002</v>
      </c>
      <c r="F2321">
        <v>33005.761719000002</v>
      </c>
      <c r="G2321">
        <v>77207272511</v>
      </c>
    </row>
    <row r="2322" spans="1:7" x14ac:dyDescent="0.25">
      <c r="A2322" s="7">
        <v>44219</v>
      </c>
      <c r="B2322">
        <v>32985.757812999997</v>
      </c>
      <c r="C2322">
        <v>33360.976562999997</v>
      </c>
      <c r="D2322">
        <v>31493.160156000002</v>
      </c>
      <c r="E2322">
        <v>32067.642577999999</v>
      </c>
      <c r="F2322">
        <v>32067.642577999999</v>
      </c>
      <c r="G2322">
        <v>48354737975</v>
      </c>
    </row>
    <row r="2323" spans="1:7" x14ac:dyDescent="0.25">
      <c r="A2323" s="7">
        <v>44220</v>
      </c>
      <c r="B2323">
        <v>32064.376952999999</v>
      </c>
      <c r="C2323">
        <v>32944.007812999997</v>
      </c>
      <c r="D2323">
        <v>31106.685547000001</v>
      </c>
      <c r="E2323">
        <v>32289.378906000002</v>
      </c>
      <c r="F2323">
        <v>32289.378906000002</v>
      </c>
      <c r="G2323">
        <v>48643830599</v>
      </c>
    </row>
    <row r="2324" spans="1:7" x14ac:dyDescent="0.25">
      <c r="A2324" s="7">
        <v>44221</v>
      </c>
      <c r="B2324">
        <v>32285.798827999999</v>
      </c>
      <c r="C2324">
        <v>34802.742187999997</v>
      </c>
      <c r="D2324">
        <v>32087.787109000001</v>
      </c>
      <c r="E2324">
        <v>32366.392577999999</v>
      </c>
      <c r="F2324">
        <v>32366.392577999999</v>
      </c>
      <c r="G2324">
        <v>59897054838</v>
      </c>
    </row>
    <row r="2325" spans="1:7" x14ac:dyDescent="0.25">
      <c r="A2325" s="7">
        <v>44222</v>
      </c>
      <c r="B2325">
        <v>32358.613281000002</v>
      </c>
      <c r="C2325">
        <v>32794.550780999998</v>
      </c>
      <c r="D2325">
        <v>31030.265625</v>
      </c>
      <c r="E2325">
        <v>32569.849609000001</v>
      </c>
      <c r="F2325">
        <v>32569.849609000001</v>
      </c>
      <c r="G2325">
        <v>60255421470</v>
      </c>
    </row>
    <row r="2326" spans="1:7" x14ac:dyDescent="0.25">
      <c r="A2326" s="7">
        <v>44223</v>
      </c>
      <c r="B2326">
        <v>32564.029297000001</v>
      </c>
      <c r="C2326">
        <v>32564.029297000001</v>
      </c>
      <c r="D2326">
        <v>29367.138672000001</v>
      </c>
      <c r="E2326">
        <v>30432.546875</v>
      </c>
      <c r="F2326">
        <v>30432.546875</v>
      </c>
      <c r="G2326">
        <v>62576762015</v>
      </c>
    </row>
    <row r="2327" spans="1:7" x14ac:dyDescent="0.25">
      <c r="A2327" s="7">
        <v>44224</v>
      </c>
      <c r="B2327">
        <v>30441.041015999999</v>
      </c>
      <c r="C2327">
        <v>31891.300781000002</v>
      </c>
      <c r="D2327">
        <v>30023.207031000002</v>
      </c>
      <c r="E2327">
        <v>31649.605468999998</v>
      </c>
      <c r="F2327">
        <v>31649.605468999998</v>
      </c>
      <c r="G2327">
        <v>78948162368</v>
      </c>
    </row>
    <row r="2328" spans="1:7" x14ac:dyDescent="0.25">
      <c r="A2328" s="7">
        <v>44225</v>
      </c>
      <c r="B2328">
        <v>34318.671875</v>
      </c>
      <c r="C2328">
        <v>38406.261719000002</v>
      </c>
      <c r="D2328">
        <v>32064.814452999999</v>
      </c>
      <c r="E2328">
        <v>34316.386719000002</v>
      </c>
      <c r="F2328">
        <v>34316.386719000002</v>
      </c>
      <c r="G2328">
        <v>117894572511</v>
      </c>
    </row>
    <row r="2329" spans="1:7" x14ac:dyDescent="0.25">
      <c r="A2329" s="7">
        <v>44226</v>
      </c>
      <c r="B2329">
        <v>34295.933594000002</v>
      </c>
      <c r="C2329">
        <v>34834.707030999998</v>
      </c>
      <c r="D2329">
        <v>32940.1875</v>
      </c>
      <c r="E2329">
        <v>34269.523437999997</v>
      </c>
      <c r="F2329">
        <v>34269.523437999997</v>
      </c>
      <c r="G2329">
        <v>65141828798</v>
      </c>
    </row>
    <row r="2330" spans="1:7" x14ac:dyDescent="0.25">
      <c r="A2330" s="7">
        <v>44227</v>
      </c>
      <c r="B2330">
        <v>34270.878905999998</v>
      </c>
      <c r="C2330">
        <v>34288.332030999998</v>
      </c>
      <c r="D2330">
        <v>32270.175781000002</v>
      </c>
      <c r="E2330">
        <v>33114.359375</v>
      </c>
      <c r="F2330">
        <v>33114.359375</v>
      </c>
      <c r="G2330">
        <v>52754542671</v>
      </c>
    </row>
    <row r="2331" spans="1:7" x14ac:dyDescent="0.25">
      <c r="A2331" s="7">
        <v>44228</v>
      </c>
      <c r="B2331">
        <v>33114.578125</v>
      </c>
      <c r="C2331">
        <v>34638.214844000002</v>
      </c>
      <c r="D2331">
        <v>32384.228515999999</v>
      </c>
      <c r="E2331">
        <v>33537.175780999998</v>
      </c>
      <c r="F2331">
        <v>33537.175780999998</v>
      </c>
      <c r="G2331">
        <v>61400400660</v>
      </c>
    </row>
    <row r="2332" spans="1:7" x14ac:dyDescent="0.25">
      <c r="A2332" s="7">
        <v>44229</v>
      </c>
      <c r="B2332">
        <v>33533.199219000002</v>
      </c>
      <c r="C2332">
        <v>35896.882812999997</v>
      </c>
      <c r="D2332">
        <v>33489.21875</v>
      </c>
      <c r="E2332">
        <v>35510.289062999997</v>
      </c>
      <c r="F2332">
        <v>35510.289062999997</v>
      </c>
      <c r="G2332">
        <v>63088585433</v>
      </c>
    </row>
    <row r="2333" spans="1:7" x14ac:dyDescent="0.25">
      <c r="A2333" s="7">
        <v>44230</v>
      </c>
      <c r="B2333">
        <v>35510.820312999997</v>
      </c>
      <c r="C2333">
        <v>37480.1875</v>
      </c>
      <c r="D2333">
        <v>35443.984375</v>
      </c>
      <c r="E2333">
        <v>37472.089844000002</v>
      </c>
      <c r="F2333">
        <v>37472.089844000002</v>
      </c>
      <c r="G2333">
        <v>61166818159</v>
      </c>
    </row>
    <row r="2334" spans="1:7" x14ac:dyDescent="0.25">
      <c r="A2334" s="7">
        <v>44231</v>
      </c>
      <c r="B2334">
        <v>37475.105469000002</v>
      </c>
      <c r="C2334">
        <v>38592.175780999998</v>
      </c>
      <c r="D2334">
        <v>36317.5</v>
      </c>
      <c r="E2334">
        <v>36926.066405999998</v>
      </c>
      <c r="F2334">
        <v>36926.066405999998</v>
      </c>
      <c r="G2334">
        <v>68838074392</v>
      </c>
    </row>
    <row r="2335" spans="1:7" x14ac:dyDescent="0.25">
      <c r="A2335" s="7">
        <v>44232</v>
      </c>
      <c r="B2335">
        <v>36931.546875</v>
      </c>
      <c r="C2335">
        <v>38225.90625</v>
      </c>
      <c r="D2335">
        <v>36658.761719000002</v>
      </c>
      <c r="E2335">
        <v>38144.308594000002</v>
      </c>
      <c r="F2335">
        <v>38144.308594000002</v>
      </c>
      <c r="G2335">
        <v>58598066402</v>
      </c>
    </row>
    <row r="2336" spans="1:7" x14ac:dyDescent="0.25">
      <c r="A2336" s="7">
        <v>44233</v>
      </c>
      <c r="B2336">
        <v>38138.386719000002</v>
      </c>
      <c r="C2336">
        <v>40846.546875</v>
      </c>
      <c r="D2336">
        <v>38138.386719000002</v>
      </c>
      <c r="E2336">
        <v>39266.011719000002</v>
      </c>
      <c r="F2336">
        <v>39266.011719000002</v>
      </c>
      <c r="G2336">
        <v>71326033653</v>
      </c>
    </row>
    <row r="2337" spans="1:7" x14ac:dyDescent="0.25">
      <c r="A2337" s="7">
        <v>44234</v>
      </c>
      <c r="B2337">
        <v>39250.191405999998</v>
      </c>
      <c r="C2337">
        <v>39621.835937999997</v>
      </c>
      <c r="D2337">
        <v>37446.152344000002</v>
      </c>
      <c r="E2337">
        <v>38903.441405999998</v>
      </c>
      <c r="F2337">
        <v>38903.441405999998</v>
      </c>
      <c r="G2337">
        <v>65500641143</v>
      </c>
    </row>
    <row r="2338" spans="1:7" x14ac:dyDescent="0.25">
      <c r="A2338" s="7">
        <v>44235</v>
      </c>
      <c r="B2338">
        <v>38886.828125</v>
      </c>
      <c r="C2338">
        <v>46203.929687999997</v>
      </c>
      <c r="D2338">
        <v>38076.324219000002</v>
      </c>
      <c r="E2338">
        <v>46196.464844000002</v>
      </c>
      <c r="F2338">
        <v>46196.464844000002</v>
      </c>
      <c r="G2338">
        <v>101467222687</v>
      </c>
    </row>
    <row r="2339" spans="1:7" x14ac:dyDescent="0.25">
      <c r="A2339" s="7">
        <v>44236</v>
      </c>
      <c r="B2339">
        <v>46184.992187999997</v>
      </c>
      <c r="C2339">
        <v>48003.722655999998</v>
      </c>
      <c r="D2339">
        <v>45166.960937999997</v>
      </c>
      <c r="E2339">
        <v>46481.105469000002</v>
      </c>
      <c r="F2339">
        <v>46481.105469000002</v>
      </c>
      <c r="G2339">
        <v>91809846886</v>
      </c>
    </row>
    <row r="2340" spans="1:7" x14ac:dyDescent="0.25">
      <c r="A2340" s="7">
        <v>44237</v>
      </c>
      <c r="B2340">
        <v>46469.761719000002</v>
      </c>
      <c r="C2340">
        <v>47145.566405999998</v>
      </c>
      <c r="D2340">
        <v>43881.152344000002</v>
      </c>
      <c r="E2340">
        <v>44918.183594000002</v>
      </c>
      <c r="F2340">
        <v>44918.183594000002</v>
      </c>
      <c r="G2340">
        <v>87301089896</v>
      </c>
    </row>
    <row r="2341" spans="1:7" x14ac:dyDescent="0.25">
      <c r="A2341" s="7">
        <v>44238</v>
      </c>
      <c r="B2341">
        <v>44898.710937999997</v>
      </c>
      <c r="C2341">
        <v>48463.46875</v>
      </c>
      <c r="D2341">
        <v>44187.761719000002</v>
      </c>
      <c r="E2341">
        <v>47909.332030999998</v>
      </c>
      <c r="F2341">
        <v>47909.332030999998</v>
      </c>
      <c r="G2341">
        <v>81388911810</v>
      </c>
    </row>
    <row r="2342" spans="1:7" x14ac:dyDescent="0.25">
      <c r="A2342" s="7">
        <v>44239</v>
      </c>
      <c r="B2342">
        <v>47877.035155999998</v>
      </c>
      <c r="C2342">
        <v>48745.734375</v>
      </c>
      <c r="D2342">
        <v>46424.976562999997</v>
      </c>
      <c r="E2342">
        <v>47504.851562999997</v>
      </c>
      <c r="F2342">
        <v>47504.851562999997</v>
      </c>
      <c r="G2342">
        <v>76555041196</v>
      </c>
    </row>
    <row r="2343" spans="1:7" x14ac:dyDescent="0.25">
      <c r="A2343" s="7">
        <v>44240</v>
      </c>
      <c r="B2343">
        <v>47491.203125</v>
      </c>
      <c r="C2343">
        <v>48047.746094000002</v>
      </c>
      <c r="D2343">
        <v>46392.28125</v>
      </c>
      <c r="E2343">
        <v>47105.515625</v>
      </c>
      <c r="F2343">
        <v>47105.515625</v>
      </c>
      <c r="G2343">
        <v>70250456155</v>
      </c>
    </row>
    <row r="2344" spans="1:7" x14ac:dyDescent="0.25">
      <c r="A2344" s="7">
        <v>44241</v>
      </c>
      <c r="B2344">
        <v>47114.507812999997</v>
      </c>
      <c r="C2344">
        <v>49487.640625</v>
      </c>
      <c r="D2344">
        <v>47114.507812999997</v>
      </c>
      <c r="E2344">
        <v>48717.289062999997</v>
      </c>
      <c r="F2344">
        <v>48717.289062999997</v>
      </c>
      <c r="G2344">
        <v>71248675228</v>
      </c>
    </row>
    <row r="2345" spans="1:7" x14ac:dyDescent="0.25">
      <c r="A2345" s="7">
        <v>44242</v>
      </c>
      <c r="B2345">
        <v>48696.535155999998</v>
      </c>
      <c r="C2345">
        <v>48875.570312999997</v>
      </c>
      <c r="D2345">
        <v>46347.476562999997</v>
      </c>
      <c r="E2345">
        <v>47945.058594000002</v>
      </c>
      <c r="F2345">
        <v>47945.058594000002</v>
      </c>
      <c r="G2345">
        <v>77069903166</v>
      </c>
    </row>
    <row r="2346" spans="1:7" x14ac:dyDescent="0.25">
      <c r="A2346" s="7">
        <v>44243</v>
      </c>
      <c r="B2346">
        <v>47944.457030999998</v>
      </c>
      <c r="C2346">
        <v>50341.101562999997</v>
      </c>
      <c r="D2346">
        <v>47201.304687999997</v>
      </c>
      <c r="E2346">
        <v>49199.871094000002</v>
      </c>
      <c r="F2346">
        <v>49199.871094000002</v>
      </c>
      <c r="G2346">
        <v>77049582886</v>
      </c>
    </row>
    <row r="2347" spans="1:7" x14ac:dyDescent="0.25">
      <c r="A2347" s="7">
        <v>44244</v>
      </c>
      <c r="B2347">
        <v>49207.277344000002</v>
      </c>
      <c r="C2347">
        <v>52533.914062999997</v>
      </c>
      <c r="D2347">
        <v>49072.378905999998</v>
      </c>
      <c r="E2347">
        <v>52149.007812999997</v>
      </c>
      <c r="F2347">
        <v>52149.007812999997</v>
      </c>
      <c r="G2347">
        <v>80820545404</v>
      </c>
    </row>
    <row r="2348" spans="1:7" x14ac:dyDescent="0.25">
      <c r="A2348" s="7">
        <v>44245</v>
      </c>
      <c r="B2348">
        <v>52140.972655999998</v>
      </c>
      <c r="C2348">
        <v>52474.105469000002</v>
      </c>
      <c r="D2348">
        <v>51015.765625</v>
      </c>
      <c r="E2348">
        <v>51679.796875</v>
      </c>
      <c r="F2348">
        <v>51679.796875</v>
      </c>
      <c r="G2348">
        <v>52054723579</v>
      </c>
    </row>
    <row r="2349" spans="1:7" x14ac:dyDescent="0.25">
      <c r="A2349" s="7">
        <v>44246</v>
      </c>
      <c r="B2349">
        <v>51675.980469000002</v>
      </c>
      <c r="C2349">
        <v>56113.652344000002</v>
      </c>
      <c r="D2349">
        <v>50937.277344000002</v>
      </c>
      <c r="E2349">
        <v>55888.132812999997</v>
      </c>
      <c r="F2349">
        <v>55888.132812999997</v>
      </c>
      <c r="G2349">
        <v>63495496918</v>
      </c>
    </row>
    <row r="2350" spans="1:7" x14ac:dyDescent="0.25">
      <c r="A2350" s="7">
        <v>44247</v>
      </c>
      <c r="B2350">
        <v>55887.335937999997</v>
      </c>
      <c r="C2350">
        <v>57505.226562999997</v>
      </c>
      <c r="D2350">
        <v>54626.558594000002</v>
      </c>
      <c r="E2350">
        <v>56099.519530999998</v>
      </c>
      <c r="F2350">
        <v>56099.519530999998</v>
      </c>
      <c r="G2350">
        <v>68145460026</v>
      </c>
    </row>
    <row r="2351" spans="1:7" x14ac:dyDescent="0.25">
      <c r="A2351" s="7">
        <v>44248</v>
      </c>
      <c r="B2351">
        <v>56068.566405999998</v>
      </c>
      <c r="C2351">
        <v>58330.570312999997</v>
      </c>
      <c r="D2351">
        <v>55672.609375</v>
      </c>
      <c r="E2351">
        <v>57539.945312999997</v>
      </c>
      <c r="F2351">
        <v>57539.945312999997</v>
      </c>
      <c r="G2351">
        <v>51897585191</v>
      </c>
    </row>
    <row r="2352" spans="1:7" x14ac:dyDescent="0.25">
      <c r="A2352" s="7">
        <v>44249</v>
      </c>
      <c r="B2352">
        <v>57532.738280999998</v>
      </c>
      <c r="C2352">
        <v>57533.390625</v>
      </c>
      <c r="D2352">
        <v>48967.566405999998</v>
      </c>
      <c r="E2352">
        <v>54207.320312999997</v>
      </c>
      <c r="F2352">
        <v>54207.320312999997</v>
      </c>
      <c r="G2352">
        <v>92052420332</v>
      </c>
    </row>
    <row r="2353" spans="1:7" x14ac:dyDescent="0.25">
      <c r="A2353" s="7">
        <v>44250</v>
      </c>
      <c r="B2353">
        <v>54204.929687999997</v>
      </c>
      <c r="C2353">
        <v>54204.929687999997</v>
      </c>
      <c r="D2353">
        <v>45290.589844000002</v>
      </c>
      <c r="E2353">
        <v>48824.425780999998</v>
      </c>
      <c r="F2353">
        <v>48824.425780999998</v>
      </c>
      <c r="G2353">
        <v>106102492824</v>
      </c>
    </row>
    <row r="2354" spans="1:7" x14ac:dyDescent="0.25">
      <c r="A2354" s="7">
        <v>44251</v>
      </c>
      <c r="B2354">
        <v>48835.085937999997</v>
      </c>
      <c r="C2354">
        <v>51290.136719000002</v>
      </c>
      <c r="D2354">
        <v>47213.5</v>
      </c>
      <c r="E2354">
        <v>49705.332030999998</v>
      </c>
      <c r="F2354">
        <v>49705.332030999998</v>
      </c>
      <c r="G2354">
        <v>63695521388</v>
      </c>
    </row>
    <row r="2355" spans="1:7" x14ac:dyDescent="0.25">
      <c r="A2355" s="7">
        <v>44252</v>
      </c>
      <c r="B2355">
        <v>49709.082030999998</v>
      </c>
      <c r="C2355">
        <v>51948.96875</v>
      </c>
      <c r="D2355">
        <v>47093.851562999997</v>
      </c>
      <c r="E2355">
        <v>47093.851562999997</v>
      </c>
      <c r="F2355">
        <v>47093.851562999997</v>
      </c>
      <c r="G2355">
        <v>54506565949</v>
      </c>
    </row>
    <row r="2356" spans="1:7" x14ac:dyDescent="0.25">
      <c r="A2356" s="7">
        <v>44253</v>
      </c>
      <c r="B2356">
        <v>47180.464844000002</v>
      </c>
      <c r="C2356">
        <v>48370.785155999998</v>
      </c>
      <c r="D2356">
        <v>44454.84375</v>
      </c>
      <c r="E2356">
        <v>46339.761719000002</v>
      </c>
      <c r="F2356">
        <v>46339.761719000002</v>
      </c>
      <c r="G2356">
        <v>350967941479</v>
      </c>
    </row>
    <row r="2357" spans="1:7" x14ac:dyDescent="0.25">
      <c r="A2357" s="7">
        <v>44254</v>
      </c>
      <c r="B2357">
        <v>46344.773437999997</v>
      </c>
      <c r="C2357">
        <v>48253.269530999998</v>
      </c>
      <c r="D2357">
        <v>45269.027344000002</v>
      </c>
      <c r="E2357">
        <v>46188.453125</v>
      </c>
      <c r="F2357">
        <v>46188.453125</v>
      </c>
      <c r="G2357">
        <v>45910946382</v>
      </c>
    </row>
    <row r="2358" spans="1:7" x14ac:dyDescent="0.25">
      <c r="A2358" s="7">
        <v>44255</v>
      </c>
      <c r="B2358">
        <v>46194.015625</v>
      </c>
      <c r="C2358">
        <v>46716.429687999997</v>
      </c>
      <c r="D2358">
        <v>43241.617187999997</v>
      </c>
      <c r="E2358">
        <v>45137.769530999998</v>
      </c>
      <c r="F2358">
        <v>45137.769530999998</v>
      </c>
      <c r="G2358">
        <v>53443887451</v>
      </c>
    </row>
    <row r="2359" spans="1:7" x14ac:dyDescent="0.25">
      <c r="A2359" s="7">
        <v>44256</v>
      </c>
      <c r="B2359">
        <v>45159.503905999998</v>
      </c>
      <c r="C2359">
        <v>49784.015625</v>
      </c>
      <c r="D2359">
        <v>45115.09375</v>
      </c>
      <c r="E2359">
        <v>49631.242187999997</v>
      </c>
      <c r="F2359">
        <v>49631.242187999997</v>
      </c>
      <c r="G2359">
        <v>53891300112</v>
      </c>
    </row>
    <row r="2360" spans="1:7" x14ac:dyDescent="0.25">
      <c r="A2360" s="7">
        <v>44257</v>
      </c>
      <c r="B2360">
        <v>49612.105469000002</v>
      </c>
      <c r="C2360">
        <v>50127.511719000002</v>
      </c>
      <c r="D2360">
        <v>47228.84375</v>
      </c>
      <c r="E2360">
        <v>48378.988280999998</v>
      </c>
      <c r="F2360">
        <v>48378.988280999998</v>
      </c>
      <c r="G2360">
        <v>47530897720</v>
      </c>
    </row>
    <row r="2361" spans="1:7" x14ac:dyDescent="0.25">
      <c r="A2361" s="7">
        <v>44258</v>
      </c>
      <c r="B2361">
        <v>48415.816405999998</v>
      </c>
      <c r="C2361">
        <v>52535.136719000002</v>
      </c>
      <c r="D2361">
        <v>48274.320312999997</v>
      </c>
      <c r="E2361">
        <v>50538.242187999997</v>
      </c>
      <c r="F2361">
        <v>50538.242187999997</v>
      </c>
      <c r="G2361">
        <v>53220811975</v>
      </c>
    </row>
    <row r="2362" spans="1:7" x14ac:dyDescent="0.25">
      <c r="A2362" s="7">
        <v>44259</v>
      </c>
      <c r="B2362">
        <v>50522.304687999997</v>
      </c>
      <c r="C2362">
        <v>51735.089844000002</v>
      </c>
      <c r="D2362">
        <v>47656.929687999997</v>
      </c>
      <c r="E2362">
        <v>48561.167969000002</v>
      </c>
      <c r="F2362">
        <v>48561.167969000002</v>
      </c>
      <c r="G2362">
        <v>52343816680</v>
      </c>
    </row>
    <row r="2363" spans="1:7" x14ac:dyDescent="0.25">
      <c r="A2363" s="7">
        <v>44260</v>
      </c>
      <c r="B2363">
        <v>48527.03125</v>
      </c>
      <c r="C2363">
        <v>49396.429687999997</v>
      </c>
      <c r="D2363">
        <v>46542.515625</v>
      </c>
      <c r="E2363">
        <v>48927.304687999997</v>
      </c>
      <c r="F2363">
        <v>48927.304687999997</v>
      </c>
      <c r="G2363">
        <v>48625928883</v>
      </c>
    </row>
    <row r="2364" spans="1:7" x14ac:dyDescent="0.25">
      <c r="A2364" s="7">
        <v>44261</v>
      </c>
      <c r="B2364">
        <v>48899.230469000002</v>
      </c>
      <c r="C2364">
        <v>49147.21875</v>
      </c>
      <c r="D2364">
        <v>47257.527344000002</v>
      </c>
      <c r="E2364">
        <v>48912.382812999997</v>
      </c>
      <c r="F2364">
        <v>48912.382812999997</v>
      </c>
      <c r="G2364">
        <v>34363564661</v>
      </c>
    </row>
    <row r="2365" spans="1:7" x14ac:dyDescent="0.25">
      <c r="A2365" s="7">
        <v>44262</v>
      </c>
      <c r="B2365">
        <v>48918.679687999997</v>
      </c>
      <c r="C2365">
        <v>51384.367187999997</v>
      </c>
      <c r="D2365">
        <v>48918.679687999997</v>
      </c>
      <c r="E2365">
        <v>51206.691405999998</v>
      </c>
      <c r="F2365">
        <v>51206.691405999998</v>
      </c>
      <c r="G2365">
        <v>43137459378</v>
      </c>
    </row>
    <row r="2366" spans="1:7" x14ac:dyDescent="0.25">
      <c r="A2366" s="7">
        <v>44263</v>
      </c>
      <c r="B2366">
        <v>51174.117187999997</v>
      </c>
      <c r="C2366">
        <v>52314.070312999997</v>
      </c>
      <c r="D2366">
        <v>49506.054687999997</v>
      </c>
      <c r="E2366">
        <v>52246.523437999997</v>
      </c>
      <c r="F2366">
        <v>52246.523437999997</v>
      </c>
      <c r="G2366">
        <v>48597428048</v>
      </c>
    </row>
    <row r="2367" spans="1:7" x14ac:dyDescent="0.25">
      <c r="A2367" s="7">
        <v>44264</v>
      </c>
      <c r="B2367">
        <v>52272.96875</v>
      </c>
      <c r="C2367">
        <v>54824.117187999997</v>
      </c>
      <c r="D2367">
        <v>51981.832030999998</v>
      </c>
      <c r="E2367">
        <v>54824.117187999997</v>
      </c>
      <c r="F2367">
        <v>54824.117187999997</v>
      </c>
      <c r="G2367">
        <v>50912227385</v>
      </c>
    </row>
    <row r="2368" spans="1:7" x14ac:dyDescent="0.25">
      <c r="A2368" s="7">
        <v>44265</v>
      </c>
      <c r="B2368">
        <v>54824.011719000002</v>
      </c>
      <c r="C2368">
        <v>57258.253905999998</v>
      </c>
      <c r="D2368">
        <v>53290.890625</v>
      </c>
      <c r="E2368">
        <v>56008.550780999998</v>
      </c>
      <c r="F2368">
        <v>56008.550780999998</v>
      </c>
      <c r="G2368">
        <v>57295577614</v>
      </c>
    </row>
    <row r="2369" spans="1:7" x14ac:dyDescent="0.25">
      <c r="A2369" s="7">
        <v>44266</v>
      </c>
      <c r="B2369">
        <v>55963.179687999997</v>
      </c>
      <c r="C2369">
        <v>58091.0625</v>
      </c>
      <c r="D2369">
        <v>54484.59375</v>
      </c>
      <c r="E2369">
        <v>57805.121094000002</v>
      </c>
      <c r="F2369">
        <v>57805.121094000002</v>
      </c>
      <c r="G2369">
        <v>56772343595</v>
      </c>
    </row>
    <row r="2370" spans="1:7" x14ac:dyDescent="0.25">
      <c r="A2370" s="7">
        <v>44267</v>
      </c>
      <c r="B2370">
        <v>57821.21875</v>
      </c>
      <c r="C2370">
        <v>57996.621094000002</v>
      </c>
      <c r="D2370">
        <v>55376.648437999997</v>
      </c>
      <c r="E2370">
        <v>57332.089844000002</v>
      </c>
      <c r="F2370">
        <v>57332.089844000002</v>
      </c>
      <c r="G2370">
        <v>55689944702</v>
      </c>
    </row>
    <row r="2371" spans="1:7" x14ac:dyDescent="0.25">
      <c r="A2371" s="7">
        <v>44268</v>
      </c>
      <c r="B2371">
        <v>57343.371094000002</v>
      </c>
      <c r="C2371">
        <v>61683.863280999998</v>
      </c>
      <c r="D2371">
        <v>56217.972655999998</v>
      </c>
      <c r="E2371">
        <v>61243.085937999997</v>
      </c>
      <c r="F2371">
        <v>61243.085937999997</v>
      </c>
      <c r="G2371">
        <v>60669829814</v>
      </c>
    </row>
    <row r="2372" spans="1:7" x14ac:dyDescent="0.25">
      <c r="A2372" s="7">
        <v>44269</v>
      </c>
      <c r="B2372">
        <v>61221.132812999997</v>
      </c>
      <c r="C2372">
        <v>61597.917969000002</v>
      </c>
      <c r="D2372">
        <v>59302.316405999998</v>
      </c>
      <c r="E2372">
        <v>59302.316405999998</v>
      </c>
      <c r="F2372">
        <v>59302.316405999998</v>
      </c>
      <c r="G2372">
        <v>43901225564</v>
      </c>
    </row>
    <row r="2373" spans="1:7" x14ac:dyDescent="0.25">
      <c r="A2373" s="7">
        <v>44270</v>
      </c>
      <c r="B2373">
        <v>59267.429687999997</v>
      </c>
      <c r="C2373">
        <v>60540.992187999997</v>
      </c>
      <c r="D2373">
        <v>55393.164062999997</v>
      </c>
      <c r="E2373">
        <v>55907.199219000002</v>
      </c>
      <c r="F2373">
        <v>55907.199219000002</v>
      </c>
      <c r="G2373">
        <v>66419369890</v>
      </c>
    </row>
    <row r="2374" spans="1:7" x14ac:dyDescent="0.25">
      <c r="A2374" s="7">
        <v>44271</v>
      </c>
      <c r="B2374">
        <v>55840.785155999998</v>
      </c>
      <c r="C2374">
        <v>56833.179687999997</v>
      </c>
      <c r="D2374">
        <v>53555.027344000002</v>
      </c>
      <c r="E2374">
        <v>56804.902344000002</v>
      </c>
      <c r="F2374">
        <v>56804.902344000002</v>
      </c>
      <c r="G2374">
        <v>59749798599</v>
      </c>
    </row>
    <row r="2375" spans="1:7" x14ac:dyDescent="0.25">
      <c r="A2375" s="7">
        <v>44272</v>
      </c>
      <c r="B2375">
        <v>56825.828125</v>
      </c>
      <c r="C2375">
        <v>58969.816405999998</v>
      </c>
      <c r="D2375">
        <v>54528.628905999998</v>
      </c>
      <c r="E2375">
        <v>58870.894530999998</v>
      </c>
      <c r="F2375">
        <v>58870.894530999998</v>
      </c>
      <c r="G2375">
        <v>60258313191</v>
      </c>
    </row>
    <row r="2376" spans="1:7" x14ac:dyDescent="0.25">
      <c r="A2376" s="7">
        <v>44273</v>
      </c>
      <c r="B2376">
        <v>58893.078125</v>
      </c>
      <c r="C2376">
        <v>60116.25</v>
      </c>
      <c r="D2376">
        <v>54253.578125</v>
      </c>
      <c r="E2376">
        <v>57858.921875</v>
      </c>
      <c r="F2376">
        <v>57858.921875</v>
      </c>
      <c r="G2376">
        <v>55746041000</v>
      </c>
    </row>
    <row r="2377" spans="1:7" x14ac:dyDescent="0.25">
      <c r="A2377" s="7">
        <v>44274</v>
      </c>
      <c r="B2377">
        <v>57850.441405999998</v>
      </c>
      <c r="C2377">
        <v>59498.375</v>
      </c>
      <c r="D2377">
        <v>56643.703125</v>
      </c>
      <c r="E2377">
        <v>58346.652344000002</v>
      </c>
      <c r="F2377">
        <v>58346.652344000002</v>
      </c>
      <c r="G2377">
        <v>49063873786</v>
      </c>
    </row>
    <row r="2378" spans="1:7" x14ac:dyDescent="0.25">
      <c r="A2378" s="7">
        <v>44275</v>
      </c>
      <c r="B2378">
        <v>58332.261719000002</v>
      </c>
      <c r="C2378">
        <v>60031.285155999998</v>
      </c>
      <c r="D2378">
        <v>58213.296875</v>
      </c>
      <c r="E2378">
        <v>58313.644530999998</v>
      </c>
      <c r="F2378">
        <v>58313.644530999998</v>
      </c>
      <c r="G2378">
        <v>50361731222</v>
      </c>
    </row>
    <row r="2379" spans="1:7" x14ac:dyDescent="0.25">
      <c r="A2379" s="7">
        <v>44276</v>
      </c>
      <c r="B2379">
        <v>58309.914062999997</v>
      </c>
      <c r="C2379">
        <v>58767.898437999997</v>
      </c>
      <c r="D2379">
        <v>56005.617187999997</v>
      </c>
      <c r="E2379">
        <v>57523.421875</v>
      </c>
      <c r="F2379">
        <v>57523.421875</v>
      </c>
      <c r="G2379">
        <v>51943414539</v>
      </c>
    </row>
    <row r="2380" spans="1:7" x14ac:dyDescent="0.25">
      <c r="A2380" s="7">
        <v>44277</v>
      </c>
      <c r="B2380">
        <v>57517.890625</v>
      </c>
      <c r="C2380">
        <v>58471.480469000002</v>
      </c>
      <c r="D2380">
        <v>54288.15625</v>
      </c>
      <c r="E2380">
        <v>54529.144530999998</v>
      </c>
      <c r="F2380">
        <v>54529.144530999998</v>
      </c>
      <c r="G2380">
        <v>56521454974</v>
      </c>
    </row>
    <row r="2381" spans="1:7" x14ac:dyDescent="0.25">
      <c r="A2381" s="7">
        <v>44278</v>
      </c>
      <c r="B2381">
        <v>54511.660155999998</v>
      </c>
      <c r="C2381">
        <v>55985.441405999998</v>
      </c>
      <c r="D2381">
        <v>53470.695312999997</v>
      </c>
      <c r="E2381">
        <v>54738.945312999997</v>
      </c>
      <c r="F2381">
        <v>54738.945312999997</v>
      </c>
      <c r="G2381">
        <v>56435023914</v>
      </c>
    </row>
    <row r="2382" spans="1:7" x14ac:dyDescent="0.25">
      <c r="A2382" s="7">
        <v>44279</v>
      </c>
      <c r="B2382">
        <v>54710.488280999998</v>
      </c>
      <c r="C2382">
        <v>57262.382812999997</v>
      </c>
      <c r="D2382">
        <v>52514.332030999998</v>
      </c>
      <c r="E2382">
        <v>52774.265625</v>
      </c>
      <c r="F2382">
        <v>52774.265625</v>
      </c>
      <c r="G2382">
        <v>70567223787</v>
      </c>
    </row>
    <row r="2383" spans="1:7" x14ac:dyDescent="0.25">
      <c r="A2383" s="7">
        <v>44280</v>
      </c>
      <c r="B2383">
        <v>52726.746094000002</v>
      </c>
      <c r="C2383">
        <v>53392.386719000002</v>
      </c>
      <c r="D2383">
        <v>50856.570312999997</v>
      </c>
      <c r="E2383">
        <v>51704.160155999998</v>
      </c>
      <c r="F2383">
        <v>51704.160155999998</v>
      </c>
      <c r="G2383">
        <v>67999812841</v>
      </c>
    </row>
    <row r="2384" spans="1:7" x14ac:dyDescent="0.25">
      <c r="A2384" s="7">
        <v>44281</v>
      </c>
      <c r="B2384">
        <v>51683.011719000002</v>
      </c>
      <c r="C2384">
        <v>55137.3125</v>
      </c>
      <c r="D2384">
        <v>51579.855469000002</v>
      </c>
      <c r="E2384">
        <v>55137.3125</v>
      </c>
      <c r="F2384">
        <v>55137.3125</v>
      </c>
      <c r="G2384">
        <v>56652197978</v>
      </c>
    </row>
    <row r="2385" spans="1:7" x14ac:dyDescent="0.25">
      <c r="A2385" s="7">
        <v>44282</v>
      </c>
      <c r="B2385">
        <v>55137.566405999998</v>
      </c>
      <c r="C2385">
        <v>56568.214844000002</v>
      </c>
      <c r="D2385">
        <v>54242.910155999998</v>
      </c>
      <c r="E2385">
        <v>55973.511719000002</v>
      </c>
      <c r="F2385">
        <v>55973.511719000002</v>
      </c>
      <c r="G2385">
        <v>47266542233</v>
      </c>
    </row>
    <row r="2386" spans="1:7" x14ac:dyDescent="0.25">
      <c r="A2386" s="7">
        <v>44283</v>
      </c>
      <c r="B2386">
        <v>55974.941405999998</v>
      </c>
      <c r="C2386">
        <v>56610.3125</v>
      </c>
      <c r="D2386">
        <v>55071.113280999998</v>
      </c>
      <c r="E2386">
        <v>55950.746094000002</v>
      </c>
      <c r="F2386">
        <v>55950.746094000002</v>
      </c>
      <c r="G2386">
        <v>47686580918</v>
      </c>
    </row>
    <row r="2387" spans="1:7" x14ac:dyDescent="0.25">
      <c r="A2387" s="7">
        <v>44284</v>
      </c>
      <c r="B2387">
        <v>55947.898437999997</v>
      </c>
      <c r="C2387">
        <v>58342.097655999998</v>
      </c>
      <c r="D2387">
        <v>55139.339844000002</v>
      </c>
      <c r="E2387">
        <v>57750.199219000002</v>
      </c>
      <c r="F2387">
        <v>57750.199219000002</v>
      </c>
      <c r="G2387">
        <v>57625587027</v>
      </c>
    </row>
    <row r="2388" spans="1:7" x14ac:dyDescent="0.25">
      <c r="A2388" s="7">
        <v>44285</v>
      </c>
      <c r="B2388">
        <v>57750.132812999997</v>
      </c>
      <c r="C2388">
        <v>59447.222655999998</v>
      </c>
      <c r="D2388">
        <v>57251.550780999998</v>
      </c>
      <c r="E2388">
        <v>58917.691405999998</v>
      </c>
      <c r="F2388">
        <v>58917.691405999998</v>
      </c>
      <c r="G2388">
        <v>54414116432</v>
      </c>
    </row>
    <row r="2389" spans="1:7" x14ac:dyDescent="0.25">
      <c r="A2389" s="7">
        <v>44286</v>
      </c>
      <c r="B2389">
        <v>58930.277344000002</v>
      </c>
      <c r="C2389">
        <v>59930.027344000002</v>
      </c>
      <c r="D2389">
        <v>57726.417969000002</v>
      </c>
      <c r="E2389">
        <v>58918.832030999998</v>
      </c>
      <c r="F2389">
        <v>58918.832030999998</v>
      </c>
      <c r="G2389">
        <v>65520826225</v>
      </c>
    </row>
    <row r="2390" spans="1:7" x14ac:dyDescent="0.25">
      <c r="A2390" s="7">
        <v>44287</v>
      </c>
      <c r="B2390">
        <v>58926.5625</v>
      </c>
      <c r="C2390">
        <v>59586.070312999997</v>
      </c>
      <c r="D2390">
        <v>58505.277344000002</v>
      </c>
      <c r="E2390">
        <v>59095.808594000002</v>
      </c>
      <c r="F2390">
        <v>59095.808594000002</v>
      </c>
      <c r="G2390">
        <v>61669163792</v>
      </c>
    </row>
    <row r="2391" spans="1:7" x14ac:dyDescent="0.25">
      <c r="A2391" s="7">
        <v>44288</v>
      </c>
      <c r="B2391">
        <v>59098.878905999998</v>
      </c>
      <c r="C2391">
        <v>60267.1875</v>
      </c>
      <c r="D2391">
        <v>58869.28125</v>
      </c>
      <c r="E2391">
        <v>59384.3125</v>
      </c>
      <c r="F2391">
        <v>59384.3125</v>
      </c>
      <c r="G2391">
        <v>58727860620</v>
      </c>
    </row>
    <row r="2392" spans="1:7" x14ac:dyDescent="0.25">
      <c r="A2392" s="7">
        <v>44289</v>
      </c>
      <c r="B2392">
        <v>59397.410155999998</v>
      </c>
      <c r="C2392">
        <v>60110.269530999998</v>
      </c>
      <c r="D2392">
        <v>57603.890625</v>
      </c>
      <c r="E2392">
        <v>57603.890625</v>
      </c>
      <c r="F2392">
        <v>57603.890625</v>
      </c>
      <c r="G2392">
        <v>59641344484</v>
      </c>
    </row>
    <row r="2393" spans="1:7" x14ac:dyDescent="0.25">
      <c r="A2393" s="7">
        <v>44290</v>
      </c>
      <c r="B2393">
        <v>57604.839844000002</v>
      </c>
      <c r="C2393">
        <v>58913.746094000002</v>
      </c>
      <c r="D2393">
        <v>57168.675780999998</v>
      </c>
      <c r="E2393">
        <v>58758.554687999997</v>
      </c>
      <c r="F2393">
        <v>58758.554687999997</v>
      </c>
      <c r="G2393">
        <v>50749662970</v>
      </c>
    </row>
    <row r="2394" spans="1:7" x14ac:dyDescent="0.25">
      <c r="A2394" s="7">
        <v>44291</v>
      </c>
      <c r="B2394">
        <v>58760.875</v>
      </c>
      <c r="C2394">
        <v>59891.296875</v>
      </c>
      <c r="D2394">
        <v>57694.824219000002</v>
      </c>
      <c r="E2394">
        <v>59057.878905999998</v>
      </c>
      <c r="F2394">
        <v>59057.878905999998</v>
      </c>
      <c r="G2394">
        <v>60706272115</v>
      </c>
    </row>
    <row r="2395" spans="1:7" x14ac:dyDescent="0.25">
      <c r="A2395" s="7">
        <v>44292</v>
      </c>
      <c r="B2395">
        <v>59171.933594000002</v>
      </c>
      <c r="C2395">
        <v>59479.578125</v>
      </c>
      <c r="D2395">
        <v>57646.808594000002</v>
      </c>
      <c r="E2395">
        <v>58192.359375</v>
      </c>
      <c r="F2395">
        <v>58192.359375</v>
      </c>
      <c r="G2395">
        <v>66058027988</v>
      </c>
    </row>
    <row r="2396" spans="1:7" x14ac:dyDescent="0.25">
      <c r="A2396" s="7">
        <v>44293</v>
      </c>
      <c r="B2396">
        <v>58186.507812999997</v>
      </c>
      <c r="C2396">
        <v>58731.144530999998</v>
      </c>
      <c r="D2396">
        <v>55604.023437999997</v>
      </c>
      <c r="E2396">
        <v>56048.9375</v>
      </c>
      <c r="F2396">
        <v>56048.9375</v>
      </c>
      <c r="G2396">
        <v>75645303584</v>
      </c>
    </row>
    <row r="2397" spans="1:7" x14ac:dyDescent="0.25">
      <c r="A2397" s="7">
        <v>44294</v>
      </c>
      <c r="B2397">
        <v>56099.914062999997</v>
      </c>
      <c r="C2397">
        <v>58338.738280999998</v>
      </c>
      <c r="D2397">
        <v>55879.085937999997</v>
      </c>
      <c r="E2397">
        <v>58323.953125</v>
      </c>
      <c r="F2397">
        <v>58323.953125</v>
      </c>
      <c r="G2397">
        <v>53053855641</v>
      </c>
    </row>
    <row r="2398" spans="1:7" x14ac:dyDescent="0.25">
      <c r="A2398" s="7">
        <v>44295</v>
      </c>
      <c r="B2398">
        <v>58326.5625</v>
      </c>
      <c r="C2398">
        <v>58937.046875</v>
      </c>
      <c r="D2398">
        <v>57807.863280999998</v>
      </c>
      <c r="E2398">
        <v>58245.003905999998</v>
      </c>
      <c r="F2398">
        <v>58245.003905999998</v>
      </c>
      <c r="G2398">
        <v>46655208546</v>
      </c>
    </row>
    <row r="2399" spans="1:7" x14ac:dyDescent="0.25">
      <c r="A2399" s="7">
        <v>44296</v>
      </c>
      <c r="B2399">
        <v>58253.777344000002</v>
      </c>
      <c r="C2399">
        <v>61276.664062999997</v>
      </c>
      <c r="D2399">
        <v>58038.707030999998</v>
      </c>
      <c r="E2399">
        <v>59793.234375</v>
      </c>
      <c r="F2399">
        <v>59793.234375</v>
      </c>
      <c r="G2399">
        <v>58238470525</v>
      </c>
    </row>
    <row r="2400" spans="1:7" x14ac:dyDescent="0.25">
      <c r="A2400" s="7">
        <v>44297</v>
      </c>
      <c r="B2400">
        <v>59846.230469000002</v>
      </c>
      <c r="C2400">
        <v>60790.554687999997</v>
      </c>
      <c r="D2400">
        <v>59289.796875</v>
      </c>
      <c r="E2400">
        <v>60204.964844000002</v>
      </c>
      <c r="F2400">
        <v>60204.964844000002</v>
      </c>
      <c r="G2400">
        <v>46280252580</v>
      </c>
    </row>
    <row r="2401" spans="1:7" x14ac:dyDescent="0.25">
      <c r="A2401" s="7">
        <v>44298</v>
      </c>
      <c r="B2401">
        <v>60175.945312999997</v>
      </c>
      <c r="C2401">
        <v>61253.035155999998</v>
      </c>
      <c r="D2401">
        <v>59589.875</v>
      </c>
      <c r="E2401">
        <v>59893.453125</v>
      </c>
      <c r="F2401">
        <v>59893.453125</v>
      </c>
      <c r="G2401">
        <v>51828688519</v>
      </c>
    </row>
    <row r="2402" spans="1:7" x14ac:dyDescent="0.25">
      <c r="A2402" s="7">
        <v>44299</v>
      </c>
      <c r="B2402">
        <v>59890.019530999998</v>
      </c>
      <c r="C2402">
        <v>63742.285155999998</v>
      </c>
      <c r="D2402">
        <v>59869.957030999998</v>
      </c>
      <c r="E2402">
        <v>63503.457030999998</v>
      </c>
      <c r="F2402">
        <v>63503.457030999998</v>
      </c>
      <c r="G2402">
        <v>69983454362</v>
      </c>
    </row>
    <row r="2403" spans="1:7" x14ac:dyDescent="0.25">
      <c r="A2403" s="7">
        <v>44300</v>
      </c>
      <c r="B2403">
        <v>63523.753905999998</v>
      </c>
      <c r="C2403">
        <v>64863.097655999998</v>
      </c>
      <c r="D2403">
        <v>61554.796875</v>
      </c>
      <c r="E2403">
        <v>63109.695312999997</v>
      </c>
      <c r="F2403">
        <v>63109.695312999997</v>
      </c>
      <c r="G2403">
        <v>77451779687</v>
      </c>
    </row>
    <row r="2404" spans="1:7" x14ac:dyDescent="0.25">
      <c r="A2404" s="7">
        <v>44301</v>
      </c>
      <c r="B2404">
        <v>63075.195312999997</v>
      </c>
      <c r="C2404">
        <v>63821.671875</v>
      </c>
      <c r="D2404">
        <v>62208.964844000002</v>
      </c>
      <c r="E2404">
        <v>63314.011719000002</v>
      </c>
      <c r="F2404">
        <v>63314.011719000002</v>
      </c>
      <c r="G2404">
        <v>60954381579</v>
      </c>
    </row>
    <row r="2405" spans="1:7" x14ac:dyDescent="0.25">
      <c r="A2405" s="7">
        <v>44302</v>
      </c>
      <c r="B2405">
        <v>63258.503905999998</v>
      </c>
      <c r="C2405">
        <v>63594.722655999998</v>
      </c>
      <c r="D2405">
        <v>60222.53125</v>
      </c>
      <c r="E2405">
        <v>61572.789062999997</v>
      </c>
      <c r="F2405">
        <v>61572.789062999997</v>
      </c>
      <c r="G2405">
        <v>84293007468</v>
      </c>
    </row>
    <row r="2406" spans="1:7" x14ac:dyDescent="0.25">
      <c r="A2406" s="7">
        <v>44303</v>
      </c>
      <c r="B2406">
        <v>61529.921875</v>
      </c>
      <c r="C2406">
        <v>62572.175780999998</v>
      </c>
      <c r="D2406">
        <v>60361.351562999997</v>
      </c>
      <c r="E2406">
        <v>60683.820312999997</v>
      </c>
      <c r="F2406">
        <v>60683.820312999997</v>
      </c>
      <c r="G2406">
        <v>66138759198</v>
      </c>
    </row>
    <row r="2407" spans="1:7" x14ac:dyDescent="0.25">
      <c r="A2407" s="7">
        <v>44304</v>
      </c>
      <c r="B2407">
        <v>60701.886719000002</v>
      </c>
      <c r="C2407">
        <v>61057.457030999998</v>
      </c>
      <c r="D2407">
        <v>52829.535155999998</v>
      </c>
      <c r="E2407">
        <v>56216.183594000002</v>
      </c>
      <c r="F2407">
        <v>56216.183594000002</v>
      </c>
      <c r="G2407">
        <v>97468872758</v>
      </c>
    </row>
    <row r="2408" spans="1:7" x14ac:dyDescent="0.25">
      <c r="A2408" s="7">
        <v>44305</v>
      </c>
      <c r="B2408">
        <v>56191.585937999997</v>
      </c>
      <c r="C2408">
        <v>57520.054687999997</v>
      </c>
      <c r="D2408">
        <v>54368.59375</v>
      </c>
      <c r="E2408">
        <v>55724.265625</v>
      </c>
      <c r="F2408">
        <v>55724.265625</v>
      </c>
      <c r="G2408">
        <v>65344865159</v>
      </c>
    </row>
    <row r="2409" spans="1:7" x14ac:dyDescent="0.25">
      <c r="A2409" s="7">
        <v>44306</v>
      </c>
      <c r="B2409">
        <v>55681.792969000002</v>
      </c>
      <c r="C2409">
        <v>57062.148437999997</v>
      </c>
      <c r="D2409">
        <v>53448.046875</v>
      </c>
      <c r="E2409">
        <v>56473.03125</v>
      </c>
      <c r="F2409">
        <v>56473.03125</v>
      </c>
      <c r="G2409">
        <v>67849323955</v>
      </c>
    </row>
    <row r="2410" spans="1:7" x14ac:dyDescent="0.25">
      <c r="A2410" s="7">
        <v>44307</v>
      </c>
      <c r="B2410">
        <v>56471.128905999998</v>
      </c>
      <c r="C2410">
        <v>56757.972655999998</v>
      </c>
      <c r="D2410">
        <v>53695.46875</v>
      </c>
      <c r="E2410">
        <v>53906.089844000002</v>
      </c>
      <c r="F2410">
        <v>53906.089844000002</v>
      </c>
      <c r="G2410">
        <v>54926612466</v>
      </c>
    </row>
    <row r="2411" spans="1:7" x14ac:dyDescent="0.25">
      <c r="A2411" s="7">
        <v>44308</v>
      </c>
      <c r="B2411">
        <v>53857.105469000002</v>
      </c>
      <c r="C2411">
        <v>55410.230469000002</v>
      </c>
      <c r="D2411">
        <v>50583.8125</v>
      </c>
      <c r="E2411">
        <v>51762.273437999997</v>
      </c>
      <c r="F2411">
        <v>51762.273437999997</v>
      </c>
      <c r="G2411">
        <v>74798630778</v>
      </c>
    </row>
    <row r="2412" spans="1:7" x14ac:dyDescent="0.25">
      <c r="A2412" s="7">
        <v>44309</v>
      </c>
      <c r="B2412">
        <v>51739.808594000002</v>
      </c>
      <c r="C2412">
        <v>52120.792969000002</v>
      </c>
      <c r="D2412">
        <v>47714.664062999997</v>
      </c>
      <c r="E2412">
        <v>51093.652344000002</v>
      </c>
      <c r="F2412">
        <v>51093.652344000002</v>
      </c>
      <c r="G2412">
        <v>86668667320</v>
      </c>
    </row>
    <row r="2413" spans="1:7" x14ac:dyDescent="0.25">
      <c r="A2413" s="7">
        <v>44310</v>
      </c>
      <c r="B2413">
        <v>51143.226562999997</v>
      </c>
      <c r="C2413">
        <v>51167.5625</v>
      </c>
      <c r="D2413">
        <v>48805.285155999998</v>
      </c>
      <c r="E2413">
        <v>50050.867187999997</v>
      </c>
      <c r="F2413">
        <v>50050.867187999997</v>
      </c>
      <c r="G2413">
        <v>49014494781</v>
      </c>
    </row>
    <row r="2414" spans="1:7" x14ac:dyDescent="0.25">
      <c r="A2414" s="7">
        <v>44311</v>
      </c>
      <c r="B2414">
        <v>50052.832030999998</v>
      </c>
      <c r="C2414">
        <v>50506.019530999998</v>
      </c>
      <c r="D2414">
        <v>47159.484375</v>
      </c>
      <c r="E2414">
        <v>49004.253905999998</v>
      </c>
      <c r="F2414">
        <v>49004.253905999998</v>
      </c>
      <c r="G2414">
        <v>46117114240</v>
      </c>
    </row>
    <row r="2415" spans="1:7" x14ac:dyDescent="0.25">
      <c r="A2415" s="7">
        <v>44312</v>
      </c>
      <c r="B2415">
        <v>49077.792969000002</v>
      </c>
      <c r="C2415">
        <v>54288.003905999998</v>
      </c>
      <c r="D2415">
        <v>48852.796875</v>
      </c>
      <c r="E2415">
        <v>54021.753905999998</v>
      </c>
      <c r="F2415">
        <v>54021.753905999998</v>
      </c>
      <c r="G2415">
        <v>58284039825</v>
      </c>
    </row>
    <row r="2416" spans="1:7" x14ac:dyDescent="0.25">
      <c r="A2416" s="7">
        <v>44313</v>
      </c>
      <c r="B2416">
        <v>54030.304687999997</v>
      </c>
      <c r="C2416">
        <v>55416.964844000002</v>
      </c>
      <c r="D2416">
        <v>53319.1875</v>
      </c>
      <c r="E2416">
        <v>55033.117187999997</v>
      </c>
      <c r="F2416">
        <v>55033.117187999997</v>
      </c>
      <c r="G2416">
        <v>49448222757</v>
      </c>
    </row>
    <row r="2417" spans="1:7" x14ac:dyDescent="0.25">
      <c r="A2417" s="7">
        <v>44314</v>
      </c>
      <c r="B2417">
        <v>55036.636719000002</v>
      </c>
      <c r="C2417">
        <v>56227.207030999998</v>
      </c>
      <c r="D2417">
        <v>53887.917969000002</v>
      </c>
      <c r="E2417">
        <v>54824.703125</v>
      </c>
      <c r="F2417">
        <v>54824.703125</v>
      </c>
      <c r="G2417">
        <v>48000572955</v>
      </c>
    </row>
    <row r="2418" spans="1:7" x14ac:dyDescent="0.25">
      <c r="A2418" s="7">
        <v>44315</v>
      </c>
      <c r="B2418">
        <v>54858.089844000002</v>
      </c>
      <c r="C2418">
        <v>55115.84375</v>
      </c>
      <c r="D2418">
        <v>52418.027344000002</v>
      </c>
      <c r="E2418">
        <v>53555.109375</v>
      </c>
      <c r="F2418">
        <v>53555.109375</v>
      </c>
      <c r="G2418">
        <v>46088929780</v>
      </c>
    </row>
    <row r="2419" spans="1:7" x14ac:dyDescent="0.25">
      <c r="A2419" s="7">
        <v>44316</v>
      </c>
      <c r="B2419">
        <v>53568.664062999997</v>
      </c>
      <c r="C2419">
        <v>57900.71875</v>
      </c>
      <c r="D2419">
        <v>53129.601562999997</v>
      </c>
      <c r="E2419">
        <v>57750.175780999998</v>
      </c>
      <c r="F2419">
        <v>57750.175780999998</v>
      </c>
      <c r="G2419">
        <v>52395931985</v>
      </c>
    </row>
    <row r="2420" spans="1:7" x14ac:dyDescent="0.25">
      <c r="A2420" s="7">
        <v>44317</v>
      </c>
      <c r="B2420">
        <v>57714.664062999997</v>
      </c>
      <c r="C2420">
        <v>58448.339844000002</v>
      </c>
      <c r="D2420">
        <v>57052.273437999997</v>
      </c>
      <c r="E2420">
        <v>57828.050780999998</v>
      </c>
      <c r="F2420">
        <v>57828.050780999998</v>
      </c>
      <c r="G2420">
        <v>42836427360</v>
      </c>
    </row>
    <row r="2421" spans="1:7" x14ac:dyDescent="0.25">
      <c r="A2421" s="7">
        <v>44318</v>
      </c>
      <c r="B2421">
        <v>57825.863280999998</v>
      </c>
      <c r="C2421">
        <v>57902.59375</v>
      </c>
      <c r="D2421">
        <v>56141.90625</v>
      </c>
      <c r="E2421">
        <v>56631.078125</v>
      </c>
      <c r="F2421">
        <v>56631.078125</v>
      </c>
      <c r="G2421">
        <v>38177405335</v>
      </c>
    </row>
    <row r="2422" spans="1:7" x14ac:dyDescent="0.25">
      <c r="A2422" s="7">
        <v>44319</v>
      </c>
      <c r="B2422">
        <v>56620.273437999997</v>
      </c>
      <c r="C2422">
        <v>58973.308594000002</v>
      </c>
      <c r="D2422">
        <v>56590.871094000002</v>
      </c>
      <c r="E2422">
        <v>57200.292969000002</v>
      </c>
      <c r="F2422">
        <v>57200.292969000002</v>
      </c>
      <c r="G2422">
        <v>51713139031</v>
      </c>
    </row>
    <row r="2423" spans="1:7" x14ac:dyDescent="0.25">
      <c r="A2423" s="7">
        <v>44320</v>
      </c>
      <c r="B2423">
        <v>57214.179687999997</v>
      </c>
      <c r="C2423">
        <v>57214.179687999997</v>
      </c>
      <c r="D2423">
        <v>53191.425780999998</v>
      </c>
      <c r="E2423">
        <v>53333.539062999997</v>
      </c>
      <c r="F2423">
        <v>53333.539062999997</v>
      </c>
      <c r="G2423">
        <v>68564706967</v>
      </c>
    </row>
    <row r="2424" spans="1:7" x14ac:dyDescent="0.25">
      <c r="A2424" s="7">
        <v>44321</v>
      </c>
      <c r="B2424">
        <v>53252.164062999997</v>
      </c>
      <c r="C2424">
        <v>57911.363280999998</v>
      </c>
      <c r="D2424">
        <v>52969.054687999997</v>
      </c>
      <c r="E2424">
        <v>57424.007812999997</v>
      </c>
      <c r="F2424">
        <v>57424.007812999997</v>
      </c>
      <c r="G2424">
        <v>69241316747</v>
      </c>
    </row>
    <row r="2425" spans="1:7" x14ac:dyDescent="0.25">
      <c r="A2425" s="7">
        <v>44322</v>
      </c>
      <c r="B2425">
        <v>57441.308594000002</v>
      </c>
      <c r="C2425">
        <v>58363.316405999998</v>
      </c>
      <c r="D2425">
        <v>55382.507812999997</v>
      </c>
      <c r="E2425">
        <v>56396.515625</v>
      </c>
      <c r="F2425">
        <v>56396.515625</v>
      </c>
      <c r="G2425">
        <v>69523285106</v>
      </c>
    </row>
    <row r="2426" spans="1:7" x14ac:dyDescent="0.25">
      <c r="A2426" s="7">
        <v>44323</v>
      </c>
      <c r="B2426">
        <v>56413.953125</v>
      </c>
      <c r="C2426">
        <v>58606.632812999997</v>
      </c>
      <c r="D2426">
        <v>55321.847655999998</v>
      </c>
      <c r="E2426">
        <v>57356.402344000002</v>
      </c>
      <c r="F2426">
        <v>57356.402344000002</v>
      </c>
      <c r="G2426">
        <v>68434023376</v>
      </c>
    </row>
    <row r="2427" spans="1:7" x14ac:dyDescent="0.25">
      <c r="A2427" s="7">
        <v>44324</v>
      </c>
      <c r="B2427">
        <v>57352.765625</v>
      </c>
      <c r="C2427">
        <v>59464.613280999998</v>
      </c>
      <c r="D2427">
        <v>56975.210937999997</v>
      </c>
      <c r="E2427">
        <v>58803.777344000002</v>
      </c>
      <c r="F2427">
        <v>58803.777344000002</v>
      </c>
      <c r="G2427">
        <v>65382980634</v>
      </c>
    </row>
    <row r="2428" spans="1:7" x14ac:dyDescent="0.25">
      <c r="A2428" s="7">
        <v>44325</v>
      </c>
      <c r="B2428">
        <v>58877.390625</v>
      </c>
      <c r="C2428">
        <v>59210.882812999997</v>
      </c>
      <c r="D2428">
        <v>56482.003905999998</v>
      </c>
      <c r="E2428">
        <v>58232.316405999998</v>
      </c>
      <c r="F2428">
        <v>58232.316405999998</v>
      </c>
      <c r="G2428">
        <v>65906690347</v>
      </c>
    </row>
    <row r="2429" spans="1:7" x14ac:dyDescent="0.25">
      <c r="A2429" s="7">
        <v>44326</v>
      </c>
      <c r="B2429">
        <v>58250.871094000002</v>
      </c>
      <c r="C2429">
        <v>59519.355469000002</v>
      </c>
      <c r="D2429">
        <v>54071.457030999998</v>
      </c>
      <c r="E2429">
        <v>55859.796875</v>
      </c>
      <c r="F2429">
        <v>55859.796875</v>
      </c>
      <c r="G2429">
        <v>71776546298</v>
      </c>
    </row>
    <row r="2430" spans="1:7" x14ac:dyDescent="0.25">
      <c r="A2430" s="7">
        <v>44327</v>
      </c>
      <c r="B2430">
        <v>55847.242187999997</v>
      </c>
      <c r="C2430">
        <v>56872.542969000002</v>
      </c>
      <c r="D2430">
        <v>54608.652344000002</v>
      </c>
      <c r="E2430">
        <v>56704.574219000002</v>
      </c>
      <c r="F2430">
        <v>56704.574219000002</v>
      </c>
      <c r="G2430">
        <v>61308396325</v>
      </c>
    </row>
    <row r="2431" spans="1:7" x14ac:dyDescent="0.25">
      <c r="A2431" s="7">
        <v>44328</v>
      </c>
      <c r="B2431">
        <v>56714.53125</v>
      </c>
      <c r="C2431">
        <v>57939.363280999998</v>
      </c>
      <c r="D2431">
        <v>49150.535155999998</v>
      </c>
      <c r="E2431">
        <v>49150.535155999998</v>
      </c>
      <c r="F2431">
        <v>49150.535155999998</v>
      </c>
      <c r="G2431">
        <v>75215403907</v>
      </c>
    </row>
    <row r="2432" spans="1:7" x14ac:dyDescent="0.25">
      <c r="A2432" s="7">
        <v>44329</v>
      </c>
      <c r="B2432">
        <v>49735.433594000002</v>
      </c>
      <c r="C2432">
        <v>51330.84375</v>
      </c>
      <c r="D2432">
        <v>46980.019530999998</v>
      </c>
      <c r="E2432">
        <v>49716.191405999998</v>
      </c>
      <c r="F2432">
        <v>49716.191405999998</v>
      </c>
      <c r="G2432">
        <v>96721152926</v>
      </c>
    </row>
    <row r="2433" spans="1:7" x14ac:dyDescent="0.25">
      <c r="A2433" s="7">
        <v>44330</v>
      </c>
      <c r="B2433">
        <v>49682.980469000002</v>
      </c>
      <c r="C2433">
        <v>51438.117187999997</v>
      </c>
      <c r="D2433">
        <v>48868.578125</v>
      </c>
      <c r="E2433">
        <v>49880.535155999998</v>
      </c>
      <c r="F2433">
        <v>49880.535155999998</v>
      </c>
      <c r="G2433">
        <v>55737497453</v>
      </c>
    </row>
    <row r="2434" spans="1:7" x14ac:dyDescent="0.25">
      <c r="A2434" s="7">
        <v>44331</v>
      </c>
      <c r="B2434">
        <v>49855.496094000002</v>
      </c>
      <c r="C2434">
        <v>50639.664062999997</v>
      </c>
      <c r="D2434">
        <v>46664.140625</v>
      </c>
      <c r="E2434">
        <v>46760.1875</v>
      </c>
      <c r="F2434">
        <v>46760.1875</v>
      </c>
      <c r="G2434">
        <v>59161047474</v>
      </c>
    </row>
    <row r="2435" spans="1:7" x14ac:dyDescent="0.25">
      <c r="A2435" s="7">
        <v>44332</v>
      </c>
      <c r="B2435">
        <v>46716.636719000002</v>
      </c>
      <c r="C2435">
        <v>49720.042969000002</v>
      </c>
      <c r="D2435">
        <v>43963.351562999997</v>
      </c>
      <c r="E2435">
        <v>46456.058594000002</v>
      </c>
      <c r="F2435">
        <v>46456.058594000002</v>
      </c>
      <c r="G2435">
        <v>64047871555</v>
      </c>
    </row>
    <row r="2436" spans="1:7" x14ac:dyDescent="0.25">
      <c r="A2436" s="7">
        <v>44333</v>
      </c>
      <c r="B2436">
        <v>46415.898437999997</v>
      </c>
      <c r="C2436">
        <v>46623.558594000002</v>
      </c>
      <c r="D2436">
        <v>42207.289062999997</v>
      </c>
      <c r="E2436">
        <v>43537.511719000002</v>
      </c>
      <c r="F2436">
        <v>43537.511719000002</v>
      </c>
      <c r="G2436">
        <v>74903638450</v>
      </c>
    </row>
    <row r="2437" spans="1:7" x14ac:dyDescent="0.25">
      <c r="A2437" s="7">
        <v>44334</v>
      </c>
      <c r="B2437">
        <v>43488.058594000002</v>
      </c>
      <c r="C2437">
        <v>45812.457030999998</v>
      </c>
      <c r="D2437">
        <v>42367.832030999998</v>
      </c>
      <c r="E2437">
        <v>42909.402344000002</v>
      </c>
      <c r="F2437">
        <v>42909.402344000002</v>
      </c>
      <c r="G2437">
        <v>56187365084</v>
      </c>
    </row>
    <row r="2438" spans="1:7" x14ac:dyDescent="0.25">
      <c r="A2438" s="7">
        <v>44335</v>
      </c>
      <c r="B2438">
        <v>42944.976562999997</v>
      </c>
      <c r="C2438">
        <v>43546.117187999997</v>
      </c>
      <c r="D2438">
        <v>30681.496093999998</v>
      </c>
      <c r="E2438">
        <v>37002.441405999998</v>
      </c>
      <c r="F2438">
        <v>37002.441405999998</v>
      </c>
      <c r="G2438">
        <v>126358098747</v>
      </c>
    </row>
    <row r="2439" spans="1:7" x14ac:dyDescent="0.25">
      <c r="A2439" s="7">
        <v>44336</v>
      </c>
      <c r="B2439">
        <v>36753.667969000002</v>
      </c>
      <c r="C2439">
        <v>42462.984375</v>
      </c>
      <c r="D2439">
        <v>35050.617187999997</v>
      </c>
      <c r="E2439">
        <v>40782.738280999998</v>
      </c>
      <c r="F2439">
        <v>40782.738280999998</v>
      </c>
      <c r="G2439">
        <v>88281943359</v>
      </c>
    </row>
    <row r="2440" spans="1:7" x14ac:dyDescent="0.25">
      <c r="A2440" s="7">
        <v>44337</v>
      </c>
      <c r="B2440">
        <v>40596.949219000002</v>
      </c>
      <c r="C2440">
        <v>42172.171875</v>
      </c>
      <c r="D2440">
        <v>33616.453125</v>
      </c>
      <c r="E2440">
        <v>37304.691405999998</v>
      </c>
      <c r="F2440">
        <v>37304.691405999998</v>
      </c>
      <c r="G2440">
        <v>82051616861</v>
      </c>
    </row>
    <row r="2441" spans="1:7" x14ac:dyDescent="0.25">
      <c r="A2441" s="7">
        <v>44338</v>
      </c>
      <c r="B2441">
        <v>37371.03125</v>
      </c>
      <c r="C2441">
        <v>38831.054687999997</v>
      </c>
      <c r="D2441">
        <v>35383.683594000002</v>
      </c>
      <c r="E2441">
        <v>37536.632812999997</v>
      </c>
      <c r="F2441">
        <v>37536.632812999997</v>
      </c>
      <c r="G2441">
        <v>57377273240</v>
      </c>
    </row>
    <row r="2442" spans="1:7" x14ac:dyDescent="0.25">
      <c r="A2442" s="7">
        <v>44339</v>
      </c>
      <c r="B2442">
        <v>37531.449219000002</v>
      </c>
      <c r="C2442">
        <v>38289.21875</v>
      </c>
      <c r="D2442">
        <v>31227.339843999998</v>
      </c>
      <c r="E2442">
        <v>34770.582030999998</v>
      </c>
      <c r="F2442">
        <v>34770.582030999998</v>
      </c>
      <c r="G2442">
        <v>78469274361</v>
      </c>
    </row>
    <row r="2443" spans="1:7" x14ac:dyDescent="0.25">
      <c r="A2443" s="7">
        <v>44340</v>
      </c>
      <c r="B2443">
        <v>34700.363280999998</v>
      </c>
      <c r="C2443">
        <v>39835.140625</v>
      </c>
      <c r="D2443">
        <v>34551.082030999998</v>
      </c>
      <c r="E2443">
        <v>38705.980469000002</v>
      </c>
      <c r="F2443">
        <v>38705.980469000002</v>
      </c>
      <c r="G2443">
        <v>67359584098</v>
      </c>
    </row>
    <row r="2444" spans="1:7" x14ac:dyDescent="0.25">
      <c r="A2444" s="7">
        <v>44341</v>
      </c>
      <c r="B2444">
        <v>38795.78125</v>
      </c>
      <c r="C2444">
        <v>39776.351562999997</v>
      </c>
      <c r="D2444">
        <v>36581.429687999997</v>
      </c>
      <c r="E2444">
        <v>38402.222655999998</v>
      </c>
      <c r="F2444">
        <v>38402.222655999998</v>
      </c>
      <c r="G2444">
        <v>56211915803</v>
      </c>
    </row>
    <row r="2445" spans="1:7" x14ac:dyDescent="0.25">
      <c r="A2445" s="7">
        <v>44342</v>
      </c>
      <c r="B2445">
        <v>38392.625</v>
      </c>
      <c r="C2445">
        <v>40782.078125</v>
      </c>
      <c r="D2445">
        <v>37905.835937999997</v>
      </c>
      <c r="E2445">
        <v>39294.199219000002</v>
      </c>
      <c r="F2445">
        <v>39294.199219000002</v>
      </c>
      <c r="G2445">
        <v>51346735160</v>
      </c>
    </row>
    <row r="2446" spans="1:7" x14ac:dyDescent="0.25">
      <c r="A2446" s="7">
        <v>44343</v>
      </c>
      <c r="B2446">
        <v>39316.890625</v>
      </c>
      <c r="C2446">
        <v>40379.617187999997</v>
      </c>
      <c r="D2446">
        <v>37247.902344000002</v>
      </c>
      <c r="E2446">
        <v>38436.96875</v>
      </c>
      <c r="F2446">
        <v>38436.96875</v>
      </c>
      <c r="G2446">
        <v>43210968721</v>
      </c>
    </row>
    <row r="2447" spans="1:7" x14ac:dyDescent="0.25">
      <c r="A2447" s="7">
        <v>44344</v>
      </c>
      <c r="B2447">
        <v>38507.082030999998</v>
      </c>
      <c r="C2447">
        <v>38856.96875</v>
      </c>
      <c r="D2447">
        <v>34779.039062999997</v>
      </c>
      <c r="E2447">
        <v>35697.605469000002</v>
      </c>
      <c r="F2447">
        <v>35697.605469000002</v>
      </c>
      <c r="G2447">
        <v>55200191952</v>
      </c>
    </row>
    <row r="2448" spans="1:7" x14ac:dyDescent="0.25">
      <c r="A2448" s="7">
        <v>44345</v>
      </c>
      <c r="B2448">
        <v>35684.15625</v>
      </c>
      <c r="C2448">
        <v>37234.5</v>
      </c>
      <c r="D2448">
        <v>33693.929687999997</v>
      </c>
      <c r="E2448">
        <v>34616.066405999998</v>
      </c>
      <c r="F2448">
        <v>34616.066405999998</v>
      </c>
      <c r="G2448">
        <v>45231013335</v>
      </c>
    </row>
    <row r="2449" spans="1:7" x14ac:dyDescent="0.25">
      <c r="A2449" s="7">
        <v>44346</v>
      </c>
      <c r="B2449">
        <v>34607.40625</v>
      </c>
      <c r="C2449">
        <v>36400.667969000002</v>
      </c>
      <c r="D2449">
        <v>33520.738280999998</v>
      </c>
      <c r="E2449">
        <v>35678.128905999998</v>
      </c>
      <c r="F2449">
        <v>35678.128905999998</v>
      </c>
      <c r="G2449">
        <v>31646080921</v>
      </c>
    </row>
    <row r="2450" spans="1:7" x14ac:dyDescent="0.25">
      <c r="A2450" s="7">
        <v>44347</v>
      </c>
      <c r="B2450">
        <v>35658.59375</v>
      </c>
      <c r="C2450">
        <v>37468.25</v>
      </c>
      <c r="D2450">
        <v>34241.945312999997</v>
      </c>
      <c r="E2450">
        <v>37332.855469000002</v>
      </c>
      <c r="F2450">
        <v>37332.855469000002</v>
      </c>
      <c r="G2450">
        <v>39009847639</v>
      </c>
    </row>
    <row r="2451" spans="1:7" x14ac:dyDescent="0.25">
      <c r="A2451" s="7">
        <v>44348</v>
      </c>
      <c r="B2451">
        <v>37293.792969000002</v>
      </c>
      <c r="C2451">
        <v>37896.734375</v>
      </c>
      <c r="D2451">
        <v>35787.085937999997</v>
      </c>
      <c r="E2451">
        <v>36684.925780999998</v>
      </c>
      <c r="F2451">
        <v>36684.925780999998</v>
      </c>
      <c r="G2451">
        <v>34639423297</v>
      </c>
    </row>
    <row r="2452" spans="1:7" x14ac:dyDescent="0.25">
      <c r="A2452" s="7">
        <v>44349</v>
      </c>
      <c r="B2452">
        <v>36699.921875</v>
      </c>
      <c r="C2452">
        <v>38231.339844000002</v>
      </c>
      <c r="D2452">
        <v>35966.308594000002</v>
      </c>
      <c r="E2452">
        <v>37575.179687999997</v>
      </c>
      <c r="F2452">
        <v>37575.179687999997</v>
      </c>
      <c r="G2452">
        <v>33070867190</v>
      </c>
    </row>
    <row r="2453" spans="1:7" x14ac:dyDescent="0.25">
      <c r="A2453" s="7">
        <v>44350</v>
      </c>
      <c r="B2453">
        <v>37599.410155999998</v>
      </c>
      <c r="C2453">
        <v>39478.953125</v>
      </c>
      <c r="D2453">
        <v>37243.972655999998</v>
      </c>
      <c r="E2453">
        <v>39208.765625</v>
      </c>
      <c r="F2453">
        <v>39208.765625</v>
      </c>
      <c r="G2453">
        <v>35460750427</v>
      </c>
    </row>
    <row r="2454" spans="1:7" x14ac:dyDescent="0.25">
      <c r="A2454" s="7">
        <v>44351</v>
      </c>
      <c r="B2454">
        <v>39242.484375</v>
      </c>
      <c r="C2454">
        <v>39242.484375</v>
      </c>
      <c r="D2454">
        <v>35717.722655999998</v>
      </c>
      <c r="E2454">
        <v>36894.40625</v>
      </c>
      <c r="F2454">
        <v>36894.40625</v>
      </c>
      <c r="G2454">
        <v>41831090187</v>
      </c>
    </row>
    <row r="2455" spans="1:7" x14ac:dyDescent="0.25">
      <c r="A2455" s="7">
        <v>44352</v>
      </c>
      <c r="B2455">
        <v>36880.15625</v>
      </c>
      <c r="C2455">
        <v>37917.714844000002</v>
      </c>
      <c r="D2455">
        <v>34900.414062999997</v>
      </c>
      <c r="E2455">
        <v>35551.957030999998</v>
      </c>
      <c r="F2455">
        <v>35551.957030999998</v>
      </c>
      <c r="G2455">
        <v>35959473399</v>
      </c>
    </row>
    <row r="2456" spans="1:7" x14ac:dyDescent="0.25">
      <c r="A2456" s="7">
        <v>44353</v>
      </c>
      <c r="B2456">
        <v>35538.609375</v>
      </c>
      <c r="C2456">
        <v>36436.421875</v>
      </c>
      <c r="D2456">
        <v>35304.578125</v>
      </c>
      <c r="E2456">
        <v>35862.378905999998</v>
      </c>
      <c r="F2456">
        <v>35862.378905999998</v>
      </c>
      <c r="G2456">
        <v>28913440585</v>
      </c>
    </row>
    <row r="2457" spans="1:7" x14ac:dyDescent="0.25">
      <c r="A2457" s="7">
        <v>44354</v>
      </c>
      <c r="B2457">
        <v>35835.265625</v>
      </c>
      <c r="C2457">
        <v>36790.570312999997</v>
      </c>
      <c r="D2457">
        <v>33480.640625</v>
      </c>
      <c r="E2457">
        <v>33560.707030999998</v>
      </c>
      <c r="F2457">
        <v>33560.707030999998</v>
      </c>
      <c r="G2457">
        <v>33683936663</v>
      </c>
    </row>
    <row r="2458" spans="1:7" x14ac:dyDescent="0.25">
      <c r="A2458" s="7">
        <v>44355</v>
      </c>
      <c r="B2458">
        <v>33589.519530999998</v>
      </c>
      <c r="C2458">
        <v>34017.386719000002</v>
      </c>
      <c r="D2458">
        <v>31114.443359000001</v>
      </c>
      <c r="E2458">
        <v>33472.632812999997</v>
      </c>
      <c r="F2458">
        <v>33472.632812999997</v>
      </c>
      <c r="G2458">
        <v>49902050442</v>
      </c>
    </row>
    <row r="2459" spans="1:7" x14ac:dyDescent="0.25">
      <c r="A2459" s="7">
        <v>44356</v>
      </c>
      <c r="B2459">
        <v>33416.976562999997</v>
      </c>
      <c r="C2459">
        <v>37537.371094000002</v>
      </c>
      <c r="D2459">
        <v>32475.865234000001</v>
      </c>
      <c r="E2459">
        <v>37345.121094000002</v>
      </c>
      <c r="F2459">
        <v>37345.121094000002</v>
      </c>
      <c r="G2459">
        <v>53972919008</v>
      </c>
    </row>
    <row r="2460" spans="1:7" x14ac:dyDescent="0.25">
      <c r="A2460" s="7">
        <v>44357</v>
      </c>
      <c r="B2460">
        <v>37389.515625</v>
      </c>
      <c r="C2460">
        <v>38334.324219000002</v>
      </c>
      <c r="D2460">
        <v>35847.59375</v>
      </c>
      <c r="E2460">
        <v>36702.597655999998</v>
      </c>
      <c r="F2460">
        <v>36702.597655999998</v>
      </c>
      <c r="G2460">
        <v>43576032854</v>
      </c>
    </row>
    <row r="2461" spans="1:7" x14ac:dyDescent="0.25">
      <c r="A2461" s="7">
        <v>44358</v>
      </c>
      <c r="B2461">
        <v>36697.03125</v>
      </c>
      <c r="C2461">
        <v>37608.695312999997</v>
      </c>
      <c r="D2461">
        <v>36044.449219000002</v>
      </c>
      <c r="E2461">
        <v>37334.398437999997</v>
      </c>
      <c r="F2461">
        <v>37334.398437999997</v>
      </c>
      <c r="G2461">
        <v>38699736985</v>
      </c>
    </row>
    <row r="2462" spans="1:7" x14ac:dyDescent="0.25">
      <c r="A2462" s="7">
        <v>44359</v>
      </c>
      <c r="B2462">
        <v>37340.144530999998</v>
      </c>
      <c r="C2462">
        <v>37408.925780999998</v>
      </c>
      <c r="D2462">
        <v>34728.191405999998</v>
      </c>
      <c r="E2462">
        <v>35552.515625</v>
      </c>
      <c r="F2462">
        <v>35552.515625</v>
      </c>
      <c r="G2462">
        <v>37924228550</v>
      </c>
    </row>
    <row r="2463" spans="1:7" x14ac:dyDescent="0.25">
      <c r="A2463" s="7">
        <v>44360</v>
      </c>
      <c r="B2463">
        <v>35555.789062999997</v>
      </c>
      <c r="C2463">
        <v>39322.78125</v>
      </c>
      <c r="D2463">
        <v>34864.109375</v>
      </c>
      <c r="E2463">
        <v>39097.859375</v>
      </c>
      <c r="F2463">
        <v>39097.859375</v>
      </c>
      <c r="G2463">
        <v>40669112838</v>
      </c>
    </row>
    <row r="2464" spans="1:7" x14ac:dyDescent="0.25">
      <c r="A2464" s="7">
        <v>44361</v>
      </c>
      <c r="B2464">
        <v>39016.96875</v>
      </c>
      <c r="C2464">
        <v>40978.363280999998</v>
      </c>
      <c r="D2464">
        <v>38757.285155999998</v>
      </c>
      <c r="E2464">
        <v>40218.476562999997</v>
      </c>
      <c r="F2464">
        <v>40218.476562999997</v>
      </c>
      <c r="G2464">
        <v>43148914673</v>
      </c>
    </row>
    <row r="2465" spans="1:7" x14ac:dyDescent="0.25">
      <c r="A2465" s="7">
        <v>44362</v>
      </c>
      <c r="B2465">
        <v>40427.167969000002</v>
      </c>
      <c r="C2465">
        <v>41295.269530999998</v>
      </c>
      <c r="D2465">
        <v>39609.46875</v>
      </c>
      <c r="E2465">
        <v>40406.269530999998</v>
      </c>
      <c r="F2465">
        <v>40406.269530999998</v>
      </c>
      <c r="G2465">
        <v>46420149185</v>
      </c>
    </row>
    <row r="2466" spans="1:7" x14ac:dyDescent="0.25">
      <c r="A2466" s="7">
        <v>44363</v>
      </c>
      <c r="B2466">
        <v>40168.691405999998</v>
      </c>
      <c r="C2466">
        <v>40516.777344000002</v>
      </c>
      <c r="D2466">
        <v>38176.035155999998</v>
      </c>
      <c r="E2466">
        <v>38347.0625</v>
      </c>
      <c r="F2466">
        <v>38347.0625</v>
      </c>
      <c r="G2466">
        <v>39211635100</v>
      </c>
    </row>
    <row r="2467" spans="1:7" x14ac:dyDescent="0.25">
      <c r="A2467" s="7">
        <v>44364</v>
      </c>
      <c r="B2467">
        <v>38341.421875</v>
      </c>
      <c r="C2467">
        <v>39513.671875</v>
      </c>
      <c r="D2467">
        <v>37439.675780999998</v>
      </c>
      <c r="E2467">
        <v>38053.503905999998</v>
      </c>
      <c r="F2467">
        <v>38053.503905999998</v>
      </c>
      <c r="G2467">
        <v>37096670047</v>
      </c>
    </row>
    <row r="2468" spans="1:7" x14ac:dyDescent="0.25">
      <c r="A2468" s="7">
        <v>44365</v>
      </c>
      <c r="B2468">
        <v>38099.476562999997</v>
      </c>
      <c r="C2468">
        <v>38187.261719000002</v>
      </c>
      <c r="D2468">
        <v>35255.855469000002</v>
      </c>
      <c r="E2468">
        <v>35787.246094000002</v>
      </c>
      <c r="F2468">
        <v>35787.246094000002</v>
      </c>
      <c r="G2468">
        <v>36200887275</v>
      </c>
    </row>
    <row r="2469" spans="1:7" x14ac:dyDescent="0.25">
      <c r="A2469" s="7">
        <v>44366</v>
      </c>
      <c r="B2469">
        <v>35854.527344000002</v>
      </c>
      <c r="C2469">
        <v>36457.796875</v>
      </c>
      <c r="D2469">
        <v>34933.0625</v>
      </c>
      <c r="E2469">
        <v>35615.871094000002</v>
      </c>
      <c r="F2469">
        <v>35615.871094000002</v>
      </c>
      <c r="G2469">
        <v>31207279719</v>
      </c>
    </row>
    <row r="2470" spans="1:7" x14ac:dyDescent="0.25">
      <c r="A2470" s="7">
        <v>44367</v>
      </c>
      <c r="B2470">
        <v>35563.140625</v>
      </c>
      <c r="C2470">
        <v>36059.484375</v>
      </c>
      <c r="D2470">
        <v>33432.074219000002</v>
      </c>
      <c r="E2470">
        <v>35698.296875</v>
      </c>
      <c r="F2470">
        <v>35698.296875</v>
      </c>
      <c r="G2470">
        <v>36664034054</v>
      </c>
    </row>
    <row r="2471" spans="1:7" x14ac:dyDescent="0.25">
      <c r="A2471" s="7">
        <v>44368</v>
      </c>
      <c r="B2471">
        <v>35641.144530999998</v>
      </c>
      <c r="C2471">
        <v>35721.640625</v>
      </c>
      <c r="D2471">
        <v>31295.935547000001</v>
      </c>
      <c r="E2471">
        <v>31676.693359000001</v>
      </c>
      <c r="F2471">
        <v>31676.693359000001</v>
      </c>
      <c r="G2471">
        <v>52809038594</v>
      </c>
    </row>
    <row r="2472" spans="1:7" x14ac:dyDescent="0.25">
      <c r="A2472" s="7">
        <v>44369</v>
      </c>
      <c r="B2472">
        <v>31622.376952999999</v>
      </c>
      <c r="C2472">
        <v>33292.453125</v>
      </c>
      <c r="D2472">
        <v>28893.621093999998</v>
      </c>
      <c r="E2472">
        <v>32505.660156000002</v>
      </c>
      <c r="F2472">
        <v>32505.660156000002</v>
      </c>
      <c r="G2472">
        <v>58964353058</v>
      </c>
    </row>
    <row r="2473" spans="1:7" x14ac:dyDescent="0.25">
      <c r="A2473" s="7">
        <v>44370</v>
      </c>
      <c r="B2473">
        <v>32515.714843999998</v>
      </c>
      <c r="C2473">
        <v>34753.410155999998</v>
      </c>
      <c r="D2473">
        <v>31772.632813</v>
      </c>
      <c r="E2473">
        <v>33723.027344000002</v>
      </c>
      <c r="F2473">
        <v>33723.027344000002</v>
      </c>
      <c r="G2473">
        <v>46317108925</v>
      </c>
    </row>
    <row r="2474" spans="1:7" x14ac:dyDescent="0.25">
      <c r="A2474" s="7">
        <v>44371</v>
      </c>
      <c r="B2474">
        <v>33682.800780999998</v>
      </c>
      <c r="C2474">
        <v>35228.851562999997</v>
      </c>
      <c r="D2474">
        <v>32385.214843999998</v>
      </c>
      <c r="E2474">
        <v>34662.4375</v>
      </c>
      <c r="F2474">
        <v>34662.4375</v>
      </c>
      <c r="G2474">
        <v>33123368116</v>
      </c>
    </row>
    <row r="2475" spans="1:7" x14ac:dyDescent="0.25">
      <c r="A2475" s="7">
        <v>44372</v>
      </c>
      <c r="B2475">
        <v>34659.105469000002</v>
      </c>
      <c r="C2475">
        <v>35487.246094000002</v>
      </c>
      <c r="D2475">
        <v>31350.884765999999</v>
      </c>
      <c r="E2475">
        <v>31637.779297000001</v>
      </c>
      <c r="F2475">
        <v>31637.779297000001</v>
      </c>
      <c r="G2475">
        <v>40230904226</v>
      </c>
    </row>
    <row r="2476" spans="1:7" x14ac:dyDescent="0.25">
      <c r="A2476" s="7">
        <v>44373</v>
      </c>
      <c r="B2476">
        <v>31594.664063</v>
      </c>
      <c r="C2476">
        <v>32637.587890999999</v>
      </c>
      <c r="D2476">
        <v>30184.501952999999</v>
      </c>
      <c r="E2476">
        <v>32186.277343999998</v>
      </c>
      <c r="F2476">
        <v>32186.277343999998</v>
      </c>
      <c r="G2476">
        <v>38585385521</v>
      </c>
    </row>
    <row r="2477" spans="1:7" x14ac:dyDescent="0.25">
      <c r="A2477" s="7">
        <v>44374</v>
      </c>
      <c r="B2477">
        <v>32287.523438</v>
      </c>
      <c r="C2477">
        <v>34656.128905999998</v>
      </c>
      <c r="D2477">
        <v>32071.757813</v>
      </c>
      <c r="E2477">
        <v>34649.644530999998</v>
      </c>
      <c r="F2477">
        <v>34649.644530999998</v>
      </c>
      <c r="G2477">
        <v>35511640894</v>
      </c>
    </row>
    <row r="2478" spans="1:7" x14ac:dyDescent="0.25">
      <c r="A2478" s="7">
        <v>44375</v>
      </c>
      <c r="B2478">
        <v>34679.121094000002</v>
      </c>
      <c r="C2478">
        <v>35219.890625</v>
      </c>
      <c r="D2478">
        <v>33902.074219000002</v>
      </c>
      <c r="E2478">
        <v>34434.335937999997</v>
      </c>
      <c r="F2478">
        <v>34434.335937999997</v>
      </c>
      <c r="G2478">
        <v>33892523752</v>
      </c>
    </row>
    <row r="2479" spans="1:7" x14ac:dyDescent="0.25">
      <c r="A2479" s="7">
        <v>44376</v>
      </c>
      <c r="B2479">
        <v>34475.558594000002</v>
      </c>
      <c r="C2479">
        <v>36542.109375</v>
      </c>
      <c r="D2479">
        <v>34252.484375</v>
      </c>
      <c r="E2479">
        <v>35867.777344000002</v>
      </c>
      <c r="F2479">
        <v>35867.777344000002</v>
      </c>
      <c r="G2479">
        <v>37901460044</v>
      </c>
    </row>
    <row r="2480" spans="1:7" x14ac:dyDescent="0.25">
      <c r="A2480" s="7">
        <v>44377</v>
      </c>
      <c r="B2480">
        <v>35908.386719000002</v>
      </c>
      <c r="C2480">
        <v>36074.757812999997</v>
      </c>
      <c r="D2480">
        <v>34086.152344000002</v>
      </c>
      <c r="E2480">
        <v>35040.835937999997</v>
      </c>
      <c r="F2480">
        <v>35040.835937999997</v>
      </c>
      <c r="G2480">
        <v>34059036099</v>
      </c>
    </row>
    <row r="2481" spans="1:7" x14ac:dyDescent="0.25">
      <c r="A2481" s="7">
        <v>44378</v>
      </c>
      <c r="B2481">
        <v>35035.984375</v>
      </c>
      <c r="C2481">
        <v>35035.984375</v>
      </c>
      <c r="D2481">
        <v>32883.78125</v>
      </c>
      <c r="E2481">
        <v>33572.117187999997</v>
      </c>
      <c r="F2481">
        <v>33572.117187999997</v>
      </c>
      <c r="G2481">
        <v>37838957079</v>
      </c>
    </row>
    <row r="2482" spans="1:7" x14ac:dyDescent="0.25">
      <c r="A2482" s="7">
        <v>44379</v>
      </c>
      <c r="B2482">
        <v>33549.601562999997</v>
      </c>
      <c r="C2482">
        <v>33939.589844000002</v>
      </c>
      <c r="D2482">
        <v>32770.679687999997</v>
      </c>
      <c r="E2482">
        <v>33897.046875</v>
      </c>
      <c r="F2482">
        <v>33897.046875</v>
      </c>
      <c r="G2482">
        <v>38728974942</v>
      </c>
    </row>
    <row r="2483" spans="1:7" x14ac:dyDescent="0.25">
      <c r="A2483" s="7">
        <v>44380</v>
      </c>
      <c r="B2483">
        <v>33854.421875</v>
      </c>
      <c r="C2483">
        <v>34909.261719000002</v>
      </c>
      <c r="D2483">
        <v>33402.695312999997</v>
      </c>
      <c r="E2483">
        <v>34668.546875</v>
      </c>
      <c r="F2483">
        <v>34668.546875</v>
      </c>
      <c r="G2483">
        <v>24383958643</v>
      </c>
    </row>
    <row r="2484" spans="1:7" x14ac:dyDescent="0.25">
      <c r="A2484" s="7">
        <v>44381</v>
      </c>
      <c r="B2484">
        <v>34665.566405999998</v>
      </c>
      <c r="C2484">
        <v>35937.566405999998</v>
      </c>
      <c r="D2484">
        <v>34396.476562999997</v>
      </c>
      <c r="E2484">
        <v>35287.78125</v>
      </c>
      <c r="F2484">
        <v>35287.78125</v>
      </c>
      <c r="G2484">
        <v>24924307911</v>
      </c>
    </row>
    <row r="2485" spans="1:7" x14ac:dyDescent="0.25">
      <c r="A2485" s="7">
        <v>44382</v>
      </c>
      <c r="B2485">
        <v>35284.34375</v>
      </c>
      <c r="C2485">
        <v>35284.34375</v>
      </c>
      <c r="D2485">
        <v>33213.660155999998</v>
      </c>
      <c r="E2485">
        <v>33746.003905999998</v>
      </c>
      <c r="F2485">
        <v>33746.003905999998</v>
      </c>
      <c r="G2485">
        <v>26721554282</v>
      </c>
    </row>
    <row r="2486" spans="1:7" x14ac:dyDescent="0.25">
      <c r="A2486" s="7">
        <v>44383</v>
      </c>
      <c r="B2486">
        <v>33723.507812999997</v>
      </c>
      <c r="C2486">
        <v>35038.535155999998</v>
      </c>
      <c r="D2486">
        <v>33599.917969000002</v>
      </c>
      <c r="E2486">
        <v>34235.195312999997</v>
      </c>
      <c r="F2486">
        <v>34235.195312999997</v>
      </c>
      <c r="G2486">
        <v>26501259870</v>
      </c>
    </row>
    <row r="2487" spans="1:7" x14ac:dyDescent="0.25">
      <c r="A2487" s="7">
        <v>44384</v>
      </c>
      <c r="B2487">
        <v>34225.679687999997</v>
      </c>
      <c r="C2487">
        <v>34997.664062999997</v>
      </c>
      <c r="D2487">
        <v>33839.289062999997</v>
      </c>
      <c r="E2487">
        <v>33855.328125</v>
      </c>
      <c r="F2487">
        <v>33855.328125</v>
      </c>
      <c r="G2487">
        <v>24796027477</v>
      </c>
    </row>
    <row r="2488" spans="1:7" x14ac:dyDescent="0.25">
      <c r="A2488" s="7">
        <v>44385</v>
      </c>
      <c r="B2488">
        <v>33889.605469000002</v>
      </c>
      <c r="C2488">
        <v>33907.90625</v>
      </c>
      <c r="D2488">
        <v>32133.183593999998</v>
      </c>
      <c r="E2488">
        <v>32877.371094000002</v>
      </c>
      <c r="F2488">
        <v>32877.371094000002</v>
      </c>
      <c r="G2488">
        <v>29910396946</v>
      </c>
    </row>
    <row r="2489" spans="1:7" x14ac:dyDescent="0.25">
      <c r="A2489" s="7">
        <v>44386</v>
      </c>
      <c r="B2489">
        <v>32861.671875</v>
      </c>
      <c r="C2489">
        <v>34042.292969000002</v>
      </c>
      <c r="D2489">
        <v>32318.880859000001</v>
      </c>
      <c r="E2489">
        <v>33798.011719000002</v>
      </c>
      <c r="F2489">
        <v>33798.011719000002</v>
      </c>
      <c r="G2489">
        <v>27436021028</v>
      </c>
    </row>
    <row r="2490" spans="1:7" x14ac:dyDescent="0.25">
      <c r="A2490" s="7">
        <v>44387</v>
      </c>
      <c r="B2490">
        <v>33811.242187999997</v>
      </c>
      <c r="C2490">
        <v>34209.070312999997</v>
      </c>
      <c r="D2490">
        <v>33116.011719000002</v>
      </c>
      <c r="E2490">
        <v>33520.519530999998</v>
      </c>
      <c r="F2490">
        <v>33520.519530999998</v>
      </c>
      <c r="G2490">
        <v>22971873468</v>
      </c>
    </row>
    <row r="2491" spans="1:7" x14ac:dyDescent="0.25">
      <c r="A2491" s="7">
        <v>44388</v>
      </c>
      <c r="B2491">
        <v>33509.078125</v>
      </c>
      <c r="C2491">
        <v>34584.703125</v>
      </c>
      <c r="D2491">
        <v>33346.738280999998</v>
      </c>
      <c r="E2491">
        <v>34240.1875</v>
      </c>
      <c r="F2491">
        <v>34240.1875</v>
      </c>
      <c r="G2491">
        <v>20108729370</v>
      </c>
    </row>
    <row r="2492" spans="1:7" x14ac:dyDescent="0.25">
      <c r="A2492" s="7">
        <v>44389</v>
      </c>
      <c r="B2492">
        <v>34254.015625</v>
      </c>
      <c r="C2492">
        <v>34592.15625</v>
      </c>
      <c r="D2492">
        <v>32697.308593999998</v>
      </c>
      <c r="E2492">
        <v>33155.847655999998</v>
      </c>
      <c r="F2492">
        <v>33155.847655999998</v>
      </c>
      <c r="G2492">
        <v>24321499537</v>
      </c>
    </row>
    <row r="2493" spans="1:7" x14ac:dyDescent="0.25">
      <c r="A2493" s="7">
        <v>44390</v>
      </c>
      <c r="B2493">
        <v>33125.46875</v>
      </c>
      <c r="C2493">
        <v>33327.101562999997</v>
      </c>
      <c r="D2493">
        <v>32261.419922000001</v>
      </c>
      <c r="E2493">
        <v>32702.025390999999</v>
      </c>
      <c r="F2493">
        <v>32702.025390999999</v>
      </c>
      <c r="G2493">
        <v>19120856669</v>
      </c>
    </row>
    <row r="2494" spans="1:7" x14ac:dyDescent="0.25">
      <c r="A2494" s="7">
        <v>44391</v>
      </c>
      <c r="B2494">
        <v>32723.845702999999</v>
      </c>
      <c r="C2494">
        <v>33061.398437999997</v>
      </c>
      <c r="D2494">
        <v>31639.125</v>
      </c>
      <c r="E2494">
        <v>32822.347655999998</v>
      </c>
      <c r="F2494">
        <v>32822.347655999998</v>
      </c>
      <c r="G2494">
        <v>21376531210</v>
      </c>
    </row>
    <row r="2495" spans="1:7" x14ac:dyDescent="0.25">
      <c r="A2495" s="7">
        <v>44392</v>
      </c>
      <c r="B2495">
        <v>32827.875</v>
      </c>
      <c r="C2495">
        <v>33159.640625</v>
      </c>
      <c r="D2495">
        <v>31175.708984000001</v>
      </c>
      <c r="E2495">
        <v>31780.730468999998</v>
      </c>
      <c r="F2495">
        <v>31780.730468999998</v>
      </c>
      <c r="G2495">
        <v>21300524237</v>
      </c>
    </row>
    <row r="2496" spans="1:7" x14ac:dyDescent="0.25">
      <c r="A2496" s="7">
        <v>44393</v>
      </c>
      <c r="B2496">
        <v>31841.550781000002</v>
      </c>
      <c r="C2496">
        <v>32218.40625</v>
      </c>
      <c r="D2496">
        <v>31100.673827999999</v>
      </c>
      <c r="E2496">
        <v>31421.539063</v>
      </c>
      <c r="F2496">
        <v>31421.539063</v>
      </c>
      <c r="G2496">
        <v>23699476918</v>
      </c>
    </row>
    <row r="2497" spans="1:7" x14ac:dyDescent="0.25">
      <c r="A2497" s="7">
        <v>44394</v>
      </c>
      <c r="B2497">
        <v>31397.308593999998</v>
      </c>
      <c r="C2497">
        <v>31935.945313</v>
      </c>
      <c r="D2497">
        <v>31223.990234000001</v>
      </c>
      <c r="E2497">
        <v>31533.068359000001</v>
      </c>
      <c r="F2497">
        <v>31533.068359000001</v>
      </c>
      <c r="G2497">
        <v>18895018942</v>
      </c>
    </row>
    <row r="2498" spans="1:7" x14ac:dyDescent="0.25">
      <c r="A2498" s="7">
        <v>44395</v>
      </c>
      <c r="B2498">
        <v>31533.884765999999</v>
      </c>
      <c r="C2498">
        <v>32398.996093999998</v>
      </c>
      <c r="D2498">
        <v>31215.492188</v>
      </c>
      <c r="E2498">
        <v>31796.810547000001</v>
      </c>
      <c r="F2498">
        <v>31796.810547000001</v>
      </c>
      <c r="G2498">
        <v>18787986667</v>
      </c>
    </row>
    <row r="2499" spans="1:7" x14ac:dyDescent="0.25">
      <c r="A2499" s="7">
        <v>44396</v>
      </c>
      <c r="B2499">
        <v>31800.011718999998</v>
      </c>
      <c r="C2499">
        <v>31885.859375</v>
      </c>
      <c r="D2499">
        <v>30563.734375</v>
      </c>
      <c r="E2499">
        <v>30817.832031000002</v>
      </c>
      <c r="F2499">
        <v>30817.832031000002</v>
      </c>
      <c r="G2499">
        <v>20434789545</v>
      </c>
    </row>
    <row r="2500" spans="1:7" x14ac:dyDescent="0.25">
      <c r="A2500" s="7">
        <v>44397</v>
      </c>
      <c r="B2500">
        <v>30838.285156000002</v>
      </c>
      <c r="C2500">
        <v>31006.1875</v>
      </c>
      <c r="D2500">
        <v>29360.955077999999</v>
      </c>
      <c r="E2500">
        <v>29807.347656000002</v>
      </c>
      <c r="F2500">
        <v>29807.347656000002</v>
      </c>
      <c r="G2500">
        <v>23148267245</v>
      </c>
    </row>
    <row r="2501" spans="1:7" x14ac:dyDescent="0.25">
      <c r="A2501" s="7">
        <v>44398</v>
      </c>
      <c r="B2501">
        <v>29796.285156000002</v>
      </c>
      <c r="C2501">
        <v>32752.326172000001</v>
      </c>
      <c r="D2501">
        <v>29526.183593999998</v>
      </c>
      <c r="E2501">
        <v>32110.693359000001</v>
      </c>
      <c r="F2501">
        <v>32110.693359000001</v>
      </c>
      <c r="G2501">
        <v>28203024559</v>
      </c>
    </row>
    <row r="2502" spans="1:7" x14ac:dyDescent="0.25">
      <c r="A2502" s="7">
        <v>44399</v>
      </c>
      <c r="B2502">
        <v>32138.873047000001</v>
      </c>
      <c r="C2502">
        <v>32576.400390999999</v>
      </c>
      <c r="D2502">
        <v>31745.298827999999</v>
      </c>
      <c r="E2502">
        <v>32313.105468999998</v>
      </c>
      <c r="F2502">
        <v>32313.105468999998</v>
      </c>
      <c r="G2502">
        <v>19555230518</v>
      </c>
    </row>
    <row r="2503" spans="1:7" x14ac:dyDescent="0.25">
      <c r="A2503" s="7">
        <v>44400</v>
      </c>
      <c r="B2503">
        <v>32305.958984000001</v>
      </c>
      <c r="C2503">
        <v>33581.550780999998</v>
      </c>
      <c r="D2503">
        <v>32057.892577999999</v>
      </c>
      <c r="E2503">
        <v>33581.550780999998</v>
      </c>
      <c r="F2503">
        <v>33581.550780999998</v>
      </c>
      <c r="G2503">
        <v>22552046192</v>
      </c>
    </row>
    <row r="2504" spans="1:7" x14ac:dyDescent="0.25">
      <c r="A2504" s="7">
        <v>44401</v>
      </c>
      <c r="B2504">
        <v>33593.730469000002</v>
      </c>
      <c r="C2504">
        <v>34490.390625</v>
      </c>
      <c r="D2504">
        <v>33424.859375</v>
      </c>
      <c r="E2504">
        <v>34292.445312999997</v>
      </c>
      <c r="F2504">
        <v>34292.445312999997</v>
      </c>
      <c r="G2504">
        <v>21664706865</v>
      </c>
    </row>
    <row r="2505" spans="1:7" x14ac:dyDescent="0.25">
      <c r="A2505" s="7">
        <v>44402</v>
      </c>
      <c r="B2505">
        <v>34290.292969000002</v>
      </c>
      <c r="C2505">
        <v>35364.925780999998</v>
      </c>
      <c r="D2505">
        <v>33881.835937999997</v>
      </c>
      <c r="E2505">
        <v>35350.1875</v>
      </c>
      <c r="F2505">
        <v>35350.1875</v>
      </c>
      <c r="G2505">
        <v>20856685287</v>
      </c>
    </row>
    <row r="2506" spans="1:7" x14ac:dyDescent="0.25">
      <c r="A2506" s="7">
        <v>44403</v>
      </c>
      <c r="B2506">
        <v>35384.03125</v>
      </c>
      <c r="C2506">
        <v>40499.675780999998</v>
      </c>
      <c r="D2506">
        <v>35287.3125</v>
      </c>
      <c r="E2506">
        <v>37337.535155999998</v>
      </c>
      <c r="F2506">
        <v>37337.535155999998</v>
      </c>
      <c r="G2506">
        <v>51022126212</v>
      </c>
    </row>
    <row r="2507" spans="1:7" x14ac:dyDescent="0.25">
      <c r="A2507" s="7">
        <v>44404</v>
      </c>
      <c r="B2507">
        <v>37276.035155999998</v>
      </c>
      <c r="C2507">
        <v>39406.941405999998</v>
      </c>
      <c r="D2507">
        <v>36441.726562999997</v>
      </c>
      <c r="E2507">
        <v>39406.941405999998</v>
      </c>
      <c r="F2507">
        <v>39406.941405999998</v>
      </c>
      <c r="G2507">
        <v>35097370560</v>
      </c>
    </row>
    <row r="2508" spans="1:7" x14ac:dyDescent="0.25">
      <c r="A2508" s="7">
        <v>44405</v>
      </c>
      <c r="B2508">
        <v>39503.1875</v>
      </c>
      <c r="C2508">
        <v>40816.070312999997</v>
      </c>
      <c r="D2508">
        <v>38862.4375</v>
      </c>
      <c r="E2508">
        <v>39995.90625</v>
      </c>
      <c r="F2508">
        <v>39995.90625</v>
      </c>
      <c r="G2508">
        <v>38702404695</v>
      </c>
    </row>
    <row r="2509" spans="1:7" x14ac:dyDescent="0.25">
      <c r="A2509" s="7">
        <v>44406</v>
      </c>
      <c r="B2509">
        <v>39995.453125</v>
      </c>
      <c r="C2509">
        <v>40593.070312999997</v>
      </c>
      <c r="D2509">
        <v>39352.058594000002</v>
      </c>
      <c r="E2509">
        <v>40008.421875</v>
      </c>
      <c r="F2509">
        <v>40008.421875</v>
      </c>
      <c r="G2509">
        <v>27167146027</v>
      </c>
    </row>
    <row r="2510" spans="1:7" x14ac:dyDescent="0.25">
      <c r="A2510" s="7">
        <v>44407</v>
      </c>
      <c r="B2510">
        <v>40027.484375</v>
      </c>
      <c r="C2510">
        <v>42235.546875</v>
      </c>
      <c r="D2510">
        <v>38397.355469000002</v>
      </c>
      <c r="E2510">
        <v>42235.546875</v>
      </c>
      <c r="F2510">
        <v>42235.546875</v>
      </c>
      <c r="G2510">
        <v>33072782960</v>
      </c>
    </row>
    <row r="2511" spans="1:7" x14ac:dyDescent="0.25">
      <c r="A2511" s="7">
        <v>44408</v>
      </c>
      <c r="B2511">
        <v>42196.304687999997</v>
      </c>
      <c r="C2511">
        <v>42231.449219000002</v>
      </c>
      <c r="D2511">
        <v>41110.832030999998</v>
      </c>
      <c r="E2511">
        <v>41626.195312999997</v>
      </c>
      <c r="F2511">
        <v>41626.195312999997</v>
      </c>
      <c r="G2511">
        <v>25802845343</v>
      </c>
    </row>
    <row r="2512" spans="1:7" x14ac:dyDescent="0.25">
      <c r="A2512" s="7">
        <v>44409</v>
      </c>
      <c r="B2512">
        <v>41460.84375</v>
      </c>
      <c r="C2512">
        <v>42541.679687999997</v>
      </c>
      <c r="D2512">
        <v>39540.941405999998</v>
      </c>
      <c r="E2512">
        <v>39974.894530999998</v>
      </c>
      <c r="F2512">
        <v>39974.894530999998</v>
      </c>
      <c r="G2512">
        <v>26688438115</v>
      </c>
    </row>
    <row r="2513" spans="1:7" x14ac:dyDescent="0.25">
      <c r="A2513" s="7">
        <v>44410</v>
      </c>
      <c r="B2513">
        <v>39907.261719000002</v>
      </c>
      <c r="C2513">
        <v>40419.179687999997</v>
      </c>
      <c r="D2513">
        <v>38746.347655999998</v>
      </c>
      <c r="E2513">
        <v>39201.945312999997</v>
      </c>
      <c r="F2513">
        <v>39201.945312999997</v>
      </c>
      <c r="G2513">
        <v>25595265436</v>
      </c>
    </row>
    <row r="2514" spans="1:7" x14ac:dyDescent="0.25">
      <c r="A2514" s="7">
        <v>44411</v>
      </c>
      <c r="B2514">
        <v>39178.402344000002</v>
      </c>
      <c r="C2514">
        <v>39750.03125</v>
      </c>
      <c r="D2514">
        <v>37782.050780999998</v>
      </c>
      <c r="E2514">
        <v>38152.980469000002</v>
      </c>
      <c r="F2514">
        <v>38152.980469000002</v>
      </c>
      <c r="G2514">
        <v>26189830450</v>
      </c>
    </row>
    <row r="2515" spans="1:7" x14ac:dyDescent="0.25">
      <c r="A2515" s="7">
        <v>44412</v>
      </c>
      <c r="B2515">
        <v>38213.332030999998</v>
      </c>
      <c r="C2515">
        <v>39952.296875</v>
      </c>
      <c r="D2515">
        <v>37589.164062999997</v>
      </c>
      <c r="E2515">
        <v>39747.503905999998</v>
      </c>
      <c r="F2515">
        <v>39747.503905999998</v>
      </c>
      <c r="G2515">
        <v>25372562724</v>
      </c>
    </row>
    <row r="2516" spans="1:7" x14ac:dyDescent="0.25">
      <c r="A2516" s="7">
        <v>44413</v>
      </c>
      <c r="B2516">
        <v>39744.515625</v>
      </c>
      <c r="C2516">
        <v>41341.933594000002</v>
      </c>
      <c r="D2516">
        <v>37458.003905999998</v>
      </c>
      <c r="E2516">
        <v>40869.554687999997</v>
      </c>
      <c r="F2516">
        <v>40869.554687999997</v>
      </c>
      <c r="G2516">
        <v>35185031017</v>
      </c>
    </row>
    <row r="2517" spans="1:7" x14ac:dyDescent="0.25">
      <c r="A2517" s="7">
        <v>44414</v>
      </c>
      <c r="B2517">
        <v>40865.867187999997</v>
      </c>
      <c r="C2517">
        <v>43271.660155999998</v>
      </c>
      <c r="D2517">
        <v>39932.179687999997</v>
      </c>
      <c r="E2517">
        <v>42816.5</v>
      </c>
      <c r="F2517">
        <v>42816.5</v>
      </c>
      <c r="G2517">
        <v>38226483046</v>
      </c>
    </row>
    <row r="2518" spans="1:7" x14ac:dyDescent="0.25">
      <c r="A2518" s="7">
        <v>44415</v>
      </c>
      <c r="B2518">
        <v>42832.796875</v>
      </c>
      <c r="C2518">
        <v>44689.859375</v>
      </c>
      <c r="D2518">
        <v>42618.566405999998</v>
      </c>
      <c r="E2518">
        <v>44555.800780999998</v>
      </c>
      <c r="F2518">
        <v>44555.800780999998</v>
      </c>
      <c r="G2518">
        <v>40030862141</v>
      </c>
    </row>
    <row r="2519" spans="1:7" x14ac:dyDescent="0.25">
      <c r="A2519" s="7">
        <v>44416</v>
      </c>
      <c r="B2519">
        <v>44574.4375</v>
      </c>
      <c r="C2519">
        <v>45282.351562999997</v>
      </c>
      <c r="D2519">
        <v>43331.910155999998</v>
      </c>
      <c r="E2519">
        <v>43798.117187999997</v>
      </c>
      <c r="F2519">
        <v>43798.117187999997</v>
      </c>
      <c r="G2519">
        <v>36302664750</v>
      </c>
    </row>
    <row r="2520" spans="1:7" x14ac:dyDescent="0.25">
      <c r="A2520" s="7">
        <v>44417</v>
      </c>
      <c r="B2520">
        <v>43791.925780999998</v>
      </c>
      <c r="C2520">
        <v>46456.832030999998</v>
      </c>
      <c r="D2520">
        <v>42848.6875</v>
      </c>
      <c r="E2520">
        <v>46365.402344000002</v>
      </c>
      <c r="F2520">
        <v>46365.402344000002</v>
      </c>
      <c r="G2520">
        <v>38734079049</v>
      </c>
    </row>
    <row r="2521" spans="1:7" x14ac:dyDescent="0.25">
      <c r="A2521" s="7">
        <v>44418</v>
      </c>
      <c r="B2521">
        <v>46280.847655999998</v>
      </c>
      <c r="C2521">
        <v>46637.988280999998</v>
      </c>
      <c r="D2521">
        <v>44705.554687999997</v>
      </c>
      <c r="E2521">
        <v>45585.03125</v>
      </c>
      <c r="F2521">
        <v>45585.03125</v>
      </c>
      <c r="G2521">
        <v>33546019517</v>
      </c>
    </row>
    <row r="2522" spans="1:7" x14ac:dyDescent="0.25">
      <c r="A2522" s="7">
        <v>44419</v>
      </c>
      <c r="B2522">
        <v>45599.703125</v>
      </c>
      <c r="C2522">
        <v>46735.632812999997</v>
      </c>
      <c r="D2522">
        <v>45351.710937999997</v>
      </c>
      <c r="E2522">
        <v>45593.636719000002</v>
      </c>
      <c r="F2522">
        <v>45593.636719000002</v>
      </c>
      <c r="G2522">
        <v>34319709073</v>
      </c>
    </row>
    <row r="2523" spans="1:7" x14ac:dyDescent="0.25">
      <c r="A2523" s="7">
        <v>44420</v>
      </c>
      <c r="B2523">
        <v>45576.878905999998</v>
      </c>
      <c r="C2523">
        <v>46228.910155999998</v>
      </c>
      <c r="D2523">
        <v>43861.445312999997</v>
      </c>
      <c r="E2523">
        <v>44428.289062999997</v>
      </c>
      <c r="F2523">
        <v>44428.289062999997</v>
      </c>
      <c r="G2523">
        <v>33723620826</v>
      </c>
    </row>
    <row r="2524" spans="1:7" x14ac:dyDescent="0.25">
      <c r="A2524" s="7">
        <v>44421</v>
      </c>
      <c r="B2524">
        <v>44439.691405999998</v>
      </c>
      <c r="C2524">
        <v>47831.976562999997</v>
      </c>
      <c r="D2524">
        <v>44282.417969000002</v>
      </c>
      <c r="E2524">
        <v>47793.320312999997</v>
      </c>
      <c r="F2524">
        <v>47793.320312999997</v>
      </c>
      <c r="G2524">
        <v>31744259539</v>
      </c>
    </row>
    <row r="2525" spans="1:7" x14ac:dyDescent="0.25">
      <c r="A2525" s="7">
        <v>44422</v>
      </c>
      <c r="B2525">
        <v>47810.6875</v>
      </c>
      <c r="C2525">
        <v>48098.683594000002</v>
      </c>
      <c r="D2525">
        <v>46177.632812999997</v>
      </c>
      <c r="E2525">
        <v>47096.945312999997</v>
      </c>
      <c r="F2525">
        <v>47096.945312999997</v>
      </c>
      <c r="G2525">
        <v>31211354442</v>
      </c>
    </row>
    <row r="2526" spans="1:7" x14ac:dyDescent="0.25">
      <c r="A2526" s="7">
        <v>44423</v>
      </c>
      <c r="B2526">
        <v>47096.667969000002</v>
      </c>
      <c r="C2526">
        <v>47357.105469000002</v>
      </c>
      <c r="D2526">
        <v>45579.589844000002</v>
      </c>
      <c r="E2526">
        <v>47047.003905999998</v>
      </c>
      <c r="F2526">
        <v>47047.003905999998</v>
      </c>
      <c r="G2526">
        <v>30988958446</v>
      </c>
    </row>
    <row r="2527" spans="1:7" x14ac:dyDescent="0.25">
      <c r="A2527" s="7">
        <v>44424</v>
      </c>
      <c r="B2527">
        <v>47019.960937999997</v>
      </c>
      <c r="C2527">
        <v>47998.097655999998</v>
      </c>
      <c r="D2527">
        <v>45700.320312999997</v>
      </c>
      <c r="E2527">
        <v>46004.484375</v>
      </c>
      <c r="F2527">
        <v>46004.484375</v>
      </c>
      <c r="G2527">
        <v>32776876610</v>
      </c>
    </row>
    <row r="2528" spans="1:7" x14ac:dyDescent="0.25">
      <c r="A2528" s="7">
        <v>44425</v>
      </c>
      <c r="B2528">
        <v>45936.457030999998</v>
      </c>
      <c r="C2528">
        <v>47139.570312999997</v>
      </c>
      <c r="D2528">
        <v>44512.417969000002</v>
      </c>
      <c r="E2528">
        <v>44695.359375</v>
      </c>
      <c r="F2528">
        <v>44695.359375</v>
      </c>
      <c r="G2528">
        <v>33451362600</v>
      </c>
    </row>
    <row r="2529" spans="1:7" x14ac:dyDescent="0.25">
      <c r="A2529" s="7">
        <v>44426</v>
      </c>
      <c r="B2529">
        <v>44686.75</v>
      </c>
      <c r="C2529">
        <v>45952.0625</v>
      </c>
      <c r="D2529">
        <v>44364.027344000002</v>
      </c>
      <c r="E2529">
        <v>44801.1875</v>
      </c>
      <c r="F2529">
        <v>44801.1875</v>
      </c>
      <c r="G2529">
        <v>32194123075</v>
      </c>
    </row>
    <row r="2530" spans="1:7" x14ac:dyDescent="0.25">
      <c r="A2530" s="7">
        <v>44427</v>
      </c>
      <c r="B2530">
        <v>44741.882812999997</v>
      </c>
      <c r="C2530">
        <v>46970.761719000002</v>
      </c>
      <c r="D2530">
        <v>43998.316405999998</v>
      </c>
      <c r="E2530">
        <v>46717.578125</v>
      </c>
      <c r="F2530">
        <v>46717.578125</v>
      </c>
      <c r="G2530">
        <v>37204312299</v>
      </c>
    </row>
    <row r="2531" spans="1:7" x14ac:dyDescent="0.25">
      <c r="A2531" s="7">
        <v>44428</v>
      </c>
      <c r="B2531">
        <v>46723.121094000002</v>
      </c>
      <c r="C2531">
        <v>49342.152344000002</v>
      </c>
      <c r="D2531">
        <v>46650.707030999998</v>
      </c>
      <c r="E2531">
        <v>49339.175780999998</v>
      </c>
      <c r="F2531">
        <v>49339.175780999998</v>
      </c>
      <c r="G2531">
        <v>34706867452</v>
      </c>
    </row>
    <row r="2532" spans="1:7" x14ac:dyDescent="0.25">
      <c r="A2532" s="7">
        <v>44429</v>
      </c>
      <c r="B2532">
        <v>49327.074219000002</v>
      </c>
      <c r="C2532">
        <v>49717.019530999998</v>
      </c>
      <c r="D2532">
        <v>48312.199219000002</v>
      </c>
      <c r="E2532">
        <v>48905.492187999997</v>
      </c>
      <c r="F2532">
        <v>48905.492187999997</v>
      </c>
      <c r="G2532">
        <v>40585205312</v>
      </c>
    </row>
    <row r="2533" spans="1:7" x14ac:dyDescent="0.25">
      <c r="A2533" s="7">
        <v>44430</v>
      </c>
      <c r="B2533">
        <v>48869.105469000002</v>
      </c>
      <c r="C2533">
        <v>49471.609375</v>
      </c>
      <c r="D2533">
        <v>48199.941405999998</v>
      </c>
      <c r="E2533">
        <v>49321.652344000002</v>
      </c>
      <c r="F2533">
        <v>49321.652344000002</v>
      </c>
      <c r="G2533">
        <v>25370975378</v>
      </c>
    </row>
    <row r="2534" spans="1:7" x14ac:dyDescent="0.25">
      <c r="A2534" s="7">
        <v>44431</v>
      </c>
      <c r="B2534">
        <v>49291.675780999998</v>
      </c>
      <c r="C2534">
        <v>50482.078125</v>
      </c>
      <c r="D2534">
        <v>49074.605469000002</v>
      </c>
      <c r="E2534">
        <v>49546.148437999997</v>
      </c>
      <c r="F2534">
        <v>49546.148437999997</v>
      </c>
      <c r="G2534">
        <v>34305053719</v>
      </c>
    </row>
    <row r="2535" spans="1:7" x14ac:dyDescent="0.25">
      <c r="A2535" s="7">
        <v>44432</v>
      </c>
      <c r="B2535">
        <v>49562.347655999998</v>
      </c>
      <c r="C2535">
        <v>49878.769530999998</v>
      </c>
      <c r="D2535">
        <v>47687.117187999997</v>
      </c>
      <c r="E2535">
        <v>47706.117187999997</v>
      </c>
      <c r="F2535">
        <v>47706.117187999997</v>
      </c>
      <c r="G2535">
        <v>35361168834</v>
      </c>
    </row>
    <row r="2536" spans="1:7" x14ac:dyDescent="0.25">
      <c r="A2536" s="7">
        <v>44433</v>
      </c>
      <c r="B2536">
        <v>47727.257812999997</v>
      </c>
      <c r="C2536">
        <v>49202.878905999998</v>
      </c>
      <c r="D2536">
        <v>47163.613280999998</v>
      </c>
      <c r="E2536">
        <v>48960.789062999997</v>
      </c>
      <c r="F2536">
        <v>48960.789062999997</v>
      </c>
      <c r="G2536">
        <v>32646349931</v>
      </c>
    </row>
    <row r="2537" spans="1:7" x14ac:dyDescent="0.25">
      <c r="A2537" s="7">
        <v>44434</v>
      </c>
      <c r="B2537">
        <v>49002.640625</v>
      </c>
      <c r="C2537">
        <v>49347.582030999998</v>
      </c>
      <c r="D2537">
        <v>46405.78125</v>
      </c>
      <c r="E2537">
        <v>46942.21875</v>
      </c>
      <c r="F2537">
        <v>46942.21875</v>
      </c>
      <c r="G2537">
        <v>32666549568</v>
      </c>
    </row>
    <row r="2538" spans="1:7" x14ac:dyDescent="0.25">
      <c r="A2538" s="7">
        <v>44435</v>
      </c>
      <c r="B2538">
        <v>46894.554687999997</v>
      </c>
      <c r="C2538">
        <v>49112.785155999998</v>
      </c>
      <c r="D2538">
        <v>46394.28125</v>
      </c>
      <c r="E2538">
        <v>49058.667969000002</v>
      </c>
      <c r="F2538">
        <v>49058.667969000002</v>
      </c>
      <c r="G2538">
        <v>34511076995</v>
      </c>
    </row>
    <row r="2539" spans="1:7" x14ac:dyDescent="0.25">
      <c r="A2539" s="7">
        <v>44436</v>
      </c>
      <c r="B2539">
        <v>49072.585937999997</v>
      </c>
      <c r="C2539">
        <v>49283.503905999998</v>
      </c>
      <c r="D2539">
        <v>48499.238280999998</v>
      </c>
      <c r="E2539">
        <v>48902.402344000002</v>
      </c>
      <c r="F2539">
        <v>48902.402344000002</v>
      </c>
      <c r="G2539">
        <v>28568103401</v>
      </c>
    </row>
    <row r="2540" spans="1:7" x14ac:dyDescent="0.25">
      <c r="A2540" s="7">
        <v>44437</v>
      </c>
      <c r="B2540">
        <v>48911.25</v>
      </c>
      <c r="C2540">
        <v>49644.113280999998</v>
      </c>
      <c r="D2540">
        <v>47925.855469000002</v>
      </c>
      <c r="E2540">
        <v>48829.832030999998</v>
      </c>
      <c r="F2540">
        <v>48829.832030999998</v>
      </c>
      <c r="G2540">
        <v>25889650240</v>
      </c>
    </row>
    <row r="2541" spans="1:7" x14ac:dyDescent="0.25">
      <c r="A2541" s="7">
        <v>44438</v>
      </c>
      <c r="B2541">
        <v>48834.851562999997</v>
      </c>
      <c r="C2541">
        <v>48925.605469000002</v>
      </c>
      <c r="D2541">
        <v>46950.273437999997</v>
      </c>
      <c r="E2541">
        <v>47054.984375</v>
      </c>
      <c r="F2541">
        <v>47054.984375</v>
      </c>
      <c r="G2541">
        <v>31847007016</v>
      </c>
    </row>
    <row r="2542" spans="1:7" x14ac:dyDescent="0.25">
      <c r="A2542" s="7">
        <v>44439</v>
      </c>
      <c r="B2542">
        <v>47024.339844000002</v>
      </c>
      <c r="C2542">
        <v>48189.550780999998</v>
      </c>
      <c r="D2542">
        <v>46750.09375</v>
      </c>
      <c r="E2542">
        <v>47166.6875</v>
      </c>
      <c r="F2542">
        <v>47166.6875</v>
      </c>
      <c r="G2542">
        <v>34730363427</v>
      </c>
    </row>
    <row r="2543" spans="1:7" x14ac:dyDescent="0.25">
      <c r="A2543" s="7">
        <v>44440</v>
      </c>
      <c r="B2543">
        <v>47099.773437999997</v>
      </c>
      <c r="C2543">
        <v>49111.089844000002</v>
      </c>
      <c r="D2543">
        <v>46562.4375</v>
      </c>
      <c r="E2543">
        <v>48847.027344000002</v>
      </c>
      <c r="F2543">
        <v>48847.027344000002</v>
      </c>
      <c r="G2543">
        <v>39139399125</v>
      </c>
    </row>
    <row r="2544" spans="1:7" x14ac:dyDescent="0.25">
      <c r="A2544" s="7">
        <v>44441</v>
      </c>
      <c r="B2544">
        <v>48807.847655999998</v>
      </c>
      <c r="C2544">
        <v>50343.421875</v>
      </c>
      <c r="D2544">
        <v>48652.320312999997</v>
      </c>
      <c r="E2544">
        <v>49327.722655999998</v>
      </c>
      <c r="F2544">
        <v>49327.722655999998</v>
      </c>
      <c r="G2544">
        <v>39508070319</v>
      </c>
    </row>
    <row r="2545" spans="1:7" x14ac:dyDescent="0.25">
      <c r="A2545" s="7">
        <v>44442</v>
      </c>
      <c r="B2545">
        <v>49288.25</v>
      </c>
      <c r="C2545">
        <v>50982.273437999997</v>
      </c>
      <c r="D2545">
        <v>48386.085937999997</v>
      </c>
      <c r="E2545">
        <v>50025.375</v>
      </c>
      <c r="F2545">
        <v>50025.375</v>
      </c>
      <c r="G2545">
        <v>43206179619</v>
      </c>
    </row>
    <row r="2546" spans="1:7" x14ac:dyDescent="0.25">
      <c r="A2546" s="7">
        <v>44443</v>
      </c>
      <c r="B2546">
        <v>50009.324219000002</v>
      </c>
      <c r="C2546">
        <v>50545.582030999998</v>
      </c>
      <c r="D2546">
        <v>49548.78125</v>
      </c>
      <c r="E2546">
        <v>49944.625</v>
      </c>
      <c r="F2546">
        <v>49944.625</v>
      </c>
      <c r="G2546">
        <v>37471327794</v>
      </c>
    </row>
    <row r="2547" spans="1:7" x14ac:dyDescent="0.25">
      <c r="A2547" s="7">
        <v>44444</v>
      </c>
      <c r="B2547">
        <v>49937.859375</v>
      </c>
      <c r="C2547">
        <v>51868.679687999997</v>
      </c>
      <c r="D2547">
        <v>49538.597655999998</v>
      </c>
      <c r="E2547">
        <v>51753.410155999998</v>
      </c>
      <c r="F2547">
        <v>51753.410155999998</v>
      </c>
      <c r="G2547">
        <v>30322676319</v>
      </c>
    </row>
    <row r="2548" spans="1:7" x14ac:dyDescent="0.25">
      <c r="A2548" s="7">
        <v>44445</v>
      </c>
      <c r="B2548">
        <v>51769.003905999998</v>
      </c>
      <c r="C2548">
        <v>52700.941405999998</v>
      </c>
      <c r="D2548">
        <v>51053.679687999997</v>
      </c>
      <c r="E2548">
        <v>52633.535155999998</v>
      </c>
      <c r="F2548">
        <v>52633.535155999998</v>
      </c>
      <c r="G2548">
        <v>38884105426</v>
      </c>
    </row>
    <row r="2549" spans="1:7" x14ac:dyDescent="0.25">
      <c r="A2549" s="7">
        <v>44446</v>
      </c>
      <c r="B2549">
        <v>52660.480469000002</v>
      </c>
      <c r="C2549">
        <v>52853.765625</v>
      </c>
      <c r="D2549">
        <v>43285.207030999998</v>
      </c>
      <c r="E2549">
        <v>46811.128905999998</v>
      </c>
      <c r="F2549">
        <v>46811.128905999998</v>
      </c>
      <c r="G2549">
        <v>65210059683</v>
      </c>
    </row>
    <row r="2550" spans="1:7" x14ac:dyDescent="0.25">
      <c r="A2550" s="7">
        <v>44447</v>
      </c>
      <c r="B2550">
        <v>46827.761719000002</v>
      </c>
      <c r="C2550">
        <v>47334.054687999997</v>
      </c>
      <c r="D2550">
        <v>44561.394530999998</v>
      </c>
      <c r="E2550">
        <v>46091.390625</v>
      </c>
      <c r="F2550">
        <v>46091.390625</v>
      </c>
      <c r="G2550">
        <v>49007762488</v>
      </c>
    </row>
    <row r="2551" spans="1:7" x14ac:dyDescent="0.25">
      <c r="A2551" s="7">
        <v>44448</v>
      </c>
      <c r="B2551">
        <v>45774.742187999997</v>
      </c>
      <c r="C2551">
        <v>47261.949219000002</v>
      </c>
      <c r="D2551">
        <v>45669.738280999998</v>
      </c>
      <c r="E2551">
        <v>46391.421875</v>
      </c>
      <c r="F2551">
        <v>46391.421875</v>
      </c>
      <c r="G2551">
        <v>38672657013</v>
      </c>
    </row>
    <row r="2552" spans="1:7" x14ac:dyDescent="0.25">
      <c r="A2552" s="7">
        <v>44449</v>
      </c>
      <c r="B2552">
        <v>46396.664062999997</v>
      </c>
      <c r="C2552">
        <v>47031.742187999997</v>
      </c>
      <c r="D2552">
        <v>44344.484375</v>
      </c>
      <c r="E2552">
        <v>44883.910155999998</v>
      </c>
      <c r="F2552">
        <v>44883.910155999998</v>
      </c>
      <c r="G2552">
        <v>39154666597</v>
      </c>
    </row>
    <row r="2553" spans="1:7" x14ac:dyDescent="0.25">
      <c r="A2553" s="7">
        <v>44450</v>
      </c>
      <c r="B2553">
        <v>44869.839844000002</v>
      </c>
      <c r="C2553">
        <v>45969.292969000002</v>
      </c>
      <c r="D2553">
        <v>44818.265625</v>
      </c>
      <c r="E2553">
        <v>45201.457030999998</v>
      </c>
      <c r="F2553">
        <v>45201.457030999998</v>
      </c>
      <c r="G2553">
        <v>34499835245</v>
      </c>
    </row>
    <row r="2554" spans="1:7" x14ac:dyDescent="0.25">
      <c r="A2554" s="7">
        <v>44451</v>
      </c>
      <c r="B2554">
        <v>45206.628905999998</v>
      </c>
      <c r="C2554">
        <v>46364.878905999998</v>
      </c>
      <c r="D2554">
        <v>44790.460937999997</v>
      </c>
      <c r="E2554">
        <v>46063.269530999998</v>
      </c>
      <c r="F2554">
        <v>46063.269530999998</v>
      </c>
      <c r="G2554">
        <v>27881980161</v>
      </c>
    </row>
    <row r="2555" spans="1:7" x14ac:dyDescent="0.25">
      <c r="A2555" s="7">
        <v>44452</v>
      </c>
      <c r="B2555">
        <v>46057.214844000002</v>
      </c>
      <c r="C2555">
        <v>46598.679687999997</v>
      </c>
      <c r="D2555">
        <v>43591.320312999997</v>
      </c>
      <c r="E2555">
        <v>44963.074219000002</v>
      </c>
      <c r="F2555">
        <v>44963.074219000002</v>
      </c>
      <c r="G2555">
        <v>40969943253</v>
      </c>
    </row>
    <row r="2556" spans="1:7" x14ac:dyDescent="0.25">
      <c r="A2556" s="7">
        <v>44453</v>
      </c>
      <c r="B2556">
        <v>44960.050780999998</v>
      </c>
      <c r="C2556">
        <v>47218.125</v>
      </c>
      <c r="D2556">
        <v>44752.332030999998</v>
      </c>
      <c r="E2556">
        <v>47092.492187999997</v>
      </c>
      <c r="F2556">
        <v>47092.492187999997</v>
      </c>
      <c r="G2556">
        <v>38652152880</v>
      </c>
    </row>
    <row r="2557" spans="1:7" x14ac:dyDescent="0.25">
      <c r="A2557" s="7">
        <v>44454</v>
      </c>
      <c r="B2557">
        <v>47098</v>
      </c>
      <c r="C2557">
        <v>48450.46875</v>
      </c>
      <c r="D2557">
        <v>46773.328125</v>
      </c>
      <c r="E2557">
        <v>48176.347655999998</v>
      </c>
      <c r="F2557">
        <v>48176.347655999998</v>
      </c>
      <c r="G2557">
        <v>30484496466</v>
      </c>
    </row>
    <row r="2558" spans="1:7" x14ac:dyDescent="0.25">
      <c r="A2558" s="7">
        <v>44455</v>
      </c>
      <c r="B2558">
        <v>48158.90625</v>
      </c>
      <c r="C2558">
        <v>48486.828125</v>
      </c>
      <c r="D2558">
        <v>47079.558594000002</v>
      </c>
      <c r="E2558">
        <v>47783.359375</v>
      </c>
      <c r="F2558">
        <v>47783.359375</v>
      </c>
      <c r="G2558">
        <v>31764293754</v>
      </c>
    </row>
    <row r="2559" spans="1:7" x14ac:dyDescent="0.25">
      <c r="A2559" s="7">
        <v>44456</v>
      </c>
      <c r="B2559">
        <v>47771.003905999998</v>
      </c>
      <c r="C2559">
        <v>48160.921875</v>
      </c>
      <c r="D2559">
        <v>46832.523437999997</v>
      </c>
      <c r="E2559">
        <v>47267.519530999998</v>
      </c>
      <c r="F2559">
        <v>47267.519530999998</v>
      </c>
      <c r="G2559">
        <v>28727713711</v>
      </c>
    </row>
    <row r="2560" spans="1:7" x14ac:dyDescent="0.25">
      <c r="A2560" s="7">
        <v>44457</v>
      </c>
      <c r="B2560">
        <v>47273.527344000002</v>
      </c>
      <c r="C2560">
        <v>48791.78125</v>
      </c>
      <c r="D2560">
        <v>47087.285155999998</v>
      </c>
      <c r="E2560">
        <v>48278.363280999998</v>
      </c>
      <c r="F2560">
        <v>48278.363280999998</v>
      </c>
      <c r="G2560">
        <v>28575630451</v>
      </c>
    </row>
    <row r="2561" spans="1:7" x14ac:dyDescent="0.25">
      <c r="A2561" s="7">
        <v>44458</v>
      </c>
      <c r="B2561">
        <v>48268.855469000002</v>
      </c>
      <c r="C2561">
        <v>48328.367187999997</v>
      </c>
      <c r="D2561">
        <v>46919.804687999997</v>
      </c>
      <c r="E2561">
        <v>47260.21875</v>
      </c>
      <c r="F2561">
        <v>47260.21875</v>
      </c>
      <c r="G2561">
        <v>26967722648</v>
      </c>
    </row>
    <row r="2562" spans="1:7" x14ac:dyDescent="0.25">
      <c r="A2562" s="7">
        <v>44459</v>
      </c>
      <c r="B2562">
        <v>47261.40625</v>
      </c>
      <c r="C2562">
        <v>47328.199219000002</v>
      </c>
      <c r="D2562">
        <v>42598.914062999997</v>
      </c>
      <c r="E2562">
        <v>42843.800780999998</v>
      </c>
      <c r="F2562">
        <v>42843.800780999998</v>
      </c>
      <c r="G2562">
        <v>43909845642</v>
      </c>
    </row>
    <row r="2563" spans="1:7" x14ac:dyDescent="0.25">
      <c r="A2563" s="7">
        <v>44460</v>
      </c>
      <c r="B2563">
        <v>43012.234375</v>
      </c>
      <c r="C2563">
        <v>43607.609375</v>
      </c>
      <c r="D2563">
        <v>39787.609375</v>
      </c>
      <c r="E2563">
        <v>40693.675780999998</v>
      </c>
      <c r="F2563">
        <v>40693.675780999998</v>
      </c>
      <c r="G2563">
        <v>48701090088</v>
      </c>
    </row>
    <row r="2564" spans="1:7" x14ac:dyDescent="0.25">
      <c r="A2564" s="7">
        <v>44461</v>
      </c>
      <c r="B2564">
        <v>40677.953125</v>
      </c>
      <c r="C2564">
        <v>43978.621094000002</v>
      </c>
      <c r="D2564">
        <v>40625.632812999997</v>
      </c>
      <c r="E2564">
        <v>43574.507812999997</v>
      </c>
      <c r="F2564">
        <v>43574.507812999997</v>
      </c>
      <c r="G2564">
        <v>38139709246</v>
      </c>
    </row>
    <row r="2565" spans="1:7" x14ac:dyDescent="0.25">
      <c r="A2565" s="7">
        <v>44462</v>
      </c>
      <c r="B2565">
        <v>43560.296875</v>
      </c>
      <c r="C2565">
        <v>44942.175780999998</v>
      </c>
      <c r="D2565">
        <v>43109.339844000002</v>
      </c>
      <c r="E2565">
        <v>44895.097655999998</v>
      </c>
      <c r="F2565">
        <v>44895.097655999998</v>
      </c>
      <c r="G2565">
        <v>34244064430</v>
      </c>
    </row>
    <row r="2566" spans="1:7" x14ac:dyDescent="0.25">
      <c r="A2566" s="7">
        <v>44463</v>
      </c>
      <c r="B2566">
        <v>44894.300780999998</v>
      </c>
      <c r="C2566">
        <v>45080.492187999997</v>
      </c>
      <c r="D2566">
        <v>40936.558594000002</v>
      </c>
      <c r="E2566">
        <v>42839.75</v>
      </c>
      <c r="F2566">
        <v>42839.75</v>
      </c>
      <c r="G2566">
        <v>42839345714</v>
      </c>
    </row>
    <row r="2567" spans="1:7" x14ac:dyDescent="0.25">
      <c r="A2567" s="7">
        <v>44464</v>
      </c>
      <c r="B2567">
        <v>42840.890625</v>
      </c>
      <c r="C2567">
        <v>42996.257812999997</v>
      </c>
      <c r="D2567">
        <v>41759.921875</v>
      </c>
      <c r="E2567">
        <v>42716.59375</v>
      </c>
      <c r="F2567">
        <v>42716.59375</v>
      </c>
      <c r="G2567">
        <v>31604717236</v>
      </c>
    </row>
    <row r="2568" spans="1:7" x14ac:dyDescent="0.25">
      <c r="A2568" s="7">
        <v>44465</v>
      </c>
      <c r="B2568">
        <v>42721.628905999998</v>
      </c>
      <c r="C2568">
        <v>43919.300780999998</v>
      </c>
      <c r="D2568">
        <v>40848.460937999997</v>
      </c>
      <c r="E2568">
        <v>43208.539062999997</v>
      </c>
      <c r="F2568">
        <v>43208.539062999997</v>
      </c>
      <c r="G2568">
        <v>30661222077</v>
      </c>
    </row>
    <row r="2569" spans="1:7" x14ac:dyDescent="0.25">
      <c r="A2569" s="7">
        <v>44466</v>
      </c>
      <c r="B2569">
        <v>43234.183594000002</v>
      </c>
      <c r="C2569">
        <v>44313.246094000002</v>
      </c>
      <c r="D2569">
        <v>42190.632812999997</v>
      </c>
      <c r="E2569">
        <v>42235.730469000002</v>
      </c>
      <c r="F2569">
        <v>42235.730469000002</v>
      </c>
      <c r="G2569">
        <v>30980029059</v>
      </c>
    </row>
    <row r="2570" spans="1:7" x14ac:dyDescent="0.25">
      <c r="A2570" s="7">
        <v>44467</v>
      </c>
      <c r="B2570">
        <v>42200.898437999997</v>
      </c>
      <c r="C2570">
        <v>42775.144530999998</v>
      </c>
      <c r="D2570">
        <v>40931.664062999997</v>
      </c>
      <c r="E2570">
        <v>41034.542969000002</v>
      </c>
      <c r="F2570">
        <v>41034.542969000002</v>
      </c>
      <c r="G2570">
        <v>30214940550</v>
      </c>
    </row>
    <row r="2571" spans="1:7" x14ac:dyDescent="0.25">
      <c r="A2571" s="7">
        <v>44468</v>
      </c>
      <c r="B2571">
        <v>41064.984375</v>
      </c>
      <c r="C2571">
        <v>42545.257812999997</v>
      </c>
      <c r="D2571">
        <v>40829.667969000002</v>
      </c>
      <c r="E2571">
        <v>41564.363280999998</v>
      </c>
      <c r="F2571">
        <v>41564.363280999998</v>
      </c>
      <c r="G2571">
        <v>30602359905</v>
      </c>
    </row>
    <row r="2572" spans="1:7" x14ac:dyDescent="0.25">
      <c r="A2572" s="7">
        <v>44469</v>
      </c>
      <c r="B2572">
        <v>41551.269530999998</v>
      </c>
      <c r="C2572">
        <v>44092.601562999997</v>
      </c>
      <c r="D2572">
        <v>41444.582030999998</v>
      </c>
      <c r="E2572">
        <v>43790.894530999998</v>
      </c>
      <c r="F2572">
        <v>43790.894530999998</v>
      </c>
      <c r="G2572">
        <v>31141681925</v>
      </c>
    </row>
    <row r="2573" spans="1:7" x14ac:dyDescent="0.25">
      <c r="A2573" s="7">
        <v>44470</v>
      </c>
      <c r="B2573">
        <v>43816.742187999997</v>
      </c>
      <c r="C2573">
        <v>48436.011719000002</v>
      </c>
      <c r="D2573">
        <v>43320.023437999997</v>
      </c>
      <c r="E2573">
        <v>48116.941405999998</v>
      </c>
      <c r="F2573">
        <v>48116.941405999998</v>
      </c>
      <c r="G2573">
        <v>42850641582</v>
      </c>
    </row>
    <row r="2574" spans="1:7" x14ac:dyDescent="0.25">
      <c r="A2574" s="7">
        <v>44471</v>
      </c>
      <c r="B2574">
        <v>48137.46875</v>
      </c>
      <c r="C2574">
        <v>48282.0625</v>
      </c>
      <c r="D2574">
        <v>47465.496094000002</v>
      </c>
      <c r="E2574">
        <v>47711.488280999998</v>
      </c>
      <c r="F2574">
        <v>47711.488280999998</v>
      </c>
      <c r="G2574">
        <v>30614346492</v>
      </c>
    </row>
    <row r="2575" spans="1:7" x14ac:dyDescent="0.25">
      <c r="A2575" s="7">
        <v>44472</v>
      </c>
      <c r="B2575">
        <v>47680.027344000002</v>
      </c>
      <c r="C2575">
        <v>49130.691405999998</v>
      </c>
      <c r="D2575">
        <v>47157.289062999997</v>
      </c>
      <c r="E2575">
        <v>48199.953125</v>
      </c>
      <c r="F2575">
        <v>48199.953125</v>
      </c>
      <c r="G2575">
        <v>26638115879</v>
      </c>
    </row>
    <row r="2576" spans="1:7" x14ac:dyDescent="0.25">
      <c r="A2576" s="7">
        <v>44473</v>
      </c>
      <c r="B2576">
        <v>48208.90625</v>
      </c>
      <c r="C2576">
        <v>49456.777344000002</v>
      </c>
      <c r="D2576">
        <v>47045.003905999998</v>
      </c>
      <c r="E2576">
        <v>49112.902344000002</v>
      </c>
      <c r="F2576">
        <v>49112.902344000002</v>
      </c>
      <c r="G2576">
        <v>33383173002</v>
      </c>
    </row>
    <row r="2577" spans="1:7" x14ac:dyDescent="0.25">
      <c r="A2577" s="7">
        <v>44474</v>
      </c>
      <c r="B2577">
        <v>49174.960937999997</v>
      </c>
      <c r="C2577">
        <v>51839.984375</v>
      </c>
      <c r="D2577">
        <v>49072.839844000002</v>
      </c>
      <c r="E2577">
        <v>51514.8125</v>
      </c>
      <c r="F2577">
        <v>51514.8125</v>
      </c>
      <c r="G2577">
        <v>35873904236</v>
      </c>
    </row>
    <row r="2578" spans="1:7" x14ac:dyDescent="0.25">
      <c r="A2578" s="7">
        <v>44475</v>
      </c>
      <c r="B2578">
        <v>51486.664062999997</v>
      </c>
      <c r="C2578">
        <v>55568.464844000002</v>
      </c>
      <c r="D2578">
        <v>50488.191405999998</v>
      </c>
      <c r="E2578">
        <v>55361.449219000002</v>
      </c>
      <c r="F2578">
        <v>55361.449219000002</v>
      </c>
      <c r="G2578">
        <v>49034730168</v>
      </c>
    </row>
    <row r="2579" spans="1:7" x14ac:dyDescent="0.25">
      <c r="A2579" s="7">
        <v>44476</v>
      </c>
      <c r="B2579">
        <v>55338.625</v>
      </c>
      <c r="C2579">
        <v>55338.625</v>
      </c>
      <c r="D2579">
        <v>53525.46875</v>
      </c>
      <c r="E2579">
        <v>53805.984375</v>
      </c>
      <c r="F2579">
        <v>53805.984375</v>
      </c>
      <c r="G2579">
        <v>36807860413</v>
      </c>
    </row>
    <row r="2580" spans="1:7" x14ac:dyDescent="0.25">
      <c r="A2580" s="7">
        <v>44477</v>
      </c>
      <c r="B2580">
        <v>53802.144530999998</v>
      </c>
      <c r="C2580">
        <v>55922.980469000002</v>
      </c>
      <c r="D2580">
        <v>53688.054687999997</v>
      </c>
      <c r="E2580">
        <v>53967.847655999998</v>
      </c>
      <c r="F2580">
        <v>53967.847655999998</v>
      </c>
      <c r="G2580">
        <v>34800873924</v>
      </c>
    </row>
    <row r="2581" spans="1:7" x14ac:dyDescent="0.25">
      <c r="A2581" s="7">
        <v>44478</v>
      </c>
      <c r="B2581">
        <v>53929.78125</v>
      </c>
      <c r="C2581">
        <v>55397.945312999997</v>
      </c>
      <c r="D2581">
        <v>53735.144530999998</v>
      </c>
      <c r="E2581">
        <v>54968.222655999998</v>
      </c>
      <c r="F2581">
        <v>54968.222655999998</v>
      </c>
      <c r="G2581">
        <v>32491211414</v>
      </c>
    </row>
    <row r="2582" spans="1:7" x14ac:dyDescent="0.25">
      <c r="A2582" s="7">
        <v>44479</v>
      </c>
      <c r="B2582">
        <v>54952.820312999997</v>
      </c>
      <c r="C2582">
        <v>56401.304687999997</v>
      </c>
      <c r="D2582">
        <v>54264.257812999997</v>
      </c>
      <c r="E2582">
        <v>54771.578125</v>
      </c>
      <c r="F2582">
        <v>54771.578125</v>
      </c>
      <c r="G2582">
        <v>39527792364</v>
      </c>
    </row>
    <row r="2583" spans="1:7" x14ac:dyDescent="0.25">
      <c r="A2583" s="7">
        <v>44480</v>
      </c>
      <c r="B2583">
        <v>54734.125</v>
      </c>
      <c r="C2583">
        <v>57793.039062999997</v>
      </c>
      <c r="D2583">
        <v>54519.765625</v>
      </c>
      <c r="E2583">
        <v>57484.789062999997</v>
      </c>
      <c r="F2583">
        <v>57484.789062999997</v>
      </c>
      <c r="G2583">
        <v>42637331698</v>
      </c>
    </row>
    <row r="2584" spans="1:7" x14ac:dyDescent="0.25">
      <c r="A2584" s="7">
        <v>44481</v>
      </c>
      <c r="B2584">
        <v>57526.832030999998</v>
      </c>
      <c r="C2584">
        <v>57627.878905999998</v>
      </c>
      <c r="D2584">
        <v>54477.972655999998</v>
      </c>
      <c r="E2584">
        <v>56041.058594000002</v>
      </c>
      <c r="F2584">
        <v>56041.058594000002</v>
      </c>
      <c r="G2584">
        <v>41083758949</v>
      </c>
    </row>
    <row r="2585" spans="1:7" x14ac:dyDescent="0.25">
      <c r="A2585" s="7">
        <v>44482</v>
      </c>
      <c r="B2585">
        <v>56038.257812999997</v>
      </c>
      <c r="C2585">
        <v>57688.660155999998</v>
      </c>
      <c r="D2585">
        <v>54370.972655999998</v>
      </c>
      <c r="E2585">
        <v>57401.097655999998</v>
      </c>
      <c r="F2585">
        <v>57401.097655999998</v>
      </c>
      <c r="G2585">
        <v>41684252783</v>
      </c>
    </row>
    <row r="2586" spans="1:7" x14ac:dyDescent="0.25">
      <c r="A2586" s="7">
        <v>44483</v>
      </c>
      <c r="B2586">
        <v>57372.832030999998</v>
      </c>
      <c r="C2586">
        <v>58478.734375</v>
      </c>
      <c r="D2586">
        <v>56957.074219000002</v>
      </c>
      <c r="E2586">
        <v>57321.523437999997</v>
      </c>
      <c r="F2586">
        <v>57321.523437999997</v>
      </c>
      <c r="G2586">
        <v>36615791366</v>
      </c>
    </row>
    <row r="2587" spans="1:7" x14ac:dyDescent="0.25">
      <c r="A2587" s="7">
        <v>44484</v>
      </c>
      <c r="B2587">
        <v>57345.902344000002</v>
      </c>
      <c r="C2587">
        <v>62757.128905999998</v>
      </c>
      <c r="D2587">
        <v>56868.144530999998</v>
      </c>
      <c r="E2587">
        <v>61593.949219000002</v>
      </c>
      <c r="F2587">
        <v>61593.949219000002</v>
      </c>
      <c r="G2587">
        <v>51780081801</v>
      </c>
    </row>
    <row r="2588" spans="1:7" x14ac:dyDescent="0.25">
      <c r="A2588" s="7">
        <v>44485</v>
      </c>
      <c r="B2588">
        <v>61609.527344000002</v>
      </c>
      <c r="C2588">
        <v>62274.476562999997</v>
      </c>
      <c r="D2588">
        <v>60206.121094000002</v>
      </c>
      <c r="E2588">
        <v>60892.179687999997</v>
      </c>
      <c r="F2588">
        <v>60892.179687999997</v>
      </c>
      <c r="G2588">
        <v>34250964237</v>
      </c>
    </row>
    <row r="2589" spans="1:7" x14ac:dyDescent="0.25">
      <c r="A2589" s="7">
        <v>44486</v>
      </c>
      <c r="B2589">
        <v>60887.652344000002</v>
      </c>
      <c r="C2589">
        <v>61645.523437999997</v>
      </c>
      <c r="D2589">
        <v>59164.46875</v>
      </c>
      <c r="E2589">
        <v>61553.617187999997</v>
      </c>
      <c r="F2589">
        <v>61553.617187999997</v>
      </c>
      <c r="G2589">
        <v>29032367511</v>
      </c>
    </row>
    <row r="2590" spans="1:7" x14ac:dyDescent="0.25">
      <c r="A2590" s="7">
        <v>44487</v>
      </c>
      <c r="B2590">
        <v>61548.804687999997</v>
      </c>
      <c r="C2590">
        <v>62614.660155999998</v>
      </c>
      <c r="D2590">
        <v>60012.757812999997</v>
      </c>
      <c r="E2590">
        <v>62026.078125</v>
      </c>
      <c r="F2590">
        <v>62026.078125</v>
      </c>
      <c r="G2590">
        <v>38055562075</v>
      </c>
    </row>
    <row r="2591" spans="1:7" x14ac:dyDescent="0.25">
      <c r="A2591" s="7">
        <v>44488</v>
      </c>
      <c r="B2591">
        <v>62043.164062999997</v>
      </c>
      <c r="C2591">
        <v>64434.535155999998</v>
      </c>
      <c r="D2591">
        <v>61622.933594000002</v>
      </c>
      <c r="E2591">
        <v>64261.992187999997</v>
      </c>
      <c r="F2591">
        <v>64261.992187999997</v>
      </c>
      <c r="G2591">
        <v>40471196346</v>
      </c>
    </row>
    <row r="2592" spans="1:7" x14ac:dyDescent="0.25">
      <c r="A2592" s="7">
        <v>44489</v>
      </c>
      <c r="B2592">
        <v>64284.585937999997</v>
      </c>
      <c r="C2592">
        <v>66930.390625</v>
      </c>
      <c r="D2592">
        <v>63610.675780999998</v>
      </c>
      <c r="E2592">
        <v>65992.835938000004</v>
      </c>
      <c r="F2592">
        <v>65992.835938000004</v>
      </c>
      <c r="G2592">
        <v>40788955582</v>
      </c>
    </row>
    <row r="2593" spans="1:7" x14ac:dyDescent="0.25">
      <c r="A2593" s="7">
        <v>44490</v>
      </c>
      <c r="B2593">
        <v>66002.234375</v>
      </c>
      <c r="C2593">
        <v>66600.546875</v>
      </c>
      <c r="D2593">
        <v>62117.410155999998</v>
      </c>
      <c r="E2593">
        <v>62210.171875</v>
      </c>
      <c r="F2593">
        <v>62210.171875</v>
      </c>
      <c r="G2593">
        <v>45908121370</v>
      </c>
    </row>
    <row r="2594" spans="1:7" x14ac:dyDescent="0.25">
      <c r="A2594" s="7">
        <v>44491</v>
      </c>
      <c r="B2594">
        <v>62237.890625</v>
      </c>
      <c r="C2594">
        <v>63715.023437999997</v>
      </c>
      <c r="D2594">
        <v>60122.796875</v>
      </c>
      <c r="E2594">
        <v>60692.265625</v>
      </c>
      <c r="F2594">
        <v>60692.265625</v>
      </c>
      <c r="G2594">
        <v>38434082775</v>
      </c>
    </row>
    <row r="2595" spans="1:7" x14ac:dyDescent="0.25">
      <c r="A2595" s="7">
        <v>44492</v>
      </c>
      <c r="B2595">
        <v>60694.628905999998</v>
      </c>
      <c r="C2595">
        <v>61743.878905999998</v>
      </c>
      <c r="D2595">
        <v>59826.523437999997</v>
      </c>
      <c r="E2595">
        <v>61393.617187999997</v>
      </c>
      <c r="F2595">
        <v>61393.617187999997</v>
      </c>
      <c r="G2595">
        <v>26882546034</v>
      </c>
    </row>
    <row r="2596" spans="1:7" x14ac:dyDescent="0.25">
      <c r="A2596" s="7">
        <v>44493</v>
      </c>
      <c r="B2596">
        <v>61368.34375</v>
      </c>
      <c r="C2596">
        <v>61505.804687999997</v>
      </c>
      <c r="D2596">
        <v>59643.34375</v>
      </c>
      <c r="E2596">
        <v>60930.835937999997</v>
      </c>
      <c r="F2596">
        <v>60930.835937999997</v>
      </c>
      <c r="G2596">
        <v>27316183882</v>
      </c>
    </row>
    <row r="2597" spans="1:7" x14ac:dyDescent="0.25">
      <c r="A2597" s="7">
        <v>44494</v>
      </c>
      <c r="B2597">
        <v>60893.925780999998</v>
      </c>
      <c r="C2597">
        <v>63729.324219000002</v>
      </c>
      <c r="D2597">
        <v>60691.800780999998</v>
      </c>
      <c r="E2597">
        <v>63039.824219000002</v>
      </c>
      <c r="F2597">
        <v>63039.824219000002</v>
      </c>
      <c r="G2597">
        <v>31064911614</v>
      </c>
    </row>
    <row r="2598" spans="1:7" x14ac:dyDescent="0.25">
      <c r="A2598" s="7">
        <v>44495</v>
      </c>
      <c r="B2598">
        <v>63032.761719000002</v>
      </c>
      <c r="C2598">
        <v>63229.027344000002</v>
      </c>
      <c r="D2598">
        <v>59991.160155999998</v>
      </c>
      <c r="E2598">
        <v>60363.792969000002</v>
      </c>
      <c r="F2598">
        <v>60363.792969000002</v>
      </c>
      <c r="G2598">
        <v>34878965587</v>
      </c>
    </row>
    <row r="2599" spans="1:7" x14ac:dyDescent="0.25">
      <c r="A2599" s="7">
        <v>44496</v>
      </c>
      <c r="B2599">
        <v>60352</v>
      </c>
      <c r="C2599">
        <v>61435.183594000002</v>
      </c>
      <c r="D2599">
        <v>58208.1875</v>
      </c>
      <c r="E2599">
        <v>58482.386719000002</v>
      </c>
      <c r="F2599">
        <v>58482.386719000002</v>
      </c>
      <c r="G2599">
        <v>43657076893</v>
      </c>
    </row>
    <row r="2600" spans="1:7" x14ac:dyDescent="0.25">
      <c r="A2600" s="7">
        <v>44497</v>
      </c>
      <c r="B2600">
        <v>58470.730469000002</v>
      </c>
      <c r="C2600">
        <v>62128.632812999997</v>
      </c>
      <c r="D2600">
        <v>58206.917969000002</v>
      </c>
      <c r="E2600">
        <v>60622.136719000002</v>
      </c>
      <c r="F2600">
        <v>60622.136719000002</v>
      </c>
      <c r="G2600">
        <v>45257083247</v>
      </c>
    </row>
    <row r="2601" spans="1:7" x14ac:dyDescent="0.25">
      <c r="A2601" s="7">
        <v>44498</v>
      </c>
      <c r="B2601">
        <v>60624.871094000002</v>
      </c>
      <c r="C2601">
        <v>62927.609375</v>
      </c>
      <c r="D2601">
        <v>60329.964844000002</v>
      </c>
      <c r="E2601">
        <v>62227.964844000002</v>
      </c>
      <c r="F2601">
        <v>62227.964844000002</v>
      </c>
      <c r="G2601">
        <v>36856881767</v>
      </c>
    </row>
    <row r="2602" spans="1:7" x14ac:dyDescent="0.25">
      <c r="A2602" s="7">
        <v>44499</v>
      </c>
      <c r="B2602">
        <v>62239.363280999998</v>
      </c>
      <c r="C2602">
        <v>62330.144530999998</v>
      </c>
      <c r="D2602">
        <v>60918.386719000002</v>
      </c>
      <c r="E2602">
        <v>61888.832030999998</v>
      </c>
      <c r="F2602">
        <v>61888.832030999998</v>
      </c>
      <c r="G2602">
        <v>32157938616</v>
      </c>
    </row>
    <row r="2603" spans="1:7" x14ac:dyDescent="0.25">
      <c r="A2603" s="7">
        <v>44500</v>
      </c>
      <c r="B2603">
        <v>61850.488280999998</v>
      </c>
      <c r="C2603">
        <v>62406.171875</v>
      </c>
      <c r="D2603">
        <v>60074.328125</v>
      </c>
      <c r="E2603">
        <v>61318.957030999998</v>
      </c>
      <c r="F2603">
        <v>61318.957030999998</v>
      </c>
      <c r="G2603">
        <v>32241199927</v>
      </c>
    </row>
    <row r="2604" spans="1:7" x14ac:dyDescent="0.25">
      <c r="A2604" s="7">
        <v>44501</v>
      </c>
      <c r="B2604">
        <v>61320.449219000002</v>
      </c>
      <c r="C2604">
        <v>62419.003905999998</v>
      </c>
      <c r="D2604">
        <v>59695.183594000002</v>
      </c>
      <c r="E2604">
        <v>61004.40625</v>
      </c>
      <c r="F2604">
        <v>61004.40625</v>
      </c>
      <c r="G2604">
        <v>36150572843</v>
      </c>
    </row>
    <row r="2605" spans="1:7" x14ac:dyDescent="0.25">
      <c r="A2605" s="7">
        <v>44502</v>
      </c>
      <c r="B2605">
        <v>60963.253905999998</v>
      </c>
      <c r="C2605">
        <v>64242.792969000002</v>
      </c>
      <c r="D2605">
        <v>60673.054687999997</v>
      </c>
      <c r="E2605">
        <v>63226.402344000002</v>
      </c>
      <c r="F2605">
        <v>63226.402344000002</v>
      </c>
      <c r="G2605">
        <v>37746665647</v>
      </c>
    </row>
    <row r="2606" spans="1:7" x14ac:dyDescent="0.25">
      <c r="A2606" s="7">
        <v>44503</v>
      </c>
      <c r="B2606">
        <v>63254.335937999997</v>
      </c>
      <c r="C2606">
        <v>63516.9375</v>
      </c>
      <c r="D2606">
        <v>61184.238280999998</v>
      </c>
      <c r="E2606">
        <v>62970.046875</v>
      </c>
      <c r="F2606">
        <v>62970.046875</v>
      </c>
      <c r="G2606">
        <v>36124731509</v>
      </c>
    </row>
    <row r="2607" spans="1:7" x14ac:dyDescent="0.25">
      <c r="A2607" s="7">
        <v>44504</v>
      </c>
      <c r="B2607">
        <v>62941.804687999997</v>
      </c>
      <c r="C2607">
        <v>63123.289062999997</v>
      </c>
      <c r="D2607">
        <v>60799.664062999997</v>
      </c>
      <c r="E2607">
        <v>61452.230469000002</v>
      </c>
      <c r="F2607">
        <v>61452.230469000002</v>
      </c>
      <c r="G2607">
        <v>32615846901</v>
      </c>
    </row>
    <row r="2608" spans="1:7" x14ac:dyDescent="0.25">
      <c r="A2608" s="7">
        <v>44505</v>
      </c>
      <c r="B2608">
        <v>61460.078125</v>
      </c>
      <c r="C2608">
        <v>62541.46875</v>
      </c>
      <c r="D2608">
        <v>60844.609375</v>
      </c>
      <c r="E2608">
        <v>61125.675780999998</v>
      </c>
      <c r="F2608">
        <v>61125.675780999998</v>
      </c>
      <c r="G2608">
        <v>30605102446</v>
      </c>
    </row>
    <row r="2609" spans="1:7" x14ac:dyDescent="0.25">
      <c r="A2609" s="7">
        <v>44506</v>
      </c>
      <c r="B2609">
        <v>61068.875</v>
      </c>
      <c r="C2609">
        <v>61590.683594000002</v>
      </c>
      <c r="D2609">
        <v>60163.78125</v>
      </c>
      <c r="E2609">
        <v>61527.480469000002</v>
      </c>
      <c r="F2609">
        <v>61527.480469000002</v>
      </c>
      <c r="G2609">
        <v>29094934221</v>
      </c>
    </row>
    <row r="2610" spans="1:7" x14ac:dyDescent="0.25">
      <c r="A2610" s="7">
        <v>44507</v>
      </c>
      <c r="B2610">
        <v>61554.921875</v>
      </c>
      <c r="C2610">
        <v>63326.988280999998</v>
      </c>
      <c r="D2610">
        <v>61432.488280999998</v>
      </c>
      <c r="E2610">
        <v>63326.988280999998</v>
      </c>
      <c r="F2610">
        <v>63326.988280999998</v>
      </c>
      <c r="G2610">
        <v>24726754302</v>
      </c>
    </row>
    <row r="2611" spans="1:7" x14ac:dyDescent="0.25">
      <c r="A2611" s="7">
        <v>44508</v>
      </c>
      <c r="B2611">
        <v>63344.066405999998</v>
      </c>
      <c r="C2611">
        <v>67673.742188000004</v>
      </c>
      <c r="D2611">
        <v>63344.066405999998</v>
      </c>
      <c r="E2611">
        <v>67566.828125</v>
      </c>
      <c r="F2611">
        <v>67566.828125</v>
      </c>
      <c r="G2611">
        <v>41125608330</v>
      </c>
    </row>
    <row r="2612" spans="1:7" x14ac:dyDescent="0.25">
      <c r="A2612" s="7">
        <v>44509</v>
      </c>
      <c r="B2612">
        <v>67549.734375</v>
      </c>
      <c r="C2612">
        <v>68530.335938000004</v>
      </c>
      <c r="D2612">
        <v>66382.0625</v>
      </c>
      <c r="E2612">
        <v>66971.828125</v>
      </c>
      <c r="F2612">
        <v>66971.828125</v>
      </c>
      <c r="G2612">
        <v>42357991721</v>
      </c>
    </row>
    <row r="2613" spans="1:7" x14ac:dyDescent="0.25">
      <c r="A2613" s="7">
        <v>44510</v>
      </c>
      <c r="B2613">
        <v>67089.476563000004</v>
      </c>
      <c r="C2613">
        <v>68313.03125</v>
      </c>
      <c r="D2613">
        <v>66377.671875</v>
      </c>
      <c r="E2613">
        <v>68211.757813000004</v>
      </c>
      <c r="F2613">
        <v>68211.757813000004</v>
      </c>
      <c r="G2613">
        <v>38434881536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3975D-C5CE-4238-A0FE-28AFD70BA123}">
  <dimension ref="A1:C2296"/>
  <sheetViews>
    <sheetView workbookViewId="0">
      <selection activeCell="B17" sqref="B17"/>
    </sheetView>
  </sheetViews>
  <sheetFormatPr defaultRowHeight="14.25" x14ac:dyDescent="0.25"/>
  <cols>
    <col min="1" max="1" width="12.7109375" bestFit="1" customWidth="1"/>
    <col min="2" max="2" width="17.42578125" bestFit="1" customWidth="1"/>
    <col min="3" max="3" width="8.42578125" bestFit="1" customWidth="1"/>
  </cols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s="7">
        <v>42215</v>
      </c>
      <c r="B2">
        <v>1438214400</v>
      </c>
      <c r="C2">
        <v>0</v>
      </c>
    </row>
    <row r="3" spans="1:3" x14ac:dyDescent="0.25">
      <c r="A3" s="7">
        <v>42216</v>
      </c>
      <c r="B3">
        <v>1438300800</v>
      </c>
      <c r="C3">
        <v>0</v>
      </c>
    </row>
    <row r="4" spans="1:3" x14ac:dyDescent="0.25">
      <c r="A4" s="7">
        <v>42217</v>
      </c>
      <c r="B4">
        <v>1438387200</v>
      </c>
      <c r="C4">
        <v>0</v>
      </c>
    </row>
    <row r="5" spans="1:3" x14ac:dyDescent="0.25">
      <c r="A5" s="7">
        <v>42218</v>
      </c>
      <c r="B5">
        <v>1438473600</v>
      </c>
      <c r="C5">
        <v>0</v>
      </c>
    </row>
    <row r="6" spans="1:3" x14ac:dyDescent="0.25">
      <c r="A6" s="7">
        <v>42219</v>
      </c>
      <c r="B6">
        <v>1438560000</v>
      </c>
      <c r="C6">
        <v>0</v>
      </c>
    </row>
    <row r="7" spans="1:3" x14ac:dyDescent="0.25">
      <c r="A7" s="7">
        <v>42220</v>
      </c>
      <c r="B7">
        <v>1438646400</v>
      </c>
      <c r="C7">
        <v>0</v>
      </c>
    </row>
    <row r="8" spans="1:3" x14ac:dyDescent="0.25">
      <c r="A8" s="7">
        <v>42221</v>
      </c>
      <c r="B8">
        <v>1438732800</v>
      </c>
      <c r="C8">
        <v>0</v>
      </c>
    </row>
    <row r="9" spans="1:3" x14ac:dyDescent="0.25">
      <c r="A9" s="7">
        <v>42222</v>
      </c>
      <c r="B9">
        <v>1438819200</v>
      </c>
      <c r="C9">
        <v>0</v>
      </c>
    </row>
    <row r="10" spans="1:3" x14ac:dyDescent="0.25">
      <c r="A10" s="7">
        <v>42223</v>
      </c>
      <c r="B10">
        <v>1438905600</v>
      </c>
      <c r="C10">
        <v>2.77</v>
      </c>
    </row>
    <row r="11" spans="1:3" x14ac:dyDescent="0.25">
      <c r="A11" s="7">
        <v>42224</v>
      </c>
      <c r="B11">
        <v>1438992000</v>
      </c>
      <c r="C11">
        <v>0.81</v>
      </c>
    </row>
    <row r="12" spans="1:3" x14ac:dyDescent="0.25">
      <c r="A12" s="7">
        <v>42225</v>
      </c>
      <c r="B12">
        <v>1439078400</v>
      </c>
      <c r="C12">
        <v>0.74</v>
      </c>
    </row>
    <row r="13" spans="1:3" x14ac:dyDescent="0.25">
      <c r="A13" s="7">
        <v>42226</v>
      </c>
      <c r="B13">
        <v>1439164800</v>
      </c>
      <c r="C13">
        <v>0.68</v>
      </c>
    </row>
    <row r="14" spans="1:3" x14ac:dyDescent="0.25">
      <c r="A14" s="7">
        <v>42227</v>
      </c>
      <c r="B14">
        <v>1439251200</v>
      </c>
      <c r="C14">
        <v>1.06</v>
      </c>
    </row>
    <row r="15" spans="1:3" x14ac:dyDescent="0.25">
      <c r="A15" s="7">
        <v>42228</v>
      </c>
      <c r="B15">
        <v>1439337600</v>
      </c>
      <c r="C15">
        <v>1.25</v>
      </c>
    </row>
    <row r="16" spans="1:3" x14ac:dyDescent="0.25">
      <c r="A16" s="7">
        <v>42229</v>
      </c>
      <c r="B16">
        <v>1439424000</v>
      </c>
      <c r="C16">
        <v>1.78</v>
      </c>
    </row>
    <row r="17" spans="1:3" x14ac:dyDescent="0.25">
      <c r="A17" s="7">
        <v>42230</v>
      </c>
      <c r="B17">
        <v>1439510400</v>
      </c>
      <c r="C17">
        <v>1.8</v>
      </c>
    </row>
    <row r="18" spans="1:3" x14ac:dyDescent="0.25">
      <c r="A18" s="7">
        <v>42231</v>
      </c>
      <c r="B18">
        <v>1439596800</v>
      </c>
      <c r="C18">
        <v>1.79</v>
      </c>
    </row>
    <row r="19" spans="1:3" x14ac:dyDescent="0.25">
      <c r="A19" s="7">
        <v>42232</v>
      </c>
      <c r="B19">
        <v>1439683200</v>
      </c>
      <c r="C19">
        <v>1.37</v>
      </c>
    </row>
    <row r="20" spans="1:3" x14ac:dyDescent="0.25">
      <c r="A20" s="7">
        <v>42233</v>
      </c>
      <c r="B20">
        <v>1439769600</v>
      </c>
      <c r="C20">
        <v>1.2</v>
      </c>
    </row>
    <row r="21" spans="1:3" x14ac:dyDescent="0.25">
      <c r="A21" s="7">
        <v>42234</v>
      </c>
      <c r="B21">
        <v>1439856000</v>
      </c>
      <c r="C21">
        <v>1.27</v>
      </c>
    </row>
    <row r="22" spans="1:3" x14ac:dyDescent="0.25">
      <c r="A22" s="7">
        <v>42235</v>
      </c>
      <c r="B22">
        <v>1439942400</v>
      </c>
      <c r="C22">
        <v>1.26</v>
      </c>
    </row>
    <row r="23" spans="1:3" x14ac:dyDescent="0.25">
      <c r="A23" s="7">
        <v>42236</v>
      </c>
      <c r="B23">
        <v>1440028800</v>
      </c>
      <c r="C23">
        <v>1.48</v>
      </c>
    </row>
    <row r="24" spans="1:3" x14ac:dyDescent="0.25">
      <c r="A24" s="7">
        <v>42237</v>
      </c>
      <c r="B24">
        <v>1440115200</v>
      </c>
      <c r="C24">
        <v>1.44</v>
      </c>
    </row>
    <row r="25" spans="1:3" x14ac:dyDescent="0.25">
      <c r="A25" s="7">
        <v>42238</v>
      </c>
      <c r="B25">
        <v>1440201600</v>
      </c>
      <c r="C25">
        <v>1.39</v>
      </c>
    </row>
    <row r="26" spans="1:3" x14ac:dyDescent="0.25">
      <c r="A26" s="7">
        <v>42239</v>
      </c>
      <c r="B26">
        <v>1440288000</v>
      </c>
      <c r="C26">
        <v>1.35</v>
      </c>
    </row>
    <row r="27" spans="1:3" x14ac:dyDescent="0.25">
      <c r="A27" s="7">
        <v>42240</v>
      </c>
      <c r="B27">
        <v>1440374400</v>
      </c>
      <c r="C27">
        <v>1.24</v>
      </c>
    </row>
    <row r="28" spans="1:3" x14ac:dyDescent="0.25">
      <c r="A28" s="7">
        <v>42241</v>
      </c>
      <c r="B28">
        <v>1440460800</v>
      </c>
      <c r="C28">
        <v>1.17</v>
      </c>
    </row>
    <row r="29" spans="1:3" x14ac:dyDescent="0.25">
      <c r="A29" s="7">
        <v>42242</v>
      </c>
      <c r="B29">
        <v>1440547200</v>
      </c>
      <c r="C29">
        <v>1.1599999999999999</v>
      </c>
    </row>
    <row r="30" spans="1:3" x14ac:dyDescent="0.25">
      <c r="A30" s="7">
        <v>42243</v>
      </c>
      <c r="B30">
        <v>1440633600</v>
      </c>
      <c r="C30">
        <v>1.1299999999999999</v>
      </c>
    </row>
    <row r="31" spans="1:3" x14ac:dyDescent="0.25">
      <c r="A31" s="7">
        <v>42244</v>
      </c>
      <c r="B31">
        <v>1440720000</v>
      </c>
      <c r="C31">
        <v>1.3</v>
      </c>
    </row>
    <row r="32" spans="1:3" x14ac:dyDescent="0.25">
      <c r="A32" s="7">
        <v>42245</v>
      </c>
      <c r="B32">
        <v>1440806400</v>
      </c>
      <c r="C32">
        <v>1.18</v>
      </c>
    </row>
    <row r="33" spans="1:3" x14ac:dyDescent="0.25">
      <c r="A33" s="7">
        <v>42246</v>
      </c>
      <c r="B33">
        <v>1440892800</v>
      </c>
      <c r="C33">
        <v>1.32</v>
      </c>
    </row>
    <row r="34" spans="1:3" x14ac:dyDescent="0.25">
      <c r="A34" s="7">
        <v>42247</v>
      </c>
      <c r="B34">
        <v>1440979200</v>
      </c>
      <c r="C34">
        <v>1.35</v>
      </c>
    </row>
    <row r="35" spans="1:3" x14ac:dyDescent="0.25">
      <c r="A35" s="7">
        <v>42248</v>
      </c>
      <c r="B35">
        <v>1441065600</v>
      </c>
      <c r="C35">
        <v>1.35</v>
      </c>
    </row>
    <row r="36" spans="1:3" x14ac:dyDescent="0.25">
      <c r="A36" s="7">
        <v>42249</v>
      </c>
      <c r="B36">
        <v>1441152000</v>
      </c>
      <c r="C36">
        <v>1.29</v>
      </c>
    </row>
    <row r="37" spans="1:3" x14ac:dyDescent="0.25">
      <c r="A37" s="7">
        <v>42250</v>
      </c>
      <c r="B37">
        <v>1441238400</v>
      </c>
      <c r="C37">
        <v>1.26</v>
      </c>
    </row>
    <row r="38" spans="1:3" x14ac:dyDescent="0.25">
      <c r="A38" s="7">
        <v>42251</v>
      </c>
      <c r="B38">
        <v>1441324800</v>
      </c>
      <c r="C38">
        <v>1.27</v>
      </c>
    </row>
    <row r="39" spans="1:3" x14ac:dyDescent="0.25">
      <c r="A39" s="7">
        <v>42252</v>
      </c>
      <c r="B39">
        <v>1441411200</v>
      </c>
      <c r="C39">
        <v>1.37</v>
      </c>
    </row>
    <row r="40" spans="1:3" x14ac:dyDescent="0.25">
      <c r="A40" s="7">
        <v>42253</v>
      </c>
      <c r="B40">
        <v>1441497600</v>
      </c>
      <c r="C40">
        <v>1.3</v>
      </c>
    </row>
    <row r="41" spans="1:3" x14ac:dyDescent="0.25">
      <c r="A41" s="7">
        <v>42254</v>
      </c>
      <c r="B41">
        <v>1441584000</v>
      </c>
      <c r="C41">
        <v>1.24</v>
      </c>
    </row>
    <row r="42" spans="1:3" x14ac:dyDescent="0.25">
      <c r="A42" s="7">
        <v>42255</v>
      </c>
      <c r="B42">
        <v>1441670400</v>
      </c>
      <c r="C42">
        <v>1.23</v>
      </c>
    </row>
    <row r="43" spans="1:3" x14ac:dyDescent="0.25">
      <c r="A43" s="7">
        <v>42256</v>
      </c>
      <c r="B43">
        <v>1441756800</v>
      </c>
      <c r="C43">
        <v>1.21</v>
      </c>
    </row>
    <row r="44" spans="1:3" x14ac:dyDescent="0.25">
      <c r="A44" s="7">
        <v>42257</v>
      </c>
      <c r="B44">
        <v>1441843200</v>
      </c>
      <c r="C44">
        <v>1.1599999999999999</v>
      </c>
    </row>
    <row r="45" spans="1:3" x14ac:dyDescent="0.25">
      <c r="A45" s="7">
        <v>42258</v>
      </c>
      <c r="B45">
        <v>1441929600</v>
      </c>
      <c r="C45">
        <v>0.98</v>
      </c>
    </row>
    <row r="46" spans="1:3" x14ac:dyDescent="0.25">
      <c r="A46" s="7">
        <v>42259</v>
      </c>
      <c r="B46">
        <v>1442016000</v>
      </c>
      <c r="C46">
        <v>1.04</v>
      </c>
    </row>
    <row r="47" spans="1:3" x14ac:dyDescent="0.25">
      <c r="A47" s="7">
        <v>42260</v>
      </c>
      <c r="B47">
        <v>1442102400</v>
      </c>
      <c r="C47">
        <v>0.94</v>
      </c>
    </row>
    <row r="48" spans="1:3" x14ac:dyDescent="0.25">
      <c r="A48" s="7">
        <v>42261</v>
      </c>
      <c r="B48">
        <v>1442188800</v>
      </c>
      <c r="C48">
        <v>0.87</v>
      </c>
    </row>
    <row r="49" spans="1:3" x14ac:dyDescent="0.25">
      <c r="A49" s="7">
        <v>42262</v>
      </c>
      <c r="B49">
        <v>1442275200</v>
      </c>
      <c r="C49">
        <v>0.94</v>
      </c>
    </row>
    <row r="50" spans="1:3" x14ac:dyDescent="0.25">
      <c r="A50" s="7">
        <v>42263</v>
      </c>
      <c r="B50">
        <v>1442361600</v>
      </c>
      <c r="C50">
        <v>0.9</v>
      </c>
    </row>
    <row r="51" spans="1:3" x14ac:dyDescent="0.25">
      <c r="A51" s="7">
        <v>42264</v>
      </c>
      <c r="B51">
        <v>1442448000</v>
      </c>
      <c r="C51">
        <v>0.89</v>
      </c>
    </row>
    <row r="52" spans="1:3" x14ac:dyDescent="0.25">
      <c r="A52" s="7">
        <v>42265</v>
      </c>
      <c r="B52">
        <v>1442534400</v>
      </c>
      <c r="C52">
        <v>0.85</v>
      </c>
    </row>
    <row r="53" spans="1:3" x14ac:dyDescent="0.25">
      <c r="A53" s="7">
        <v>42266</v>
      </c>
      <c r="B53">
        <v>1442620800</v>
      </c>
      <c r="C53">
        <v>0.89</v>
      </c>
    </row>
    <row r="54" spans="1:3" x14ac:dyDescent="0.25">
      <c r="A54" s="7">
        <v>42267</v>
      </c>
      <c r="B54">
        <v>1442707200</v>
      </c>
      <c r="C54">
        <v>0.94</v>
      </c>
    </row>
    <row r="55" spans="1:3" x14ac:dyDescent="0.25">
      <c r="A55" s="7">
        <v>42268</v>
      </c>
      <c r="B55">
        <v>1442793600</v>
      </c>
      <c r="C55">
        <v>0.9</v>
      </c>
    </row>
    <row r="56" spans="1:3" x14ac:dyDescent="0.25">
      <c r="A56" s="7">
        <v>42269</v>
      </c>
      <c r="B56">
        <v>1442880000</v>
      </c>
      <c r="C56">
        <v>0.9</v>
      </c>
    </row>
    <row r="57" spans="1:3" x14ac:dyDescent="0.25">
      <c r="A57" s="7">
        <v>42270</v>
      </c>
      <c r="B57">
        <v>1442966400</v>
      </c>
      <c r="C57">
        <v>0.9</v>
      </c>
    </row>
    <row r="58" spans="1:3" x14ac:dyDescent="0.25">
      <c r="A58" s="7">
        <v>42271</v>
      </c>
      <c r="B58">
        <v>1443052800</v>
      </c>
      <c r="C58">
        <v>0.81</v>
      </c>
    </row>
    <row r="59" spans="1:3" x14ac:dyDescent="0.25">
      <c r="A59" s="7">
        <v>42272</v>
      </c>
      <c r="B59">
        <v>1443139200</v>
      </c>
      <c r="C59">
        <v>0.74</v>
      </c>
    </row>
    <row r="60" spans="1:3" x14ac:dyDescent="0.25">
      <c r="A60" s="7">
        <v>42273</v>
      </c>
      <c r="B60">
        <v>1443225600</v>
      </c>
      <c r="C60">
        <v>0.78</v>
      </c>
    </row>
    <row r="61" spans="1:3" x14ac:dyDescent="0.25">
      <c r="A61" s="7">
        <v>42274</v>
      </c>
      <c r="B61">
        <v>1443312000</v>
      </c>
      <c r="C61">
        <v>0.72</v>
      </c>
    </row>
    <row r="62" spans="1:3" x14ac:dyDescent="0.25">
      <c r="A62" s="7">
        <v>42275</v>
      </c>
      <c r="B62">
        <v>1443398400</v>
      </c>
      <c r="C62">
        <v>0.59</v>
      </c>
    </row>
    <row r="63" spans="1:3" x14ac:dyDescent="0.25">
      <c r="A63" s="7">
        <v>42276</v>
      </c>
      <c r="B63">
        <v>1443484800</v>
      </c>
      <c r="C63">
        <v>0.68</v>
      </c>
    </row>
    <row r="64" spans="1:3" x14ac:dyDescent="0.25">
      <c r="A64" s="7">
        <v>42277</v>
      </c>
      <c r="B64">
        <v>1443571200</v>
      </c>
      <c r="C64">
        <v>0.72</v>
      </c>
    </row>
    <row r="65" spans="1:3" x14ac:dyDescent="0.25">
      <c r="A65" s="7">
        <v>42278</v>
      </c>
      <c r="B65">
        <v>1443657600</v>
      </c>
      <c r="C65">
        <v>0.68</v>
      </c>
    </row>
    <row r="66" spans="1:3" x14ac:dyDescent="0.25">
      <c r="A66" s="7">
        <v>42279</v>
      </c>
      <c r="B66">
        <v>1443744000</v>
      </c>
      <c r="C66">
        <v>0.68</v>
      </c>
    </row>
    <row r="67" spans="1:3" x14ac:dyDescent="0.25">
      <c r="A67" s="7">
        <v>42280</v>
      </c>
      <c r="B67">
        <v>1443830400</v>
      </c>
      <c r="C67">
        <v>0.69</v>
      </c>
    </row>
    <row r="68" spans="1:3" x14ac:dyDescent="0.25">
      <c r="A68" s="7">
        <v>42281</v>
      </c>
      <c r="B68">
        <v>1443916800</v>
      </c>
      <c r="C68">
        <v>0.67</v>
      </c>
    </row>
    <row r="69" spans="1:3" x14ac:dyDescent="0.25">
      <c r="A69" s="7">
        <v>42282</v>
      </c>
      <c r="B69">
        <v>1444003200</v>
      </c>
      <c r="C69">
        <v>0.63</v>
      </c>
    </row>
    <row r="70" spans="1:3" x14ac:dyDescent="0.25">
      <c r="A70" s="7">
        <v>42283</v>
      </c>
      <c r="B70">
        <v>1444089600</v>
      </c>
      <c r="C70">
        <v>0.66</v>
      </c>
    </row>
    <row r="71" spans="1:3" x14ac:dyDescent="0.25">
      <c r="A71" s="7">
        <v>42284</v>
      </c>
      <c r="B71">
        <v>1444176000</v>
      </c>
      <c r="C71">
        <v>0.61</v>
      </c>
    </row>
    <row r="72" spans="1:3" x14ac:dyDescent="0.25">
      <c r="A72" s="7">
        <v>42285</v>
      </c>
      <c r="B72">
        <v>1444262400</v>
      </c>
      <c r="C72">
        <v>0.62</v>
      </c>
    </row>
    <row r="73" spans="1:3" x14ac:dyDescent="0.25">
      <c r="A73" s="7">
        <v>42286</v>
      </c>
      <c r="B73">
        <v>1444348800</v>
      </c>
      <c r="C73">
        <v>0.65</v>
      </c>
    </row>
    <row r="74" spans="1:3" x14ac:dyDescent="0.25">
      <c r="A74" s="7">
        <v>42287</v>
      </c>
      <c r="B74">
        <v>1444435200</v>
      </c>
      <c r="C74">
        <v>0.63</v>
      </c>
    </row>
    <row r="75" spans="1:3" x14ac:dyDescent="0.25">
      <c r="A75" s="7">
        <v>42288</v>
      </c>
      <c r="B75">
        <v>1444521600</v>
      </c>
      <c r="C75">
        <v>0.63</v>
      </c>
    </row>
    <row r="76" spans="1:3" x14ac:dyDescent="0.25">
      <c r="A76" s="7">
        <v>42289</v>
      </c>
      <c r="B76">
        <v>1444608000</v>
      </c>
      <c r="C76">
        <v>0.63</v>
      </c>
    </row>
    <row r="77" spans="1:3" x14ac:dyDescent="0.25">
      <c r="A77" s="7">
        <v>42290</v>
      </c>
      <c r="B77">
        <v>1444694400</v>
      </c>
      <c r="C77">
        <v>0.6</v>
      </c>
    </row>
    <row r="78" spans="1:3" x14ac:dyDescent="0.25">
      <c r="A78" s="7">
        <v>42291</v>
      </c>
      <c r="B78">
        <v>1444780800</v>
      </c>
      <c r="C78">
        <v>0.51</v>
      </c>
    </row>
    <row r="79" spans="1:3" x14ac:dyDescent="0.25">
      <c r="A79" s="7">
        <v>42292</v>
      </c>
      <c r="B79">
        <v>1444867200</v>
      </c>
      <c r="C79">
        <v>0.56000000000000005</v>
      </c>
    </row>
    <row r="80" spans="1:3" x14ac:dyDescent="0.25">
      <c r="A80" s="7">
        <v>42293</v>
      </c>
      <c r="B80">
        <v>1444953600</v>
      </c>
      <c r="C80">
        <v>0.53</v>
      </c>
    </row>
    <row r="81" spans="1:3" x14ac:dyDescent="0.25">
      <c r="A81" s="7">
        <v>42294</v>
      </c>
      <c r="B81">
        <v>1445040000</v>
      </c>
      <c r="C81">
        <v>0.55000000000000004</v>
      </c>
    </row>
    <row r="82" spans="1:3" x14ac:dyDescent="0.25">
      <c r="A82" s="7">
        <v>42295</v>
      </c>
      <c r="B82">
        <v>1445126400</v>
      </c>
      <c r="C82">
        <v>0.52</v>
      </c>
    </row>
    <row r="83" spans="1:3" x14ac:dyDescent="0.25">
      <c r="A83" s="7">
        <v>42296</v>
      </c>
      <c r="B83">
        <v>1445212800</v>
      </c>
      <c r="C83">
        <v>0.49</v>
      </c>
    </row>
    <row r="84" spans="1:3" x14ac:dyDescent="0.25">
      <c r="A84" s="7">
        <v>42297</v>
      </c>
      <c r="B84">
        <v>1445299200</v>
      </c>
      <c r="C84">
        <v>0.44</v>
      </c>
    </row>
    <row r="85" spans="1:3" x14ac:dyDescent="0.25">
      <c r="A85" s="7">
        <v>42298</v>
      </c>
      <c r="B85">
        <v>1445385600</v>
      </c>
      <c r="C85">
        <v>0.44</v>
      </c>
    </row>
    <row r="86" spans="1:3" x14ac:dyDescent="0.25">
      <c r="A86" s="7">
        <v>42299</v>
      </c>
      <c r="B86">
        <v>1445472000</v>
      </c>
      <c r="C86">
        <v>0.59</v>
      </c>
    </row>
    <row r="87" spans="1:3" x14ac:dyDescent="0.25">
      <c r="A87" s="7">
        <v>42300</v>
      </c>
      <c r="B87">
        <v>1445558400</v>
      </c>
      <c r="C87">
        <v>0.52</v>
      </c>
    </row>
    <row r="88" spans="1:3" x14ac:dyDescent="0.25">
      <c r="A88" s="7">
        <v>42301</v>
      </c>
      <c r="B88">
        <v>1445644800</v>
      </c>
      <c r="C88">
        <v>0.56999999999999995</v>
      </c>
    </row>
    <row r="89" spans="1:3" x14ac:dyDescent="0.25">
      <c r="A89" s="7">
        <v>42302</v>
      </c>
      <c r="B89">
        <v>1445731200</v>
      </c>
      <c r="C89">
        <v>0.65</v>
      </c>
    </row>
    <row r="90" spans="1:3" x14ac:dyDescent="0.25">
      <c r="A90" s="7">
        <v>42303</v>
      </c>
      <c r="B90">
        <v>1445817600</v>
      </c>
      <c r="C90">
        <v>0.74</v>
      </c>
    </row>
    <row r="91" spans="1:3" x14ac:dyDescent="0.25">
      <c r="A91" s="7">
        <v>42304</v>
      </c>
      <c r="B91">
        <v>1445904000</v>
      </c>
      <c r="C91">
        <v>0.87</v>
      </c>
    </row>
    <row r="92" spans="1:3" x14ac:dyDescent="0.25">
      <c r="A92" s="7">
        <v>42305</v>
      </c>
      <c r="B92">
        <v>1445990400</v>
      </c>
      <c r="C92">
        <v>1.01</v>
      </c>
    </row>
    <row r="93" spans="1:3" x14ac:dyDescent="0.25">
      <c r="A93" s="7">
        <v>42306</v>
      </c>
      <c r="B93">
        <v>1446076800</v>
      </c>
      <c r="C93">
        <v>1.1599999999999999</v>
      </c>
    </row>
    <row r="94" spans="1:3" x14ac:dyDescent="0.25">
      <c r="A94" s="7">
        <v>42307</v>
      </c>
      <c r="B94">
        <v>1446163200</v>
      </c>
      <c r="C94">
        <v>1.04</v>
      </c>
    </row>
    <row r="95" spans="1:3" x14ac:dyDescent="0.25">
      <c r="A95" s="7">
        <v>42308</v>
      </c>
      <c r="B95">
        <v>1446249600</v>
      </c>
      <c r="C95">
        <v>0.89</v>
      </c>
    </row>
    <row r="96" spans="1:3" x14ac:dyDescent="0.25">
      <c r="A96" s="7">
        <v>42309</v>
      </c>
      <c r="B96">
        <v>1446336000</v>
      </c>
      <c r="C96">
        <v>1.05</v>
      </c>
    </row>
    <row r="97" spans="1:3" x14ac:dyDescent="0.25">
      <c r="A97" s="7">
        <v>42310</v>
      </c>
      <c r="B97">
        <v>1446422400</v>
      </c>
      <c r="C97">
        <v>0.96</v>
      </c>
    </row>
    <row r="98" spans="1:3" x14ac:dyDescent="0.25">
      <c r="A98" s="7">
        <v>42311</v>
      </c>
      <c r="B98">
        <v>1446508800</v>
      </c>
      <c r="C98">
        <v>1</v>
      </c>
    </row>
    <row r="99" spans="1:3" x14ac:dyDescent="0.25">
      <c r="A99" s="7">
        <v>42312</v>
      </c>
      <c r="B99">
        <v>1446595200</v>
      </c>
      <c r="C99">
        <v>0.87</v>
      </c>
    </row>
    <row r="100" spans="1:3" x14ac:dyDescent="0.25">
      <c r="A100" s="7">
        <v>42313</v>
      </c>
      <c r="B100">
        <v>1446681600</v>
      </c>
      <c r="C100">
        <v>0.89</v>
      </c>
    </row>
    <row r="101" spans="1:3" x14ac:dyDescent="0.25">
      <c r="A101" s="7">
        <v>42314</v>
      </c>
      <c r="B101">
        <v>1446768000</v>
      </c>
      <c r="C101">
        <v>0.92</v>
      </c>
    </row>
    <row r="102" spans="1:3" x14ac:dyDescent="0.25">
      <c r="A102" s="7">
        <v>42315</v>
      </c>
      <c r="B102">
        <v>1446854400</v>
      </c>
      <c r="C102">
        <v>0.92</v>
      </c>
    </row>
    <row r="103" spans="1:3" x14ac:dyDescent="0.25">
      <c r="A103" s="7">
        <v>42316</v>
      </c>
      <c r="B103">
        <v>1446940800</v>
      </c>
      <c r="C103">
        <v>1.02</v>
      </c>
    </row>
    <row r="104" spans="1:3" x14ac:dyDescent="0.25">
      <c r="A104" s="7">
        <v>42317</v>
      </c>
      <c r="B104">
        <v>1447027200</v>
      </c>
      <c r="C104">
        <v>1</v>
      </c>
    </row>
    <row r="105" spans="1:3" x14ac:dyDescent="0.25">
      <c r="A105" s="7">
        <v>42318</v>
      </c>
      <c r="B105">
        <v>1447113600</v>
      </c>
      <c r="C105">
        <v>0.92</v>
      </c>
    </row>
    <row r="106" spans="1:3" x14ac:dyDescent="0.25">
      <c r="A106" s="7">
        <v>42319</v>
      </c>
      <c r="B106">
        <v>1447200000</v>
      </c>
      <c r="C106">
        <v>0.78</v>
      </c>
    </row>
    <row r="107" spans="1:3" x14ac:dyDescent="0.25">
      <c r="A107" s="7">
        <v>42320</v>
      </c>
      <c r="B107">
        <v>1447286400</v>
      </c>
      <c r="C107">
        <v>0.89</v>
      </c>
    </row>
    <row r="108" spans="1:3" x14ac:dyDescent="0.25">
      <c r="A108" s="7">
        <v>42321</v>
      </c>
      <c r="B108">
        <v>1447372800</v>
      </c>
      <c r="C108">
        <v>0.89</v>
      </c>
    </row>
    <row r="109" spans="1:3" x14ac:dyDescent="0.25">
      <c r="A109" s="7">
        <v>42322</v>
      </c>
      <c r="B109">
        <v>1447459200</v>
      </c>
      <c r="C109">
        <v>0.89</v>
      </c>
    </row>
    <row r="110" spans="1:3" x14ac:dyDescent="0.25">
      <c r="A110" s="7">
        <v>42323</v>
      </c>
      <c r="B110">
        <v>1447545600</v>
      </c>
      <c r="C110">
        <v>0.9</v>
      </c>
    </row>
    <row r="111" spans="1:3" x14ac:dyDescent="0.25">
      <c r="A111" s="7">
        <v>42324</v>
      </c>
      <c r="B111">
        <v>1447632000</v>
      </c>
      <c r="C111">
        <v>0.94</v>
      </c>
    </row>
    <row r="112" spans="1:3" x14ac:dyDescent="0.25">
      <c r="A112" s="7">
        <v>42325</v>
      </c>
      <c r="B112">
        <v>1447718400</v>
      </c>
      <c r="C112">
        <v>1</v>
      </c>
    </row>
    <row r="113" spans="1:3" x14ac:dyDescent="0.25">
      <c r="A113" s="7">
        <v>42326</v>
      </c>
      <c r="B113">
        <v>1447804800</v>
      </c>
      <c r="C113">
        <v>0.99</v>
      </c>
    </row>
    <row r="114" spans="1:3" x14ac:dyDescent="0.25">
      <c r="A114" s="7">
        <v>42327</v>
      </c>
      <c r="B114">
        <v>1447891200</v>
      </c>
      <c r="C114">
        <v>0.95</v>
      </c>
    </row>
    <row r="115" spans="1:3" x14ac:dyDescent="0.25">
      <c r="A115" s="7">
        <v>42328</v>
      </c>
      <c r="B115">
        <v>1447977600</v>
      </c>
      <c r="C115">
        <v>0.93</v>
      </c>
    </row>
    <row r="116" spans="1:3" x14ac:dyDescent="0.25">
      <c r="A116" s="7">
        <v>42329</v>
      </c>
      <c r="B116">
        <v>1448064000</v>
      </c>
      <c r="C116">
        <v>0.97</v>
      </c>
    </row>
    <row r="117" spans="1:3" x14ac:dyDescent="0.25">
      <c r="A117" s="7">
        <v>42330</v>
      </c>
      <c r="B117">
        <v>1448150400</v>
      </c>
      <c r="C117">
        <v>0.96</v>
      </c>
    </row>
    <row r="118" spans="1:3" x14ac:dyDescent="0.25">
      <c r="A118" s="7">
        <v>42331</v>
      </c>
      <c r="B118">
        <v>1448236800</v>
      </c>
      <c r="C118">
        <v>0.94</v>
      </c>
    </row>
    <row r="119" spans="1:3" x14ac:dyDescent="0.25">
      <c r="A119" s="7">
        <v>42332</v>
      </c>
      <c r="B119">
        <v>1448323200</v>
      </c>
      <c r="C119">
        <v>0.91</v>
      </c>
    </row>
    <row r="120" spans="1:3" x14ac:dyDescent="0.25">
      <c r="A120" s="7">
        <v>42333</v>
      </c>
      <c r="B120">
        <v>1448409600</v>
      </c>
      <c r="C120">
        <v>0.86</v>
      </c>
    </row>
    <row r="121" spans="1:3" x14ac:dyDescent="0.25">
      <c r="A121" s="7">
        <v>42334</v>
      </c>
      <c r="B121">
        <v>1448496000</v>
      </c>
      <c r="C121">
        <v>0.88</v>
      </c>
    </row>
    <row r="122" spans="1:3" x14ac:dyDescent="0.25">
      <c r="A122" s="7">
        <v>42335</v>
      </c>
      <c r="B122">
        <v>1448582400</v>
      </c>
      <c r="C122">
        <v>0.87</v>
      </c>
    </row>
    <row r="123" spans="1:3" x14ac:dyDescent="0.25">
      <c r="A123" s="7">
        <v>42336</v>
      </c>
      <c r="B123">
        <v>1448668800</v>
      </c>
      <c r="C123">
        <v>0.91</v>
      </c>
    </row>
    <row r="124" spans="1:3" x14ac:dyDescent="0.25">
      <c r="A124" s="7">
        <v>42337</v>
      </c>
      <c r="B124">
        <v>1448755200</v>
      </c>
      <c r="C124">
        <v>0.87</v>
      </c>
    </row>
    <row r="125" spans="1:3" x14ac:dyDescent="0.25">
      <c r="A125" s="7">
        <v>42338</v>
      </c>
      <c r="B125">
        <v>1448841600</v>
      </c>
      <c r="C125">
        <v>0.88</v>
      </c>
    </row>
    <row r="126" spans="1:3" x14ac:dyDescent="0.25">
      <c r="A126" s="7">
        <v>42339</v>
      </c>
      <c r="B126">
        <v>1448928000</v>
      </c>
      <c r="C126">
        <v>0.87</v>
      </c>
    </row>
    <row r="127" spans="1:3" x14ac:dyDescent="0.25">
      <c r="A127" s="7">
        <v>42340</v>
      </c>
      <c r="B127">
        <v>1449014400</v>
      </c>
      <c r="C127">
        <v>0.83</v>
      </c>
    </row>
    <row r="128" spans="1:3" x14ac:dyDescent="0.25">
      <c r="A128" s="7">
        <v>42341</v>
      </c>
      <c r="B128">
        <v>1449100800</v>
      </c>
      <c r="C128">
        <v>0.82</v>
      </c>
    </row>
    <row r="129" spans="1:3" x14ac:dyDescent="0.25">
      <c r="A129" s="7">
        <v>42342</v>
      </c>
      <c r="B129">
        <v>1449187200</v>
      </c>
      <c r="C129">
        <v>0.84</v>
      </c>
    </row>
    <row r="130" spans="1:3" x14ac:dyDescent="0.25">
      <c r="A130" s="7">
        <v>42343</v>
      </c>
      <c r="B130">
        <v>1449273600</v>
      </c>
      <c r="C130">
        <v>0.85</v>
      </c>
    </row>
    <row r="131" spans="1:3" x14ac:dyDescent="0.25">
      <c r="A131" s="7">
        <v>42344</v>
      </c>
      <c r="B131">
        <v>1449360000</v>
      </c>
      <c r="C131">
        <v>0.84</v>
      </c>
    </row>
    <row r="132" spans="1:3" x14ac:dyDescent="0.25">
      <c r="A132" s="7">
        <v>42345</v>
      </c>
      <c r="B132">
        <v>1449446400</v>
      </c>
      <c r="C132">
        <v>0.8</v>
      </c>
    </row>
    <row r="133" spans="1:3" x14ac:dyDescent="0.25">
      <c r="A133" s="7">
        <v>42346</v>
      </c>
      <c r="B133">
        <v>1449532800</v>
      </c>
      <c r="C133">
        <v>0.83</v>
      </c>
    </row>
    <row r="134" spans="1:3" x14ac:dyDescent="0.25">
      <c r="A134" s="7">
        <v>42347</v>
      </c>
      <c r="B134">
        <v>1449619200</v>
      </c>
      <c r="C134">
        <v>0.79</v>
      </c>
    </row>
    <row r="135" spans="1:3" x14ac:dyDescent="0.25">
      <c r="A135" s="7">
        <v>42348</v>
      </c>
      <c r="B135">
        <v>1449705600</v>
      </c>
      <c r="C135">
        <v>0.84</v>
      </c>
    </row>
    <row r="136" spans="1:3" x14ac:dyDescent="0.25">
      <c r="A136" s="7">
        <v>42349</v>
      </c>
      <c r="B136">
        <v>1449792000</v>
      </c>
      <c r="C136">
        <v>0.91</v>
      </c>
    </row>
    <row r="137" spans="1:3" x14ac:dyDescent="0.25">
      <c r="A137" s="7">
        <v>42350</v>
      </c>
      <c r="B137">
        <v>1449878400</v>
      </c>
      <c r="C137">
        <v>0.97</v>
      </c>
    </row>
    <row r="138" spans="1:3" x14ac:dyDescent="0.25">
      <c r="A138" s="7">
        <v>42351</v>
      </c>
      <c r="B138">
        <v>1449964800</v>
      </c>
      <c r="C138">
        <v>0.96</v>
      </c>
    </row>
    <row r="139" spans="1:3" x14ac:dyDescent="0.25">
      <c r="A139" s="7">
        <v>42352</v>
      </c>
      <c r="B139">
        <v>1450051200</v>
      </c>
      <c r="C139">
        <v>0.99</v>
      </c>
    </row>
    <row r="140" spans="1:3" x14ac:dyDescent="0.25">
      <c r="A140" s="7">
        <v>42353</v>
      </c>
      <c r="B140">
        <v>1450137600</v>
      </c>
      <c r="C140">
        <v>1.01</v>
      </c>
    </row>
    <row r="141" spans="1:3" x14ac:dyDescent="0.25">
      <c r="A141" s="7">
        <v>42354</v>
      </c>
      <c r="B141">
        <v>1450224000</v>
      </c>
      <c r="C141">
        <v>0.99</v>
      </c>
    </row>
    <row r="142" spans="1:3" x14ac:dyDescent="0.25">
      <c r="A142" s="7">
        <v>42355</v>
      </c>
      <c r="B142">
        <v>1450310400</v>
      </c>
      <c r="C142">
        <v>0.94</v>
      </c>
    </row>
    <row r="143" spans="1:3" x14ac:dyDescent="0.25">
      <c r="A143" s="7">
        <v>42356</v>
      </c>
      <c r="B143">
        <v>1450396800</v>
      </c>
      <c r="C143">
        <v>0.91</v>
      </c>
    </row>
    <row r="144" spans="1:3" x14ac:dyDescent="0.25">
      <c r="A144" s="7">
        <v>42357</v>
      </c>
      <c r="B144">
        <v>1450483200</v>
      </c>
      <c r="C144">
        <v>0.9</v>
      </c>
    </row>
    <row r="145" spans="1:3" x14ac:dyDescent="0.25">
      <c r="A145" s="7">
        <v>42358</v>
      </c>
      <c r="B145">
        <v>1450569600</v>
      </c>
      <c r="C145">
        <v>0.9</v>
      </c>
    </row>
    <row r="146" spans="1:3" x14ac:dyDescent="0.25">
      <c r="A146" s="7">
        <v>42359</v>
      </c>
      <c r="B146">
        <v>1450656000</v>
      </c>
      <c r="C146">
        <v>0.89</v>
      </c>
    </row>
    <row r="147" spans="1:3" x14ac:dyDescent="0.25">
      <c r="A147" s="7">
        <v>42360</v>
      </c>
      <c r="B147">
        <v>1450742400</v>
      </c>
      <c r="C147">
        <v>0.87</v>
      </c>
    </row>
    <row r="148" spans="1:3" x14ac:dyDescent="0.25">
      <c r="A148" s="7">
        <v>42361</v>
      </c>
      <c r="B148">
        <v>1450828800</v>
      </c>
      <c r="C148">
        <v>0.85</v>
      </c>
    </row>
    <row r="149" spans="1:3" x14ac:dyDescent="0.25">
      <c r="A149" s="7">
        <v>42362</v>
      </c>
      <c r="B149">
        <v>1450915200</v>
      </c>
      <c r="C149">
        <v>0.85</v>
      </c>
    </row>
    <row r="150" spans="1:3" x14ac:dyDescent="0.25">
      <c r="A150" s="7">
        <v>42363</v>
      </c>
      <c r="B150">
        <v>1451001600</v>
      </c>
      <c r="C150">
        <v>0.87</v>
      </c>
    </row>
    <row r="151" spans="1:3" x14ac:dyDescent="0.25">
      <c r="A151" s="7">
        <v>42364</v>
      </c>
      <c r="B151">
        <v>1451088000</v>
      </c>
      <c r="C151">
        <v>0.85</v>
      </c>
    </row>
    <row r="152" spans="1:3" x14ac:dyDescent="0.25">
      <c r="A152" s="7">
        <v>42365</v>
      </c>
      <c r="B152">
        <v>1451174400</v>
      </c>
      <c r="C152">
        <v>0.85</v>
      </c>
    </row>
    <row r="153" spans="1:3" x14ac:dyDescent="0.25">
      <c r="A153" s="7">
        <v>42366</v>
      </c>
      <c r="B153">
        <v>1451260800</v>
      </c>
      <c r="C153">
        <v>0.84</v>
      </c>
    </row>
    <row r="154" spans="1:3" x14ac:dyDescent="0.25">
      <c r="A154" s="7">
        <v>42367</v>
      </c>
      <c r="B154">
        <v>1451347200</v>
      </c>
      <c r="C154">
        <v>0.87</v>
      </c>
    </row>
    <row r="155" spans="1:3" x14ac:dyDescent="0.25">
      <c r="A155" s="7">
        <v>42368</v>
      </c>
      <c r="B155">
        <v>1451433600</v>
      </c>
      <c r="C155">
        <v>0.9</v>
      </c>
    </row>
    <row r="156" spans="1:3" x14ac:dyDescent="0.25">
      <c r="A156" s="7">
        <v>42369</v>
      </c>
      <c r="B156">
        <v>1451520000</v>
      </c>
      <c r="C156">
        <v>0.93</v>
      </c>
    </row>
    <row r="157" spans="1:3" x14ac:dyDescent="0.25">
      <c r="A157" s="7">
        <v>42370</v>
      </c>
      <c r="B157">
        <v>1451606400</v>
      </c>
      <c r="C157">
        <v>0.93</v>
      </c>
    </row>
    <row r="158" spans="1:3" x14ac:dyDescent="0.25">
      <c r="A158" s="7">
        <v>42371</v>
      </c>
      <c r="B158">
        <v>1451692800</v>
      </c>
      <c r="C158">
        <v>0.93</v>
      </c>
    </row>
    <row r="159" spans="1:3" x14ac:dyDescent="0.25">
      <c r="A159" s="7">
        <v>42372</v>
      </c>
      <c r="B159">
        <v>1451779200</v>
      </c>
      <c r="C159">
        <v>0.97</v>
      </c>
    </row>
    <row r="160" spans="1:3" x14ac:dyDescent="0.25">
      <c r="A160" s="7">
        <v>42373</v>
      </c>
      <c r="B160">
        <v>1451865600</v>
      </c>
      <c r="C160">
        <v>0.95</v>
      </c>
    </row>
    <row r="161" spans="1:3" x14ac:dyDescent="0.25">
      <c r="A161" s="7">
        <v>42374</v>
      </c>
      <c r="B161">
        <v>1451952000</v>
      </c>
      <c r="C161">
        <v>0.95</v>
      </c>
    </row>
    <row r="162" spans="1:3" x14ac:dyDescent="0.25">
      <c r="A162" s="7">
        <v>42375</v>
      </c>
      <c r="B162">
        <v>1452038400</v>
      </c>
      <c r="C162">
        <v>0.96</v>
      </c>
    </row>
    <row r="163" spans="1:3" x14ac:dyDescent="0.25">
      <c r="A163" s="7">
        <v>42376</v>
      </c>
      <c r="B163">
        <v>1452124800</v>
      </c>
      <c r="C163">
        <v>0.95</v>
      </c>
    </row>
    <row r="164" spans="1:3" x14ac:dyDescent="0.25">
      <c r="A164" s="7">
        <v>42377</v>
      </c>
      <c r="B164">
        <v>1452211200</v>
      </c>
      <c r="C164">
        <v>0.99</v>
      </c>
    </row>
    <row r="165" spans="1:3" x14ac:dyDescent="0.25">
      <c r="A165" s="7">
        <v>42378</v>
      </c>
      <c r="B165">
        <v>1452297600</v>
      </c>
      <c r="C165">
        <v>0.99</v>
      </c>
    </row>
    <row r="166" spans="1:3" x14ac:dyDescent="0.25">
      <c r="A166" s="7">
        <v>42379</v>
      </c>
      <c r="B166">
        <v>1452384000</v>
      </c>
      <c r="C166">
        <v>0.99</v>
      </c>
    </row>
    <row r="167" spans="1:3" x14ac:dyDescent="0.25">
      <c r="A167" s="7">
        <v>42380</v>
      </c>
      <c r="B167">
        <v>1452470400</v>
      </c>
      <c r="C167">
        <v>1.05</v>
      </c>
    </row>
    <row r="168" spans="1:3" x14ac:dyDescent="0.25">
      <c r="A168" s="7">
        <v>42381</v>
      </c>
      <c r="B168">
        <v>1452556800</v>
      </c>
      <c r="C168">
        <v>1.23</v>
      </c>
    </row>
    <row r="169" spans="1:3" x14ac:dyDescent="0.25">
      <c r="A169" s="7">
        <v>42382</v>
      </c>
      <c r="B169">
        <v>1452643200</v>
      </c>
      <c r="C169">
        <v>1.1299999999999999</v>
      </c>
    </row>
    <row r="170" spans="1:3" x14ac:dyDescent="0.25">
      <c r="A170" s="7">
        <v>42383</v>
      </c>
      <c r="B170">
        <v>1452729600</v>
      </c>
      <c r="C170">
        <v>1.1599999999999999</v>
      </c>
    </row>
    <row r="171" spans="1:3" x14ac:dyDescent="0.25">
      <c r="A171" s="7">
        <v>42384</v>
      </c>
      <c r="B171">
        <v>1452816000</v>
      </c>
      <c r="C171">
        <v>1.22</v>
      </c>
    </row>
    <row r="172" spans="1:3" x14ac:dyDescent="0.25">
      <c r="A172" s="7">
        <v>42385</v>
      </c>
      <c r="B172">
        <v>1452902400</v>
      </c>
      <c r="C172">
        <v>1.22</v>
      </c>
    </row>
    <row r="173" spans="1:3" x14ac:dyDescent="0.25">
      <c r="A173" s="7">
        <v>42386</v>
      </c>
      <c r="B173">
        <v>1452988800</v>
      </c>
      <c r="C173">
        <v>1.31</v>
      </c>
    </row>
    <row r="174" spans="1:3" x14ac:dyDescent="0.25">
      <c r="A174" s="7">
        <v>42387</v>
      </c>
      <c r="B174">
        <v>1453075200</v>
      </c>
      <c r="C174">
        <v>1.47</v>
      </c>
    </row>
    <row r="175" spans="1:3" x14ac:dyDescent="0.25">
      <c r="A175" s="7">
        <v>42388</v>
      </c>
      <c r="B175">
        <v>1453161600</v>
      </c>
      <c r="C175">
        <v>1.37</v>
      </c>
    </row>
    <row r="176" spans="1:3" x14ac:dyDescent="0.25">
      <c r="A176" s="7">
        <v>42389</v>
      </c>
      <c r="B176">
        <v>1453248000</v>
      </c>
      <c r="C176">
        <v>1.53</v>
      </c>
    </row>
    <row r="177" spans="1:3" x14ac:dyDescent="0.25">
      <c r="A177" s="7">
        <v>42390</v>
      </c>
      <c r="B177">
        <v>1453334400</v>
      </c>
      <c r="C177">
        <v>1.54</v>
      </c>
    </row>
    <row r="178" spans="1:3" x14ac:dyDescent="0.25">
      <c r="A178" s="7">
        <v>42391</v>
      </c>
      <c r="B178">
        <v>1453420800</v>
      </c>
      <c r="C178">
        <v>1.52</v>
      </c>
    </row>
    <row r="179" spans="1:3" x14ac:dyDescent="0.25">
      <c r="A179" s="7">
        <v>42392</v>
      </c>
      <c r="B179">
        <v>1453507200</v>
      </c>
      <c r="C179">
        <v>2.0299999999999998</v>
      </c>
    </row>
    <row r="180" spans="1:3" x14ac:dyDescent="0.25">
      <c r="A180" s="7">
        <v>42393</v>
      </c>
      <c r="B180">
        <v>1453593600</v>
      </c>
      <c r="C180">
        <v>2.1</v>
      </c>
    </row>
    <row r="181" spans="1:3" x14ac:dyDescent="0.25">
      <c r="A181" s="7">
        <v>42394</v>
      </c>
      <c r="B181">
        <v>1453680000</v>
      </c>
      <c r="C181">
        <v>2.5</v>
      </c>
    </row>
    <row r="182" spans="1:3" x14ac:dyDescent="0.25">
      <c r="A182" s="7">
        <v>42395</v>
      </c>
      <c r="B182">
        <v>1453766400</v>
      </c>
      <c r="C182">
        <v>2.2999999999999998</v>
      </c>
    </row>
    <row r="183" spans="1:3" x14ac:dyDescent="0.25">
      <c r="A183" s="7">
        <v>42396</v>
      </c>
      <c r="B183">
        <v>1453852800</v>
      </c>
      <c r="C183">
        <v>2.42</v>
      </c>
    </row>
    <row r="184" spans="1:3" x14ac:dyDescent="0.25">
      <c r="A184" s="7">
        <v>42397</v>
      </c>
      <c r="B184">
        <v>1453939200</v>
      </c>
      <c r="C184">
        <v>2.5499999999999998</v>
      </c>
    </row>
    <row r="185" spans="1:3" x14ac:dyDescent="0.25">
      <c r="A185" s="7">
        <v>42398</v>
      </c>
      <c r="B185">
        <v>1454025600</v>
      </c>
      <c r="C185">
        <v>2.41</v>
      </c>
    </row>
    <row r="186" spans="1:3" x14ac:dyDescent="0.25">
      <c r="A186" s="7">
        <v>42399</v>
      </c>
      <c r="B186">
        <v>1454112000</v>
      </c>
      <c r="C186">
        <v>2.4300000000000002</v>
      </c>
    </row>
    <row r="187" spans="1:3" x14ac:dyDescent="0.25">
      <c r="A187" s="7">
        <v>42400</v>
      </c>
      <c r="B187">
        <v>1454198400</v>
      </c>
      <c r="C187">
        <v>2.2000000000000002</v>
      </c>
    </row>
    <row r="188" spans="1:3" x14ac:dyDescent="0.25">
      <c r="A188" s="7">
        <v>42401</v>
      </c>
      <c r="B188">
        <v>1454284800</v>
      </c>
      <c r="C188">
        <v>2.17</v>
      </c>
    </row>
    <row r="189" spans="1:3" x14ac:dyDescent="0.25">
      <c r="A189" s="7">
        <v>42402</v>
      </c>
      <c r="B189">
        <v>1454371200</v>
      </c>
      <c r="C189">
        <v>2.4500000000000002</v>
      </c>
    </row>
    <row r="190" spans="1:3" x14ac:dyDescent="0.25">
      <c r="A190" s="7">
        <v>42403</v>
      </c>
      <c r="B190">
        <v>1454457600</v>
      </c>
      <c r="C190">
        <v>2.5299999999999998</v>
      </c>
    </row>
    <row r="191" spans="1:3" x14ac:dyDescent="0.25">
      <c r="A191" s="7">
        <v>42404</v>
      </c>
      <c r="B191">
        <v>1454544000</v>
      </c>
      <c r="C191">
        <v>2.57</v>
      </c>
    </row>
    <row r="192" spans="1:3" x14ac:dyDescent="0.25">
      <c r="A192" s="7">
        <v>42405</v>
      </c>
      <c r="B192">
        <v>1454630400</v>
      </c>
      <c r="C192">
        <v>2.57</v>
      </c>
    </row>
    <row r="193" spans="1:3" x14ac:dyDescent="0.25">
      <c r="A193" s="7">
        <v>42406</v>
      </c>
      <c r="B193">
        <v>1454716800</v>
      </c>
      <c r="C193">
        <v>2.5299999999999998</v>
      </c>
    </row>
    <row r="194" spans="1:3" x14ac:dyDescent="0.25">
      <c r="A194" s="7">
        <v>42407</v>
      </c>
      <c r="B194">
        <v>1454803200</v>
      </c>
      <c r="C194">
        <v>3</v>
      </c>
    </row>
    <row r="195" spans="1:3" x14ac:dyDescent="0.25">
      <c r="A195" s="7">
        <v>42408</v>
      </c>
      <c r="B195">
        <v>1454889600</v>
      </c>
      <c r="C195">
        <v>3.16</v>
      </c>
    </row>
    <row r="196" spans="1:3" x14ac:dyDescent="0.25">
      <c r="A196" s="7">
        <v>42409</v>
      </c>
      <c r="B196">
        <v>1454976000</v>
      </c>
      <c r="C196">
        <v>3.76</v>
      </c>
    </row>
    <row r="197" spans="1:3" x14ac:dyDescent="0.25">
      <c r="A197" s="7">
        <v>42410</v>
      </c>
      <c r="B197">
        <v>1455062400</v>
      </c>
      <c r="C197">
        <v>4.3499999999999996</v>
      </c>
    </row>
    <row r="198" spans="1:3" x14ac:dyDescent="0.25">
      <c r="A198" s="7">
        <v>42411</v>
      </c>
      <c r="B198">
        <v>1455148800</v>
      </c>
      <c r="C198">
        <v>6.38</v>
      </c>
    </row>
    <row r="199" spans="1:3" x14ac:dyDescent="0.25">
      <c r="A199" s="7">
        <v>42412</v>
      </c>
      <c r="B199">
        <v>1455235200</v>
      </c>
      <c r="C199">
        <v>5.27</v>
      </c>
    </row>
    <row r="200" spans="1:3" x14ac:dyDescent="0.25">
      <c r="A200" s="7">
        <v>42413</v>
      </c>
      <c r="B200">
        <v>1455321600</v>
      </c>
      <c r="C200">
        <v>5.22</v>
      </c>
    </row>
    <row r="201" spans="1:3" x14ac:dyDescent="0.25">
      <c r="A201" s="7">
        <v>42414</v>
      </c>
      <c r="B201">
        <v>1455408000</v>
      </c>
      <c r="C201">
        <v>5.2</v>
      </c>
    </row>
    <row r="202" spans="1:3" x14ac:dyDescent="0.25">
      <c r="A202" s="7">
        <v>42415</v>
      </c>
      <c r="B202">
        <v>1455494400</v>
      </c>
      <c r="C202">
        <v>5.22</v>
      </c>
    </row>
    <row r="203" spans="1:3" x14ac:dyDescent="0.25">
      <c r="A203" s="7">
        <v>42416</v>
      </c>
      <c r="B203">
        <v>1455580800</v>
      </c>
      <c r="C203">
        <v>4.25</v>
      </c>
    </row>
    <row r="204" spans="1:3" x14ac:dyDescent="0.25">
      <c r="A204" s="7">
        <v>42417</v>
      </c>
      <c r="B204">
        <v>1455667200</v>
      </c>
      <c r="C204">
        <v>3.86</v>
      </c>
    </row>
    <row r="205" spans="1:3" x14ac:dyDescent="0.25">
      <c r="A205" s="7">
        <v>42418</v>
      </c>
      <c r="B205">
        <v>1455753600</v>
      </c>
      <c r="C205">
        <v>4.3600000000000003</v>
      </c>
    </row>
    <row r="206" spans="1:3" x14ac:dyDescent="0.25">
      <c r="A206" s="7">
        <v>42419</v>
      </c>
      <c r="B206">
        <v>1455840000</v>
      </c>
      <c r="C206">
        <v>4.45</v>
      </c>
    </row>
    <row r="207" spans="1:3" x14ac:dyDescent="0.25">
      <c r="A207" s="7">
        <v>42420</v>
      </c>
      <c r="B207">
        <v>1455926400</v>
      </c>
      <c r="C207">
        <v>4.37</v>
      </c>
    </row>
    <row r="208" spans="1:3" x14ac:dyDescent="0.25">
      <c r="A208" s="7">
        <v>42421</v>
      </c>
      <c r="B208">
        <v>1456012800</v>
      </c>
      <c r="C208">
        <v>4.63</v>
      </c>
    </row>
    <row r="209" spans="1:3" x14ac:dyDescent="0.25">
      <c r="A209" s="7">
        <v>42422</v>
      </c>
      <c r="B209">
        <v>1456099200</v>
      </c>
      <c r="C209">
        <v>5.6</v>
      </c>
    </row>
    <row r="210" spans="1:3" x14ac:dyDescent="0.25">
      <c r="A210" s="7">
        <v>42423</v>
      </c>
      <c r="B210">
        <v>1456185600</v>
      </c>
      <c r="C210">
        <v>5.7</v>
      </c>
    </row>
    <row r="211" spans="1:3" x14ac:dyDescent="0.25">
      <c r="A211" s="7">
        <v>42424</v>
      </c>
      <c r="B211">
        <v>1456272000</v>
      </c>
      <c r="C211">
        <v>6.23</v>
      </c>
    </row>
    <row r="212" spans="1:3" x14ac:dyDescent="0.25">
      <c r="A212" s="7">
        <v>42425</v>
      </c>
      <c r="B212">
        <v>1456358400</v>
      </c>
      <c r="C212">
        <v>5.93</v>
      </c>
    </row>
    <row r="213" spans="1:3" x14ac:dyDescent="0.25">
      <c r="A213" s="7">
        <v>42426</v>
      </c>
      <c r="B213">
        <v>1456444800</v>
      </c>
      <c r="C213">
        <v>6.03</v>
      </c>
    </row>
    <row r="214" spans="1:3" x14ac:dyDescent="0.25">
      <c r="A214" s="7">
        <v>42427</v>
      </c>
      <c r="B214">
        <v>1456531200</v>
      </c>
      <c r="C214">
        <v>6.31</v>
      </c>
    </row>
    <row r="215" spans="1:3" x14ac:dyDescent="0.25">
      <c r="A215" s="7">
        <v>42428</v>
      </c>
      <c r="B215">
        <v>1456617600</v>
      </c>
      <c r="C215">
        <v>6.5</v>
      </c>
    </row>
    <row r="216" spans="1:3" x14ac:dyDescent="0.25">
      <c r="A216" s="7">
        <v>42429</v>
      </c>
      <c r="B216">
        <v>1456704000</v>
      </c>
      <c r="C216">
        <v>6.35</v>
      </c>
    </row>
    <row r="217" spans="1:3" x14ac:dyDescent="0.25">
      <c r="A217" s="7">
        <v>42430</v>
      </c>
      <c r="B217">
        <v>1456790400</v>
      </c>
      <c r="C217">
        <v>7.59</v>
      </c>
    </row>
    <row r="218" spans="1:3" x14ac:dyDescent="0.25">
      <c r="A218" s="7">
        <v>42431</v>
      </c>
      <c r="B218">
        <v>1456876800</v>
      </c>
      <c r="C218">
        <v>8.6999999999999993</v>
      </c>
    </row>
    <row r="219" spans="1:3" x14ac:dyDescent="0.25">
      <c r="A219" s="7">
        <v>42432</v>
      </c>
      <c r="B219">
        <v>1456963200</v>
      </c>
      <c r="C219">
        <v>9.35</v>
      </c>
    </row>
    <row r="220" spans="1:3" x14ac:dyDescent="0.25">
      <c r="A220" s="7">
        <v>42433</v>
      </c>
      <c r="B220">
        <v>1457049600</v>
      </c>
      <c r="C220">
        <v>9.9600000000000009</v>
      </c>
    </row>
    <row r="221" spans="1:3" x14ac:dyDescent="0.25">
      <c r="A221" s="7">
        <v>42434</v>
      </c>
      <c r="B221">
        <v>1457136000</v>
      </c>
      <c r="C221">
        <v>11</v>
      </c>
    </row>
    <row r="222" spans="1:3" x14ac:dyDescent="0.25">
      <c r="A222" s="7">
        <v>42435</v>
      </c>
      <c r="B222">
        <v>1457222400</v>
      </c>
      <c r="C222">
        <v>10.98</v>
      </c>
    </row>
    <row r="223" spans="1:3" x14ac:dyDescent="0.25">
      <c r="A223" s="7">
        <v>42436</v>
      </c>
      <c r="B223">
        <v>1457308800</v>
      </c>
      <c r="C223">
        <v>9.5</v>
      </c>
    </row>
    <row r="224" spans="1:3" x14ac:dyDescent="0.25">
      <c r="A224" s="7">
        <v>42437</v>
      </c>
      <c r="B224">
        <v>1457395200</v>
      </c>
      <c r="C224">
        <v>9.8800000000000008</v>
      </c>
    </row>
    <row r="225" spans="1:3" x14ac:dyDescent="0.25">
      <c r="A225" s="7">
        <v>42438</v>
      </c>
      <c r="B225">
        <v>1457481600</v>
      </c>
      <c r="C225">
        <v>11.55</v>
      </c>
    </row>
    <row r="226" spans="1:3" x14ac:dyDescent="0.25">
      <c r="A226" s="7">
        <v>42439</v>
      </c>
      <c r="B226">
        <v>1457568000</v>
      </c>
      <c r="C226">
        <v>11.11</v>
      </c>
    </row>
    <row r="227" spans="1:3" x14ac:dyDescent="0.25">
      <c r="A227" s="7">
        <v>42440</v>
      </c>
      <c r="B227">
        <v>1457654400</v>
      </c>
      <c r="C227">
        <v>11.25</v>
      </c>
    </row>
    <row r="228" spans="1:3" x14ac:dyDescent="0.25">
      <c r="A228" s="7">
        <v>42441</v>
      </c>
      <c r="B228">
        <v>1457740800</v>
      </c>
      <c r="C228">
        <v>13.25</v>
      </c>
    </row>
    <row r="229" spans="1:3" x14ac:dyDescent="0.25">
      <c r="A229" s="7">
        <v>42442</v>
      </c>
      <c r="B229">
        <v>1457827200</v>
      </c>
      <c r="C229">
        <v>15</v>
      </c>
    </row>
    <row r="230" spans="1:3" x14ac:dyDescent="0.25">
      <c r="A230" s="7">
        <v>42443</v>
      </c>
      <c r="B230">
        <v>1457913600</v>
      </c>
      <c r="C230">
        <v>12.5</v>
      </c>
    </row>
    <row r="231" spans="1:3" x14ac:dyDescent="0.25">
      <c r="A231" s="7">
        <v>42444</v>
      </c>
      <c r="B231">
        <v>1458000000</v>
      </c>
      <c r="C231">
        <v>13.09</v>
      </c>
    </row>
    <row r="232" spans="1:3" x14ac:dyDescent="0.25">
      <c r="A232" s="7">
        <v>42445</v>
      </c>
      <c r="B232">
        <v>1458086400</v>
      </c>
      <c r="C232">
        <v>12.92</v>
      </c>
    </row>
    <row r="233" spans="1:3" x14ac:dyDescent="0.25">
      <c r="A233" s="7">
        <v>42446</v>
      </c>
      <c r="B233">
        <v>1458172800</v>
      </c>
      <c r="C233">
        <v>11.14</v>
      </c>
    </row>
    <row r="234" spans="1:3" x14ac:dyDescent="0.25">
      <c r="A234" s="7">
        <v>42447</v>
      </c>
      <c r="B234">
        <v>1458259200</v>
      </c>
      <c r="C234">
        <v>10.75</v>
      </c>
    </row>
    <row r="235" spans="1:3" x14ac:dyDescent="0.25">
      <c r="A235" s="7">
        <v>42448</v>
      </c>
      <c r="B235">
        <v>1458345600</v>
      </c>
      <c r="C235">
        <v>10.55</v>
      </c>
    </row>
    <row r="236" spans="1:3" x14ac:dyDescent="0.25">
      <c r="A236" s="7">
        <v>42449</v>
      </c>
      <c r="B236">
        <v>1458432000</v>
      </c>
      <c r="C236">
        <v>10.06</v>
      </c>
    </row>
    <row r="237" spans="1:3" x14ac:dyDescent="0.25">
      <c r="A237" s="7">
        <v>42450</v>
      </c>
      <c r="B237">
        <v>1458518400</v>
      </c>
      <c r="C237">
        <v>11.97</v>
      </c>
    </row>
    <row r="238" spans="1:3" x14ac:dyDescent="0.25">
      <c r="A238" s="7">
        <v>42451</v>
      </c>
      <c r="B238">
        <v>1458604800</v>
      </c>
      <c r="C238">
        <v>10.96</v>
      </c>
    </row>
    <row r="239" spans="1:3" x14ac:dyDescent="0.25">
      <c r="A239" s="7">
        <v>42452</v>
      </c>
      <c r="B239">
        <v>1458691200</v>
      </c>
      <c r="C239">
        <v>12.29</v>
      </c>
    </row>
    <row r="240" spans="1:3" x14ac:dyDescent="0.25">
      <c r="A240" s="7">
        <v>42453</v>
      </c>
      <c r="B240">
        <v>1458777600</v>
      </c>
      <c r="C240">
        <v>11.13</v>
      </c>
    </row>
    <row r="241" spans="1:3" x14ac:dyDescent="0.25">
      <c r="A241" s="7">
        <v>42454</v>
      </c>
      <c r="B241">
        <v>1458864000</v>
      </c>
      <c r="C241">
        <v>10.69</v>
      </c>
    </row>
    <row r="242" spans="1:3" x14ac:dyDescent="0.25">
      <c r="A242" s="7">
        <v>42455</v>
      </c>
      <c r="B242">
        <v>1458950400</v>
      </c>
      <c r="C242">
        <v>11</v>
      </c>
    </row>
    <row r="243" spans="1:3" x14ac:dyDescent="0.25">
      <c r="A243" s="7">
        <v>42456</v>
      </c>
      <c r="B243">
        <v>1459036800</v>
      </c>
      <c r="C243">
        <v>10.5</v>
      </c>
    </row>
    <row r="244" spans="1:3" x14ac:dyDescent="0.25">
      <c r="A244" s="7">
        <v>42457</v>
      </c>
      <c r="B244">
        <v>1459123200</v>
      </c>
      <c r="C244">
        <v>11.58</v>
      </c>
    </row>
    <row r="245" spans="1:3" x14ac:dyDescent="0.25">
      <c r="A245" s="7">
        <v>42458</v>
      </c>
      <c r="B245">
        <v>1459209600</v>
      </c>
      <c r="C245">
        <v>11.73</v>
      </c>
    </row>
    <row r="246" spans="1:3" x14ac:dyDescent="0.25">
      <c r="A246" s="7">
        <v>42459</v>
      </c>
      <c r="B246">
        <v>1459296000</v>
      </c>
      <c r="C246">
        <v>11.88</v>
      </c>
    </row>
    <row r="247" spans="1:3" x14ac:dyDescent="0.25">
      <c r="A247" s="7">
        <v>42460</v>
      </c>
      <c r="B247">
        <v>1459382400</v>
      </c>
      <c r="C247">
        <v>11.41</v>
      </c>
    </row>
    <row r="248" spans="1:3" x14ac:dyDescent="0.25">
      <c r="A248" s="7">
        <v>42461</v>
      </c>
      <c r="B248">
        <v>1459468800</v>
      </c>
      <c r="C248">
        <v>11.63</v>
      </c>
    </row>
    <row r="249" spans="1:3" x14ac:dyDescent="0.25">
      <c r="A249" s="7">
        <v>42462</v>
      </c>
      <c r="B249">
        <v>1459555200</v>
      </c>
      <c r="C249">
        <v>11.61</v>
      </c>
    </row>
    <row r="250" spans="1:3" x14ac:dyDescent="0.25">
      <c r="A250" s="7">
        <v>42463</v>
      </c>
      <c r="B250">
        <v>1459641600</v>
      </c>
      <c r="C250">
        <v>11.58</v>
      </c>
    </row>
    <row r="251" spans="1:3" x14ac:dyDescent="0.25">
      <c r="A251" s="7">
        <v>42464</v>
      </c>
      <c r="B251">
        <v>1459728000</v>
      </c>
      <c r="C251">
        <v>11.1</v>
      </c>
    </row>
    <row r="252" spans="1:3" x14ac:dyDescent="0.25">
      <c r="A252" s="7">
        <v>42465</v>
      </c>
      <c r="B252">
        <v>1459814400</v>
      </c>
      <c r="C252">
        <v>10.39</v>
      </c>
    </row>
    <row r="253" spans="1:3" x14ac:dyDescent="0.25">
      <c r="A253" s="7">
        <v>42466</v>
      </c>
      <c r="B253">
        <v>1459900800</v>
      </c>
      <c r="C253">
        <v>10.79</v>
      </c>
    </row>
    <row r="254" spans="1:3" x14ac:dyDescent="0.25">
      <c r="A254" s="7">
        <v>42467</v>
      </c>
      <c r="B254">
        <v>1459987200</v>
      </c>
      <c r="C254">
        <v>10.08</v>
      </c>
    </row>
    <row r="255" spans="1:3" x14ac:dyDescent="0.25">
      <c r="A255" s="7">
        <v>42468</v>
      </c>
      <c r="B255">
        <v>1460073600</v>
      </c>
      <c r="C255">
        <v>9.74</v>
      </c>
    </row>
    <row r="256" spans="1:3" x14ac:dyDescent="0.25">
      <c r="A256" s="7">
        <v>42469</v>
      </c>
      <c r="B256">
        <v>1460160000</v>
      </c>
      <c r="C256">
        <v>9.16</v>
      </c>
    </row>
    <row r="257" spans="1:3" x14ac:dyDescent="0.25">
      <c r="A257" s="7">
        <v>42470</v>
      </c>
      <c r="B257">
        <v>1460246400</v>
      </c>
      <c r="C257">
        <v>8.8000000000000007</v>
      </c>
    </row>
    <row r="258" spans="1:3" x14ac:dyDescent="0.25">
      <c r="A258" s="7">
        <v>42471</v>
      </c>
      <c r="B258">
        <v>1460332800</v>
      </c>
      <c r="C258">
        <v>8.7200000000000006</v>
      </c>
    </row>
    <row r="259" spans="1:3" x14ac:dyDescent="0.25">
      <c r="A259" s="7">
        <v>42472</v>
      </c>
      <c r="B259">
        <v>1460419200</v>
      </c>
      <c r="C259">
        <v>7.54</v>
      </c>
    </row>
    <row r="260" spans="1:3" x14ac:dyDescent="0.25">
      <c r="A260" s="7">
        <v>42473</v>
      </c>
      <c r="B260">
        <v>1460505600</v>
      </c>
      <c r="C260">
        <v>8.02</v>
      </c>
    </row>
    <row r="261" spans="1:3" x14ac:dyDescent="0.25">
      <c r="A261" s="7">
        <v>42474</v>
      </c>
      <c r="B261">
        <v>1460592000</v>
      </c>
      <c r="C261">
        <v>8.48</v>
      </c>
    </row>
    <row r="262" spans="1:3" x14ac:dyDescent="0.25">
      <c r="A262" s="7">
        <v>42475</v>
      </c>
      <c r="B262">
        <v>1460678400</v>
      </c>
      <c r="C262">
        <v>8.2200000000000006</v>
      </c>
    </row>
    <row r="263" spans="1:3" x14ac:dyDescent="0.25">
      <c r="A263" s="7">
        <v>42476</v>
      </c>
      <c r="B263">
        <v>1460764800</v>
      </c>
      <c r="C263">
        <v>8.48</v>
      </c>
    </row>
    <row r="264" spans="1:3" x14ac:dyDescent="0.25">
      <c r="A264" s="7">
        <v>42477</v>
      </c>
      <c r="B264">
        <v>1460851200</v>
      </c>
      <c r="C264">
        <v>9.4499999999999993</v>
      </c>
    </row>
    <row r="265" spans="1:3" x14ac:dyDescent="0.25">
      <c r="A265" s="7">
        <v>42478</v>
      </c>
      <c r="B265">
        <v>1460937600</v>
      </c>
      <c r="C265">
        <v>8.92</v>
      </c>
    </row>
    <row r="266" spans="1:3" x14ac:dyDescent="0.25">
      <c r="A266" s="7">
        <v>42479</v>
      </c>
      <c r="B266">
        <v>1461024000</v>
      </c>
      <c r="C266">
        <v>8.77</v>
      </c>
    </row>
    <row r="267" spans="1:3" x14ac:dyDescent="0.25">
      <c r="A267" s="7">
        <v>42480</v>
      </c>
      <c r="B267">
        <v>1461110400</v>
      </c>
      <c r="C267">
        <v>8.5399999999999991</v>
      </c>
    </row>
    <row r="268" spans="1:3" x14ac:dyDescent="0.25">
      <c r="A268" s="7">
        <v>42481</v>
      </c>
      <c r="B268">
        <v>1461196800</v>
      </c>
      <c r="C268">
        <v>8.16</v>
      </c>
    </row>
    <row r="269" spans="1:3" x14ac:dyDescent="0.25">
      <c r="A269" s="7">
        <v>42482</v>
      </c>
      <c r="B269">
        <v>1461283200</v>
      </c>
      <c r="C269">
        <v>7.83</v>
      </c>
    </row>
    <row r="270" spans="1:3" x14ac:dyDescent="0.25">
      <c r="A270" s="7">
        <v>42483</v>
      </c>
      <c r="B270">
        <v>1461369600</v>
      </c>
      <c r="C270">
        <v>8.31</v>
      </c>
    </row>
    <row r="271" spans="1:3" x14ac:dyDescent="0.25">
      <c r="A271" s="7">
        <v>42484</v>
      </c>
      <c r="B271">
        <v>1461456000</v>
      </c>
      <c r="C271">
        <v>8</v>
      </c>
    </row>
    <row r="272" spans="1:3" x14ac:dyDescent="0.25">
      <c r="A272" s="7">
        <v>42485</v>
      </c>
      <c r="B272">
        <v>1461542400</v>
      </c>
      <c r="C272">
        <v>7.43</v>
      </c>
    </row>
    <row r="273" spans="1:3" x14ac:dyDescent="0.25">
      <c r="A273" s="7">
        <v>42486</v>
      </c>
      <c r="B273">
        <v>1461628800</v>
      </c>
      <c r="C273">
        <v>7.5</v>
      </c>
    </row>
    <row r="274" spans="1:3" x14ac:dyDescent="0.25">
      <c r="A274" s="7">
        <v>42487</v>
      </c>
      <c r="B274">
        <v>1461715200</v>
      </c>
      <c r="C274">
        <v>7.77</v>
      </c>
    </row>
    <row r="275" spans="1:3" x14ac:dyDescent="0.25">
      <c r="A275" s="7">
        <v>42488</v>
      </c>
      <c r="B275">
        <v>1461801600</v>
      </c>
      <c r="C275">
        <v>7.3</v>
      </c>
    </row>
    <row r="276" spans="1:3" x14ac:dyDescent="0.25">
      <c r="A276" s="7">
        <v>42489</v>
      </c>
      <c r="B276">
        <v>1461888000</v>
      </c>
      <c r="C276">
        <v>7.52</v>
      </c>
    </row>
    <row r="277" spans="1:3" x14ac:dyDescent="0.25">
      <c r="A277" s="7">
        <v>42490</v>
      </c>
      <c r="B277">
        <v>1461974400</v>
      </c>
      <c r="C277">
        <v>8.83</v>
      </c>
    </row>
    <row r="278" spans="1:3" x14ac:dyDescent="0.25">
      <c r="A278" s="7">
        <v>42491</v>
      </c>
      <c r="B278">
        <v>1462060800</v>
      </c>
      <c r="C278">
        <v>8.76</v>
      </c>
    </row>
    <row r="279" spans="1:3" x14ac:dyDescent="0.25">
      <c r="A279" s="7">
        <v>42492</v>
      </c>
      <c r="B279">
        <v>1462147200</v>
      </c>
      <c r="C279">
        <v>10.029999999999999</v>
      </c>
    </row>
    <row r="280" spans="1:3" x14ac:dyDescent="0.25">
      <c r="A280" s="7">
        <v>42493</v>
      </c>
      <c r="B280">
        <v>1462233600</v>
      </c>
      <c r="C280">
        <v>9.3699999999999992</v>
      </c>
    </row>
    <row r="281" spans="1:3" x14ac:dyDescent="0.25">
      <c r="A281" s="7">
        <v>42494</v>
      </c>
      <c r="B281">
        <v>1462320000</v>
      </c>
      <c r="C281">
        <v>9.43</v>
      </c>
    </row>
    <row r="282" spans="1:3" x14ac:dyDescent="0.25">
      <c r="A282" s="7">
        <v>42495</v>
      </c>
      <c r="B282">
        <v>1462406400</v>
      </c>
      <c r="C282">
        <v>9.7899999999999991</v>
      </c>
    </row>
    <row r="283" spans="1:3" x14ac:dyDescent="0.25">
      <c r="A283" s="7">
        <v>42496</v>
      </c>
      <c r="B283">
        <v>1462492800</v>
      </c>
      <c r="C283">
        <v>9.27</v>
      </c>
    </row>
    <row r="284" spans="1:3" x14ac:dyDescent="0.25">
      <c r="A284" s="7">
        <v>42497</v>
      </c>
      <c r="B284">
        <v>1462579200</v>
      </c>
      <c r="C284">
        <v>9.3000000000000007</v>
      </c>
    </row>
    <row r="285" spans="1:3" x14ac:dyDescent="0.25">
      <c r="A285" s="7">
        <v>42498</v>
      </c>
      <c r="B285">
        <v>1462665600</v>
      </c>
      <c r="C285">
        <v>9.44</v>
      </c>
    </row>
    <row r="286" spans="1:3" x14ac:dyDescent="0.25">
      <c r="A286" s="7">
        <v>42499</v>
      </c>
      <c r="B286">
        <v>1462752000</v>
      </c>
      <c r="C286">
        <v>9.32</v>
      </c>
    </row>
    <row r="287" spans="1:3" x14ac:dyDescent="0.25">
      <c r="A287" s="7">
        <v>42500</v>
      </c>
      <c r="B287">
        <v>1462838400</v>
      </c>
      <c r="C287">
        <v>9.39</v>
      </c>
    </row>
    <row r="288" spans="1:3" x14ac:dyDescent="0.25">
      <c r="A288" s="7">
        <v>42501</v>
      </c>
      <c r="B288">
        <v>1462924800</v>
      </c>
      <c r="C288">
        <v>9.9700000000000006</v>
      </c>
    </row>
    <row r="289" spans="1:3" x14ac:dyDescent="0.25">
      <c r="A289" s="7">
        <v>42502</v>
      </c>
      <c r="B289">
        <v>1463011200</v>
      </c>
      <c r="C289">
        <v>10.1</v>
      </c>
    </row>
    <row r="290" spans="1:3" x14ac:dyDescent="0.25">
      <c r="A290" s="7">
        <v>42503</v>
      </c>
      <c r="B290">
        <v>1463097600</v>
      </c>
      <c r="C290">
        <v>10.48</v>
      </c>
    </row>
    <row r="291" spans="1:3" x14ac:dyDescent="0.25">
      <c r="A291" s="7">
        <v>42504</v>
      </c>
      <c r="B291">
        <v>1463184000</v>
      </c>
      <c r="C291">
        <v>10.14</v>
      </c>
    </row>
    <row r="292" spans="1:3" x14ac:dyDescent="0.25">
      <c r="A292" s="7">
        <v>42505</v>
      </c>
      <c r="B292">
        <v>1463270400</v>
      </c>
      <c r="C292">
        <v>9.94</v>
      </c>
    </row>
    <row r="293" spans="1:3" x14ac:dyDescent="0.25">
      <c r="A293" s="7">
        <v>42506</v>
      </c>
      <c r="B293">
        <v>1463356800</v>
      </c>
      <c r="C293">
        <v>11.04</v>
      </c>
    </row>
    <row r="294" spans="1:3" x14ac:dyDescent="0.25">
      <c r="A294" s="7">
        <v>42507</v>
      </c>
      <c r="B294">
        <v>1463443200</v>
      </c>
      <c r="C294">
        <v>12.26</v>
      </c>
    </row>
    <row r="295" spans="1:3" x14ac:dyDescent="0.25">
      <c r="A295" s="7">
        <v>42508</v>
      </c>
      <c r="B295">
        <v>1463529600</v>
      </c>
      <c r="C295">
        <v>13.29</v>
      </c>
    </row>
    <row r="296" spans="1:3" x14ac:dyDescent="0.25">
      <c r="A296" s="7">
        <v>42509</v>
      </c>
      <c r="B296">
        <v>1463616000</v>
      </c>
      <c r="C296">
        <v>14.49</v>
      </c>
    </row>
    <row r="297" spans="1:3" x14ac:dyDescent="0.25">
      <c r="A297" s="7">
        <v>42510</v>
      </c>
      <c r="B297">
        <v>1463702400</v>
      </c>
      <c r="C297">
        <v>13.73</v>
      </c>
    </row>
    <row r="298" spans="1:3" x14ac:dyDescent="0.25">
      <c r="A298" s="7">
        <v>42511</v>
      </c>
      <c r="B298">
        <v>1463788800</v>
      </c>
      <c r="C298">
        <v>13.95</v>
      </c>
    </row>
    <row r="299" spans="1:3" x14ac:dyDescent="0.25">
      <c r="A299" s="7">
        <v>42512</v>
      </c>
      <c r="B299">
        <v>1463875200</v>
      </c>
      <c r="C299">
        <v>14.21</v>
      </c>
    </row>
    <row r="300" spans="1:3" x14ac:dyDescent="0.25">
      <c r="A300" s="7">
        <v>42513</v>
      </c>
      <c r="B300">
        <v>1463961600</v>
      </c>
      <c r="C300">
        <v>13.45</v>
      </c>
    </row>
    <row r="301" spans="1:3" x14ac:dyDescent="0.25">
      <c r="A301" s="7">
        <v>42514</v>
      </c>
      <c r="B301">
        <v>1464048000</v>
      </c>
      <c r="C301">
        <v>12.62</v>
      </c>
    </row>
    <row r="302" spans="1:3" x14ac:dyDescent="0.25">
      <c r="A302" s="7">
        <v>42515</v>
      </c>
      <c r="B302">
        <v>1464134400</v>
      </c>
      <c r="C302">
        <v>12.53</v>
      </c>
    </row>
    <row r="303" spans="1:3" x14ac:dyDescent="0.25">
      <c r="A303" s="7">
        <v>42516</v>
      </c>
      <c r="B303">
        <v>1464220800</v>
      </c>
      <c r="C303">
        <v>12.37</v>
      </c>
    </row>
    <row r="304" spans="1:3" x14ac:dyDescent="0.25">
      <c r="A304" s="7">
        <v>42517</v>
      </c>
      <c r="B304">
        <v>1464307200</v>
      </c>
      <c r="C304">
        <v>11.11</v>
      </c>
    </row>
    <row r="305" spans="1:3" x14ac:dyDescent="0.25">
      <c r="A305" s="7">
        <v>42518</v>
      </c>
      <c r="B305">
        <v>1464393600</v>
      </c>
      <c r="C305">
        <v>11.56</v>
      </c>
    </row>
    <row r="306" spans="1:3" x14ac:dyDescent="0.25">
      <c r="A306" s="7">
        <v>42519</v>
      </c>
      <c r="B306">
        <v>1464480000</v>
      </c>
      <c r="C306">
        <v>12.28</v>
      </c>
    </row>
    <row r="307" spans="1:3" x14ac:dyDescent="0.25">
      <c r="A307" s="7">
        <v>42520</v>
      </c>
      <c r="B307">
        <v>1464566400</v>
      </c>
      <c r="C307">
        <v>12.48</v>
      </c>
    </row>
    <row r="308" spans="1:3" x14ac:dyDescent="0.25">
      <c r="A308" s="7">
        <v>42521</v>
      </c>
      <c r="B308">
        <v>1464652800</v>
      </c>
      <c r="C308">
        <v>13.85</v>
      </c>
    </row>
    <row r="309" spans="1:3" x14ac:dyDescent="0.25">
      <c r="A309" s="7">
        <v>42522</v>
      </c>
      <c r="B309">
        <v>1464739200</v>
      </c>
      <c r="C309">
        <v>13.83</v>
      </c>
    </row>
    <row r="310" spans="1:3" x14ac:dyDescent="0.25">
      <c r="A310" s="7">
        <v>42523</v>
      </c>
      <c r="B310">
        <v>1464825600</v>
      </c>
      <c r="C310">
        <v>13.78</v>
      </c>
    </row>
    <row r="311" spans="1:3" x14ac:dyDescent="0.25">
      <c r="A311" s="7">
        <v>42524</v>
      </c>
      <c r="B311">
        <v>1464912000</v>
      </c>
      <c r="C311">
        <v>13.78</v>
      </c>
    </row>
    <row r="312" spans="1:3" x14ac:dyDescent="0.25">
      <c r="A312" s="7">
        <v>42525</v>
      </c>
      <c r="B312">
        <v>1464998400</v>
      </c>
      <c r="C312">
        <v>13.66</v>
      </c>
    </row>
    <row r="313" spans="1:3" x14ac:dyDescent="0.25">
      <c r="A313" s="7">
        <v>42526</v>
      </c>
      <c r="B313">
        <v>1465084800</v>
      </c>
      <c r="C313">
        <v>13.85</v>
      </c>
    </row>
    <row r="314" spans="1:3" x14ac:dyDescent="0.25">
      <c r="A314" s="7">
        <v>42527</v>
      </c>
      <c r="B314">
        <v>1465171200</v>
      </c>
      <c r="C314">
        <v>13.96</v>
      </c>
    </row>
    <row r="315" spans="1:3" x14ac:dyDescent="0.25">
      <c r="A315" s="7">
        <v>42528</v>
      </c>
      <c r="B315">
        <v>1465257600</v>
      </c>
      <c r="C315">
        <v>14.41</v>
      </c>
    </row>
    <row r="316" spans="1:3" x14ac:dyDescent="0.25">
      <c r="A316" s="7">
        <v>42529</v>
      </c>
      <c r="B316">
        <v>1465344000</v>
      </c>
      <c r="C316">
        <v>14.44</v>
      </c>
    </row>
    <row r="317" spans="1:3" x14ac:dyDescent="0.25">
      <c r="A317" s="7">
        <v>42530</v>
      </c>
      <c r="B317">
        <v>1465430400</v>
      </c>
      <c r="C317">
        <v>14.49</v>
      </c>
    </row>
    <row r="318" spans="1:3" x14ac:dyDescent="0.25">
      <c r="A318" s="7">
        <v>42531</v>
      </c>
      <c r="B318">
        <v>1465516800</v>
      </c>
      <c r="C318">
        <v>13.97</v>
      </c>
    </row>
    <row r="319" spans="1:3" x14ac:dyDescent="0.25">
      <c r="A319" s="7">
        <v>42532</v>
      </c>
      <c r="B319">
        <v>1465603200</v>
      </c>
      <c r="C319">
        <v>14.01</v>
      </c>
    </row>
    <row r="320" spans="1:3" x14ac:dyDescent="0.25">
      <c r="A320" s="7">
        <v>42533</v>
      </c>
      <c r="B320">
        <v>1465689600</v>
      </c>
      <c r="C320">
        <v>15.57</v>
      </c>
    </row>
    <row r="321" spans="1:3" x14ac:dyDescent="0.25">
      <c r="A321" s="7">
        <v>42534</v>
      </c>
      <c r="B321">
        <v>1465776000</v>
      </c>
      <c r="C321">
        <v>17.55</v>
      </c>
    </row>
    <row r="322" spans="1:3" x14ac:dyDescent="0.25">
      <c r="A322" s="7">
        <v>42535</v>
      </c>
      <c r="B322">
        <v>1465862400</v>
      </c>
      <c r="C322">
        <v>18.7</v>
      </c>
    </row>
    <row r="323" spans="1:3" x14ac:dyDescent="0.25">
      <c r="A323" s="7">
        <v>42536</v>
      </c>
      <c r="B323">
        <v>1465948800</v>
      </c>
      <c r="C323">
        <v>18.3</v>
      </c>
    </row>
    <row r="324" spans="1:3" x14ac:dyDescent="0.25">
      <c r="A324" s="7">
        <v>42537</v>
      </c>
      <c r="B324">
        <v>1466035200</v>
      </c>
      <c r="C324">
        <v>20.61</v>
      </c>
    </row>
    <row r="325" spans="1:3" x14ac:dyDescent="0.25">
      <c r="A325" s="7">
        <v>42538</v>
      </c>
      <c r="B325">
        <v>1466121600</v>
      </c>
      <c r="C325">
        <v>15.49</v>
      </c>
    </row>
    <row r="326" spans="1:3" x14ac:dyDescent="0.25">
      <c r="A326" s="7">
        <v>42539</v>
      </c>
      <c r="B326">
        <v>1466208000</v>
      </c>
      <c r="C326">
        <v>11.36</v>
      </c>
    </row>
    <row r="327" spans="1:3" x14ac:dyDescent="0.25">
      <c r="A327" s="7">
        <v>42540</v>
      </c>
      <c r="B327">
        <v>1466294400</v>
      </c>
      <c r="C327">
        <v>12.33</v>
      </c>
    </row>
    <row r="328" spans="1:3" x14ac:dyDescent="0.25">
      <c r="A328" s="7">
        <v>42541</v>
      </c>
      <c r="B328">
        <v>1466380800</v>
      </c>
      <c r="C328">
        <v>11.7</v>
      </c>
    </row>
    <row r="329" spans="1:3" x14ac:dyDescent="0.25">
      <c r="A329" s="7">
        <v>42542</v>
      </c>
      <c r="B329">
        <v>1466467200</v>
      </c>
      <c r="C329">
        <v>12.71</v>
      </c>
    </row>
    <row r="330" spans="1:3" x14ac:dyDescent="0.25">
      <c r="A330" s="7">
        <v>42543</v>
      </c>
      <c r="B330">
        <v>1466553600</v>
      </c>
      <c r="C330">
        <v>13.21</v>
      </c>
    </row>
    <row r="331" spans="1:3" x14ac:dyDescent="0.25">
      <c r="A331" s="7">
        <v>42544</v>
      </c>
      <c r="B331">
        <v>1466640000</v>
      </c>
      <c r="C331">
        <v>13.58</v>
      </c>
    </row>
    <row r="332" spans="1:3" x14ac:dyDescent="0.25">
      <c r="A332" s="7">
        <v>42545</v>
      </c>
      <c r="B332">
        <v>1466726400</v>
      </c>
      <c r="C332">
        <v>14.25</v>
      </c>
    </row>
    <row r="333" spans="1:3" x14ac:dyDescent="0.25">
      <c r="A333" s="7">
        <v>42546</v>
      </c>
      <c r="B333">
        <v>1466812800</v>
      </c>
      <c r="C333">
        <v>14.28</v>
      </c>
    </row>
    <row r="334" spans="1:3" x14ac:dyDescent="0.25">
      <c r="A334" s="7">
        <v>42547</v>
      </c>
      <c r="B334">
        <v>1466899200</v>
      </c>
      <c r="C334">
        <v>13.82</v>
      </c>
    </row>
    <row r="335" spans="1:3" x14ac:dyDescent="0.25">
      <c r="A335" s="7">
        <v>42548</v>
      </c>
      <c r="B335">
        <v>1466985600</v>
      </c>
      <c r="C335">
        <v>14.04</v>
      </c>
    </row>
    <row r="336" spans="1:3" x14ac:dyDescent="0.25">
      <c r="A336" s="7">
        <v>42549</v>
      </c>
      <c r="B336">
        <v>1467072000</v>
      </c>
      <c r="C336">
        <v>12.15</v>
      </c>
    </row>
    <row r="337" spans="1:3" x14ac:dyDescent="0.25">
      <c r="A337" s="7">
        <v>42550</v>
      </c>
      <c r="B337">
        <v>1467158400</v>
      </c>
      <c r="C337">
        <v>12.76</v>
      </c>
    </row>
    <row r="338" spans="1:3" x14ac:dyDescent="0.25">
      <c r="A338" s="7">
        <v>42551</v>
      </c>
      <c r="B338">
        <v>1467244800</v>
      </c>
      <c r="C338">
        <v>12.4</v>
      </c>
    </row>
    <row r="339" spans="1:3" x14ac:dyDescent="0.25">
      <c r="A339" s="7">
        <v>42552</v>
      </c>
      <c r="B339">
        <v>1467331200</v>
      </c>
      <c r="C339">
        <v>12.23</v>
      </c>
    </row>
    <row r="340" spans="1:3" x14ac:dyDescent="0.25">
      <c r="A340" s="7">
        <v>42553</v>
      </c>
      <c r="B340">
        <v>1467417600</v>
      </c>
      <c r="C340">
        <v>12.04</v>
      </c>
    </row>
    <row r="341" spans="1:3" x14ac:dyDescent="0.25">
      <c r="A341" s="7">
        <v>42554</v>
      </c>
      <c r="B341">
        <v>1467504000</v>
      </c>
      <c r="C341">
        <v>11.85</v>
      </c>
    </row>
    <row r="342" spans="1:3" x14ac:dyDescent="0.25">
      <c r="A342" s="7">
        <v>42555</v>
      </c>
      <c r="B342">
        <v>1467590400</v>
      </c>
      <c r="C342">
        <v>11.34</v>
      </c>
    </row>
    <row r="343" spans="1:3" x14ac:dyDescent="0.25">
      <c r="A343" s="7">
        <v>42556</v>
      </c>
      <c r="B343">
        <v>1467676800</v>
      </c>
      <c r="C343">
        <v>10.45</v>
      </c>
    </row>
    <row r="344" spans="1:3" x14ac:dyDescent="0.25">
      <c r="A344" s="7">
        <v>42557</v>
      </c>
      <c r="B344">
        <v>1467763200</v>
      </c>
      <c r="C344">
        <v>10.51</v>
      </c>
    </row>
    <row r="345" spans="1:3" x14ac:dyDescent="0.25">
      <c r="A345" s="7">
        <v>42558</v>
      </c>
      <c r="B345">
        <v>1467849600</v>
      </c>
      <c r="C345">
        <v>10.07</v>
      </c>
    </row>
    <row r="346" spans="1:3" x14ac:dyDescent="0.25">
      <c r="A346" s="7">
        <v>42559</v>
      </c>
      <c r="B346">
        <v>1467936000</v>
      </c>
      <c r="C346">
        <v>11.3</v>
      </c>
    </row>
    <row r="347" spans="1:3" x14ac:dyDescent="0.25">
      <c r="A347" s="7">
        <v>42560</v>
      </c>
      <c r="B347">
        <v>1468022400</v>
      </c>
      <c r="C347">
        <v>10.92</v>
      </c>
    </row>
    <row r="348" spans="1:3" x14ac:dyDescent="0.25">
      <c r="A348" s="7">
        <v>42561</v>
      </c>
      <c r="B348">
        <v>1468108800</v>
      </c>
      <c r="C348">
        <v>10.97</v>
      </c>
    </row>
    <row r="349" spans="1:3" x14ac:dyDescent="0.25">
      <c r="A349" s="7">
        <v>42562</v>
      </c>
      <c r="B349">
        <v>1468195200</v>
      </c>
      <c r="C349">
        <v>10.58</v>
      </c>
    </row>
    <row r="350" spans="1:3" x14ac:dyDescent="0.25">
      <c r="A350" s="7">
        <v>42563</v>
      </c>
      <c r="B350">
        <v>1468281600</v>
      </c>
      <c r="C350">
        <v>10.54</v>
      </c>
    </row>
    <row r="351" spans="1:3" x14ac:dyDescent="0.25">
      <c r="A351" s="7">
        <v>42564</v>
      </c>
      <c r="B351">
        <v>1468368000</v>
      </c>
      <c r="C351">
        <v>10.44</v>
      </c>
    </row>
    <row r="352" spans="1:3" x14ac:dyDescent="0.25">
      <c r="A352" s="7">
        <v>42565</v>
      </c>
      <c r="B352">
        <v>1468454400</v>
      </c>
      <c r="C352">
        <v>11.55</v>
      </c>
    </row>
    <row r="353" spans="1:3" x14ac:dyDescent="0.25">
      <c r="A353" s="7">
        <v>42566</v>
      </c>
      <c r="B353">
        <v>1468540800</v>
      </c>
      <c r="C353">
        <v>11.88</v>
      </c>
    </row>
    <row r="354" spans="1:3" x14ac:dyDescent="0.25">
      <c r="A354" s="7">
        <v>42567</v>
      </c>
      <c r="B354">
        <v>1468627200</v>
      </c>
      <c r="C354">
        <v>11.59</v>
      </c>
    </row>
    <row r="355" spans="1:3" x14ac:dyDescent="0.25">
      <c r="A355" s="7">
        <v>42568</v>
      </c>
      <c r="B355">
        <v>1468713600</v>
      </c>
      <c r="C355">
        <v>11.19</v>
      </c>
    </row>
    <row r="356" spans="1:3" x14ac:dyDescent="0.25">
      <c r="A356" s="7">
        <v>42569</v>
      </c>
      <c r="B356">
        <v>1468800000</v>
      </c>
      <c r="C356">
        <v>11.03</v>
      </c>
    </row>
    <row r="357" spans="1:3" x14ac:dyDescent="0.25">
      <c r="A357" s="7">
        <v>42570</v>
      </c>
      <c r="B357">
        <v>1468886400</v>
      </c>
      <c r="C357">
        <v>11.63</v>
      </c>
    </row>
    <row r="358" spans="1:3" x14ac:dyDescent="0.25">
      <c r="A358" s="7">
        <v>42571</v>
      </c>
      <c r="B358">
        <v>1468972800</v>
      </c>
      <c r="C358">
        <v>12.54</v>
      </c>
    </row>
    <row r="359" spans="1:3" x14ac:dyDescent="0.25">
      <c r="A359" s="7">
        <v>42572</v>
      </c>
      <c r="B359">
        <v>1469059200</v>
      </c>
      <c r="C359">
        <v>12.66</v>
      </c>
    </row>
    <row r="360" spans="1:3" x14ac:dyDescent="0.25">
      <c r="A360" s="7">
        <v>42573</v>
      </c>
      <c r="B360">
        <v>1469145600</v>
      </c>
      <c r="C360">
        <v>14.82</v>
      </c>
    </row>
    <row r="361" spans="1:3" x14ac:dyDescent="0.25">
      <c r="A361" s="7">
        <v>42574</v>
      </c>
      <c r="B361">
        <v>1469232000</v>
      </c>
      <c r="C361">
        <v>14.4</v>
      </c>
    </row>
    <row r="362" spans="1:3" x14ac:dyDescent="0.25">
      <c r="A362" s="7">
        <v>42575</v>
      </c>
      <c r="B362">
        <v>1469318400</v>
      </c>
      <c r="C362">
        <v>12.63</v>
      </c>
    </row>
    <row r="363" spans="1:3" x14ac:dyDescent="0.25">
      <c r="A363" s="7">
        <v>42576</v>
      </c>
      <c r="B363">
        <v>1469404800</v>
      </c>
      <c r="C363">
        <v>13.84</v>
      </c>
    </row>
    <row r="364" spans="1:3" x14ac:dyDescent="0.25">
      <c r="A364" s="7">
        <v>42577</v>
      </c>
      <c r="B364">
        <v>1469491200</v>
      </c>
      <c r="C364">
        <v>12.08</v>
      </c>
    </row>
    <row r="365" spans="1:3" x14ac:dyDescent="0.25">
      <c r="A365" s="7">
        <v>42578</v>
      </c>
      <c r="B365">
        <v>1469577600</v>
      </c>
      <c r="C365">
        <v>13.05</v>
      </c>
    </row>
    <row r="366" spans="1:3" x14ac:dyDescent="0.25">
      <c r="A366" s="7">
        <v>42579</v>
      </c>
      <c r="B366">
        <v>1469664000</v>
      </c>
      <c r="C366">
        <v>12.87</v>
      </c>
    </row>
    <row r="367" spans="1:3" x14ac:dyDescent="0.25">
      <c r="A367" s="7">
        <v>42580</v>
      </c>
      <c r="B367">
        <v>1469750400</v>
      </c>
      <c r="C367">
        <v>12.87</v>
      </c>
    </row>
    <row r="368" spans="1:3" x14ac:dyDescent="0.25">
      <c r="A368" s="7">
        <v>42581</v>
      </c>
      <c r="B368">
        <v>1469836800</v>
      </c>
      <c r="C368">
        <v>12.57</v>
      </c>
    </row>
    <row r="369" spans="1:3" x14ac:dyDescent="0.25">
      <c r="A369" s="7">
        <v>42582</v>
      </c>
      <c r="B369">
        <v>1469923200</v>
      </c>
      <c r="C369">
        <v>11.86</v>
      </c>
    </row>
    <row r="370" spans="1:3" x14ac:dyDescent="0.25">
      <c r="A370" s="7">
        <v>42583</v>
      </c>
      <c r="B370">
        <v>1470009600</v>
      </c>
      <c r="C370">
        <v>11.04</v>
      </c>
    </row>
    <row r="371" spans="1:3" x14ac:dyDescent="0.25">
      <c r="A371" s="7">
        <v>42584</v>
      </c>
      <c r="B371">
        <v>1470096000</v>
      </c>
      <c r="C371">
        <v>8.3000000000000007</v>
      </c>
    </row>
    <row r="372" spans="1:3" x14ac:dyDescent="0.25">
      <c r="A372" s="7">
        <v>42585</v>
      </c>
      <c r="B372">
        <v>1470182400</v>
      </c>
      <c r="C372">
        <v>10.42</v>
      </c>
    </row>
    <row r="373" spans="1:3" x14ac:dyDescent="0.25">
      <c r="A373" s="7">
        <v>42586</v>
      </c>
      <c r="B373">
        <v>1470268800</v>
      </c>
      <c r="C373">
        <v>11.21</v>
      </c>
    </row>
    <row r="374" spans="1:3" x14ac:dyDescent="0.25">
      <c r="A374" s="7">
        <v>42587</v>
      </c>
      <c r="B374">
        <v>1470355200</v>
      </c>
      <c r="C374">
        <v>11.05</v>
      </c>
    </row>
    <row r="375" spans="1:3" x14ac:dyDescent="0.25">
      <c r="A375" s="7">
        <v>42588</v>
      </c>
      <c r="B375">
        <v>1470441600</v>
      </c>
      <c r="C375">
        <v>10.95</v>
      </c>
    </row>
    <row r="376" spans="1:3" x14ac:dyDescent="0.25">
      <c r="A376" s="7">
        <v>42589</v>
      </c>
      <c r="B376">
        <v>1470528000</v>
      </c>
      <c r="C376">
        <v>10.98</v>
      </c>
    </row>
    <row r="377" spans="1:3" x14ac:dyDescent="0.25">
      <c r="A377" s="7">
        <v>42590</v>
      </c>
      <c r="B377">
        <v>1470614400</v>
      </c>
      <c r="C377">
        <v>11.29</v>
      </c>
    </row>
    <row r="378" spans="1:3" x14ac:dyDescent="0.25">
      <c r="A378" s="7">
        <v>42591</v>
      </c>
      <c r="B378">
        <v>1470700800</v>
      </c>
      <c r="C378">
        <v>12.22</v>
      </c>
    </row>
    <row r="379" spans="1:3" x14ac:dyDescent="0.25">
      <c r="A379" s="7">
        <v>42592</v>
      </c>
      <c r="B379">
        <v>1470787200</v>
      </c>
      <c r="C379">
        <v>12.22</v>
      </c>
    </row>
    <row r="380" spans="1:3" x14ac:dyDescent="0.25">
      <c r="A380" s="7">
        <v>42593</v>
      </c>
      <c r="B380">
        <v>1470873600</v>
      </c>
      <c r="C380">
        <v>11.68</v>
      </c>
    </row>
    <row r="381" spans="1:3" x14ac:dyDescent="0.25">
      <c r="A381" s="7">
        <v>42594</v>
      </c>
      <c r="B381">
        <v>1470960000</v>
      </c>
      <c r="C381">
        <v>11.78</v>
      </c>
    </row>
    <row r="382" spans="1:3" x14ac:dyDescent="0.25">
      <c r="A382" s="7">
        <v>42595</v>
      </c>
      <c r="B382">
        <v>1471046400</v>
      </c>
      <c r="C382">
        <v>11.56</v>
      </c>
    </row>
    <row r="383" spans="1:3" x14ac:dyDescent="0.25">
      <c r="A383" s="7">
        <v>42596</v>
      </c>
      <c r="B383">
        <v>1471132800</v>
      </c>
      <c r="C383">
        <v>11.21</v>
      </c>
    </row>
    <row r="384" spans="1:3" x14ac:dyDescent="0.25">
      <c r="A384" s="7">
        <v>42597</v>
      </c>
      <c r="B384">
        <v>1471219200</v>
      </c>
      <c r="C384">
        <v>11.21</v>
      </c>
    </row>
    <row r="385" spans="1:3" x14ac:dyDescent="0.25">
      <c r="A385" s="7">
        <v>42598</v>
      </c>
      <c r="B385">
        <v>1471305600</v>
      </c>
      <c r="C385">
        <v>11.17</v>
      </c>
    </row>
    <row r="386" spans="1:3" x14ac:dyDescent="0.25">
      <c r="A386" s="7">
        <v>42599</v>
      </c>
      <c r="B386">
        <v>1471392000</v>
      </c>
      <c r="C386">
        <v>10.77</v>
      </c>
    </row>
    <row r="387" spans="1:3" x14ac:dyDescent="0.25">
      <c r="A387" s="7">
        <v>42600</v>
      </c>
      <c r="B387">
        <v>1471478400</v>
      </c>
      <c r="C387">
        <v>10.77</v>
      </c>
    </row>
    <row r="388" spans="1:3" x14ac:dyDescent="0.25">
      <c r="A388" s="7">
        <v>42601</v>
      </c>
      <c r="B388">
        <v>1471564800</v>
      </c>
      <c r="C388">
        <v>10.71</v>
      </c>
    </row>
    <row r="389" spans="1:3" x14ac:dyDescent="0.25">
      <c r="A389" s="7">
        <v>42602</v>
      </c>
      <c r="B389">
        <v>1471651200</v>
      </c>
      <c r="C389">
        <v>11.28</v>
      </c>
    </row>
    <row r="390" spans="1:3" x14ac:dyDescent="0.25">
      <c r="A390" s="7">
        <v>42603</v>
      </c>
      <c r="B390">
        <v>1471737600</v>
      </c>
      <c r="C390">
        <v>11.14</v>
      </c>
    </row>
    <row r="391" spans="1:3" x14ac:dyDescent="0.25">
      <c r="A391" s="7">
        <v>42604</v>
      </c>
      <c r="B391">
        <v>1471824000</v>
      </c>
      <c r="C391">
        <v>11.07</v>
      </c>
    </row>
    <row r="392" spans="1:3" x14ac:dyDescent="0.25">
      <c r="A392" s="7">
        <v>42605</v>
      </c>
      <c r="B392">
        <v>1471910400</v>
      </c>
      <c r="C392">
        <v>11.01</v>
      </c>
    </row>
    <row r="393" spans="1:3" x14ac:dyDescent="0.25">
      <c r="A393" s="7">
        <v>42606</v>
      </c>
      <c r="B393">
        <v>1471996800</v>
      </c>
      <c r="C393">
        <v>11.01</v>
      </c>
    </row>
    <row r="394" spans="1:3" x14ac:dyDescent="0.25">
      <c r="A394" s="7">
        <v>42607</v>
      </c>
      <c r="B394">
        <v>1472083200</v>
      </c>
      <c r="C394">
        <v>11.35</v>
      </c>
    </row>
    <row r="395" spans="1:3" x14ac:dyDescent="0.25">
      <c r="A395" s="7">
        <v>42608</v>
      </c>
      <c r="B395">
        <v>1472169600</v>
      </c>
      <c r="C395">
        <v>11.26</v>
      </c>
    </row>
    <row r="396" spans="1:3" x14ac:dyDescent="0.25">
      <c r="A396" s="7">
        <v>42609</v>
      </c>
      <c r="B396">
        <v>1472256000</v>
      </c>
      <c r="C396">
        <v>11.19</v>
      </c>
    </row>
    <row r="397" spans="1:3" x14ac:dyDescent="0.25">
      <c r="A397" s="7">
        <v>42610</v>
      </c>
      <c r="B397">
        <v>1472342400</v>
      </c>
      <c r="C397">
        <v>10.99</v>
      </c>
    </row>
    <row r="398" spans="1:3" x14ac:dyDescent="0.25">
      <c r="A398" s="7">
        <v>42611</v>
      </c>
      <c r="B398">
        <v>1472428800</v>
      </c>
      <c r="C398">
        <v>10.95</v>
      </c>
    </row>
    <row r="399" spans="1:3" x14ac:dyDescent="0.25">
      <c r="A399" s="7">
        <v>42612</v>
      </c>
      <c r="B399">
        <v>1472515200</v>
      </c>
      <c r="C399">
        <v>11.21</v>
      </c>
    </row>
    <row r="400" spans="1:3" x14ac:dyDescent="0.25">
      <c r="A400" s="7">
        <v>42613</v>
      </c>
      <c r="B400">
        <v>1472601600</v>
      </c>
      <c r="C400">
        <v>11.55</v>
      </c>
    </row>
    <row r="401" spans="1:3" x14ac:dyDescent="0.25">
      <c r="A401" s="7">
        <v>42614</v>
      </c>
      <c r="B401">
        <v>1472688000</v>
      </c>
      <c r="C401">
        <v>12.21</v>
      </c>
    </row>
    <row r="402" spans="1:3" x14ac:dyDescent="0.25">
      <c r="A402" s="7">
        <v>42615</v>
      </c>
      <c r="B402">
        <v>1472774400</v>
      </c>
      <c r="C402">
        <v>12.08</v>
      </c>
    </row>
    <row r="403" spans="1:3" x14ac:dyDescent="0.25">
      <c r="A403" s="7">
        <v>42616</v>
      </c>
      <c r="B403">
        <v>1472860800</v>
      </c>
      <c r="C403">
        <v>11.85</v>
      </c>
    </row>
    <row r="404" spans="1:3" x14ac:dyDescent="0.25">
      <c r="A404" s="7">
        <v>42617</v>
      </c>
      <c r="B404">
        <v>1472947200</v>
      </c>
      <c r="C404">
        <v>11.71</v>
      </c>
    </row>
    <row r="405" spans="1:3" x14ac:dyDescent="0.25">
      <c r="A405" s="7">
        <v>42618</v>
      </c>
      <c r="B405">
        <v>1473033600</v>
      </c>
      <c r="C405">
        <v>11.75</v>
      </c>
    </row>
    <row r="406" spans="1:3" x14ac:dyDescent="0.25">
      <c r="A406" s="7">
        <v>42619</v>
      </c>
      <c r="B406">
        <v>1473120000</v>
      </c>
      <c r="C406">
        <v>11.7</v>
      </c>
    </row>
    <row r="407" spans="1:3" x14ac:dyDescent="0.25">
      <c r="A407" s="7">
        <v>42620</v>
      </c>
      <c r="B407">
        <v>1473206400</v>
      </c>
      <c r="C407">
        <v>11.59</v>
      </c>
    </row>
    <row r="408" spans="1:3" x14ac:dyDescent="0.25">
      <c r="A408" s="7">
        <v>42621</v>
      </c>
      <c r="B408">
        <v>1473292800</v>
      </c>
      <c r="C408">
        <v>11.39</v>
      </c>
    </row>
    <row r="409" spans="1:3" x14ac:dyDescent="0.25">
      <c r="A409" s="7">
        <v>42622</v>
      </c>
      <c r="B409">
        <v>1473379200</v>
      </c>
      <c r="C409">
        <v>11.72</v>
      </c>
    </row>
    <row r="410" spans="1:3" x14ac:dyDescent="0.25">
      <c r="A410" s="7">
        <v>42623</v>
      </c>
      <c r="B410">
        <v>1473465600</v>
      </c>
      <c r="C410">
        <v>12.05</v>
      </c>
    </row>
    <row r="411" spans="1:3" x14ac:dyDescent="0.25">
      <c r="A411" s="7">
        <v>42624</v>
      </c>
      <c r="B411">
        <v>1473552000</v>
      </c>
      <c r="C411">
        <v>11.64</v>
      </c>
    </row>
    <row r="412" spans="1:3" x14ac:dyDescent="0.25">
      <c r="A412" s="7">
        <v>42625</v>
      </c>
      <c r="B412">
        <v>1473638400</v>
      </c>
      <c r="C412">
        <v>11.89</v>
      </c>
    </row>
    <row r="413" spans="1:3" x14ac:dyDescent="0.25">
      <c r="A413" s="7">
        <v>42626</v>
      </c>
      <c r="B413">
        <v>1473724800</v>
      </c>
      <c r="C413">
        <v>11.92</v>
      </c>
    </row>
    <row r="414" spans="1:3" x14ac:dyDescent="0.25">
      <c r="A414" s="7">
        <v>42627</v>
      </c>
      <c r="B414">
        <v>1473811200</v>
      </c>
      <c r="C414">
        <v>11.97</v>
      </c>
    </row>
    <row r="415" spans="1:3" x14ac:dyDescent="0.25">
      <c r="A415" s="7">
        <v>42628</v>
      </c>
      <c r="B415">
        <v>1473897600</v>
      </c>
      <c r="C415">
        <v>11.96</v>
      </c>
    </row>
    <row r="416" spans="1:3" x14ac:dyDescent="0.25">
      <c r="A416" s="7">
        <v>42629</v>
      </c>
      <c r="B416">
        <v>1473984000</v>
      </c>
      <c r="C416">
        <v>12.61</v>
      </c>
    </row>
    <row r="417" spans="1:3" x14ac:dyDescent="0.25">
      <c r="A417" s="7">
        <v>42630</v>
      </c>
      <c r="B417">
        <v>1474070400</v>
      </c>
      <c r="C417">
        <v>12.83</v>
      </c>
    </row>
    <row r="418" spans="1:3" x14ac:dyDescent="0.25">
      <c r="A418" s="7">
        <v>42631</v>
      </c>
      <c r="B418">
        <v>1474156800</v>
      </c>
      <c r="C418">
        <v>12.39</v>
      </c>
    </row>
    <row r="419" spans="1:3" x14ac:dyDescent="0.25">
      <c r="A419" s="7">
        <v>42632</v>
      </c>
      <c r="B419">
        <v>1474243200</v>
      </c>
      <c r="C419">
        <v>12.93</v>
      </c>
    </row>
    <row r="420" spans="1:3" x14ac:dyDescent="0.25">
      <c r="A420" s="7">
        <v>42633</v>
      </c>
      <c r="B420">
        <v>1474329600</v>
      </c>
      <c r="C420">
        <v>14.72</v>
      </c>
    </row>
    <row r="421" spans="1:3" x14ac:dyDescent="0.25">
      <c r="A421" s="7">
        <v>42634</v>
      </c>
      <c r="B421">
        <v>1474416000</v>
      </c>
      <c r="C421">
        <v>13.72</v>
      </c>
    </row>
    <row r="422" spans="1:3" x14ac:dyDescent="0.25">
      <c r="A422" s="7">
        <v>42635</v>
      </c>
      <c r="B422">
        <v>1474502400</v>
      </c>
      <c r="C422">
        <v>13.11</v>
      </c>
    </row>
    <row r="423" spans="1:3" x14ac:dyDescent="0.25">
      <c r="A423" s="7">
        <v>42636</v>
      </c>
      <c r="B423">
        <v>1474588800</v>
      </c>
      <c r="C423">
        <v>13.36</v>
      </c>
    </row>
    <row r="424" spans="1:3" x14ac:dyDescent="0.25">
      <c r="A424" s="7">
        <v>42637</v>
      </c>
      <c r="B424">
        <v>1474675200</v>
      </c>
      <c r="C424">
        <v>12.91</v>
      </c>
    </row>
    <row r="425" spans="1:3" x14ac:dyDescent="0.25">
      <c r="A425" s="7">
        <v>42638</v>
      </c>
      <c r="B425">
        <v>1474761600</v>
      </c>
      <c r="C425">
        <v>13.05</v>
      </c>
    </row>
    <row r="426" spans="1:3" x14ac:dyDescent="0.25">
      <c r="A426" s="7">
        <v>42639</v>
      </c>
      <c r="B426">
        <v>1474848000</v>
      </c>
      <c r="C426">
        <v>12.89</v>
      </c>
    </row>
    <row r="427" spans="1:3" x14ac:dyDescent="0.25">
      <c r="A427" s="7">
        <v>42640</v>
      </c>
      <c r="B427">
        <v>1474934400</v>
      </c>
      <c r="C427">
        <v>13.09</v>
      </c>
    </row>
    <row r="428" spans="1:3" x14ac:dyDescent="0.25">
      <c r="A428" s="7">
        <v>42641</v>
      </c>
      <c r="B428">
        <v>1475020800</v>
      </c>
      <c r="C428">
        <v>13.3</v>
      </c>
    </row>
    <row r="429" spans="1:3" x14ac:dyDescent="0.25">
      <c r="A429" s="7">
        <v>42642</v>
      </c>
      <c r="B429">
        <v>1475107200</v>
      </c>
      <c r="C429">
        <v>13.17</v>
      </c>
    </row>
    <row r="430" spans="1:3" x14ac:dyDescent="0.25">
      <c r="A430" s="7">
        <v>42643</v>
      </c>
      <c r="B430">
        <v>1475193600</v>
      </c>
      <c r="C430">
        <v>13.24</v>
      </c>
    </row>
    <row r="431" spans="1:3" x14ac:dyDescent="0.25">
      <c r="A431" s="7">
        <v>42644</v>
      </c>
      <c r="B431">
        <v>1475280000</v>
      </c>
      <c r="C431">
        <v>13.21</v>
      </c>
    </row>
    <row r="432" spans="1:3" x14ac:dyDescent="0.25">
      <c r="A432" s="7">
        <v>42645</v>
      </c>
      <c r="B432">
        <v>1475366400</v>
      </c>
      <c r="C432">
        <v>13.23</v>
      </c>
    </row>
    <row r="433" spans="1:3" x14ac:dyDescent="0.25">
      <c r="A433" s="7">
        <v>42646</v>
      </c>
      <c r="B433">
        <v>1475452800</v>
      </c>
      <c r="C433">
        <v>13.45</v>
      </c>
    </row>
    <row r="434" spans="1:3" x14ac:dyDescent="0.25">
      <c r="A434" s="7">
        <v>42647</v>
      </c>
      <c r="B434">
        <v>1475539200</v>
      </c>
      <c r="C434">
        <v>13.32</v>
      </c>
    </row>
    <row r="435" spans="1:3" x14ac:dyDescent="0.25">
      <c r="A435" s="7">
        <v>42648</v>
      </c>
      <c r="B435">
        <v>1475625600</v>
      </c>
      <c r="C435">
        <v>13.09</v>
      </c>
    </row>
    <row r="436" spans="1:3" x14ac:dyDescent="0.25">
      <c r="A436" s="7">
        <v>42649</v>
      </c>
      <c r="B436">
        <v>1475712000</v>
      </c>
      <c r="C436">
        <v>12.87</v>
      </c>
    </row>
    <row r="437" spans="1:3" x14ac:dyDescent="0.25">
      <c r="A437" s="7">
        <v>42650</v>
      </c>
      <c r="B437">
        <v>1475798400</v>
      </c>
      <c r="C437">
        <v>12.68</v>
      </c>
    </row>
    <row r="438" spans="1:3" x14ac:dyDescent="0.25">
      <c r="A438" s="7">
        <v>42651</v>
      </c>
      <c r="B438">
        <v>1475884800</v>
      </c>
      <c r="C438">
        <v>12.24</v>
      </c>
    </row>
    <row r="439" spans="1:3" x14ac:dyDescent="0.25">
      <c r="A439" s="7">
        <v>42652</v>
      </c>
      <c r="B439">
        <v>1475971200</v>
      </c>
      <c r="C439">
        <v>12.06</v>
      </c>
    </row>
    <row r="440" spans="1:3" x14ac:dyDescent="0.25">
      <c r="A440" s="7">
        <v>42653</v>
      </c>
      <c r="B440">
        <v>1476057600</v>
      </c>
      <c r="C440">
        <v>11.74</v>
      </c>
    </row>
    <row r="441" spans="1:3" x14ac:dyDescent="0.25">
      <c r="A441" s="7">
        <v>42654</v>
      </c>
      <c r="B441">
        <v>1476144000</v>
      </c>
      <c r="C441">
        <v>11.75</v>
      </c>
    </row>
    <row r="442" spans="1:3" x14ac:dyDescent="0.25">
      <c r="A442" s="7">
        <v>42655</v>
      </c>
      <c r="B442">
        <v>1476230400</v>
      </c>
      <c r="C442">
        <v>11.77</v>
      </c>
    </row>
    <row r="443" spans="1:3" x14ac:dyDescent="0.25">
      <c r="A443" s="7">
        <v>42656</v>
      </c>
      <c r="B443">
        <v>1476316800</v>
      </c>
      <c r="C443">
        <v>12.02</v>
      </c>
    </row>
    <row r="444" spans="1:3" x14ac:dyDescent="0.25">
      <c r="A444" s="7">
        <v>42657</v>
      </c>
      <c r="B444">
        <v>1476403200</v>
      </c>
      <c r="C444">
        <v>11.9</v>
      </c>
    </row>
    <row r="445" spans="1:3" x14ac:dyDescent="0.25">
      <c r="A445" s="7">
        <v>42658</v>
      </c>
      <c r="B445">
        <v>1476489600</v>
      </c>
      <c r="C445">
        <v>11.96</v>
      </c>
    </row>
    <row r="446" spans="1:3" x14ac:dyDescent="0.25">
      <c r="A446" s="7">
        <v>42659</v>
      </c>
      <c r="B446">
        <v>1476576000</v>
      </c>
      <c r="C446">
        <v>11.93</v>
      </c>
    </row>
    <row r="447" spans="1:3" x14ac:dyDescent="0.25">
      <c r="A447" s="7">
        <v>42660</v>
      </c>
      <c r="B447">
        <v>1476662400</v>
      </c>
      <c r="C447">
        <v>11.98</v>
      </c>
    </row>
    <row r="448" spans="1:3" x14ac:dyDescent="0.25">
      <c r="A448" s="7">
        <v>42661</v>
      </c>
      <c r="B448">
        <v>1476748800</v>
      </c>
      <c r="C448">
        <v>12.5</v>
      </c>
    </row>
    <row r="449" spans="1:3" x14ac:dyDescent="0.25">
      <c r="A449" s="7">
        <v>42662</v>
      </c>
      <c r="B449">
        <v>1476835200</v>
      </c>
      <c r="C449">
        <v>11.98</v>
      </c>
    </row>
    <row r="450" spans="1:3" x14ac:dyDescent="0.25">
      <c r="A450" s="7">
        <v>42663</v>
      </c>
      <c r="B450">
        <v>1476921600</v>
      </c>
      <c r="C450">
        <v>12.05</v>
      </c>
    </row>
    <row r="451" spans="1:3" x14ac:dyDescent="0.25">
      <c r="A451" s="7">
        <v>42664</v>
      </c>
      <c r="B451">
        <v>1477008000</v>
      </c>
      <c r="C451">
        <v>12.07</v>
      </c>
    </row>
    <row r="452" spans="1:3" x14ac:dyDescent="0.25">
      <c r="A452" s="7">
        <v>42665</v>
      </c>
      <c r="B452">
        <v>1477094400</v>
      </c>
      <c r="C452">
        <v>12.06</v>
      </c>
    </row>
    <row r="453" spans="1:3" x14ac:dyDescent="0.25">
      <c r="A453" s="7">
        <v>42666</v>
      </c>
      <c r="B453">
        <v>1477180800</v>
      </c>
      <c r="C453">
        <v>11.95</v>
      </c>
    </row>
    <row r="454" spans="1:3" x14ac:dyDescent="0.25">
      <c r="A454" s="7">
        <v>42667</v>
      </c>
      <c r="B454">
        <v>1477267200</v>
      </c>
      <c r="C454">
        <v>11.93</v>
      </c>
    </row>
    <row r="455" spans="1:3" x14ac:dyDescent="0.25">
      <c r="A455" s="7">
        <v>42668</v>
      </c>
      <c r="B455">
        <v>1477353600</v>
      </c>
      <c r="C455">
        <v>11.38</v>
      </c>
    </row>
    <row r="456" spans="1:3" x14ac:dyDescent="0.25">
      <c r="A456" s="7">
        <v>42669</v>
      </c>
      <c r="B456">
        <v>1477440000</v>
      </c>
      <c r="C456">
        <v>11.5</v>
      </c>
    </row>
    <row r="457" spans="1:3" x14ac:dyDescent="0.25">
      <c r="A457" s="7">
        <v>42670</v>
      </c>
      <c r="B457">
        <v>1477526400</v>
      </c>
      <c r="C457">
        <v>11.43</v>
      </c>
    </row>
    <row r="458" spans="1:3" x14ac:dyDescent="0.25">
      <c r="A458" s="7">
        <v>42671</v>
      </c>
      <c r="B458">
        <v>1477612800</v>
      </c>
      <c r="C458">
        <v>11.08</v>
      </c>
    </row>
    <row r="459" spans="1:3" x14ac:dyDescent="0.25">
      <c r="A459" s="7">
        <v>42672</v>
      </c>
      <c r="B459">
        <v>1477699200</v>
      </c>
      <c r="C459">
        <v>10.39</v>
      </c>
    </row>
    <row r="460" spans="1:3" x14ac:dyDescent="0.25">
      <c r="A460" s="7">
        <v>42673</v>
      </c>
      <c r="B460">
        <v>1477785600</v>
      </c>
      <c r="C460">
        <v>11.22</v>
      </c>
    </row>
    <row r="461" spans="1:3" x14ac:dyDescent="0.25">
      <c r="A461" s="7">
        <v>42674</v>
      </c>
      <c r="B461">
        <v>1477872000</v>
      </c>
      <c r="C461">
        <v>10.91</v>
      </c>
    </row>
    <row r="462" spans="1:3" x14ac:dyDescent="0.25">
      <c r="A462" s="7">
        <v>42675</v>
      </c>
      <c r="B462">
        <v>1477958400</v>
      </c>
      <c r="C462">
        <v>10.75</v>
      </c>
    </row>
    <row r="463" spans="1:3" x14ac:dyDescent="0.25">
      <c r="A463" s="7">
        <v>42676</v>
      </c>
      <c r="B463">
        <v>1478044800</v>
      </c>
      <c r="C463">
        <v>10.82</v>
      </c>
    </row>
    <row r="464" spans="1:3" x14ac:dyDescent="0.25">
      <c r="A464" s="7">
        <v>42677</v>
      </c>
      <c r="B464">
        <v>1478131200</v>
      </c>
      <c r="C464">
        <v>10.86</v>
      </c>
    </row>
    <row r="465" spans="1:3" x14ac:dyDescent="0.25">
      <c r="A465" s="7">
        <v>42678</v>
      </c>
      <c r="B465">
        <v>1478217600</v>
      </c>
      <c r="C465">
        <v>11.13</v>
      </c>
    </row>
    <row r="466" spans="1:3" x14ac:dyDescent="0.25">
      <c r="A466" s="7">
        <v>42679</v>
      </c>
      <c r="B466">
        <v>1478304000</v>
      </c>
      <c r="C466">
        <v>11.11</v>
      </c>
    </row>
    <row r="467" spans="1:3" x14ac:dyDescent="0.25">
      <c r="A467" s="7">
        <v>42680</v>
      </c>
      <c r="B467">
        <v>1478390400</v>
      </c>
      <c r="C467">
        <v>10.97</v>
      </c>
    </row>
    <row r="468" spans="1:3" x14ac:dyDescent="0.25">
      <c r="A468" s="7">
        <v>42681</v>
      </c>
      <c r="B468">
        <v>1478476800</v>
      </c>
      <c r="C468">
        <v>10.9</v>
      </c>
    </row>
    <row r="469" spans="1:3" x14ac:dyDescent="0.25">
      <c r="A469" s="7">
        <v>42682</v>
      </c>
      <c r="B469">
        <v>1478563200</v>
      </c>
      <c r="C469">
        <v>10.86</v>
      </c>
    </row>
    <row r="470" spans="1:3" x14ac:dyDescent="0.25">
      <c r="A470" s="7">
        <v>42683</v>
      </c>
      <c r="B470">
        <v>1478649600</v>
      </c>
      <c r="C470">
        <v>10.64</v>
      </c>
    </row>
    <row r="471" spans="1:3" x14ac:dyDescent="0.25">
      <c r="A471" s="7">
        <v>42684</v>
      </c>
      <c r="B471">
        <v>1478736000</v>
      </c>
      <c r="C471">
        <v>10.52</v>
      </c>
    </row>
    <row r="472" spans="1:3" x14ac:dyDescent="0.25">
      <c r="A472" s="7">
        <v>42685</v>
      </c>
      <c r="B472">
        <v>1478822400</v>
      </c>
      <c r="C472">
        <v>10.29</v>
      </c>
    </row>
    <row r="473" spans="1:3" x14ac:dyDescent="0.25">
      <c r="A473" s="7">
        <v>42686</v>
      </c>
      <c r="B473">
        <v>1478908800</v>
      </c>
      <c r="C473">
        <v>9.9600000000000009</v>
      </c>
    </row>
    <row r="474" spans="1:3" x14ac:dyDescent="0.25">
      <c r="A474" s="7">
        <v>42687</v>
      </c>
      <c r="B474">
        <v>1478995200</v>
      </c>
      <c r="C474">
        <v>10.130000000000001</v>
      </c>
    </row>
    <row r="475" spans="1:3" x14ac:dyDescent="0.25">
      <c r="A475" s="7">
        <v>42688</v>
      </c>
      <c r="B475">
        <v>1479081600</v>
      </c>
      <c r="C475">
        <v>10</v>
      </c>
    </row>
    <row r="476" spans="1:3" x14ac:dyDescent="0.25">
      <c r="A476" s="7">
        <v>42689</v>
      </c>
      <c r="B476">
        <v>1479168000</v>
      </c>
      <c r="C476">
        <v>10.220000000000001</v>
      </c>
    </row>
    <row r="477" spans="1:3" x14ac:dyDescent="0.25">
      <c r="A477" s="7">
        <v>42690</v>
      </c>
      <c r="B477">
        <v>1479254400</v>
      </c>
      <c r="C477">
        <v>10.01</v>
      </c>
    </row>
    <row r="478" spans="1:3" x14ac:dyDescent="0.25">
      <c r="A478" s="7">
        <v>42691</v>
      </c>
      <c r="B478">
        <v>1479340800</v>
      </c>
      <c r="C478">
        <v>9.9499999999999993</v>
      </c>
    </row>
    <row r="479" spans="1:3" x14ac:dyDescent="0.25">
      <c r="A479" s="7">
        <v>42692</v>
      </c>
      <c r="B479">
        <v>1479427200</v>
      </c>
      <c r="C479">
        <v>9.5299999999999994</v>
      </c>
    </row>
    <row r="480" spans="1:3" x14ac:dyDescent="0.25">
      <c r="A480" s="7">
        <v>42693</v>
      </c>
      <c r="B480">
        <v>1479513600</v>
      </c>
      <c r="C480">
        <v>9.6999999999999993</v>
      </c>
    </row>
    <row r="481" spans="1:3" x14ac:dyDescent="0.25">
      <c r="A481" s="7">
        <v>42694</v>
      </c>
      <c r="B481">
        <v>1479600000</v>
      </c>
      <c r="C481">
        <v>9.57</v>
      </c>
    </row>
    <row r="482" spans="1:3" x14ac:dyDescent="0.25">
      <c r="A482" s="7">
        <v>42695</v>
      </c>
      <c r="B482">
        <v>1479686400</v>
      </c>
      <c r="C482">
        <v>9.56</v>
      </c>
    </row>
    <row r="483" spans="1:3" x14ac:dyDescent="0.25">
      <c r="A483" s="7">
        <v>42696</v>
      </c>
      <c r="B483">
        <v>1479772800</v>
      </c>
      <c r="C483">
        <v>9.84</v>
      </c>
    </row>
    <row r="484" spans="1:3" x14ac:dyDescent="0.25">
      <c r="A484" s="7">
        <v>42697</v>
      </c>
      <c r="B484">
        <v>1479859200</v>
      </c>
      <c r="C484">
        <v>9.7799999999999994</v>
      </c>
    </row>
    <row r="485" spans="1:3" x14ac:dyDescent="0.25">
      <c r="A485" s="7">
        <v>42698</v>
      </c>
      <c r="B485">
        <v>1479945600</v>
      </c>
      <c r="C485">
        <v>9.2200000000000006</v>
      </c>
    </row>
    <row r="486" spans="1:3" x14ac:dyDescent="0.25">
      <c r="A486" s="7">
        <v>42699</v>
      </c>
      <c r="B486">
        <v>1480032000</v>
      </c>
      <c r="C486">
        <v>9.39</v>
      </c>
    </row>
    <row r="487" spans="1:3" x14ac:dyDescent="0.25">
      <c r="A487" s="7">
        <v>42700</v>
      </c>
      <c r="B487">
        <v>1480118400</v>
      </c>
      <c r="C487">
        <v>9.34</v>
      </c>
    </row>
    <row r="488" spans="1:3" x14ac:dyDescent="0.25">
      <c r="A488" s="7">
        <v>42701</v>
      </c>
      <c r="B488">
        <v>1480204800</v>
      </c>
      <c r="C488">
        <v>8.91</v>
      </c>
    </row>
    <row r="489" spans="1:3" x14ac:dyDescent="0.25">
      <c r="A489" s="7">
        <v>42702</v>
      </c>
      <c r="B489">
        <v>1480291200</v>
      </c>
      <c r="C489">
        <v>8.67</v>
      </c>
    </row>
    <row r="490" spans="1:3" x14ac:dyDescent="0.25">
      <c r="A490" s="7">
        <v>42703</v>
      </c>
      <c r="B490">
        <v>1480377600</v>
      </c>
      <c r="C490">
        <v>8.18</v>
      </c>
    </row>
    <row r="491" spans="1:3" x14ac:dyDescent="0.25">
      <c r="A491" s="7">
        <v>42704</v>
      </c>
      <c r="B491">
        <v>1480464000</v>
      </c>
      <c r="C491">
        <v>8.59</v>
      </c>
    </row>
    <row r="492" spans="1:3" x14ac:dyDescent="0.25">
      <c r="A492" s="7">
        <v>42705</v>
      </c>
      <c r="B492">
        <v>1480550400</v>
      </c>
      <c r="C492">
        <v>8.44</v>
      </c>
    </row>
    <row r="493" spans="1:3" x14ac:dyDescent="0.25">
      <c r="A493" s="7">
        <v>42706</v>
      </c>
      <c r="B493">
        <v>1480636800</v>
      </c>
      <c r="C493">
        <v>7.65</v>
      </c>
    </row>
    <row r="494" spans="1:3" x14ac:dyDescent="0.25">
      <c r="A494" s="7">
        <v>42707</v>
      </c>
      <c r="B494">
        <v>1480723200</v>
      </c>
      <c r="C494">
        <v>7.9</v>
      </c>
    </row>
    <row r="495" spans="1:3" x14ac:dyDescent="0.25">
      <c r="A495" s="7">
        <v>42708</v>
      </c>
      <c r="B495">
        <v>1480809600</v>
      </c>
      <c r="C495">
        <v>7.54</v>
      </c>
    </row>
    <row r="496" spans="1:3" x14ac:dyDescent="0.25">
      <c r="A496" s="7">
        <v>42709</v>
      </c>
      <c r="B496">
        <v>1480896000</v>
      </c>
      <c r="C496">
        <v>6.69</v>
      </c>
    </row>
    <row r="497" spans="1:3" x14ac:dyDescent="0.25">
      <c r="A497" s="7">
        <v>42710</v>
      </c>
      <c r="B497">
        <v>1480982400</v>
      </c>
      <c r="C497">
        <v>7.61</v>
      </c>
    </row>
    <row r="498" spans="1:3" x14ac:dyDescent="0.25">
      <c r="A498" s="7">
        <v>42711</v>
      </c>
      <c r="B498">
        <v>1481068800</v>
      </c>
      <c r="C498">
        <v>8.35</v>
      </c>
    </row>
    <row r="499" spans="1:3" x14ac:dyDescent="0.25">
      <c r="A499" s="7">
        <v>42712</v>
      </c>
      <c r="B499">
        <v>1481155200</v>
      </c>
      <c r="C499">
        <v>8.3000000000000007</v>
      </c>
    </row>
    <row r="500" spans="1:3" x14ac:dyDescent="0.25">
      <c r="A500" s="7">
        <v>42713</v>
      </c>
      <c r="B500">
        <v>1481241600</v>
      </c>
      <c r="C500">
        <v>8.52</v>
      </c>
    </row>
    <row r="501" spans="1:3" x14ac:dyDescent="0.25">
      <c r="A501" s="7">
        <v>42714</v>
      </c>
      <c r="B501">
        <v>1481328000</v>
      </c>
      <c r="C501">
        <v>8.09</v>
      </c>
    </row>
    <row r="502" spans="1:3" x14ac:dyDescent="0.25">
      <c r="A502" s="7">
        <v>42715</v>
      </c>
      <c r="B502">
        <v>1481414400</v>
      </c>
      <c r="C502">
        <v>8.1999999999999993</v>
      </c>
    </row>
    <row r="503" spans="1:3" x14ac:dyDescent="0.25">
      <c r="A503" s="7">
        <v>42716</v>
      </c>
      <c r="B503">
        <v>1481500800</v>
      </c>
      <c r="C503">
        <v>8.4499999999999993</v>
      </c>
    </row>
    <row r="504" spans="1:3" x14ac:dyDescent="0.25">
      <c r="A504" s="7">
        <v>42717</v>
      </c>
      <c r="B504">
        <v>1481587200</v>
      </c>
      <c r="C504">
        <v>8.4</v>
      </c>
    </row>
    <row r="505" spans="1:3" x14ac:dyDescent="0.25">
      <c r="A505" s="7">
        <v>42718</v>
      </c>
      <c r="B505">
        <v>1481673600</v>
      </c>
      <c r="C505">
        <v>8.23</v>
      </c>
    </row>
    <row r="506" spans="1:3" x14ac:dyDescent="0.25">
      <c r="A506" s="7">
        <v>42719</v>
      </c>
      <c r="B506">
        <v>1481760000</v>
      </c>
      <c r="C506">
        <v>7.76</v>
      </c>
    </row>
    <row r="507" spans="1:3" x14ac:dyDescent="0.25">
      <c r="A507" s="7">
        <v>42720</v>
      </c>
      <c r="B507">
        <v>1481846400</v>
      </c>
      <c r="C507">
        <v>7.85</v>
      </c>
    </row>
    <row r="508" spans="1:3" x14ac:dyDescent="0.25">
      <c r="A508" s="7">
        <v>42721</v>
      </c>
      <c r="B508">
        <v>1481932800</v>
      </c>
      <c r="C508">
        <v>7.66</v>
      </c>
    </row>
    <row r="509" spans="1:3" x14ac:dyDescent="0.25">
      <c r="A509" s="7">
        <v>42722</v>
      </c>
      <c r="B509">
        <v>1482019200</v>
      </c>
      <c r="C509">
        <v>7.89</v>
      </c>
    </row>
    <row r="510" spans="1:3" x14ac:dyDescent="0.25">
      <c r="A510" s="7">
        <v>42723</v>
      </c>
      <c r="B510">
        <v>1482105600</v>
      </c>
      <c r="C510">
        <v>7.61</v>
      </c>
    </row>
    <row r="511" spans="1:3" x14ac:dyDescent="0.25">
      <c r="A511" s="7">
        <v>42724</v>
      </c>
      <c r="B511">
        <v>1482192000</v>
      </c>
      <c r="C511">
        <v>7.59</v>
      </c>
    </row>
    <row r="512" spans="1:3" x14ac:dyDescent="0.25">
      <c r="A512" s="7">
        <v>42725</v>
      </c>
      <c r="B512">
        <v>1482278400</v>
      </c>
      <c r="C512">
        <v>7.87</v>
      </c>
    </row>
    <row r="513" spans="1:3" x14ac:dyDescent="0.25">
      <c r="A513" s="7">
        <v>42726</v>
      </c>
      <c r="B513">
        <v>1482364800</v>
      </c>
      <c r="C513">
        <v>7.64</v>
      </c>
    </row>
    <row r="514" spans="1:3" x14ac:dyDescent="0.25">
      <c r="A514" s="7">
        <v>42727</v>
      </c>
      <c r="B514">
        <v>1482451200</v>
      </c>
      <c r="C514">
        <v>7.16</v>
      </c>
    </row>
    <row r="515" spans="1:3" x14ac:dyDescent="0.25">
      <c r="A515" s="7">
        <v>42728</v>
      </c>
      <c r="B515">
        <v>1482537600</v>
      </c>
      <c r="C515">
        <v>7.23</v>
      </c>
    </row>
    <row r="516" spans="1:3" x14ac:dyDescent="0.25">
      <c r="A516" s="7">
        <v>42729</v>
      </c>
      <c r="B516">
        <v>1482624000</v>
      </c>
      <c r="C516">
        <v>7.19</v>
      </c>
    </row>
    <row r="517" spans="1:3" x14ac:dyDescent="0.25">
      <c r="A517" s="7">
        <v>42730</v>
      </c>
      <c r="B517">
        <v>1482710400</v>
      </c>
      <c r="C517">
        <v>7.21</v>
      </c>
    </row>
    <row r="518" spans="1:3" x14ac:dyDescent="0.25">
      <c r="A518" s="7">
        <v>42731</v>
      </c>
      <c r="B518">
        <v>1482796800</v>
      </c>
      <c r="C518">
        <v>7.15</v>
      </c>
    </row>
    <row r="519" spans="1:3" x14ac:dyDescent="0.25">
      <c r="A519" s="7">
        <v>42732</v>
      </c>
      <c r="B519">
        <v>1482883200</v>
      </c>
      <c r="C519">
        <v>7.57</v>
      </c>
    </row>
    <row r="520" spans="1:3" x14ac:dyDescent="0.25">
      <c r="A520" s="7">
        <v>42733</v>
      </c>
      <c r="B520">
        <v>1482969600</v>
      </c>
      <c r="C520">
        <v>8.2100000000000009</v>
      </c>
    </row>
    <row r="521" spans="1:3" x14ac:dyDescent="0.25">
      <c r="A521" s="7">
        <v>42734</v>
      </c>
      <c r="B521">
        <v>1483056000</v>
      </c>
      <c r="C521">
        <v>8.16</v>
      </c>
    </row>
    <row r="522" spans="1:3" x14ac:dyDescent="0.25">
      <c r="A522" s="7">
        <v>42735</v>
      </c>
      <c r="B522">
        <v>1483142400</v>
      </c>
      <c r="C522">
        <v>8.0500000000000007</v>
      </c>
    </row>
    <row r="523" spans="1:3" x14ac:dyDescent="0.25">
      <c r="A523" s="7">
        <v>42736</v>
      </c>
      <c r="B523">
        <v>1483228800</v>
      </c>
      <c r="C523">
        <v>8.14</v>
      </c>
    </row>
    <row r="524" spans="1:3" x14ac:dyDescent="0.25">
      <c r="A524" s="7">
        <v>42737</v>
      </c>
      <c r="B524">
        <v>1483315200</v>
      </c>
      <c r="C524">
        <v>8.34</v>
      </c>
    </row>
    <row r="525" spans="1:3" x14ac:dyDescent="0.25">
      <c r="A525" s="7">
        <v>42738</v>
      </c>
      <c r="B525">
        <v>1483401600</v>
      </c>
      <c r="C525">
        <v>9.6</v>
      </c>
    </row>
    <row r="526" spans="1:3" x14ac:dyDescent="0.25">
      <c r="A526" s="7">
        <v>42739</v>
      </c>
      <c r="B526">
        <v>1483488000</v>
      </c>
      <c r="C526">
        <v>10.88</v>
      </c>
    </row>
    <row r="527" spans="1:3" x14ac:dyDescent="0.25">
      <c r="A527" s="7">
        <v>42740</v>
      </c>
      <c r="B527">
        <v>1483574400</v>
      </c>
      <c r="C527">
        <v>10.199999999999999</v>
      </c>
    </row>
    <row r="528" spans="1:3" x14ac:dyDescent="0.25">
      <c r="A528" s="7">
        <v>42741</v>
      </c>
      <c r="B528">
        <v>1483660800</v>
      </c>
      <c r="C528">
        <v>10.07</v>
      </c>
    </row>
    <row r="529" spans="1:3" x14ac:dyDescent="0.25">
      <c r="A529" s="7">
        <v>42742</v>
      </c>
      <c r="B529">
        <v>1483747200</v>
      </c>
      <c r="C529">
        <v>9.7899999999999991</v>
      </c>
    </row>
    <row r="530" spans="1:3" x14ac:dyDescent="0.25">
      <c r="A530" s="7">
        <v>42743</v>
      </c>
      <c r="B530">
        <v>1483833600</v>
      </c>
      <c r="C530">
        <v>10.27</v>
      </c>
    </row>
    <row r="531" spans="1:3" x14ac:dyDescent="0.25">
      <c r="A531" s="7">
        <v>42744</v>
      </c>
      <c r="B531">
        <v>1483920000</v>
      </c>
      <c r="C531">
        <v>10.199999999999999</v>
      </c>
    </row>
    <row r="532" spans="1:3" x14ac:dyDescent="0.25">
      <c r="A532" s="7">
        <v>42745</v>
      </c>
      <c r="B532">
        <v>1484006400</v>
      </c>
      <c r="C532">
        <v>10.55</v>
      </c>
    </row>
    <row r="533" spans="1:3" x14ac:dyDescent="0.25">
      <c r="A533" s="7">
        <v>42746</v>
      </c>
      <c r="B533">
        <v>1484092800</v>
      </c>
      <c r="C533">
        <v>9.83</v>
      </c>
    </row>
    <row r="534" spans="1:3" x14ac:dyDescent="0.25">
      <c r="A534" s="7">
        <v>42747</v>
      </c>
      <c r="B534">
        <v>1484179200</v>
      </c>
      <c r="C534">
        <v>9.81</v>
      </c>
    </row>
    <row r="535" spans="1:3" x14ac:dyDescent="0.25">
      <c r="A535" s="7">
        <v>42748</v>
      </c>
      <c r="B535">
        <v>1484265600</v>
      </c>
      <c r="C535">
        <v>9.7799999999999994</v>
      </c>
    </row>
    <row r="536" spans="1:3" x14ac:dyDescent="0.25">
      <c r="A536" s="7">
        <v>42749</v>
      </c>
      <c r="B536">
        <v>1484352000</v>
      </c>
      <c r="C536">
        <v>9.7799999999999994</v>
      </c>
    </row>
    <row r="537" spans="1:3" x14ac:dyDescent="0.25">
      <c r="A537" s="7">
        <v>42750</v>
      </c>
      <c r="B537">
        <v>1484438400</v>
      </c>
      <c r="C537">
        <v>9.8800000000000008</v>
      </c>
    </row>
    <row r="538" spans="1:3" x14ac:dyDescent="0.25">
      <c r="A538" s="7">
        <v>42751</v>
      </c>
      <c r="B538">
        <v>1484524800</v>
      </c>
      <c r="C538">
        <v>9.59</v>
      </c>
    </row>
    <row r="539" spans="1:3" x14ac:dyDescent="0.25">
      <c r="A539" s="7">
        <v>42752</v>
      </c>
      <c r="B539">
        <v>1484611200</v>
      </c>
      <c r="C539">
        <v>10.14</v>
      </c>
    </row>
    <row r="540" spans="1:3" x14ac:dyDescent="0.25">
      <c r="A540" s="7">
        <v>42753</v>
      </c>
      <c r="B540">
        <v>1484697600</v>
      </c>
      <c r="C540">
        <v>10.19</v>
      </c>
    </row>
    <row r="541" spans="1:3" x14ac:dyDescent="0.25">
      <c r="A541" s="7">
        <v>42754</v>
      </c>
      <c r="B541">
        <v>1484784000</v>
      </c>
      <c r="C541">
        <v>10.43</v>
      </c>
    </row>
    <row r="542" spans="1:3" x14ac:dyDescent="0.25">
      <c r="A542" s="7">
        <v>42755</v>
      </c>
      <c r="B542">
        <v>1484870400</v>
      </c>
      <c r="C542">
        <v>10.6</v>
      </c>
    </row>
    <row r="543" spans="1:3" x14ac:dyDescent="0.25">
      <c r="A543" s="7">
        <v>42756</v>
      </c>
      <c r="B543">
        <v>1484956800</v>
      </c>
      <c r="C543">
        <v>10.91</v>
      </c>
    </row>
    <row r="544" spans="1:3" x14ac:dyDescent="0.25">
      <c r="A544" s="7">
        <v>42757</v>
      </c>
      <c r="B544">
        <v>1485043200</v>
      </c>
      <c r="C544">
        <v>10.71</v>
      </c>
    </row>
    <row r="545" spans="1:3" x14ac:dyDescent="0.25">
      <c r="A545" s="7">
        <v>42758</v>
      </c>
      <c r="B545">
        <v>1485129600</v>
      </c>
      <c r="C545">
        <v>10.78</v>
      </c>
    </row>
    <row r="546" spans="1:3" x14ac:dyDescent="0.25">
      <c r="A546" s="7">
        <v>42759</v>
      </c>
      <c r="B546">
        <v>1485216000</v>
      </c>
      <c r="C546">
        <v>10.51</v>
      </c>
    </row>
    <row r="547" spans="1:3" x14ac:dyDescent="0.25">
      <c r="A547" s="7">
        <v>42760</v>
      </c>
      <c r="B547">
        <v>1485302400</v>
      </c>
      <c r="C547">
        <v>10.51</v>
      </c>
    </row>
    <row r="548" spans="1:3" x14ac:dyDescent="0.25">
      <c r="A548" s="7">
        <v>42761</v>
      </c>
      <c r="B548">
        <v>1485388800</v>
      </c>
      <c r="C548">
        <v>10.65</v>
      </c>
    </row>
    <row r="549" spans="1:3" x14ac:dyDescent="0.25">
      <c r="A549" s="7">
        <v>42762</v>
      </c>
      <c r="B549">
        <v>1485475200</v>
      </c>
      <c r="C549">
        <v>10.51</v>
      </c>
    </row>
    <row r="550" spans="1:3" x14ac:dyDescent="0.25">
      <c r="A550" s="7">
        <v>42763</v>
      </c>
      <c r="B550">
        <v>1485561600</v>
      </c>
      <c r="C550">
        <v>10.54</v>
      </c>
    </row>
    <row r="551" spans="1:3" x14ac:dyDescent="0.25">
      <c r="A551" s="7">
        <v>42764</v>
      </c>
      <c r="B551">
        <v>1485648000</v>
      </c>
      <c r="C551">
        <v>10.47</v>
      </c>
    </row>
    <row r="552" spans="1:3" x14ac:dyDescent="0.25">
      <c r="A552" s="7">
        <v>42765</v>
      </c>
      <c r="B552">
        <v>1485734400</v>
      </c>
      <c r="C552">
        <v>10.62</v>
      </c>
    </row>
    <row r="553" spans="1:3" x14ac:dyDescent="0.25">
      <c r="A553" s="7">
        <v>42766</v>
      </c>
      <c r="B553">
        <v>1485820800</v>
      </c>
      <c r="C553">
        <v>10.71</v>
      </c>
    </row>
    <row r="554" spans="1:3" x14ac:dyDescent="0.25">
      <c r="A554" s="7">
        <v>42767</v>
      </c>
      <c r="B554">
        <v>1485907200</v>
      </c>
      <c r="C554">
        <v>10.71</v>
      </c>
    </row>
    <row r="555" spans="1:3" x14ac:dyDescent="0.25">
      <c r="A555" s="7">
        <v>42768</v>
      </c>
      <c r="B555">
        <v>1485993600</v>
      </c>
      <c r="C555">
        <v>10.78</v>
      </c>
    </row>
    <row r="556" spans="1:3" x14ac:dyDescent="0.25">
      <c r="A556" s="7">
        <v>42769</v>
      </c>
      <c r="B556">
        <v>1486080000</v>
      </c>
      <c r="C556">
        <v>10.95</v>
      </c>
    </row>
    <row r="557" spans="1:3" x14ac:dyDescent="0.25">
      <c r="A557" s="7">
        <v>42770</v>
      </c>
      <c r="B557">
        <v>1486166400</v>
      </c>
      <c r="C557">
        <v>11.32</v>
      </c>
    </row>
    <row r="558" spans="1:3" x14ac:dyDescent="0.25">
      <c r="A558" s="7">
        <v>42771</v>
      </c>
      <c r="B558">
        <v>1486252800</v>
      </c>
      <c r="C558">
        <v>11.22</v>
      </c>
    </row>
    <row r="559" spans="1:3" x14ac:dyDescent="0.25">
      <c r="A559" s="7">
        <v>42772</v>
      </c>
      <c r="B559">
        <v>1486339200</v>
      </c>
      <c r="C559">
        <v>11.32</v>
      </c>
    </row>
    <row r="560" spans="1:3" x14ac:dyDescent="0.25">
      <c r="A560" s="7">
        <v>42773</v>
      </c>
      <c r="B560">
        <v>1486425600</v>
      </c>
      <c r="C560">
        <v>11.45</v>
      </c>
    </row>
    <row r="561" spans="1:3" x14ac:dyDescent="0.25">
      <c r="A561" s="7">
        <v>42774</v>
      </c>
      <c r="B561">
        <v>1486512000</v>
      </c>
      <c r="C561">
        <v>11.39</v>
      </c>
    </row>
    <row r="562" spans="1:3" x14ac:dyDescent="0.25">
      <c r="A562" s="7">
        <v>42775</v>
      </c>
      <c r="B562">
        <v>1486598400</v>
      </c>
      <c r="C562">
        <v>10.94</v>
      </c>
    </row>
    <row r="563" spans="1:3" x14ac:dyDescent="0.25">
      <c r="A563" s="7">
        <v>42776</v>
      </c>
      <c r="B563">
        <v>1486684800</v>
      </c>
      <c r="C563">
        <v>11.34</v>
      </c>
    </row>
    <row r="564" spans="1:3" x14ac:dyDescent="0.25">
      <c r="A564" s="7">
        <v>42777</v>
      </c>
      <c r="B564">
        <v>1486771200</v>
      </c>
      <c r="C564">
        <v>11.43</v>
      </c>
    </row>
    <row r="565" spans="1:3" x14ac:dyDescent="0.25">
      <c r="A565" s="7">
        <v>42778</v>
      </c>
      <c r="B565">
        <v>1486857600</v>
      </c>
      <c r="C565">
        <v>11.42</v>
      </c>
    </row>
    <row r="566" spans="1:3" x14ac:dyDescent="0.25">
      <c r="A566" s="7">
        <v>42779</v>
      </c>
      <c r="B566">
        <v>1486944000</v>
      </c>
      <c r="C566">
        <v>11.39</v>
      </c>
    </row>
    <row r="567" spans="1:3" x14ac:dyDescent="0.25">
      <c r="A567" s="7">
        <v>42780</v>
      </c>
      <c r="B567">
        <v>1487030400</v>
      </c>
      <c r="C567">
        <v>13</v>
      </c>
    </row>
    <row r="568" spans="1:3" x14ac:dyDescent="0.25">
      <c r="A568" s="7">
        <v>42781</v>
      </c>
      <c r="B568">
        <v>1487116800</v>
      </c>
      <c r="C568">
        <v>12.97</v>
      </c>
    </row>
    <row r="569" spans="1:3" x14ac:dyDescent="0.25">
      <c r="A569" s="7">
        <v>42782</v>
      </c>
      <c r="B569">
        <v>1487203200</v>
      </c>
      <c r="C569">
        <v>12.95</v>
      </c>
    </row>
    <row r="570" spans="1:3" x14ac:dyDescent="0.25">
      <c r="A570" s="7">
        <v>42783</v>
      </c>
      <c r="B570">
        <v>1487289600</v>
      </c>
      <c r="C570">
        <v>12.72</v>
      </c>
    </row>
    <row r="571" spans="1:3" x14ac:dyDescent="0.25">
      <c r="A571" s="7">
        <v>42784</v>
      </c>
      <c r="B571">
        <v>1487376000</v>
      </c>
      <c r="C571">
        <v>12.83</v>
      </c>
    </row>
    <row r="572" spans="1:3" x14ac:dyDescent="0.25">
      <c r="A572" s="7">
        <v>42785</v>
      </c>
      <c r="B572">
        <v>1487462400</v>
      </c>
      <c r="C572">
        <v>12.82</v>
      </c>
    </row>
    <row r="573" spans="1:3" x14ac:dyDescent="0.25">
      <c r="A573" s="7">
        <v>42786</v>
      </c>
      <c r="B573">
        <v>1487548800</v>
      </c>
      <c r="C573">
        <v>12.52</v>
      </c>
    </row>
    <row r="574" spans="1:3" x14ac:dyDescent="0.25">
      <c r="A574" s="7">
        <v>42787</v>
      </c>
      <c r="B574">
        <v>1487635200</v>
      </c>
      <c r="C574">
        <v>12.77</v>
      </c>
    </row>
    <row r="575" spans="1:3" x14ac:dyDescent="0.25">
      <c r="A575" s="7">
        <v>42788</v>
      </c>
      <c r="B575">
        <v>1487721600</v>
      </c>
      <c r="C575">
        <v>12.69</v>
      </c>
    </row>
    <row r="576" spans="1:3" x14ac:dyDescent="0.25">
      <c r="A576" s="7">
        <v>42789</v>
      </c>
      <c r="B576">
        <v>1487808000</v>
      </c>
      <c r="C576">
        <v>13.13</v>
      </c>
    </row>
    <row r="577" spans="1:3" x14ac:dyDescent="0.25">
      <c r="A577" s="7">
        <v>42790</v>
      </c>
      <c r="B577">
        <v>1487894400</v>
      </c>
      <c r="C577">
        <v>13.11</v>
      </c>
    </row>
    <row r="578" spans="1:3" x14ac:dyDescent="0.25">
      <c r="A578" s="7">
        <v>42791</v>
      </c>
      <c r="B578">
        <v>1487980800</v>
      </c>
      <c r="C578">
        <v>13.57</v>
      </c>
    </row>
    <row r="579" spans="1:3" x14ac:dyDescent="0.25">
      <c r="A579" s="7">
        <v>42792</v>
      </c>
      <c r="B579">
        <v>1488067200</v>
      </c>
      <c r="C579">
        <v>14.59</v>
      </c>
    </row>
    <row r="580" spans="1:3" x14ac:dyDescent="0.25">
      <c r="A580" s="7">
        <v>42793</v>
      </c>
      <c r="B580">
        <v>1488153600</v>
      </c>
      <c r="C580">
        <v>15.55</v>
      </c>
    </row>
    <row r="581" spans="1:3" x14ac:dyDescent="0.25">
      <c r="A581" s="7">
        <v>42794</v>
      </c>
      <c r="B581">
        <v>1488240000</v>
      </c>
      <c r="C581">
        <v>16.07</v>
      </c>
    </row>
    <row r="582" spans="1:3" x14ac:dyDescent="0.25">
      <c r="A582" s="7">
        <v>42795</v>
      </c>
      <c r="B582">
        <v>1488326400</v>
      </c>
      <c r="C582">
        <v>17.55</v>
      </c>
    </row>
    <row r="583" spans="1:3" x14ac:dyDescent="0.25">
      <c r="A583" s="7">
        <v>42796</v>
      </c>
      <c r="B583">
        <v>1488412800</v>
      </c>
      <c r="C583">
        <v>19.079999999999998</v>
      </c>
    </row>
    <row r="584" spans="1:3" x14ac:dyDescent="0.25">
      <c r="A584" s="7">
        <v>42797</v>
      </c>
      <c r="B584">
        <v>1488499200</v>
      </c>
      <c r="C584">
        <v>19.48</v>
      </c>
    </row>
    <row r="585" spans="1:3" x14ac:dyDescent="0.25">
      <c r="A585" s="7">
        <v>42798</v>
      </c>
      <c r="B585">
        <v>1488585600</v>
      </c>
      <c r="C585">
        <v>18.61</v>
      </c>
    </row>
    <row r="586" spans="1:3" x14ac:dyDescent="0.25">
      <c r="A586" s="7">
        <v>42799</v>
      </c>
      <c r="B586">
        <v>1488672000</v>
      </c>
      <c r="C586">
        <v>19.22</v>
      </c>
    </row>
    <row r="587" spans="1:3" x14ac:dyDescent="0.25">
      <c r="A587" s="7">
        <v>42800</v>
      </c>
      <c r="B587">
        <v>1488758400</v>
      </c>
      <c r="C587">
        <v>19.75</v>
      </c>
    </row>
    <row r="588" spans="1:3" x14ac:dyDescent="0.25">
      <c r="A588" s="7">
        <v>42801</v>
      </c>
      <c r="B588">
        <v>1488844800</v>
      </c>
      <c r="C588">
        <v>18.91</v>
      </c>
    </row>
    <row r="589" spans="1:3" x14ac:dyDescent="0.25">
      <c r="A589" s="7">
        <v>42802</v>
      </c>
      <c r="B589">
        <v>1488931200</v>
      </c>
      <c r="C589">
        <v>16.54</v>
      </c>
    </row>
    <row r="590" spans="1:3" x14ac:dyDescent="0.25">
      <c r="A590" s="7">
        <v>42803</v>
      </c>
      <c r="B590">
        <v>1489017600</v>
      </c>
      <c r="C590">
        <v>17.71</v>
      </c>
    </row>
    <row r="591" spans="1:3" x14ac:dyDescent="0.25">
      <c r="A591" s="7">
        <v>42804</v>
      </c>
      <c r="B591">
        <v>1489104000</v>
      </c>
      <c r="C591">
        <v>19.13</v>
      </c>
    </row>
    <row r="592" spans="1:3" x14ac:dyDescent="0.25">
      <c r="A592" s="7">
        <v>42805</v>
      </c>
      <c r="B592">
        <v>1489190400</v>
      </c>
      <c r="C592">
        <v>21.45</v>
      </c>
    </row>
    <row r="593" spans="1:3" x14ac:dyDescent="0.25">
      <c r="A593" s="7">
        <v>42806</v>
      </c>
      <c r="B593">
        <v>1489276800</v>
      </c>
      <c r="C593">
        <v>23.31</v>
      </c>
    </row>
    <row r="594" spans="1:3" x14ac:dyDescent="0.25">
      <c r="A594" s="7">
        <v>42807</v>
      </c>
      <c r="B594">
        <v>1489363200</v>
      </c>
      <c r="C594">
        <v>28.45</v>
      </c>
    </row>
    <row r="595" spans="1:3" x14ac:dyDescent="0.25">
      <c r="A595" s="7">
        <v>42808</v>
      </c>
      <c r="B595">
        <v>1489449600</v>
      </c>
      <c r="C595">
        <v>28.58</v>
      </c>
    </row>
    <row r="596" spans="1:3" x14ac:dyDescent="0.25">
      <c r="A596" s="7">
        <v>42809</v>
      </c>
      <c r="B596">
        <v>1489536000</v>
      </c>
      <c r="C596">
        <v>35.18</v>
      </c>
    </row>
    <row r="597" spans="1:3" x14ac:dyDescent="0.25">
      <c r="A597" s="7">
        <v>42810</v>
      </c>
      <c r="B597">
        <v>1489622400</v>
      </c>
      <c r="C597">
        <v>45.51</v>
      </c>
    </row>
    <row r="598" spans="1:3" x14ac:dyDescent="0.25">
      <c r="A598" s="7">
        <v>42811</v>
      </c>
      <c r="B598">
        <v>1489708800</v>
      </c>
      <c r="C598">
        <v>44.48</v>
      </c>
    </row>
    <row r="599" spans="1:3" x14ac:dyDescent="0.25">
      <c r="A599" s="7">
        <v>42812</v>
      </c>
      <c r="B599">
        <v>1489795200</v>
      </c>
      <c r="C599">
        <v>34</v>
      </c>
    </row>
    <row r="600" spans="1:3" x14ac:dyDescent="0.25">
      <c r="A600" s="7">
        <v>42813</v>
      </c>
      <c r="B600">
        <v>1489881600</v>
      </c>
      <c r="C600">
        <v>43.12</v>
      </c>
    </row>
    <row r="601" spans="1:3" x14ac:dyDescent="0.25">
      <c r="A601" s="7">
        <v>42814</v>
      </c>
      <c r="B601">
        <v>1489968000</v>
      </c>
      <c r="C601">
        <v>42.51</v>
      </c>
    </row>
    <row r="602" spans="1:3" x14ac:dyDescent="0.25">
      <c r="A602" s="7">
        <v>42815</v>
      </c>
      <c r="B602">
        <v>1490054400</v>
      </c>
      <c r="C602">
        <v>42.67</v>
      </c>
    </row>
    <row r="603" spans="1:3" x14ac:dyDescent="0.25">
      <c r="A603" s="7">
        <v>42816</v>
      </c>
      <c r="B603">
        <v>1490140800</v>
      </c>
      <c r="C603">
        <v>41.65</v>
      </c>
    </row>
    <row r="604" spans="1:3" x14ac:dyDescent="0.25">
      <c r="A604" s="7">
        <v>42817</v>
      </c>
      <c r="B604">
        <v>1490227200</v>
      </c>
      <c r="C604">
        <v>43.2</v>
      </c>
    </row>
    <row r="605" spans="1:3" x14ac:dyDescent="0.25">
      <c r="A605" s="7">
        <v>42818</v>
      </c>
      <c r="B605">
        <v>1490313600</v>
      </c>
      <c r="C605">
        <v>53.19</v>
      </c>
    </row>
    <row r="606" spans="1:3" x14ac:dyDescent="0.25">
      <c r="A606" s="7">
        <v>42819</v>
      </c>
      <c r="B606">
        <v>1490400000</v>
      </c>
      <c r="C606">
        <v>50.62</v>
      </c>
    </row>
    <row r="607" spans="1:3" x14ac:dyDescent="0.25">
      <c r="A607" s="7">
        <v>42820</v>
      </c>
      <c r="B607">
        <v>1490486400</v>
      </c>
      <c r="C607">
        <v>50.63</v>
      </c>
    </row>
    <row r="608" spans="1:3" x14ac:dyDescent="0.25">
      <c r="A608" s="7">
        <v>42821</v>
      </c>
      <c r="B608">
        <v>1490572800</v>
      </c>
      <c r="C608">
        <v>49.06</v>
      </c>
    </row>
    <row r="609" spans="1:3" x14ac:dyDescent="0.25">
      <c r="A609" s="7">
        <v>42822</v>
      </c>
      <c r="B609">
        <v>1490659200</v>
      </c>
      <c r="C609">
        <v>50.25</v>
      </c>
    </row>
    <row r="610" spans="1:3" x14ac:dyDescent="0.25">
      <c r="A610" s="7">
        <v>42823</v>
      </c>
      <c r="B610">
        <v>1490745600</v>
      </c>
      <c r="C610">
        <v>53.07</v>
      </c>
    </row>
    <row r="611" spans="1:3" x14ac:dyDescent="0.25">
      <c r="A611" s="7">
        <v>42824</v>
      </c>
      <c r="B611">
        <v>1490832000</v>
      </c>
      <c r="C611">
        <v>51.91</v>
      </c>
    </row>
    <row r="612" spans="1:3" x14ac:dyDescent="0.25">
      <c r="A612" s="7">
        <v>42825</v>
      </c>
      <c r="B612">
        <v>1490918400</v>
      </c>
      <c r="C612">
        <v>49.91</v>
      </c>
    </row>
    <row r="613" spans="1:3" x14ac:dyDescent="0.25">
      <c r="A613" s="7">
        <v>42826</v>
      </c>
      <c r="B613">
        <v>1491004800</v>
      </c>
      <c r="C613">
        <v>50.6</v>
      </c>
    </row>
    <row r="614" spans="1:3" x14ac:dyDescent="0.25">
      <c r="A614" s="7">
        <v>42827</v>
      </c>
      <c r="B614">
        <v>1491091200</v>
      </c>
      <c r="C614">
        <v>48.55</v>
      </c>
    </row>
    <row r="615" spans="1:3" x14ac:dyDescent="0.25">
      <c r="A615" s="7">
        <v>42828</v>
      </c>
      <c r="B615">
        <v>1491177600</v>
      </c>
      <c r="C615">
        <v>44.13</v>
      </c>
    </row>
    <row r="616" spans="1:3" x14ac:dyDescent="0.25">
      <c r="A616" s="7">
        <v>42829</v>
      </c>
      <c r="B616">
        <v>1491264000</v>
      </c>
      <c r="C616">
        <v>44.43</v>
      </c>
    </row>
    <row r="617" spans="1:3" x14ac:dyDescent="0.25">
      <c r="A617" s="7">
        <v>42830</v>
      </c>
      <c r="B617">
        <v>1491350400</v>
      </c>
      <c r="C617">
        <v>44.9</v>
      </c>
    </row>
    <row r="618" spans="1:3" x14ac:dyDescent="0.25">
      <c r="A618" s="7">
        <v>42831</v>
      </c>
      <c r="B618">
        <v>1491436800</v>
      </c>
      <c r="C618">
        <v>43.23</v>
      </c>
    </row>
    <row r="619" spans="1:3" x14ac:dyDescent="0.25">
      <c r="A619" s="7">
        <v>42832</v>
      </c>
      <c r="B619">
        <v>1491523200</v>
      </c>
      <c r="C619">
        <v>42.31</v>
      </c>
    </row>
    <row r="620" spans="1:3" x14ac:dyDescent="0.25">
      <c r="A620" s="7">
        <v>42833</v>
      </c>
      <c r="B620">
        <v>1491609600</v>
      </c>
      <c r="C620">
        <v>44.37</v>
      </c>
    </row>
    <row r="621" spans="1:3" x14ac:dyDescent="0.25">
      <c r="A621" s="7">
        <v>42834</v>
      </c>
      <c r="B621">
        <v>1491696000</v>
      </c>
      <c r="C621">
        <v>43.72</v>
      </c>
    </row>
    <row r="622" spans="1:3" x14ac:dyDescent="0.25">
      <c r="A622" s="7">
        <v>42835</v>
      </c>
      <c r="B622">
        <v>1491782400</v>
      </c>
      <c r="C622">
        <v>43.74</v>
      </c>
    </row>
    <row r="623" spans="1:3" x14ac:dyDescent="0.25">
      <c r="A623" s="7">
        <v>42836</v>
      </c>
      <c r="B623">
        <v>1491868800</v>
      </c>
      <c r="C623">
        <v>43.74</v>
      </c>
    </row>
    <row r="624" spans="1:3" x14ac:dyDescent="0.25">
      <c r="A624" s="7">
        <v>42837</v>
      </c>
      <c r="B624">
        <v>1491955200</v>
      </c>
      <c r="C624">
        <v>46.38</v>
      </c>
    </row>
    <row r="625" spans="1:3" x14ac:dyDescent="0.25">
      <c r="A625" s="7">
        <v>42838</v>
      </c>
      <c r="B625">
        <v>1492041600</v>
      </c>
      <c r="C625">
        <v>49.97</v>
      </c>
    </row>
    <row r="626" spans="1:3" x14ac:dyDescent="0.25">
      <c r="A626" s="7">
        <v>42839</v>
      </c>
      <c r="B626">
        <v>1492128000</v>
      </c>
      <c r="C626">
        <v>47.32</v>
      </c>
    </row>
    <row r="627" spans="1:3" x14ac:dyDescent="0.25">
      <c r="A627" s="7">
        <v>42840</v>
      </c>
      <c r="B627">
        <v>1492214400</v>
      </c>
      <c r="C627">
        <v>48.89</v>
      </c>
    </row>
    <row r="628" spans="1:3" x14ac:dyDescent="0.25">
      <c r="A628" s="7">
        <v>42841</v>
      </c>
      <c r="B628">
        <v>1492300800</v>
      </c>
      <c r="C628">
        <v>48.22</v>
      </c>
    </row>
    <row r="629" spans="1:3" x14ac:dyDescent="0.25">
      <c r="A629" s="7">
        <v>42842</v>
      </c>
      <c r="B629">
        <v>1492387200</v>
      </c>
      <c r="C629">
        <v>47.94</v>
      </c>
    </row>
    <row r="630" spans="1:3" x14ac:dyDescent="0.25">
      <c r="A630" s="7">
        <v>42843</v>
      </c>
      <c r="B630">
        <v>1492473600</v>
      </c>
      <c r="C630">
        <v>49.88</v>
      </c>
    </row>
    <row r="631" spans="1:3" x14ac:dyDescent="0.25">
      <c r="A631" s="7">
        <v>42844</v>
      </c>
      <c r="B631">
        <v>1492560000</v>
      </c>
      <c r="C631">
        <v>47.88</v>
      </c>
    </row>
    <row r="632" spans="1:3" x14ac:dyDescent="0.25">
      <c r="A632" s="7">
        <v>42845</v>
      </c>
      <c r="B632">
        <v>1492646400</v>
      </c>
      <c r="C632">
        <v>49.36</v>
      </c>
    </row>
    <row r="633" spans="1:3" x14ac:dyDescent="0.25">
      <c r="A633" s="7">
        <v>42846</v>
      </c>
      <c r="B633">
        <v>1492732800</v>
      </c>
      <c r="C633">
        <v>48.27</v>
      </c>
    </row>
    <row r="634" spans="1:3" x14ac:dyDescent="0.25">
      <c r="A634" s="7">
        <v>42847</v>
      </c>
      <c r="B634">
        <v>1492819200</v>
      </c>
      <c r="C634">
        <v>48.41</v>
      </c>
    </row>
    <row r="635" spans="1:3" x14ac:dyDescent="0.25">
      <c r="A635" s="7">
        <v>42848</v>
      </c>
      <c r="B635">
        <v>1492905600</v>
      </c>
      <c r="C635">
        <v>48.75</v>
      </c>
    </row>
    <row r="636" spans="1:3" x14ac:dyDescent="0.25">
      <c r="A636" s="7">
        <v>42849</v>
      </c>
      <c r="B636">
        <v>1492992000</v>
      </c>
      <c r="C636">
        <v>49.94</v>
      </c>
    </row>
    <row r="637" spans="1:3" x14ac:dyDescent="0.25">
      <c r="A637" s="7">
        <v>42850</v>
      </c>
      <c r="B637">
        <v>1493078400</v>
      </c>
      <c r="C637">
        <v>50.09</v>
      </c>
    </row>
    <row r="638" spans="1:3" x14ac:dyDescent="0.25">
      <c r="A638" s="7">
        <v>42851</v>
      </c>
      <c r="B638">
        <v>1493164800</v>
      </c>
      <c r="C638">
        <v>53.28</v>
      </c>
    </row>
    <row r="639" spans="1:3" x14ac:dyDescent="0.25">
      <c r="A639" s="7">
        <v>42852</v>
      </c>
      <c r="B639">
        <v>1493251200</v>
      </c>
      <c r="C639">
        <v>63.14</v>
      </c>
    </row>
    <row r="640" spans="1:3" x14ac:dyDescent="0.25">
      <c r="A640" s="7">
        <v>42853</v>
      </c>
      <c r="B640">
        <v>1493337600</v>
      </c>
      <c r="C640">
        <v>72.42</v>
      </c>
    </row>
    <row r="641" spans="1:3" x14ac:dyDescent="0.25">
      <c r="A641" s="7">
        <v>42854</v>
      </c>
      <c r="B641">
        <v>1493424000</v>
      </c>
      <c r="C641">
        <v>69.83</v>
      </c>
    </row>
    <row r="642" spans="1:3" x14ac:dyDescent="0.25">
      <c r="A642" s="7">
        <v>42855</v>
      </c>
      <c r="B642">
        <v>1493510400</v>
      </c>
      <c r="C642">
        <v>79.83</v>
      </c>
    </row>
    <row r="643" spans="1:3" x14ac:dyDescent="0.25">
      <c r="A643" s="7">
        <v>42856</v>
      </c>
      <c r="B643">
        <v>1493596800</v>
      </c>
      <c r="C643">
        <v>77.53</v>
      </c>
    </row>
    <row r="644" spans="1:3" x14ac:dyDescent="0.25">
      <c r="A644" s="7">
        <v>42857</v>
      </c>
      <c r="B644">
        <v>1493683200</v>
      </c>
      <c r="C644">
        <v>77.25</v>
      </c>
    </row>
    <row r="645" spans="1:3" x14ac:dyDescent="0.25">
      <c r="A645" s="7">
        <v>42858</v>
      </c>
      <c r="B645">
        <v>1493769600</v>
      </c>
      <c r="C645">
        <v>80.37</v>
      </c>
    </row>
    <row r="646" spans="1:3" x14ac:dyDescent="0.25">
      <c r="A646" s="7">
        <v>42859</v>
      </c>
      <c r="B646">
        <v>1493856000</v>
      </c>
      <c r="C646">
        <v>94.55</v>
      </c>
    </row>
    <row r="647" spans="1:3" x14ac:dyDescent="0.25">
      <c r="A647" s="7">
        <v>42860</v>
      </c>
      <c r="B647">
        <v>1493942400</v>
      </c>
      <c r="C647">
        <v>90.79</v>
      </c>
    </row>
    <row r="648" spans="1:3" x14ac:dyDescent="0.25">
      <c r="A648" s="7">
        <v>42861</v>
      </c>
      <c r="B648">
        <v>1494028800</v>
      </c>
      <c r="C648">
        <v>94.82</v>
      </c>
    </row>
    <row r="649" spans="1:3" x14ac:dyDescent="0.25">
      <c r="A649" s="7">
        <v>42862</v>
      </c>
      <c r="B649">
        <v>1494115200</v>
      </c>
      <c r="C649">
        <v>90.46</v>
      </c>
    </row>
    <row r="650" spans="1:3" x14ac:dyDescent="0.25">
      <c r="A650" s="7">
        <v>42863</v>
      </c>
      <c r="B650">
        <v>1494201600</v>
      </c>
      <c r="C650">
        <v>88.39</v>
      </c>
    </row>
    <row r="651" spans="1:3" x14ac:dyDescent="0.25">
      <c r="A651" s="7">
        <v>42864</v>
      </c>
      <c r="B651">
        <v>1494288000</v>
      </c>
      <c r="C651">
        <v>86.27</v>
      </c>
    </row>
    <row r="652" spans="1:3" x14ac:dyDescent="0.25">
      <c r="A652" s="7">
        <v>42865</v>
      </c>
      <c r="B652">
        <v>1494374400</v>
      </c>
      <c r="C652">
        <v>87.83</v>
      </c>
    </row>
    <row r="653" spans="1:3" x14ac:dyDescent="0.25">
      <c r="A653" s="7">
        <v>42866</v>
      </c>
      <c r="B653">
        <v>1494460800</v>
      </c>
      <c r="C653">
        <v>88.2</v>
      </c>
    </row>
    <row r="654" spans="1:3" x14ac:dyDescent="0.25">
      <c r="A654" s="7">
        <v>42867</v>
      </c>
      <c r="B654">
        <v>1494547200</v>
      </c>
      <c r="C654">
        <v>85.15</v>
      </c>
    </row>
    <row r="655" spans="1:3" x14ac:dyDescent="0.25">
      <c r="A655" s="7">
        <v>42868</v>
      </c>
      <c r="B655">
        <v>1494633600</v>
      </c>
      <c r="C655">
        <v>87.96</v>
      </c>
    </row>
    <row r="656" spans="1:3" x14ac:dyDescent="0.25">
      <c r="A656" s="7">
        <v>42869</v>
      </c>
      <c r="B656">
        <v>1494720000</v>
      </c>
      <c r="C656">
        <v>88.72</v>
      </c>
    </row>
    <row r="657" spans="1:3" x14ac:dyDescent="0.25">
      <c r="A657" s="7">
        <v>42870</v>
      </c>
      <c r="B657">
        <v>1494806400</v>
      </c>
      <c r="C657">
        <v>90.32</v>
      </c>
    </row>
    <row r="658" spans="1:3" x14ac:dyDescent="0.25">
      <c r="A658" s="7">
        <v>42871</v>
      </c>
      <c r="B658">
        <v>1494892800</v>
      </c>
      <c r="C658">
        <v>87.8</v>
      </c>
    </row>
    <row r="659" spans="1:3" x14ac:dyDescent="0.25">
      <c r="A659" s="7">
        <v>42872</v>
      </c>
      <c r="B659">
        <v>1494979200</v>
      </c>
      <c r="C659">
        <v>86.98</v>
      </c>
    </row>
    <row r="660" spans="1:3" x14ac:dyDescent="0.25">
      <c r="A660" s="7">
        <v>42873</v>
      </c>
      <c r="B660">
        <v>1495065600</v>
      </c>
      <c r="C660">
        <v>95.88</v>
      </c>
    </row>
    <row r="661" spans="1:3" x14ac:dyDescent="0.25">
      <c r="A661" s="7">
        <v>42874</v>
      </c>
      <c r="B661">
        <v>1495152000</v>
      </c>
      <c r="C661">
        <v>124.38</v>
      </c>
    </row>
    <row r="662" spans="1:3" x14ac:dyDescent="0.25">
      <c r="A662" s="7">
        <v>42875</v>
      </c>
      <c r="B662">
        <v>1495238400</v>
      </c>
      <c r="C662">
        <v>123.06</v>
      </c>
    </row>
    <row r="663" spans="1:3" x14ac:dyDescent="0.25">
      <c r="A663" s="7">
        <v>42876</v>
      </c>
      <c r="B663">
        <v>1495324800</v>
      </c>
      <c r="C663">
        <v>148</v>
      </c>
    </row>
    <row r="664" spans="1:3" x14ac:dyDescent="0.25">
      <c r="A664" s="7">
        <v>42877</v>
      </c>
      <c r="B664">
        <v>1495411200</v>
      </c>
      <c r="C664">
        <v>160.38999999999999</v>
      </c>
    </row>
    <row r="665" spans="1:3" x14ac:dyDescent="0.25">
      <c r="A665" s="7">
        <v>42878</v>
      </c>
      <c r="B665">
        <v>1495497600</v>
      </c>
      <c r="C665">
        <v>169.5</v>
      </c>
    </row>
    <row r="666" spans="1:3" x14ac:dyDescent="0.25">
      <c r="A666" s="7">
        <v>42879</v>
      </c>
      <c r="B666">
        <v>1495584000</v>
      </c>
      <c r="C666">
        <v>193.03</v>
      </c>
    </row>
    <row r="667" spans="1:3" x14ac:dyDescent="0.25">
      <c r="A667" s="7">
        <v>42880</v>
      </c>
      <c r="B667">
        <v>1495670400</v>
      </c>
      <c r="C667">
        <v>177.33</v>
      </c>
    </row>
    <row r="668" spans="1:3" x14ac:dyDescent="0.25">
      <c r="A668" s="7">
        <v>42881</v>
      </c>
      <c r="B668">
        <v>1495756800</v>
      </c>
      <c r="C668">
        <v>162.83000000000001</v>
      </c>
    </row>
    <row r="669" spans="1:3" x14ac:dyDescent="0.25">
      <c r="A669" s="7">
        <v>42882</v>
      </c>
      <c r="B669">
        <v>1495843200</v>
      </c>
      <c r="C669">
        <v>156.63</v>
      </c>
    </row>
    <row r="670" spans="1:3" x14ac:dyDescent="0.25">
      <c r="A670" s="7">
        <v>42883</v>
      </c>
      <c r="B670">
        <v>1495929600</v>
      </c>
      <c r="C670">
        <v>172.86</v>
      </c>
    </row>
    <row r="671" spans="1:3" x14ac:dyDescent="0.25">
      <c r="A671" s="7">
        <v>42884</v>
      </c>
      <c r="B671">
        <v>1496016000</v>
      </c>
      <c r="C671">
        <v>194.17</v>
      </c>
    </row>
    <row r="672" spans="1:3" x14ac:dyDescent="0.25">
      <c r="A672" s="7">
        <v>42885</v>
      </c>
      <c r="B672">
        <v>1496102400</v>
      </c>
      <c r="C672">
        <v>228.58</v>
      </c>
    </row>
    <row r="673" spans="1:3" x14ac:dyDescent="0.25">
      <c r="A673" s="7">
        <v>42886</v>
      </c>
      <c r="B673">
        <v>1496188800</v>
      </c>
      <c r="C673">
        <v>228.64</v>
      </c>
    </row>
    <row r="674" spans="1:3" x14ac:dyDescent="0.25">
      <c r="A674" s="7">
        <v>42887</v>
      </c>
      <c r="B674">
        <v>1496275200</v>
      </c>
      <c r="C674">
        <v>220.7</v>
      </c>
    </row>
    <row r="675" spans="1:3" x14ac:dyDescent="0.25">
      <c r="A675" s="7">
        <v>42888</v>
      </c>
      <c r="B675">
        <v>1496361600</v>
      </c>
      <c r="C675">
        <v>222.04</v>
      </c>
    </row>
    <row r="676" spans="1:3" x14ac:dyDescent="0.25">
      <c r="A676" s="7">
        <v>42889</v>
      </c>
      <c r="B676">
        <v>1496448000</v>
      </c>
      <c r="C676">
        <v>224.3</v>
      </c>
    </row>
    <row r="677" spans="1:3" x14ac:dyDescent="0.25">
      <c r="A677" s="7">
        <v>42890</v>
      </c>
      <c r="B677">
        <v>1496534400</v>
      </c>
      <c r="C677">
        <v>244.96</v>
      </c>
    </row>
    <row r="678" spans="1:3" x14ac:dyDescent="0.25">
      <c r="A678" s="7">
        <v>42891</v>
      </c>
      <c r="B678">
        <v>1496620800</v>
      </c>
      <c r="C678">
        <v>247.75</v>
      </c>
    </row>
    <row r="679" spans="1:3" x14ac:dyDescent="0.25">
      <c r="A679" s="7">
        <v>42892</v>
      </c>
      <c r="B679">
        <v>1496707200</v>
      </c>
      <c r="C679">
        <v>264.26</v>
      </c>
    </row>
    <row r="680" spans="1:3" x14ac:dyDescent="0.25">
      <c r="A680" s="7">
        <v>42893</v>
      </c>
      <c r="B680">
        <v>1496793600</v>
      </c>
      <c r="C680">
        <v>255.77</v>
      </c>
    </row>
    <row r="681" spans="1:3" x14ac:dyDescent="0.25">
      <c r="A681" s="7">
        <v>42894</v>
      </c>
      <c r="B681">
        <v>1496880000</v>
      </c>
      <c r="C681">
        <v>259.41000000000003</v>
      </c>
    </row>
    <row r="682" spans="1:3" x14ac:dyDescent="0.25">
      <c r="A682" s="7">
        <v>42895</v>
      </c>
      <c r="B682">
        <v>1496966400</v>
      </c>
      <c r="C682">
        <v>279.11</v>
      </c>
    </row>
    <row r="683" spans="1:3" x14ac:dyDescent="0.25">
      <c r="A683" s="7">
        <v>42896</v>
      </c>
      <c r="B683">
        <v>1497052800</v>
      </c>
      <c r="C683">
        <v>335.95</v>
      </c>
    </row>
    <row r="684" spans="1:3" x14ac:dyDescent="0.25">
      <c r="A684" s="7">
        <v>42897</v>
      </c>
      <c r="B684">
        <v>1497139200</v>
      </c>
      <c r="C684">
        <v>339.68</v>
      </c>
    </row>
    <row r="685" spans="1:3" x14ac:dyDescent="0.25">
      <c r="A685" s="7">
        <v>42898</v>
      </c>
      <c r="B685">
        <v>1497225600</v>
      </c>
      <c r="C685">
        <v>394.66</v>
      </c>
    </row>
    <row r="686" spans="1:3" x14ac:dyDescent="0.25">
      <c r="A686" s="7">
        <v>42899</v>
      </c>
      <c r="B686">
        <v>1497312000</v>
      </c>
      <c r="C686">
        <v>388.09</v>
      </c>
    </row>
    <row r="687" spans="1:3" x14ac:dyDescent="0.25">
      <c r="A687" s="7">
        <v>42900</v>
      </c>
      <c r="B687">
        <v>1497398400</v>
      </c>
      <c r="C687">
        <v>343.84</v>
      </c>
    </row>
    <row r="688" spans="1:3" x14ac:dyDescent="0.25">
      <c r="A688" s="7">
        <v>42901</v>
      </c>
      <c r="B688">
        <v>1497484800</v>
      </c>
      <c r="C688">
        <v>344.68</v>
      </c>
    </row>
    <row r="689" spans="1:3" x14ac:dyDescent="0.25">
      <c r="A689" s="7">
        <v>42902</v>
      </c>
      <c r="B689">
        <v>1497571200</v>
      </c>
      <c r="C689">
        <v>353.61</v>
      </c>
    </row>
    <row r="690" spans="1:3" x14ac:dyDescent="0.25">
      <c r="A690" s="7">
        <v>42903</v>
      </c>
      <c r="B690">
        <v>1497657600</v>
      </c>
      <c r="C690">
        <v>368.1</v>
      </c>
    </row>
    <row r="691" spans="1:3" x14ac:dyDescent="0.25">
      <c r="A691" s="7">
        <v>42904</v>
      </c>
      <c r="B691">
        <v>1497744000</v>
      </c>
      <c r="C691">
        <v>351.53</v>
      </c>
    </row>
    <row r="692" spans="1:3" x14ac:dyDescent="0.25">
      <c r="A692" s="7">
        <v>42905</v>
      </c>
      <c r="B692">
        <v>1497830400</v>
      </c>
      <c r="C692">
        <v>358.2</v>
      </c>
    </row>
    <row r="693" spans="1:3" x14ac:dyDescent="0.25">
      <c r="A693" s="7">
        <v>42906</v>
      </c>
      <c r="B693">
        <v>1497916800</v>
      </c>
      <c r="C693">
        <v>350.53</v>
      </c>
    </row>
    <row r="694" spans="1:3" x14ac:dyDescent="0.25">
      <c r="A694" s="7">
        <v>42907</v>
      </c>
      <c r="B694">
        <v>1498003200</v>
      </c>
      <c r="C694">
        <v>325.3</v>
      </c>
    </row>
    <row r="695" spans="1:3" x14ac:dyDescent="0.25">
      <c r="A695" s="7">
        <v>42908</v>
      </c>
      <c r="B695">
        <v>1498089600</v>
      </c>
      <c r="C695">
        <v>320.97000000000003</v>
      </c>
    </row>
    <row r="696" spans="1:3" x14ac:dyDescent="0.25">
      <c r="A696" s="7">
        <v>42909</v>
      </c>
      <c r="B696">
        <v>1498176000</v>
      </c>
      <c r="C696">
        <v>326.85000000000002</v>
      </c>
    </row>
    <row r="697" spans="1:3" x14ac:dyDescent="0.25">
      <c r="A697" s="7">
        <v>42910</v>
      </c>
      <c r="B697">
        <v>1498262400</v>
      </c>
      <c r="C697">
        <v>304.54000000000002</v>
      </c>
    </row>
    <row r="698" spans="1:3" x14ac:dyDescent="0.25">
      <c r="A698" s="7">
        <v>42911</v>
      </c>
      <c r="B698">
        <v>1498348800</v>
      </c>
      <c r="C698">
        <v>279.36</v>
      </c>
    </row>
    <row r="699" spans="1:3" x14ac:dyDescent="0.25">
      <c r="A699" s="7">
        <v>42912</v>
      </c>
      <c r="B699">
        <v>1498435200</v>
      </c>
      <c r="C699">
        <v>253.68</v>
      </c>
    </row>
    <row r="700" spans="1:3" x14ac:dyDescent="0.25">
      <c r="A700" s="7">
        <v>42913</v>
      </c>
      <c r="B700">
        <v>1498521600</v>
      </c>
      <c r="C700">
        <v>286.14</v>
      </c>
    </row>
    <row r="701" spans="1:3" x14ac:dyDescent="0.25">
      <c r="A701" s="7">
        <v>42914</v>
      </c>
      <c r="B701">
        <v>1498608000</v>
      </c>
      <c r="C701">
        <v>315.86</v>
      </c>
    </row>
    <row r="702" spans="1:3" x14ac:dyDescent="0.25">
      <c r="A702" s="7">
        <v>42915</v>
      </c>
      <c r="B702">
        <v>1498694400</v>
      </c>
      <c r="C702">
        <v>292.89999999999998</v>
      </c>
    </row>
    <row r="703" spans="1:3" x14ac:dyDescent="0.25">
      <c r="A703" s="7">
        <v>42916</v>
      </c>
      <c r="B703">
        <v>1498780800</v>
      </c>
      <c r="C703">
        <v>280.68</v>
      </c>
    </row>
    <row r="704" spans="1:3" x14ac:dyDescent="0.25">
      <c r="A704" s="7">
        <v>42917</v>
      </c>
      <c r="B704">
        <v>1498867200</v>
      </c>
      <c r="C704">
        <v>261</v>
      </c>
    </row>
    <row r="705" spans="1:3" x14ac:dyDescent="0.25">
      <c r="A705" s="7">
        <v>42918</v>
      </c>
      <c r="B705">
        <v>1498953600</v>
      </c>
      <c r="C705">
        <v>283.99</v>
      </c>
    </row>
    <row r="706" spans="1:3" x14ac:dyDescent="0.25">
      <c r="A706" s="7">
        <v>42919</v>
      </c>
      <c r="B706">
        <v>1499040000</v>
      </c>
      <c r="C706">
        <v>276.41000000000003</v>
      </c>
    </row>
    <row r="707" spans="1:3" x14ac:dyDescent="0.25">
      <c r="A707" s="7">
        <v>42920</v>
      </c>
      <c r="B707">
        <v>1499126400</v>
      </c>
      <c r="C707">
        <v>269.05</v>
      </c>
    </row>
    <row r="708" spans="1:3" x14ac:dyDescent="0.25">
      <c r="A708" s="7">
        <v>42921</v>
      </c>
      <c r="B708">
        <v>1499212800</v>
      </c>
      <c r="C708">
        <v>266</v>
      </c>
    </row>
    <row r="709" spans="1:3" x14ac:dyDescent="0.25">
      <c r="A709" s="7">
        <v>42922</v>
      </c>
      <c r="B709">
        <v>1499299200</v>
      </c>
      <c r="C709">
        <v>265.88</v>
      </c>
    </row>
    <row r="710" spans="1:3" x14ac:dyDescent="0.25">
      <c r="A710" s="7">
        <v>42923</v>
      </c>
      <c r="B710">
        <v>1499385600</v>
      </c>
      <c r="C710">
        <v>240.94</v>
      </c>
    </row>
    <row r="711" spans="1:3" x14ac:dyDescent="0.25">
      <c r="A711" s="7">
        <v>42924</v>
      </c>
      <c r="B711">
        <v>1499472000</v>
      </c>
      <c r="C711">
        <v>245.67</v>
      </c>
    </row>
    <row r="712" spans="1:3" x14ac:dyDescent="0.25">
      <c r="A712" s="7">
        <v>42925</v>
      </c>
      <c r="B712">
        <v>1499558400</v>
      </c>
      <c r="C712">
        <v>237.72</v>
      </c>
    </row>
    <row r="713" spans="1:3" x14ac:dyDescent="0.25">
      <c r="A713" s="7">
        <v>42926</v>
      </c>
      <c r="B713">
        <v>1499644800</v>
      </c>
      <c r="C713">
        <v>205.76</v>
      </c>
    </row>
    <row r="714" spans="1:3" x14ac:dyDescent="0.25">
      <c r="A714" s="7">
        <v>42927</v>
      </c>
      <c r="B714">
        <v>1499731200</v>
      </c>
      <c r="C714">
        <v>190.55</v>
      </c>
    </row>
    <row r="715" spans="1:3" x14ac:dyDescent="0.25">
      <c r="A715" s="7">
        <v>42928</v>
      </c>
      <c r="B715">
        <v>1499817600</v>
      </c>
      <c r="C715">
        <v>224.15</v>
      </c>
    </row>
    <row r="716" spans="1:3" x14ac:dyDescent="0.25">
      <c r="A716" s="7">
        <v>42929</v>
      </c>
      <c r="B716">
        <v>1499904000</v>
      </c>
      <c r="C716">
        <v>205.41</v>
      </c>
    </row>
    <row r="717" spans="1:3" x14ac:dyDescent="0.25">
      <c r="A717" s="7">
        <v>42930</v>
      </c>
      <c r="B717">
        <v>1499990400</v>
      </c>
      <c r="C717">
        <v>197.14</v>
      </c>
    </row>
    <row r="718" spans="1:3" x14ac:dyDescent="0.25">
      <c r="A718" s="7">
        <v>42931</v>
      </c>
      <c r="B718">
        <v>1500076800</v>
      </c>
      <c r="C718">
        <v>169.1</v>
      </c>
    </row>
    <row r="719" spans="1:3" x14ac:dyDescent="0.25">
      <c r="A719" s="7">
        <v>42932</v>
      </c>
      <c r="B719">
        <v>1500163200</v>
      </c>
      <c r="C719">
        <v>155.41999999999999</v>
      </c>
    </row>
    <row r="720" spans="1:3" x14ac:dyDescent="0.25">
      <c r="A720" s="7">
        <v>42933</v>
      </c>
      <c r="B720">
        <v>1500249600</v>
      </c>
      <c r="C720">
        <v>189.97</v>
      </c>
    </row>
    <row r="721" spans="1:3" x14ac:dyDescent="0.25">
      <c r="A721" s="7">
        <v>42934</v>
      </c>
      <c r="B721">
        <v>1500336000</v>
      </c>
      <c r="C721">
        <v>227.09</v>
      </c>
    </row>
    <row r="722" spans="1:3" x14ac:dyDescent="0.25">
      <c r="A722" s="7">
        <v>42935</v>
      </c>
      <c r="B722">
        <v>1500422400</v>
      </c>
      <c r="C722">
        <v>194.41</v>
      </c>
    </row>
    <row r="723" spans="1:3" x14ac:dyDescent="0.25">
      <c r="A723" s="7">
        <v>42936</v>
      </c>
      <c r="B723">
        <v>1500508800</v>
      </c>
      <c r="C723">
        <v>226.33</v>
      </c>
    </row>
    <row r="724" spans="1:3" x14ac:dyDescent="0.25">
      <c r="A724" s="7">
        <v>42937</v>
      </c>
      <c r="B724">
        <v>1500595200</v>
      </c>
      <c r="C724">
        <v>216.33</v>
      </c>
    </row>
    <row r="725" spans="1:3" x14ac:dyDescent="0.25">
      <c r="A725" s="7">
        <v>42938</v>
      </c>
      <c r="B725">
        <v>1500681600</v>
      </c>
      <c r="C725">
        <v>230.47</v>
      </c>
    </row>
    <row r="726" spans="1:3" x14ac:dyDescent="0.25">
      <c r="A726" s="7">
        <v>42939</v>
      </c>
      <c r="B726">
        <v>1500768000</v>
      </c>
      <c r="C726">
        <v>228.32</v>
      </c>
    </row>
    <row r="727" spans="1:3" x14ac:dyDescent="0.25">
      <c r="A727" s="7">
        <v>42940</v>
      </c>
      <c r="B727">
        <v>1500854400</v>
      </c>
      <c r="C727">
        <v>225.48</v>
      </c>
    </row>
    <row r="728" spans="1:3" x14ac:dyDescent="0.25">
      <c r="A728" s="7">
        <v>42941</v>
      </c>
      <c r="B728">
        <v>1500940800</v>
      </c>
      <c r="C728">
        <v>203.59</v>
      </c>
    </row>
    <row r="729" spans="1:3" x14ac:dyDescent="0.25">
      <c r="A729" s="7">
        <v>42942</v>
      </c>
      <c r="B729">
        <v>1501027200</v>
      </c>
      <c r="C729">
        <v>202.88</v>
      </c>
    </row>
    <row r="730" spans="1:3" x14ac:dyDescent="0.25">
      <c r="A730" s="7">
        <v>42943</v>
      </c>
      <c r="B730">
        <v>1501113600</v>
      </c>
      <c r="C730">
        <v>202.93</v>
      </c>
    </row>
    <row r="731" spans="1:3" x14ac:dyDescent="0.25">
      <c r="A731" s="7">
        <v>42944</v>
      </c>
      <c r="B731">
        <v>1501200000</v>
      </c>
      <c r="C731">
        <v>191.21</v>
      </c>
    </row>
    <row r="732" spans="1:3" x14ac:dyDescent="0.25">
      <c r="A732" s="7">
        <v>42945</v>
      </c>
      <c r="B732">
        <v>1501286400</v>
      </c>
      <c r="C732">
        <v>206.14</v>
      </c>
    </row>
    <row r="733" spans="1:3" x14ac:dyDescent="0.25">
      <c r="A733" s="7">
        <v>42946</v>
      </c>
      <c r="B733">
        <v>1501372800</v>
      </c>
      <c r="C733">
        <v>196.78</v>
      </c>
    </row>
    <row r="734" spans="1:3" x14ac:dyDescent="0.25">
      <c r="A734" s="7">
        <v>42947</v>
      </c>
      <c r="B734">
        <v>1501459200</v>
      </c>
      <c r="C734">
        <v>201.33</v>
      </c>
    </row>
    <row r="735" spans="1:3" x14ac:dyDescent="0.25">
      <c r="A735" s="7">
        <v>42948</v>
      </c>
      <c r="B735">
        <v>1501545600</v>
      </c>
      <c r="C735">
        <v>225.9</v>
      </c>
    </row>
    <row r="736" spans="1:3" x14ac:dyDescent="0.25">
      <c r="A736" s="7">
        <v>42949</v>
      </c>
      <c r="B736">
        <v>1501632000</v>
      </c>
      <c r="C736">
        <v>218.12</v>
      </c>
    </row>
    <row r="737" spans="1:3" x14ac:dyDescent="0.25">
      <c r="A737" s="7">
        <v>42950</v>
      </c>
      <c r="B737">
        <v>1501718400</v>
      </c>
      <c r="C737">
        <v>224.39</v>
      </c>
    </row>
    <row r="738" spans="1:3" x14ac:dyDescent="0.25">
      <c r="A738" s="7">
        <v>42951</v>
      </c>
      <c r="B738">
        <v>1501804800</v>
      </c>
      <c r="C738">
        <v>220.6</v>
      </c>
    </row>
    <row r="739" spans="1:3" x14ac:dyDescent="0.25">
      <c r="A739" s="7">
        <v>42952</v>
      </c>
      <c r="B739">
        <v>1501891200</v>
      </c>
      <c r="C739">
        <v>253.09</v>
      </c>
    </row>
    <row r="740" spans="1:3" x14ac:dyDescent="0.25">
      <c r="A740" s="7">
        <v>42953</v>
      </c>
      <c r="B740">
        <v>1501977600</v>
      </c>
      <c r="C740">
        <v>264.56</v>
      </c>
    </row>
    <row r="741" spans="1:3" x14ac:dyDescent="0.25">
      <c r="A741" s="7">
        <v>42954</v>
      </c>
      <c r="B741">
        <v>1502064000</v>
      </c>
      <c r="C741">
        <v>269.94</v>
      </c>
    </row>
    <row r="742" spans="1:3" x14ac:dyDescent="0.25">
      <c r="A742" s="7">
        <v>42955</v>
      </c>
      <c r="B742">
        <v>1502150400</v>
      </c>
      <c r="C742">
        <v>296.51</v>
      </c>
    </row>
    <row r="743" spans="1:3" x14ac:dyDescent="0.25">
      <c r="A743" s="7">
        <v>42956</v>
      </c>
      <c r="B743">
        <v>1502236800</v>
      </c>
      <c r="C743">
        <v>295.27999999999997</v>
      </c>
    </row>
    <row r="744" spans="1:3" x14ac:dyDescent="0.25">
      <c r="A744" s="7">
        <v>42957</v>
      </c>
      <c r="B744">
        <v>1502323200</v>
      </c>
      <c r="C744">
        <v>298.27999999999997</v>
      </c>
    </row>
    <row r="745" spans="1:3" x14ac:dyDescent="0.25">
      <c r="A745" s="7">
        <v>42958</v>
      </c>
      <c r="B745">
        <v>1502409600</v>
      </c>
      <c r="C745">
        <v>309.32</v>
      </c>
    </row>
    <row r="746" spans="1:3" x14ac:dyDescent="0.25">
      <c r="A746" s="7">
        <v>42959</v>
      </c>
      <c r="B746">
        <v>1502496000</v>
      </c>
      <c r="C746">
        <v>308.02</v>
      </c>
    </row>
    <row r="747" spans="1:3" x14ac:dyDescent="0.25">
      <c r="A747" s="7">
        <v>42960</v>
      </c>
      <c r="B747">
        <v>1502582400</v>
      </c>
      <c r="C747">
        <v>296.62</v>
      </c>
    </row>
    <row r="748" spans="1:3" x14ac:dyDescent="0.25">
      <c r="A748" s="7">
        <v>42961</v>
      </c>
      <c r="B748">
        <v>1502668800</v>
      </c>
      <c r="C748">
        <v>299.16000000000003</v>
      </c>
    </row>
    <row r="749" spans="1:3" x14ac:dyDescent="0.25">
      <c r="A749" s="7">
        <v>42962</v>
      </c>
      <c r="B749">
        <v>1502755200</v>
      </c>
      <c r="C749">
        <v>286.52</v>
      </c>
    </row>
    <row r="750" spans="1:3" x14ac:dyDescent="0.25">
      <c r="A750" s="7">
        <v>42963</v>
      </c>
      <c r="B750">
        <v>1502841600</v>
      </c>
      <c r="C750">
        <v>301.38</v>
      </c>
    </row>
    <row r="751" spans="1:3" x14ac:dyDescent="0.25">
      <c r="A751" s="7">
        <v>42964</v>
      </c>
      <c r="B751">
        <v>1502928000</v>
      </c>
      <c r="C751">
        <v>300.3</v>
      </c>
    </row>
    <row r="752" spans="1:3" x14ac:dyDescent="0.25">
      <c r="A752" s="7">
        <v>42965</v>
      </c>
      <c r="B752">
        <v>1503014400</v>
      </c>
      <c r="C752">
        <v>292.62</v>
      </c>
    </row>
    <row r="753" spans="1:3" x14ac:dyDescent="0.25">
      <c r="A753" s="7">
        <v>42966</v>
      </c>
      <c r="B753">
        <v>1503100800</v>
      </c>
      <c r="C753">
        <v>293.02</v>
      </c>
    </row>
    <row r="754" spans="1:3" x14ac:dyDescent="0.25">
      <c r="A754" s="7">
        <v>42967</v>
      </c>
      <c r="B754">
        <v>1503187200</v>
      </c>
      <c r="C754">
        <v>298.2</v>
      </c>
    </row>
    <row r="755" spans="1:3" x14ac:dyDescent="0.25">
      <c r="A755" s="7">
        <v>42968</v>
      </c>
      <c r="B755">
        <v>1503273600</v>
      </c>
      <c r="C755">
        <v>321.85000000000002</v>
      </c>
    </row>
    <row r="756" spans="1:3" x14ac:dyDescent="0.25">
      <c r="A756" s="7">
        <v>42969</v>
      </c>
      <c r="B756">
        <v>1503360000</v>
      </c>
      <c r="C756">
        <v>313.37</v>
      </c>
    </row>
    <row r="757" spans="1:3" x14ac:dyDescent="0.25">
      <c r="A757" s="7">
        <v>42970</v>
      </c>
      <c r="B757">
        <v>1503446400</v>
      </c>
      <c r="C757">
        <v>317.39999999999998</v>
      </c>
    </row>
    <row r="758" spans="1:3" x14ac:dyDescent="0.25">
      <c r="A758" s="7">
        <v>42971</v>
      </c>
      <c r="B758">
        <v>1503532800</v>
      </c>
      <c r="C758">
        <v>325.27999999999997</v>
      </c>
    </row>
    <row r="759" spans="1:3" x14ac:dyDescent="0.25">
      <c r="A759" s="7">
        <v>42972</v>
      </c>
      <c r="B759">
        <v>1503619200</v>
      </c>
      <c r="C759">
        <v>330.06</v>
      </c>
    </row>
    <row r="760" spans="1:3" x14ac:dyDescent="0.25">
      <c r="A760" s="7">
        <v>42973</v>
      </c>
      <c r="B760">
        <v>1503705600</v>
      </c>
      <c r="C760">
        <v>332.86</v>
      </c>
    </row>
    <row r="761" spans="1:3" x14ac:dyDescent="0.25">
      <c r="A761" s="7">
        <v>42974</v>
      </c>
      <c r="B761">
        <v>1503792000</v>
      </c>
      <c r="C761">
        <v>347.88</v>
      </c>
    </row>
    <row r="762" spans="1:3" x14ac:dyDescent="0.25">
      <c r="A762" s="7">
        <v>42975</v>
      </c>
      <c r="B762">
        <v>1503878400</v>
      </c>
      <c r="C762">
        <v>347.66</v>
      </c>
    </row>
    <row r="763" spans="1:3" x14ac:dyDescent="0.25">
      <c r="A763" s="7">
        <v>42976</v>
      </c>
      <c r="B763">
        <v>1503964800</v>
      </c>
      <c r="C763">
        <v>372.35</v>
      </c>
    </row>
    <row r="764" spans="1:3" x14ac:dyDescent="0.25">
      <c r="A764" s="7">
        <v>42977</v>
      </c>
      <c r="B764">
        <v>1504051200</v>
      </c>
      <c r="C764">
        <v>383.86</v>
      </c>
    </row>
    <row r="765" spans="1:3" x14ac:dyDescent="0.25">
      <c r="A765" s="7">
        <v>42978</v>
      </c>
      <c r="B765">
        <v>1504137600</v>
      </c>
      <c r="C765">
        <v>388.33</v>
      </c>
    </row>
    <row r="766" spans="1:3" x14ac:dyDescent="0.25">
      <c r="A766" s="7">
        <v>42979</v>
      </c>
      <c r="B766">
        <v>1504224000</v>
      </c>
      <c r="C766">
        <v>391.42</v>
      </c>
    </row>
    <row r="767" spans="1:3" x14ac:dyDescent="0.25">
      <c r="A767" s="7">
        <v>42980</v>
      </c>
      <c r="B767">
        <v>1504310400</v>
      </c>
      <c r="C767">
        <v>351.03</v>
      </c>
    </row>
    <row r="768" spans="1:3" x14ac:dyDescent="0.25">
      <c r="A768" s="7">
        <v>42981</v>
      </c>
      <c r="B768">
        <v>1504396800</v>
      </c>
      <c r="C768">
        <v>352.45</v>
      </c>
    </row>
    <row r="769" spans="1:3" x14ac:dyDescent="0.25">
      <c r="A769" s="7">
        <v>42982</v>
      </c>
      <c r="B769">
        <v>1504483200</v>
      </c>
      <c r="C769">
        <v>303.7</v>
      </c>
    </row>
    <row r="770" spans="1:3" x14ac:dyDescent="0.25">
      <c r="A770" s="7">
        <v>42983</v>
      </c>
      <c r="B770">
        <v>1504569600</v>
      </c>
      <c r="C770">
        <v>317.94</v>
      </c>
    </row>
    <row r="771" spans="1:3" x14ac:dyDescent="0.25">
      <c r="A771" s="7">
        <v>42984</v>
      </c>
      <c r="B771">
        <v>1504656000</v>
      </c>
      <c r="C771">
        <v>338.92</v>
      </c>
    </row>
    <row r="772" spans="1:3" x14ac:dyDescent="0.25">
      <c r="A772" s="7">
        <v>42985</v>
      </c>
      <c r="B772">
        <v>1504742400</v>
      </c>
      <c r="C772">
        <v>335.37</v>
      </c>
    </row>
    <row r="773" spans="1:3" x14ac:dyDescent="0.25">
      <c r="A773" s="7">
        <v>42986</v>
      </c>
      <c r="B773">
        <v>1504828800</v>
      </c>
      <c r="C773">
        <v>306.72000000000003</v>
      </c>
    </row>
    <row r="774" spans="1:3" x14ac:dyDescent="0.25">
      <c r="A774" s="7">
        <v>42987</v>
      </c>
      <c r="B774">
        <v>1504915200</v>
      </c>
      <c r="C774">
        <v>303.79000000000002</v>
      </c>
    </row>
    <row r="775" spans="1:3" x14ac:dyDescent="0.25">
      <c r="A775" s="7">
        <v>42988</v>
      </c>
      <c r="B775">
        <v>1505001600</v>
      </c>
      <c r="C775">
        <v>299.20999999999998</v>
      </c>
    </row>
    <row r="776" spans="1:3" x14ac:dyDescent="0.25">
      <c r="A776" s="7">
        <v>42989</v>
      </c>
      <c r="B776">
        <v>1505088000</v>
      </c>
      <c r="C776">
        <v>297.95</v>
      </c>
    </row>
    <row r="777" spans="1:3" x14ac:dyDescent="0.25">
      <c r="A777" s="7">
        <v>42990</v>
      </c>
      <c r="B777">
        <v>1505174400</v>
      </c>
      <c r="C777">
        <v>294.10000000000002</v>
      </c>
    </row>
    <row r="778" spans="1:3" x14ac:dyDescent="0.25">
      <c r="A778" s="7">
        <v>42991</v>
      </c>
      <c r="B778">
        <v>1505260800</v>
      </c>
      <c r="C778">
        <v>275.83999999999997</v>
      </c>
    </row>
    <row r="779" spans="1:3" x14ac:dyDescent="0.25">
      <c r="A779" s="7">
        <v>42992</v>
      </c>
      <c r="B779">
        <v>1505347200</v>
      </c>
      <c r="C779">
        <v>223.14</v>
      </c>
    </row>
    <row r="780" spans="1:3" x14ac:dyDescent="0.25">
      <c r="A780" s="7">
        <v>42993</v>
      </c>
      <c r="B780">
        <v>1505433600</v>
      </c>
      <c r="C780">
        <v>259.57</v>
      </c>
    </row>
    <row r="781" spans="1:3" x14ac:dyDescent="0.25">
      <c r="A781" s="7">
        <v>42994</v>
      </c>
      <c r="B781">
        <v>1505520000</v>
      </c>
      <c r="C781">
        <v>254.49</v>
      </c>
    </row>
    <row r="782" spans="1:3" x14ac:dyDescent="0.25">
      <c r="A782" s="7">
        <v>42995</v>
      </c>
      <c r="B782">
        <v>1505606400</v>
      </c>
      <c r="C782">
        <v>258.39999999999998</v>
      </c>
    </row>
    <row r="783" spans="1:3" x14ac:dyDescent="0.25">
      <c r="A783" s="7">
        <v>42996</v>
      </c>
      <c r="B783">
        <v>1505692800</v>
      </c>
      <c r="C783">
        <v>297.52999999999997</v>
      </c>
    </row>
    <row r="784" spans="1:3" x14ac:dyDescent="0.25">
      <c r="A784" s="7">
        <v>42997</v>
      </c>
      <c r="B784">
        <v>1505779200</v>
      </c>
      <c r="C784">
        <v>283</v>
      </c>
    </row>
    <row r="785" spans="1:3" x14ac:dyDescent="0.25">
      <c r="A785" s="7">
        <v>42998</v>
      </c>
      <c r="B785">
        <v>1505865600</v>
      </c>
      <c r="C785">
        <v>283.56</v>
      </c>
    </row>
    <row r="786" spans="1:3" x14ac:dyDescent="0.25">
      <c r="A786" s="7">
        <v>42999</v>
      </c>
      <c r="B786">
        <v>1505952000</v>
      </c>
      <c r="C786">
        <v>257.77</v>
      </c>
    </row>
    <row r="787" spans="1:3" x14ac:dyDescent="0.25">
      <c r="A787" s="7">
        <v>43000</v>
      </c>
      <c r="B787">
        <v>1506038400</v>
      </c>
      <c r="C787">
        <v>262.94</v>
      </c>
    </row>
    <row r="788" spans="1:3" x14ac:dyDescent="0.25">
      <c r="A788" s="7">
        <v>43001</v>
      </c>
      <c r="B788">
        <v>1506124800</v>
      </c>
      <c r="C788">
        <v>286.14</v>
      </c>
    </row>
    <row r="789" spans="1:3" x14ac:dyDescent="0.25">
      <c r="A789" s="7">
        <v>43002</v>
      </c>
      <c r="B789">
        <v>1506211200</v>
      </c>
      <c r="C789">
        <v>282.60000000000002</v>
      </c>
    </row>
    <row r="790" spans="1:3" x14ac:dyDescent="0.25">
      <c r="A790" s="7">
        <v>43003</v>
      </c>
      <c r="B790">
        <v>1506297600</v>
      </c>
      <c r="C790">
        <v>294.89</v>
      </c>
    </row>
    <row r="791" spans="1:3" x14ac:dyDescent="0.25">
      <c r="A791" s="7">
        <v>43004</v>
      </c>
      <c r="B791">
        <v>1506384000</v>
      </c>
      <c r="C791">
        <v>288.64</v>
      </c>
    </row>
    <row r="792" spans="1:3" x14ac:dyDescent="0.25">
      <c r="A792" s="7">
        <v>43005</v>
      </c>
      <c r="B792">
        <v>1506470400</v>
      </c>
      <c r="C792">
        <v>309.97000000000003</v>
      </c>
    </row>
    <row r="793" spans="1:3" x14ac:dyDescent="0.25">
      <c r="A793" s="7">
        <v>43006</v>
      </c>
      <c r="B793">
        <v>1506556800</v>
      </c>
      <c r="C793">
        <v>302.77</v>
      </c>
    </row>
    <row r="794" spans="1:3" x14ac:dyDescent="0.25">
      <c r="A794" s="7">
        <v>43007</v>
      </c>
      <c r="B794">
        <v>1506643200</v>
      </c>
      <c r="C794">
        <v>292.58</v>
      </c>
    </row>
    <row r="795" spans="1:3" x14ac:dyDescent="0.25">
      <c r="A795" s="7">
        <v>43008</v>
      </c>
      <c r="B795">
        <v>1506729600</v>
      </c>
      <c r="C795">
        <v>302.77</v>
      </c>
    </row>
    <row r="796" spans="1:3" x14ac:dyDescent="0.25">
      <c r="A796" s="7">
        <v>43009</v>
      </c>
      <c r="B796">
        <v>1506816000</v>
      </c>
      <c r="C796">
        <v>303.95</v>
      </c>
    </row>
    <row r="797" spans="1:3" x14ac:dyDescent="0.25">
      <c r="A797" s="7">
        <v>43010</v>
      </c>
      <c r="B797">
        <v>1506902400</v>
      </c>
      <c r="C797">
        <v>296.81</v>
      </c>
    </row>
    <row r="798" spans="1:3" x14ac:dyDescent="0.25">
      <c r="A798" s="7">
        <v>43011</v>
      </c>
      <c r="B798">
        <v>1506988800</v>
      </c>
      <c r="C798">
        <v>291.81</v>
      </c>
    </row>
    <row r="799" spans="1:3" x14ac:dyDescent="0.25">
      <c r="A799" s="7">
        <v>43012</v>
      </c>
      <c r="B799">
        <v>1507075200</v>
      </c>
      <c r="C799">
        <v>291.68</v>
      </c>
    </row>
    <row r="800" spans="1:3" x14ac:dyDescent="0.25">
      <c r="A800" s="7">
        <v>43013</v>
      </c>
      <c r="B800">
        <v>1507161600</v>
      </c>
      <c r="C800">
        <v>294.99</v>
      </c>
    </row>
    <row r="801" spans="1:3" x14ac:dyDescent="0.25">
      <c r="A801" s="7">
        <v>43014</v>
      </c>
      <c r="B801">
        <v>1507248000</v>
      </c>
      <c r="C801">
        <v>308.33</v>
      </c>
    </row>
    <row r="802" spans="1:3" x14ac:dyDescent="0.25">
      <c r="A802" s="7">
        <v>43015</v>
      </c>
      <c r="B802">
        <v>1507334400</v>
      </c>
      <c r="C802">
        <v>311.26</v>
      </c>
    </row>
    <row r="803" spans="1:3" x14ac:dyDescent="0.25">
      <c r="A803" s="7">
        <v>43016</v>
      </c>
      <c r="B803">
        <v>1507420800</v>
      </c>
      <c r="C803">
        <v>309.49</v>
      </c>
    </row>
    <row r="804" spans="1:3" x14ac:dyDescent="0.25">
      <c r="A804" s="7">
        <v>43017</v>
      </c>
      <c r="B804">
        <v>1507507200</v>
      </c>
      <c r="C804">
        <v>296.95</v>
      </c>
    </row>
    <row r="805" spans="1:3" x14ac:dyDescent="0.25">
      <c r="A805" s="7">
        <v>43018</v>
      </c>
      <c r="B805">
        <v>1507593600</v>
      </c>
      <c r="C805">
        <v>298.45999999999998</v>
      </c>
    </row>
    <row r="806" spans="1:3" x14ac:dyDescent="0.25">
      <c r="A806" s="7">
        <v>43019</v>
      </c>
      <c r="B806">
        <v>1507680000</v>
      </c>
      <c r="C806">
        <v>302.86</v>
      </c>
    </row>
    <row r="807" spans="1:3" x14ac:dyDescent="0.25">
      <c r="A807" s="7">
        <v>43020</v>
      </c>
      <c r="B807">
        <v>1507766400</v>
      </c>
      <c r="C807">
        <v>302.89</v>
      </c>
    </row>
    <row r="808" spans="1:3" x14ac:dyDescent="0.25">
      <c r="A808" s="7">
        <v>43021</v>
      </c>
      <c r="B808">
        <v>1507852800</v>
      </c>
      <c r="C808">
        <v>336.83</v>
      </c>
    </row>
    <row r="809" spans="1:3" x14ac:dyDescent="0.25">
      <c r="A809" s="7">
        <v>43022</v>
      </c>
      <c r="B809">
        <v>1507939200</v>
      </c>
      <c r="C809">
        <v>338.81</v>
      </c>
    </row>
    <row r="810" spans="1:3" x14ac:dyDescent="0.25">
      <c r="A810" s="7">
        <v>43023</v>
      </c>
      <c r="B810">
        <v>1508025600</v>
      </c>
      <c r="C810">
        <v>336.58</v>
      </c>
    </row>
    <row r="811" spans="1:3" x14ac:dyDescent="0.25">
      <c r="A811" s="7">
        <v>43024</v>
      </c>
      <c r="B811">
        <v>1508112000</v>
      </c>
      <c r="C811">
        <v>334.23</v>
      </c>
    </row>
    <row r="812" spans="1:3" x14ac:dyDescent="0.25">
      <c r="A812" s="7">
        <v>43025</v>
      </c>
      <c r="B812">
        <v>1508198400</v>
      </c>
      <c r="C812">
        <v>316.14</v>
      </c>
    </row>
    <row r="813" spans="1:3" x14ac:dyDescent="0.25">
      <c r="A813" s="7">
        <v>43026</v>
      </c>
      <c r="B813">
        <v>1508284800</v>
      </c>
      <c r="C813">
        <v>313.54000000000002</v>
      </c>
    </row>
    <row r="814" spans="1:3" x14ac:dyDescent="0.25">
      <c r="A814" s="7">
        <v>43027</v>
      </c>
      <c r="B814">
        <v>1508371200</v>
      </c>
      <c r="C814">
        <v>307.41000000000003</v>
      </c>
    </row>
    <row r="815" spans="1:3" x14ac:dyDescent="0.25">
      <c r="A815" s="7">
        <v>43028</v>
      </c>
      <c r="B815">
        <v>1508457600</v>
      </c>
      <c r="C815">
        <v>303.08</v>
      </c>
    </row>
    <row r="816" spans="1:3" x14ac:dyDescent="0.25">
      <c r="A816" s="7">
        <v>43029</v>
      </c>
      <c r="B816">
        <v>1508544000</v>
      </c>
      <c r="C816">
        <v>299.55</v>
      </c>
    </row>
    <row r="817" spans="1:3" x14ac:dyDescent="0.25">
      <c r="A817" s="7">
        <v>43030</v>
      </c>
      <c r="B817">
        <v>1508630400</v>
      </c>
      <c r="C817">
        <v>294.02999999999997</v>
      </c>
    </row>
    <row r="818" spans="1:3" x14ac:dyDescent="0.25">
      <c r="A818" s="7">
        <v>43031</v>
      </c>
      <c r="B818">
        <v>1508716800</v>
      </c>
      <c r="C818">
        <v>285.27</v>
      </c>
    </row>
    <row r="819" spans="1:3" x14ac:dyDescent="0.25">
      <c r="A819" s="7">
        <v>43032</v>
      </c>
      <c r="B819">
        <v>1508803200</v>
      </c>
      <c r="C819">
        <v>296.5</v>
      </c>
    </row>
    <row r="820" spans="1:3" x14ac:dyDescent="0.25">
      <c r="A820" s="7">
        <v>43033</v>
      </c>
      <c r="B820">
        <v>1508889600</v>
      </c>
      <c r="C820">
        <v>296.35000000000002</v>
      </c>
    </row>
    <row r="821" spans="1:3" x14ac:dyDescent="0.25">
      <c r="A821" s="7">
        <v>43034</v>
      </c>
      <c r="B821">
        <v>1508976000</v>
      </c>
      <c r="C821">
        <v>295.54000000000002</v>
      </c>
    </row>
    <row r="822" spans="1:3" x14ac:dyDescent="0.25">
      <c r="A822" s="7">
        <v>43035</v>
      </c>
      <c r="B822">
        <v>1509062400</v>
      </c>
      <c r="C822">
        <v>296.36</v>
      </c>
    </row>
    <row r="823" spans="1:3" x14ac:dyDescent="0.25">
      <c r="A823" s="7">
        <v>43036</v>
      </c>
      <c r="B823">
        <v>1509148800</v>
      </c>
      <c r="C823">
        <v>293.35000000000002</v>
      </c>
    </row>
    <row r="824" spans="1:3" x14ac:dyDescent="0.25">
      <c r="A824" s="7">
        <v>43037</v>
      </c>
      <c r="B824">
        <v>1509235200</v>
      </c>
      <c r="C824">
        <v>304.04000000000002</v>
      </c>
    </row>
    <row r="825" spans="1:3" x14ac:dyDescent="0.25">
      <c r="A825" s="7">
        <v>43038</v>
      </c>
      <c r="B825">
        <v>1509321600</v>
      </c>
      <c r="C825">
        <v>306.8</v>
      </c>
    </row>
    <row r="826" spans="1:3" x14ac:dyDescent="0.25">
      <c r="A826" s="7">
        <v>43039</v>
      </c>
      <c r="B826">
        <v>1509408000</v>
      </c>
      <c r="C826">
        <v>303.64</v>
      </c>
    </row>
    <row r="827" spans="1:3" x14ac:dyDescent="0.25">
      <c r="A827" s="7">
        <v>43040</v>
      </c>
      <c r="B827">
        <v>1509494400</v>
      </c>
      <c r="C827">
        <v>289.42</v>
      </c>
    </row>
    <row r="828" spans="1:3" x14ac:dyDescent="0.25">
      <c r="A828" s="7">
        <v>43041</v>
      </c>
      <c r="B828">
        <v>1509580800</v>
      </c>
      <c r="C828">
        <v>284.92</v>
      </c>
    </row>
    <row r="829" spans="1:3" x14ac:dyDescent="0.25">
      <c r="A829" s="7">
        <v>43042</v>
      </c>
      <c r="B829">
        <v>1509667200</v>
      </c>
      <c r="C829">
        <v>304.51</v>
      </c>
    </row>
    <row r="830" spans="1:3" x14ac:dyDescent="0.25">
      <c r="A830" s="7">
        <v>43043</v>
      </c>
      <c r="B830">
        <v>1509753600</v>
      </c>
      <c r="C830">
        <v>300.04000000000002</v>
      </c>
    </row>
    <row r="831" spans="1:3" x14ac:dyDescent="0.25">
      <c r="A831" s="7">
        <v>43044</v>
      </c>
      <c r="B831">
        <v>1509840000</v>
      </c>
      <c r="C831">
        <v>296.23</v>
      </c>
    </row>
    <row r="832" spans="1:3" x14ac:dyDescent="0.25">
      <c r="A832" s="7">
        <v>43045</v>
      </c>
      <c r="B832">
        <v>1509926400</v>
      </c>
      <c r="C832">
        <v>296.82</v>
      </c>
    </row>
    <row r="833" spans="1:3" x14ac:dyDescent="0.25">
      <c r="A833" s="7">
        <v>43046</v>
      </c>
      <c r="B833">
        <v>1510012800</v>
      </c>
      <c r="C833">
        <v>291.83999999999997</v>
      </c>
    </row>
    <row r="834" spans="1:3" x14ac:dyDescent="0.25">
      <c r="A834" s="7">
        <v>43047</v>
      </c>
      <c r="B834">
        <v>1510099200</v>
      </c>
      <c r="C834">
        <v>307.35000000000002</v>
      </c>
    </row>
    <row r="835" spans="1:3" x14ac:dyDescent="0.25">
      <c r="A835" s="7">
        <v>43048</v>
      </c>
      <c r="B835">
        <v>1510185600</v>
      </c>
      <c r="C835">
        <v>319.66000000000003</v>
      </c>
    </row>
    <row r="836" spans="1:3" x14ac:dyDescent="0.25">
      <c r="A836" s="7">
        <v>43049</v>
      </c>
      <c r="B836">
        <v>1510272000</v>
      </c>
      <c r="C836">
        <v>296.86</v>
      </c>
    </row>
    <row r="837" spans="1:3" x14ac:dyDescent="0.25">
      <c r="A837" s="7">
        <v>43050</v>
      </c>
      <c r="B837">
        <v>1510358400</v>
      </c>
      <c r="C837">
        <v>314.23</v>
      </c>
    </row>
    <row r="838" spans="1:3" x14ac:dyDescent="0.25">
      <c r="A838" s="7">
        <v>43051</v>
      </c>
      <c r="B838">
        <v>1510444800</v>
      </c>
      <c r="C838">
        <v>306.02</v>
      </c>
    </row>
    <row r="839" spans="1:3" x14ac:dyDescent="0.25">
      <c r="A839" s="7">
        <v>43052</v>
      </c>
      <c r="B839">
        <v>1510531200</v>
      </c>
      <c r="C839">
        <v>314.60000000000002</v>
      </c>
    </row>
    <row r="840" spans="1:3" x14ac:dyDescent="0.25">
      <c r="A840" s="7">
        <v>43053</v>
      </c>
      <c r="B840">
        <v>1510617600</v>
      </c>
      <c r="C840">
        <v>334.72</v>
      </c>
    </row>
    <row r="841" spans="1:3" x14ac:dyDescent="0.25">
      <c r="A841" s="7">
        <v>43054</v>
      </c>
      <c r="B841">
        <v>1510704000</v>
      </c>
      <c r="C841">
        <v>331.2</v>
      </c>
    </row>
    <row r="842" spans="1:3" x14ac:dyDescent="0.25">
      <c r="A842" s="7">
        <v>43055</v>
      </c>
      <c r="B842">
        <v>1510790400</v>
      </c>
      <c r="C842">
        <v>330.32</v>
      </c>
    </row>
    <row r="843" spans="1:3" x14ac:dyDescent="0.25">
      <c r="A843" s="7">
        <v>43056</v>
      </c>
      <c r="B843">
        <v>1510876800</v>
      </c>
      <c r="C843">
        <v>331.72</v>
      </c>
    </row>
    <row r="844" spans="1:3" x14ac:dyDescent="0.25">
      <c r="A844" s="7">
        <v>43057</v>
      </c>
      <c r="B844">
        <v>1510963200</v>
      </c>
      <c r="C844">
        <v>346.65</v>
      </c>
    </row>
    <row r="845" spans="1:3" x14ac:dyDescent="0.25">
      <c r="A845" s="7">
        <v>43058</v>
      </c>
      <c r="B845">
        <v>1511049600</v>
      </c>
      <c r="C845">
        <v>354.6</v>
      </c>
    </row>
    <row r="846" spans="1:3" x14ac:dyDescent="0.25">
      <c r="A846" s="7">
        <v>43059</v>
      </c>
      <c r="B846">
        <v>1511136000</v>
      </c>
      <c r="C846">
        <v>367.71</v>
      </c>
    </row>
    <row r="847" spans="1:3" x14ac:dyDescent="0.25">
      <c r="A847" s="7">
        <v>43060</v>
      </c>
      <c r="B847">
        <v>1511222400</v>
      </c>
      <c r="C847">
        <v>360.52</v>
      </c>
    </row>
    <row r="848" spans="1:3" x14ac:dyDescent="0.25">
      <c r="A848" s="7">
        <v>43061</v>
      </c>
      <c r="B848">
        <v>1511308800</v>
      </c>
      <c r="C848">
        <v>380.84</v>
      </c>
    </row>
    <row r="849" spans="1:3" x14ac:dyDescent="0.25">
      <c r="A849" s="7">
        <v>43062</v>
      </c>
      <c r="B849">
        <v>1511395200</v>
      </c>
      <c r="C849">
        <v>406.57</v>
      </c>
    </row>
    <row r="850" spans="1:3" x14ac:dyDescent="0.25">
      <c r="A850" s="7">
        <v>43063</v>
      </c>
      <c r="B850">
        <v>1511481600</v>
      </c>
      <c r="C850">
        <v>470.43</v>
      </c>
    </row>
    <row r="851" spans="1:3" x14ac:dyDescent="0.25">
      <c r="A851" s="7">
        <v>43064</v>
      </c>
      <c r="B851">
        <v>1511568000</v>
      </c>
      <c r="C851">
        <v>464.61</v>
      </c>
    </row>
    <row r="852" spans="1:3" x14ac:dyDescent="0.25">
      <c r="A852" s="7">
        <v>43065</v>
      </c>
      <c r="B852">
        <v>1511654400</v>
      </c>
      <c r="C852">
        <v>470.54</v>
      </c>
    </row>
    <row r="853" spans="1:3" x14ac:dyDescent="0.25">
      <c r="A853" s="7">
        <v>43066</v>
      </c>
      <c r="B853">
        <v>1511740800</v>
      </c>
      <c r="C853">
        <v>475.24</v>
      </c>
    </row>
    <row r="854" spans="1:3" x14ac:dyDescent="0.25">
      <c r="A854" s="7">
        <v>43067</v>
      </c>
      <c r="B854">
        <v>1511827200</v>
      </c>
      <c r="C854">
        <v>466.27</v>
      </c>
    </row>
    <row r="855" spans="1:3" x14ac:dyDescent="0.25">
      <c r="A855" s="7">
        <v>43068</v>
      </c>
      <c r="B855">
        <v>1511913600</v>
      </c>
      <c r="C855">
        <v>427.42</v>
      </c>
    </row>
    <row r="856" spans="1:3" x14ac:dyDescent="0.25">
      <c r="A856" s="7">
        <v>43069</v>
      </c>
      <c r="B856">
        <v>1512000000</v>
      </c>
      <c r="C856">
        <v>434.85</v>
      </c>
    </row>
    <row r="857" spans="1:3" x14ac:dyDescent="0.25">
      <c r="A857" s="7">
        <v>43070</v>
      </c>
      <c r="B857">
        <v>1512086400</v>
      </c>
      <c r="C857">
        <v>461.58</v>
      </c>
    </row>
    <row r="858" spans="1:3" x14ac:dyDescent="0.25">
      <c r="A858" s="7">
        <v>43071</v>
      </c>
      <c r="B858">
        <v>1512172800</v>
      </c>
      <c r="C858">
        <v>457.96</v>
      </c>
    </row>
    <row r="859" spans="1:3" x14ac:dyDescent="0.25">
      <c r="A859" s="7">
        <v>43072</v>
      </c>
      <c r="B859">
        <v>1512259200</v>
      </c>
      <c r="C859">
        <v>462.81</v>
      </c>
    </row>
    <row r="860" spans="1:3" x14ac:dyDescent="0.25">
      <c r="A860" s="7">
        <v>43073</v>
      </c>
      <c r="B860">
        <v>1512345600</v>
      </c>
      <c r="C860">
        <v>466.93</v>
      </c>
    </row>
    <row r="861" spans="1:3" x14ac:dyDescent="0.25">
      <c r="A861" s="7">
        <v>43074</v>
      </c>
      <c r="B861">
        <v>1512432000</v>
      </c>
      <c r="C861">
        <v>453.96</v>
      </c>
    </row>
    <row r="862" spans="1:3" x14ac:dyDescent="0.25">
      <c r="A862" s="7">
        <v>43075</v>
      </c>
      <c r="B862">
        <v>1512518400</v>
      </c>
      <c r="C862">
        <v>422.48</v>
      </c>
    </row>
    <row r="863" spans="1:3" x14ac:dyDescent="0.25">
      <c r="A863" s="7">
        <v>43076</v>
      </c>
      <c r="B863">
        <v>1512604800</v>
      </c>
      <c r="C863">
        <v>421.15</v>
      </c>
    </row>
    <row r="864" spans="1:3" x14ac:dyDescent="0.25">
      <c r="A864" s="7">
        <v>43077</v>
      </c>
      <c r="B864">
        <v>1512691200</v>
      </c>
      <c r="C864">
        <v>451.74</v>
      </c>
    </row>
    <row r="865" spans="1:3" x14ac:dyDescent="0.25">
      <c r="A865" s="7">
        <v>43078</v>
      </c>
      <c r="B865">
        <v>1512777600</v>
      </c>
      <c r="C865">
        <v>472.86</v>
      </c>
    </row>
    <row r="866" spans="1:3" x14ac:dyDescent="0.25">
      <c r="A866" s="7">
        <v>43079</v>
      </c>
      <c r="B866">
        <v>1512864000</v>
      </c>
      <c r="C866">
        <v>436.49</v>
      </c>
    </row>
    <row r="867" spans="1:3" x14ac:dyDescent="0.25">
      <c r="A867" s="7">
        <v>43080</v>
      </c>
      <c r="B867">
        <v>1512950400</v>
      </c>
      <c r="C867">
        <v>513.29</v>
      </c>
    </row>
    <row r="868" spans="1:3" x14ac:dyDescent="0.25">
      <c r="A868" s="7">
        <v>43081</v>
      </c>
      <c r="B868">
        <v>1513036800</v>
      </c>
      <c r="C868">
        <v>656.52</v>
      </c>
    </row>
    <row r="869" spans="1:3" x14ac:dyDescent="0.25">
      <c r="A869" s="7">
        <v>43082</v>
      </c>
      <c r="B869">
        <v>1513123200</v>
      </c>
      <c r="C869">
        <v>699.09</v>
      </c>
    </row>
    <row r="870" spans="1:3" x14ac:dyDescent="0.25">
      <c r="A870" s="7">
        <v>43083</v>
      </c>
      <c r="B870">
        <v>1513209600</v>
      </c>
      <c r="C870">
        <v>693.58</v>
      </c>
    </row>
    <row r="871" spans="1:3" x14ac:dyDescent="0.25">
      <c r="A871" s="7">
        <v>43084</v>
      </c>
      <c r="B871">
        <v>1513296000</v>
      </c>
      <c r="C871">
        <v>684.27</v>
      </c>
    </row>
    <row r="872" spans="1:3" x14ac:dyDescent="0.25">
      <c r="A872" s="7">
        <v>43085</v>
      </c>
      <c r="B872">
        <v>1513382400</v>
      </c>
      <c r="C872">
        <v>692.83</v>
      </c>
    </row>
    <row r="873" spans="1:3" x14ac:dyDescent="0.25">
      <c r="A873" s="7">
        <v>43086</v>
      </c>
      <c r="B873">
        <v>1513468800</v>
      </c>
      <c r="C873">
        <v>717.71</v>
      </c>
    </row>
    <row r="874" spans="1:3" x14ac:dyDescent="0.25">
      <c r="A874" s="7">
        <v>43087</v>
      </c>
      <c r="B874">
        <v>1513555200</v>
      </c>
      <c r="C874">
        <v>785.99</v>
      </c>
    </row>
    <row r="875" spans="1:3" x14ac:dyDescent="0.25">
      <c r="A875" s="7">
        <v>43088</v>
      </c>
      <c r="B875">
        <v>1513641600</v>
      </c>
      <c r="C875">
        <v>812.5</v>
      </c>
    </row>
    <row r="876" spans="1:3" x14ac:dyDescent="0.25">
      <c r="A876" s="7">
        <v>43089</v>
      </c>
      <c r="B876">
        <v>1513728000</v>
      </c>
      <c r="C876">
        <v>799.17</v>
      </c>
    </row>
    <row r="877" spans="1:3" x14ac:dyDescent="0.25">
      <c r="A877" s="7">
        <v>43090</v>
      </c>
      <c r="B877">
        <v>1513814400</v>
      </c>
      <c r="C877">
        <v>789.39</v>
      </c>
    </row>
    <row r="878" spans="1:3" x14ac:dyDescent="0.25">
      <c r="A878" s="7">
        <v>43091</v>
      </c>
      <c r="B878">
        <v>1513900800</v>
      </c>
      <c r="C878">
        <v>657.83</v>
      </c>
    </row>
    <row r="879" spans="1:3" x14ac:dyDescent="0.25">
      <c r="A879" s="7">
        <v>43092</v>
      </c>
      <c r="B879">
        <v>1513987200</v>
      </c>
      <c r="C879">
        <v>700.44</v>
      </c>
    </row>
    <row r="880" spans="1:3" x14ac:dyDescent="0.25">
      <c r="A880" s="7">
        <v>43093</v>
      </c>
      <c r="B880">
        <v>1514073600</v>
      </c>
      <c r="C880">
        <v>675.91</v>
      </c>
    </row>
    <row r="881" spans="1:3" x14ac:dyDescent="0.25">
      <c r="A881" s="7">
        <v>43094</v>
      </c>
      <c r="B881">
        <v>1514160000</v>
      </c>
      <c r="C881">
        <v>723.14</v>
      </c>
    </row>
    <row r="882" spans="1:3" x14ac:dyDescent="0.25">
      <c r="A882" s="7">
        <v>43095</v>
      </c>
      <c r="B882">
        <v>1514246400</v>
      </c>
      <c r="C882">
        <v>753.4</v>
      </c>
    </row>
    <row r="883" spans="1:3" x14ac:dyDescent="0.25">
      <c r="A883" s="7">
        <v>43096</v>
      </c>
      <c r="B883">
        <v>1514332800</v>
      </c>
      <c r="C883">
        <v>739.94</v>
      </c>
    </row>
    <row r="884" spans="1:3" x14ac:dyDescent="0.25">
      <c r="A884" s="7">
        <v>43097</v>
      </c>
      <c r="B884">
        <v>1514419200</v>
      </c>
      <c r="C884">
        <v>716.69</v>
      </c>
    </row>
    <row r="885" spans="1:3" x14ac:dyDescent="0.25">
      <c r="A885" s="7">
        <v>43098</v>
      </c>
      <c r="B885">
        <v>1514505600</v>
      </c>
      <c r="C885">
        <v>739.6</v>
      </c>
    </row>
    <row r="886" spans="1:3" x14ac:dyDescent="0.25">
      <c r="A886" s="7">
        <v>43099</v>
      </c>
      <c r="B886">
        <v>1514592000</v>
      </c>
      <c r="C886">
        <v>692.99</v>
      </c>
    </row>
    <row r="887" spans="1:3" x14ac:dyDescent="0.25">
      <c r="A887" s="7">
        <v>43100</v>
      </c>
      <c r="B887">
        <v>1514678400</v>
      </c>
      <c r="C887">
        <v>741.13</v>
      </c>
    </row>
    <row r="888" spans="1:3" x14ac:dyDescent="0.25">
      <c r="A888" s="7">
        <v>43101</v>
      </c>
      <c r="B888">
        <v>1514764800</v>
      </c>
      <c r="C888">
        <v>756.2</v>
      </c>
    </row>
    <row r="889" spans="1:3" x14ac:dyDescent="0.25">
      <c r="A889" s="7">
        <v>43102</v>
      </c>
      <c r="B889">
        <v>1514851200</v>
      </c>
      <c r="C889">
        <v>861.97</v>
      </c>
    </row>
    <row r="890" spans="1:3" x14ac:dyDescent="0.25">
      <c r="A890" s="7">
        <v>43103</v>
      </c>
      <c r="B890">
        <v>1514937600</v>
      </c>
      <c r="C890">
        <v>941.1</v>
      </c>
    </row>
    <row r="891" spans="1:3" x14ac:dyDescent="0.25">
      <c r="A891" s="7">
        <v>43104</v>
      </c>
      <c r="B891">
        <v>1515024000</v>
      </c>
      <c r="C891">
        <v>944.83</v>
      </c>
    </row>
    <row r="892" spans="1:3" x14ac:dyDescent="0.25">
      <c r="A892" s="7">
        <v>43105</v>
      </c>
      <c r="B892">
        <v>1515110400</v>
      </c>
      <c r="C892">
        <v>967.13</v>
      </c>
    </row>
    <row r="893" spans="1:3" x14ac:dyDescent="0.25">
      <c r="A893" s="7">
        <v>43106</v>
      </c>
      <c r="B893">
        <v>1515196800</v>
      </c>
      <c r="C893">
        <v>1006.41</v>
      </c>
    </row>
    <row r="894" spans="1:3" x14ac:dyDescent="0.25">
      <c r="A894" s="7">
        <v>43107</v>
      </c>
      <c r="B894">
        <v>1515283200</v>
      </c>
      <c r="C894">
        <v>1117.75</v>
      </c>
    </row>
    <row r="895" spans="1:3" x14ac:dyDescent="0.25">
      <c r="A895" s="7">
        <v>43108</v>
      </c>
      <c r="B895">
        <v>1515369600</v>
      </c>
      <c r="C895">
        <v>1136.1099999999999</v>
      </c>
    </row>
    <row r="896" spans="1:3" x14ac:dyDescent="0.25">
      <c r="A896" s="7">
        <v>43109</v>
      </c>
      <c r="B896">
        <v>1515456000</v>
      </c>
      <c r="C896">
        <v>1289.24</v>
      </c>
    </row>
    <row r="897" spans="1:3" x14ac:dyDescent="0.25">
      <c r="A897" s="7">
        <v>43110</v>
      </c>
      <c r="B897">
        <v>1515542400</v>
      </c>
      <c r="C897">
        <v>1248.99</v>
      </c>
    </row>
    <row r="898" spans="1:3" x14ac:dyDescent="0.25">
      <c r="A898" s="7">
        <v>43111</v>
      </c>
      <c r="B898">
        <v>1515628800</v>
      </c>
      <c r="C898">
        <v>1139.32</v>
      </c>
    </row>
    <row r="899" spans="1:3" x14ac:dyDescent="0.25">
      <c r="A899" s="7">
        <v>43112</v>
      </c>
      <c r="B899">
        <v>1515715200</v>
      </c>
      <c r="C899">
        <v>1261.03</v>
      </c>
    </row>
    <row r="900" spans="1:3" x14ac:dyDescent="0.25">
      <c r="A900" s="7">
        <v>43113</v>
      </c>
      <c r="B900">
        <v>1515801600</v>
      </c>
      <c r="C900">
        <v>1385.02</v>
      </c>
    </row>
    <row r="901" spans="1:3" x14ac:dyDescent="0.25">
      <c r="A901" s="7">
        <v>43114</v>
      </c>
      <c r="B901">
        <v>1515888000</v>
      </c>
      <c r="C901">
        <v>1359.48</v>
      </c>
    </row>
    <row r="902" spans="1:3" x14ac:dyDescent="0.25">
      <c r="A902" s="7">
        <v>43115</v>
      </c>
      <c r="B902">
        <v>1515974400</v>
      </c>
      <c r="C902">
        <v>1278.69</v>
      </c>
    </row>
    <row r="903" spans="1:3" x14ac:dyDescent="0.25">
      <c r="A903" s="7">
        <v>43116</v>
      </c>
      <c r="B903">
        <v>1516060800</v>
      </c>
      <c r="C903">
        <v>1050.26</v>
      </c>
    </row>
    <row r="904" spans="1:3" x14ac:dyDescent="0.25">
      <c r="A904" s="7">
        <v>43117</v>
      </c>
      <c r="B904">
        <v>1516147200</v>
      </c>
      <c r="C904">
        <v>1024.69</v>
      </c>
    </row>
    <row r="905" spans="1:3" x14ac:dyDescent="0.25">
      <c r="A905" s="7">
        <v>43118</v>
      </c>
      <c r="B905">
        <v>1516233600</v>
      </c>
      <c r="C905">
        <v>1012.97</v>
      </c>
    </row>
    <row r="906" spans="1:3" x14ac:dyDescent="0.25">
      <c r="A906" s="7">
        <v>43119</v>
      </c>
      <c r="B906">
        <v>1516320000</v>
      </c>
      <c r="C906">
        <v>1037.3599999999999</v>
      </c>
    </row>
    <row r="907" spans="1:3" x14ac:dyDescent="0.25">
      <c r="A907" s="7">
        <v>43120</v>
      </c>
      <c r="B907">
        <v>1516406400</v>
      </c>
      <c r="C907">
        <v>1150.5</v>
      </c>
    </row>
    <row r="908" spans="1:3" x14ac:dyDescent="0.25">
      <c r="A908" s="7">
        <v>43121</v>
      </c>
      <c r="B908">
        <v>1516492800</v>
      </c>
      <c r="C908">
        <v>1049.0899999999999</v>
      </c>
    </row>
    <row r="909" spans="1:3" x14ac:dyDescent="0.25">
      <c r="A909" s="7">
        <v>43122</v>
      </c>
      <c r="B909">
        <v>1516579200</v>
      </c>
      <c r="C909">
        <v>999.64</v>
      </c>
    </row>
    <row r="910" spans="1:3" x14ac:dyDescent="0.25">
      <c r="A910" s="7">
        <v>43123</v>
      </c>
      <c r="B910">
        <v>1516665600</v>
      </c>
      <c r="C910">
        <v>984.47</v>
      </c>
    </row>
    <row r="911" spans="1:3" x14ac:dyDescent="0.25">
      <c r="A911" s="7">
        <v>43124</v>
      </c>
      <c r="B911">
        <v>1516752000</v>
      </c>
      <c r="C911">
        <v>1061.78</v>
      </c>
    </row>
    <row r="912" spans="1:3" x14ac:dyDescent="0.25">
      <c r="A912" s="7">
        <v>43125</v>
      </c>
      <c r="B912">
        <v>1516838400</v>
      </c>
      <c r="C912">
        <v>1046.3699999999999</v>
      </c>
    </row>
    <row r="913" spans="1:3" x14ac:dyDescent="0.25">
      <c r="A913" s="7">
        <v>43126</v>
      </c>
      <c r="B913">
        <v>1516924800</v>
      </c>
      <c r="C913">
        <v>1048.58</v>
      </c>
    </row>
    <row r="914" spans="1:3" x14ac:dyDescent="0.25">
      <c r="A914" s="7">
        <v>43127</v>
      </c>
      <c r="B914">
        <v>1517011200</v>
      </c>
      <c r="C914">
        <v>1109.08</v>
      </c>
    </row>
    <row r="915" spans="1:3" x14ac:dyDescent="0.25">
      <c r="A915" s="7">
        <v>43128</v>
      </c>
      <c r="B915">
        <v>1517097600</v>
      </c>
      <c r="C915">
        <v>1231.58</v>
      </c>
    </row>
    <row r="916" spans="1:3" x14ac:dyDescent="0.25">
      <c r="A916" s="7">
        <v>43129</v>
      </c>
      <c r="B916">
        <v>1517184000</v>
      </c>
      <c r="C916">
        <v>1169.96</v>
      </c>
    </row>
    <row r="917" spans="1:3" x14ac:dyDescent="0.25">
      <c r="A917" s="7">
        <v>43130</v>
      </c>
      <c r="B917">
        <v>1517270400</v>
      </c>
      <c r="C917">
        <v>1063.75</v>
      </c>
    </row>
    <row r="918" spans="1:3" x14ac:dyDescent="0.25">
      <c r="A918" s="7">
        <v>43131</v>
      </c>
      <c r="B918">
        <v>1517356800</v>
      </c>
      <c r="C918">
        <v>1111.31</v>
      </c>
    </row>
    <row r="919" spans="1:3" x14ac:dyDescent="0.25">
      <c r="A919" s="7">
        <v>43132</v>
      </c>
      <c r="B919">
        <v>1517443200</v>
      </c>
      <c r="C919">
        <v>1026.19</v>
      </c>
    </row>
    <row r="920" spans="1:3" x14ac:dyDescent="0.25">
      <c r="A920" s="7">
        <v>43133</v>
      </c>
      <c r="B920">
        <v>1517529600</v>
      </c>
      <c r="C920">
        <v>917.47</v>
      </c>
    </row>
    <row r="921" spans="1:3" x14ac:dyDescent="0.25">
      <c r="A921" s="7">
        <v>43134</v>
      </c>
      <c r="B921">
        <v>1517616000</v>
      </c>
      <c r="C921">
        <v>970.87</v>
      </c>
    </row>
    <row r="922" spans="1:3" x14ac:dyDescent="0.25">
      <c r="A922" s="7">
        <v>43135</v>
      </c>
      <c r="B922">
        <v>1517702400</v>
      </c>
      <c r="C922">
        <v>827.59</v>
      </c>
    </row>
    <row r="923" spans="1:3" x14ac:dyDescent="0.25">
      <c r="A923" s="7">
        <v>43136</v>
      </c>
      <c r="B923">
        <v>1517788800</v>
      </c>
      <c r="C923">
        <v>695.08</v>
      </c>
    </row>
    <row r="924" spans="1:3" x14ac:dyDescent="0.25">
      <c r="A924" s="7">
        <v>43137</v>
      </c>
      <c r="B924">
        <v>1517875200</v>
      </c>
      <c r="C924">
        <v>785.01</v>
      </c>
    </row>
    <row r="925" spans="1:3" x14ac:dyDescent="0.25">
      <c r="A925" s="7">
        <v>43138</v>
      </c>
      <c r="B925">
        <v>1517961600</v>
      </c>
      <c r="C925">
        <v>751.81</v>
      </c>
    </row>
    <row r="926" spans="1:3" x14ac:dyDescent="0.25">
      <c r="A926" s="7">
        <v>43139</v>
      </c>
      <c r="B926">
        <v>1518048000</v>
      </c>
      <c r="C926">
        <v>813.55</v>
      </c>
    </row>
    <row r="927" spans="1:3" x14ac:dyDescent="0.25">
      <c r="A927" s="7">
        <v>43140</v>
      </c>
      <c r="B927">
        <v>1518134400</v>
      </c>
      <c r="C927">
        <v>877.88</v>
      </c>
    </row>
    <row r="928" spans="1:3" x14ac:dyDescent="0.25">
      <c r="A928" s="7">
        <v>43141</v>
      </c>
      <c r="B928">
        <v>1518220800</v>
      </c>
      <c r="C928">
        <v>850.75</v>
      </c>
    </row>
    <row r="929" spans="1:3" x14ac:dyDescent="0.25">
      <c r="A929" s="7">
        <v>43142</v>
      </c>
      <c r="B929">
        <v>1518307200</v>
      </c>
      <c r="C929">
        <v>811.24</v>
      </c>
    </row>
    <row r="930" spans="1:3" x14ac:dyDescent="0.25">
      <c r="A930" s="7">
        <v>43143</v>
      </c>
      <c r="B930">
        <v>1518393600</v>
      </c>
      <c r="C930">
        <v>865.27</v>
      </c>
    </row>
    <row r="931" spans="1:3" x14ac:dyDescent="0.25">
      <c r="A931" s="7">
        <v>43144</v>
      </c>
      <c r="B931">
        <v>1518480000</v>
      </c>
      <c r="C931">
        <v>840.98</v>
      </c>
    </row>
    <row r="932" spans="1:3" x14ac:dyDescent="0.25">
      <c r="A932" s="7">
        <v>43145</v>
      </c>
      <c r="B932">
        <v>1518566400</v>
      </c>
      <c r="C932">
        <v>920.11</v>
      </c>
    </row>
    <row r="933" spans="1:3" x14ac:dyDescent="0.25">
      <c r="A933" s="7">
        <v>43146</v>
      </c>
      <c r="B933">
        <v>1518652800</v>
      </c>
      <c r="C933">
        <v>927.95</v>
      </c>
    </row>
    <row r="934" spans="1:3" x14ac:dyDescent="0.25">
      <c r="A934" s="7">
        <v>43147</v>
      </c>
      <c r="B934">
        <v>1518739200</v>
      </c>
      <c r="C934">
        <v>938.02</v>
      </c>
    </row>
    <row r="935" spans="1:3" x14ac:dyDescent="0.25">
      <c r="A935" s="7">
        <v>43148</v>
      </c>
      <c r="B935">
        <v>1518825600</v>
      </c>
      <c r="C935">
        <v>974.77</v>
      </c>
    </row>
    <row r="936" spans="1:3" x14ac:dyDescent="0.25">
      <c r="A936" s="7">
        <v>43149</v>
      </c>
      <c r="B936">
        <v>1518912000</v>
      </c>
      <c r="C936">
        <v>913.9</v>
      </c>
    </row>
    <row r="937" spans="1:3" x14ac:dyDescent="0.25">
      <c r="A937" s="7">
        <v>43150</v>
      </c>
      <c r="B937">
        <v>1518998400</v>
      </c>
      <c r="C937">
        <v>939.79</v>
      </c>
    </row>
    <row r="938" spans="1:3" x14ac:dyDescent="0.25">
      <c r="A938" s="7">
        <v>43151</v>
      </c>
      <c r="B938">
        <v>1519084800</v>
      </c>
      <c r="C938">
        <v>885.52</v>
      </c>
    </row>
    <row r="939" spans="1:3" x14ac:dyDescent="0.25">
      <c r="A939" s="7">
        <v>43152</v>
      </c>
      <c r="B939">
        <v>1519171200</v>
      </c>
      <c r="C939">
        <v>840.1</v>
      </c>
    </row>
    <row r="940" spans="1:3" x14ac:dyDescent="0.25">
      <c r="A940" s="7">
        <v>43153</v>
      </c>
      <c r="B940">
        <v>1519257600</v>
      </c>
      <c r="C940">
        <v>804.63</v>
      </c>
    </row>
    <row r="941" spans="1:3" x14ac:dyDescent="0.25">
      <c r="A941" s="7">
        <v>43154</v>
      </c>
      <c r="B941">
        <v>1519344000</v>
      </c>
      <c r="C941">
        <v>854.7</v>
      </c>
    </row>
    <row r="942" spans="1:3" x14ac:dyDescent="0.25">
      <c r="A942" s="7">
        <v>43155</v>
      </c>
      <c r="B942">
        <v>1519430400</v>
      </c>
      <c r="C942">
        <v>833.49</v>
      </c>
    </row>
    <row r="943" spans="1:3" x14ac:dyDescent="0.25">
      <c r="A943" s="7">
        <v>43156</v>
      </c>
      <c r="B943">
        <v>1519516800</v>
      </c>
      <c r="C943">
        <v>840.28</v>
      </c>
    </row>
    <row r="944" spans="1:3" x14ac:dyDescent="0.25">
      <c r="A944" s="7">
        <v>43157</v>
      </c>
      <c r="B944">
        <v>1519603200</v>
      </c>
      <c r="C944">
        <v>867.62</v>
      </c>
    </row>
    <row r="945" spans="1:3" x14ac:dyDescent="0.25">
      <c r="A945" s="7">
        <v>43158</v>
      </c>
      <c r="B945">
        <v>1519689600</v>
      </c>
      <c r="C945">
        <v>871.58</v>
      </c>
    </row>
    <row r="946" spans="1:3" x14ac:dyDescent="0.25">
      <c r="A946" s="7">
        <v>43159</v>
      </c>
      <c r="B946">
        <v>1519776000</v>
      </c>
      <c r="C946">
        <v>851.5</v>
      </c>
    </row>
    <row r="947" spans="1:3" x14ac:dyDescent="0.25">
      <c r="A947" s="7">
        <v>43160</v>
      </c>
      <c r="B947">
        <v>1519862400</v>
      </c>
      <c r="C947">
        <v>869.87</v>
      </c>
    </row>
    <row r="948" spans="1:3" x14ac:dyDescent="0.25">
      <c r="A948" s="7">
        <v>43161</v>
      </c>
      <c r="B948">
        <v>1519948800</v>
      </c>
      <c r="C948">
        <v>855.6</v>
      </c>
    </row>
    <row r="949" spans="1:3" x14ac:dyDescent="0.25">
      <c r="A949" s="7">
        <v>43162</v>
      </c>
      <c r="B949">
        <v>1520035200</v>
      </c>
      <c r="C949">
        <v>855.65</v>
      </c>
    </row>
    <row r="950" spans="1:3" x14ac:dyDescent="0.25">
      <c r="A950" s="7">
        <v>43163</v>
      </c>
      <c r="B950">
        <v>1520121600</v>
      </c>
      <c r="C950">
        <v>864.83</v>
      </c>
    </row>
    <row r="951" spans="1:3" x14ac:dyDescent="0.25">
      <c r="A951" s="7">
        <v>43164</v>
      </c>
      <c r="B951">
        <v>1520208000</v>
      </c>
      <c r="C951">
        <v>849.42</v>
      </c>
    </row>
    <row r="952" spans="1:3" x14ac:dyDescent="0.25">
      <c r="A952" s="7">
        <v>43165</v>
      </c>
      <c r="B952">
        <v>1520294400</v>
      </c>
      <c r="C952">
        <v>815.69</v>
      </c>
    </row>
    <row r="953" spans="1:3" x14ac:dyDescent="0.25">
      <c r="A953" s="7">
        <v>43166</v>
      </c>
      <c r="B953">
        <v>1520380800</v>
      </c>
      <c r="C953">
        <v>751.13</v>
      </c>
    </row>
    <row r="954" spans="1:3" x14ac:dyDescent="0.25">
      <c r="A954" s="7">
        <v>43167</v>
      </c>
      <c r="B954">
        <v>1520467200</v>
      </c>
      <c r="C954">
        <v>698.83</v>
      </c>
    </row>
    <row r="955" spans="1:3" x14ac:dyDescent="0.25">
      <c r="A955" s="7">
        <v>43168</v>
      </c>
      <c r="B955">
        <v>1520553600</v>
      </c>
      <c r="C955">
        <v>726.92</v>
      </c>
    </row>
    <row r="956" spans="1:3" x14ac:dyDescent="0.25">
      <c r="A956" s="7">
        <v>43169</v>
      </c>
      <c r="B956">
        <v>1520640000</v>
      </c>
      <c r="C956">
        <v>682.3</v>
      </c>
    </row>
    <row r="957" spans="1:3" x14ac:dyDescent="0.25">
      <c r="A957" s="7">
        <v>43170</v>
      </c>
      <c r="B957">
        <v>1520726400</v>
      </c>
      <c r="C957">
        <v>720.36</v>
      </c>
    </row>
    <row r="958" spans="1:3" x14ac:dyDescent="0.25">
      <c r="A958" s="7">
        <v>43171</v>
      </c>
      <c r="B958">
        <v>1520812800</v>
      </c>
      <c r="C958">
        <v>697.02</v>
      </c>
    </row>
    <row r="959" spans="1:3" x14ac:dyDescent="0.25">
      <c r="A959" s="7">
        <v>43172</v>
      </c>
      <c r="B959">
        <v>1520899200</v>
      </c>
      <c r="C959">
        <v>689.96</v>
      </c>
    </row>
    <row r="960" spans="1:3" x14ac:dyDescent="0.25">
      <c r="A960" s="7">
        <v>43173</v>
      </c>
      <c r="B960">
        <v>1520985600</v>
      </c>
      <c r="C960">
        <v>613.15</v>
      </c>
    </row>
    <row r="961" spans="1:3" x14ac:dyDescent="0.25">
      <c r="A961" s="7">
        <v>43174</v>
      </c>
      <c r="B961">
        <v>1521072000</v>
      </c>
      <c r="C961">
        <v>610.55999999999995</v>
      </c>
    </row>
    <row r="962" spans="1:3" x14ac:dyDescent="0.25">
      <c r="A962" s="7">
        <v>43175</v>
      </c>
      <c r="B962">
        <v>1521158400</v>
      </c>
      <c r="C962">
        <v>600.53</v>
      </c>
    </row>
    <row r="963" spans="1:3" x14ac:dyDescent="0.25">
      <c r="A963" s="7">
        <v>43176</v>
      </c>
      <c r="B963">
        <v>1521244800</v>
      </c>
      <c r="C963">
        <v>549.79</v>
      </c>
    </row>
    <row r="964" spans="1:3" x14ac:dyDescent="0.25">
      <c r="A964" s="7">
        <v>43177</v>
      </c>
      <c r="B964">
        <v>1521331200</v>
      </c>
      <c r="C964">
        <v>537.38</v>
      </c>
    </row>
    <row r="965" spans="1:3" x14ac:dyDescent="0.25">
      <c r="A965" s="7">
        <v>43178</v>
      </c>
      <c r="B965">
        <v>1521417600</v>
      </c>
      <c r="C965">
        <v>555.54999999999995</v>
      </c>
    </row>
    <row r="966" spans="1:3" x14ac:dyDescent="0.25">
      <c r="A966" s="7">
        <v>43179</v>
      </c>
      <c r="B966">
        <v>1521504000</v>
      </c>
      <c r="C966">
        <v>557.57000000000005</v>
      </c>
    </row>
    <row r="967" spans="1:3" x14ac:dyDescent="0.25">
      <c r="A967" s="7">
        <v>43180</v>
      </c>
      <c r="B967">
        <v>1521590400</v>
      </c>
      <c r="C967">
        <v>559.91</v>
      </c>
    </row>
    <row r="968" spans="1:3" x14ac:dyDescent="0.25">
      <c r="A968" s="7">
        <v>43181</v>
      </c>
      <c r="B968">
        <v>1521676800</v>
      </c>
      <c r="C968">
        <v>539.89</v>
      </c>
    </row>
    <row r="969" spans="1:3" x14ac:dyDescent="0.25">
      <c r="A969" s="7">
        <v>43182</v>
      </c>
      <c r="B969">
        <v>1521763200</v>
      </c>
      <c r="C969">
        <v>543.83000000000004</v>
      </c>
    </row>
    <row r="970" spans="1:3" x14ac:dyDescent="0.25">
      <c r="A970" s="7">
        <v>43183</v>
      </c>
      <c r="B970">
        <v>1521849600</v>
      </c>
      <c r="C970">
        <v>520.16</v>
      </c>
    </row>
    <row r="971" spans="1:3" x14ac:dyDescent="0.25">
      <c r="A971" s="7">
        <v>43184</v>
      </c>
      <c r="B971">
        <v>1521936000</v>
      </c>
      <c r="C971">
        <v>523.01</v>
      </c>
    </row>
    <row r="972" spans="1:3" x14ac:dyDescent="0.25">
      <c r="A972" s="7">
        <v>43185</v>
      </c>
      <c r="B972">
        <v>1522022400</v>
      </c>
      <c r="C972">
        <v>486.25</v>
      </c>
    </row>
    <row r="973" spans="1:3" x14ac:dyDescent="0.25">
      <c r="A973" s="7">
        <v>43186</v>
      </c>
      <c r="B973">
        <v>1522108800</v>
      </c>
      <c r="C973">
        <v>448.78</v>
      </c>
    </row>
    <row r="974" spans="1:3" x14ac:dyDescent="0.25">
      <c r="A974" s="7">
        <v>43187</v>
      </c>
      <c r="B974">
        <v>1522195200</v>
      </c>
      <c r="C974">
        <v>445.93</v>
      </c>
    </row>
    <row r="975" spans="1:3" x14ac:dyDescent="0.25">
      <c r="A975" s="7">
        <v>43188</v>
      </c>
      <c r="B975">
        <v>1522281600</v>
      </c>
      <c r="C975">
        <v>383.9</v>
      </c>
    </row>
    <row r="976" spans="1:3" x14ac:dyDescent="0.25">
      <c r="A976" s="7">
        <v>43189</v>
      </c>
      <c r="B976">
        <v>1522368000</v>
      </c>
      <c r="C976">
        <v>393.82</v>
      </c>
    </row>
    <row r="977" spans="1:3" x14ac:dyDescent="0.25">
      <c r="A977" s="7">
        <v>43190</v>
      </c>
      <c r="B977">
        <v>1522454400</v>
      </c>
      <c r="C977">
        <v>394.07</v>
      </c>
    </row>
    <row r="978" spans="1:3" x14ac:dyDescent="0.25">
      <c r="A978" s="7">
        <v>43191</v>
      </c>
      <c r="B978">
        <v>1522540800</v>
      </c>
      <c r="C978">
        <v>378.85</v>
      </c>
    </row>
    <row r="979" spans="1:3" x14ac:dyDescent="0.25">
      <c r="A979" s="7">
        <v>43192</v>
      </c>
      <c r="B979">
        <v>1522627200</v>
      </c>
      <c r="C979">
        <v>384.68</v>
      </c>
    </row>
    <row r="980" spans="1:3" x14ac:dyDescent="0.25">
      <c r="A980" s="7">
        <v>43193</v>
      </c>
      <c r="B980">
        <v>1522713600</v>
      </c>
      <c r="C980">
        <v>415.93</v>
      </c>
    </row>
    <row r="981" spans="1:3" x14ac:dyDescent="0.25">
      <c r="A981" s="7">
        <v>43194</v>
      </c>
      <c r="B981">
        <v>1522800000</v>
      </c>
      <c r="C981">
        <v>378.65</v>
      </c>
    </row>
    <row r="982" spans="1:3" x14ac:dyDescent="0.25">
      <c r="A982" s="7">
        <v>43195</v>
      </c>
      <c r="B982">
        <v>1522886400</v>
      </c>
      <c r="C982">
        <v>381.36</v>
      </c>
    </row>
    <row r="983" spans="1:3" x14ac:dyDescent="0.25">
      <c r="A983" s="7">
        <v>43196</v>
      </c>
      <c r="B983">
        <v>1522972800</v>
      </c>
      <c r="C983">
        <v>370.35</v>
      </c>
    </row>
    <row r="984" spans="1:3" x14ac:dyDescent="0.25">
      <c r="A984" s="7">
        <v>43197</v>
      </c>
      <c r="B984">
        <v>1523059200</v>
      </c>
      <c r="C984">
        <v>384.98</v>
      </c>
    </row>
    <row r="985" spans="1:3" x14ac:dyDescent="0.25">
      <c r="A985" s="7">
        <v>43198</v>
      </c>
      <c r="B985">
        <v>1523145600</v>
      </c>
      <c r="C985">
        <v>400.72</v>
      </c>
    </row>
    <row r="986" spans="1:3" x14ac:dyDescent="0.25">
      <c r="A986" s="7">
        <v>43199</v>
      </c>
      <c r="B986">
        <v>1523232000</v>
      </c>
      <c r="C986">
        <v>399.02</v>
      </c>
    </row>
    <row r="987" spans="1:3" x14ac:dyDescent="0.25">
      <c r="A987" s="7">
        <v>43200</v>
      </c>
      <c r="B987">
        <v>1523318400</v>
      </c>
      <c r="C987">
        <v>415.65</v>
      </c>
    </row>
    <row r="988" spans="1:3" x14ac:dyDescent="0.25">
      <c r="A988" s="7">
        <v>43201</v>
      </c>
      <c r="B988">
        <v>1523404800</v>
      </c>
      <c r="C988">
        <v>430.42</v>
      </c>
    </row>
    <row r="989" spans="1:3" x14ac:dyDescent="0.25">
      <c r="A989" s="7">
        <v>43202</v>
      </c>
      <c r="B989">
        <v>1523491200</v>
      </c>
      <c r="C989">
        <v>493.95</v>
      </c>
    </row>
    <row r="990" spans="1:3" x14ac:dyDescent="0.25">
      <c r="A990" s="7">
        <v>43203</v>
      </c>
      <c r="B990">
        <v>1523577600</v>
      </c>
      <c r="C990">
        <v>494.96</v>
      </c>
    </row>
    <row r="991" spans="1:3" x14ac:dyDescent="0.25">
      <c r="A991" s="7">
        <v>43204</v>
      </c>
      <c r="B991">
        <v>1523664000</v>
      </c>
      <c r="C991">
        <v>502.79</v>
      </c>
    </row>
    <row r="992" spans="1:3" x14ac:dyDescent="0.25">
      <c r="A992" s="7">
        <v>43205</v>
      </c>
      <c r="B992">
        <v>1523750400</v>
      </c>
      <c r="C992">
        <v>534.15</v>
      </c>
    </row>
    <row r="993" spans="1:3" x14ac:dyDescent="0.25">
      <c r="A993" s="7">
        <v>43206</v>
      </c>
      <c r="B993">
        <v>1523836800</v>
      </c>
      <c r="C993">
        <v>511.67</v>
      </c>
    </row>
    <row r="994" spans="1:3" x14ac:dyDescent="0.25">
      <c r="A994" s="7">
        <v>43207</v>
      </c>
      <c r="B994">
        <v>1523923200</v>
      </c>
      <c r="C994">
        <v>503.03</v>
      </c>
    </row>
    <row r="995" spans="1:3" x14ac:dyDescent="0.25">
      <c r="A995" s="7">
        <v>43208</v>
      </c>
      <c r="B995">
        <v>1524009600</v>
      </c>
      <c r="C995">
        <v>525.78</v>
      </c>
    </row>
    <row r="996" spans="1:3" x14ac:dyDescent="0.25">
      <c r="A996" s="7">
        <v>43209</v>
      </c>
      <c r="B996">
        <v>1524096000</v>
      </c>
      <c r="C996">
        <v>567.25</v>
      </c>
    </row>
    <row r="997" spans="1:3" x14ac:dyDescent="0.25">
      <c r="A997" s="7">
        <v>43210</v>
      </c>
      <c r="B997">
        <v>1524182400</v>
      </c>
      <c r="C997">
        <v>617.16</v>
      </c>
    </row>
    <row r="998" spans="1:3" x14ac:dyDescent="0.25">
      <c r="A998" s="7">
        <v>43211</v>
      </c>
      <c r="B998">
        <v>1524268800</v>
      </c>
      <c r="C998">
        <v>605.16999999999996</v>
      </c>
    </row>
    <row r="999" spans="1:3" x14ac:dyDescent="0.25">
      <c r="A999" s="7">
        <v>43212</v>
      </c>
      <c r="B999">
        <v>1524355200</v>
      </c>
      <c r="C999">
        <v>621.33000000000004</v>
      </c>
    </row>
    <row r="1000" spans="1:3" x14ac:dyDescent="0.25">
      <c r="A1000" s="7">
        <v>43213</v>
      </c>
      <c r="B1000">
        <v>1524441600</v>
      </c>
      <c r="C1000">
        <v>644.13</v>
      </c>
    </row>
    <row r="1001" spans="1:3" x14ac:dyDescent="0.25">
      <c r="A1001" s="7">
        <v>43214</v>
      </c>
      <c r="B1001">
        <v>1524528000</v>
      </c>
      <c r="C1001">
        <v>703.35</v>
      </c>
    </row>
    <row r="1002" spans="1:3" x14ac:dyDescent="0.25">
      <c r="A1002" s="7">
        <v>43215</v>
      </c>
      <c r="B1002">
        <v>1524614400</v>
      </c>
      <c r="C1002">
        <v>617.73</v>
      </c>
    </row>
    <row r="1003" spans="1:3" x14ac:dyDescent="0.25">
      <c r="A1003" s="7">
        <v>43216</v>
      </c>
      <c r="B1003">
        <v>1524700800</v>
      </c>
      <c r="C1003">
        <v>661.45</v>
      </c>
    </row>
    <row r="1004" spans="1:3" x14ac:dyDescent="0.25">
      <c r="A1004" s="7">
        <v>43217</v>
      </c>
      <c r="B1004">
        <v>1524787200</v>
      </c>
      <c r="C1004">
        <v>643.33000000000004</v>
      </c>
    </row>
    <row r="1005" spans="1:3" x14ac:dyDescent="0.25">
      <c r="A1005" s="7">
        <v>43218</v>
      </c>
      <c r="B1005">
        <v>1524873600</v>
      </c>
      <c r="C1005">
        <v>683.02</v>
      </c>
    </row>
    <row r="1006" spans="1:3" x14ac:dyDescent="0.25">
      <c r="A1006" s="7">
        <v>43219</v>
      </c>
      <c r="B1006">
        <v>1524960000</v>
      </c>
      <c r="C1006">
        <v>689.31</v>
      </c>
    </row>
    <row r="1007" spans="1:3" x14ac:dyDescent="0.25">
      <c r="A1007" s="7">
        <v>43220</v>
      </c>
      <c r="B1007">
        <v>1525046400</v>
      </c>
      <c r="C1007">
        <v>670.04</v>
      </c>
    </row>
    <row r="1008" spans="1:3" x14ac:dyDescent="0.25">
      <c r="A1008" s="7">
        <v>43221</v>
      </c>
      <c r="B1008">
        <v>1525132800</v>
      </c>
      <c r="C1008">
        <v>670.81</v>
      </c>
    </row>
    <row r="1009" spans="1:3" x14ac:dyDescent="0.25">
      <c r="A1009" s="7">
        <v>43222</v>
      </c>
      <c r="B1009">
        <v>1525219200</v>
      </c>
      <c r="C1009">
        <v>686.74</v>
      </c>
    </row>
    <row r="1010" spans="1:3" x14ac:dyDescent="0.25">
      <c r="A1010" s="7">
        <v>43223</v>
      </c>
      <c r="B1010">
        <v>1525305600</v>
      </c>
      <c r="C1010">
        <v>777.62</v>
      </c>
    </row>
    <row r="1011" spans="1:3" x14ac:dyDescent="0.25">
      <c r="A1011" s="7">
        <v>43224</v>
      </c>
      <c r="B1011">
        <v>1525392000</v>
      </c>
      <c r="C1011">
        <v>784.21</v>
      </c>
    </row>
    <row r="1012" spans="1:3" x14ac:dyDescent="0.25">
      <c r="A1012" s="7">
        <v>43225</v>
      </c>
      <c r="B1012">
        <v>1525478400</v>
      </c>
      <c r="C1012">
        <v>816.58</v>
      </c>
    </row>
    <row r="1013" spans="1:3" x14ac:dyDescent="0.25">
      <c r="A1013" s="7">
        <v>43226</v>
      </c>
      <c r="B1013">
        <v>1525564800</v>
      </c>
      <c r="C1013">
        <v>790.39</v>
      </c>
    </row>
    <row r="1014" spans="1:3" x14ac:dyDescent="0.25">
      <c r="A1014" s="7">
        <v>43227</v>
      </c>
      <c r="B1014">
        <v>1525651200</v>
      </c>
      <c r="C1014">
        <v>752.4</v>
      </c>
    </row>
    <row r="1015" spans="1:3" x14ac:dyDescent="0.25">
      <c r="A1015" s="7">
        <v>43228</v>
      </c>
      <c r="B1015">
        <v>1525737600</v>
      </c>
      <c r="C1015">
        <v>747.79</v>
      </c>
    </row>
    <row r="1016" spans="1:3" x14ac:dyDescent="0.25">
      <c r="A1016" s="7">
        <v>43229</v>
      </c>
      <c r="B1016">
        <v>1525824000</v>
      </c>
      <c r="C1016">
        <v>751.27</v>
      </c>
    </row>
    <row r="1017" spans="1:3" x14ac:dyDescent="0.25">
      <c r="A1017" s="7">
        <v>43230</v>
      </c>
      <c r="B1017">
        <v>1525910400</v>
      </c>
      <c r="C1017">
        <v>723.61</v>
      </c>
    </row>
    <row r="1018" spans="1:3" x14ac:dyDescent="0.25">
      <c r="A1018" s="7">
        <v>43231</v>
      </c>
      <c r="B1018">
        <v>1525996800</v>
      </c>
      <c r="C1018">
        <v>677.8</v>
      </c>
    </row>
    <row r="1019" spans="1:3" x14ac:dyDescent="0.25">
      <c r="A1019" s="7">
        <v>43232</v>
      </c>
      <c r="B1019">
        <v>1526083200</v>
      </c>
      <c r="C1019">
        <v>683.64</v>
      </c>
    </row>
    <row r="1020" spans="1:3" x14ac:dyDescent="0.25">
      <c r="A1020" s="7">
        <v>43233</v>
      </c>
      <c r="B1020">
        <v>1526169600</v>
      </c>
      <c r="C1020">
        <v>729.34</v>
      </c>
    </row>
    <row r="1021" spans="1:3" x14ac:dyDescent="0.25">
      <c r="A1021" s="7">
        <v>43234</v>
      </c>
      <c r="B1021">
        <v>1526256000</v>
      </c>
      <c r="C1021">
        <v>727.41</v>
      </c>
    </row>
    <row r="1022" spans="1:3" x14ac:dyDescent="0.25">
      <c r="A1022" s="7">
        <v>43235</v>
      </c>
      <c r="B1022">
        <v>1526342400</v>
      </c>
      <c r="C1022">
        <v>705.64</v>
      </c>
    </row>
    <row r="1023" spans="1:3" x14ac:dyDescent="0.25">
      <c r="A1023" s="7">
        <v>43236</v>
      </c>
      <c r="B1023">
        <v>1526428800</v>
      </c>
      <c r="C1023">
        <v>706.72</v>
      </c>
    </row>
    <row r="1024" spans="1:3" x14ac:dyDescent="0.25">
      <c r="A1024" s="7">
        <v>43237</v>
      </c>
      <c r="B1024">
        <v>1526515200</v>
      </c>
      <c r="C1024">
        <v>668.38</v>
      </c>
    </row>
    <row r="1025" spans="1:3" x14ac:dyDescent="0.25">
      <c r="A1025" s="7">
        <v>43238</v>
      </c>
      <c r="B1025">
        <v>1526601600</v>
      </c>
      <c r="C1025">
        <v>693.57</v>
      </c>
    </row>
    <row r="1026" spans="1:3" x14ac:dyDescent="0.25">
      <c r="A1026" s="7">
        <v>43239</v>
      </c>
      <c r="B1026">
        <v>1526688000</v>
      </c>
      <c r="C1026">
        <v>696.05</v>
      </c>
    </row>
    <row r="1027" spans="1:3" x14ac:dyDescent="0.25">
      <c r="A1027" s="7">
        <v>43240</v>
      </c>
      <c r="B1027">
        <v>1526774400</v>
      </c>
      <c r="C1027">
        <v>715.15</v>
      </c>
    </row>
    <row r="1028" spans="1:3" x14ac:dyDescent="0.25">
      <c r="A1028" s="7">
        <v>43241</v>
      </c>
      <c r="B1028">
        <v>1526860800</v>
      </c>
      <c r="C1028">
        <v>696.73</v>
      </c>
    </row>
    <row r="1029" spans="1:3" x14ac:dyDescent="0.25">
      <c r="A1029" s="7">
        <v>43242</v>
      </c>
      <c r="B1029">
        <v>1526947200</v>
      </c>
      <c r="C1029">
        <v>640.84</v>
      </c>
    </row>
    <row r="1030" spans="1:3" x14ac:dyDescent="0.25">
      <c r="A1030" s="7">
        <v>43243</v>
      </c>
      <c r="B1030">
        <v>1527033600</v>
      </c>
      <c r="C1030">
        <v>577.01</v>
      </c>
    </row>
    <row r="1031" spans="1:3" x14ac:dyDescent="0.25">
      <c r="A1031" s="7">
        <v>43244</v>
      </c>
      <c r="B1031">
        <v>1527120000</v>
      </c>
      <c r="C1031">
        <v>602.59</v>
      </c>
    </row>
    <row r="1032" spans="1:3" x14ac:dyDescent="0.25">
      <c r="A1032" s="7">
        <v>43245</v>
      </c>
      <c r="B1032">
        <v>1527206400</v>
      </c>
      <c r="C1032">
        <v>584.77</v>
      </c>
    </row>
    <row r="1033" spans="1:3" x14ac:dyDescent="0.25">
      <c r="A1033" s="7">
        <v>43246</v>
      </c>
      <c r="B1033">
        <v>1527292800</v>
      </c>
      <c r="C1033">
        <v>585.76</v>
      </c>
    </row>
    <row r="1034" spans="1:3" x14ac:dyDescent="0.25">
      <c r="A1034" s="7">
        <v>43247</v>
      </c>
      <c r="B1034">
        <v>1527379200</v>
      </c>
      <c r="C1034">
        <v>569.64</v>
      </c>
    </row>
    <row r="1035" spans="1:3" x14ac:dyDescent="0.25">
      <c r="A1035" s="7">
        <v>43248</v>
      </c>
      <c r="B1035">
        <v>1527465600</v>
      </c>
      <c r="C1035">
        <v>512.03</v>
      </c>
    </row>
    <row r="1036" spans="1:3" x14ac:dyDescent="0.25">
      <c r="A1036" s="7">
        <v>43249</v>
      </c>
      <c r="B1036">
        <v>1527552000</v>
      </c>
      <c r="C1036">
        <v>566.59</v>
      </c>
    </row>
    <row r="1037" spans="1:3" x14ac:dyDescent="0.25">
      <c r="A1037" s="7">
        <v>43250</v>
      </c>
      <c r="B1037">
        <v>1527638400</v>
      </c>
      <c r="C1037">
        <v>557.12</v>
      </c>
    </row>
    <row r="1038" spans="1:3" x14ac:dyDescent="0.25">
      <c r="A1038" s="7">
        <v>43251</v>
      </c>
      <c r="B1038">
        <v>1527724800</v>
      </c>
      <c r="C1038">
        <v>577.23</v>
      </c>
    </row>
    <row r="1039" spans="1:3" x14ac:dyDescent="0.25">
      <c r="A1039" s="7">
        <v>43252</v>
      </c>
      <c r="B1039">
        <v>1527811200</v>
      </c>
      <c r="C1039">
        <v>579.01</v>
      </c>
    </row>
    <row r="1040" spans="1:3" x14ac:dyDescent="0.25">
      <c r="A1040" s="7">
        <v>43253</v>
      </c>
      <c r="B1040">
        <v>1527897600</v>
      </c>
      <c r="C1040">
        <v>590.53</v>
      </c>
    </row>
    <row r="1041" spans="1:3" x14ac:dyDescent="0.25">
      <c r="A1041" s="7">
        <v>43254</v>
      </c>
      <c r="B1041">
        <v>1527984000</v>
      </c>
      <c r="C1041">
        <v>619.04</v>
      </c>
    </row>
    <row r="1042" spans="1:3" x14ac:dyDescent="0.25">
      <c r="A1042" s="7">
        <v>43255</v>
      </c>
      <c r="B1042">
        <v>1528070400</v>
      </c>
      <c r="C1042">
        <v>591.30999999999995</v>
      </c>
    </row>
    <row r="1043" spans="1:3" x14ac:dyDescent="0.25">
      <c r="A1043" s="7">
        <v>43256</v>
      </c>
      <c r="B1043">
        <v>1528156800</v>
      </c>
      <c r="C1043">
        <v>608.23</v>
      </c>
    </row>
    <row r="1044" spans="1:3" x14ac:dyDescent="0.25">
      <c r="A1044" s="7">
        <v>43257</v>
      </c>
      <c r="B1044">
        <v>1528243200</v>
      </c>
      <c r="C1044">
        <v>606.29999999999995</v>
      </c>
    </row>
    <row r="1045" spans="1:3" x14ac:dyDescent="0.25">
      <c r="A1045" s="7">
        <v>43258</v>
      </c>
      <c r="B1045">
        <v>1528329600</v>
      </c>
      <c r="C1045">
        <v>604.44000000000005</v>
      </c>
    </row>
    <row r="1046" spans="1:3" x14ac:dyDescent="0.25">
      <c r="A1046" s="7">
        <v>43259</v>
      </c>
      <c r="B1046">
        <v>1528416000</v>
      </c>
      <c r="C1046">
        <v>599.54999999999995</v>
      </c>
    </row>
    <row r="1047" spans="1:3" x14ac:dyDescent="0.25">
      <c r="A1047" s="7">
        <v>43260</v>
      </c>
      <c r="B1047">
        <v>1528502400</v>
      </c>
      <c r="C1047">
        <v>593.38</v>
      </c>
    </row>
    <row r="1048" spans="1:3" x14ac:dyDescent="0.25">
      <c r="A1048" s="7">
        <v>43261</v>
      </c>
      <c r="B1048">
        <v>1528588800</v>
      </c>
      <c r="C1048">
        <v>524.74</v>
      </c>
    </row>
    <row r="1049" spans="1:3" x14ac:dyDescent="0.25">
      <c r="A1049" s="7">
        <v>43262</v>
      </c>
      <c r="B1049">
        <v>1528675200</v>
      </c>
      <c r="C1049">
        <v>531.15</v>
      </c>
    </row>
    <row r="1050" spans="1:3" x14ac:dyDescent="0.25">
      <c r="A1050" s="7">
        <v>43263</v>
      </c>
      <c r="B1050">
        <v>1528761600</v>
      </c>
      <c r="C1050">
        <v>494.53</v>
      </c>
    </row>
    <row r="1051" spans="1:3" x14ac:dyDescent="0.25">
      <c r="A1051" s="7">
        <v>43264</v>
      </c>
      <c r="B1051">
        <v>1528848000</v>
      </c>
      <c r="C1051">
        <v>476.3</v>
      </c>
    </row>
    <row r="1052" spans="1:3" x14ac:dyDescent="0.25">
      <c r="A1052" s="7">
        <v>43265</v>
      </c>
      <c r="B1052">
        <v>1528934400</v>
      </c>
      <c r="C1052">
        <v>519.83000000000004</v>
      </c>
    </row>
    <row r="1053" spans="1:3" x14ac:dyDescent="0.25">
      <c r="A1053" s="7">
        <v>43266</v>
      </c>
      <c r="B1053">
        <v>1529020800</v>
      </c>
      <c r="C1053">
        <v>487.51</v>
      </c>
    </row>
    <row r="1054" spans="1:3" x14ac:dyDescent="0.25">
      <c r="A1054" s="7">
        <v>43267</v>
      </c>
      <c r="B1054">
        <v>1529107200</v>
      </c>
      <c r="C1054">
        <v>497.22</v>
      </c>
    </row>
    <row r="1055" spans="1:3" x14ac:dyDescent="0.25">
      <c r="A1055" s="7">
        <v>43268</v>
      </c>
      <c r="B1055">
        <v>1529193600</v>
      </c>
      <c r="C1055">
        <v>496.74</v>
      </c>
    </row>
    <row r="1056" spans="1:3" x14ac:dyDescent="0.25">
      <c r="A1056" s="7">
        <v>43269</v>
      </c>
      <c r="B1056">
        <v>1529280000</v>
      </c>
      <c r="C1056">
        <v>517.63</v>
      </c>
    </row>
    <row r="1057" spans="1:3" x14ac:dyDescent="0.25">
      <c r="A1057" s="7">
        <v>43270</v>
      </c>
      <c r="B1057">
        <v>1529366400</v>
      </c>
      <c r="C1057">
        <v>538.45000000000005</v>
      </c>
    </row>
    <row r="1058" spans="1:3" x14ac:dyDescent="0.25">
      <c r="A1058" s="7">
        <v>43271</v>
      </c>
      <c r="B1058">
        <v>1529452800</v>
      </c>
      <c r="C1058">
        <v>536.16</v>
      </c>
    </row>
    <row r="1059" spans="1:3" x14ac:dyDescent="0.25">
      <c r="A1059" s="7">
        <v>43272</v>
      </c>
      <c r="B1059">
        <v>1529539200</v>
      </c>
      <c r="C1059">
        <v>525.77</v>
      </c>
    </row>
    <row r="1060" spans="1:3" x14ac:dyDescent="0.25">
      <c r="A1060" s="7">
        <v>43273</v>
      </c>
      <c r="B1060">
        <v>1529625600</v>
      </c>
      <c r="C1060">
        <v>462.16</v>
      </c>
    </row>
    <row r="1061" spans="1:3" x14ac:dyDescent="0.25">
      <c r="A1061" s="7">
        <v>43274</v>
      </c>
      <c r="B1061">
        <v>1529712000</v>
      </c>
      <c r="C1061">
        <v>474.18</v>
      </c>
    </row>
    <row r="1062" spans="1:3" x14ac:dyDescent="0.25">
      <c r="A1062" s="7">
        <v>43275</v>
      </c>
      <c r="B1062">
        <v>1529798400</v>
      </c>
      <c r="C1062">
        <v>455.25</v>
      </c>
    </row>
    <row r="1063" spans="1:3" x14ac:dyDescent="0.25">
      <c r="A1063" s="7">
        <v>43276</v>
      </c>
      <c r="B1063">
        <v>1529884800</v>
      </c>
      <c r="C1063">
        <v>458.82</v>
      </c>
    </row>
    <row r="1064" spans="1:3" x14ac:dyDescent="0.25">
      <c r="A1064" s="7">
        <v>43277</v>
      </c>
      <c r="B1064">
        <v>1529971200</v>
      </c>
      <c r="C1064">
        <v>429.58</v>
      </c>
    </row>
    <row r="1065" spans="1:3" x14ac:dyDescent="0.25">
      <c r="A1065" s="7">
        <v>43278</v>
      </c>
      <c r="B1065">
        <v>1530057600</v>
      </c>
      <c r="C1065">
        <v>441.75</v>
      </c>
    </row>
    <row r="1066" spans="1:3" x14ac:dyDescent="0.25">
      <c r="A1066" s="7">
        <v>43279</v>
      </c>
      <c r="B1066">
        <v>1530144000</v>
      </c>
      <c r="C1066">
        <v>420.72</v>
      </c>
    </row>
    <row r="1067" spans="1:3" x14ac:dyDescent="0.25">
      <c r="A1067" s="7">
        <v>43280</v>
      </c>
      <c r="B1067">
        <v>1530230400</v>
      </c>
      <c r="C1067">
        <v>435.25</v>
      </c>
    </row>
    <row r="1068" spans="1:3" x14ac:dyDescent="0.25">
      <c r="A1068" s="7">
        <v>43281</v>
      </c>
      <c r="B1068">
        <v>1530316800</v>
      </c>
      <c r="C1068">
        <v>453.42</v>
      </c>
    </row>
    <row r="1069" spans="1:3" x14ac:dyDescent="0.25">
      <c r="A1069" s="7">
        <v>43282</v>
      </c>
      <c r="B1069">
        <v>1530403200</v>
      </c>
      <c r="C1069">
        <v>451.95</v>
      </c>
    </row>
    <row r="1070" spans="1:3" x14ac:dyDescent="0.25">
      <c r="A1070" s="7">
        <v>43283</v>
      </c>
      <c r="B1070">
        <v>1530489600</v>
      </c>
      <c r="C1070">
        <v>476.58</v>
      </c>
    </row>
    <row r="1071" spans="1:3" x14ac:dyDescent="0.25">
      <c r="A1071" s="7">
        <v>43284</v>
      </c>
      <c r="B1071">
        <v>1530576000</v>
      </c>
      <c r="C1071">
        <v>461.95</v>
      </c>
    </row>
    <row r="1072" spans="1:3" x14ac:dyDescent="0.25">
      <c r="A1072" s="7">
        <v>43285</v>
      </c>
      <c r="B1072">
        <v>1530662400</v>
      </c>
      <c r="C1072">
        <v>467.19</v>
      </c>
    </row>
    <row r="1073" spans="1:3" x14ac:dyDescent="0.25">
      <c r="A1073" s="7">
        <v>43286</v>
      </c>
      <c r="B1073">
        <v>1530748800</v>
      </c>
      <c r="C1073">
        <v>467.55</v>
      </c>
    </row>
    <row r="1074" spans="1:3" x14ac:dyDescent="0.25">
      <c r="A1074" s="7">
        <v>43287</v>
      </c>
      <c r="B1074">
        <v>1530835200</v>
      </c>
      <c r="C1074">
        <v>469.93</v>
      </c>
    </row>
    <row r="1075" spans="1:3" x14ac:dyDescent="0.25">
      <c r="A1075" s="7">
        <v>43288</v>
      </c>
      <c r="B1075">
        <v>1530921600</v>
      </c>
      <c r="C1075">
        <v>485.81</v>
      </c>
    </row>
    <row r="1076" spans="1:3" x14ac:dyDescent="0.25">
      <c r="A1076" s="7">
        <v>43289</v>
      </c>
      <c r="B1076">
        <v>1531008000</v>
      </c>
      <c r="C1076">
        <v>486.19</v>
      </c>
    </row>
    <row r="1077" spans="1:3" x14ac:dyDescent="0.25">
      <c r="A1077" s="7">
        <v>43290</v>
      </c>
      <c r="B1077">
        <v>1531094400</v>
      </c>
      <c r="C1077">
        <v>471.48</v>
      </c>
    </row>
    <row r="1078" spans="1:3" x14ac:dyDescent="0.25">
      <c r="A1078" s="7">
        <v>43291</v>
      </c>
      <c r="B1078">
        <v>1531180800</v>
      </c>
      <c r="C1078">
        <v>432.69</v>
      </c>
    </row>
    <row r="1079" spans="1:3" x14ac:dyDescent="0.25">
      <c r="A1079" s="7">
        <v>43292</v>
      </c>
      <c r="B1079">
        <v>1531267200</v>
      </c>
      <c r="C1079">
        <v>445.59</v>
      </c>
    </row>
    <row r="1080" spans="1:3" x14ac:dyDescent="0.25">
      <c r="A1080" s="7">
        <v>43293</v>
      </c>
      <c r="B1080">
        <v>1531353600</v>
      </c>
      <c r="C1080">
        <v>430.91</v>
      </c>
    </row>
    <row r="1081" spans="1:3" x14ac:dyDescent="0.25">
      <c r="A1081" s="7">
        <v>43294</v>
      </c>
      <c r="B1081">
        <v>1531440000</v>
      </c>
      <c r="C1081">
        <v>432.46</v>
      </c>
    </row>
    <row r="1082" spans="1:3" x14ac:dyDescent="0.25">
      <c r="A1082" s="7">
        <v>43295</v>
      </c>
      <c r="B1082">
        <v>1531526400</v>
      </c>
      <c r="C1082">
        <v>433.74</v>
      </c>
    </row>
    <row r="1083" spans="1:3" x14ac:dyDescent="0.25">
      <c r="A1083" s="7">
        <v>43296</v>
      </c>
      <c r="B1083">
        <v>1531612800</v>
      </c>
      <c r="C1083">
        <v>449.62</v>
      </c>
    </row>
    <row r="1084" spans="1:3" x14ac:dyDescent="0.25">
      <c r="A1084" s="7">
        <v>43297</v>
      </c>
      <c r="B1084">
        <v>1531699200</v>
      </c>
      <c r="C1084">
        <v>478.75</v>
      </c>
    </row>
    <row r="1085" spans="1:3" x14ac:dyDescent="0.25">
      <c r="A1085" s="7">
        <v>43298</v>
      </c>
      <c r="B1085">
        <v>1531785600</v>
      </c>
      <c r="C1085">
        <v>499.06</v>
      </c>
    </row>
    <row r="1086" spans="1:3" x14ac:dyDescent="0.25">
      <c r="A1086" s="7">
        <v>43299</v>
      </c>
      <c r="B1086">
        <v>1531872000</v>
      </c>
      <c r="C1086">
        <v>479.02</v>
      </c>
    </row>
    <row r="1087" spans="1:3" x14ac:dyDescent="0.25">
      <c r="A1087" s="7">
        <v>43300</v>
      </c>
      <c r="B1087">
        <v>1531958400</v>
      </c>
      <c r="C1087">
        <v>468.65</v>
      </c>
    </row>
    <row r="1088" spans="1:3" x14ac:dyDescent="0.25">
      <c r="A1088" s="7">
        <v>43301</v>
      </c>
      <c r="B1088">
        <v>1532044800</v>
      </c>
      <c r="C1088">
        <v>448.84</v>
      </c>
    </row>
    <row r="1089" spans="1:3" x14ac:dyDescent="0.25">
      <c r="A1089" s="7">
        <v>43302</v>
      </c>
      <c r="B1089">
        <v>1532131200</v>
      </c>
      <c r="C1089">
        <v>461.04</v>
      </c>
    </row>
    <row r="1090" spans="1:3" x14ac:dyDescent="0.25">
      <c r="A1090" s="7">
        <v>43303</v>
      </c>
      <c r="B1090">
        <v>1532217600</v>
      </c>
      <c r="C1090">
        <v>457.65</v>
      </c>
    </row>
    <row r="1091" spans="1:3" x14ac:dyDescent="0.25">
      <c r="A1091" s="7">
        <v>43304</v>
      </c>
      <c r="B1091">
        <v>1532304000</v>
      </c>
      <c r="C1091">
        <v>449.63</v>
      </c>
    </row>
    <row r="1092" spans="1:3" x14ac:dyDescent="0.25">
      <c r="A1092" s="7">
        <v>43305</v>
      </c>
      <c r="B1092">
        <v>1532390400</v>
      </c>
      <c r="C1092">
        <v>479.47</v>
      </c>
    </row>
    <row r="1093" spans="1:3" x14ac:dyDescent="0.25">
      <c r="A1093" s="7">
        <v>43306</v>
      </c>
      <c r="B1093">
        <v>1532476800</v>
      </c>
      <c r="C1093">
        <v>471.28</v>
      </c>
    </row>
    <row r="1094" spans="1:3" x14ac:dyDescent="0.25">
      <c r="A1094" s="7">
        <v>43307</v>
      </c>
      <c r="B1094">
        <v>1532563200</v>
      </c>
      <c r="C1094">
        <v>462.03</v>
      </c>
    </row>
    <row r="1095" spans="1:3" x14ac:dyDescent="0.25">
      <c r="A1095" s="7">
        <v>43308</v>
      </c>
      <c r="B1095">
        <v>1532649600</v>
      </c>
      <c r="C1095">
        <v>469.69</v>
      </c>
    </row>
    <row r="1096" spans="1:3" x14ac:dyDescent="0.25">
      <c r="A1096" s="7">
        <v>43309</v>
      </c>
      <c r="B1096">
        <v>1532736000</v>
      </c>
      <c r="C1096">
        <v>468.55</v>
      </c>
    </row>
    <row r="1097" spans="1:3" x14ac:dyDescent="0.25">
      <c r="A1097" s="7">
        <v>43310</v>
      </c>
      <c r="B1097">
        <v>1532822400</v>
      </c>
      <c r="C1097">
        <v>466.2</v>
      </c>
    </row>
    <row r="1098" spans="1:3" x14ac:dyDescent="0.25">
      <c r="A1098" s="7">
        <v>43311</v>
      </c>
      <c r="B1098">
        <v>1532908800</v>
      </c>
      <c r="C1098">
        <v>456.56</v>
      </c>
    </row>
    <row r="1099" spans="1:3" x14ac:dyDescent="0.25">
      <c r="A1099" s="7">
        <v>43312</v>
      </c>
      <c r="B1099">
        <v>1532995200</v>
      </c>
      <c r="C1099">
        <v>431.99</v>
      </c>
    </row>
    <row r="1100" spans="1:3" x14ac:dyDescent="0.25">
      <c r="A1100" s="7">
        <v>43313</v>
      </c>
      <c r="B1100">
        <v>1533081600</v>
      </c>
      <c r="C1100">
        <v>419.87</v>
      </c>
    </row>
    <row r="1101" spans="1:3" x14ac:dyDescent="0.25">
      <c r="A1101" s="7">
        <v>43314</v>
      </c>
      <c r="B1101">
        <v>1533168000</v>
      </c>
      <c r="C1101">
        <v>410.83</v>
      </c>
    </row>
    <row r="1102" spans="1:3" x14ac:dyDescent="0.25">
      <c r="A1102" s="7">
        <v>43315</v>
      </c>
      <c r="B1102">
        <v>1533254400</v>
      </c>
      <c r="C1102">
        <v>417.62</v>
      </c>
    </row>
    <row r="1103" spans="1:3" x14ac:dyDescent="0.25">
      <c r="A1103" s="7">
        <v>43316</v>
      </c>
      <c r="B1103">
        <v>1533340800</v>
      </c>
      <c r="C1103">
        <v>406.91</v>
      </c>
    </row>
    <row r="1104" spans="1:3" x14ac:dyDescent="0.25">
      <c r="A1104" s="7">
        <v>43317</v>
      </c>
      <c r="B1104">
        <v>1533427200</v>
      </c>
      <c r="C1104">
        <v>408.81</v>
      </c>
    </row>
    <row r="1105" spans="1:3" x14ac:dyDescent="0.25">
      <c r="A1105" s="7">
        <v>43318</v>
      </c>
      <c r="B1105">
        <v>1533513600</v>
      </c>
      <c r="C1105">
        <v>404.95</v>
      </c>
    </row>
    <row r="1106" spans="1:3" x14ac:dyDescent="0.25">
      <c r="A1106" s="7">
        <v>43319</v>
      </c>
      <c r="B1106">
        <v>1533600000</v>
      </c>
      <c r="C1106">
        <v>377.94</v>
      </c>
    </row>
    <row r="1107" spans="1:3" x14ac:dyDescent="0.25">
      <c r="A1107" s="7">
        <v>43320</v>
      </c>
      <c r="B1107">
        <v>1533686400</v>
      </c>
      <c r="C1107">
        <v>355.57</v>
      </c>
    </row>
    <row r="1108" spans="1:3" x14ac:dyDescent="0.25">
      <c r="A1108" s="7">
        <v>43321</v>
      </c>
      <c r="B1108">
        <v>1533772800</v>
      </c>
      <c r="C1108">
        <v>363.51</v>
      </c>
    </row>
    <row r="1109" spans="1:3" x14ac:dyDescent="0.25">
      <c r="A1109" s="7">
        <v>43322</v>
      </c>
      <c r="B1109">
        <v>1533859200</v>
      </c>
      <c r="C1109">
        <v>331.57</v>
      </c>
    </row>
    <row r="1110" spans="1:3" x14ac:dyDescent="0.25">
      <c r="A1110" s="7">
        <v>43323</v>
      </c>
      <c r="B1110">
        <v>1533945600</v>
      </c>
      <c r="C1110">
        <v>318.01</v>
      </c>
    </row>
    <row r="1111" spans="1:3" x14ac:dyDescent="0.25">
      <c r="A1111" s="7">
        <v>43324</v>
      </c>
      <c r="B1111">
        <v>1534032000</v>
      </c>
      <c r="C1111">
        <v>318.2</v>
      </c>
    </row>
    <row r="1112" spans="1:3" x14ac:dyDescent="0.25">
      <c r="A1112" s="7">
        <v>43325</v>
      </c>
      <c r="B1112">
        <v>1534118400</v>
      </c>
      <c r="C1112">
        <v>284.02999999999997</v>
      </c>
    </row>
    <row r="1113" spans="1:3" x14ac:dyDescent="0.25">
      <c r="A1113" s="7">
        <v>43326</v>
      </c>
      <c r="B1113">
        <v>1534204800</v>
      </c>
      <c r="C1113">
        <v>278.31</v>
      </c>
    </row>
    <row r="1114" spans="1:3" x14ac:dyDescent="0.25">
      <c r="A1114" s="7">
        <v>43327</v>
      </c>
      <c r="B1114">
        <v>1534291200</v>
      </c>
      <c r="C1114">
        <v>281.24</v>
      </c>
    </row>
    <row r="1115" spans="1:3" x14ac:dyDescent="0.25">
      <c r="A1115" s="7">
        <v>43328</v>
      </c>
      <c r="B1115">
        <v>1534377600</v>
      </c>
      <c r="C1115">
        <v>286.8</v>
      </c>
    </row>
    <row r="1116" spans="1:3" x14ac:dyDescent="0.25">
      <c r="A1116" s="7">
        <v>43329</v>
      </c>
      <c r="B1116">
        <v>1534464000</v>
      </c>
      <c r="C1116">
        <v>317.57</v>
      </c>
    </row>
    <row r="1117" spans="1:3" x14ac:dyDescent="0.25">
      <c r="A1117" s="7">
        <v>43330</v>
      </c>
      <c r="B1117">
        <v>1534550400</v>
      </c>
      <c r="C1117">
        <v>294.85000000000002</v>
      </c>
    </row>
    <row r="1118" spans="1:3" x14ac:dyDescent="0.25">
      <c r="A1118" s="7">
        <v>43331</v>
      </c>
      <c r="B1118">
        <v>1534636800</v>
      </c>
      <c r="C1118">
        <v>299.62</v>
      </c>
    </row>
    <row r="1119" spans="1:3" x14ac:dyDescent="0.25">
      <c r="A1119" s="7">
        <v>43332</v>
      </c>
      <c r="B1119">
        <v>1534723200</v>
      </c>
      <c r="C1119">
        <v>270.81</v>
      </c>
    </row>
    <row r="1120" spans="1:3" x14ac:dyDescent="0.25">
      <c r="A1120" s="7">
        <v>43333</v>
      </c>
      <c r="B1120">
        <v>1534809600</v>
      </c>
      <c r="C1120">
        <v>281.13</v>
      </c>
    </row>
    <row r="1121" spans="1:3" x14ac:dyDescent="0.25">
      <c r="A1121" s="7">
        <v>43334</v>
      </c>
      <c r="B1121">
        <v>1534896000</v>
      </c>
      <c r="C1121">
        <v>270.37</v>
      </c>
    </row>
    <row r="1122" spans="1:3" x14ac:dyDescent="0.25">
      <c r="A1122" s="7">
        <v>43335</v>
      </c>
      <c r="B1122">
        <v>1534982400</v>
      </c>
      <c r="C1122">
        <v>275.83</v>
      </c>
    </row>
    <row r="1123" spans="1:3" x14ac:dyDescent="0.25">
      <c r="A1123" s="7">
        <v>43336</v>
      </c>
      <c r="B1123">
        <v>1535068800</v>
      </c>
      <c r="C1123">
        <v>281.37</v>
      </c>
    </row>
    <row r="1124" spans="1:3" x14ac:dyDescent="0.25">
      <c r="A1124" s="7">
        <v>43337</v>
      </c>
      <c r="B1124">
        <v>1535155200</v>
      </c>
      <c r="C1124">
        <v>277.56</v>
      </c>
    </row>
    <row r="1125" spans="1:3" x14ac:dyDescent="0.25">
      <c r="A1125" s="7">
        <v>43338</v>
      </c>
      <c r="B1125">
        <v>1535241600</v>
      </c>
      <c r="C1125">
        <v>274.3</v>
      </c>
    </row>
    <row r="1126" spans="1:3" x14ac:dyDescent="0.25">
      <c r="A1126" s="7">
        <v>43339</v>
      </c>
      <c r="B1126">
        <v>1535328000</v>
      </c>
      <c r="C1126">
        <v>288.02</v>
      </c>
    </row>
    <row r="1127" spans="1:3" x14ac:dyDescent="0.25">
      <c r="A1127" s="7">
        <v>43340</v>
      </c>
      <c r="B1127">
        <v>1535414400</v>
      </c>
      <c r="C1127">
        <v>295.55</v>
      </c>
    </row>
    <row r="1128" spans="1:3" x14ac:dyDescent="0.25">
      <c r="A1128" s="7">
        <v>43341</v>
      </c>
      <c r="B1128">
        <v>1535500800</v>
      </c>
      <c r="C1128">
        <v>288.67</v>
      </c>
    </row>
    <row r="1129" spans="1:3" x14ac:dyDescent="0.25">
      <c r="A1129" s="7">
        <v>43342</v>
      </c>
      <c r="B1129">
        <v>1535587200</v>
      </c>
      <c r="C1129">
        <v>284.14999999999998</v>
      </c>
    </row>
    <row r="1130" spans="1:3" x14ac:dyDescent="0.25">
      <c r="A1130" s="7">
        <v>43343</v>
      </c>
      <c r="B1130">
        <v>1535673600</v>
      </c>
      <c r="C1130">
        <v>281.66000000000003</v>
      </c>
    </row>
    <row r="1131" spans="1:3" x14ac:dyDescent="0.25">
      <c r="A1131" s="7">
        <v>43344</v>
      </c>
      <c r="B1131">
        <v>1535760000</v>
      </c>
      <c r="C1131">
        <v>295.36</v>
      </c>
    </row>
    <row r="1132" spans="1:3" x14ac:dyDescent="0.25">
      <c r="A1132" s="7">
        <v>43345</v>
      </c>
      <c r="B1132">
        <v>1535846400</v>
      </c>
      <c r="C1132">
        <v>295.02</v>
      </c>
    </row>
    <row r="1133" spans="1:3" x14ac:dyDescent="0.25">
      <c r="A1133" s="7">
        <v>43346</v>
      </c>
      <c r="B1133">
        <v>1535932800</v>
      </c>
      <c r="C1133">
        <v>288.97000000000003</v>
      </c>
    </row>
    <row r="1134" spans="1:3" x14ac:dyDescent="0.25">
      <c r="A1134" s="7">
        <v>43347</v>
      </c>
      <c r="B1134">
        <v>1536019200</v>
      </c>
      <c r="C1134">
        <v>285.23</v>
      </c>
    </row>
    <row r="1135" spans="1:3" x14ac:dyDescent="0.25">
      <c r="A1135" s="7">
        <v>43348</v>
      </c>
      <c r="B1135">
        <v>1536105600</v>
      </c>
      <c r="C1135">
        <v>228.27</v>
      </c>
    </row>
    <row r="1136" spans="1:3" x14ac:dyDescent="0.25">
      <c r="A1136" s="7">
        <v>43349</v>
      </c>
      <c r="B1136">
        <v>1536192000</v>
      </c>
      <c r="C1136">
        <v>229.52</v>
      </c>
    </row>
    <row r="1137" spans="1:3" x14ac:dyDescent="0.25">
      <c r="A1137" s="7">
        <v>43350</v>
      </c>
      <c r="B1137">
        <v>1536278400</v>
      </c>
      <c r="C1137">
        <v>215.14</v>
      </c>
    </row>
    <row r="1138" spans="1:3" x14ac:dyDescent="0.25">
      <c r="A1138" s="7">
        <v>43351</v>
      </c>
      <c r="B1138">
        <v>1536364800</v>
      </c>
      <c r="C1138">
        <v>196.77</v>
      </c>
    </row>
    <row r="1139" spans="1:3" x14ac:dyDescent="0.25">
      <c r="A1139" s="7">
        <v>43352</v>
      </c>
      <c r="B1139">
        <v>1536451200</v>
      </c>
      <c r="C1139">
        <v>195.99</v>
      </c>
    </row>
    <row r="1140" spans="1:3" x14ac:dyDescent="0.25">
      <c r="A1140" s="7">
        <v>43353</v>
      </c>
      <c r="B1140">
        <v>1536537600</v>
      </c>
      <c r="C1140">
        <v>197.14</v>
      </c>
    </row>
    <row r="1141" spans="1:3" x14ac:dyDescent="0.25">
      <c r="A1141" s="7">
        <v>43354</v>
      </c>
      <c r="B1141">
        <v>1536624000</v>
      </c>
      <c r="C1141">
        <v>185.15</v>
      </c>
    </row>
    <row r="1142" spans="1:3" x14ac:dyDescent="0.25">
      <c r="A1142" s="7">
        <v>43355</v>
      </c>
      <c r="B1142">
        <v>1536710400</v>
      </c>
      <c r="C1142">
        <v>183.03</v>
      </c>
    </row>
    <row r="1143" spans="1:3" x14ac:dyDescent="0.25">
      <c r="A1143" s="7">
        <v>43356</v>
      </c>
      <c r="B1143">
        <v>1536796800</v>
      </c>
      <c r="C1143">
        <v>211.27</v>
      </c>
    </row>
    <row r="1144" spans="1:3" x14ac:dyDescent="0.25">
      <c r="A1144" s="7">
        <v>43357</v>
      </c>
      <c r="B1144">
        <v>1536883200</v>
      </c>
      <c r="C1144">
        <v>208.87</v>
      </c>
    </row>
    <row r="1145" spans="1:3" x14ac:dyDescent="0.25">
      <c r="A1145" s="7">
        <v>43358</v>
      </c>
      <c r="B1145">
        <v>1536969600</v>
      </c>
      <c r="C1145">
        <v>221.63</v>
      </c>
    </row>
    <row r="1146" spans="1:3" x14ac:dyDescent="0.25">
      <c r="A1146" s="7">
        <v>43359</v>
      </c>
      <c r="B1146">
        <v>1537056000</v>
      </c>
      <c r="C1146">
        <v>220.12</v>
      </c>
    </row>
    <row r="1147" spans="1:3" x14ac:dyDescent="0.25">
      <c r="A1147" s="7">
        <v>43360</v>
      </c>
      <c r="B1147">
        <v>1537142400</v>
      </c>
      <c r="C1147">
        <v>196.04</v>
      </c>
    </row>
    <row r="1148" spans="1:3" x14ac:dyDescent="0.25">
      <c r="A1148" s="7">
        <v>43361</v>
      </c>
      <c r="B1148">
        <v>1537228800</v>
      </c>
      <c r="C1148">
        <v>208.39</v>
      </c>
    </row>
    <row r="1149" spans="1:3" x14ac:dyDescent="0.25">
      <c r="A1149" s="7">
        <v>43362</v>
      </c>
      <c r="B1149">
        <v>1537315200</v>
      </c>
      <c r="C1149">
        <v>209.78</v>
      </c>
    </row>
    <row r="1150" spans="1:3" x14ac:dyDescent="0.25">
      <c r="A1150" s="7">
        <v>43363</v>
      </c>
      <c r="B1150">
        <v>1537401600</v>
      </c>
      <c r="C1150">
        <v>224.76</v>
      </c>
    </row>
    <row r="1151" spans="1:3" x14ac:dyDescent="0.25">
      <c r="A1151" s="7">
        <v>43364</v>
      </c>
      <c r="B1151">
        <v>1537488000</v>
      </c>
      <c r="C1151">
        <v>247.69</v>
      </c>
    </row>
    <row r="1152" spans="1:3" x14ac:dyDescent="0.25">
      <c r="A1152" s="7">
        <v>43365</v>
      </c>
      <c r="B1152">
        <v>1537574400</v>
      </c>
      <c r="C1152">
        <v>240.78</v>
      </c>
    </row>
    <row r="1153" spans="1:3" x14ac:dyDescent="0.25">
      <c r="A1153" s="7">
        <v>43366</v>
      </c>
      <c r="B1153">
        <v>1537660800</v>
      </c>
      <c r="C1153">
        <v>244.55</v>
      </c>
    </row>
    <row r="1154" spans="1:3" x14ac:dyDescent="0.25">
      <c r="A1154" s="7">
        <v>43367</v>
      </c>
      <c r="B1154">
        <v>1537747200</v>
      </c>
      <c r="C1154">
        <v>227.92</v>
      </c>
    </row>
    <row r="1155" spans="1:3" x14ac:dyDescent="0.25">
      <c r="A1155" s="7">
        <v>43368</v>
      </c>
      <c r="B1155">
        <v>1537833600</v>
      </c>
      <c r="C1155">
        <v>219.2</v>
      </c>
    </row>
    <row r="1156" spans="1:3" x14ac:dyDescent="0.25">
      <c r="A1156" s="7">
        <v>43369</v>
      </c>
      <c r="B1156">
        <v>1537920000</v>
      </c>
      <c r="C1156">
        <v>214.21</v>
      </c>
    </row>
    <row r="1157" spans="1:3" x14ac:dyDescent="0.25">
      <c r="A1157" s="7">
        <v>43370</v>
      </c>
      <c r="B1157">
        <v>1538006400</v>
      </c>
      <c r="C1157">
        <v>229.09</v>
      </c>
    </row>
    <row r="1158" spans="1:3" x14ac:dyDescent="0.25">
      <c r="A1158" s="7">
        <v>43371</v>
      </c>
      <c r="B1158">
        <v>1538092800</v>
      </c>
      <c r="C1158">
        <v>221.56</v>
      </c>
    </row>
    <row r="1159" spans="1:3" x14ac:dyDescent="0.25">
      <c r="A1159" s="7">
        <v>43372</v>
      </c>
      <c r="B1159">
        <v>1538179200</v>
      </c>
      <c r="C1159">
        <v>231.32</v>
      </c>
    </row>
    <row r="1160" spans="1:3" x14ac:dyDescent="0.25">
      <c r="A1160" s="7">
        <v>43373</v>
      </c>
      <c r="B1160">
        <v>1538265600</v>
      </c>
      <c r="C1160">
        <v>232.6</v>
      </c>
    </row>
    <row r="1161" spans="1:3" x14ac:dyDescent="0.25">
      <c r="A1161" s="7">
        <v>43374</v>
      </c>
      <c r="B1161">
        <v>1538352000</v>
      </c>
      <c r="C1161">
        <v>230.89</v>
      </c>
    </row>
    <row r="1162" spans="1:3" x14ac:dyDescent="0.25">
      <c r="A1162" s="7">
        <v>43375</v>
      </c>
      <c r="B1162">
        <v>1538438400</v>
      </c>
      <c r="C1162">
        <v>225.41</v>
      </c>
    </row>
    <row r="1163" spans="1:3" x14ac:dyDescent="0.25">
      <c r="A1163" s="7">
        <v>43376</v>
      </c>
      <c r="B1163">
        <v>1538524800</v>
      </c>
      <c r="C1163">
        <v>219.97</v>
      </c>
    </row>
    <row r="1164" spans="1:3" x14ac:dyDescent="0.25">
      <c r="A1164" s="7">
        <v>43377</v>
      </c>
      <c r="B1164">
        <v>1538611200</v>
      </c>
      <c r="C1164">
        <v>221.76</v>
      </c>
    </row>
    <row r="1165" spans="1:3" x14ac:dyDescent="0.25">
      <c r="A1165" s="7">
        <v>43378</v>
      </c>
      <c r="B1165">
        <v>1538697600</v>
      </c>
      <c r="C1165">
        <v>227.9</v>
      </c>
    </row>
    <row r="1166" spans="1:3" x14ac:dyDescent="0.25">
      <c r="A1166" s="7">
        <v>43379</v>
      </c>
      <c r="B1166">
        <v>1538784000</v>
      </c>
      <c r="C1166">
        <v>224.62</v>
      </c>
    </row>
    <row r="1167" spans="1:3" x14ac:dyDescent="0.25">
      <c r="A1167" s="7">
        <v>43380</v>
      </c>
      <c r="B1167">
        <v>1538870400</v>
      </c>
      <c r="C1167">
        <v>225.65</v>
      </c>
    </row>
    <row r="1168" spans="1:3" x14ac:dyDescent="0.25">
      <c r="A1168" s="7">
        <v>43381</v>
      </c>
      <c r="B1168">
        <v>1538956800</v>
      </c>
      <c r="C1168">
        <v>229.33</v>
      </c>
    </row>
    <row r="1169" spans="1:3" x14ac:dyDescent="0.25">
      <c r="A1169" s="7">
        <v>43382</v>
      </c>
      <c r="B1169">
        <v>1539043200</v>
      </c>
      <c r="C1169">
        <v>227.49</v>
      </c>
    </row>
    <row r="1170" spans="1:3" x14ac:dyDescent="0.25">
      <c r="A1170" s="7">
        <v>43383</v>
      </c>
      <c r="B1170">
        <v>1539129600</v>
      </c>
      <c r="C1170">
        <v>225.26</v>
      </c>
    </row>
    <row r="1171" spans="1:3" x14ac:dyDescent="0.25">
      <c r="A1171" s="7">
        <v>43384</v>
      </c>
      <c r="B1171">
        <v>1539216000</v>
      </c>
      <c r="C1171">
        <v>189.83</v>
      </c>
    </row>
    <row r="1172" spans="1:3" x14ac:dyDescent="0.25">
      <c r="A1172" s="7">
        <v>43385</v>
      </c>
      <c r="B1172">
        <v>1539302400</v>
      </c>
      <c r="C1172">
        <v>195.97</v>
      </c>
    </row>
    <row r="1173" spans="1:3" x14ac:dyDescent="0.25">
      <c r="A1173" s="7">
        <v>43386</v>
      </c>
      <c r="B1173">
        <v>1539388800</v>
      </c>
      <c r="C1173">
        <v>199.45</v>
      </c>
    </row>
    <row r="1174" spans="1:3" x14ac:dyDescent="0.25">
      <c r="A1174" s="7">
        <v>43387</v>
      </c>
      <c r="B1174">
        <v>1539475200</v>
      </c>
      <c r="C1174">
        <v>194.99</v>
      </c>
    </row>
    <row r="1175" spans="1:3" x14ac:dyDescent="0.25">
      <c r="A1175" s="7">
        <v>43388</v>
      </c>
      <c r="B1175">
        <v>1539561600</v>
      </c>
      <c r="C1175">
        <v>210.8</v>
      </c>
    </row>
    <row r="1176" spans="1:3" x14ac:dyDescent="0.25">
      <c r="A1176" s="7">
        <v>43389</v>
      </c>
      <c r="B1176">
        <v>1539648000</v>
      </c>
      <c r="C1176">
        <v>210.22</v>
      </c>
    </row>
    <row r="1177" spans="1:3" x14ac:dyDescent="0.25">
      <c r="A1177" s="7">
        <v>43390</v>
      </c>
      <c r="B1177">
        <v>1539734400</v>
      </c>
      <c r="C1177">
        <v>207.6</v>
      </c>
    </row>
    <row r="1178" spans="1:3" x14ac:dyDescent="0.25">
      <c r="A1178" s="7">
        <v>43391</v>
      </c>
      <c r="B1178">
        <v>1539820800</v>
      </c>
      <c r="C1178">
        <v>202.49</v>
      </c>
    </row>
    <row r="1179" spans="1:3" x14ac:dyDescent="0.25">
      <c r="A1179" s="7">
        <v>43392</v>
      </c>
      <c r="B1179">
        <v>1539907200</v>
      </c>
      <c r="C1179">
        <v>202.86</v>
      </c>
    </row>
    <row r="1180" spans="1:3" x14ac:dyDescent="0.25">
      <c r="A1180" s="7">
        <v>43393</v>
      </c>
      <c r="B1180">
        <v>1539993600</v>
      </c>
      <c r="C1180">
        <v>205.08</v>
      </c>
    </row>
    <row r="1181" spans="1:3" x14ac:dyDescent="0.25">
      <c r="A1181" s="7">
        <v>43394</v>
      </c>
      <c r="B1181">
        <v>1540080000</v>
      </c>
      <c r="C1181">
        <v>204.77</v>
      </c>
    </row>
    <row r="1182" spans="1:3" x14ac:dyDescent="0.25">
      <c r="A1182" s="7">
        <v>43395</v>
      </c>
      <c r="B1182">
        <v>1540166400</v>
      </c>
      <c r="C1182">
        <v>203.6</v>
      </c>
    </row>
    <row r="1183" spans="1:3" x14ac:dyDescent="0.25">
      <c r="A1183" s="7">
        <v>43396</v>
      </c>
      <c r="B1183">
        <v>1540252800</v>
      </c>
      <c r="C1183">
        <v>203.7</v>
      </c>
    </row>
    <row r="1184" spans="1:3" x14ac:dyDescent="0.25">
      <c r="A1184" s="7">
        <v>43397</v>
      </c>
      <c r="B1184">
        <v>1540339200</v>
      </c>
      <c r="C1184">
        <v>202.92</v>
      </c>
    </row>
    <row r="1185" spans="1:3" x14ac:dyDescent="0.25">
      <c r="A1185" s="7">
        <v>43398</v>
      </c>
      <c r="B1185">
        <v>1540425600</v>
      </c>
      <c r="C1185">
        <v>201.23</v>
      </c>
    </row>
    <row r="1186" spans="1:3" x14ac:dyDescent="0.25">
      <c r="A1186" s="7">
        <v>43399</v>
      </c>
      <c r="B1186">
        <v>1540512000</v>
      </c>
      <c r="C1186">
        <v>203.37</v>
      </c>
    </row>
    <row r="1187" spans="1:3" x14ac:dyDescent="0.25">
      <c r="A1187" s="7">
        <v>43400</v>
      </c>
      <c r="B1187">
        <v>1540598400</v>
      </c>
      <c r="C1187">
        <v>202.79</v>
      </c>
    </row>
    <row r="1188" spans="1:3" x14ac:dyDescent="0.25">
      <c r="A1188" s="7">
        <v>43401</v>
      </c>
      <c r="B1188">
        <v>1540684800</v>
      </c>
      <c r="C1188">
        <v>203.72</v>
      </c>
    </row>
    <row r="1189" spans="1:3" x14ac:dyDescent="0.25">
      <c r="A1189" s="7">
        <v>43402</v>
      </c>
      <c r="B1189">
        <v>1540771200</v>
      </c>
      <c r="C1189">
        <v>195.67</v>
      </c>
    </row>
    <row r="1190" spans="1:3" x14ac:dyDescent="0.25">
      <c r="A1190" s="7">
        <v>43403</v>
      </c>
      <c r="B1190">
        <v>1540857600</v>
      </c>
      <c r="C1190">
        <v>196.19</v>
      </c>
    </row>
    <row r="1191" spans="1:3" x14ac:dyDescent="0.25">
      <c r="A1191" s="7">
        <v>43404</v>
      </c>
      <c r="B1191">
        <v>1540944000</v>
      </c>
      <c r="C1191">
        <v>197.85</v>
      </c>
    </row>
    <row r="1192" spans="1:3" x14ac:dyDescent="0.25">
      <c r="A1192" s="7">
        <v>43405</v>
      </c>
      <c r="B1192">
        <v>1541030400</v>
      </c>
      <c r="C1192">
        <v>198.73</v>
      </c>
    </row>
    <row r="1193" spans="1:3" x14ac:dyDescent="0.25">
      <c r="A1193" s="7">
        <v>43406</v>
      </c>
      <c r="B1193">
        <v>1541116800</v>
      </c>
      <c r="C1193">
        <v>201.02</v>
      </c>
    </row>
    <row r="1194" spans="1:3" x14ac:dyDescent="0.25">
      <c r="A1194" s="7">
        <v>43407</v>
      </c>
      <c r="B1194">
        <v>1541203200</v>
      </c>
      <c r="C1194">
        <v>199.47</v>
      </c>
    </row>
    <row r="1195" spans="1:3" x14ac:dyDescent="0.25">
      <c r="A1195" s="7">
        <v>43408</v>
      </c>
      <c r="B1195">
        <v>1541289600</v>
      </c>
      <c r="C1195">
        <v>211.3</v>
      </c>
    </row>
    <row r="1196" spans="1:3" x14ac:dyDescent="0.25">
      <c r="A1196" s="7">
        <v>43409</v>
      </c>
      <c r="B1196">
        <v>1541376000</v>
      </c>
      <c r="C1196">
        <v>209.7</v>
      </c>
    </row>
    <row r="1197" spans="1:3" x14ac:dyDescent="0.25">
      <c r="A1197" s="7">
        <v>43410</v>
      </c>
      <c r="B1197">
        <v>1541462400</v>
      </c>
      <c r="C1197">
        <v>219.56</v>
      </c>
    </row>
    <row r="1198" spans="1:3" x14ac:dyDescent="0.25">
      <c r="A1198" s="7">
        <v>43411</v>
      </c>
      <c r="B1198">
        <v>1541548800</v>
      </c>
      <c r="C1198">
        <v>217.99</v>
      </c>
    </row>
    <row r="1199" spans="1:3" x14ac:dyDescent="0.25">
      <c r="A1199" s="7">
        <v>43412</v>
      </c>
      <c r="B1199">
        <v>1541635200</v>
      </c>
      <c r="C1199">
        <v>211.29</v>
      </c>
    </row>
    <row r="1200" spans="1:3" x14ac:dyDescent="0.25">
      <c r="A1200" s="7">
        <v>43413</v>
      </c>
      <c r="B1200">
        <v>1541721600</v>
      </c>
      <c r="C1200">
        <v>209.39</v>
      </c>
    </row>
    <row r="1201" spans="1:3" x14ac:dyDescent="0.25">
      <c r="A1201" s="7">
        <v>43414</v>
      </c>
      <c r="B1201">
        <v>1541808000</v>
      </c>
      <c r="C1201">
        <v>211.9</v>
      </c>
    </row>
    <row r="1202" spans="1:3" x14ac:dyDescent="0.25">
      <c r="A1202" s="7">
        <v>43415</v>
      </c>
      <c r="B1202">
        <v>1541894400</v>
      </c>
      <c r="C1202">
        <v>211.7</v>
      </c>
    </row>
    <row r="1203" spans="1:3" x14ac:dyDescent="0.25">
      <c r="A1203" s="7">
        <v>43416</v>
      </c>
      <c r="B1203">
        <v>1541980800</v>
      </c>
      <c r="C1203">
        <v>210.81</v>
      </c>
    </row>
    <row r="1204" spans="1:3" x14ac:dyDescent="0.25">
      <c r="A1204" s="7">
        <v>43417</v>
      </c>
      <c r="B1204">
        <v>1542067200</v>
      </c>
      <c r="C1204">
        <v>206.42</v>
      </c>
    </row>
    <row r="1205" spans="1:3" x14ac:dyDescent="0.25">
      <c r="A1205" s="7">
        <v>43418</v>
      </c>
      <c r="B1205">
        <v>1542153600</v>
      </c>
      <c r="C1205">
        <v>182.72</v>
      </c>
    </row>
    <row r="1206" spans="1:3" x14ac:dyDescent="0.25">
      <c r="A1206" s="7">
        <v>43419</v>
      </c>
      <c r="B1206">
        <v>1542240000</v>
      </c>
      <c r="C1206">
        <v>181.53</v>
      </c>
    </row>
    <row r="1207" spans="1:3" x14ac:dyDescent="0.25">
      <c r="A1207" s="7">
        <v>43420</v>
      </c>
      <c r="B1207">
        <v>1542326400</v>
      </c>
      <c r="C1207">
        <v>174.84</v>
      </c>
    </row>
    <row r="1208" spans="1:3" x14ac:dyDescent="0.25">
      <c r="A1208" s="7">
        <v>43421</v>
      </c>
      <c r="B1208">
        <v>1542412800</v>
      </c>
      <c r="C1208">
        <v>174.22</v>
      </c>
    </row>
    <row r="1209" spans="1:3" x14ac:dyDescent="0.25">
      <c r="A1209" s="7">
        <v>43422</v>
      </c>
      <c r="B1209">
        <v>1542499200</v>
      </c>
      <c r="C1209">
        <v>177.53</v>
      </c>
    </row>
    <row r="1210" spans="1:3" x14ac:dyDescent="0.25">
      <c r="A1210" s="7">
        <v>43423</v>
      </c>
      <c r="B1210">
        <v>1542585600</v>
      </c>
      <c r="C1210">
        <v>148.22</v>
      </c>
    </row>
    <row r="1211" spans="1:3" x14ac:dyDescent="0.25">
      <c r="A1211" s="7">
        <v>43424</v>
      </c>
      <c r="B1211">
        <v>1542672000</v>
      </c>
      <c r="C1211">
        <v>130.74</v>
      </c>
    </row>
    <row r="1212" spans="1:3" x14ac:dyDescent="0.25">
      <c r="A1212" s="7">
        <v>43425</v>
      </c>
      <c r="B1212">
        <v>1542758400</v>
      </c>
      <c r="C1212">
        <v>136.5</v>
      </c>
    </row>
    <row r="1213" spans="1:3" x14ac:dyDescent="0.25">
      <c r="A1213" s="7">
        <v>43426</v>
      </c>
      <c r="B1213">
        <v>1542844800</v>
      </c>
      <c r="C1213">
        <v>124.83</v>
      </c>
    </row>
    <row r="1214" spans="1:3" x14ac:dyDescent="0.25">
      <c r="A1214" s="7">
        <v>43427</v>
      </c>
      <c r="B1214">
        <v>1542931200</v>
      </c>
      <c r="C1214">
        <v>123.37</v>
      </c>
    </row>
    <row r="1215" spans="1:3" x14ac:dyDescent="0.25">
      <c r="A1215" s="7">
        <v>43428</v>
      </c>
      <c r="B1215">
        <v>1543017600</v>
      </c>
      <c r="C1215">
        <v>112.75</v>
      </c>
    </row>
    <row r="1216" spans="1:3" x14ac:dyDescent="0.25">
      <c r="A1216" s="7">
        <v>43429</v>
      </c>
      <c r="B1216">
        <v>1543104000</v>
      </c>
      <c r="C1216">
        <v>116.75</v>
      </c>
    </row>
    <row r="1217" spans="1:3" x14ac:dyDescent="0.25">
      <c r="A1217" s="7">
        <v>43430</v>
      </c>
      <c r="B1217">
        <v>1543190400</v>
      </c>
      <c r="C1217">
        <v>108.87</v>
      </c>
    </row>
    <row r="1218" spans="1:3" x14ac:dyDescent="0.25">
      <c r="A1218" s="7">
        <v>43431</v>
      </c>
      <c r="B1218">
        <v>1543276800</v>
      </c>
      <c r="C1218">
        <v>110.19</v>
      </c>
    </row>
    <row r="1219" spans="1:3" x14ac:dyDescent="0.25">
      <c r="A1219" s="7">
        <v>43432</v>
      </c>
      <c r="B1219">
        <v>1543363200</v>
      </c>
      <c r="C1219">
        <v>122.88</v>
      </c>
    </row>
    <row r="1220" spans="1:3" x14ac:dyDescent="0.25">
      <c r="A1220" s="7">
        <v>43433</v>
      </c>
      <c r="B1220">
        <v>1543449600</v>
      </c>
      <c r="C1220">
        <v>117.48</v>
      </c>
    </row>
    <row r="1221" spans="1:3" x14ac:dyDescent="0.25">
      <c r="A1221" s="7">
        <v>43434</v>
      </c>
      <c r="B1221">
        <v>1543536000</v>
      </c>
      <c r="C1221">
        <v>112.87</v>
      </c>
    </row>
    <row r="1222" spans="1:3" x14ac:dyDescent="0.25">
      <c r="A1222" s="7">
        <v>43435</v>
      </c>
      <c r="B1222">
        <v>1543622400</v>
      </c>
      <c r="C1222">
        <v>118.5</v>
      </c>
    </row>
    <row r="1223" spans="1:3" x14ac:dyDescent="0.25">
      <c r="A1223" s="7">
        <v>43436</v>
      </c>
      <c r="B1223">
        <v>1543708800</v>
      </c>
      <c r="C1223">
        <v>115.96</v>
      </c>
    </row>
    <row r="1224" spans="1:3" x14ac:dyDescent="0.25">
      <c r="A1224" s="7">
        <v>43437</v>
      </c>
      <c r="B1224">
        <v>1543795200</v>
      </c>
      <c r="C1224">
        <v>108.23</v>
      </c>
    </row>
    <row r="1225" spans="1:3" x14ac:dyDescent="0.25">
      <c r="A1225" s="7">
        <v>43438</v>
      </c>
      <c r="B1225">
        <v>1543881600</v>
      </c>
      <c r="C1225">
        <v>109.82</v>
      </c>
    </row>
    <row r="1226" spans="1:3" x14ac:dyDescent="0.25">
      <c r="A1226" s="7">
        <v>43439</v>
      </c>
      <c r="B1226">
        <v>1543968000</v>
      </c>
      <c r="C1226">
        <v>101.57</v>
      </c>
    </row>
    <row r="1227" spans="1:3" x14ac:dyDescent="0.25">
      <c r="A1227" s="7">
        <v>43440</v>
      </c>
      <c r="B1227">
        <v>1544054400</v>
      </c>
      <c r="C1227">
        <v>90.43</v>
      </c>
    </row>
    <row r="1228" spans="1:3" x14ac:dyDescent="0.25">
      <c r="A1228" s="7">
        <v>43441</v>
      </c>
      <c r="B1228">
        <v>1544140800</v>
      </c>
      <c r="C1228">
        <v>93.61</v>
      </c>
    </row>
    <row r="1229" spans="1:3" x14ac:dyDescent="0.25">
      <c r="A1229" s="7">
        <v>43442</v>
      </c>
      <c r="B1229">
        <v>1544227200</v>
      </c>
      <c r="C1229">
        <v>91.44</v>
      </c>
    </row>
    <row r="1230" spans="1:3" x14ac:dyDescent="0.25">
      <c r="A1230" s="7">
        <v>43443</v>
      </c>
      <c r="B1230">
        <v>1544313600</v>
      </c>
      <c r="C1230">
        <v>94.42</v>
      </c>
    </row>
    <row r="1231" spans="1:3" x14ac:dyDescent="0.25">
      <c r="A1231" s="7">
        <v>43444</v>
      </c>
      <c r="B1231">
        <v>1544400000</v>
      </c>
      <c r="C1231">
        <v>90.7</v>
      </c>
    </row>
    <row r="1232" spans="1:3" x14ac:dyDescent="0.25">
      <c r="A1232" s="7">
        <v>43445</v>
      </c>
      <c r="B1232">
        <v>1544486400</v>
      </c>
      <c r="C1232">
        <v>88.05</v>
      </c>
    </row>
    <row r="1233" spans="1:3" x14ac:dyDescent="0.25">
      <c r="A1233" s="7">
        <v>43446</v>
      </c>
      <c r="B1233">
        <v>1544572800</v>
      </c>
      <c r="C1233">
        <v>90.52</v>
      </c>
    </row>
    <row r="1234" spans="1:3" x14ac:dyDescent="0.25">
      <c r="A1234" s="7">
        <v>43447</v>
      </c>
      <c r="B1234">
        <v>1544659200</v>
      </c>
      <c r="C1234">
        <v>86.39</v>
      </c>
    </row>
    <row r="1235" spans="1:3" x14ac:dyDescent="0.25">
      <c r="A1235" s="7">
        <v>43448</v>
      </c>
      <c r="B1235">
        <v>1544745600</v>
      </c>
      <c r="C1235">
        <v>83.9</v>
      </c>
    </row>
    <row r="1236" spans="1:3" x14ac:dyDescent="0.25">
      <c r="A1236" s="7">
        <v>43449</v>
      </c>
      <c r="B1236">
        <v>1544832000</v>
      </c>
      <c r="C1236">
        <v>84.27</v>
      </c>
    </row>
    <row r="1237" spans="1:3" x14ac:dyDescent="0.25">
      <c r="A1237" s="7">
        <v>43450</v>
      </c>
      <c r="B1237">
        <v>1544918400</v>
      </c>
      <c r="C1237">
        <v>85.39</v>
      </c>
    </row>
    <row r="1238" spans="1:3" x14ac:dyDescent="0.25">
      <c r="A1238" s="7">
        <v>43451</v>
      </c>
      <c r="B1238">
        <v>1545004800</v>
      </c>
      <c r="C1238">
        <v>95.44</v>
      </c>
    </row>
    <row r="1239" spans="1:3" x14ac:dyDescent="0.25">
      <c r="A1239" s="7">
        <v>43452</v>
      </c>
      <c r="B1239">
        <v>1545091200</v>
      </c>
      <c r="C1239">
        <v>102.44</v>
      </c>
    </row>
    <row r="1240" spans="1:3" x14ac:dyDescent="0.25">
      <c r="A1240" s="7">
        <v>43453</v>
      </c>
      <c r="B1240">
        <v>1545177600</v>
      </c>
      <c r="C1240">
        <v>100.63</v>
      </c>
    </row>
    <row r="1241" spans="1:3" x14ac:dyDescent="0.25">
      <c r="A1241" s="7">
        <v>43454</v>
      </c>
      <c r="B1241">
        <v>1545264000</v>
      </c>
      <c r="C1241">
        <v>116.43</v>
      </c>
    </row>
    <row r="1242" spans="1:3" x14ac:dyDescent="0.25">
      <c r="A1242" s="7">
        <v>43455</v>
      </c>
      <c r="B1242">
        <v>1545350400</v>
      </c>
      <c r="C1242">
        <v>109.44</v>
      </c>
    </row>
    <row r="1243" spans="1:3" x14ac:dyDescent="0.25">
      <c r="A1243" s="7">
        <v>43456</v>
      </c>
      <c r="B1243">
        <v>1545436800</v>
      </c>
      <c r="C1243">
        <v>118.36</v>
      </c>
    </row>
    <row r="1244" spans="1:3" x14ac:dyDescent="0.25">
      <c r="A1244" s="7">
        <v>43457</v>
      </c>
      <c r="B1244">
        <v>1545523200</v>
      </c>
      <c r="C1244">
        <v>131.56</v>
      </c>
    </row>
    <row r="1245" spans="1:3" x14ac:dyDescent="0.25">
      <c r="A1245" s="7">
        <v>43458</v>
      </c>
      <c r="B1245">
        <v>1545609600</v>
      </c>
      <c r="C1245">
        <v>140.87</v>
      </c>
    </row>
    <row r="1246" spans="1:3" x14ac:dyDescent="0.25">
      <c r="A1246" s="7">
        <v>43459</v>
      </c>
      <c r="B1246">
        <v>1545696000</v>
      </c>
      <c r="C1246">
        <v>130.99</v>
      </c>
    </row>
    <row r="1247" spans="1:3" x14ac:dyDescent="0.25">
      <c r="A1247" s="7">
        <v>43460</v>
      </c>
      <c r="B1247">
        <v>1545782400</v>
      </c>
      <c r="C1247">
        <v>132.61000000000001</v>
      </c>
    </row>
    <row r="1248" spans="1:3" x14ac:dyDescent="0.25">
      <c r="A1248" s="7">
        <v>43461</v>
      </c>
      <c r="B1248">
        <v>1545868800</v>
      </c>
      <c r="C1248">
        <v>116.72</v>
      </c>
    </row>
    <row r="1249" spans="1:3" x14ac:dyDescent="0.25">
      <c r="A1249" s="7">
        <v>43462</v>
      </c>
      <c r="B1249">
        <v>1545955200</v>
      </c>
      <c r="C1249">
        <v>139.72999999999999</v>
      </c>
    </row>
    <row r="1250" spans="1:3" x14ac:dyDescent="0.25">
      <c r="A1250" s="7">
        <v>43463</v>
      </c>
      <c r="B1250">
        <v>1546041600</v>
      </c>
      <c r="C1250">
        <v>137.30000000000001</v>
      </c>
    </row>
    <row r="1251" spans="1:3" x14ac:dyDescent="0.25">
      <c r="A1251" s="7">
        <v>43464</v>
      </c>
      <c r="B1251">
        <v>1546128000</v>
      </c>
      <c r="C1251">
        <v>141.33000000000001</v>
      </c>
    </row>
    <row r="1252" spans="1:3" x14ac:dyDescent="0.25">
      <c r="A1252" s="7">
        <v>43465</v>
      </c>
      <c r="B1252">
        <v>1546214400</v>
      </c>
      <c r="C1252">
        <v>133.49</v>
      </c>
    </row>
    <row r="1253" spans="1:3" x14ac:dyDescent="0.25">
      <c r="A1253" s="7">
        <v>43466</v>
      </c>
      <c r="B1253">
        <v>1546300800</v>
      </c>
      <c r="C1253">
        <v>142.66</v>
      </c>
    </row>
    <row r="1254" spans="1:3" x14ac:dyDescent="0.25">
      <c r="A1254" s="7">
        <v>43467</v>
      </c>
      <c r="B1254">
        <v>1546387200</v>
      </c>
      <c r="C1254">
        <v>156.57</v>
      </c>
    </row>
    <row r="1255" spans="1:3" x14ac:dyDescent="0.25">
      <c r="A1255" s="7">
        <v>43468</v>
      </c>
      <c r="B1255">
        <v>1546473600</v>
      </c>
      <c r="C1255">
        <v>149.44</v>
      </c>
    </row>
    <row r="1256" spans="1:3" x14ac:dyDescent="0.25">
      <c r="A1256" s="7">
        <v>43469</v>
      </c>
      <c r="B1256">
        <v>1546560000</v>
      </c>
      <c r="C1256">
        <v>156.04</v>
      </c>
    </row>
    <row r="1257" spans="1:3" x14ac:dyDescent="0.25">
      <c r="A1257" s="7">
        <v>43470</v>
      </c>
      <c r="B1257">
        <v>1546646400</v>
      </c>
      <c r="C1257">
        <v>156.22999999999999</v>
      </c>
    </row>
    <row r="1258" spans="1:3" x14ac:dyDescent="0.25">
      <c r="A1258" s="7">
        <v>43471</v>
      </c>
      <c r="B1258">
        <v>1546732800</v>
      </c>
      <c r="C1258">
        <v>158.61000000000001</v>
      </c>
    </row>
    <row r="1259" spans="1:3" x14ac:dyDescent="0.25">
      <c r="A1259" s="7">
        <v>43472</v>
      </c>
      <c r="B1259">
        <v>1546819200</v>
      </c>
      <c r="C1259">
        <v>152.09</v>
      </c>
    </row>
    <row r="1260" spans="1:3" x14ac:dyDescent="0.25">
      <c r="A1260" s="7">
        <v>43473</v>
      </c>
      <c r="B1260">
        <v>1546905600</v>
      </c>
      <c r="C1260">
        <v>151.1</v>
      </c>
    </row>
    <row r="1261" spans="1:3" x14ac:dyDescent="0.25">
      <c r="A1261" s="7">
        <v>43474</v>
      </c>
      <c r="B1261">
        <v>1546992000</v>
      </c>
      <c r="C1261">
        <v>151.16999999999999</v>
      </c>
    </row>
    <row r="1262" spans="1:3" x14ac:dyDescent="0.25">
      <c r="A1262" s="7">
        <v>43475</v>
      </c>
      <c r="B1262">
        <v>1547078400</v>
      </c>
      <c r="C1262">
        <v>127.96</v>
      </c>
    </row>
    <row r="1263" spans="1:3" x14ac:dyDescent="0.25">
      <c r="A1263" s="7">
        <v>43476</v>
      </c>
      <c r="B1263">
        <v>1547164800</v>
      </c>
      <c r="C1263">
        <v>127.16</v>
      </c>
    </row>
    <row r="1264" spans="1:3" x14ac:dyDescent="0.25">
      <c r="A1264" s="7">
        <v>43477</v>
      </c>
      <c r="B1264">
        <v>1547251200</v>
      </c>
      <c r="C1264">
        <v>125.83</v>
      </c>
    </row>
    <row r="1265" spans="1:3" x14ac:dyDescent="0.25">
      <c r="A1265" s="7">
        <v>43478</v>
      </c>
      <c r="B1265">
        <v>1547337600</v>
      </c>
      <c r="C1265">
        <v>116.56</v>
      </c>
    </row>
    <row r="1266" spans="1:3" x14ac:dyDescent="0.25">
      <c r="A1266" s="7">
        <v>43479</v>
      </c>
      <c r="B1266">
        <v>1547424000</v>
      </c>
      <c r="C1266">
        <v>129.74</v>
      </c>
    </row>
    <row r="1267" spans="1:3" x14ac:dyDescent="0.25">
      <c r="A1267" s="7">
        <v>43480</v>
      </c>
      <c r="B1267">
        <v>1547510400</v>
      </c>
      <c r="C1267">
        <v>121.22</v>
      </c>
    </row>
    <row r="1268" spans="1:3" x14ac:dyDescent="0.25">
      <c r="A1268" s="7">
        <v>43481</v>
      </c>
      <c r="B1268">
        <v>1547596800</v>
      </c>
      <c r="C1268">
        <v>123.12</v>
      </c>
    </row>
    <row r="1269" spans="1:3" x14ac:dyDescent="0.25">
      <c r="A1269" s="7">
        <v>43482</v>
      </c>
      <c r="B1269">
        <v>1547683200</v>
      </c>
      <c r="C1269">
        <v>123.72</v>
      </c>
    </row>
    <row r="1270" spans="1:3" x14ac:dyDescent="0.25">
      <c r="A1270" s="7">
        <v>43483</v>
      </c>
      <c r="B1270">
        <v>1547769600</v>
      </c>
      <c r="C1270">
        <v>120.57</v>
      </c>
    </row>
    <row r="1271" spans="1:3" x14ac:dyDescent="0.25">
      <c r="A1271" s="7">
        <v>43484</v>
      </c>
      <c r="B1271">
        <v>1547856000</v>
      </c>
      <c r="C1271">
        <v>124.85</v>
      </c>
    </row>
    <row r="1272" spans="1:3" x14ac:dyDescent="0.25">
      <c r="A1272" s="7">
        <v>43485</v>
      </c>
      <c r="B1272">
        <v>1547942400</v>
      </c>
      <c r="C1272">
        <v>118.41</v>
      </c>
    </row>
    <row r="1273" spans="1:3" x14ac:dyDescent="0.25">
      <c r="A1273" s="7">
        <v>43486</v>
      </c>
      <c r="B1273">
        <v>1548028800</v>
      </c>
      <c r="C1273">
        <v>116.72</v>
      </c>
    </row>
    <row r="1274" spans="1:3" x14ac:dyDescent="0.25">
      <c r="A1274" s="7">
        <v>43487</v>
      </c>
      <c r="B1274">
        <v>1548115200</v>
      </c>
      <c r="C1274">
        <v>119.12</v>
      </c>
    </row>
    <row r="1275" spans="1:3" x14ac:dyDescent="0.25">
      <c r="A1275" s="7">
        <v>43488</v>
      </c>
      <c r="B1275">
        <v>1548201600</v>
      </c>
      <c r="C1275">
        <v>117.57</v>
      </c>
    </row>
    <row r="1276" spans="1:3" x14ac:dyDescent="0.25">
      <c r="A1276" s="7">
        <v>43489</v>
      </c>
      <c r="B1276">
        <v>1548288000</v>
      </c>
      <c r="C1276">
        <v>117.7</v>
      </c>
    </row>
    <row r="1277" spans="1:3" x14ac:dyDescent="0.25">
      <c r="A1277" s="7">
        <v>43490</v>
      </c>
      <c r="B1277">
        <v>1548374400</v>
      </c>
      <c r="C1277">
        <v>115.92</v>
      </c>
    </row>
    <row r="1278" spans="1:3" x14ac:dyDescent="0.25">
      <c r="A1278" s="7">
        <v>43491</v>
      </c>
      <c r="B1278">
        <v>1548460800</v>
      </c>
      <c r="C1278">
        <v>116.33</v>
      </c>
    </row>
    <row r="1279" spans="1:3" x14ac:dyDescent="0.25">
      <c r="A1279" s="7">
        <v>43492</v>
      </c>
      <c r="B1279">
        <v>1548547200</v>
      </c>
      <c r="C1279">
        <v>112.27</v>
      </c>
    </row>
    <row r="1280" spans="1:3" x14ac:dyDescent="0.25">
      <c r="A1280" s="7">
        <v>43493</v>
      </c>
      <c r="B1280">
        <v>1548633600</v>
      </c>
      <c r="C1280">
        <v>106.36</v>
      </c>
    </row>
    <row r="1281" spans="1:3" x14ac:dyDescent="0.25">
      <c r="A1281" s="7">
        <v>43494</v>
      </c>
      <c r="B1281">
        <v>1548720000</v>
      </c>
      <c r="C1281">
        <v>104.75</v>
      </c>
    </row>
    <row r="1282" spans="1:3" x14ac:dyDescent="0.25">
      <c r="A1282" s="7">
        <v>43495</v>
      </c>
      <c r="B1282">
        <v>1548806400</v>
      </c>
      <c r="C1282">
        <v>109.04</v>
      </c>
    </row>
    <row r="1283" spans="1:3" x14ac:dyDescent="0.25">
      <c r="A1283" s="7">
        <v>43496</v>
      </c>
      <c r="B1283">
        <v>1548892800</v>
      </c>
      <c r="C1283">
        <v>106.89</v>
      </c>
    </row>
    <row r="1284" spans="1:3" x14ac:dyDescent="0.25">
      <c r="A1284" s="7">
        <v>43497</v>
      </c>
      <c r="B1284">
        <v>1548979200</v>
      </c>
      <c r="C1284">
        <v>107.03</v>
      </c>
    </row>
    <row r="1285" spans="1:3" x14ac:dyDescent="0.25">
      <c r="A1285" s="7">
        <v>43498</v>
      </c>
      <c r="B1285">
        <v>1549065600</v>
      </c>
      <c r="C1285">
        <v>111</v>
      </c>
    </row>
    <row r="1286" spans="1:3" x14ac:dyDescent="0.25">
      <c r="A1286" s="7">
        <v>43499</v>
      </c>
      <c r="B1286">
        <v>1549152000</v>
      </c>
      <c r="C1286">
        <v>107.21</v>
      </c>
    </row>
    <row r="1287" spans="1:3" x14ac:dyDescent="0.25">
      <c r="A1287" s="7">
        <v>43500</v>
      </c>
      <c r="B1287">
        <v>1549238400</v>
      </c>
      <c r="C1287">
        <v>106.9</v>
      </c>
    </row>
    <row r="1288" spans="1:3" x14ac:dyDescent="0.25">
      <c r="A1288" s="7">
        <v>43501</v>
      </c>
      <c r="B1288">
        <v>1549324800</v>
      </c>
      <c r="C1288">
        <v>106.93</v>
      </c>
    </row>
    <row r="1289" spans="1:3" x14ac:dyDescent="0.25">
      <c r="A1289" s="7">
        <v>43502</v>
      </c>
      <c r="B1289">
        <v>1549411200</v>
      </c>
      <c r="C1289">
        <v>104.5</v>
      </c>
    </row>
    <row r="1290" spans="1:3" x14ac:dyDescent="0.25">
      <c r="A1290" s="7">
        <v>43503</v>
      </c>
      <c r="B1290">
        <v>1549497600</v>
      </c>
      <c r="C1290">
        <v>104.3</v>
      </c>
    </row>
    <row r="1291" spans="1:3" x14ac:dyDescent="0.25">
      <c r="A1291" s="7">
        <v>43504</v>
      </c>
      <c r="B1291">
        <v>1549584000</v>
      </c>
      <c r="C1291">
        <v>119.49</v>
      </c>
    </row>
    <row r="1292" spans="1:3" x14ac:dyDescent="0.25">
      <c r="A1292" s="7">
        <v>43505</v>
      </c>
      <c r="B1292">
        <v>1549670400</v>
      </c>
      <c r="C1292">
        <v>119.46</v>
      </c>
    </row>
    <row r="1293" spans="1:3" x14ac:dyDescent="0.25">
      <c r="A1293" s="7">
        <v>43506</v>
      </c>
      <c r="B1293">
        <v>1549756800</v>
      </c>
      <c r="C1293">
        <v>125.58</v>
      </c>
    </row>
    <row r="1294" spans="1:3" x14ac:dyDescent="0.25">
      <c r="A1294" s="7">
        <v>43507</v>
      </c>
      <c r="B1294">
        <v>1549843200</v>
      </c>
      <c r="C1294">
        <v>120.76</v>
      </c>
    </row>
    <row r="1295" spans="1:3" x14ac:dyDescent="0.25">
      <c r="A1295" s="7">
        <v>43508</v>
      </c>
      <c r="B1295">
        <v>1549929600</v>
      </c>
      <c r="C1295">
        <v>122.63</v>
      </c>
    </row>
    <row r="1296" spans="1:3" x14ac:dyDescent="0.25">
      <c r="A1296" s="7">
        <v>43509</v>
      </c>
      <c r="B1296">
        <v>1550016000</v>
      </c>
      <c r="C1296">
        <v>122.31</v>
      </c>
    </row>
    <row r="1297" spans="1:3" x14ac:dyDescent="0.25">
      <c r="A1297" s="7">
        <v>43510</v>
      </c>
      <c r="B1297">
        <v>1550102400</v>
      </c>
      <c r="C1297">
        <v>120.85</v>
      </c>
    </row>
    <row r="1298" spans="1:3" x14ac:dyDescent="0.25">
      <c r="A1298" s="7">
        <v>43511</v>
      </c>
      <c r="B1298">
        <v>1550188800</v>
      </c>
      <c r="C1298">
        <v>122.02</v>
      </c>
    </row>
    <row r="1299" spans="1:3" x14ac:dyDescent="0.25">
      <c r="A1299" s="7">
        <v>43512</v>
      </c>
      <c r="B1299">
        <v>1550275200</v>
      </c>
      <c r="C1299">
        <v>123.26</v>
      </c>
    </row>
    <row r="1300" spans="1:3" x14ac:dyDescent="0.25">
      <c r="A1300" s="7">
        <v>43513</v>
      </c>
      <c r="B1300">
        <v>1550361600</v>
      </c>
      <c r="C1300">
        <v>134.28</v>
      </c>
    </row>
    <row r="1301" spans="1:3" x14ac:dyDescent="0.25">
      <c r="A1301" s="7">
        <v>43514</v>
      </c>
      <c r="B1301">
        <v>1550448000</v>
      </c>
      <c r="C1301">
        <v>146.53</v>
      </c>
    </row>
    <row r="1302" spans="1:3" x14ac:dyDescent="0.25">
      <c r="A1302" s="7">
        <v>43515</v>
      </c>
      <c r="B1302">
        <v>1550534400</v>
      </c>
      <c r="C1302">
        <v>144.4</v>
      </c>
    </row>
    <row r="1303" spans="1:3" x14ac:dyDescent="0.25">
      <c r="A1303" s="7">
        <v>43516</v>
      </c>
      <c r="B1303">
        <v>1550620800</v>
      </c>
      <c r="C1303">
        <v>149.22999999999999</v>
      </c>
    </row>
    <row r="1304" spans="1:3" x14ac:dyDescent="0.25">
      <c r="A1304" s="7">
        <v>43517</v>
      </c>
      <c r="B1304">
        <v>1550707200</v>
      </c>
      <c r="C1304">
        <v>146.36000000000001</v>
      </c>
    </row>
    <row r="1305" spans="1:3" x14ac:dyDescent="0.25">
      <c r="A1305" s="7">
        <v>43518</v>
      </c>
      <c r="B1305">
        <v>1550793600</v>
      </c>
      <c r="C1305">
        <v>149.04</v>
      </c>
    </row>
    <row r="1306" spans="1:3" x14ac:dyDescent="0.25">
      <c r="A1306" s="7">
        <v>43519</v>
      </c>
      <c r="B1306">
        <v>1550880000</v>
      </c>
      <c r="C1306">
        <v>159.47999999999999</v>
      </c>
    </row>
    <row r="1307" spans="1:3" x14ac:dyDescent="0.25">
      <c r="A1307" s="7">
        <v>43520</v>
      </c>
      <c r="B1307">
        <v>1550966400</v>
      </c>
      <c r="C1307">
        <v>133.41999999999999</v>
      </c>
    </row>
    <row r="1308" spans="1:3" x14ac:dyDescent="0.25">
      <c r="A1308" s="7">
        <v>43521</v>
      </c>
      <c r="B1308">
        <v>1551052800</v>
      </c>
      <c r="C1308">
        <v>139.02000000000001</v>
      </c>
    </row>
    <row r="1309" spans="1:3" x14ac:dyDescent="0.25">
      <c r="A1309" s="7">
        <v>43522</v>
      </c>
      <c r="B1309">
        <v>1551139200</v>
      </c>
      <c r="C1309">
        <v>137.12</v>
      </c>
    </row>
    <row r="1310" spans="1:3" x14ac:dyDescent="0.25">
      <c r="A1310" s="7">
        <v>43523</v>
      </c>
      <c r="B1310">
        <v>1551225600</v>
      </c>
      <c r="C1310">
        <v>135.94</v>
      </c>
    </row>
    <row r="1311" spans="1:3" x14ac:dyDescent="0.25">
      <c r="A1311" s="7">
        <v>43524</v>
      </c>
      <c r="B1311">
        <v>1551312000</v>
      </c>
      <c r="C1311">
        <v>136.29</v>
      </c>
    </row>
    <row r="1312" spans="1:3" x14ac:dyDescent="0.25">
      <c r="A1312" s="7">
        <v>43525</v>
      </c>
      <c r="B1312">
        <v>1551398400</v>
      </c>
      <c r="C1312">
        <v>136.15</v>
      </c>
    </row>
    <row r="1313" spans="1:3" x14ac:dyDescent="0.25">
      <c r="A1313" s="7">
        <v>43526</v>
      </c>
      <c r="B1313">
        <v>1551484800</v>
      </c>
      <c r="C1313">
        <v>133.81</v>
      </c>
    </row>
    <row r="1314" spans="1:3" x14ac:dyDescent="0.25">
      <c r="A1314" s="7">
        <v>43527</v>
      </c>
      <c r="B1314">
        <v>1551571200</v>
      </c>
      <c r="C1314">
        <v>131.21</v>
      </c>
    </row>
    <row r="1315" spans="1:3" x14ac:dyDescent="0.25">
      <c r="A1315" s="7">
        <v>43528</v>
      </c>
      <c r="B1315">
        <v>1551657600</v>
      </c>
      <c r="C1315">
        <v>126.43</v>
      </c>
    </row>
    <row r="1316" spans="1:3" x14ac:dyDescent="0.25">
      <c r="A1316" s="7">
        <v>43529</v>
      </c>
      <c r="B1316">
        <v>1551744000</v>
      </c>
      <c r="C1316">
        <v>137.93</v>
      </c>
    </row>
    <row r="1317" spans="1:3" x14ac:dyDescent="0.25">
      <c r="A1317" s="7">
        <v>43530</v>
      </c>
      <c r="B1317">
        <v>1551830400</v>
      </c>
      <c r="C1317">
        <v>138.49</v>
      </c>
    </row>
    <row r="1318" spans="1:3" x14ac:dyDescent="0.25">
      <c r="A1318" s="7">
        <v>43531</v>
      </c>
      <c r="B1318">
        <v>1551916800</v>
      </c>
      <c r="C1318">
        <v>137.65</v>
      </c>
    </row>
    <row r="1319" spans="1:3" x14ac:dyDescent="0.25">
      <c r="A1319" s="7">
        <v>43532</v>
      </c>
      <c r="B1319">
        <v>1552003200</v>
      </c>
      <c r="C1319">
        <v>134.41999999999999</v>
      </c>
    </row>
    <row r="1320" spans="1:3" x14ac:dyDescent="0.25">
      <c r="A1320" s="7">
        <v>43533</v>
      </c>
      <c r="B1320">
        <v>1552089600</v>
      </c>
      <c r="C1320">
        <v>138.24</v>
      </c>
    </row>
    <row r="1321" spans="1:3" x14ac:dyDescent="0.25">
      <c r="A1321" s="7">
        <v>43534</v>
      </c>
      <c r="B1321">
        <v>1552176000</v>
      </c>
      <c r="C1321">
        <v>136.36000000000001</v>
      </c>
    </row>
    <row r="1322" spans="1:3" x14ac:dyDescent="0.25">
      <c r="A1322" s="7">
        <v>43535</v>
      </c>
      <c r="B1322">
        <v>1552262400</v>
      </c>
      <c r="C1322">
        <v>133.54</v>
      </c>
    </row>
    <row r="1323" spans="1:3" x14ac:dyDescent="0.25">
      <c r="A1323" s="7">
        <v>43536</v>
      </c>
      <c r="B1323">
        <v>1552348800</v>
      </c>
      <c r="C1323">
        <v>134.37</v>
      </c>
    </row>
    <row r="1324" spans="1:3" x14ac:dyDescent="0.25">
      <c r="A1324" s="7">
        <v>43537</v>
      </c>
      <c r="B1324">
        <v>1552435200</v>
      </c>
      <c r="C1324">
        <v>132.93</v>
      </c>
    </row>
    <row r="1325" spans="1:3" x14ac:dyDescent="0.25">
      <c r="A1325" s="7">
        <v>43538</v>
      </c>
      <c r="B1325">
        <v>1552521600</v>
      </c>
      <c r="C1325">
        <v>132.88999999999999</v>
      </c>
    </row>
    <row r="1326" spans="1:3" x14ac:dyDescent="0.25">
      <c r="A1326" s="7">
        <v>43539</v>
      </c>
      <c r="B1326">
        <v>1552608000</v>
      </c>
      <c r="C1326">
        <v>137.63</v>
      </c>
    </row>
    <row r="1327" spans="1:3" x14ac:dyDescent="0.25">
      <c r="A1327" s="7">
        <v>43540</v>
      </c>
      <c r="B1327">
        <v>1552694400</v>
      </c>
      <c r="C1327">
        <v>141.68</v>
      </c>
    </row>
    <row r="1328" spans="1:3" x14ac:dyDescent="0.25">
      <c r="A1328" s="7">
        <v>43541</v>
      </c>
      <c r="B1328">
        <v>1552780800</v>
      </c>
      <c r="C1328">
        <v>139.74</v>
      </c>
    </row>
    <row r="1329" spans="1:3" x14ac:dyDescent="0.25">
      <c r="A1329" s="7">
        <v>43542</v>
      </c>
      <c r="B1329">
        <v>1552867200</v>
      </c>
      <c r="C1329">
        <v>138.5</v>
      </c>
    </row>
    <row r="1330" spans="1:3" x14ac:dyDescent="0.25">
      <c r="A1330" s="7">
        <v>43543</v>
      </c>
      <c r="B1330">
        <v>1552953600</v>
      </c>
      <c r="C1330">
        <v>139.46</v>
      </c>
    </row>
    <row r="1331" spans="1:3" x14ac:dyDescent="0.25">
      <c r="A1331" s="7">
        <v>43544</v>
      </c>
      <c r="B1331">
        <v>1553040000</v>
      </c>
      <c r="C1331">
        <v>140.22</v>
      </c>
    </row>
    <row r="1332" spans="1:3" x14ac:dyDescent="0.25">
      <c r="A1332" s="7">
        <v>43545</v>
      </c>
      <c r="B1332">
        <v>1553126400</v>
      </c>
      <c r="C1332">
        <v>135.61000000000001</v>
      </c>
    </row>
    <row r="1333" spans="1:3" x14ac:dyDescent="0.25">
      <c r="A1333" s="7">
        <v>43546</v>
      </c>
      <c r="B1333">
        <v>1553212800</v>
      </c>
      <c r="C1333">
        <v>136.76</v>
      </c>
    </row>
    <row r="1334" spans="1:3" x14ac:dyDescent="0.25">
      <c r="A1334" s="7">
        <v>43547</v>
      </c>
      <c r="B1334">
        <v>1553299200</v>
      </c>
      <c r="C1334">
        <v>137.74</v>
      </c>
    </row>
    <row r="1335" spans="1:3" x14ac:dyDescent="0.25">
      <c r="A1335" s="7">
        <v>43548</v>
      </c>
      <c r="B1335">
        <v>1553385600</v>
      </c>
      <c r="C1335">
        <v>136.21</v>
      </c>
    </row>
    <row r="1336" spans="1:3" x14ac:dyDescent="0.25">
      <c r="A1336" s="7">
        <v>43549</v>
      </c>
      <c r="B1336">
        <v>1553472000</v>
      </c>
      <c r="C1336">
        <v>133.96</v>
      </c>
    </row>
    <row r="1337" spans="1:3" x14ac:dyDescent="0.25">
      <c r="A1337" s="7">
        <v>43550</v>
      </c>
      <c r="B1337">
        <v>1553558400</v>
      </c>
      <c r="C1337">
        <v>134.29</v>
      </c>
    </row>
    <row r="1338" spans="1:3" x14ac:dyDescent="0.25">
      <c r="A1338" s="7">
        <v>43551</v>
      </c>
      <c r="B1338">
        <v>1553644800</v>
      </c>
      <c r="C1338">
        <v>140.22999999999999</v>
      </c>
    </row>
    <row r="1339" spans="1:3" x14ac:dyDescent="0.25">
      <c r="A1339" s="7">
        <v>43552</v>
      </c>
      <c r="B1339">
        <v>1553731200</v>
      </c>
      <c r="C1339">
        <v>138.38999999999999</v>
      </c>
    </row>
    <row r="1340" spans="1:3" x14ac:dyDescent="0.25">
      <c r="A1340" s="7">
        <v>43553</v>
      </c>
      <c r="B1340">
        <v>1553817600</v>
      </c>
      <c r="C1340">
        <v>144.41</v>
      </c>
    </row>
    <row r="1341" spans="1:3" x14ac:dyDescent="0.25">
      <c r="A1341" s="7">
        <v>43554</v>
      </c>
      <c r="B1341">
        <v>1553904000</v>
      </c>
      <c r="C1341">
        <v>143.29</v>
      </c>
    </row>
    <row r="1342" spans="1:3" x14ac:dyDescent="0.25">
      <c r="A1342" s="7">
        <v>43555</v>
      </c>
      <c r="B1342">
        <v>1553990400</v>
      </c>
      <c r="C1342">
        <v>142.4</v>
      </c>
    </row>
    <row r="1343" spans="1:3" x14ac:dyDescent="0.25">
      <c r="A1343" s="7">
        <v>43556</v>
      </c>
      <c r="B1343">
        <v>1554076800</v>
      </c>
      <c r="C1343">
        <v>141.85</v>
      </c>
    </row>
    <row r="1344" spans="1:3" x14ac:dyDescent="0.25">
      <c r="A1344" s="7">
        <v>43557</v>
      </c>
      <c r="B1344">
        <v>1554163200</v>
      </c>
      <c r="C1344">
        <v>164.93</v>
      </c>
    </row>
    <row r="1345" spans="1:3" x14ac:dyDescent="0.25">
      <c r="A1345" s="7">
        <v>43558</v>
      </c>
      <c r="B1345">
        <v>1554249600</v>
      </c>
      <c r="C1345">
        <v>161.18</v>
      </c>
    </row>
    <row r="1346" spans="1:3" x14ac:dyDescent="0.25">
      <c r="A1346" s="7">
        <v>43559</v>
      </c>
      <c r="B1346">
        <v>1554336000</v>
      </c>
      <c r="C1346">
        <v>158.07</v>
      </c>
    </row>
    <row r="1347" spans="1:3" x14ac:dyDescent="0.25">
      <c r="A1347" s="7">
        <v>43560</v>
      </c>
      <c r="B1347">
        <v>1554422400</v>
      </c>
      <c r="C1347">
        <v>166.39</v>
      </c>
    </row>
    <row r="1348" spans="1:3" x14ac:dyDescent="0.25">
      <c r="A1348" s="7">
        <v>43561</v>
      </c>
      <c r="B1348">
        <v>1554508800</v>
      </c>
      <c r="C1348">
        <v>166.28</v>
      </c>
    </row>
    <row r="1349" spans="1:3" x14ac:dyDescent="0.25">
      <c r="A1349" s="7">
        <v>43562</v>
      </c>
      <c r="B1349">
        <v>1554595200</v>
      </c>
      <c r="C1349">
        <v>175.57</v>
      </c>
    </row>
    <row r="1350" spans="1:3" x14ac:dyDescent="0.25">
      <c r="A1350" s="7">
        <v>43563</v>
      </c>
      <c r="B1350">
        <v>1554681600</v>
      </c>
      <c r="C1350">
        <v>181.06</v>
      </c>
    </row>
    <row r="1351" spans="1:3" x14ac:dyDescent="0.25">
      <c r="A1351" s="7">
        <v>43564</v>
      </c>
      <c r="B1351">
        <v>1554768000</v>
      </c>
      <c r="C1351">
        <v>176.3</v>
      </c>
    </row>
    <row r="1352" spans="1:3" x14ac:dyDescent="0.25">
      <c r="A1352" s="7">
        <v>43565</v>
      </c>
      <c r="B1352">
        <v>1554854400</v>
      </c>
      <c r="C1352">
        <v>177.39</v>
      </c>
    </row>
    <row r="1353" spans="1:3" x14ac:dyDescent="0.25">
      <c r="A1353" s="7">
        <v>43566</v>
      </c>
      <c r="B1353">
        <v>1554940800</v>
      </c>
      <c r="C1353">
        <v>165.24</v>
      </c>
    </row>
    <row r="1354" spans="1:3" x14ac:dyDescent="0.25">
      <c r="A1354" s="7">
        <v>43567</v>
      </c>
      <c r="B1354">
        <v>1555027200</v>
      </c>
      <c r="C1354">
        <v>164.56</v>
      </c>
    </row>
    <row r="1355" spans="1:3" x14ac:dyDescent="0.25">
      <c r="A1355" s="7">
        <v>43568</v>
      </c>
      <c r="B1355">
        <v>1555113600</v>
      </c>
      <c r="C1355">
        <v>164.53</v>
      </c>
    </row>
    <row r="1356" spans="1:3" x14ac:dyDescent="0.25">
      <c r="A1356" s="7">
        <v>43569</v>
      </c>
      <c r="B1356">
        <v>1555200000</v>
      </c>
      <c r="C1356">
        <v>168.68</v>
      </c>
    </row>
    <row r="1357" spans="1:3" x14ac:dyDescent="0.25">
      <c r="A1357" s="7">
        <v>43570</v>
      </c>
      <c r="B1357">
        <v>1555286400</v>
      </c>
      <c r="C1357">
        <v>160.30000000000001</v>
      </c>
    </row>
    <row r="1358" spans="1:3" x14ac:dyDescent="0.25">
      <c r="A1358" s="7">
        <v>43571</v>
      </c>
      <c r="B1358">
        <v>1555372800</v>
      </c>
      <c r="C1358">
        <v>166.9</v>
      </c>
    </row>
    <row r="1359" spans="1:3" x14ac:dyDescent="0.25">
      <c r="A1359" s="7">
        <v>43572</v>
      </c>
      <c r="B1359">
        <v>1555459200</v>
      </c>
      <c r="C1359">
        <v>167.02</v>
      </c>
    </row>
    <row r="1360" spans="1:3" x14ac:dyDescent="0.25">
      <c r="A1360" s="7">
        <v>43573</v>
      </c>
      <c r="B1360">
        <v>1555545600</v>
      </c>
      <c r="C1360">
        <v>174.6</v>
      </c>
    </row>
    <row r="1361" spans="1:3" x14ac:dyDescent="0.25">
      <c r="A1361" s="7">
        <v>43574</v>
      </c>
      <c r="B1361">
        <v>1555632000</v>
      </c>
      <c r="C1361">
        <v>174.13</v>
      </c>
    </row>
    <row r="1362" spans="1:3" x14ac:dyDescent="0.25">
      <c r="A1362" s="7">
        <v>43575</v>
      </c>
      <c r="B1362">
        <v>1555718400</v>
      </c>
      <c r="C1362">
        <v>173.96</v>
      </c>
    </row>
    <row r="1363" spans="1:3" x14ac:dyDescent="0.25">
      <c r="A1363" s="7">
        <v>43576</v>
      </c>
      <c r="B1363">
        <v>1555804800</v>
      </c>
      <c r="C1363">
        <v>170.3</v>
      </c>
    </row>
    <row r="1364" spans="1:3" x14ac:dyDescent="0.25">
      <c r="A1364" s="7">
        <v>43577</v>
      </c>
      <c r="B1364">
        <v>1555891200</v>
      </c>
      <c r="C1364">
        <v>171.9</v>
      </c>
    </row>
    <row r="1365" spans="1:3" x14ac:dyDescent="0.25">
      <c r="A1365" s="7">
        <v>43578</v>
      </c>
      <c r="B1365">
        <v>1555977600</v>
      </c>
      <c r="C1365">
        <v>170.66</v>
      </c>
    </row>
    <row r="1366" spans="1:3" x14ac:dyDescent="0.25">
      <c r="A1366" s="7">
        <v>43579</v>
      </c>
      <c r="B1366">
        <v>1556064000</v>
      </c>
      <c r="C1366">
        <v>166.05</v>
      </c>
    </row>
    <row r="1367" spans="1:3" x14ac:dyDescent="0.25">
      <c r="A1367" s="7">
        <v>43580</v>
      </c>
      <c r="B1367">
        <v>1556150400</v>
      </c>
      <c r="C1367">
        <v>152.99</v>
      </c>
    </row>
    <row r="1368" spans="1:3" x14ac:dyDescent="0.25">
      <c r="A1368" s="7">
        <v>43581</v>
      </c>
      <c r="B1368">
        <v>1556236800</v>
      </c>
      <c r="C1368">
        <v>156.44999999999999</v>
      </c>
    </row>
    <row r="1369" spans="1:3" x14ac:dyDescent="0.25">
      <c r="A1369" s="7">
        <v>43582</v>
      </c>
      <c r="B1369">
        <v>1556323200</v>
      </c>
      <c r="C1369">
        <v>158.36000000000001</v>
      </c>
    </row>
    <row r="1370" spans="1:3" x14ac:dyDescent="0.25">
      <c r="A1370" s="7">
        <v>43583</v>
      </c>
      <c r="B1370">
        <v>1556409600</v>
      </c>
      <c r="C1370">
        <v>158.05000000000001</v>
      </c>
    </row>
    <row r="1371" spans="1:3" x14ac:dyDescent="0.25">
      <c r="A1371" s="7">
        <v>43584</v>
      </c>
      <c r="B1371">
        <v>1556496000</v>
      </c>
      <c r="C1371">
        <v>156.69</v>
      </c>
    </row>
    <row r="1372" spans="1:3" x14ac:dyDescent="0.25">
      <c r="A1372" s="7">
        <v>43585</v>
      </c>
      <c r="B1372">
        <v>1556582400</v>
      </c>
      <c r="C1372">
        <v>164.39</v>
      </c>
    </row>
    <row r="1373" spans="1:3" x14ac:dyDescent="0.25">
      <c r="A1373" s="7">
        <v>43586</v>
      </c>
      <c r="B1373">
        <v>1556668800</v>
      </c>
      <c r="C1373">
        <v>161.41999999999999</v>
      </c>
    </row>
    <row r="1374" spans="1:3" x14ac:dyDescent="0.25">
      <c r="A1374" s="7">
        <v>43587</v>
      </c>
      <c r="B1374">
        <v>1556755200</v>
      </c>
      <c r="C1374">
        <v>161.29</v>
      </c>
    </row>
    <row r="1375" spans="1:3" x14ac:dyDescent="0.25">
      <c r="A1375" s="7">
        <v>43588</v>
      </c>
      <c r="B1375">
        <v>1556841600</v>
      </c>
      <c r="C1375">
        <v>168.24</v>
      </c>
    </row>
    <row r="1376" spans="1:3" x14ac:dyDescent="0.25">
      <c r="A1376" s="7">
        <v>43589</v>
      </c>
      <c r="B1376">
        <v>1556928000</v>
      </c>
      <c r="C1376">
        <v>163.61000000000001</v>
      </c>
    </row>
    <row r="1377" spans="1:3" x14ac:dyDescent="0.25">
      <c r="A1377" s="7">
        <v>43590</v>
      </c>
      <c r="B1377">
        <v>1557014400</v>
      </c>
      <c r="C1377">
        <v>163.94</v>
      </c>
    </row>
    <row r="1378" spans="1:3" x14ac:dyDescent="0.25">
      <c r="A1378" s="7">
        <v>43591</v>
      </c>
      <c r="B1378">
        <v>1557100800</v>
      </c>
      <c r="C1378">
        <v>173.7</v>
      </c>
    </row>
    <row r="1379" spans="1:3" x14ac:dyDescent="0.25">
      <c r="A1379" s="7">
        <v>43592</v>
      </c>
      <c r="B1379">
        <v>1557187200</v>
      </c>
      <c r="C1379">
        <v>168.59</v>
      </c>
    </row>
    <row r="1380" spans="1:3" x14ac:dyDescent="0.25">
      <c r="A1380" s="7">
        <v>43593</v>
      </c>
      <c r="B1380">
        <v>1557273600</v>
      </c>
      <c r="C1380">
        <v>171.42</v>
      </c>
    </row>
    <row r="1381" spans="1:3" x14ac:dyDescent="0.25">
      <c r="A1381" s="7">
        <v>43594</v>
      </c>
      <c r="B1381">
        <v>1557360000</v>
      </c>
      <c r="C1381">
        <v>170.86</v>
      </c>
    </row>
    <row r="1382" spans="1:3" x14ac:dyDescent="0.25">
      <c r="A1382" s="7">
        <v>43595</v>
      </c>
      <c r="B1382">
        <v>1557446400</v>
      </c>
      <c r="C1382">
        <v>172.5</v>
      </c>
    </row>
    <row r="1383" spans="1:3" x14ac:dyDescent="0.25">
      <c r="A1383" s="7">
        <v>43596</v>
      </c>
      <c r="B1383">
        <v>1557532800</v>
      </c>
      <c r="C1383">
        <v>192.44</v>
      </c>
    </row>
    <row r="1384" spans="1:3" x14ac:dyDescent="0.25">
      <c r="A1384" s="7">
        <v>43597</v>
      </c>
      <c r="B1384">
        <v>1557619200</v>
      </c>
      <c r="C1384">
        <v>188.14</v>
      </c>
    </row>
    <row r="1385" spans="1:3" x14ac:dyDescent="0.25">
      <c r="A1385" s="7">
        <v>43598</v>
      </c>
      <c r="B1385">
        <v>1557705600</v>
      </c>
      <c r="C1385">
        <v>195.83</v>
      </c>
    </row>
    <row r="1386" spans="1:3" x14ac:dyDescent="0.25">
      <c r="A1386" s="7">
        <v>43599</v>
      </c>
      <c r="B1386">
        <v>1557792000</v>
      </c>
      <c r="C1386">
        <v>217.16</v>
      </c>
    </row>
    <row r="1387" spans="1:3" x14ac:dyDescent="0.25">
      <c r="A1387" s="7">
        <v>43600</v>
      </c>
      <c r="B1387">
        <v>1557878400</v>
      </c>
      <c r="C1387">
        <v>248.64</v>
      </c>
    </row>
    <row r="1388" spans="1:3" x14ac:dyDescent="0.25">
      <c r="A1388" s="7">
        <v>43601</v>
      </c>
      <c r="B1388">
        <v>1557964800</v>
      </c>
      <c r="C1388">
        <v>264.47000000000003</v>
      </c>
    </row>
    <row r="1389" spans="1:3" x14ac:dyDescent="0.25">
      <c r="A1389" s="7">
        <v>43602</v>
      </c>
      <c r="B1389">
        <v>1558051200</v>
      </c>
      <c r="C1389">
        <v>244.84</v>
      </c>
    </row>
    <row r="1390" spans="1:3" x14ac:dyDescent="0.25">
      <c r="A1390" s="7">
        <v>43603</v>
      </c>
      <c r="B1390">
        <v>1558137600</v>
      </c>
      <c r="C1390">
        <v>233.96</v>
      </c>
    </row>
    <row r="1391" spans="1:3" x14ac:dyDescent="0.25">
      <c r="A1391" s="7">
        <v>43604</v>
      </c>
      <c r="B1391">
        <v>1558224000</v>
      </c>
      <c r="C1391">
        <v>260.89999999999998</v>
      </c>
    </row>
    <row r="1392" spans="1:3" x14ac:dyDescent="0.25">
      <c r="A1392" s="7">
        <v>43605</v>
      </c>
      <c r="B1392">
        <v>1558310400</v>
      </c>
      <c r="C1392">
        <v>252.1</v>
      </c>
    </row>
    <row r="1393" spans="1:3" x14ac:dyDescent="0.25">
      <c r="A1393" s="7">
        <v>43606</v>
      </c>
      <c r="B1393">
        <v>1558396800</v>
      </c>
      <c r="C1393">
        <v>254.94</v>
      </c>
    </row>
    <row r="1394" spans="1:3" x14ac:dyDescent="0.25">
      <c r="A1394" s="7">
        <v>43607</v>
      </c>
      <c r="B1394">
        <v>1558483200</v>
      </c>
      <c r="C1394">
        <v>243.46</v>
      </c>
    </row>
    <row r="1395" spans="1:3" x14ac:dyDescent="0.25">
      <c r="A1395" s="7">
        <v>43608</v>
      </c>
      <c r="B1395">
        <v>1558569600</v>
      </c>
      <c r="C1395">
        <v>245.6</v>
      </c>
    </row>
    <row r="1396" spans="1:3" x14ac:dyDescent="0.25">
      <c r="A1396" s="7">
        <v>43609</v>
      </c>
      <c r="B1396">
        <v>1558656000</v>
      </c>
      <c r="C1396">
        <v>249.61</v>
      </c>
    </row>
    <row r="1397" spans="1:3" x14ac:dyDescent="0.25">
      <c r="A1397" s="7">
        <v>43610</v>
      </c>
      <c r="B1397">
        <v>1558742400</v>
      </c>
      <c r="C1397">
        <v>251.49</v>
      </c>
    </row>
    <row r="1398" spans="1:3" x14ac:dyDescent="0.25">
      <c r="A1398" s="7">
        <v>43611</v>
      </c>
      <c r="B1398">
        <v>1558828800</v>
      </c>
      <c r="C1398">
        <v>268.26</v>
      </c>
    </row>
    <row r="1399" spans="1:3" x14ac:dyDescent="0.25">
      <c r="A1399" s="7">
        <v>43612</v>
      </c>
      <c r="B1399">
        <v>1558915200</v>
      </c>
      <c r="C1399">
        <v>271.83</v>
      </c>
    </row>
    <row r="1400" spans="1:3" x14ac:dyDescent="0.25">
      <c r="A1400" s="7">
        <v>43613</v>
      </c>
      <c r="B1400">
        <v>1559001600</v>
      </c>
      <c r="C1400">
        <v>271.45</v>
      </c>
    </row>
    <row r="1401" spans="1:3" x14ac:dyDescent="0.25">
      <c r="A1401" s="7">
        <v>43614</v>
      </c>
      <c r="B1401">
        <v>1559088000</v>
      </c>
      <c r="C1401">
        <v>269.60000000000002</v>
      </c>
    </row>
    <row r="1402" spans="1:3" x14ac:dyDescent="0.25">
      <c r="A1402" s="7">
        <v>43615</v>
      </c>
      <c r="B1402">
        <v>1559174400</v>
      </c>
      <c r="C1402">
        <v>254.45</v>
      </c>
    </row>
    <row r="1403" spans="1:3" x14ac:dyDescent="0.25">
      <c r="A1403" s="7">
        <v>43616</v>
      </c>
      <c r="B1403">
        <v>1559260800</v>
      </c>
      <c r="C1403">
        <v>267.42</v>
      </c>
    </row>
    <row r="1404" spans="1:3" x14ac:dyDescent="0.25">
      <c r="A1404" s="7">
        <v>43617</v>
      </c>
      <c r="B1404">
        <v>1559347200</v>
      </c>
      <c r="C1404">
        <v>264.70999999999998</v>
      </c>
    </row>
    <row r="1405" spans="1:3" x14ac:dyDescent="0.25">
      <c r="A1405" s="7">
        <v>43618</v>
      </c>
      <c r="B1405">
        <v>1559433600</v>
      </c>
      <c r="C1405">
        <v>269.31</v>
      </c>
    </row>
    <row r="1406" spans="1:3" x14ac:dyDescent="0.25">
      <c r="A1406" s="7">
        <v>43619</v>
      </c>
      <c r="B1406">
        <v>1559520000</v>
      </c>
      <c r="C1406">
        <v>249.61</v>
      </c>
    </row>
    <row r="1407" spans="1:3" x14ac:dyDescent="0.25">
      <c r="A1407" s="7">
        <v>43620</v>
      </c>
      <c r="B1407">
        <v>1559606400</v>
      </c>
      <c r="C1407">
        <v>241.1</v>
      </c>
    </row>
    <row r="1408" spans="1:3" x14ac:dyDescent="0.25">
      <c r="A1408" s="7">
        <v>43621</v>
      </c>
      <c r="B1408">
        <v>1559692800</v>
      </c>
      <c r="C1408">
        <v>246.16</v>
      </c>
    </row>
    <row r="1409" spans="1:3" x14ac:dyDescent="0.25">
      <c r="A1409" s="7">
        <v>43622</v>
      </c>
      <c r="B1409">
        <v>1559779200</v>
      </c>
      <c r="C1409">
        <v>249.43</v>
      </c>
    </row>
    <row r="1410" spans="1:3" x14ac:dyDescent="0.25">
      <c r="A1410" s="7">
        <v>43623</v>
      </c>
      <c r="B1410">
        <v>1559865600</v>
      </c>
      <c r="C1410">
        <v>249.54</v>
      </c>
    </row>
    <row r="1411" spans="1:3" x14ac:dyDescent="0.25">
      <c r="A1411" s="7">
        <v>43624</v>
      </c>
      <c r="B1411">
        <v>1559952000</v>
      </c>
      <c r="C1411">
        <v>244.4</v>
      </c>
    </row>
    <row r="1412" spans="1:3" x14ac:dyDescent="0.25">
      <c r="A1412" s="7">
        <v>43625</v>
      </c>
      <c r="B1412">
        <v>1560038400</v>
      </c>
      <c r="C1412">
        <v>231.43</v>
      </c>
    </row>
    <row r="1413" spans="1:3" x14ac:dyDescent="0.25">
      <c r="A1413" s="7">
        <v>43626</v>
      </c>
      <c r="B1413">
        <v>1560124800</v>
      </c>
      <c r="C1413">
        <v>247.96</v>
      </c>
    </row>
    <row r="1414" spans="1:3" x14ac:dyDescent="0.25">
      <c r="A1414" s="7">
        <v>43627</v>
      </c>
      <c r="B1414">
        <v>1560211200</v>
      </c>
      <c r="C1414">
        <v>245.16</v>
      </c>
    </row>
    <row r="1415" spans="1:3" x14ac:dyDescent="0.25">
      <c r="A1415" s="7">
        <v>43628</v>
      </c>
      <c r="B1415">
        <v>1560297600</v>
      </c>
      <c r="C1415">
        <v>263.05</v>
      </c>
    </row>
    <row r="1416" spans="1:3" x14ac:dyDescent="0.25">
      <c r="A1416" s="7">
        <v>43629</v>
      </c>
      <c r="B1416">
        <v>1560384000</v>
      </c>
      <c r="C1416">
        <v>255.09</v>
      </c>
    </row>
    <row r="1417" spans="1:3" x14ac:dyDescent="0.25">
      <c r="A1417" s="7">
        <v>43630</v>
      </c>
      <c r="B1417">
        <v>1560470400</v>
      </c>
      <c r="C1417">
        <v>263.76</v>
      </c>
    </row>
    <row r="1418" spans="1:3" x14ac:dyDescent="0.25">
      <c r="A1418" s="7">
        <v>43631</v>
      </c>
      <c r="B1418">
        <v>1560556800</v>
      </c>
      <c r="C1418">
        <v>269.22000000000003</v>
      </c>
    </row>
    <row r="1419" spans="1:3" x14ac:dyDescent="0.25">
      <c r="A1419" s="7">
        <v>43632</v>
      </c>
      <c r="B1419">
        <v>1560643200</v>
      </c>
      <c r="C1419">
        <v>268.52999999999997</v>
      </c>
    </row>
    <row r="1420" spans="1:3" x14ac:dyDescent="0.25">
      <c r="A1420" s="7">
        <v>43633</v>
      </c>
      <c r="B1420">
        <v>1560729600</v>
      </c>
      <c r="C1420">
        <v>273.92</v>
      </c>
    </row>
    <row r="1421" spans="1:3" x14ac:dyDescent="0.25">
      <c r="A1421" s="7">
        <v>43634</v>
      </c>
      <c r="B1421">
        <v>1560816000</v>
      </c>
      <c r="C1421">
        <v>264.51</v>
      </c>
    </row>
    <row r="1422" spans="1:3" x14ac:dyDescent="0.25">
      <c r="A1422" s="7">
        <v>43635</v>
      </c>
      <c r="B1422">
        <v>1560902400</v>
      </c>
      <c r="C1422">
        <v>269.01</v>
      </c>
    </row>
    <row r="1423" spans="1:3" x14ac:dyDescent="0.25">
      <c r="A1423" s="7">
        <v>43636</v>
      </c>
      <c r="B1423">
        <v>1560988800</v>
      </c>
      <c r="C1423">
        <v>272.20999999999998</v>
      </c>
    </row>
    <row r="1424" spans="1:3" x14ac:dyDescent="0.25">
      <c r="A1424" s="7">
        <v>43637</v>
      </c>
      <c r="B1424">
        <v>1561075200</v>
      </c>
      <c r="C1424">
        <v>296.02999999999997</v>
      </c>
    </row>
    <row r="1425" spans="1:3" x14ac:dyDescent="0.25">
      <c r="A1425" s="7">
        <v>43638</v>
      </c>
      <c r="B1425">
        <v>1561161600</v>
      </c>
      <c r="C1425">
        <v>309.41000000000003</v>
      </c>
    </row>
    <row r="1426" spans="1:3" x14ac:dyDescent="0.25">
      <c r="A1426" s="7">
        <v>43639</v>
      </c>
      <c r="B1426">
        <v>1561248000</v>
      </c>
      <c r="C1426">
        <v>307.37</v>
      </c>
    </row>
    <row r="1427" spans="1:3" x14ac:dyDescent="0.25">
      <c r="A1427" s="7">
        <v>43640</v>
      </c>
      <c r="B1427">
        <v>1561334400</v>
      </c>
      <c r="C1427">
        <v>311.22000000000003</v>
      </c>
    </row>
    <row r="1428" spans="1:3" x14ac:dyDescent="0.25">
      <c r="A1428" s="7">
        <v>43641</v>
      </c>
      <c r="B1428">
        <v>1561420800</v>
      </c>
      <c r="C1428">
        <v>316.52999999999997</v>
      </c>
    </row>
    <row r="1429" spans="1:3" x14ac:dyDescent="0.25">
      <c r="A1429" s="7">
        <v>43642</v>
      </c>
      <c r="B1429">
        <v>1561507200</v>
      </c>
      <c r="C1429">
        <v>333.76</v>
      </c>
    </row>
    <row r="1430" spans="1:3" x14ac:dyDescent="0.25">
      <c r="A1430" s="7">
        <v>43643</v>
      </c>
      <c r="B1430">
        <v>1561593600</v>
      </c>
      <c r="C1430">
        <v>294.07</v>
      </c>
    </row>
    <row r="1431" spans="1:3" x14ac:dyDescent="0.25">
      <c r="A1431" s="7">
        <v>43644</v>
      </c>
      <c r="B1431">
        <v>1561680000</v>
      </c>
      <c r="C1431">
        <v>309.37</v>
      </c>
    </row>
    <row r="1432" spans="1:3" x14ac:dyDescent="0.25">
      <c r="A1432" s="7">
        <v>43645</v>
      </c>
      <c r="B1432">
        <v>1561766400</v>
      </c>
      <c r="C1432">
        <v>317.32</v>
      </c>
    </row>
    <row r="1433" spans="1:3" x14ac:dyDescent="0.25">
      <c r="A1433" s="7">
        <v>43646</v>
      </c>
      <c r="B1433">
        <v>1561852800</v>
      </c>
      <c r="C1433">
        <v>290.14999999999998</v>
      </c>
    </row>
    <row r="1434" spans="1:3" x14ac:dyDescent="0.25">
      <c r="A1434" s="7">
        <v>43647</v>
      </c>
      <c r="B1434">
        <v>1561939200</v>
      </c>
      <c r="C1434">
        <v>294.17</v>
      </c>
    </row>
    <row r="1435" spans="1:3" x14ac:dyDescent="0.25">
      <c r="A1435" s="7">
        <v>43648</v>
      </c>
      <c r="B1435">
        <v>1562025600</v>
      </c>
      <c r="C1435">
        <v>291.61</v>
      </c>
    </row>
    <row r="1436" spans="1:3" x14ac:dyDescent="0.25">
      <c r="A1436" s="7">
        <v>43649</v>
      </c>
      <c r="B1436">
        <v>1562112000</v>
      </c>
      <c r="C1436">
        <v>302.17</v>
      </c>
    </row>
    <row r="1437" spans="1:3" x14ac:dyDescent="0.25">
      <c r="A1437" s="7">
        <v>43650</v>
      </c>
      <c r="B1437">
        <v>1562198400</v>
      </c>
      <c r="C1437">
        <v>283.10000000000002</v>
      </c>
    </row>
    <row r="1438" spans="1:3" x14ac:dyDescent="0.25">
      <c r="A1438" s="7">
        <v>43651</v>
      </c>
      <c r="B1438">
        <v>1562284800</v>
      </c>
      <c r="C1438">
        <v>287.89999999999998</v>
      </c>
    </row>
    <row r="1439" spans="1:3" x14ac:dyDescent="0.25">
      <c r="A1439" s="7">
        <v>43652</v>
      </c>
      <c r="B1439">
        <v>1562371200</v>
      </c>
      <c r="C1439">
        <v>287.98</v>
      </c>
    </row>
    <row r="1440" spans="1:3" x14ac:dyDescent="0.25">
      <c r="A1440" s="7">
        <v>43653</v>
      </c>
      <c r="B1440">
        <v>1562457600</v>
      </c>
      <c r="C1440">
        <v>306.43</v>
      </c>
    </row>
    <row r="1441" spans="1:3" x14ac:dyDescent="0.25">
      <c r="A1441" s="7">
        <v>43654</v>
      </c>
      <c r="B1441">
        <v>1562544000</v>
      </c>
      <c r="C1441">
        <v>313.33999999999997</v>
      </c>
    </row>
    <row r="1442" spans="1:3" x14ac:dyDescent="0.25">
      <c r="A1442" s="7">
        <v>43655</v>
      </c>
      <c r="B1442">
        <v>1562630400</v>
      </c>
      <c r="C1442">
        <v>307.89</v>
      </c>
    </row>
    <row r="1443" spans="1:3" x14ac:dyDescent="0.25">
      <c r="A1443" s="7">
        <v>43656</v>
      </c>
      <c r="B1443">
        <v>1562716800</v>
      </c>
      <c r="C1443">
        <v>288.64</v>
      </c>
    </row>
    <row r="1444" spans="1:3" x14ac:dyDescent="0.25">
      <c r="A1444" s="7">
        <v>43657</v>
      </c>
      <c r="B1444">
        <v>1562803200</v>
      </c>
      <c r="C1444">
        <v>268.56</v>
      </c>
    </row>
    <row r="1445" spans="1:3" x14ac:dyDescent="0.25">
      <c r="A1445" s="7">
        <v>43658</v>
      </c>
      <c r="B1445">
        <v>1562889600</v>
      </c>
      <c r="C1445">
        <v>275.41000000000003</v>
      </c>
    </row>
    <row r="1446" spans="1:3" x14ac:dyDescent="0.25">
      <c r="A1446" s="7">
        <v>43659</v>
      </c>
      <c r="B1446">
        <v>1562976000</v>
      </c>
      <c r="C1446">
        <v>268.94</v>
      </c>
    </row>
    <row r="1447" spans="1:3" x14ac:dyDescent="0.25">
      <c r="A1447" s="7">
        <v>43660</v>
      </c>
      <c r="B1447">
        <v>1563062400</v>
      </c>
      <c r="C1447">
        <v>226.16</v>
      </c>
    </row>
    <row r="1448" spans="1:3" x14ac:dyDescent="0.25">
      <c r="A1448" s="7">
        <v>43661</v>
      </c>
      <c r="B1448">
        <v>1563148800</v>
      </c>
      <c r="C1448">
        <v>228.14</v>
      </c>
    </row>
    <row r="1449" spans="1:3" x14ac:dyDescent="0.25">
      <c r="A1449" s="7">
        <v>43662</v>
      </c>
      <c r="B1449">
        <v>1563235200</v>
      </c>
      <c r="C1449">
        <v>198.71</v>
      </c>
    </row>
    <row r="1450" spans="1:3" x14ac:dyDescent="0.25">
      <c r="A1450" s="7">
        <v>43663</v>
      </c>
      <c r="B1450">
        <v>1563321600</v>
      </c>
      <c r="C1450">
        <v>211.29</v>
      </c>
    </row>
    <row r="1451" spans="1:3" x14ac:dyDescent="0.25">
      <c r="A1451" s="7">
        <v>43664</v>
      </c>
      <c r="B1451">
        <v>1563408000</v>
      </c>
      <c r="C1451">
        <v>226.09</v>
      </c>
    </row>
    <row r="1452" spans="1:3" x14ac:dyDescent="0.25">
      <c r="A1452" s="7">
        <v>43665</v>
      </c>
      <c r="B1452">
        <v>1563494400</v>
      </c>
      <c r="C1452">
        <v>221.28</v>
      </c>
    </row>
    <row r="1453" spans="1:3" x14ac:dyDescent="0.25">
      <c r="A1453" s="7">
        <v>43666</v>
      </c>
      <c r="B1453">
        <v>1563580800</v>
      </c>
      <c r="C1453">
        <v>228.71</v>
      </c>
    </row>
    <row r="1454" spans="1:3" x14ac:dyDescent="0.25">
      <c r="A1454" s="7">
        <v>43667</v>
      </c>
      <c r="B1454">
        <v>1563667200</v>
      </c>
      <c r="C1454">
        <v>225.4</v>
      </c>
    </row>
    <row r="1455" spans="1:3" x14ac:dyDescent="0.25">
      <c r="A1455" s="7">
        <v>43668</v>
      </c>
      <c r="B1455">
        <v>1563753600</v>
      </c>
      <c r="C1455">
        <v>217.22</v>
      </c>
    </row>
    <row r="1456" spans="1:3" x14ac:dyDescent="0.25">
      <c r="A1456" s="7">
        <v>43669</v>
      </c>
      <c r="B1456">
        <v>1563840000</v>
      </c>
      <c r="C1456">
        <v>212.21</v>
      </c>
    </row>
    <row r="1457" spans="1:3" x14ac:dyDescent="0.25">
      <c r="A1457" s="7">
        <v>43670</v>
      </c>
      <c r="B1457">
        <v>1563926400</v>
      </c>
      <c r="C1457">
        <v>216.66</v>
      </c>
    </row>
    <row r="1458" spans="1:3" x14ac:dyDescent="0.25">
      <c r="A1458" s="7">
        <v>43671</v>
      </c>
      <c r="B1458">
        <v>1564012800</v>
      </c>
      <c r="C1458">
        <v>219.41</v>
      </c>
    </row>
    <row r="1459" spans="1:3" x14ac:dyDescent="0.25">
      <c r="A1459" s="7">
        <v>43672</v>
      </c>
      <c r="B1459">
        <v>1564099200</v>
      </c>
      <c r="C1459">
        <v>219.23</v>
      </c>
    </row>
    <row r="1460" spans="1:3" x14ac:dyDescent="0.25">
      <c r="A1460" s="7">
        <v>43673</v>
      </c>
      <c r="B1460">
        <v>1564185600</v>
      </c>
      <c r="C1460">
        <v>219.85</v>
      </c>
    </row>
    <row r="1461" spans="1:3" x14ac:dyDescent="0.25">
      <c r="A1461" s="7">
        <v>43674</v>
      </c>
      <c r="B1461">
        <v>1564272000</v>
      </c>
      <c r="C1461">
        <v>211.15</v>
      </c>
    </row>
    <row r="1462" spans="1:3" x14ac:dyDescent="0.25">
      <c r="A1462" s="7">
        <v>43675</v>
      </c>
      <c r="B1462">
        <v>1564358400</v>
      </c>
      <c r="C1462">
        <v>211.52</v>
      </c>
    </row>
    <row r="1463" spans="1:3" x14ac:dyDescent="0.25">
      <c r="A1463" s="7">
        <v>43676</v>
      </c>
      <c r="B1463">
        <v>1564444800</v>
      </c>
      <c r="C1463">
        <v>209.82</v>
      </c>
    </row>
    <row r="1464" spans="1:3" x14ac:dyDescent="0.25">
      <c r="A1464" s="7">
        <v>43677</v>
      </c>
      <c r="B1464">
        <v>1564531200</v>
      </c>
      <c r="C1464">
        <v>218.7</v>
      </c>
    </row>
    <row r="1465" spans="1:3" x14ac:dyDescent="0.25">
      <c r="A1465" s="7">
        <v>43678</v>
      </c>
      <c r="B1465">
        <v>1564617600</v>
      </c>
      <c r="C1465">
        <v>217.51</v>
      </c>
    </row>
    <row r="1466" spans="1:3" x14ac:dyDescent="0.25">
      <c r="A1466" s="7">
        <v>43679</v>
      </c>
      <c r="B1466">
        <v>1564704000</v>
      </c>
      <c r="C1466">
        <v>217.7</v>
      </c>
    </row>
    <row r="1467" spans="1:3" x14ac:dyDescent="0.25">
      <c r="A1467" s="7">
        <v>43680</v>
      </c>
      <c r="B1467">
        <v>1564790400</v>
      </c>
      <c r="C1467">
        <v>217.73</v>
      </c>
    </row>
    <row r="1468" spans="1:3" x14ac:dyDescent="0.25">
      <c r="A1468" s="7">
        <v>43681</v>
      </c>
      <c r="B1468">
        <v>1564876800</v>
      </c>
      <c r="C1468">
        <v>222.7</v>
      </c>
    </row>
    <row r="1469" spans="1:3" x14ac:dyDescent="0.25">
      <c r="A1469" s="7">
        <v>43682</v>
      </c>
      <c r="B1469">
        <v>1564963200</v>
      </c>
      <c r="C1469">
        <v>233.19</v>
      </c>
    </row>
    <row r="1470" spans="1:3" x14ac:dyDescent="0.25">
      <c r="A1470" s="7">
        <v>43683</v>
      </c>
      <c r="B1470">
        <v>1565049600</v>
      </c>
      <c r="C1470">
        <v>228.7</v>
      </c>
    </row>
    <row r="1471" spans="1:3" x14ac:dyDescent="0.25">
      <c r="A1471" s="7">
        <v>43684</v>
      </c>
      <c r="B1471">
        <v>1565136000</v>
      </c>
      <c r="C1471">
        <v>225.99</v>
      </c>
    </row>
    <row r="1472" spans="1:3" x14ac:dyDescent="0.25">
      <c r="A1472" s="7">
        <v>43685</v>
      </c>
      <c r="B1472">
        <v>1565222400</v>
      </c>
      <c r="C1472">
        <v>221.18</v>
      </c>
    </row>
    <row r="1473" spans="1:3" x14ac:dyDescent="0.25">
      <c r="A1473" s="7">
        <v>43686</v>
      </c>
      <c r="B1473">
        <v>1565308800</v>
      </c>
      <c r="C1473">
        <v>210.47</v>
      </c>
    </row>
    <row r="1474" spans="1:3" x14ac:dyDescent="0.25">
      <c r="A1474" s="7">
        <v>43687</v>
      </c>
      <c r="B1474">
        <v>1565395200</v>
      </c>
      <c r="C1474">
        <v>206.26</v>
      </c>
    </row>
    <row r="1475" spans="1:3" x14ac:dyDescent="0.25">
      <c r="A1475" s="7">
        <v>43688</v>
      </c>
      <c r="B1475">
        <v>1565481600</v>
      </c>
      <c r="C1475">
        <v>216.39</v>
      </c>
    </row>
    <row r="1476" spans="1:3" x14ac:dyDescent="0.25">
      <c r="A1476" s="7">
        <v>43689</v>
      </c>
      <c r="B1476">
        <v>1565568000</v>
      </c>
      <c r="C1476">
        <v>211.28</v>
      </c>
    </row>
    <row r="1477" spans="1:3" x14ac:dyDescent="0.25">
      <c r="A1477" s="7">
        <v>43690</v>
      </c>
      <c r="B1477">
        <v>1565654400</v>
      </c>
      <c r="C1477">
        <v>208.62</v>
      </c>
    </row>
    <row r="1478" spans="1:3" x14ac:dyDescent="0.25">
      <c r="A1478" s="7">
        <v>43691</v>
      </c>
      <c r="B1478">
        <v>1565740800</v>
      </c>
      <c r="C1478">
        <v>186.49</v>
      </c>
    </row>
    <row r="1479" spans="1:3" x14ac:dyDescent="0.25">
      <c r="A1479" s="7">
        <v>43692</v>
      </c>
      <c r="B1479">
        <v>1565827200</v>
      </c>
      <c r="C1479">
        <v>188.24</v>
      </c>
    </row>
    <row r="1480" spans="1:3" x14ac:dyDescent="0.25">
      <c r="A1480" s="7">
        <v>43693</v>
      </c>
      <c r="B1480">
        <v>1565913600</v>
      </c>
      <c r="C1480">
        <v>185.41</v>
      </c>
    </row>
    <row r="1481" spans="1:3" x14ac:dyDescent="0.25">
      <c r="A1481" s="7">
        <v>43694</v>
      </c>
      <c r="B1481">
        <v>1566000000</v>
      </c>
      <c r="C1481">
        <v>185.69</v>
      </c>
    </row>
    <row r="1482" spans="1:3" x14ac:dyDescent="0.25">
      <c r="A1482" s="7">
        <v>43695</v>
      </c>
      <c r="B1482">
        <v>1566086400</v>
      </c>
      <c r="C1482">
        <v>194.77</v>
      </c>
    </row>
    <row r="1483" spans="1:3" x14ac:dyDescent="0.25">
      <c r="A1483" s="7">
        <v>43696</v>
      </c>
      <c r="B1483">
        <v>1566172800</v>
      </c>
      <c r="C1483">
        <v>202.43</v>
      </c>
    </row>
    <row r="1484" spans="1:3" x14ac:dyDescent="0.25">
      <c r="A1484" s="7">
        <v>43697</v>
      </c>
      <c r="B1484">
        <v>1566259200</v>
      </c>
      <c r="C1484">
        <v>196.55</v>
      </c>
    </row>
    <row r="1485" spans="1:3" x14ac:dyDescent="0.25">
      <c r="A1485" s="7">
        <v>43698</v>
      </c>
      <c r="B1485">
        <v>1566345600</v>
      </c>
      <c r="C1485">
        <v>187.32</v>
      </c>
    </row>
    <row r="1486" spans="1:3" x14ac:dyDescent="0.25">
      <c r="A1486" s="7">
        <v>43699</v>
      </c>
      <c r="B1486">
        <v>1566432000</v>
      </c>
      <c r="C1486">
        <v>190.74</v>
      </c>
    </row>
    <row r="1487" spans="1:3" x14ac:dyDescent="0.25">
      <c r="A1487" s="7">
        <v>43700</v>
      </c>
      <c r="B1487">
        <v>1566518400</v>
      </c>
      <c r="C1487">
        <v>194.64</v>
      </c>
    </row>
    <row r="1488" spans="1:3" x14ac:dyDescent="0.25">
      <c r="A1488" s="7">
        <v>43701</v>
      </c>
      <c r="B1488">
        <v>1566604800</v>
      </c>
      <c r="C1488">
        <v>191.08</v>
      </c>
    </row>
    <row r="1489" spans="1:3" x14ac:dyDescent="0.25">
      <c r="A1489" s="7">
        <v>43702</v>
      </c>
      <c r="B1489">
        <v>1566691200</v>
      </c>
      <c r="C1489">
        <v>186.58</v>
      </c>
    </row>
    <row r="1490" spans="1:3" x14ac:dyDescent="0.25">
      <c r="A1490" s="7">
        <v>43703</v>
      </c>
      <c r="B1490">
        <v>1566777600</v>
      </c>
      <c r="C1490">
        <v>188.46</v>
      </c>
    </row>
    <row r="1491" spans="1:3" x14ac:dyDescent="0.25">
      <c r="A1491" s="7">
        <v>43704</v>
      </c>
      <c r="B1491">
        <v>1566864000</v>
      </c>
      <c r="C1491">
        <v>187.17</v>
      </c>
    </row>
    <row r="1492" spans="1:3" x14ac:dyDescent="0.25">
      <c r="A1492" s="7">
        <v>43705</v>
      </c>
      <c r="B1492">
        <v>1566950400</v>
      </c>
      <c r="C1492">
        <v>173.01</v>
      </c>
    </row>
    <row r="1493" spans="1:3" x14ac:dyDescent="0.25">
      <c r="A1493" s="7">
        <v>43706</v>
      </c>
      <c r="B1493">
        <v>1567036800</v>
      </c>
      <c r="C1493">
        <v>168.95</v>
      </c>
    </row>
    <row r="1494" spans="1:3" x14ac:dyDescent="0.25">
      <c r="A1494" s="7">
        <v>43707</v>
      </c>
      <c r="B1494">
        <v>1567123200</v>
      </c>
      <c r="C1494">
        <v>168.52</v>
      </c>
    </row>
    <row r="1495" spans="1:3" x14ac:dyDescent="0.25">
      <c r="A1495" s="7">
        <v>43708</v>
      </c>
      <c r="B1495">
        <v>1567209600</v>
      </c>
      <c r="C1495">
        <v>172.15</v>
      </c>
    </row>
    <row r="1496" spans="1:3" x14ac:dyDescent="0.25">
      <c r="A1496" s="7">
        <v>43709</v>
      </c>
      <c r="B1496">
        <v>1567296000</v>
      </c>
      <c r="C1496">
        <v>171.42</v>
      </c>
    </row>
    <row r="1497" spans="1:3" x14ac:dyDescent="0.25">
      <c r="A1497" s="7">
        <v>43710</v>
      </c>
      <c r="B1497">
        <v>1567382400</v>
      </c>
      <c r="C1497">
        <v>178.76</v>
      </c>
    </row>
    <row r="1498" spans="1:3" x14ac:dyDescent="0.25">
      <c r="A1498" s="7">
        <v>43711</v>
      </c>
      <c r="B1498">
        <v>1567468800</v>
      </c>
      <c r="C1498">
        <v>179.13</v>
      </c>
    </row>
    <row r="1499" spans="1:3" x14ac:dyDescent="0.25">
      <c r="A1499" s="7">
        <v>43712</v>
      </c>
      <c r="B1499">
        <v>1567555200</v>
      </c>
      <c r="C1499">
        <v>175.01</v>
      </c>
    </row>
    <row r="1500" spans="1:3" x14ac:dyDescent="0.25">
      <c r="A1500" s="7">
        <v>43713</v>
      </c>
      <c r="B1500">
        <v>1567641600</v>
      </c>
      <c r="C1500">
        <v>174.38</v>
      </c>
    </row>
    <row r="1501" spans="1:3" x14ac:dyDescent="0.25">
      <c r="A1501" s="7">
        <v>43714</v>
      </c>
      <c r="B1501">
        <v>1567728000</v>
      </c>
      <c r="C1501">
        <v>169.47</v>
      </c>
    </row>
    <row r="1502" spans="1:3" x14ac:dyDescent="0.25">
      <c r="A1502" s="7">
        <v>43715</v>
      </c>
      <c r="B1502">
        <v>1567814400</v>
      </c>
      <c r="C1502">
        <v>178.32</v>
      </c>
    </row>
    <row r="1503" spans="1:3" x14ac:dyDescent="0.25">
      <c r="A1503" s="7">
        <v>43716</v>
      </c>
      <c r="B1503">
        <v>1567900800</v>
      </c>
      <c r="C1503">
        <v>181.67</v>
      </c>
    </row>
    <row r="1504" spans="1:3" x14ac:dyDescent="0.25">
      <c r="A1504" s="7">
        <v>43717</v>
      </c>
      <c r="B1504">
        <v>1567987200</v>
      </c>
      <c r="C1504">
        <v>180.84</v>
      </c>
    </row>
    <row r="1505" spans="1:3" x14ac:dyDescent="0.25">
      <c r="A1505" s="7">
        <v>43718</v>
      </c>
      <c r="B1505">
        <v>1568073600</v>
      </c>
      <c r="C1505">
        <v>180.01</v>
      </c>
    </row>
    <row r="1506" spans="1:3" x14ac:dyDescent="0.25">
      <c r="A1506" s="7">
        <v>43719</v>
      </c>
      <c r="B1506">
        <v>1568160000</v>
      </c>
      <c r="C1506">
        <v>178.48</v>
      </c>
    </row>
    <row r="1507" spans="1:3" x14ac:dyDescent="0.25">
      <c r="A1507" s="7">
        <v>43720</v>
      </c>
      <c r="B1507">
        <v>1568246400</v>
      </c>
      <c r="C1507">
        <v>181.19</v>
      </c>
    </row>
    <row r="1508" spans="1:3" x14ac:dyDescent="0.25">
      <c r="A1508" s="7">
        <v>43721</v>
      </c>
      <c r="B1508">
        <v>1568332800</v>
      </c>
      <c r="C1508">
        <v>181.56</v>
      </c>
    </row>
    <row r="1509" spans="1:3" x14ac:dyDescent="0.25">
      <c r="A1509" s="7">
        <v>43722</v>
      </c>
      <c r="B1509">
        <v>1568419200</v>
      </c>
      <c r="C1509">
        <v>188.9</v>
      </c>
    </row>
    <row r="1510" spans="1:3" x14ac:dyDescent="0.25">
      <c r="A1510" s="7">
        <v>43723</v>
      </c>
      <c r="B1510">
        <v>1568505600</v>
      </c>
      <c r="C1510">
        <v>189.48</v>
      </c>
    </row>
    <row r="1511" spans="1:3" x14ac:dyDescent="0.25">
      <c r="A1511" s="7">
        <v>43724</v>
      </c>
      <c r="B1511">
        <v>1568592000</v>
      </c>
      <c r="C1511">
        <v>197.85</v>
      </c>
    </row>
    <row r="1512" spans="1:3" x14ac:dyDescent="0.25">
      <c r="A1512" s="7">
        <v>43725</v>
      </c>
      <c r="B1512">
        <v>1568678400</v>
      </c>
      <c r="C1512">
        <v>207.9</v>
      </c>
    </row>
    <row r="1513" spans="1:3" x14ac:dyDescent="0.25">
      <c r="A1513" s="7">
        <v>43726</v>
      </c>
      <c r="B1513">
        <v>1568764800</v>
      </c>
      <c r="C1513">
        <v>210.5</v>
      </c>
    </row>
    <row r="1514" spans="1:3" x14ac:dyDescent="0.25">
      <c r="A1514" s="7">
        <v>43727</v>
      </c>
      <c r="B1514">
        <v>1568851200</v>
      </c>
      <c r="C1514">
        <v>221.01</v>
      </c>
    </row>
    <row r="1515" spans="1:3" x14ac:dyDescent="0.25">
      <c r="A1515" s="7">
        <v>43728</v>
      </c>
      <c r="B1515">
        <v>1568937600</v>
      </c>
      <c r="C1515">
        <v>218.26</v>
      </c>
    </row>
    <row r="1516" spans="1:3" x14ac:dyDescent="0.25">
      <c r="A1516" s="7">
        <v>43729</v>
      </c>
      <c r="B1516">
        <v>1569024000</v>
      </c>
      <c r="C1516">
        <v>215.1</v>
      </c>
    </row>
    <row r="1517" spans="1:3" x14ac:dyDescent="0.25">
      <c r="A1517" s="7">
        <v>43730</v>
      </c>
      <c r="B1517">
        <v>1569110400</v>
      </c>
      <c r="C1517">
        <v>211.23</v>
      </c>
    </row>
    <row r="1518" spans="1:3" x14ac:dyDescent="0.25">
      <c r="A1518" s="7">
        <v>43731</v>
      </c>
      <c r="B1518">
        <v>1569196800</v>
      </c>
      <c r="C1518">
        <v>200.97</v>
      </c>
    </row>
    <row r="1519" spans="1:3" x14ac:dyDescent="0.25">
      <c r="A1519" s="7">
        <v>43732</v>
      </c>
      <c r="B1519">
        <v>1569283200</v>
      </c>
      <c r="C1519">
        <v>166.47</v>
      </c>
    </row>
    <row r="1520" spans="1:3" x14ac:dyDescent="0.25">
      <c r="A1520" s="7">
        <v>43733</v>
      </c>
      <c r="B1520">
        <v>1569369600</v>
      </c>
      <c r="C1520">
        <v>170.22</v>
      </c>
    </row>
    <row r="1521" spans="1:3" x14ac:dyDescent="0.25">
      <c r="A1521" s="7">
        <v>43734</v>
      </c>
      <c r="B1521">
        <v>1569456000</v>
      </c>
      <c r="C1521">
        <v>166.06</v>
      </c>
    </row>
    <row r="1522" spans="1:3" x14ac:dyDescent="0.25">
      <c r="A1522" s="7">
        <v>43735</v>
      </c>
      <c r="B1522">
        <v>1569542400</v>
      </c>
      <c r="C1522">
        <v>174.39</v>
      </c>
    </row>
    <row r="1523" spans="1:3" x14ac:dyDescent="0.25">
      <c r="A1523" s="7">
        <v>43736</v>
      </c>
      <c r="B1523">
        <v>1569628800</v>
      </c>
      <c r="C1523">
        <v>174.14</v>
      </c>
    </row>
    <row r="1524" spans="1:3" x14ac:dyDescent="0.25">
      <c r="A1524" s="7">
        <v>43737</v>
      </c>
      <c r="B1524">
        <v>1569715200</v>
      </c>
      <c r="C1524">
        <v>169.68</v>
      </c>
    </row>
    <row r="1525" spans="1:3" x14ac:dyDescent="0.25">
      <c r="A1525" s="7">
        <v>43738</v>
      </c>
      <c r="B1525">
        <v>1569801600</v>
      </c>
      <c r="C1525">
        <v>181.47</v>
      </c>
    </row>
    <row r="1526" spans="1:3" x14ac:dyDescent="0.25">
      <c r="A1526" s="7">
        <v>43739</v>
      </c>
      <c r="B1526">
        <v>1569888000</v>
      </c>
      <c r="C1526">
        <v>176.39</v>
      </c>
    </row>
    <row r="1527" spans="1:3" x14ac:dyDescent="0.25">
      <c r="A1527" s="7">
        <v>43740</v>
      </c>
      <c r="B1527">
        <v>1569974400</v>
      </c>
      <c r="C1527">
        <v>181.06</v>
      </c>
    </row>
    <row r="1528" spans="1:3" x14ac:dyDescent="0.25">
      <c r="A1528" s="7">
        <v>43741</v>
      </c>
      <c r="B1528">
        <v>1570060800</v>
      </c>
      <c r="C1528">
        <v>175.17</v>
      </c>
    </row>
    <row r="1529" spans="1:3" x14ac:dyDescent="0.25">
      <c r="A1529" s="7">
        <v>43742</v>
      </c>
      <c r="B1529">
        <v>1570147200</v>
      </c>
      <c r="C1529">
        <v>176.21</v>
      </c>
    </row>
    <row r="1530" spans="1:3" x14ac:dyDescent="0.25">
      <c r="A1530" s="7">
        <v>43743</v>
      </c>
      <c r="B1530">
        <v>1570233600</v>
      </c>
      <c r="C1530">
        <v>176.9</v>
      </c>
    </row>
    <row r="1531" spans="1:3" x14ac:dyDescent="0.25">
      <c r="A1531" s="7">
        <v>43744</v>
      </c>
      <c r="B1531">
        <v>1570320000</v>
      </c>
      <c r="C1531">
        <v>170.26</v>
      </c>
    </row>
    <row r="1532" spans="1:3" x14ac:dyDescent="0.25">
      <c r="A1532" s="7">
        <v>43745</v>
      </c>
      <c r="B1532">
        <v>1570406400</v>
      </c>
      <c r="C1532">
        <v>180.49</v>
      </c>
    </row>
    <row r="1533" spans="1:3" x14ac:dyDescent="0.25">
      <c r="A1533" s="7">
        <v>43746</v>
      </c>
      <c r="B1533">
        <v>1570492800</v>
      </c>
      <c r="C1533">
        <v>181.09</v>
      </c>
    </row>
    <row r="1534" spans="1:3" x14ac:dyDescent="0.25">
      <c r="A1534" s="7">
        <v>43747</v>
      </c>
      <c r="B1534">
        <v>1570579200</v>
      </c>
      <c r="C1534">
        <v>193.43</v>
      </c>
    </row>
    <row r="1535" spans="1:3" x14ac:dyDescent="0.25">
      <c r="A1535" s="7">
        <v>43748</v>
      </c>
      <c r="B1535">
        <v>1570665600</v>
      </c>
      <c r="C1535">
        <v>191.73</v>
      </c>
    </row>
    <row r="1536" spans="1:3" x14ac:dyDescent="0.25">
      <c r="A1536" s="7">
        <v>43749</v>
      </c>
      <c r="B1536">
        <v>1570752000</v>
      </c>
      <c r="C1536">
        <v>180.94</v>
      </c>
    </row>
    <row r="1537" spans="1:3" x14ac:dyDescent="0.25">
      <c r="A1537" s="7">
        <v>43750</v>
      </c>
      <c r="B1537">
        <v>1570838400</v>
      </c>
      <c r="C1537">
        <v>180.09</v>
      </c>
    </row>
    <row r="1538" spans="1:3" x14ac:dyDescent="0.25">
      <c r="A1538" s="7">
        <v>43751</v>
      </c>
      <c r="B1538">
        <v>1570924800</v>
      </c>
      <c r="C1538">
        <v>181.37</v>
      </c>
    </row>
    <row r="1539" spans="1:3" x14ac:dyDescent="0.25">
      <c r="A1539" s="7">
        <v>43752</v>
      </c>
      <c r="B1539">
        <v>1571011200</v>
      </c>
      <c r="C1539">
        <v>186.96</v>
      </c>
    </row>
    <row r="1540" spans="1:3" x14ac:dyDescent="0.25">
      <c r="A1540" s="7">
        <v>43753</v>
      </c>
      <c r="B1540">
        <v>1571097600</v>
      </c>
      <c r="C1540">
        <v>180.74</v>
      </c>
    </row>
    <row r="1541" spans="1:3" x14ac:dyDescent="0.25">
      <c r="A1541" s="7">
        <v>43754</v>
      </c>
      <c r="B1541">
        <v>1571184000</v>
      </c>
      <c r="C1541">
        <v>174.76</v>
      </c>
    </row>
    <row r="1542" spans="1:3" x14ac:dyDescent="0.25">
      <c r="A1542" s="7">
        <v>43755</v>
      </c>
      <c r="B1542">
        <v>1571270400</v>
      </c>
      <c r="C1542">
        <v>177.5</v>
      </c>
    </row>
    <row r="1543" spans="1:3" x14ac:dyDescent="0.25">
      <c r="A1543" s="7">
        <v>43756</v>
      </c>
      <c r="B1543">
        <v>1571356800</v>
      </c>
      <c r="C1543">
        <v>173.29</v>
      </c>
    </row>
    <row r="1544" spans="1:3" x14ac:dyDescent="0.25">
      <c r="A1544" s="7">
        <v>43757</v>
      </c>
      <c r="B1544">
        <v>1571443200</v>
      </c>
      <c r="C1544">
        <v>172.37</v>
      </c>
    </row>
    <row r="1545" spans="1:3" x14ac:dyDescent="0.25">
      <c r="A1545" s="7">
        <v>43758</v>
      </c>
      <c r="B1545">
        <v>1571529600</v>
      </c>
      <c r="C1545">
        <v>175.84</v>
      </c>
    </row>
    <row r="1546" spans="1:3" x14ac:dyDescent="0.25">
      <c r="A1546" s="7">
        <v>43759</v>
      </c>
      <c r="B1546">
        <v>1571616000</v>
      </c>
      <c r="C1546">
        <v>174.64</v>
      </c>
    </row>
    <row r="1547" spans="1:3" x14ac:dyDescent="0.25">
      <c r="A1547" s="7">
        <v>43760</v>
      </c>
      <c r="B1547">
        <v>1571702400</v>
      </c>
      <c r="C1547">
        <v>171.64</v>
      </c>
    </row>
    <row r="1548" spans="1:3" x14ac:dyDescent="0.25">
      <c r="A1548" s="7">
        <v>43761</v>
      </c>
      <c r="B1548">
        <v>1571788800</v>
      </c>
      <c r="C1548">
        <v>162.72</v>
      </c>
    </row>
    <row r="1549" spans="1:3" x14ac:dyDescent="0.25">
      <c r="A1549" s="7">
        <v>43762</v>
      </c>
      <c r="B1549">
        <v>1571875200</v>
      </c>
      <c r="C1549">
        <v>161.07</v>
      </c>
    </row>
    <row r="1550" spans="1:3" x14ac:dyDescent="0.25">
      <c r="A1550" s="7">
        <v>43763</v>
      </c>
      <c r="B1550">
        <v>1571961600</v>
      </c>
      <c r="C1550">
        <v>181.79</v>
      </c>
    </row>
    <row r="1551" spans="1:3" x14ac:dyDescent="0.25">
      <c r="A1551" s="7">
        <v>43764</v>
      </c>
      <c r="B1551">
        <v>1572048000</v>
      </c>
      <c r="C1551">
        <v>180.16</v>
      </c>
    </row>
    <row r="1552" spans="1:3" x14ac:dyDescent="0.25">
      <c r="A1552" s="7">
        <v>43765</v>
      </c>
      <c r="B1552">
        <v>1572134400</v>
      </c>
      <c r="C1552">
        <v>184.34</v>
      </c>
    </row>
    <row r="1553" spans="1:3" x14ac:dyDescent="0.25">
      <c r="A1553" s="7">
        <v>43766</v>
      </c>
      <c r="B1553">
        <v>1572220800</v>
      </c>
      <c r="C1553">
        <v>182.09</v>
      </c>
    </row>
    <row r="1554" spans="1:3" x14ac:dyDescent="0.25">
      <c r="A1554" s="7">
        <v>43767</v>
      </c>
      <c r="B1554">
        <v>1572307200</v>
      </c>
      <c r="C1554">
        <v>191.11</v>
      </c>
    </row>
    <row r="1555" spans="1:3" x14ac:dyDescent="0.25">
      <c r="A1555" s="7">
        <v>43768</v>
      </c>
      <c r="B1555">
        <v>1572393600</v>
      </c>
      <c r="C1555">
        <v>183.52</v>
      </c>
    </row>
    <row r="1556" spans="1:3" x14ac:dyDescent="0.25">
      <c r="A1556" s="7">
        <v>43769</v>
      </c>
      <c r="B1556">
        <v>1572480000</v>
      </c>
      <c r="C1556">
        <v>182.59</v>
      </c>
    </row>
    <row r="1557" spans="1:3" x14ac:dyDescent="0.25">
      <c r="A1557" s="7">
        <v>43770</v>
      </c>
      <c r="B1557">
        <v>1572566400</v>
      </c>
      <c r="C1557">
        <v>183.4</v>
      </c>
    </row>
    <row r="1558" spans="1:3" x14ac:dyDescent="0.25">
      <c r="A1558" s="7">
        <v>43771</v>
      </c>
      <c r="B1558">
        <v>1572652800</v>
      </c>
      <c r="C1558">
        <v>183.45</v>
      </c>
    </row>
    <row r="1559" spans="1:3" x14ac:dyDescent="0.25">
      <c r="A1559" s="7">
        <v>43772</v>
      </c>
      <c r="B1559">
        <v>1572739200</v>
      </c>
      <c r="C1559">
        <v>181.92</v>
      </c>
    </row>
    <row r="1560" spans="1:3" x14ac:dyDescent="0.25">
      <c r="A1560" s="7">
        <v>43773</v>
      </c>
      <c r="B1560">
        <v>1572825600</v>
      </c>
      <c r="C1560">
        <v>186.49</v>
      </c>
    </row>
    <row r="1561" spans="1:3" x14ac:dyDescent="0.25">
      <c r="A1561" s="7">
        <v>43774</v>
      </c>
      <c r="B1561">
        <v>1572912000</v>
      </c>
      <c r="C1561">
        <v>188.96</v>
      </c>
    </row>
    <row r="1562" spans="1:3" x14ac:dyDescent="0.25">
      <c r="A1562" s="7">
        <v>43775</v>
      </c>
      <c r="B1562">
        <v>1572998400</v>
      </c>
      <c r="C1562">
        <v>191.24</v>
      </c>
    </row>
    <row r="1563" spans="1:3" x14ac:dyDescent="0.25">
      <c r="A1563" s="7">
        <v>43776</v>
      </c>
      <c r="B1563">
        <v>1573084800</v>
      </c>
      <c r="C1563">
        <v>186.54</v>
      </c>
    </row>
    <row r="1564" spans="1:3" x14ac:dyDescent="0.25">
      <c r="A1564" s="7">
        <v>43777</v>
      </c>
      <c r="B1564">
        <v>1573171200</v>
      </c>
      <c r="C1564">
        <v>183.85</v>
      </c>
    </row>
    <row r="1565" spans="1:3" x14ac:dyDescent="0.25">
      <c r="A1565" s="7">
        <v>43778</v>
      </c>
      <c r="B1565">
        <v>1573257600</v>
      </c>
      <c r="C1565">
        <v>185.11</v>
      </c>
    </row>
    <row r="1566" spans="1:3" x14ac:dyDescent="0.25">
      <c r="A1566" s="7">
        <v>43779</v>
      </c>
      <c r="B1566">
        <v>1573344000</v>
      </c>
      <c r="C1566">
        <v>189.29</v>
      </c>
    </row>
    <row r="1567" spans="1:3" x14ac:dyDescent="0.25">
      <c r="A1567" s="7">
        <v>43780</v>
      </c>
      <c r="B1567">
        <v>1573430400</v>
      </c>
      <c r="C1567">
        <v>184.91</v>
      </c>
    </row>
    <row r="1568" spans="1:3" x14ac:dyDescent="0.25">
      <c r="A1568" s="7">
        <v>43781</v>
      </c>
      <c r="B1568">
        <v>1573516800</v>
      </c>
      <c r="C1568">
        <v>187.09</v>
      </c>
    </row>
    <row r="1569" spans="1:3" x14ac:dyDescent="0.25">
      <c r="A1569" s="7">
        <v>43782</v>
      </c>
      <c r="B1569">
        <v>1573603200</v>
      </c>
      <c r="C1569">
        <v>188.1</v>
      </c>
    </row>
    <row r="1570" spans="1:3" x14ac:dyDescent="0.25">
      <c r="A1570" s="7">
        <v>43783</v>
      </c>
      <c r="B1570">
        <v>1573689600</v>
      </c>
      <c r="C1570">
        <v>184.68</v>
      </c>
    </row>
    <row r="1571" spans="1:3" x14ac:dyDescent="0.25">
      <c r="A1571" s="7">
        <v>43784</v>
      </c>
      <c r="B1571">
        <v>1573776000</v>
      </c>
      <c r="C1571">
        <v>180.03</v>
      </c>
    </row>
    <row r="1572" spans="1:3" x14ac:dyDescent="0.25">
      <c r="A1572" s="7">
        <v>43785</v>
      </c>
      <c r="B1572">
        <v>1573862400</v>
      </c>
      <c r="C1572">
        <v>182.61</v>
      </c>
    </row>
    <row r="1573" spans="1:3" x14ac:dyDescent="0.25">
      <c r="A1573" s="7">
        <v>43786</v>
      </c>
      <c r="B1573">
        <v>1573948800</v>
      </c>
      <c r="C1573">
        <v>184.2</v>
      </c>
    </row>
    <row r="1574" spans="1:3" x14ac:dyDescent="0.25">
      <c r="A1574" s="7">
        <v>43787</v>
      </c>
      <c r="B1574">
        <v>1574035200</v>
      </c>
      <c r="C1574">
        <v>178.23</v>
      </c>
    </row>
    <row r="1575" spans="1:3" x14ac:dyDescent="0.25">
      <c r="A1575" s="7">
        <v>43788</v>
      </c>
      <c r="B1575">
        <v>1574121600</v>
      </c>
      <c r="C1575">
        <v>175.96</v>
      </c>
    </row>
    <row r="1576" spans="1:3" x14ac:dyDescent="0.25">
      <c r="A1576" s="7">
        <v>43789</v>
      </c>
      <c r="B1576">
        <v>1574208000</v>
      </c>
      <c r="C1576">
        <v>174.68</v>
      </c>
    </row>
    <row r="1577" spans="1:3" x14ac:dyDescent="0.25">
      <c r="A1577" s="7">
        <v>43790</v>
      </c>
      <c r="B1577">
        <v>1574294400</v>
      </c>
      <c r="C1577">
        <v>161.18</v>
      </c>
    </row>
    <row r="1578" spans="1:3" x14ac:dyDescent="0.25">
      <c r="A1578" s="7">
        <v>43791</v>
      </c>
      <c r="B1578">
        <v>1574380800</v>
      </c>
      <c r="C1578">
        <v>150.22</v>
      </c>
    </row>
    <row r="1579" spans="1:3" x14ac:dyDescent="0.25">
      <c r="A1579" s="7">
        <v>43792</v>
      </c>
      <c r="B1579">
        <v>1574467200</v>
      </c>
      <c r="C1579">
        <v>152.41999999999999</v>
      </c>
    </row>
    <row r="1580" spans="1:3" x14ac:dyDescent="0.25">
      <c r="A1580" s="7">
        <v>43793</v>
      </c>
      <c r="B1580">
        <v>1574553600</v>
      </c>
      <c r="C1580">
        <v>140.41999999999999</v>
      </c>
    </row>
    <row r="1581" spans="1:3" x14ac:dyDescent="0.25">
      <c r="A1581" s="7">
        <v>43794</v>
      </c>
      <c r="B1581">
        <v>1574640000</v>
      </c>
      <c r="C1581">
        <v>146.22</v>
      </c>
    </row>
    <row r="1582" spans="1:3" x14ac:dyDescent="0.25">
      <c r="A1582" s="7">
        <v>43795</v>
      </c>
      <c r="B1582">
        <v>1574726400</v>
      </c>
      <c r="C1582">
        <v>148</v>
      </c>
    </row>
    <row r="1583" spans="1:3" x14ac:dyDescent="0.25">
      <c r="A1583" s="7">
        <v>43796</v>
      </c>
      <c r="B1583">
        <v>1574812800</v>
      </c>
      <c r="C1583">
        <v>153.05000000000001</v>
      </c>
    </row>
    <row r="1584" spans="1:3" x14ac:dyDescent="0.25">
      <c r="A1584" s="7">
        <v>43797</v>
      </c>
      <c r="B1584">
        <v>1574899200</v>
      </c>
      <c r="C1584">
        <v>151.31</v>
      </c>
    </row>
    <row r="1585" spans="1:3" x14ac:dyDescent="0.25">
      <c r="A1585" s="7">
        <v>43798</v>
      </c>
      <c r="B1585">
        <v>1574985600</v>
      </c>
      <c r="C1585">
        <v>154.94</v>
      </c>
    </row>
    <row r="1586" spans="1:3" x14ac:dyDescent="0.25">
      <c r="A1586" s="7">
        <v>43799</v>
      </c>
      <c r="B1586">
        <v>1575072000</v>
      </c>
      <c r="C1586">
        <v>152.19999999999999</v>
      </c>
    </row>
    <row r="1587" spans="1:3" x14ac:dyDescent="0.25">
      <c r="A1587" s="7">
        <v>43800</v>
      </c>
      <c r="B1587">
        <v>1575158400</v>
      </c>
      <c r="C1587">
        <v>151.36000000000001</v>
      </c>
    </row>
    <row r="1588" spans="1:3" x14ac:dyDescent="0.25">
      <c r="A1588" s="7">
        <v>43801</v>
      </c>
      <c r="B1588">
        <v>1575244800</v>
      </c>
      <c r="C1588">
        <v>149.36000000000001</v>
      </c>
    </row>
    <row r="1589" spans="1:3" x14ac:dyDescent="0.25">
      <c r="A1589" s="7">
        <v>43802</v>
      </c>
      <c r="B1589">
        <v>1575331200</v>
      </c>
      <c r="C1589">
        <v>147.72999999999999</v>
      </c>
    </row>
    <row r="1590" spans="1:3" x14ac:dyDescent="0.25">
      <c r="A1590" s="7">
        <v>43803</v>
      </c>
      <c r="B1590">
        <v>1575417600</v>
      </c>
      <c r="C1590">
        <v>145.72999999999999</v>
      </c>
    </row>
    <row r="1591" spans="1:3" x14ac:dyDescent="0.25">
      <c r="A1591" s="7">
        <v>43804</v>
      </c>
      <c r="B1591">
        <v>1575504000</v>
      </c>
      <c r="C1591">
        <v>148.32</v>
      </c>
    </row>
    <row r="1592" spans="1:3" x14ac:dyDescent="0.25">
      <c r="A1592" s="7">
        <v>43805</v>
      </c>
      <c r="B1592">
        <v>1575590400</v>
      </c>
      <c r="C1592">
        <v>149.06</v>
      </c>
    </row>
    <row r="1593" spans="1:3" x14ac:dyDescent="0.25">
      <c r="A1593" s="7">
        <v>43806</v>
      </c>
      <c r="B1593">
        <v>1575676800</v>
      </c>
      <c r="C1593">
        <v>147.79</v>
      </c>
    </row>
    <row r="1594" spans="1:3" x14ac:dyDescent="0.25">
      <c r="A1594" s="7">
        <v>43807</v>
      </c>
      <c r="B1594">
        <v>1575763200</v>
      </c>
      <c r="C1594">
        <v>151.06</v>
      </c>
    </row>
    <row r="1595" spans="1:3" x14ac:dyDescent="0.25">
      <c r="A1595" s="7">
        <v>43808</v>
      </c>
      <c r="B1595">
        <v>1575849600</v>
      </c>
      <c r="C1595">
        <v>147.68</v>
      </c>
    </row>
    <row r="1596" spans="1:3" x14ac:dyDescent="0.25">
      <c r="A1596" s="7">
        <v>43809</v>
      </c>
      <c r="B1596">
        <v>1575936000</v>
      </c>
      <c r="C1596">
        <v>145.91999999999999</v>
      </c>
    </row>
    <row r="1597" spans="1:3" x14ac:dyDescent="0.25">
      <c r="A1597" s="7">
        <v>43810</v>
      </c>
      <c r="B1597">
        <v>1576022400</v>
      </c>
      <c r="C1597">
        <v>143.61000000000001</v>
      </c>
    </row>
    <row r="1598" spans="1:3" x14ac:dyDescent="0.25">
      <c r="A1598" s="7">
        <v>43811</v>
      </c>
      <c r="B1598">
        <v>1576108800</v>
      </c>
      <c r="C1598">
        <v>145.05000000000001</v>
      </c>
    </row>
    <row r="1599" spans="1:3" x14ac:dyDescent="0.25">
      <c r="A1599" s="7">
        <v>43812</v>
      </c>
      <c r="B1599">
        <v>1576195200</v>
      </c>
      <c r="C1599">
        <v>144.97</v>
      </c>
    </row>
    <row r="1600" spans="1:3" x14ac:dyDescent="0.25">
      <c r="A1600" s="7">
        <v>43813</v>
      </c>
      <c r="B1600">
        <v>1576281600</v>
      </c>
      <c r="C1600">
        <v>142.18</v>
      </c>
    </row>
    <row r="1601" spans="1:3" x14ac:dyDescent="0.25">
      <c r="A1601" s="7">
        <v>43814</v>
      </c>
      <c r="B1601">
        <v>1576368000</v>
      </c>
      <c r="C1601">
        <v>142.74</v>
      </c>
    </row>
    <row r="1602" spans="1:3" x14ac:dyDescent="0.25">
      <c r="A1602" s="7">
        <v>43815</v>
      </c>
      <c r="B1602">
        <v>1576454400</v>
      </c>
      <c r="C1602">
        <v>132.68</v>
      </c>
    </row>
    <row r="1603" spans="1:3" x14ac:dyDescent="0.25">
      <c r="A1603" s="7">
        <v>43816</v>
      </c>
      <c r="B1603">
        <v>1576540800</v>
      </c>
      <c r="C1603">
        <v>122.11</v>
      </c>
    </row>
    <row r="1604" spans="1:3" x14ac:dyDescent="0.25">
      <c r="A1604" s="7">
        <v>43817</v>
      </c>
      <c r="B1604">
        <v>1576627200</v>
      </c>
      <c r="C1604">
        <v>133.07</v>
      </c>
    </row>
    <row r="1605" spans="1:3" x14ac:dyDescent="0.25">
      <c r="A1605" s="7">
        <v>43818</v>
      </c>
      <c r="B1605">
        <v>1576713600</v>
      </c>
      <c r="C1605">
        <v>128.31</v>
      </c>
    </row>
    <row r="1606" spans="1:3" x14ac:dyDescent="0.25">
      <c r="A1606" s="7">
        <v>43819</v>
      </c>
      <c r="B1606">
        <v>1576800000</v>
      </c>
      <c r="C1606">
        <v>128.58000000000001</v>
      </c>
    </row>
    <row r="1607" spans="1:3" x14ac:dyDescent="0.25">
      <c r="A1607" s="7">
        <v>43820</v>
      </c>
      <c r="B1607">
        <v>1576886400</v>
      </c>
      <c r="C1607">
        <v>127.52</v>
      </c>
    </row>
    <row r="1608" spans="1:3" x14ac:dyDescent="0.25">
      <c r="A1608" s="7">
        <v>43821</v>
      </c>
      <c r="B1608">
        <v>1576972800</v>
      </c>
      <c r="C1608">
        <v>132.56</v>
      </c>
    </row>
    <row r="1609" spans="1:3" x14ac:dyDescent="0.25">
      <c r="A1609" s="7">
        <v>43822</v>
      </c>
      <c r="B1609">
        <v>1577059200</v>
      </c>
      <c r="C1609">
        <v>128.1</v>
      </c>
    </row>
    <row r="1610" spans="1:3" x14ac:dyDescent="0.25">
      <c r="A1610" s="7">
        <v>43823</v>
      </c>
      <c r="B1610">
        <v>1577145600</v>
      </c>
      <c r="C1610">
        <v>128.02000000000001</v>
      </c>
    </row>
    <row r="1611" spans="1:3" x14ac:dyDescent="0.25">
      <c r="A1611" s="7">
        <v>43824</v>
      </c>
      <c r="B1611">
        <v>1577232000</v>
      </c>
      <c r="C1611">
        <v>125.1</v>
      </c>
    </row>
    <row r="1612" spans="1:3" x14ac:dyDescent="0.25">
      <c r="A1612" s="7">
        <v>43825</v>
      </c>
      <c r="B1612">
        <v>1577318400</v>
      </c>
      <c r="C1612">
        <v>125.73</v>
      </c>
    </row>
    <row r="1613" spans="1:3" x14ac:dyDescent="0.25">
      <c r="A1613" s="7">
        <v>43826</v>
      </c>
      <c r="B1613">
        <v>1577404800</v>
      </c>
      <c r="C1613">
        <v>126.5</v>
      </c>
    </row>
    <row r="1614" spans="1:3" x14ac:dyDescent="0.25">
      <c r="A1614" s="7">
        <v>43827</v>
      </c>
      <c r="B1614">
        <v>1577491200</v>
      </c>
      <c r="C1614">
        <v>128.21</v>
      </c>
    </row>
    <row r="1615" spans="1:3" x14ac:dyDescent="0.25">
      <c r="A1615" s="7">
        <v>43828</v>
      </c>
      <c r="B1615">
        <v>1577577600</v>
      </c>
      <c r="C1615">
        <v>134.55000000000001</v>
      </c>
    </row>
    <row r="1616" spans="1:3" x14ac:dyDescent="0.25">
      <c r="A1616" s="7">
        <v>43829</v>
      </c>
      <c r="B1616">
        <v>1577664000</v>
      </c>
      <c r="C1616">
        <v>131.41</v>
      </c>
    </row>
    <row r="1617" spans="1:3" x14ac:dyDescent="0.25">
      <c r="A1617" s="7">
        <v>43830</v>
      </c>
      <c r="B1617">
        <v>1577750400</v>
      </c>
      <c r="C1617">
        <v>128.91</v>
      </c>
    </row>
    <row r="1618" spans="1:3" x14ac:dyDescent="0.25">
      <c r="A1618" s="7">
        <v>43831</v>
      </c>
      <c r="B1618">
        <v>1577836800</v>
      </c>
      <c r="C1618">
        <v>130.6</v>
      </c>
    </row>
    <row r="1619" spans="1:3" x14ac:dyDescent="0.25">
      <c r="A1619" s="7">
        <v>43832</v>
      </c>
      <c r="B1619">
        <v>1577923200</v>
      </c>
      <c r="C1619">
        <v>127.18</v>
      </c>
    </row>
    <row r="1620" spans="1:3" x14ac:dyDescent="0.25">
      <c r="A1620" s="7">
        <v>43833</v>
      </c>
      <c r="B1620">
        <v>1578009600</v>
      </c>
      <c r="C1620">
        <v>134.25</v>
      </c>
    </row>
    <row r="1621" spans="1:3" x14ac:dyDescent="0.25">
      <c r="A1621" s="7">
        <v>43834</v>
      </c>
      <c r="B1621">
        <v>1578096000</v>
      </c>
      <c r="C1621">
        <v>134.33000000000001</v>
      </c>
    </row>
    <row r="1622" spans="1:3" x14ac:dyDescent="0.25">
      <c r="A1622" s="7">
        <v>43835</v>
      </c>
      <c r="B1622">
        <v>1578182400</v>
      </c>
      <c r="C1622">
        <v>135.44</v>
      </c>
    </row>
    <row r="1623" spans="1:3" x14ac:dyDescent="0.25">
      <c r="A1623" s="7">
        <v>43836</v>
      </c>
      <c r="B1623">
        <v>1578268800</v>
      </c>
      <c r="C1623">
        <v>144.28</v>
      </c>
    </row>
    <row r="1624" spans="1:3" x14ac:dyDescent="0.25">
      <c r="A1624" s="7">
        <v>43837</v>
      </c>
      <c r="B1624">
        <v>1578355200</v>
      </c>
      <c r="C1624">
        <v>143.18</v>
      </c>
    </row>
    <row r="1625" spans="1:3" x14ac:dyDescent="0.25">
      <c r="A1625" s="7">
        <v>43838</v>
      </c>
      <c r="B1625">
        <v>1578441600</v>
      </c>
      <c r="C1625">
        <v>140.66</v>
      </c>
    </row>
    <row r="1626" spans="1:3" x14ac:dyDescent="0.25">
      <c r="A1626" s="7">
        <v>43839</v>
      </c>
      <c r="B1626">
        <v>1578528000</v>
      </c>
      <c r="C1626">
        <v>137.9</v>
      </c>
    </row>
    <row r="1627" spans="1:3" x14ac:dyDescent="0.25">
      <c r="A1627" s="7">
        <v>43840</v>
      </c>
      <c r="B1627">
        <v>1578614400</v>
      </c>
      <c r="C1627">
        <v>144.88</v>
      </c>
    </row>
    <row r="1628" spans="1:3" x14ac:dyDescent="0.25">
      <c r="A1628" s="7">
        <v>43841</v>
      </c>
      <c r="B1628">
        <v>1578700800</v>
      </c>
      <c r="C1628">
        <v>142.69</v>
      </c>
    </row>
    <row r="1629" spans="1:3" x14ac:dyDescent="0.25">
      <c r="A1629" s="7">
        <v>43842</v>
      </c>
      <c r="B1629">
        <v>1578787200</v>
      </c>
      <c r="C1629">
        <v>146.55000000000001</v>
      </c>
    </row>
    <row r="1630" spans="1:3" x14ac:dyDescent="0.25">
      <c r="A1630" s="7">
        <v>43843</v>
      </c>
      <c r="B1630">
        <v>1578873600</v>
      </c>
      <c r="C1630">
        <v>143.69999999999999</v>
      </c>
    </row>
    <row r="1631" spans="1:3" x14ac:dyDescent="0.25">
      <c r="A1631" s="7">
        <v>43844</v>
      </c>
      <c r="B1631">
        <v>1578960000</v>
      </c>
      <c r="C1631">
        <v>165.86</v>
      </c>
    </row>
    <row r="1632" spans="1:3" x14ac:dyDescent="0.25">
      <c r="A1632" s="7">
        <v>43845</v>
      </c>
      <c r="B1632">
        <v>1579046400</v>
      </c>
      <c r="C1632">
        <v>166.22</v>
      </c>
    </row>
    <row r="1633" spans="1:3" x14ac:dyDescent="0.25">
      <c r="A1633" s="7">
        <v>43846</v>
      </c>
      <c r="B1633">
        <v>1579132800</v>
      </c>
      <c r="C1633">
        <v>164.09</v>
      </c>
    </row>
    <row r="1634" spans="1:3" x14ac:dyDescent="0.25">
      <c r="A1634" s="7">
        <v>43847</v>
      </c>
      <c r="B1634">
        <v>1579219200</v>
      </c>
      <c r="C1634">
        <v>169.74</v>
      </c>
    </row>
    <row r="1635" spans="1:3" x14ac:dyDescent="0.25">
      <c r="A1635" s="7">
        <v>43848</v>
      </c>
      <c r="B1635">
        <v>1579305600</v>
      </c>
      <c r="C1635">
        <v>174</v>
      </c>
    </row>
    <row r="1636" spans="1:3" x14ac:dyDescent="0.25">
      <c r="A1636" s="7">
        <v>43849</v>
      </c>
      <c r="B1636">
        <v>1579392000</v>
      </c>
      <c r="C1636">
        <v>166.94</v>
      </c>
    </row>
    <row r="1637" spans="1:3" x14ac:dyDescent="0.25">
      <c r="A1637" s="7">
        <v>43850</v>
      </c>
      <c r="B1637">
        <v>1579478400</v>
      </c>
      <c r="C1637">
        <v>166.77</v>
      </c>
    </row>
    <row r="1638" spans="1:3" x14ac:dyDescent="0.25">
      <c r="A1638" s="7">
        <v>43851</v>
      </c>
      <c r="B1638">
        <v>1579564800</v>
      </c>
      <c r="C1638">
        <v>169.36</v>
      </c>
    </row>
    <row r="1639" spans="1:3" x14ac:dyDescent="0.25">
      <c r="A1639" s="7">
        <v>43852</v>
      </c>
      <c r="B1639">
        <v>1579651200</v>
      </c>
      <c r="C1639">
        <v>167.79</v>
      </c>
    </row>
    <row r="1640" spans="1:3" x14ac:dyDescent="0.25">
      <c r="A1640" s="7">
        <v>43853</v>
      </c>
      <c r="B1640">
        <v>1579737600</v>
      </c>
      <c r="C1640">
        <v>162.63</v>
      </c>
    </row>
    <row r="1641" spans="1:3" x14ac:dyDescent="0.25">
      <c r="A1641" s="7">
        <v>43854</v>
      </c>
      <c r="B1641">
        <v>1579824000</v>
      </c>
      <c r="C1641">
        <v>162.44999999999999</v>
      </c>
    </row>
    <row r="1642" spans="1:3" x14ac:dyDescent="0.25">
      <c r="A1642" s="7">
        <v>43855</v>
      </c>
      <c r="B1642">
        <v>1579910400</v>
      </c>
      <c r="C1642">
        <v>160.36000000000001</v>
      </c>
    </row>
    <row r="1643" spans="1:3" x14ac:dyDescent="0.25">
      <c r="A1643" s="7">
        <v>43856</v>
      </c>
      <c r="B1643">
        <v>1579996800</v>
      </c>
      <c r="C1643">
        <v>167.72</v>
      </c>
    </row>
    <row r="1644" spans="1:3" x14ac:dyDescent="0.25">
      <c r="A1644" s="7">
        <v>43857</v>
      </c>
      <c r="B1644">
        <v>1580083200</v>
      </c>
      <c r="C1644">
        <v>169.95</v>
      </c>
    </row>
    <row r="1645" spans="1:3" x14ac:dyDescent="0.25">
      <c r="A1645" s="7">
        <v>43858</v>
      </c>
      <c r="B1645">
        <v>1580169600</v>
      </c>
      <c r="C1645">
        <v>176</v>
      </c>
    </row>
    <row r="1646" spans="1:3" x14ac:dyDescent="0.25">
      <c r="A1646" s="7">
        <v>43859</v>
      </c>
      <c r="B1646">
        <v>1580256000</v>
      </c>
      <c r="C1646">
        <v>173.55</v>
      </c>
    </row>
    <row r="1647" spans="1:3" x14ac:dyDescent="0.25">
      <c r="A1647" s="7">
        <v>43860</v>
      </c>
      <c r="B1647">
        <v>1580342400</v>
      </c>
      <c r="C1647">
        <v>184.47</v>
      </c>
    </row>
    <row r="1648" spans="1:3" x14ac:dyDescent="0.25">
      <c r="A1648" s="7">
        <v>43861</v>
      </c>
      <c r="B1648">
        <v>1580428800</v>
      </c>
      <c r="C1648">
        <v>179.76</v>
      </c>
    </row>
    <row r="1649" spans="1:3" x14ac:dyDescent="0.25">
      <c r="A1649" s="7">
        <v>43862</v>
      </c>
      <c r="B1649">
        <v>1580515200</v>
      </c>
      <c r="C1649">
        <v>183.66</v>
      </c>
    </row>
    <row r="1650" spans="1:3" x14ac:dyDescent="0.25">
      <c r="A1650" s="7">
        <v>43863</v>
      </c>
      <c r="B1650">
        <v>1580601600</v>
      </c>
      <c r="C1650">
        <v>188.39</v>
      </c>
    </row>
    <row r="1651" spans="1:3" x14ac:dyDescent="0.25">
      <c r="A1651" s="7">
        <v>43864</v>
      </c>
      <c r="B1651">
        <v>1580688000</v>
      </c>
      <c r="C1651">
        <v>189.77</v>
      </c>
    </row>
    <row r="1652" spans="1:3" x14ac:dyDescent="0.25">
      <c r="A1652" s="7">
        <v>43865</v>
      </c>
      <c r="B1652">
        <v>1580774400</v>
      </c>
      <c r="C1652">
        <v>188.44</v>
      </c>
    </row>
    <row r="1653" spans="1:3" x14ac:dyDescent="0.25">
      <c r="A1653" s="7">
        <v>43866</v>
      </c>
      <c r="B1653">
        <v>1580860800</v>
      </c>
      <c r="C1653">
        <v>203.85</v>
      </c>
    </row>
    <row r="1654" spans="1:3" x14ac:dyDescent="0.25">
      <c r="A1654" s="7">
        <v>43867</v>
      </c>
      <c r="B1654">
        <v>1580947200</v>
      </c>
      <c r="C1654">
        <v>212.88</v>
      </c>
    </row>
    <row r="1655" spans="1:3" x14ac:dyDescent="0.25">
      <c r="A1655" s="7">
        <v>43868</v>
      </c>
      <c r="B1655">
        <v>1581033600</v>
      </c>
      <c r="C1655">
        <v>223.14</v>
      </c>
    </row>
    <row r="1656" spans="1:3" x14ac:dyDescent="0.25">
      <c r="A1656" s="7">
        <v>43869</v>
      </c>
      <c r="B1656">
        <v>1581120000</v>
      </c>
      <c r="C1656">
        <v>223.2</v>
      </c>
    </row>
    <row r="1657" spans="1:3" x14ac:dyDescent="0.25">
      <c r="A1657" s="7">
        <v>43870</v>
      </c>
      <c r="B1657">
        <v>1581206400</v>
      </c>
      <c r="C1657">
        <v>228.6</v>
      </c>
    </row>
    <row r="1658" spans="1:3" x14ac:dyDescent="0.25">
      <c r="A1658" s="7">
        <v>43871</v>
      </c>
      <c r="B1658">
        <v>1581292800</v>
      </c>
      <c r="C1658">
        <v>223.11</v>
      </c>
    </row>
    <row r="1659" spans="1:3" x14ac:dyDescent="0.25">
      <c r="A1659" s="7">
        <v>43872</v>
      </c>
      <c r="B1659">
        <v>1581379200</v>
      </c>
      <c r="C1659">
        <v>237.8</v>
      </c>
    </row>
    <row r="1660" spans="1:3" x14ac:dyDescent="0.25">
      <c r="A1660" s="7">
        <v>43873</v>
      </c>
      <c r="B1660">
        <v>1581465600</v>
      </c>
      <c r="C1660">
        <v>266.13</v>
      </c>
    </row>
    <row r="1661" spans="1:3" x14ac:dyDescent="0.25">
      <c r="A1661" s="7">
        <v>43874</v>
      </c>
      <c r="B1661">
        <v>1581552000</v>
      </c>
      <c r="C1661">
        <v>268.56</v>
      </c>
    </row>
    <row r="1662" spans="1:3" x14ac:dyDescent="0.25">
      <c r="A1662" s="7">
        <v>43875</v>
      </c>
      <c r="B1662">
        <v>1581638400</v>
      </c>
      <c r="C1662">
        <v>285.79000000000002</v>
      </c>
    </row>
    <row r="1663" spans="1:3" x14ac:dyDescent="0.25">
      <c r="A1663" s="7">
        <v>43876</v>
      </c>
      <c r="B1663">
        <v>1581724800</v>
      </c>
      <c r="C1663">
        <v>264.85000000000002</v>
      </c>
    </row>
    <row r="1664" spans="1:3" x14ac:dyDescent="0.25">
      <c r="A1664" s="7">
        <v>43877</v>
      </c>
      <c r="B1664">
        <v>1581811200</v>
      </c>
      <c r="C1664">
        <v>259.43</v>
      </c>
    </row>
    <row r="1665" spans="1:3" x14ac:dyDescent="0.25">
      <c r="A1665" s="7">
        <v>43878</v>
      </c>
      <c r="B1665">
        <v>1581897600</v>
      </c>
      <c r="C1665">
        <v>268.07</v>
      </c>
    </row>
    <row r="1666" spans="1:3" x14ac:dyDescent="0.25">
      <c r="A1666" s="7">
        <v>43879</v>
      </c>
      <c r="B1666">
        <v>1581984000</v>
      </c>
      <c r="C1666">
        <v>282.92</v>
      </c>
    </row>
    <row r="1667" spans="1:3" x14ac:dyDescent="0.25">
      <c r="A1667" s="7">
        <v>43880</v>
      </c>
      <c r="B1667">
        <v>1582070400</v>
      </c>
      <c r="C1667">
        <v>258.72000000000003</v>
      </c>
    </row>
    <row r="1668" spans="1:3" x14ac:dyDescent="0.25">
      <c r="A1668" s="7">
        <v>43881</v>
      </c>
      <c r="B1668">
        <v>1582156800</v>
      </c>
      <c r="C1668">
        <v>257.7</v>
      </c>
    </row>
    <row r="1669" spans="1:3" x14ac:dyDescent="0.25">
      <c r="A1669" s="7">
        <v>43882</v>
      </c>
      <c r="B1669">
        <v>1582243200</v>
      </c>
      <c r="C1669">
        <v>265.60000000000002</v>
      </c>
    </row>
    <row r="1670" spans="1:3" x14ac:dyDescent="0.25">
      <c r="A1670" s="7">
        <v>43883</v>
      </c>
      <c r="B1670">
        <v>1582329600</v>
      </c>
      <c r="C1670">
        <v>262.31</v>
      </c>
    </row>
    <row r="1671" spans="1:3" x14ac:dyDescent="0.25">
      <c r="A1671" s="7">
        <v>43884</v>
      </c>
      <c r="B1671">
        <v>1582416000</v>
      </c>
      <c r="C1671">
        <v>275.64</v>
      </c>
    </row>
    <row r="1672" spans="1:3" x14ac:dyDescent="0.25">
      <c r="A1672" s="7">
        <v>43885</v>
      </c>
      <c r="B1672">
        <v>1582502400</v>
      </c>
      <c r="C1672">
        <v>265.74</v>
      </c>
    </row>
    <row r="1673" spans="1:3" x14ac:dyDescent="0.25">
      <c r="A1673" s="7">
        <v>43886</v>
      </c>
      <c r="B1673">
        <v>1582588800</v>
      </c>
      <c r="C1673">
        <v>246.84</v>
      </c>
    </row>
    <row r="1674" spans="1:3" x14ac:dyDescent="0.25">
      <c r="A1674" s="7">
        <v>43887</v>
      </c>
      <c r="B1674">
        <v>1582675200</v>
      </c>
      <c r="C1674">
        <v>223.73</v>
      </c>
    </row>
    <row r="1675" spans="1:3" x14ac:dyDescent="0.25">
      <c r="A1675" s="7">
        <v>43888</v>
      </c>
      <c r="B1675">
        <v>1582761600</v>
      </c>
      <c r="C1675">
        <v>227.57</v>
      </c>
    </row>
    <row r="1676" spans="1:3" x14ac:dyDescent="0.25">
      <c r="A1676" s="7">
        <v>43889</v>
      </c>
      <c r="B1676">
        <v>1582848000</v>
      </c>
      <c r="C1676">
        <v>227.56</v>
      </c>
    </row>
    <row r="1677" spans="1:3" x14ac:dyDescent="0.25">
      <c r="A1677" s="7">
        <v>43890</v>
      </c>
      <c r="B1677">
        <v>1582934400</v>
      </c>
      <c r="C1677">
        <v>217.68</v>
      </c>
    </row>
    <row r="1678" spans="1:3" x14ac:dyDescent="0.25">
      <c r="A1678" s="7">
        <v>43891</v>
      </c>
      <c r="B1678">
        <v>1583020800</v>
      </c>
      <c r="C1678">
        <v>218.02</v>
      </c>
    </row>
    <row r="1679" spans="1:3" x14ac:dyDescent="0.25">
      <c r="A1679" s="7">
        <v>43892</v>
      </c>
      <c r="B1679">
        <v>1583107200</v>
      </c>
      <c r="C1679">
        <v>232.09</v>
      </c>
    </row>
    <row r="1680" spans="1:3" x14ac:dyDescent="0.25">
      <c r="A1680" s="7">
        <v>43893</v>
      </c>
      <c r="B1680">
        <v>1583193600</v>
      </c>
      <c r="C1680">
        <v>223.77</v>
      </c>
    </row>
    <row r="1681" spans="1:3" x14ac:dyDescent="0.25">
      <c r="A1681" s="7">
        <v>43894</v>
      </c>
      <c r="B1681">
        <v>1583280000</v>
      </c>
      <c r="C1681">
        <v>224.68</v>
      </c>
    </row>
    <row r="1682" spans="1:3" x14ac:dyDescent="0.25">
      <c r="A1682" s="7">
        <v>43895</v>
      </c>
      <c r="B1682">
        <v>1583366400</v>
      </c>
      <c r="C1682">
        <v>228.7</v>
      </c>
    </row>
    <row r="1683" spans="1:3" x14ac:dyDescent="0.25">
      <c r="A1683" s="7">
        <v>43896</v>
      </c>
      <c r="B1683">
        <v>1583452800</v>
      </c>
      <c r="C1683">
        <v>245.76</v>
      </c>
    </row>
    <row r="1684" spans="1:3" x14ac:dyDescent="0.25">
      <c r="A1684" s="7">
        <v>43897</v>
      </c>
      <c r="B1684">
        <v>1583539200</v>
      </c>
      <c r="C1684">
        <v>237.78</v>
      </c>
    </row>
    <row r="1685" spans="1:3" x14ac:dyDescent="0.25">
      <c r="A1685" s="7">
        <v>43898</v>
      </c>
      <c r="B1685">
        <v>1583625600</v>
      </c>
      <c r="C1685">
        <v>199.68</v>
      </c>
    </row>
    <row r="1686" spans="1:3" x14ac:dyDescent="0.25">
      <c r="A1686" s="7">
        <v>43899</v>
      </c>
      <c r="B1686">
        <v>1583712000</v>
      </c>
      <c r="C1686">
        <v>203.08</v>
      </c>
    </row>
    <row r="1687" spans="1:3" x14ac:dyDescent="0.25">
      <c r="A1687" s="7">
        <v>43900</v>
      </c>
      <c r="B1687">
        <v>1583798400</v>
      </c>
      <c r="C1687">
        <v>200.62</v>
      </c>
    </row>
    <row r="1688" spans="1:3" x14ac:dyDescent="0.25">
      <c r="A1688" s="7">
        <v>43901</v>
      </c>
      <c r="B1688">
        <v>1583884800</v>
      </c>
      <c r="C1688">
        <v>194.86</v>
      </c>
    </row>
    <row r="1689" spans="1:3" x14ac:dyDescent="0.25">
      <c r="A1689" s="7">
        <v>43902</v>
      </c>
      <c r="B1689">
        <v>1583971200</v>
      </c>
      <c r="C1689">
        <v>109.78</v>
      </c>
    </row>
    <row r="1690" spans="1:3" x14ac:dyDescent="0.25">
      <c r="A1690" s="7">
        <v>43903</v>
      </c>
      <c r="B1690">
        <v>1584057600</v>
      </c>
      <c r="C1690">
        <v>135.44</v>
      </c>
    </row>
    <row r="1691" spans="1:3" x14ac:dyDescent="0.25">
      <c r="A1691" s="7">
        <v>43904</v>
      </c>
      <c r="B1691">
        <v>1584144000</v>
      </c>
      <c r="C1691">
        <v>122.58</v>
      </c>
    </row>
    <row r="1692" spans="1:3" x14ac:dyDescent="0.25">
      <c r="A1692" s="7">
        <v>43905</v>
      </c>
      <c r="B1692">
        <v>1584230400</v>
      </c>
      <c r="C1692">
        <v>123.53</v>
      </c>
    </row>
    <row r="1693" spans="1:3" x14ac:dyDescent="0.25">
      <c r="A1693" s="7">
        <v>43906</v>
      </c>
      <c r="B1693">
        <v>1584316800</v>
      </c>
      <c r="C1693">
        <v>111.32</v>
      </c>
    </row>
    <row r="1694" spans="1:3" x14ac:dyDescent="0.25">
      <c r="A1694" s="7">
        <v>43907</v>
      </c>
      <c r="B1694">
        <v>1584403200</v>
      </c>
      <c r="C1694">
        <v>116.3</v>
      </c>
    </row>
    <row r="1695" spans="1:3" x14ac:dyDescent="0.25">
      <c r="A1695" s="7">
        <v>43908</v>
      </c>
      <c r="B1695">
        <v>1584489600</v>
      </c>
      <c r="C1695">
        <v>118.62</v>
      </c>
    </row>
    <row r="1696" spans="1:3" x14ac:dyDescent="0.25">
      <c r="A1696" s="7">
        <v>43909</v>
      </c>
      <c r="B1696">
        <v>1584576000</v>
      </c>
      <c r="C1696">
        <v>136.69999999999999</v>
      </c>
    </row>
    <row r="1697" spans="1:3" x14ac:dyDescent="0.25">
      <c r="A1697" s="7">
        <v>43910</v>
      </c>
      <c r="B1697">
        <v>1584662400</v>
      </c>
      <c r="C1697">
        <v>133.4</v>
      </c>
    </row>
    <row r="1698" spans="1:3" x14ac:dyDescent="0.25">
      <c r="A1698" s="7">
        <v>43911</v>
      </c>
      <c r="B1698">
        <v>1584748800</v>
      </c>
      <c r="C1698">
        <v>132.72</v>
      </c>
    </row>
    <row r="1699" spans="1:3" x14ac:dyDescent="0.25">
      <c r="A1699" s="7">
        <v>43912</v>
      </c>
      <c r="B1699">
        <v>1584835200</v>
      </c>
      <c r="C1699">
        <v>122.44</v>
      </c>
    </row>
    <row r="1700" spans="1:3" x14ac:dyDescent="0.25">
      <c r="A1700" s="7">
        <v>43913</v>
      </c>
      <c r="B1700">
        <v>1584921600</v>
      </c>
      <c r="C1700">
        <v>136.74</v>
      </c>
    </row>
    <row r="1701" spans="1:3" x14ac:dyDescent="0.25">
      <c r="A1701" s="7">
        <v>43914</v>
      </c>
      <c r="B1701">
        <v>1585008000</v>
      </c>
      <c r="C1701">
        <v>139.07</v>
      </c>
    </row>
    <row r="1702" spans="1:3" x14ac:dyDescent="0.25">
      <c r="A1702" s="7">
        <v>43915</v>
      </c>
      <c r="B1702">
        <v>1585094400</v>
      </c>
      <c r="C1702">
        <v>136.28</v>
      </c>
    </row>
    <row r="1703" spans="1:3" x14ac:dyDescent="0.25">
      <c r="A1703" s="7">
        <v>43916</v>
      </c>
      <c r="B1703">
        <v>1585180800</v>
      </c>
      <c r="C1703">
        <v>138.97</v>
      </c>
    </row>
    <row r="1704" spans="1:3" x14ac:dyDescent="0.25">
      <c r="A1704" s="7">
        <v>43917</v>
      </c>
      <c r="B1704">
        <v>1585267200</v>
      </c>
      <c r="C1704">
        <v>131.51</v>
      </c>
    </row>
    <row r="1705" spans="1:3" x14ac:dyDescent="0.25">
      <c r="A1705" s="7">
        <v>43918</v>
      </c>
      <c r="B1705">
        <v>1585353600</v>
      </c>
      <c r="C1705">
        <v>131.34</v>
      </c>
    </row>
    <row r="1706" spans="1:3" x14ac:dyDescent="0.25">
      <c r="A1706" s="7">
        <v>43919</v>
      </c>
      <c r="B1706">
        <v>1585440000</v>
      </c>
      <c r="C1706">
        <v>124.55</v>
      </c>
    </row>
    <row r="1707" spans="1:3" x14ac:dyDescent="0.25">
      <c r="A1707" s="7">
        <v>43920</v>
      </c>
      <c r="B1707">
        <v>1585526400</v>
      </c>
      <c r="C1707">
        <v>132.31</v>
      </c>
    </row>
    <row r="1708" spans="1:3" x14ac:dyDescent="0.25">
      <c r="A1708" s="7">
        <v>43921</v>
      </c>
      <c r="B1708">
        <v>1585612800</v>
      </c>
      <c r="C1708">
        <v>133.16999999999999</v>
      </c>
    </row>
    <row r="1709" spans="1:3" x14ac:dyDescent="0.25">
      <c r="A1709" s="7">
        <v>43922</v>
      </c>
      <c r="B1709">
        <v>1585699200</v>
      </c>
      <c r="C1709">
        <v>136.05000000000001</v>
      </c>
    </row>
    <row r="1710" spans="1:3" x14ac:dyDescent="0.25">
      <c r="A1710" s="7">
        <v>43923</v>
      </c>
      <c r="B1710">
        <v>1585785600</v>
      </c>
      <c r="C1710">
        <v>141.59</v>
      </c>
    </row>
    <row r="1711" spans="1:3" x14ac:dyDescent="0.25">
      <c r="A1711" s="7">
        <v>43924</v>
      </c>
      <c r="B1711">
        <v>1585872000</v>
      </c>
      <c r="C1711">
        <v>141.44999999999999</v>
      </c>
    </row>
    <row r="1712" spans="1:3" x14ac:dyDescent="0.25">
      <c r="A1712" s="7">
        <v>43925</v>
      </c>
      <c r="B1712">
        <v>1585958400</v>
      </c>
      <c r="C1712">
        <v>144.49</v>
      </c>
    </row>
    <row r="1713" spans="1:3" x14ac:dyDescent="0.25">
      <c r="A1713" s="7">
        <v>43926</v>
      </c>
      <c r="B1713">
        <v>1586044800</v>
      </c>
      <c r="C1713">
        <v>142.88</v>
      </c>
    </row>
    <row r="1714" spans="1:3" x14ac:dyDescent="0.25">
      <c r="A1714" s="7">
        <v>43927</v>
      </c>
      <c r="B1714">
        <v>1586131200</v>
      </c>
      <c r="C1714">
        <v>171.62</v>
      </c>
    </row>
    <row r="1715" spans="1:3" x14ac:dyDescent="0.25">
      <c r="A1715" s="7">
        <v>43928</v>
      </c>
      <c r="B1715">
        <v>1586217600</v>
      </c>
      <c r="C1715">
        <v>164.66</v>
      </c>
    </row>
    <row r="1716" spans="1:3" x14ac:dyDescent="0.25">
      <c r="A1716" s="7">
        <v>43929</v>
      </c>
      <c r="B1716">
        <v>1586304000</v>
      </c>
      <c r="C1716">
        <v>173.41</v>
      </c>
    </row>
    <row r="1717" spans="1:3" x14ac:dyDescent="0.25">
      <c r="A1717" s="7">
        <v>43930</v>
      </c>
      <c r="B1717">
        <v>1586390400</v>
      </c>
      <c r="C1717">
        <v>169.92</v>
      </c>
    </row>
    <row r="1718" spans="1:3" x14ac:dyDescent="0.25">
      <c r="A1718" s="7">
        <v>43931</v>
      </c>
      <c r="B1718">
        <v>1586476800</v>
      </c>
      <c r="C1718">
        <v>158.12</v>
      </c>
    </row>
    <row r="1719" spans="1:3" x14ac:dyDescent="0.25">
      <c r="A1719" s="7">
        <v>43932</v>
      </c>
      <c r="B1719">
        <v>1586563200</v>
      </c>
      <c r="C1719">
        <v>158.66999999999999</v>
      </c>
    </row>
    <row r="1720" spans="1:3" x14ac:dyDescent="0.25">
      <c r="A1720" s="7">
        <v>43933</v>
      </c>
      <c r="B1720">
        <v>1586649600</v>
      </c>
      <c r="C1720">
        <v>158.75</v>
      </c>
    </row>
    <row r="1721" spans="1:3" x14ac:dyDescent="0.25">
      <c r="A1721" s="7">
        <v>43934</v>
      </c>
      <c r="B1721">
        <v>1586736000</v>
      </c>
      <c r="C1721">
        <v>156.82</v>
      </c>
    </row>
    <row r="1722" spans="1:3" x14ac:dyDescent="0.25">
      <c r="A1722" s="7">
        <v>43935</v>
      </c>
      <c r="B1722">
        <v>1586822400</v>
      </c>
      <c r="C1722">
        <v>158.6</v>
      </c>
    </row>
    <row r="1723" spans="1:3" x14ac:dyDescent="0.25">
      <c r="A1723" s="7">
        <v>43936</v>
      </c>
      <c r="B1723">
        <v>1586908800</v>
      </c>
      <c r="C1723">
        <v>152.85</v>
      </c>
    </row>
    <row r="1724" spans="1:3" x14ac:dyDescent="0.25">
      <c r="A1724" s="7">
        <v>43937</v>
      </c>
      <c r="B1724">
        <v>1586995200</v>
      </c>
      <c r="C1724">
        <v>172.58</v>
      </c>
    </row>
    <row r="1725" spans="1:3" x14ac:dyDescent="0.25">
      <c r="A1725" s="7">
        <v>43938</v>
      </c>
      <c r="B1725">
        <v>1587081600</v>
      </c>
      <c r="C1725">
        <v>170.98</v>
      </c>
    </row>
    <row r="1726" spans="1:3" x14ac:dyDescent="0.25">
      <c r="A1726" s="7">
        <v>43939</v>
      </c>
      <c r="B1726">
        <v>1587168000</v>
      </c>
      <c r="C1726">
        <v>187.81</v>
      </c>
    </row>
    <row r="1727" spans="1:3" x14ac:dyDescent="0.25">
      <c r="A1727" s="7">
        <v>43940</v>
      </c>
      <c r="B1727">
        <v>1587254400</v>
      </c>
      <c r="C1727">
        <v>180.34</v>
      </c>
    </row>
    <row r="1728" spans="1:3" x14ac:dyDescent="0.25">
      <c r="A1728" s="7">
        <v>43941</v>
      </c>
      <c r="B1728">
        <v>1587340800</v>
      </c>
      <c r="C1728">
        <v>170.6</v>
      </c>
    </row>
    <row r="1729" spans="1:3" x14ac:dyDescent="0.25">
      <c r="A1729" s="7">
        <v>43942</v>
      </c>
      <c r="B1729">
        <v>1587427200</v>
      </c>
      <c r="C1729">
        <v>171</v>
      </c>
    </row>
    <row r="1730" spans="1:3" x14ac:dyDescent="0.25">
      <c r="A1730" s="7">
        <v>43943</v>
      </c>
      <c r="B1730">
        <v>1587513600</v>
      </c>
      <c r="C1730">
        <v>183.04</v>
      </c>
    </row>
    <row r="1731" spans="1:3" x14ac:dyDescent="0.25">
      <c r="A1731" s="7">
        <v>43944</v>
      </c>
      <c r="B1731">
        <v>1587600000</v>
      </c>
      <c r="C1731">
        <v>185.68</v>
      </c>
    </row>
    <row r="1732" spans="1:3" x14ac:dyDescent="0.25">
      <c r="A1732" s="7">
        <v>43945</v>
      </c>
      <c r="B1732">
        <v>1587686400</v>
      </c>
      <c r="C1732">
        <v>187.7</v>
      </c>
    </row>
    <row r="1733" spans="1:3" x14ac:dyDescent="0.25">
      <c r="A1733" s="7">
        <v>43946</v>
      </c>
      <c r="B1733">
        <v>1587772800</v>
      </c>
      <c r="C1733">
        <v>194.39</v>
      </c>
    </row>
    <row r="1734" spans="1:3" x14ac:dyDescent="0.25">
      <c r="A1734" s="7">
        <v>43947</v>
      </c>
      <c r="B1734">
        <v>1587859200</v>
      </c>
      <c r="C1734">
        <v>197.78</v>
      </c>
    </row>
    <row r="1735" spans="1:3" x14ac:dyDescent="0.25">
      <c r="A1735" s="7">
        <v>43948</v>
      </c>
      <c r="B1735">
        <v>1587945600</v>
      </c>
      <c r="C1735">
        <v>196.78</v>
      </c>
    </row>
    <row r="1736" spans="1:3" x14ac:dyDescent="0.25">
      <c r="A1736" s="7">
        <v>43949</v>
      </c>
      <c r="B1736">
        <v>1588032000</v>
      </c>
      <c r="C1736">
        <v>196.86</v>
      </c>
    </row>
    <row r="1737" spans="1:3" x14ac:dyDescent="0.25">
      <c r="A1737" s="7">
        <v>43950</v>
      </c>
      <c r="B1737">
        <v>1588118400</v>
      </c>
      <c r="C1737">
        <v>215.55</v>
      </c>
    </row>
    <row r="1738" spans="1:3" x14ac:dyDescent="0.25">
      <c r="A1738" s="7">
        <v>43951</v>
      </c>
      <c r="B1738">
        <v>1588204800</v>
      </c>
      <c r="C1738">
        <v>206.27</v>
      </c>
    </row>
    <row r="1739" spans="1:3" x14ac:dyDescent="0.25">
      <c r="A1739" s="7">
        <v>43952</v>
      </c>
      <c r="B1739">
        <v>1588291200</v>
      </c>
      <c r="C1739">
        <v>211.98</v>
      </c>
    </row>
    <row r="1740" spans="1:3" x14ac:dyDescent="0.25">
      <c r="A1740" s="7">
        <v>43953</v>
      </c>
      <c r="B1740">
        <v>1588377600</v>
      </c>
      <c r="C1740">
        <v>214.15</v>
      </c>
    </row>
    <row r="1741" spans="1:3" x14ac:dyDescent="0.25">
      <c r="A1741" s="7">
        <v>43954</v>
      </c>
      <c r="B1741">
        <v>1588464000</v>
      </c>
      <c r="C1741">
        <v>210.06</v>
      </c>
    </row>
    <row r="1742" spans="1:3" x14ac:dyDescent="0.25">
      <c r="A1742" s="7">
        <v>43955</v>
      </c>
      <c r="B1742">
        <v>1588550400</v>
      </c>
      <c r="C1742">
        <v>206.94</v>
      </c>
    </row>
    <row r="1743" spans="1:3" x14ac:dyDescent="0.25">
      <c r="A1743" s="7">
        <v>43956</v>
      </c>
      <c r="B1743">
        <v>1588636800</v>
      </c>
      <c r="C1743">
        <v>205.48</v>
      </c>
    </row>
    <row r="1744" spans="1:3" x14ac:dyDescent="0.25">
      <c r="A1744" s="7">
        <v>43957</v>
      </c>
      <c r="B1744">
        <v>1588723200</v>
      </c>
      <c r="C1744">
        <v>199.1</v>
      </c>
    </row>
    <row r="1745" spans="1:3" x14ac:dyDescent="0.25">
      <c r="A1745" s="7">
        <v>43958</v>
      </c>
      <c r="B1745">
        <v>1588809600</v>
      </c>
      <c r="C1745">
        <v>212.37</v>
      </c>
    </row>
    <row r="1746" spans="1:3" x14ac:dyDescent="0.25">
      <c r="A1746" s="7">
        <v>43959</v>
      </c>
      <c r="B1746">
        <v>1588896000</v>
      </c>
      <c r="C1746">
        <v>211.54</v>
      </c>
    </row>
    <row r="1747" spans="1:3" x14ac:dyDescent="0.25">
      <c r="A1747" s="7">
        <v>43960</v>
      </c>
      <c r="B1747">
        <v>1588982400</v>
      </c>
      <c r="C1747">
        <v>210.1</v>
      </c>
    </row>
    <row r="1748" spans="1:3" x14ac:dyDescent="0.25">
      <c r="A1748" s="7">
        <v>43961</v>
      </c>
      <c r="B1748">
        <v>1589068800</v>
      </c>
      <c r="C1748">
        <v>187.84</v>
      </c>
    </row>
    <row r="1749" spans="1:3" x14ac:dyDescent="0.25">
      <c r="A1749" s="7">
        <v>43962</v>
      </c>
      <c r="B1749">
        <v>1589155200</v>
      </c>
      <c r="C1749">
        <v>185.88</v>
      </c>
    </row>
    <row r="1750" spans="1:3" x14ac:dyDescent="0.25">
      <c r="A1750" s="7">
        <v>43963</v>
      </c>
      <c r="B1750">
        <v>1589241600</v>
      </c>
      <c r="C1750">
        <v>189.9</v>
      </c>
    </row>
    <row r="1751" spans="1:3" x14ac:dyDescent="0.25">
      <c r="A1751" s="7">
        <v>43964</v>
      </c>
      <c r="B1751">
        <v>1589328000</v>
      </c>
      <c r="C1751">
        <v>199.85</v>
      </c>
    </row>
    <row r="1752" spans="1:3" x14ac:dyDescent="0.25">
      <c r="A1752" s="7">
        <v>43965</v>
      </c>
      <c r="B1752">
        <v>1589414400</v>
      </c>
      <c r="C1752">
        <v>203.32</v>
      </c>
    </row>
    <row r="1753" spans="1:3" x14ac:dyDescent="0.25">
      <c r="A1753" s="7">
        <v>43966</v>
      </c>
      <c r="B1753">
        <v>1589500800</v>
      </c>
      <c r="C1753">
        <v>194.65</v>
      </c>
    </row>
    <row r="1754" spans="1:3" x14ac:dyDescent="0.25">
      <c r="A1754" s="7">
        <v>43967</v>
      </c>
      <c r="B1754">
        <v>1589587200</v>
      </c>
      <c r="C1754">
        <v>200.51</v>
      </c>
    </row>
    <row r="1755" spans="1:3" x14ac:dyDescent="0.25">
      <c r="A1755" s="7">
        <v>43968</v>
      </c>
      <c r="B1755">
        <v>1589673600</v>
      </c>
      <c r="C1755">
        <v>206.98</v>
      </c>
    </row>
    <row r="1756" spans="1:3" x14ac:dyDescent="0.25">
      <c r="A1756" s="7">
        <v>43969</v>
      </c>
      <c r="B1756">
        <v>1589760000</v>
      </c>
      <c r="C1756">
        <v>214.73</v>
      </c>
    </row>
    <row r="1757" spans="1:3" x14ac:dyDescent="0.25">
      <c r="A1757" s="7">
        <v>43970</v>
      </c>
      <c r="B1757">
        <v>1589846400</v>
      </c>
      <c r="C1757">
        <v>214.63</v>
      </c>
    </row>
    <row r="1758" spans="1:3" x14ac:dyDescent="0.25">
      <c r="A1758" s="7">
        <v>43971</v>
      </c>
      <c r="B1758">
        <v>1589932800</v>
      </c>
      <c r="C1758">
        <v>209.85</v>
      </c>
    </row>
    <row r="1759" spans="1:3" x14ac:dyDescent="0.25">
      <c r="A1759" s="7">
        <v>43972</v>
      </c>
      <c r="B1759">
        <v>1590019200</v>
      </c>
      <c r="C1759">
        <v>198.56</v>
      </c>
    </row>
    <row r="1760" spans="1:3" x14ac:dyDescent="0.25">
      <c r="A1760" s="7">
        <v>43973</v>
      </c>
      <c r="B1760">
        <v>1590105600</v>
      </c>
      <c r="C1760">
        <v>207.28</v>
      </c>
    </row>
    <row r="1761" spans="1:3" x14ac:dyDescent="0.25">
      <c r="A1761" s="7">
        <v>43974</v>
      </c>
      <c r="B1761">
        <v>1590192000</v>
      </c>
      <c r="C1761">
        <v>206.7</v>
      </c>
    </row>
    <row r="1762" spans="1:3" x14ac:dyDescent="0.25">
      <c r="A1762" s="7">
        <v>43975</v>
      </c>
      <c r="B1762">
        <v>1590278400</v>
      </c>
      <c r="C1762">
        <v>199.78</v>
      </c>
    </row>
    <row r="1763" spans="1:3" x14ac:dyDescent="0.25">
      <c r="A1763" s="7">
        <v>43976</v>
      </c>
      <c r="B1763">
        <v>1590364800</v>
      </c>
      <c r="C1763">
        <v>204.1</v>
      </c>
    </row>
    <row r="1764" spans="1:3" x14ac:dyDescent="0.25">
      <c r="A1764" s="7">
        <v>43977</v>
      </c>
      <c r="B1764">
        <v>1590451200</v>
      </c>
      <c r="C1764">
        <v>201.03</v>
      </c>
    </row>
    <row r="1765" spans="1:3" x14ac:dyDescent="0.25">
      <c r="A1765" s="7">
        <v>43978</v>
      </c>
      <c r="B1765">
        <v>1590537600</v>
      </c>
      <c r="C1765">
        <v>208.34</v>
      </c>
    </row>
    <row r="1766" spans="1:3" x14ac:dyDescent="0.25">
      <c r="A1766" s="7">
        <v>43979</v>
      </c>
      <c r="B1766">
        <v>1590624000</v>
      </c>
      <c r="C1766">
        <v>220.3</v>
      </c>
    </row>
    <row r="1767" spans="1:3" x14ac:dyDescent="0.25">
      <c r="A1767" s="7">
        <v>43980</v>
      </c>
      <c r="B1767">
        <v>1590710400</v>
      </c>
      <c r="C1767">
        <v>220.56</v>
      </c>
    </row>
    <row r="1768" spans="1:3" x14ac:dyDescent="0.25">
      <c r="A1768" s="7">
        <v>43981</v>
      </c>
      <c r="B1768">
        <v>1590796800</v>
      </c>
      <c r="C1768">
        <v>243.57</v>
      </c>
    </row>
    <row r="1769" spans="1:3" x14ac:dyDescent="0.25">
      <c r="A1769" s="7">
        <v>43982</v>
      </c>
      <c r="B1769">
        <v>1590883200</v>
      </c>
      <c r="C1769">
        <v>231.73</v>
      </c>
    </row>
    <row r="1770" spans="1:3" x14ac:dyDescent="0.25">
      <c r="A1770" s="7">
        <v>43983</v>
      </c>
      <c r="B1770">
        <v>1590969600</v>
      </c>
      <c r="C1770">
        <v>248.21</v>
      </c>
    </row>
    <row r="1771" spans="1:3" x14ac:dyDescent="0.25">
      <c r="A1771" s="7">
        <v>43984</v>
      </c>
      <c r="B1771">
        <v>1591056000</v>
      </c>
      <c r="C1771">
        <v>237.81</v>
      </c>
    </row>
    <row r="1772" spans="1:3" x14ac:dyDescent="0.25">
      <c r="A1772" s="7">
        <v>43985</v>
      </c>
      <c r="B1772">
        <v>1591142400</v>
      </c>
      <c r="C1772">
        <v>244.56</v>
      </c>
    </row>
    <row r="1773" spans="1:3" x14ac:dyDescent="0.25">
      <c r="A1773" s="7">
        <v>43986</v>
      </c>
      <c r="B1773">
        <v>1591228800</v>
      </c>
      <c r="C1773">
        <v>243.35</v>
      </c>
    </row>
    <row r="1774" spans="1:3" x14ac:dyDescent="0.25">
      <c r="A1774" s="7">
        <v>43987</v>
      </c>
      <c r="B1774">
        <v>1591315200</v>
      </c>
      <c r="C1774">
        <v>240.08</v>
      </c>
    </row>
    <row r="1775" spans="1:3" x14ac:dyDescent="0.25">
      <c r="A1775" s="7">
        <v>43988</v>
      </c>
      <c r="B1775">
        <v>1591401600</v>
      </c>
      <c r="C1775">
        <v>242.08</v>
      </c>
    </row>
    <row r="1776" spans="1:3" x14ac:dyDescent="0.25">
      <c r="A1776" s="7">
        <v>43989</v>
      </c>
      <c r="B1776">
        <v>1591488000</v>
      </c>
      <c r="C1776">
        <v>244.75</v>
      </c>
    </row>
    <row r="1777" spans="1:3" x14ac:dyDescent="0.25">
      <c r="A1777" s="7">
        <v>43990</v>
      </c>
      <c r="B1777">
        <v>1591574400</v>
      </c>
      <c r="C1777">
        <v>246.47</v>
      </c>
    </row>
    <row r="1778" spans="1:3" x14ac:dyDescent="0.25">
      <c r="A1778" s="7">
        <v>43991</v>
      </c>
      <c r="B1778">
        <v>1591660800</v>
      </c>
      <c r="C1778">
        <v>244</v>
      </c>
    </row>
    <row r="1779" spans="1:3" x14ac:dyDescent="0.25">
      <c r="A1779" s="7">
        <v>43992</v>
      </c>
      <c r="B1779">
        <v>1591747200</v>
      </c>
      <c r="C1779">
        <v>248.01</v>
      </c>
    </row>
    <row r="1780" spans="1:3" x14ac:dyDescent="0.25">
      <c r="A1780" s="7">
        <v>43993</v>
      </c>
      <c r="B1780">
        <v>1591833600</v>
      </c>
      <c r="C1780">
        <v>230.21</v>
      </c>
    </row>
    <row r="1781" spans="1:3" x14ac:dyDescent="0.25">
      <c r="A1781" s="7">
        <v>43994</v>
      </c>
      <c r="B1781">
        <v>1591920000</v>
      </c>
      <c r="C1781">
        <v>237.54</v>
      </c>
    </row>
    <row r="1782" spans="1:3" x14ac:dyDescent="0.25">
      <c r="A1782" s="7">
        <v>43995</v>
      </c>
      <c r="B1782">
        <v>1592006400</v>
      </c>
      <c r="C1782">
        <v>238.21</v>
      </c>
    </row>
    <row r="1783" spans="1:3" x14ac:dyDescent="0.25">
      <c r="A1783" s="7">
        <v>43996</v>
      </c>
      <c r="B1783">
        <v>1592092800</v>
      </c>
      <c r="C1783">
        <v>231.61</v>
      </c>
    </row>
    <row r="1784" spans="1:3" x14ac:dyDescent="0.25">
      <c r="A1784" s="7">
        <v>43997</v>
      </c>
      <c r="B1784">
        <v>1592179200</v>
      </c>
      <c r="C1784">
        <v>230.98</v>
      </c>
    </row>
    <row r="1785" spans="1:3" x14ac:dyDescent="0.25">
      <c r="A1785" s="7">
        <v>43998</v>
      </c>
      <c r="B1785">
        <v>1592265600</v>
      </c>
      <c r="C1785">
        <v>235.35</v>
      </c>
    </row>
    <row r="1786" spans="1:3" x14ac:dyDescent="0.25">
      <c r="A1786" s="7">
        <v>43999</v>
      </c>
      <c r="B1786">
        <v>1592352000</v>
      </c>
      <c r="C1786">
        <v>233.76</v>
      </c>
    </row>
    <row r="1787" spans="1:3" x14ac:dyDescent="0.25">
      <c r="A1787" s="7">
        <v>44000</v>
      </c>
      <c r="B1787">
        <v>1592438400</v>
      </c>
      <c r="C1787">
        <v>231.24</v>
      </c>
    </row>
    <row r="1788" spans="1:3" x14ac:dyDescent="0.25">
      <c r="A1788" s="7">
        <v>44001</v>
      </c>
      <c r="B1788">
        <v>1592524800</v>
      </c>
      <c r="C1788">
        <v>228.71</v>
      </c>
    </row>
    <row r="1789" spans="1:3" x14ac:dyDescent="0.25">
      <c r="A1789" s="7">
        <v>44002</v>
      </c>
      <c r="B1789">
        <v>1592611200</v>
      </c>
      <c r="C1789">
        <v>228.89</v>
      </c>
    </row>
    <row r="1790" spans="1:3" x14ac:dyDescent="0.25">
      <c r="A1790" s="7">
        <v>44003</v>
      </c>
      <c r="B1790">
        <v>1592697600</v>
      </c>
      <c r="C1790">
        <v>227.83</v>
      </c>
    </row>
    <row r="1791" spans="1:3" x14ac:dyDescent="0.25">
      <c r="A1791" s="7">
        <v>44004</v>
      </c>
      <c r="B1791">
        <v>1592784000</v>
      </c>
      <c r="C1791">
        <v>243.3</v>
      </c>
    </row>
    <row r="1792" spans="1:3" x14ac:dyDescent="0.25">
      <c r="A1792" s="7">
        <v>44005</v>
      </c>
      <c r="B1792">
        <v>1592870400</v>
      </c>
      <c r="C1792">
        <v>243.16</v>
      </c>
    </row>
    <row r="1793" spans="1:3" x14ac:dyDescent="0.25">
      <c r="A1793" s="7">
        <v>44006</v>
      </c>
      <c r="B1793">
        <v>1592956800</v>
      </c>
      <c r="C1793">
        <v>234.56</v>
      </c>
    </row>
    <row r="1794" spans="1:3" x14ac:dyDescent="0.25">
      <c r="A1794" s="7">
        <v>44007</v>
      </c>
      <c r="B1794">
        <v>1593043200</v>
      </c>
      <c r="C1794">
        <v>232.35</v>
      </c>
    </row>
    <row r="1795" spans="1:3" x14ac:dyDescent="0.25">
      <c r="A1795" s="7">
        <v>44008</v>
      </c>
      <c r="B1795">
        <v>1593129600</v>
      </c>
      <c r="C1795">
        <v>229.46</v>
      </c>
    </row>
    <row r="1796" spans="1:3" x14ac:dyDescent="0.25">
      <c r="A1796" s="7">
        <v>44009</v>
      </c>
      <c r="B1796">
        <v>1593216000</v>
      </c>
      <c r="C1796">
        <v>220.81</v>
      </c>
    </row>
    <row r="1797" spans="1:3" x14ac:dyDescent="0.25">
      <c r="A1797" s="7">
        <v>44010</v>
      </c>
      <c r="B1797">
        <v>1593302400</v>
      </c>
      <c r="C1797">
        <v>224.99</v>
      </c>
    </row>
    <row r="1798" spans="1:3" x14ac:dyDescent="0.25">
      <c r="A1798" s="7">
        <v>44011</v>
      </c>
      <c r="B1798">
        <v>1593388800</v>
      </c>
      <c r="C1798">
        <v>227.86</v>
      </c>
    </row>
    <row r="1799" spans="1:3" x14ac:dyDescent="0.25">
      <c r="A1799" s="7">
        <v>44012</v>
      </c>
      <c r="B1799">
        <v>1593475200</v>
      </c>
      <c r="C1799">
        <v>225.58</v>
      </c>
    </row>
    <row r="1800" spans="1:3" x14ac:dyDescent="0.25">
      <c r="A1800" s="7">
        <v>44013</v>
      </c>
      <c r="B1800">
        <v>1593561600</v>
      </c>
      <c r="C1800">
        <v>231.05</v>
      </c>
    </row>
    <row r="1801" spans="1:3" x14ac:dyDescent="0.25">
      <c r="A1801" s="7">
        <v>44014</v>
      </c>
      <c r="B1801">
        <v>1593648000</v>
      </c>
      <c r="C1801">
        <v>226.49</v>
      </c>
    </row>
    <row r="1802" spans="1:3" x14ac:dyDescent="0.25">
      <c r="A1802" s="7">
        <v>44015</v>
      </c>
      <c r="B1802">
        <v>1593734400</v>
      </c>
      <c r="C1802">
        <v>225.15</v>
      </c>
    </row>
    <row r="1803" spans="1:3" x14ac:dyDescent="0.25">
      <c r="A1803" s="7">
        <v>44016</v>
      </c>
      <c r="B1803">
        <v>1593820800</v>
      </c>
      <c r="C1803">
        <v>229.34</v>
      </c>
    </row>
    <row r="1804" spans="1:3" x14ac:dyDescent="0.25">
      <c r="A1804" s="7">
        <v>44017</v>
      </c>
      <c r="B1804">
        <v>1593907200</v>
      </c>
      <c r="C1804">
        <v>228.03</v>
      </c>
    </row>
    <row r="1805" spans="1:3" x14ac:dyDescent="0.25">
      <c r="A1805" s="7">
        <v>44018</v>
      </c>
      <c r="B1805">
        <v>1593993600</v>
      </c>
      <c r="C1805">
        <v>241.76</v>
      </c>
    </row>
    <row r="1806" spans="1:3" x14ac:dyDescent="0.25">
      <c r="A1806" s="7">
        <v>44019</v>
      </c>
      <c r="B1806">
        <v>1594080000</v>
      </c>
      <c r="C1806">
        <v>239.35</v>
      </c>
    </row>
    <row r="1807" spans="1:3" x14ac:dyDescent="0.25">
      <c r="A1807" s="7">
        <v>44020</v>
      </c>
      <c r="B1807">
        <v>1594166400</v>
      </c>
      <c r="C1807">
        <v>247.11</v>
      </c>
    </row>
    <row r="1808" spans="1:3" x14ac:dyDescent="0.25">
      <c r="A1808" s="7">
        <v>44021</v>
      </c>
      <c r="B1808">
        <v>1594252800</v>
      </c>
      <c r="C1808">
        <v>242.08</v>
      </c>
    </row>
    <row r="1809" spans="1:3" x14ac:dyDescent="0.25">
      <c r="A1809" s="7">
        <v>44022</v>
      </c>
      <c r="B1809">
        <v>1594339200</v>
      </c>
      <c r="C1809">
        <v>241.21</v>
      </c>
    </row>
    <row r="1810" spans="1:3" x14ac:dyDescent="0.25">
      <c r="A1810" s="7">
        <v>44023</v>
      </c>
      <c r="B1810">
        <v>1594425600</v>
      </c>
      <c r="C1810">
        <v>239.25</v>
      </c>
    </row>
    <row r="1811" spans="1:3" x14ac:dyDescent="0.25">
      <c r="A1811" s="7">
        <v>44024</v>
      </c>
      <c r="B1811">
        <v>1594512000</v>
      </c>
      <c r="C1811">
        <v>242.84</v>
      </c>
    </row>
    <row r="1812" spans="1:3" x14ac:dyDescent="0.25">
      <c r="A1812" s="7">
        <v>44025</v>
      </c>
      <c r="B1812">
        <v>1594598400</v>
      </c>
      <c r="C1812">
        <v>239.53</v>
      </c>
    </row>
    <row r="1813" spans="1:3" x14ac:dyDescent="0.25">
      <c r="A1813" s="7">
        <v>44026</v>
      </c>
      <c r="B1813">
        <v>1594684800</v>
      </c>
      <c r="C1813">
        <v>240.44</v>
      </c>
    </row>
    <row r="1814" spans="1:3" x14ac:dyDescent="0.25">
      <c r="A1814" s="7">
        <v>44027</v>
      </c>
      <c r="B1814">
        <v>1594771200</v>
      </c>
      <c r="C1814">
        <v>238.42</v>
      </c>
    </row>
    <row r="1815" spans="1:3" x14ac:dyDescent="0.25">
      <c r="A1815" s="7">
        <v>44028</v>
      </c>
      <c r="B1815">
        <v>1594857600</v>
      </c>
      <c r="C1815">
        <v>233.61</v>
      </c>
    </row>
    <row r="1816" spans="1:3" x14ac:dyDescent="0.25">
      <c r="A1816" s="7">
        <v>44029</v>
      </c>
      <c r="B1816">
        <v>1594944000</v>
      </c>
      <c r="C1816">
        <v>232.77</v>
      </c>
    </row>
    <row r="1817" spans="1:3" x14ac:dyDescent="0.25">
      <c r="A1817" s="7">
        <v>44030</v>
      </c>
      <c r="B1817">
        <v>1595030400</v>
      </c>
      <c r="C1817">
        <v>235.84</v>
      </c>
    </row>
    <row r="1818" spans="1:3" x14ac:dyDescent="0.25">
      <c r="A1818" s="7">
        <v>44031</v>
      </c>
      <c r="B1818">
        <v>1595116800</v>
      </c>
      <c r="C1818">
        <v>239.22</v>
      </c>
    </row>
    <row r="1819" spans="1:3" x14ac:dyDescent="0.25">
      <c r="A1819" s="7">
        <v>44032</v>
      </c>
      <c r="B1819">
        <v>1595203200</v>
      </c>
      <c r="C1819">
        <v>236.16</v>
      </c>
    </row>
    <row r="1820" spans="1:3" x14ac:dyDescent="0.25">
      <c r="A1820" s="7">
        <v>44033</v>
      </c>
      <c r="B1820">
        <v>1595289600</v>
      </c>
      <c r="C1820">
        <v>245.87</v>
      </c>
    </row>
    <row r="1821" spans="1:3" x14ac:dyDescent="0.25">
      <c r="A1821" s="7">
        <v>44034</v>
      </c>
      <c r="B1821">
        <v>1595376000</v>
      </c>
      <c r="C1821">
        <v>264.32</v>
      </c>
    </row>
    <row r="1822" spans="1:3" x14ac:dyDescent="0.25">
      <c r="A1822" s="7">
        <v>44035</v>
      </c>
      <c r="B1822">
        <v>1595462400</v>
      </c>
      <c r="C1822">
        <v>275.64999999999998</v>
      </c>
    </row>
    <row r="1823" spans="1:3" x14ac:dyDescent="0.25">
      <c r="A1823" s="7">
        <v>44036</v>
      </c>
      <c r="B1823">
        <v>1595548800</v>
      </c>
      <c r="C1823">
        <v>279.60000000000002</v>
      </c>
    </row>
    <row r="1824" spans="1:3" x14ac:dyDescent="0.25">
      <c r="A1824" s="7">
        <v>44037</v>
      </c>
      <c r="B1824">
        <v>1595635200</v>
      </c>
      <c r="C1824">
        <v>305.67</v>
      </c>
    </row>
    <row r="1825" spans="1:3" x14ac:dyDescent="0.25">
      <c r="A1825" s="7">
        <v>44038</v>
      </c>
      <c r="B1825">
        <v>1595721600</v>
      </c>
      <c r="C1825">
        <v>311.47000000000003</v>
      </c>
    </row>
    <row r="1826" spans="1:3" x14ac:dyDescent="0.25">
      <c r="A1826" s="7">
        <v>44039</v>
      </c>
      <c r="B1826">
        <v>1595808000</v>
      </c>
      <c r="C1826">
        <v>322.39</v>
      </c>
    </row>
    <row r="1827" spans="1:3" x14ac:dyDescent="0.25">
      <c r="A1827" s="7">
        <v>44040</v>
      </c>
      <c r="B1827">
        <v>1595894400</v>
      </c>
      <c r="C1827">
        <v>317.47000000000003</v>
      </c>
    </row>
    <row r="1828" spans="1:3" x14ac:dyDescent="0.25">
      <c r="A1828" s="7">
        <v>44041</v>
      </c>
      <c r="B1828">
        <v>1595980800</v>
      </c>
      <c r="C1828">
        <v>318.27</v>
      </c>
    </row>
    <row r="1829" spans="1:3" x14ac:dyDescent="0.25">
      <c r="A1829" s="7">
        <v>44042</v>
      </c>
      <c r="B1829">
        <v>1596067200</v>
      </c>
      <c r="C1829">
        <v>335.25</v>
      </c>
    </row>
    <row r="1830" spans="1:3" x14ac:dyDescent="0.25">
      <c r="A1830" s="7">
        <v>44043</v>
      </c>
      <c r="B1830">
        <v>1596153600</v>
      </c>
      <c r="C1830">
        <v>346.81</v>
      </c>
    </row>
    <row r="1831" spans="1:3" x14ac:dyDescent="0.25">
      <c r="A1831" s="7">
        <v>44044</v>
      </c>
      <c r="B1831">
        <v>1596240000</v>
      </c>
      <c r="C1831">
        <v>387.41</v>
      </c>
    </row>
    <row r="1832" spans="1:3" x14ac:dyDescent="0.25">
      <c r="A1832" s="7">
        <v>44045</v>
      </c>
      <c r="B1832">
        <v>1596326400</v>
      </c>
      <c r="C1832">
        <v>371.93</v>
      </c>
    </row>
    <row r="1833" spans="1:3" x14ac:dyDescent="0.25">
      <c r="A1833" s="7">
        <v>44046</v>
      </c>
      <c r="B1833">
        <v>1596412800</v>
      </c>
      <c r="C1833">
        <v>386.1</v>
      </c>
    </row>
    <row r="1834" spans="1:3" x14ac:dyDescent="0.25">
      <c r="A1834" s="7">
        <v>44047</v>
      </c>
      <c r="B1834">
        <v>1596499200</v>
      </c>
      <c r="C1834">
        <v>389.79</v>
      </c>
    </row>
    <row r="1835" spans="1:3" x14ac:dyDescent="0.25">
      <c r="A1835" s="7">
        <v>44048</v>
      </c>
      <c r="B1835">
        <v>1596585600</v>
      </c>
      <c r="C1835">
        <v>401.12</v>
      </c>
    </row>
    <row r="1836" spans="1:3" x14ac:dyDescent="0.25">
      <c r="A1836" s="7">
        <v>44049</v>
      </c>
      <c r="B1836">
        <v>1596672000</v>
      </c>
      <c r="C1836">
        <v>395.07</v>
      </c>
    </row>
    <row r="1837" spans="1:3" x14ac:dyDescent="0.25">
      <c r="A1837" s="7">
        <v>44050</v>
      </c>
      <c r="B1837">
        <v>1596758400</v>
      </c>
      <c r="C1837">
        <v>379.57</v>
      </c>
    </row>
    <row r="1838" spans="1:3" x14ac:dyDescent="0.25">
      <c r="A1838" s="7">
        <v>44051</v>
      </c>
      <c r="B1838">
        <v>1596844800</v>
      </c>
      <c r="C1838">
        <v>397.56</v>
      </c>
    </row>
    <row r="1839" spans="1:3" x14ac:dyDescent="0.25">
      <c r="A1839" s="7">
        <v>44052</v>
      </c>
      <c r="B1839">
        <v>1596931200</v>
      </c>
      <c r="C1839">
        <v>390.28</v>
      </c>
    </row>
    <row r="1840" spans="1:3" x14ac:dyDescent="0.25">
      <c r="A1840" s="7">
        <v>44053</v>
      </c>
      <c r="B1840">
        <v>1597017600</v>
      </c>
      <c r="C1840">
        <v>395.84</v>
      </c>
    </row>
    <row r="1841" spans="1:3" x14ac:dyDescent="0.25">
      <c r="A1841" s="7">
        <v>44054</v>
      </c>
      <c r="B1841">
        <v>1597104000</v>
      </c>
      <c r="C1841">
        <v>378.94</v>
      </c>
    </row>
    <row r="1842" spans="1:3" x14ac:dyDescent="0.25">
      <c r="A1842" s="7">
        <v>44055</v>
      </c>
      <c r="B1842">
        <v>1597190400</v>
      </c>
      <c r="C1842">
        <v>387.19</v>
      </c>
    </row>
    <row r="1843" spans="1:3" x14ac:dyDescent="0.25">
      <c r="A1843" s="7">
        <v>44056</v>
      </c>
      <c r="B1843">
        <v>1597276800</v>
      </c>
      <c r="C1843">
        <v>424.97</v>
      </c>
    </row>
    <row r="1844" spans="1:3" x14ac:dyDescent="0.25">
      <c r="A1844" s="7">
        <v>44057</v>
      </c>
      <c r="B1844">
        <v>1597363200</v>
      </c>
      <c r="C1844">
        <v>438.51</v>
      </c>
    </row>
    <row r="1845" spans="1:3" x14ac:dyDescent="0.25">
      <c r="A1845" s="7">
        <v>44058</v>
      </c>
      <c r="B1845">
        <v>1597449600</v>
      </c>
      <c r="C1845">
        <v>432.63</v>
      </c>
    </row>
    <row r="1846" spans="1:3" x14ac:dyDescent="0.25">
      <c r="A1846" s="7">
        <v>44059</v>
      </c>
      <c r="B1846">
        <v>1597536000</v>
      </c>
      <c r="C1846">
        <v>433.85</v>
      </c>
    </row>
    <row r="1847" spans="1:3" x14ac:dyDescent="0.25">
      <c r="A1847" s="7">
        <v>44060</v>
      </c>
      <c r="B1847">
        <v>1597622400</v>
      </c>
      <c r="C1847">
        <v>431.26</v>
      </c>
    </row>
    <row r="1848" spans="1:3" x14ac:dyDescent="0.25">
      <c r="A1848" s="7">
        <v>44061</v>
      </c>
      <c r="B1848">
        <v>1597708800</v>
      </c>
      <c r="C1848">
        <v>422.38</v>
      </c>
    </row>
    <row r="1849" spans="1:3" x14ac:dyDescent="0.25">
      <c r="A1849" s="7">
        <v>44062</v>
      </c>
      <c r="B1849">
        <v>1597795200</v>
      </c>
      <c r="C1849">
        <v>407.85</v>
      </c>
    </row>
    <row r="1850" spans="1:3" x14ac:dyDescent="0.25">
      <c r="A1850" s="7">
        <v>44063</v>
      </c>
      <c r="B1850">
        <v>1597881600</v>
      </c>
      <c r="C1850">
        <v>416.04</v>
      </c>
    </row>
    <row r="1851" spans="1:3" x14ac:dyDescent="0.25">
      <c r="A1851" s="7">
        <v>44064</v>
      </c>
      <c r="B1851">
        <v>1597968000</v>
      </c>
      <c r="C1851">
        <v>387.98</v>
      </c>
    </row>
    <row r="1852" spans="1:3" x14ac:dyDescent="0.25">
      <c r="A1852" s="7">
        <v>44065</v>
      </c>
      <c r="B1852">
        <v>1598054400</v>
      </c>
      <c r="C1852">
        <v>395.46</v>
      </c>
    </row>
    <row r="1853" spans="1:3" x14ac:dyDescent="0.25">
      <c r="A1853" s="7">
        <v>44066</v>
      </c>
      <c r="B1853">
        <v>1598140800</v>
      </c>
      <c r="C1853">
        <v>390.72</v>
      </c>
    </row>
    <row r="1854" spans="1:3" x14ac:dyDescent="0.25">
      <c r="A1854" s="7">
        <v>44067</v>
      </c>
      <c r="B1854">
        <v>1598227200</v>
      </c>
      <c r="C1854">
        <v>408.03</v>
      </c>
    </row>
    <row r="1855" spans="1:3" x14ac:dyDescent="0.25">
      <c r="A1855" s="7">
        <v>44068</v>
      </c>
      <c r="B1855">
        <v>1598313600</v>
      </c>
      <c r="C1855">
        <v>383.34</v>
      </c>
    </row>
    <row r="1856" spans="1:3" x14ac:dyDescent="0.25">
      <c r="A1856" s="7">
        <v>44069</v>
      </c>
      <c r="B1856">
        <v>1598400000</v>
      </c>
      <c r="C1856">
        <v>386.02</v>
      </c>
    </row>
    <row r="1857" spans="1:3" x14ac:dyDescent="0.25">
      <c r="A1857" s="7">
        <v>44070</v>
      </c>
      <c r="B1857">
        <v>1598486400</v>
      </c>
      <c r="C1857">
        <v>383.18</v>
      </c>
    </row>
    <row r="1858" spans="1:3" x14ac:dyDescent="0.25">
      <c r="A1858" s="7">
        <v>44071</v>
      </c>
      <c r="B1858">
        <v>1598572800</v>
      </c>
      <c r="C1858">
        <v>395.54</v>
      </c>
    </row>
    <row r="1859" spans="1:3" x14ac:dyDescent="0.25">
      <c r="A1859" s="7">
        <v>44072</v>
      </c>
      <c r="B1859">
        <v>1598659200</v>
      </c>
      <c r="C1859">
        <v>398.79</v>
      </c>
    </row>
    <row r="1860" spans="1:3" x14ac:dyDescent="0.25">
      <c r="A1860" s="7">
        <v>44073</v>
      </c>
      <c r="B1860">
        <v>1598745600</v>
      </c>
      <c r="C1860">
        <v>429.04</v>
      </c>
    </row>
    <row r="1861" spans="1:3" x14ac:dyDescent="0.25">
      <c r="A1861" s="7">
        <v>44074</v>
      </c>
      <c r="B1861">
        <v>1598832000</v>
      </c>
      <c r="C1861">
        <v>434.1</v>
      </c>
    </row>
    <row r="1862" spans="1:3" x14ac:dyDescent="0.25">
      <c r="A1862" s="7">
        <v>44075</v>
      </c>
      <c r="B1862">
        <v>1598918400</v>
      </c>
      <c r="C1862">
        <v>475.81</v>
      </c>
    </row>
    <row r="1863" spans="1:3" x14ac:dyDescent="0.25">
      <c r="A1863" s="7">
        <v>44076</v>
      </c>
      <c r="B1863">
        <v>1599004800</v>
      </c>
      <c r="C1863">
        <v>439.83</v>
      </c>
    </row>
    <row r="1864" spans="1:3" x14ac:dyDescent="0.25">
      <c r="A1864" s="7">
        <v>44077</v>
      </c>
      <c r="B1864">
        <v>1599091200</v>
      </c>
      <c r="C1864">
        <v>382.46</v>
      </c>
    </row>
    <row r="1865" spans="1:3" x14ac:dyDescent="0.25">
      <c r="A1865" s="7">
        <v>44078</v>
      </c>
      <c r="B1865">
        <v>1599177600</v>
      </c>
      <c r="C1865">
        <v>385.91</v>
      </c>
    </row>
    <row r="1866" spans="1:3" x14ac:dyDescent="0.25">
      <c r="A1866" s="7">
        <v>44079</v>
      </c>
      <c r="B1866">
        <v>1599264000</v>
      </c>
      <c r="C1866">
        <v>335.24</v>
      </c>
    </row>
    <row r="1867" spans="1:3" x14ac:dyDescent="0.25">
      <c r="A1867" s="7">
        <v>44080</v>
      </c>
      <c r="B1867">
        <v>1599350400</v>
      </c>
      <c r="C1867">
        <v>352.69</v>
      </c>
    </row>
    <row r="1868" spans="1:3" x14ac:dyDescent="0.25">
      <c r="A1868" s="7">
        <v>44081</v>
      </c>
      <c r="B1868">
        <v>1599436800</v>
      </c>
      <c r="C1868">
        <v>353.7</v>
      </c>
    </row>
    <row r="1869" spans="1:3" x14ac:dyDescent="0.25">
      <c r="A1869" s="7">
        <v>44082</v>
      </c>
      <c r="B1869">
        <v>1599523200</v>
      </c>
      <c r="C1869">
        <v>337.45</v>
      </c>
    </row>
    <row r="1870" spans="1:3" x14ac:dyDescent="0.25">
      <c r="A1870" s="7">
        <v>44083</v>
      </c>
      <c r="B1870">
        <v>1599609600</v>
      </c>
      <c r="C1870">
        <v>351.15</v>
      </c>
    </row>
    <row r="1871" spans="1:3" x14ac:dyDescent="0.25">
      <c r="A1871" s="7">
        <v>44084</v>
      </c>
      <c r="B1871">
        <v>1599696000</v>
      </c>
      <c r="C1871">
        <v>368.09</v>
      </c>
    </row>
    <row r="1872" spans="1:3" x14ac:dyDescent="0.25">
      <c r="A1872" s="7">
        <v>44085</v>
      </c>
      <c r="B1872">
        <v>1599782400</v>
      </c>
      <c r="C1872">
        <v>373.99</v>
      </c>
    </row>
    <row r="1873" spans="1:3" x14ac:dyDescent="0.25">
      <c r="A1873" s="7">
        <v>44086</v>
      </c>
      <c r="B1873">
        <v>1599868800</v>
      </c>
      <c r="C1873">
        <v>387.88</v>
      </c>
    </row>
    <row r="1874" spans="1:3" x14ac:dyDescent="0.25">
      <c r="A1874" s="7">
        <v>44087</v>
      </c>
      <c r="B1874">
        <v>1599955200</v>
      </c>
      <c r="C1874">
        <v>366.33</v>
      </c>
    </row>
    <row r="1875" spans="1:3" x14ac:dyDescent="0.25">
      <c r="A1875" s="7">
        <v>44088</v>
      </c>
      <c r="B1875">
        <v>1600041600</v>
      </c>
      <c r="C1875">
        <v>377.24</v>
      </c>
    </row>
    <row r="1876" spans="1:3" x14ac:dyDescent="0.25">
      <c r="A1876" s="7">
        <v>44089</v>
      </c>
      <c r="B1876">
        <v>1600128000</v>
      </c>
      <c r="C1876">
        <v>364.19</v>
      </c>
    </row>
    <row r="1877" spans="1:3" x14ac:dyDescent="0.25">
      <c r="A1877" s="7">
        <v>44090</v>
      </c>
      <c r="B1877">
        <v>1600214400</v>
      </c>
      <c r="C1877">
        <v>365.19</v>
      </c>
    </row>
    <row r="1878" spans="1:3" x14ac:dyDescent="0.25">
      <c r="A1878" s="7">
        <v>44091</v>
      </c>
      <c r="B1878">
        <v>1600300800</v>
      </c>
      <c r="C1878">
        <v>389.49</v>
      </c>
    </row>
    <row r="1879" spans="1:3" x14ac:dyDescent="0.25">
      <c r="A1879" s="7">
        <v>44092</v>
      </c>
      <c r="B1879">
        <v>1600387200</v>
      </c>
      <c r="C1879">
        <v>384.66</v>
      </c>
    </row>
    <row r="1880" spans="1:3" x14ac:dyDescent="0.25">
      <c r="A1880" s="7">
        <v>44093</v>
      </c>
      <c r="B1880">
        <v>1600473600</v>
      </c>
      <c r="C1880">
        <v>385.36</v>
      </c>
    </row>
    <row r="1881" spans="1:3" x14ac:dyDescent="0.25">
      <c r="A1881" s="7">
        <v>44094</v>
      </c>
      <c r="B1881">
        <v>1600560000</v>
      </c>
      <c r="C1881">
        <v>371.06</v>
      </c>
    </row>
    <row r="1882" spans="1:3" x14ac:dyDescent="0.25">
      <c r="A1882" s="7">
        <v>44095</v>
      </c>
      <c r="B1882">
        <v>1600646400</v>
      </c>
      <c r="C1882">
        <v>340.19</v>
      </c>
    </row>
    <row r="1883" spans="1:3" x14ac:dyDescent="0.25">
      <c r="A1883" s="7">
        <v>44096</v>
      </c>
      <c r="B1883">
        <v>1600732800</v>
      </c>
      <c r="C1883">
        <v>344.25</v>
      </c>
    </row>
    <row r="1884" spans="1:3" x14ac:dyDescent="0.25">
      <c r="A1884" s="7">
        <v>44097</v>
      </c>
      <c r="B1884">
        <v>1600819200</v>
      </c>
      <c r="C1884">
        <v>320.19</v>
      </c>
    </row>
    <row r="1885" spans="1:3" x14ac:dyDescent="0.25">
      <c r="A1885" s="7">
        <v>44098</v>
      </c>
      <c r="B1885">
        <v>1600905600</v>
      </c>
      <c r="C1885">
        <v>349.18</v>
      </c>
    </row>
    <row r="1886" spans="1:3" x14ac:dyDescent="0.25">
      <c r="A1886" s="7">
        <v>44099</v>
      </c>
      <c r="B1886">
        <v>1600992000</v>
      </c>
      <c r="C1886">
        <v>352.02</v>
      </c>
    </row>
    <row r="1887" spans="1:3" x14ac:dyDescent="0.25">
      <c r="A1887" s="7">
        <v>44100</v>
      </c>
      <c r="B1887">
        <v>1601078400</v>
      </c>
      <c r="C1887">
        <v>354.21</v>
      </c>
    </row>
    <row r="1888" spans="1:3" x14ac:dyDescent="0.25">
      <c r="A1888" s="7">
        <v>44101</v>
      </c>
      <c r="B1888">
        <v>1601164800</v>
      </c>
      <c r="C1888">
        <v>357.67</v>
      </c>
    </row>
    <row r="1889" spans="1:3" x14ac:dyDescent="0.25">
      <c r="A1889" s="7">
        <v>44102</v>
      </c>
      <c r="B1889">
        <v>1601251200</v>
      </c>
      <c r="C1889">
        <v>354.01</v>
      </c>
    </row>
    <row r="1890" spans="1:3" x14ac:dyDescent="0.25">
      <c r="A1890" s="7">
        <v>44103</v>
      </c>
      <c r="B1890">
        <v>1601337600</v>
      </c>
      <c r="C1890">
        <v>359.92</v>
      </c>
    </row>
    <row r="1891" spans="1:3" x14ac:dyDescent="0.25">
      <c r="A1891" s="7">
        <v>44104</v>
      </c>
      <c r="B1891">
        <v>1601424000</v>
      </c>
      <c r="C1891">
        <v>359.86</v>
      </c>
    </row>
    <row r="1892" spans="1:3" x14ac:dyDescent="0.25">
      <c r="A1892" s="7">
        <v>44105</v>
      </c>
      <c r="B1892">
        <v>1601510400</v>
      </c>
      <c r="C1892">
        <v>353.09</v>
      </c>
    </row>
    <row r="1893" spans="1:3" x14ac:dyDescent="0.25">
      <c r="A1893" s="7">
        <v>44106</v>
      </c>
      <c r="B1893">
        <v>1601596800</v>
      </c>
      <c r="C1893">
        <v>345.83</v>
      </c>
    </row>
    <row r="1894" spans="1:3" x14ac:dyDescent="0.25">
      <c r="A1894" s="7">
        <v>44107</v>
      </c>
      <c r="B1894">
        <v>1601683200</v>
      </c>
      <c r="C1894">
        <v>346.32</v>
      </c>
    </row>
    <row r="1895" spans="1:3" x14ac:dyDescent="0.25">
      <c r="A1895" s="7">
        <v>44108</v>
      </c>
      <c r="B1895">
        <v>1601769600</v>
      </c>
      <c r="C1895">
        <v>352.67</v>
      </c>
    </row>
    <row r="1896" spans="1:3" x14ac:dyDescent="0.25">
      <c r="A1896" s="7">
        <v>44109</v>
      </c>
      <c r="B1896">
        <v>1601856000</v>
      </c>
      <c r="C1896">
        <v>353.84</v>
      </c>
    </row>
    <row r="1897" spans="1:3" x14ac:dyDescent="0.25">
      <c r="A1897" s="7">
        <v>44110</v>
      </c>
      <c r="B1897">
        <v>1601942400</v>
      </c>
      <c r="C1897">
        <v>340.85</v>
      </c>
    </row>
    <row r="1898" spans="1:3" x14ac:dyDescent="0.25">
      <c r="A1898" s="7">
        <v>44111</v>
      </c>
      <c r="B1898">
        <v>1602028800</v>
      </c>
      <c r="C1898">
        <v>341.91</v>
      </c>
    </row>
    <row r="1899" spans="1:3" x14ac:dyDescent="0.25">
      <c r="A1899" s="7">
        <v>44112</v>
      </c>
      <c r="B1899">
        <v>1602115200</v>
      </c>
      <c r="C1899">
        <v>351.2</v>
      </c>
    </row>
    <row r="1900" spans="1:3" x14ac:dyDescent="0.25">
      <c r="A1900" s="7">
        <v>44113</v>
      </c>
      <c r="B1900">
        <v>1602201600</v>
      </c>
      <c r="C1900">
        <v>365.41</v>
      </c>
    </row>
    <row r="1901" spans="1:3" x14ac:dyDescent="0.25">
      <c r="A1901" s="7">
        <v>44114</v>
      </c>
      <c r="B1901">
        <v>1602288000</v>
      </c>
      <c r="C1901">
        <v>370.88</v>
      </c>
    </row>
    <row r="1902" spans="1:3" x14ac:dyDescent="0.25">
      <c r="A1902" s="7">
        <v>44115</v>
      </c>
      <c r="B1902">
        <v>1602374400</v>
      </c>
      <c r="C1902">
        <v>374.4</v>
      </c>
    </row>
    <row r="1903" spans="1:3" x14ac:dyDescent="0.25">
      <c r="A1903" s="7">
        <v>44116</v>
      </c>
      <c r="B1903">
        <v>1602460800</v>
      </c>
      <c r="C1903">
        <v>386.91</v>
      </c>
    </row>
    <row r="1904" spans="1:3" x14ac:dyDescent="0.25">
      <c r="A1904" s="7">
        <v>44117</v>
      </c>
      <c r="B1904">
        <v>1602547200</v>
      </c>
      <c r="C1904">
        <v>381.41</v>
      </c>
    </row>
    <row r="1905" spans="1:3" x14ac:dyDescent="0.25">
      <c r="A1905" s="7">
        <v>44118</v>
      </c>
      <c r="B1905">
        <v>1602633600</v>
      </c>
      <c r="C1905">
        <v>379.04</v>
      </c>
    </row>
    <row r="1906" spans="1:3" x14ac:dyDescent="0.25">
      <c r="A1906" s="7">
        <v>44119</v>
      </c>
      <c r="B1906">
        <v>1602720000</v>
      </c>
      <c r="C1906">
        <v>377.82</v>
      </c>
    </row>
    <row r="1907" spans="1:3" x14ac:dyDescent="0.25">
      <c r="A1907" s="7">
        <v>44120</v>
      </c>
      <c r="B1907">
        <v>1602806400</v>
      </c>
      <c r="C1907">
        <v>365.58</v>
      </c>
    </row>
    <row r="1908" spans="1:3" x14ac:dyDescent="0.25">
      <c r="A1908" s="7">
        <v>44121</v>
      </c>
      <c r="B1908">
        <v>1602892800</v>
      </c>
      <c r="C1908">
        <v>368.53</v>
      </c>
    </row>
    <row r="1909" spans="1:3" x14ac:dyDescent="0.25">
      <c r="A1909" s="7">
        <v>44122</v>
      </c>
      <c r="B1909">
        <v>1602979200</v>
      </c>
      <c r="C1909">
        <v>378.44</v>
      </c>
    </row>
    <row r="1910" spans="1:3" x14ac:dyDescent="0.25">
      <c r="A1910" s="7">
        <v>44123</v>
      </c>
      <c r="B1910">
        <v>1603065600</v>
      </c>
      <c r="C1910">
        <v>379.41</v>
      </c>
    </row>
    <row r="1911" spans="1:3" x14ac:dyDescent="0.25">
      <c r="A1911" s="7">
        <v>44124</v>
      </c>
      <c r="B1911">
        <v>1603152000</v>
      </c>
      <c r="C1911">
        <v>368.83</v>
      </c>
    </row>
    <row r="1912" spans="1:3" x14ac:dyDescent="0.25">
      <c r="A1912" s="7">
        <v>44125</v>
      </c>
      <c r="B1912">
        <v>1603238400</v>
      </c>
      <c r="C1912">
        <v>391.46</v>
      </c>
    </row>
    <row r="1913" spans="1:3" x14ac:dyDescent="0.25">
      <c r="A1913" s="7">
        <v>44126</v>
      </c>
      <c r="B1913">
        <v>1603324800</v>
      </c>
      <c r="C1913">
        <v>414.5</v>
      </c>
    </row>
    <row r="1914" spans="1:3" x14ac:dyDescent="0.25">
      <c r="A1914" s="7">
        <v>44127</v>
      </c>
      <c r="B1914">
        <v>1603411200</v>
      </c>
      <c r="C1914">
        <v>409.57</v>
      </c>
    </row>
    <row r="1915" spans="1:3" x14ac:dyDescent="0.25">
      <c r="A1915" s="7">
        <v>44128</v>
      </c>
      <c r="B1915">
        <v>1603497600</v>
      </c>
      <c r="C1915">
        <v>412.52</v>
      </c>
    </row>
    <row r="1916" spans="1:3" x14ac:dyDescent="0.25">
      <c r="A1916" s="7">
        <v>44129</v>
      </c>
      <c r="B1916">
        <v>1603584000</v>
      </c>
      <c r="C1916">
        <v>406.3</v>
      </c>
    </row>
    <row r="1917" spans="1:3" x14ac:dyDescent="0.25">
      <c r="A1917" s="7">
        <v>44130</v>
      </c>
      <c r="B1917">
        <v>1603670400</v>
      </c>
      <c r="C1917">
        <v>393.11</v>
      </c>
    </row>
    <row r="1918" spans="1:3" x14ac:dyDescent="0.25">
      <c r="A1918" s="7">
        <v>44131</v>
      </c>
      <c r="B1918">
        <v>1603756800</v>
      </c>
      <c r="C1918">
        <v>403.74</v>
      </c>
    </row>
    <row r="1919" spans="1:3" x14ac:dyDescent="0.25">
      <c r="A1919" s="7">
        <v>44132</v>
      </c>
      <c r="B1919">
        <v>1603843200</v>
      </c>
      <c r="C1919">
        <v>388.77</v>
      </c>
    </row>
    <row r="1920" spans="1:3" x14ac:dyDescent="0.25">
      <c r="A1920" s="7">
        <v>44133</v>
      </c>
      <c r="B1920">
        <v>1603929600</v>
      </c>
      <c r="C1920">
        <v>387.54</v>
      </c>
    </row>
    <row r="1921" spans="1:3" x14ac:dyDescent="0.25">
      <c r="A1921" s="7">
        <v>44134</v>
      </c>
      <c r="B1921">
        <v>1604016000</v>
      </c>
      <c r="C1921">
        <v>382.76</v>
      </c>
    </row>
    <row r="1922" spans="1:3" x14ac:dyDescent="0.25">
      <c r="A1922" s="7">
        <v>44135</v>
      </c>
      <c r="B1922">
        <v>1604102400</v>
      </c>
      <c r="C1922">
        <v>386.76</v>
      </c>
    </row>
    <row r="1923" spans="1:3" x14ac:dyDescent="0.25">
      <c r="A1923" s="7">
        <v>44136</v>
      </c>
      <c r="B1923">
        <v>1604188800</v>
      </c>
      <c r="C1923">
        <v>396.49</v>
      </c>
    </row>
    <row r="1924" spans="1:3" x14ac:dyDescent="0.25">
      <c r="A1924" s="7">
        <v>44137</v>
      </c>
      <c r="B1924">
        <v>1604275200</v>
      </c>
      <c r="C1924">
        <v>383.61</v>
      </c>
    </row>
    <row r="1925" spans="1:3" x14ac:dyDescent="0.25">
      <c r="A1925" s="7">
        <v>44138</v>
      </c>
      <c r="B1925">
        <v>1604361600</v>
      </c>
      <c r="C1925">
        <v>388.17</v>
      </c>
    </row>
    <row r="1926" spans="1:3" x14ac:dyDescent="0.25">
      <c r="A1926" s="7">
        <v>44139</v>
      </c>
      <c r="B1926">
        <v>1604448000</v>
      </c>
      <c r="C1926">
        <v>402.66</v>
      </c>
    </row>
    <row r="1927" spans="1:3" x14ac:dyDescent="0.25">
      <c r="A1927" s="7">
        <v>44140</v>
      </c>
      <c r="B1927">
        <v>1604534400</v>
      </c>
      <c r="C1927">
        <v>416.89</v>
      </c>
    </row>
    <row r="1928" spans="1:3" x14ac:dyDescent="0.25">
      <c r="A1928" s="7">
        <v>44141</v>
      </c>
      <c r="B1928">
        <v>1604620800</v>
      </c>
      <c r="C1928">
        <v>456.32</v>
      </c>
    </row>
    <row r="1929" spans="1:3" x14ac:dyDescent="0.25">
      <c r="A1929" s="7">
        <v>44142</v>
      </c>
      <c r="B1929">
        <v>1604707200</v>
      </c>
      <c r="C1929">
        <v>435.82</v>
      </c>
    </row>
    <row r="1930" spans="1:3" x14ac:dyDescent="0.25">
      <c r="A1930" s="7">
        <v>44143</v>
      </c>
      <c r="B1930">
        <v>1604793600</v>
      </c>
      <c r="C1930">
        <v>454.74</v>
      </c>
    </row>
    <row r="1931" spans="1:3" x14ac:dyDescent="0.25">
      <c r="A1931" s="7">
        <v>44144</v>
      </c>
      <c r="B1931">
        <v>1604880000</v>
      </c>
      <c r="C1931">
        <v>444.45</v>
      </c>
    </row>
    <row r="1932" spans="1:3" x14ac:dyDescent="0.25">
      <c r="A1932" s="7">
        <v>44145</v>
      </c>
      <c r="B1932">
        <v>1604966400</v>
      </c>
      <c r="C1932">
        <v>450.86</v>
      </c>
    </row>
    <row r="1933" spans="1:3" x14ac:dyDescent="0.25">
      <c r="A1933" s="7">
        <v>44146</v>
      </c>
      <c r="B1933">
        <v>1605052800</v>
      </c>
      <c r="C1933">
        <v>463.91</v>
      </c>
    </row>
    <row r="1934" spans="1:3" x14ac:dyDescent="0.25">
      <c r="A1934" s="7">
        <v>44147</v>
      </c>
      <c r="B1934">
        <v>1605139200</v>
      </c>
      <c r="C1934">
        <v>462.78</v>
      </c>
    </row>
    <row r="1935" spans="1:3" x14ac:dyDescent="0.25">
      <c r="A1935" s="7">
        <v>44148</v>
      </c>
      <c r="B1935">
        <v>1605225600</v>
      </c>
      <c r="C1935">
        <v>476.87</v>
      </c>
    </row>
    <row r="1936" spans="1:3" x14ac:dyDescent="0.25">
      <c r="A1936" s="7">
        <v>44149</v>
      </c>
      <c r="B1936">
        <v>1605312000</v>
      </c>
      <c r="C1936">
        <v>461.03</v>
      </c>
    </row>
    <row r="1937" spans="1:3" x14ac:dyDescent="0.25">
      <c r="A1937" s="7">
        <v>44150</v>
      </c>
      <c r="B1937">
        <v>1605398400</v>
      </c>
      <c r="C1937">
        <v>448.51</v>
      </c>
    </row>
    <row r="1938" spans="1:3" x14ac:dyDescent="0.25">
      <c r="A1938" s="7">
        <v>44151</v>
      </c>
      <c r="B1938">
        <v>1605484800</v>
      </c>
      <c r="C1938">
        <v>461.01</v>
      </c>
    </row>
    <row r="1939" spans="1:3" x14ac:dyDescent="0.25">
      <c r="A1939" s="7">
        <v>44152</v>
      </c>
      <c r="B1939">
        <v>1605571200</v>
      </c>
      <c r="C1939">
        <v>482.71</v>
      </c>
    </row>
    <row r="1940" spans="1:3" x14ac:dyDescent="0.25">
      <c r="A1940" s="7">
        <v>44153</v>
      </c>
      <c r="B1940">
        <v>1605657600</v>
      </c>
      <c r="C1940">
        <v>478.76</v>
      </c>
    </row>
    <row r="1941" spans="1:3" x14ac:dyDescent="0.25">
      <c r="A1941" s="7">
        <v>44154</v>
      </c>
      <c r="B1941">
        <v>1605744000</v>
      </c>
      <c r="C1941">
        <v>471.82</v>
      </c>
    </row>
    <row r="1942" spans="1:3" x14ac:dyDescent="0.25">
      <c r="A1942" s="7">
        <v>44155</v>
      </c>
      <c r="B1942">
        <v>1605830400</v>
      </c>
      <c r="C1942">
        <v>510.43</v>
      </c>
    </row>
    <row r="1943" spans="1:3" x14ac:dyDescent="0.25">
      <c r="A1943" s="7">
        <v>44156</v>
      </c>
      <c r="B1943">
        <v>1605916800</v>
      </c>
      <c r="C1943">
        <v>552.26</v>
      </c>
    </row>
    <row r="1944" spans="1:3" x14ac:dyDescent="0.25">
      <c r="A1944" s="7">
        <v>44157</v>
      </c>
      <c r="B1944">
        <v>1606003200</v>
      </c>
      <c r="C1944">
        <v>560.01</v>
      </c>
    </row>
    <row r="1945" spans="1:3" x14ac:dyDescent="0.25">
      <c r="A1945" s="7">
        <v>44158</v>
      </c>
      <c r="B1945">
        <v>1606089600</v>
      </c>
      <c r="C1945">
        <v>609.13</v>
      </c>
    </row>
    <row r="1946" spans="1:3" x14ac:dyDescent="0.25">
      <c r="A1946" s="7">
        <v>44159</v>
      </c>
      <c r="B1946">
        <v>1606176000</v>
      </c>
      <c r="C1946">
        <v>604.98</v>
      </c>
    </row>
    <row r="1947" spans="1:3" x14ac:dyDescent="0.25">
      <c r="A1947" s="7">
        <v>44160</v>
      </c>
      <c r="B1947">
        <v>1606262400</v>
      </c>
      <c r="C1947">
        <v>569.4</v>
      </c>
    </row>
    <row r="1948" spans="1:3" x14ac:dyDescent="0.25">
      <c r="A1948" s="7">
        <v>44161</v>
      </c>
      <c r="B1948">
        <v>1606348800</v>
      </c>
      <c r="C1948">
        <v>520.22</v>
      </c>
    </row>
    <row r="1949" spans="1:3" x14ac:dyDescent="0.25">
      <c r="A1949" s="7">
        <v>44162</v>
      </c>
      <c r="B1949">
        <v>1606435200</v>
      </c>
      <c r="C1949">
        <v>518.83000000000004</v>
      </c>
    </row>
    <row r="1950" spans="1:3" x14ac:dyDescent="0.25">
      <c r="A1950" s="7">
        <v>44163</v>
      </c>
      <c r="B1950">
        <v>1606521600</v>
      </c>
      <c r="C1950">
        <v>537.99</v>
      </c>
    </row>
    <row r="1951" spans="1:3" x14ac:dyDescent="0.25">
      <c r="A1951" s="7">
        <v>44164</v>
      </c>
      <c r="B1951">
        <v>1606608000</v>
      </c>
      <c r="C1951">
        <v>576</v>
      </c>
    </row>
    <row r="1952" spans="1:3" x14ac:dyDescent="0.25">
      <c r="A1952" s="7">
        <v>44165</v>
      </c>
      <c r="B1952">
        <v>1606694400</v>
      </c>
      <c r="C1952">
        <v>616.14</v>
      </c>
    </row>
    <row r="1953" spans="1:3" x14ac:dyDescent="0.25">
      <c r="A1953" s="7">
        <v>44166</v>
      </c>
      <c r="B1953">
        <v>1606780800</v>
      </c>
      <c r="C1953">
        <v>586.23</v>
      </c>
    </row>
    <row r="1954" spans="1:3" x14ac:dyDescent="0.25">
      <c r="A1954" s="7">
        <v>44167</v>
      </c>
      <c r="B1954">
        <v>1606867200</v>
      </c>
      <c r="C1954">
        <v>598.26</v>
      </c>
    </row>
    <row r="1955" spans="1:3" x14ac:dyDescent="0.25">
      <c r="A1955" s="7">
        <v>44168</v>
      </c>
      <c r="B1955">
        <v>1606953600</v>
      </c>
      <c r="C1955">
        <v>616.54999999999995</v>
      </c>
    </row>
    <row r="1956" spans="1:3" x14ac:dyDescent="0.25">
      <c r="A1956" s="7">
        <v>44169</v>
      </c>
      <c r="B1956">
        <v>1607040000</v>
      </c>
      <c r="C1956">
        <v>567.66999999999996</v>
      </c>
    </row>
    <row r="1957" spans="1:3" x14ac:dyDescent="0.25">
      <c r="A1957" s="7">
        <v>44170</v>
      </c>
      <c r="B1957">
        <v>1607126400</v>
      </c>
      <c r="C1957">
        <v>596.92999999999995</v>
      </c>
    </row>
    <row r="1958" spans="1:3" x14ac:dyDescent="0.25">
      <c r="A1958" s="7">
        <v>44171</v>
      </c>
      <c r="B1958">
        <v>1607212800</v>
      </c>
      <c r="C1958">
        <v>602.29999999999995</v>
      </c>
    </row>
    <row r="1959" spans="1:3" x14ac:dyDescent="0.25">
      <c r="A1959" s="7">
        <v>44172</v>
      </c>
      <c r="B1959">
        <v>1607299200</v>
      </c>
      <c r="C1959">
        <v>591.36</v>
      </c>
    </row>
    <row r="1960" spans="1:3" x14ac:dyDescent="0.25">
      <c r="A1960" s="7">
        <v>44173</v>
      </c>
      <c r="B1960">
        <v>1607385600</v>
      </c>
      <c r="C1960">
        <v>554.82000000000005</v>
      </c>
    </row>
    <row r="1961" spans="1:3" x14ac:dyDescent="0.25">
      <c r="A1961" s="7">
        <v>44174</v>
      </c>
      <c r="B1961">
        <v>1607472000</v>
      </c>
      <c r="C1961">
        <v>573.44000000000005</v>
      </c>
    </row>
    <row r="1962" spans="1:3" x14ac:dyDescent="0.25">
      <c r="A1962" s="7">
        <v>44175</v>
      </c>
      <c r="B1962">
        <v>1607558400</v>
      </c>
      <c r="C1962">
        <v>558.36</v>
      </c>
    </row>
    <row r="1963" spans="1:3" x14ac:dyDescent="0.25">
      <c r="A1963" s="7">
        <v>44176</v>
      </c>
      <c r="B1963">
        <v>1607644800</v>
      </c>
      <c r="C1963">
        <v>544.14</v>
      </c>
    </row>
    <row r="1964" spans="1:3" x14ac:dyDescent="0.25">
      <c r="A1964" s="7">
        <v>44177</v>
      </c>
      <c r="B1964">
        <v>1607731200</v>
      </c>
      <c r="C1964">
        <v>568.26</v>
      </c>
    </row>
    <row r="1965" spans="1:3" x14ac:dyDescent="0.25">
      <c r="A1965" s="7">
        <v>44178</v>
      </c>
      <c r="B1965">
        <v>1607817600</v>
      </c>
      <c r="C1965">
        <v>590.72</v>
      </c>
    </row>
    <row r="1966" spans="1:3" x14ac:dyDescent="0.25">
      <c r="A1966" s="7">
        <v>44179</v>
      </c>
      <c r="B1966">
        <v>1607904000</v>
      </c>
      <c r="C1966">
        <v>586.35</v>
      </c>
    </row>
    <row r="1967" spans="1:3" x14ac:dyDescent="0.25">
      <c r="A1967" s="7">
        <v>44180</v>
      </c>
      <c r="B1967">
        <v>1607990400</v>
      </c>
      <c r="C1967">
        <v>589.16999999999996</v>
      </c>
    </row>
    <row r="1968" spans="1:3" x14ac:dyDescent="0.25">
      <c r="A1968" s="7">
        <v>44181</v>
      </c>
      <c r="B1968">
        <v>1608076800</v>
      </c>
      <c r="C1968">
        <v>637.74</v>
      </c>
    </row>
    <row r="1969" spans="1:3" x14ac:dyDescent="0.25">
      <c r="A1969" s="7">
        <v>44182</v>
      </c>
      <c r="B1969">
        <v>1608163200</v>
      </c>
      <c r="C1969">
        <v>643.16</v>
      </c>
    </row>
    <row r="1970" spans="1:3" x14ac:dyDescent="0.25">
      <c r="A1970" s="7">
        <v>44183</v>
      </c>
      <c r="B1970">
        <v>1608249600</v>
      </c>
      <c r="C1970">
        <v>654.54999999999995</v>
      </c>
    </row>
    <row r="1971" spans="1:3" x14ac:dyDescent="0.25">
      <c r="A1971" s="7">
        <v>44184</v>
      </c>
      <c r="B1971">
        <v>1608336000</v>
      </c>
      <c r="C1971">
        <v>658.7</v>
      </c>
    </row>
    <row r="1972" spans="1:3" x14ac:dyDescent="0.25">
      <c r="A1972" s="7">
        <v>44185</v>
      </c>
      <c r="B1972">
        <v>1608422400</v>
      </c>
      <c r="C1972">
        <v>638.16999999999996</v>
      </c>
    </row>
    <row r="1973" spans="1:3" x14ac:dyDescent="0.25">
      <c r="A1973" s="7">
        <v>44186</v>
      </c>
      <c r="B1973">
        <v>1608508800</v>
      </c>
      <c r="C1973">
        <v>607.9</v>
      </c>
    </row>
    <row r="1974" spans="1:3" x14ac:dyDescent="0.25">
      <c r="A1974" s="7">
        <v>44187</v>
      </c>
      <c r="B1974">
        <v>1608595200</v>
      </c>
      <c r="C1974">
        <v>637.23</v>
      </c>
    </row>
    <row r="1975" spans="1:3" x14ac:dyDescent="0.25">
      <c r="A1975" s="7">
        <v>44188</v>
      </c>
      <c r="B1975">
        <v>1608681600</v>
      </c>
      <c r="C1975">
        <v>585.25</v>
      </c>
    </row>
    <row r="1976" spans="1:3" x14ac:dyDescent="0.25">
      <c r="A1976" s="7">
        <v>44189</v>
      </c>
      <c r="B1976">
        <v>1608768000</v>
      </c>
      <c r="C1976">
        <v>612.32000000000005</v>
      </c>
    </row>
    <row r="1977" spans="1:3" x14ac:dyDescent="0.25">
      <c r="A1977" s="7">
        <v>44190</v>
      </c>
      <c r="B1977">
        <v>1608854400</v>
      </c>
      <c r="C1977">
        <v>626.83000000000004</v>
      </c>
    </row>
    <row r="1978" spans="1:3" x14ac:dyDescent="0.25">
      <c r="A1978" s="7">
        <v>44191</v>
      </c>
      <c r="B1978">
        <v>1608940800</v>
      </c>
      <c r="C1978">
        <v>636.07000000000005</v>
      </c>
    </row>
    <row r="1979" spans="1:3" x14ac:dyDescent="0.25">
      <c r="A1979" s="7">
        <v>44192</v>
      </c>
      <c r="B1979">
        <v>1609027200</v>
      </c>
      <c r="C1979">
        <v>683.98</v>
      </c>
    </row>
    <row r="1980" spans="1:3" x14ac:dyDescent="0.25">
      <c r="A1980" s="7">
        <v>44193</v>
      </c>
      <c r="B1980">
        <v>1609113600</v>
      </c>
      <c r="C1980">
        <v>729.59</v>
      </c>
    </row>
    <row r="1981" spans="1:3" x14ac:dyDescent="0.25">
      <c r="A1981" s="7">
        <v>44194</v>
      </c>
      <c r="B1981">
        <v>1609200000</v>
      </c>
      <c r="C1981">
        <v>731.55</v>
      </c>
    </row>
    <row r="1982" spans="1:3" x14ac:dyDescent="0.25">
      <c r="A1982" s="7">
        <v>44195</v>
      </c>
      <c r="B1982">
        <v>1609286400</v>
      </c>
      <c r="C1982">
        <v>752.53</v>
      </c>
    </row>
    <row r="1983" spans="1:3" x14ac:dyDescent="0.25">
      <c r="A1983" s="7">
        <v>44196</v>
      </c>
      <c r="B1983">
        <v>1609372800</v>
      </c>
      <c r="C1983">
        <v>737.15</v>
      </c>
    </row>
    <row r="1984" spans="1:3" x14ac:dyDescent="0.25">
      <c r="A1984" s="7">
        <v>44197</v>
      </c>
      <c r="B1984">
        <v>1609459200</v>
      </c>
      <c r="C1984">
        <v>730.6</v>
      </c>
    </row>
    <row r="1985" spans="1:3" x14ac:dyDescent="0.25">
      <c r="A1985" s="7">
        <v>44198</v>
      </c>
      <c r="B1985">
        <v>1609545600</v>
      </c>
      <c r="C1985">
        <v>774.9</v>
      </c>
    </row>
    <row r="1986" spans="1:3" x14ac:dyDescent="0.25">
      <c r="A1986" s="7">
        <v>44199</v>
      </c>
      <c r="B1986">
        <v>1609632000</v>
      </c>
      <c r="C1986">
        <v>978.69</v>
      </c>
    </row>
    <row r="1987" spans="1:3" x14ac:dyDescent="0.25">
      <c r="A1987" s="7">
        <v>44200</v>
      </c>
      <c r="B1987">
        <v>1609718400</v>
      </c>
      <c r="C1987">
        <v>1043.1600000000001</v>
      </c>
    </row>
    <row r="1988" spans="1:3" x14ac:dyDescent="0.25">
      <c r="A1988" s="7">
        <v>44201</v>
      </c>
      <c r="B1988">
        <v>1609804800</v>
      </c>
      <c r="C1988">
        <v>1103.19</v>
      </c>
    </row>
    <row r="1989" spans="1:3" x14ac:dyDescent="0.25">
      <c r="A1989" s="7">
        <v>44202</v>
      </c>
      <c r="B1989">
        <v>1609891200</v>
      </c>
      <c r="C1989">
        <v>1210.5899999999999</v>
      </c>
    </row>
    <row r="1990" spans="1:3" x14ac:dyDescent="0.25">
      <c r="A1990" s="7">
        <v>44203</v>
      </c>
      <c r="B1990">
        <v>1609977600</v>
      </c>
      <c r="C1990">
        <v>1225.5</v>
      </c>
    </row>
    <row r="1991" spans="1:3" x14ac:dyDescent="0.25">
      <c r="A1991" s="7">
        <v>44204</v>
      </c>
      <c r="B1991">
        <v>1610064000</v>
      </c>
      <c r="C1991">
        <v>1216.98</v>
      </c>
    </row>
    <row r="1992" spans="1:3" x14ac:dyDescent="0.25">
      <c r="A1992" s="7">
        <v>44205</v>
      </c>
      <c r="B1992">
        <v>1610150400</v>
      </c>
      <c r="C1992">
        <v>1279.96</v>
      </c>
    </row>
    <row r="1993" spans="1:3" x14ac:dyDescent="0.25">
      <c r="A1993" s="7">
        <v>44206</v>
      </c>
      <c r="B1993">
        <v>1610236800</v>
      </c>
      <c r="C1993">
        <v>1255.72</v>
      </c>
    </row>
    <row r="1994" spans="1:3" x14ac:dyDescent="0.25">
      <c r="A1994" s="7">
        <v>44207</v>
      </c>
      <c r="B1994">
        <v>1610323200</v>
      </c>
      <c r="C1994">
        <v>1088.3699999999999</v>
      </c>
    </row>
    <row r="1995" spans="1:3" x14ac:dyDescent="0.25">
      <c r="A1995" s="7">
        <v>44208</v>
      </c>
      <c r="B1995">
        <v>1610409600</v>
      </c>
      <c r="C1995">
        <v>1050.04</v>
      </c>
    </row>
    <row r="1996" spans="1:3" x14ac:dyDescent="0.25">
      <c r="A1996" s="7">
        <v>44209</v>
      </c>
      <c r="B1996">
        <v>1610496000</v>
      </c>
      <c r="C1996">
        <v>1129.8399999999999</v>
      </c>
    </row>
    <row r="1997" spans="1:3" x14ac:dyDescent="0.25">
      <c r="A1997" s="7">
        <v>44210</v>
      </c>
      <c r="B1997">
        <v>1610582400</v>
      </c>
      <c r="C1997">
        <v>1232.1099999999999</v>
      </c>
    </row>
    <row r="1998" spans="1:3" x14ac:dyDescent="0.25">
      <c r="A1998" s="7">
        <v>44211</v>
      </c>
      <c r="B1998">
        <v>1610668800</v>
      </c>
      <c r="C1998">
        <v>1169.06</v>
      </c>
    </row>
    <row r="1999" spans="1:3" x14ac:dyDescent="0.25">
      <c r="A1999" s="7">
        <v>44212</v>
      </c>
      <c r="B1999">
        <v>1610755200</v>
      </c>
      <c r="C1999">
        <v>1228.52</v>
      </c>
    </row>
    <row r="2000" spans="1:3" x14ac:dyDescent="0.25">
      <c r="A2000" s="7">
        <v>44213</v>
      </c>
      <c r="B2000">
        <v>1610841600</v>
      </c>
      <c r="C2000">
        <v>1233.73</v>
      </c>
    </row>
    <row r="2001" spans="1:3" x14ac:dyDescent="0.25">
      <c r="A2001" s="7">
        <v>44214</v>
      </c>
      <c r="B2001">
        <v>1610928000</v>
      </c>
      <c r="C2001">
        <v>1258.31</v>
      </c>
    </row>
    <row r="2002" spans="1:3" x14ac:dyDescent="0.25">
      <c r="A2002" s="7">
        <v>44215</v>
      </c>
      <c r="B2002">
        <v>1611014400</v>
      </c>
      <c r="C2002">
        <v>1367.65</v>
      </c>
    </row>
    <row r="2003" spans="1:3" x14ac:dyDescent="0.25">
      <c r="A2003" s="7">
        <v>44216</v>
      </c>
      <c r="B2003">
        <v>1611100800</v>
      </c>
      <c r="C2003">
        <v>1377.75</v>
      </c>
    </row>
    <row r="2004" spans="1:3" x14ac:dyDescent="0.25">
      <c r="A2004" s="7">
        <v>44217</v>
      </c>
      <c r="B2004">
        <v>1611187200</v>
      </c>
      <c r="C2004">
        <v>1111.49</v>
      </c>
    </row>
    <row r="2005" spans="1:3" x14ac:dyDescent="0.25">
      <c r="A2005" s="7">
        <v>44218</v>
      </c>
      <c r="B2005">
        <v>1611273600</v>
      </c>
      <c r="C2005">
        <v>1234.56</v>
      </c>
    </row>
    <row r="2006" spans="1:3" x14ac:dyDescent="0.25">
      <c r="A2006" s="7">
        <v>44219</v>
      </c>
      <c r="B2006">
        <v>1611360000</v>
      </c>
      <c r="C2006">
        <v>1234.0999999999999</v>
      </c>
    </row>
    <row r="2007" spans="1:3" x14ac:dyDescent="0.25">
      <c r="A2007" s="7">
        <v>44220</v>
      </c>
      <c r="B2007">
        <v>1611446400</v>
      </c>
      <c r="C2007">
        <v>1392.45</v>
      </c>
    </row>
    <row r="2008" spans="1:3" x14ac:dyDescent="0.25">
      <c r="A2008" s="7">
        <v>44221</v>
      </c>
      <c r="B2008">
        <v>1611532800</v>
      </c>
      <c r="C2008">
        <v>1318.47</v>
      </c>
    </row>
    <row r="2009" spans="1:3" x14ac:dyDescent="0.25">
      <c r="A2009" s="7">
        <v>44222</v>
      </c>
      <c r="B2009">
        <v>1611619200</v>
      </c>
      <c r="C2009">
        <v>1368.22</v>
      </c>
    </row>
    <row r="2010" spans="1:3" x14ac:dyDescent="0.25">
      <c r="A2010" s="7">
        <v>44223</v>
      </c>
      <c r="B2010">
        <v>1611705600</v>
      </c>
      <c r="C2010">
        <v>1241.51</v>
      </c>
    </row>
    <row r="2011" spans="1:3" x14ac:dyDescent="0.25">
      <c r="A2011" s="7">
        <v>44224</v>
      </c>
      <c r="B2011">
        <v>1611792000</v>
      </c>
      <c r="C2011">
        <v>1330.78</v>
      </c>
    </row>
    <row r="2012" spans="1:3" x14ac:dyDescent="0.25">
      <c r="A2012" s="7">
        <v>44225</v>
      </c>
      <c r="B2012">
        <v>1611878400</v>
      </c>
      <c r="C2012">
        <v>1379.13</v>
      </c>
    </row>
    <row r="2013" spans="1:3" x14ac:dyDescent="0.25">
      <c r="A2013" s="7">
        <v>44226</v>
      </c>
      <c r="B2013">
        <v>1611964800</v>
      </c>
      <c r="C2013">
        <v>1379.35</v>
      </c>
    </row>
    <row r="2014" spans="1:3" x14ac:dyDescent="0.25">
      <c r="A2014" s="7">
        <v>44227</v>
      </c>
      <c r="B2014">
        <v>1612051200</v>
      </c>
      <c r="C2014">
        <v>1314.18</v>
      </c>
    </row>
    <row r="2015" spans="1:3" x14ac:dyDescent="0.25">
      <c r="A2015" s="7">
        <v>44228</v>
      </c>
      <c r="B2015">
        <v>1612137600</v>
      </c>
      <c r="C2015">
        <v>1374.57</v>
      </c>
    </row>
    <row r="2016" spans="1:3" x14ac:dyDescent="0.25">
      <c r="A2016" s="7">
        <v>44229</v>
      </c>
      <c r="B2016">
        <v>1612224000</v>
      </c>
      <c r="C2016">
        <v>1513.9</v>
      </c>
    </row>
    <row r="2017" spans="1:3" x14ac:dyDescent="0.25">
      <c r="A2017" s="7">
        <v>44230</v>
      </c>
      <c r="B2017">
        <v>1612310400</v>
      </c>
      <c r="C2017">
        <v>1667.22</v>
      </c>
    </row>
    <row r="2018" spans="1:3" x14ac:dyDescent="0.25">
      <c r="A2018" s="7">
        <v>44231</v>
      </c>
      <c r="B2018">
        <v>1612396800</v>
      </c>
      <c r="C2018">
        <v>1597.44</v>
      </c>
    </row>
    <row r="2019" spans="1:3" x14ac:dyDescent="0.25">
      <c r="A2019" s="7">
        <v>44232</v>
      </c>
      <c r="B2019">
        <v>1612483200</v>
      </c>
      <c r="C2019">
        <v>1721.48</v>
      </c>
    </row>
    <row r="2020" spans="1:3" x14ac:dyDescent="0.25">
      <c r="A2020" s="7">
        <v>44233</v>
      </c>
      <c r="B2020">
        <v>1612569600</v>
      </c>
      <c r="C2020">
        <v>1679.14</v>
      </c>
    </row>
    <row r="2021" spans="1:3" x14ac:dyDescent="0.25">
      <c r="A2021" s="7">
        <v>44234</v>
      </c>
      <c r="B2021">
        <v>1612656000</v>
      </c>
      <c r="C2021">
        <v>1614.64</v>
      </c>
    </row>
    <row r="2022" spans="1:3" x14ac:dyDescent="0.25">
      <c r="A2022" s="7">
        <v>44235</v>
      </c>
      <c r="B2022">
        <v>1612742400</v>
      </c>
      <c r="C2022">
        <v>1752.87</v>
      </c>
    </row>
    <row r="2023" spans="1:3" x14ac:dyDescent="0.25">
      <c r="A2023" s="7">
        <v>44236</v>
      </c>
      <c r="B2023">
        <v>1612828800</v>
      </c>
      <c r="C2023">
        <v>1772.05</v>
      </c>
    </row>
    <row r="2024" spans="1:3" x14ac:dyDescent="0.25">
      <c r="A2024" s="7">
        <v>44237</v>
      </c>
      <c r="B2024">
        <v>1612915200</v>
      </c>
      <c r="C2024">
        <v>1743</v>
      </c>
    </row>
    <row r="2025" spans="1:3" x14ac:dyDescent="0.25">
      <c r="A2025" s="7">
        <v>44238</v>
      </c>
      <c r="B2025">
        <v>1613001600</v>
      </c>
      <c r="C2025">
        <v>1787.69</v>
      </c>
    </row>
    <row r="2026" spans="1:3" x14ac:dyDescent="0.25">
      <c r="A2026" s="7">
        <v>44239</v>
      </c>
      <c r="B2026">
        <v>1613088000</v>
      </c>
      <c r="C2026">
        <v>1844.84</v>
      </c>
    </row>
    <row r="2027" spans="1:3" x14ac:dyDescent="0.25">
      <c r="A2027" s="7">
        <v>44240</v>
      </c>
      <c r="B2027">
        <v>1613174400</v>
      </c>
      <c r="C2027">
        <v>1817.48</v>
      </c>
    </row>
    <row r="2028" spans="1:3" x14ac:dyDescent="0.25">
      <c r="A2028" s="7">
        <v>44241</v>
      </c>
      <c r="B2028">
        <v>1613260800</v>
      </c>
      <c r="C2028">
        <v>1802.96</v>
      </c>
    </row>
    <row r="2029" spans="1:3" x14ac:dyDescent="0.25">
      <c r="A2029" s="7">
        <v>44242</v>
      </c>
      <c r="B2029">
        <v>1613347200</v>
      </c>
      <c r="C2029">
        <v>1779.4</v>
      </c>
    </row>
    <row r="2030" spans="1:3" x14ac:dyDescent="0.25">
      <c r="A2030" s="7">
        <v>44243</v>
      </c>
      <c r="B2030">
        <v>1613433600</v>
      </c>
      <c r="C2030">
        <v>1782.83</v>
      </c>
    </row>
    <row r="2031" spans="1:3" x14ac:dyDescent="0.25">
      <c r="A2031" s="7">
        <v>44244</v>
      </c>
      <c r="B2031">
        <v>1613520000</v>
      </c>
      <c r="C2031">
        <v>1851.14</v>
      </c>
    </row>
    <row r="2032" spans="1:3" x14ac:dyDescent="0.25">
      <c r="A2032" s="7">
        <v>44245</v>
      </c>
      <c r="B2032">
        <v>1613606400</v>
      </c>
      <c r="C2032">
        <v>1939.61</v>
      </c>
    </row>
    <row r="2033" spans="1:3" x14ac:dyDescent="0.25">
      <c r="A2033" s="7">
        <v>44246</v>
      </c>
      <c r="B2033">
        <v>1613692800</v>
      </c>
      <c r="C2033">
        <v>1957.47</v>
      </c>
    </row>
    <row r="2034" spans="1:3" x14ac:dyDescent="0.25">
      <c r="A2034" s="7">
        <v>44247</v>
      </c>
      <c r="B2034">
        <v>1613779200</v>
      </c>
      <c r="C2034">
        <v>1915.12</v>
      </c>
    </row>
    <row r="2035" spans="1:3" x14ac:dyDescent="0.25">
      <c r="A2035" s="7">
        <v>44248</v>
      </c>
      <c r="B2035">
        <v>1613865600</v>
      </c>
      <c r="C2035">
        <v>1935.14</v>
      </c>
    </row>
    <row r="2036" spans="1:3" x14ac:dyDescent="0.25">
      <c r="A2036" s="7">
        <v>44249</v>
      </c>
      <c r="B2036">
        <v>1613952000</v>
      </c>
      <c r="C2036">
        <v>1778.07</v>
      </c>
    </row>
    <row r="2037" spans="1:3" x14ac:dyDescent="0.25">
      <c r="A2037" s="7">
        <v>44250</v>
      </c>
      <c r="B2037">
        <v>1614038400</v>
      </c>
      <c r="C2037">
        <v>1578.19</v>
      </c>
    </row>
    <row r="2038" spans="1:3" x14ac:dyDescent="0.25">
      <c r="A2038" s="7">
        <v>44251</v>
      </c>
      <c r="B2038">
        <v>1614124800</v>
      </c>
      <c r="C2038">
        <v>1625.17</v>
      </c>
    </row>
    <row r="2039" spans="1:3" x14ac:dyDescent="0.25">
      <c r="A2039" s="7">
        <v>44252</v>
      </c>
      <c r="B2039">
        <v>1614211200</v>
      </c>
      <c r="C2039">
        <v>1481.88</v>
      </c>
    </row>
    <row r="2040" spans="1:3" x14ac:dyDescent="0.25">
      <c r="A2040" s="7">
        <v>44253</v>
      </c>
      <c r="B2040">
        <v>1614297600</v>
      </c>
      <c r="C2040">
        <v>1446.1</v>
      </c>
    </row>
    <row r="2041" spans="1:3" x14ac:dyDescent="0.25">
      <c r="A2041" s="7">
        <v>44254</v>
      </c>
      <c r="B2041">
        <v>1614384000</v>
      </c>
      <c r="C2041">
        <v>1460.23</v>
      </c>
    </row>
    <row r="2042" spans="1:3" x14ac:dyDescent="0.25">
      <c r="A2042" s="7">
        <v>44255</v>
      </c>
      <c r="B2042">
        <v>1614470400</v>
      </c>
      <c r="C2042">
        <v>1422.58</v>
      </c>
    </row>
    <row r="2043" spans="1:3" x14ac:dyDescent="0.25">
      <c r="A2043" s="7">
        <v>44256</v>
      </c>
      <c r="B2043">
        <v>1614556800</v>
      </c>
      <c r="C2043">
        <v>1571.49</v>
      </c>
    </row>
    <row r="2044" spans="1:3" x14ac:dyDescent="0.25">
      <c r="A2044" s="7">
        <v>44257</v>
      </c>
      <c r="B2044">
        <v>1614643200</v>
      </c>
      <c r="C2044">
        <v>1488.67</v>
      </c>
    </row>
    <row r="2045" spans="1:3" x14ac:dyDescent="0.25">
      <c r="A2045" s="7">
        <v>44258</v>
      </c>
      <c r="B2045">
        <v>1614729600</v>
      </c>
      <c r="C2045">
        <v>1568.65</v>
      </c>
    </row>
    <row r="2046" spans="1:3" x14ac:dyDescent="0.25">
      <c r="A2046" s="7">
        <v>44259</v>
      </c>
      <c r="B2046">
        <v>1614816000</v>
      </c>
      <c r="C2046">
        <v>1538.37</v>
      </c>
    </row>
    <row r="2047" spans="1:3" x14ac:dyDescent="0.25">
      <c r="A2047" s="7">
        <v>44260</v>
      </c>
      <c r="B2047">
        <v>1614902400</v>
      </c>
      <c r="C2047">
        <v>1529.75</v>
      </c>
    </row>
    <row r="2048" spans="1:3" x14ac:dyDescent="0.25">
      <c r="A2048" s="7">
        <v>44261</v>
      </c>
      <c r="B2048">
        <v>1614988800</v>
      </c>
      <c r="C2048">
        <v>1651.48</v>
      </c>
    </row>
    <row r="2049" spans="1:3" x14ac:dyDescent="0.25">
      <c r="A2049" s="7">
        <v>44262</v>
      </c>
      <c r="B2049">
        <v>1615075200</v>
      </c>
      <c r="C2049">
        <v>1726.33</v>
      </c>
    </row>
    <row r="2050" spans="1:3" x14ac:dyDescent="0.25">
      <c r="A2050" s="7">
        <v>44263</v>
      </c>
      <c r="B2050">
        <v>1615161600</v>
      </c>
      <c r="C2050">
        <v>1834.48</v>
      </c>
    </row>
    <row r="2051" spans="1:3" x14ac:dyDescent="0.25">
      <c r="A2051" s="7">
        <v>44264</v>
      </c>
      <c r="B2051">
        <v>1615248000</v>
      </c>
      <c r="C2051">
        <v>1872.1</v>
      </c>
    </row>
    <row r="2052" spans="1:3" x14ac:dyDescent="0.25">
      <c r="A2052" s="7">
        <v>44265</v>
      </c>
      <c r="B2052">
        <v>1615334400</v>
      </c>
      <c r="C2052">
        <v>1795.63</v>
      </c>
    </row>
    <row r="2053" spans="1:3" x14ac:dyDescent="0.25">
      <c r="A2053" s="7">
        <v>44266</v>
      </c>
      <c r="B2053">
        <v>1615420800</v>
      </c>
      <c r="C2053">
        <v>1827.06</v>
      </c>
    </row>
    <row r="2054" spans="1:3" x14ac:dyDescent="0.25">
      <c r="A2054" s="7">
        <v>44267</v>
      </c>
      <c r="B2054">
        <v>1615507200</v>
      </c>
      <c r="C2054">
        <v>1767.77</v>
      </c>
    </row>
    <row r="2055" spans="1:3" x14ac:dyDescent="0.25">
      <c r="A2055" s="7">
        <v>44268</v>
      </c>
      <c r="B2055">
        <v>1615593600</v>
      </c>
      <c r="C2055">
        <v>1921.18</v>
      </c>
    </row>
    <row r="2056" spans="1:3" x14ac:dyDescent="0.25">
      <c r="A2056" s="7">
        <v>44269</v>
      </c>
      <c r="B2056">
        <v>1615680000</v>
      </c>
      <c r="C2056">
        <v>1848.69</v>
      </c>
    </row>
    <row r="2057" spans="1:3" x14ac:dyDescent="0.25">
      <c r="A2057" s="7">
        <v>44270</v>
      </c>
      <c r="B2057">
        <v>1615766400</v>
      </c>
      <c r="C2057">
        <v>1794.83</v>
      </c>
    </row>
    <row r="2058" spans="1:3" x14ac:dyDescent="0.25">
      <c r="A2058" s="7">
        <v>44271</v>
      </c>
      <c r="B2058">
        <v>1615852800</v>
      </c>
      <c r="C2058">
        <v>1805.64</v>
      </c>
    </row>
    <row r="2059" spans="1:3" x14ac:dyDescent="0.25">
      <c r="A2059" s="7">
        <v>44272</v>
      </c>
      <c r="B2059">
        <v>1615939200</v>
      </c>
      <c r="C2059">
        <v>1823.03</v>
      </c>
    </row>
    <row r="2060" spans="1:3" x14ac:dyDescent="0.25">
      <c r="A2060" s="7">
        <v>44273</v>
      </c>
      <c r="B2060">
        <v>1616025600</v>
      </c>
      <c r="C2060">
        <v>1776.16</v>
      </c>
    </row>
    <row r="2061" spans="1:3" x14ac:dyDescent="0.25">
      <c r="A2061" s="7">
        <v>44274</v>
      </c>
      <c r="B2061">
        <v>1616112000</v>
      </c>
      <c r="C2061">
        <v>1809.76</v>
      </c>
    </row>
    <row r="2062" spans="1:3" x14ac:dyDescent="0.25">
      <c r="A2062" s="7">
        <v>44275</v>
      </c>
      <c r="B2062">
        <v>1616198400</v>
      </c>
      <c r="C2062">
        <v>1805.49</v>
      </c>
    </row>
    <row r="2063" spans="1:3" x14ac:dyDescent="0.25">
      <c r="A2063" s="7">
        <v>44276</v>
      </c>
      <c r="B2063">
        <v>1616284800</v>
      </c>
      <c r="C2063">
        <v>1783.94</v>
      </c>
    </row>
    <row r="2064" spans="1:3" x14ac:dyDescent="0.25">
      <c r="A2064" s="7">
        <v>44277</v>
      </c>
      <c r="B2064">
        <v>1616371200</v>
      </c>
      <c r="C2064">
        <v>1682.05</v>
      </c>
    </row>
    <row r="2065" spans="1:3" x14ac:dyDescent="0.25">
      <c r="A2065" s="7">
        <v>44278</v>
      </c>
      <c r="B2065">
        <v>1616457600</v>
      </c>
      <c r="C2065">
        <v>1668.69</v>
      </c>
    </row>
    <row r="2066" spans="1:3" x14ac:dyDescent="0.25">
      <c r="A2066" s="7">
        <v>44279</v>
      </c>
      <c r="B2066">
        <v>1616544000</v>
      </c>
      <c r="C2066">
        <v>1583.24</v>
      </c>
    </row>
    <row r="2067" spans="1:3" x14ac:dyDescent="0.25">
      <c r="A2067" s="7">
        <v>44280</v>
      </c>
      <c r="B2067">
        <v>1616630400</v>
      </c>
      <c r="C2067">
        <v>1588.34</v>
      </c>
    </row>
    <row r="2068" spans="1:3" x14ac:dyDescent="0.25">
      <c r="A2068" s="7">
        <v>44281</v>
      </c>
      <c r="B2068">
        <v>1616716800</v>
      </c>
      <c r="C2068">
        <v>1699.89</v>
      </c>
    </row>
    <row r="2069" spans="1:3" x14ac:dyDescent="0.25">
      <c r="A2069" s="7">
        <v>44282</v>
      </c>
      <c r="B2069">
        <v>1616803200</v>
      </c>
      <c r="C2069">
        <v>1713.94</v>
      </c>
    </row>
    <row r="2070" spans="1:3" x14ac:dyDescent="0.25">
      <c r="A2070" s="7">
        <v>44283</v>
      </c>
      <c r="B2070">
        <v>1616889600</v>
      </c>
      <c r="C2070">
        <v>1686.74</v>
      </c>
    </row>
    <row r="2071" spans="1:3" x14ac:dyDescent="0.25">
      <c r="A2071" s="7">
        <v>44284</v>
      </c>
      <c r="B2071">
        <v>1616976000</v>
      </c>
      <c r="C2071">
        <v>1816.48</v>
      </c>
    </row>
    <row r="2072" spans="1:3" x14ac:dyDescent="0.25">
      <c r="A2072" s="7">
        <v>44285</v>
      </c>
      <c r="B2072">
        <v>1617062400</v>
      </c>
      <c r="C2072">
        <v>1841.4</v>
      </c>
    </row>
    <row r="2073" spans="1:3" x14ac:dyDescent="0.25">
      <c r="A2073" s="7">
        <v>44286</v>
      </c>
      <c r="B2073">
        <v>1617148800</v>
      </c>
      <c r="C2073">
        <v>1919.08</v>
      </c>
    </row>
    <row r="2074" spans="1:3" x14ac:dyDescent="0.25">
      <c r="A2074" s="7">
        <v>44287</v>
      </c>
      <c r="B2074">
        <v>1617235200</v>
      </c>
      <c r="C2074">
        <v>1967.67</v>
      </c>
    </row>
    <row r="2075" spans="1:3" x14ac:dyDescent="0.25">
      <c r="A2075" s="7">
        <v>44288</v>
      </c>
      <c r="B2075">
        <v>1617321600</v>
      </c>
      <c r="C2075">
        <v>2134.46</v>
      </c>
    </row>
    <row r="2076" spans="1:3" x14ac:dyDescent="0.25">
      <c r="A2076" s="7">
        <v>44289</v>
      </c>
      <c r="B2076">
        <v>1617408000</v>
      </c>
      <c r="C2076">
        <v>2009.19</v>
      </c>
    </row>
    <row r="2077" spans="1:3" x14ac:dyDescent="0.25">
      <c r="A2077" s="7">
        <v>44290</v>
      </c>
      <c r="B2077">
        <v>1617494400</v>
      </c>
      <c r="C2077">
        <v>2076.62</v>
      </c>
    </row>
    <row r="2078" spans="1:3" x14ac:dyDescent="0.25">
      <c r="A2078" s="7">
        <v>44291</v>
      </c>
      <c r="B2078">
        <v>1617580800</v>
      </c>
      <c r="C2078">
        <v>2107.73</v>
      </c>
    </row>
    <row r="2079" spans="1:3" x14ac:dyDescent="0.25">
      <c r="A2079" s="7">
        <v>44292</v>
      </c>
      <c r="B2079">
        <v>1617667200</v>
      </c>
      <c r="C2079">
        <v>2112.29</v>
      </c>
    </row>
    <row r="2080" spans="1:3" x14ac:dyDescent="0.25">
      <c r="A2080" s="7">
        <v>44293</v>
      </c>
      <c r="B2080">
        <v>1617753600</v>
      </c>
      <c r="C2080">
        <v>1964.18</v>
      </c>
    </row>
    <row r="2081" spans="1:3" x14ac:dyDescent="0.25">
      <c r="A2081" s="7">
        <v>44294</v>
      </c>
      <c r="B2081">
        <v>1617840000</v>
      </c>
      <c r="C2081">
        <v>2081.11</v>
      </c>
    </row>
    <row r="2082" spans="1:3" x14ac:dyDescent="0.25">
      <c r="A2082" s="7">
        <v>44295</v>
      </c>
      <c r="B2082">
        <v>1617926400</v>
      </c>
      <c r="C2082">
        <v>2066.5500000000002</v>
      </c>
    </row>
    <row r="2083" spans="1:3" x14ac:dyDescent="0.25">
      <c r="A2083" s="7">
        <v>44296</v>
      </c>
      <c r="B2083">
        <v>1618012800</v>
      </c>
      <c r="C2083">
        <v>2133.8200000000002</v>
      </c>
    </row>
    <row r="2084" spans="1:3" x14ac:dyDescent="0.25">
      <c r="A2084" s="7">
        <v>44297</v>
      </c>
      <c r="B2084">
        <v>1618099200</v>
      </c>
      <c r="C2084">
        <v>2150.54</v>
      </c>
    </row>
    <row r="2085" spans="1:3" x14ac:dyDescent="0.25">
      <c r="A2085" s="7">
        <v>44298</v>
      </c>
      <c r="B2085">
        <v>1618185600</v>
      </c>
      <c r="C2085">
        <v>2137.79</v>
      </c>
    </row>
    <row r="2086" spans="1:3" x14ac:dyDescent="0.25">
      <c r="A2086" s="7">
        <v>44299</v>
      </c>
      <c r="B2086">
        <v>1618272000</v>
      </c>
      <c r="C2086">
        <v>2298.66</v>
      </c>
    </row>
    <row r="2087" spans="1:3" x14ac:dyDescent="0.25">
      <c r="A2087" s="7">
        <v>44300</v>
      </c>
      <c r="B2087">
        <v>1618358400</v>
      </c>
      <c r="C2087">
        <v>2431.86</v>
      </c>
    </row>
    <row r="2088" spans="1:3" x14ac:dyDescent="0.25">
      <c r="A2088" s="7">
        <v>44301</v>
      </c>
      <c r="B2088">
        <v>1618444800</v>
      </c>
      <c r="C2088">
        <v>2517.08</v>
      </c>
    </row>
    <row r="2089" spans="1:3" x14ac:dyDescent="0.25">
      <c r="A2089" s="7">
        <v>44302</v>
      </c>
      <c r="B2089">
        <v>1618531200</v>
      </c>
      <c r="C2089">
        <v>2430.91</v>
      </c>
    </row>
    <row r="2090" spans="1:3" x14ac:dyDescent="0.25">
      <c r="A2090" s="7">
        <v>44303</v>
      </c>
      <c r="B2090">
        <v>1618617600</v>
      </c>
      <c r="C2090">
        <v>2318.0100000000002</v>
      </c>
    </row>
    <row r="2091" spans="1:3" x14ac:dyDescent="0.25">
      <c r="A2091" s="7">
        <v>44304</v>
      </c>
      <c r="B2091">
        <v>1618704000</v>
      </c>
      <c r="C2091">
        <v>2240.96</v>
      </c>
    </row>
    <row r="2092" spans="1:3" x14ac:dyDescent="0.25">
      <c r="A2092" s="7">
        <v>44305</v>
      </c>
      <c r="B2092">
        <v>1618790400</v>
      </c>
      <c r="C2092">
        <v>2163.36</v>
      </c>
    </row>
    <row r="2093" spans="1:3" x14ac:dyDescent="0.25">
      <c r="A2093" s="7">
        <v>44306</v>
      </c>
      <c r="B2093">
        <v>1618876800</v>
      </c>
      <c r="C2093">
        <v>2332.4499999999998</v>
      </c>
    </row>
    <row r="2094" spans="1:3" x14ac:dyDescent="0.25">
      <c r="A2094" s="7">
        <v>44307</v>
      </c>
      <c r="B2094">
        <v>1618963200</v>
      </c>
      <c r="C2094">
        <v>2357.59</v>
      </c>
    </row>
    <row r="2095" spans="1:3" x14ac:dyDescent="0.25">
      <c r="A2095" s="7">
        <v>44308</v>
      </c>
      <c r="B2095">
        <v>1619049600</v>
      </c>
      <c r="C2095">
        <v>2410.48</v>
      </c>
    </row>
    <row r="2096" spans="1:3" x14ac:dyDescent="0.25">
      <c r="A2096" s="7">
        <v>44309</v>
      </c>
      <c r="B2096">
        <v>1619136000</v>
      </c>
      <c r="C2096">
        <v>2369.67</v>
      </c>
    </row>
    <row r="2097" spans="1:3" x14ac:dyDescent="0.25">
      <c r="A2097" s="7">
        <v>44310</v>
      </c>
      <c r="B2097">
        <v>1619222400</v>
      </c>
      <c r="C2097">
        <v>2216.56</v>
      </c>
    </row>
    <row r="2098" spans="1:3" x14ac:dyDescent="0.25">
      <c r="A2098" s="7">
        <v>44311</v>
      </c>
      <c r="B2098">
        <v>1619308800</v>
      </c>
      <c r="C2098">
        <v>2322.14</v>
      </c>
    </row>
    <row r="2099" spans="1:3" x14ac:dyDescent="0.25">
      <c r="A2099" s="7">
        <v>44312</v>
      </c>
      <c r="B2099">
        <v>1619395200</v>
      </c>
      <c r="C2099">
        <v>2534.9</v>
      </c>
    </row>
    <row r="2100" spans="1:3" x14ac:dyDescent="0.25">
      <c r="A2100" s="7">
        <v>44313</v>
      </c>
      <c r="B2100">
        <v>1619481600</v>
      </c>
      <c r="C2100">
        <v>2667.93</v>
      </c>
    </row>
    <row r="2101" spans="1:3" x14ac:dyDescent="0.25">
      <c r="A2101" s="7">
        <v>44314</v>
      </c>
      <c r="B2101">
        <v>1619568000</v>
      </c>
      <c r="C2101">
        <v>2750.91</v>
      </c>
    </row>
    <row r="2102" spans="1:3" x14ac:dyDescent="0.25">
      <c r="A2102" s="7">
        <v>44315</v>
      </c>
      <c r="B2102">
        <v>1619654400</v>
      </c>
      <c r="C2102">
        <v>2758.46</v>
      </c>
    </row>
    <row r="2103" spans="1:3" x14ac:dyDescent="0.25">
      <c r="A2103" s="7">
        <v>44316</v>
      </c>
      <c r="B2103">
        <v>1619740800</v>
      </c>
      <c r="C2103">
        <v>2775.96</v>
      </c>
    </row>
    <row r="2104" spans="1:3" x14ac:dyDescent="0.25">
      <c r="A2104" s="7">
        <v>44317</v>
      </c>
      <c r="B2104">
        <v>1619827200</v>
      </c>
      <c r="C2104">
        <v>2947.8</v>
      </c>
    </row>
    <row r="2105" spans="1:3" x14ac:dyDescent="0.25">
      <c r="A2105" s="7">
        <v>44318</v>
      </c>
      <c r="B2105">
        <v>1619913600</v>
      </c>
      <c r="C2105">
        <v>2954.22</v>
      </c>
    </row>
    <row r="2106" spans="1:3" x14ac:dyDescent="0.25">
      <c r="A2106" s="7">
        <v>44319</v>
      </c>
      <c r="B2106">
        <v>1620000000</v>
      </c>
      <c r="C2106">
        <v>3432.21</v>
      </c>
    </row>
    <row r="2107" spans="1:3" x14ac:dyDescent="0.25">
      <c r="A2107" s="7">
        <v>44320</v>
      </c>
      <c r="B2107">
        <v>1620086400</v>
      </c>
      <c r="C2107">
        <v>3241.09</v>
      </c>
    </row>
    <row r="2108" spans="1:3" x14ac:dyDescent="0.25">
      <c r="A2108" s="7">
        <v>44321</v>
      </c>
      <c r="B2108">
        <v>1620172800</v>
      </c>
      <c r="C2108">
        <v>3522.18</v>
      </c>
    </row>
    <row r="2109" spans="1:3" x14ac:dyDescent="0.25">
      <c r="A2109" s="7">
        <v>44322</v>
      </c>
      <c r="B2109">
        <v>1620259200</v>
      </c>
      <c r="C2109">
        <v>3491.74</v>
      </c>
    </row>
    <row r="2110" spans="1:3" x14ac:dyDescent="0.25">
      <c r="A2110" s="7">
        <v>44323</v>
      </c>
      <c r="B2110">
        <v>1620345600</v>
      </c>
      <c r="C2110">
        <v>3483.96</v>
      </c>
    </row>
    <row r="2111" spans="1:3" x14ac:dyDescent="0.25">
      <c r="A2111" s="7">
        <v>44324</v>
      </c>
      <c r="B2111">
        <v>1620432000</v>
      </c>
      <c r="C2111">
        <v>3916.25</v>
      </c>
    </row>
    <row r="2112" spans="1:3" x14ac:dyDescent="0.25">
      <c r="A2112" s="7">
        <v>44325</v>
      </c>
      <c r="B2112">
        <v>1620518400</v>
      </c>
      <c r="C2112">
        <v>3927.06</v>
      </c>
    </row>
    <row r="2113" spans="1:3" x14ac:dyDescent="0.25">
      <c r="A2113" s="7">
        <v>44326</v>
      </c>
      <c r="B2113">
        <v>1620604800</v>
      </c>
      <c r="C2113">
        <v>3946.42</v>
      </c>
    </row>
    <row r="2114" spans="1:3" x14ac:dyDescent="0.25">
      <c r="A2114" s="7">
        <v>44327</v>
      </c>
      <c r="B2114">
        <v>1620691200</v>
      </c>
      <c r="C2114">
        <v>4181.28</v>
      </c>
    </row>
    <row r="2115" spans="1:3" x14ac:dyDescent="0.25">
      <c r="A2115" s="7">
        <v>44328</v>
      </c>
      <c r="B2115">
        <v>1620777600</v>
      </c>
      <c r="C2115">
        <v>3811.29</v>
      </c>
    </row>
    <row r="2116" spans="1:3" x14ac:dyDescent="0.25">
      <c r="A2116" s="7">
        <v>44329</v>
      </c>
      <c r="B2116">
        <v>1620864000</v>
      </c>
      <c r="C2116">
        <v>3718.99</v>
      </c>
    </row>
    <row r="2117" spans="1:3" x14ac:dyDescent="0.25">
      <c r="A2117" s="7">
        <v>44330</v>
      </c>
      <c r="B2117">
        <v>1620950400</v>
      </c>
      <c r="C2117">
        <v>4087.02</v>
      </c>
    </row>
    <row r="2118" spans="1:3" x14ac:dyDescent="0.25">
      <c r="A2118" s="7">
        <v>44331</v>
      </c>
      <c r="B2118">
        <v>1621036800</v>
      </c>
      <c r="C2118">
        <v>3644.04</v>
      </c>
    </row>
    <row r="2119" spans="1:3" x14ac:dyDescent="0.25">
      <c r="A2119" s="7">
        <v>44332</v>
      </c>
      <c r="B2119">
        <v>1621123200</v>
      </c>
      <c r="C2119">
        <v>3586.18</v>
      </c>
    </row>
    <row r="2120" spans="1:3" x14ac:dyDescent="0.25">
      <c r="A2120" s="7">
        <v>44333</v>
      </c>
      <c r="B2120">
        <v>1621209600</v>
      </c>
      <c r="C2120">
        <v>3280.73</v>
      </c>
    </row>
    <row r="2121" spans="1:3" x14ac:dyDescent="0.25">
      <c r="A2121" s="7">
        <v>44334</v>
      </c>
      <c r="B2121">
        <v>1621296000</v>
      </c>
      <c r="C2121">
        <v>3377.65</v>
      </c>
    </row>
    <row r="2122" spans="1:3" x14ac:dyDescent="0.25">
      <c r="A2122" s="7">
        <v>44335</v>
      </c>
      <c r="B2122">
        <v>1621382400</v>
      </c>
      <c r="C2122">
        <v>2442.89</v>
      </c>
    </row>
    <row r="2123" spans="1:3" x14ac:dyDescent="0.25">
      <c r="A2123" s="7">
        <v>44336</v>
      </c>
      <c r="B2123">
        <v>1621468800</v>
      </c>
      <c r="C2123">
        <v>2772.84</v>
      </c>
    </row>
    <row r="2124" spans="1:3" x14ac:dyDescent="0.25">
      <c r="A2124" s="7">
        <v>44337</v>
      </c>
      <c r="B2124">
        <v>1621555200</v>
      </c>
      <c r="C2124">
        <v>2435.86</v>
      </c>
    </row>
    <row r="2125" spans="1:3" x14ac:dyDescent="0.25">
      <c r="A2125" s="7">
        <v>44338</v>
      </c>
      <c r="B2125">
        <v>1621641600</v>
      </c>
      <c r="C2125">
        <v>2297.0300000000002</v>
      </c>
    </row>
    <row r="2126" spans="1:3" x14ac:dyDescent="0.25">
      <c r="A2126" s="7">
        <v>44339</v>
      </c>
      <c r="B2126">
        <v>1621728000</v>
      </c>
      <c r="C2126">
        <v>2098.5700000000002</v>
      </c>
    </row>
    <row r="2127" spans="1:3" x14ac:dyDescent="0.25">
      <c r="A2127" s="7">
        <v>44340</v>
      </c>
      <c r="B2127">
        <v>1621814400</v>
      </c>
      <c r="C2127">
        <v>2648.77</v>
      </c>
    </row>
    <row r="2128" spans="1:3" x14ac:dyDescent="0.25">
      <c r="A2128" s="7">
        <v>44341</v>
      </c>
      <c r="B2128">
        <v>1621900800</v>
      </c>
      <c r="C2128">
        <v>2707.49</v>
      </c>
    </row>
    <row r="2129" spans="1:3" x14ac:dyDescent="0.25">
      <c r="A2129" s="7">
        <v>44342</v>
      </c>
      <c r="B2129">
        <v>1621987200</v>
      </c>
      <c r="C2129">
        <v>2888.94</v>
      </c>
    </row>
    <row r="2130" spans="1:3" x14ac:dyDescent="0.25">
      <c r="A2130" s="7">
        <v>44343</v>
      </c>
      <c r="B2130">
        <v>1622073600</v>
      </c>
      <c r="C2130">
        <v>2742.48</v>
      </c>
    </row>
    <row r="2131" spans="1:3" x14ac:dyDescent="0.25">
      <c r="A2131" s="7">
        <v>44344</v>
      </c>
      <c r="B2131">
        <v>1622160000</v>
      </c>
      <c r="C2131">
        <v>2412.36</v>
      </c>
    </row>
    <row r="2132" spans="1:3" x14ac:dyDescent="0.25">
      <c r="A2132" s="7">
        <v>44345</v>
      </c>
      <c r="B2132">
        <v>1622246400</v>
      </c>
      <c r="C2132">
        <v>2278.58</v>
      </c>
    </row>
    <row r="2133" spans="1:3" x14ac:dyDescent="0.25">
      <c r="A2133" s="7">
        <v>44346</v>
      </c>
      <c r="B2133">
        <v>1622332800</v>
      </c>
      <c r="C2133">
        <v>2386.91</v>
      </c>
    </row>
    <row r="2134" spans="1:3" x14ac:dyDescent="0.25">
      <c r="A2134" s="7">
        <v>44347</v>
      </c>
      <c r="B2134">
        <v>1622419200</v>
      </c>
      <c r="C2134">
        <v>2707.38</v>
      </c>
    </row>
    <row r="2135" spans="1:3" x14ac:dyDescent="0.25">
      <c r="A2135" s="7">
        <v>44348</v>
      </c>
      <c r="B2135">
        <v>1622505600</v>
      </c>
      <c r="C2135">
        <v>2634.23</v>
      </c>
    </row>
    <row r="2136" spans="1:3" x14ac:dyDescent="0.25">
      <c r="A2136" s="7">
        <v>44349</v>
      </c>
      <c r="B2136">
        <v>1622592000</v>
      </c>
      <c r="C2136">
        <v>2706.52</v>
      </c>
    </row>
    <row r="2137" spans="1:3" x14ac:dyDescent="0.25">
      <c r="A2137" s="7">
        <v>44350</v>
      </c>
      <c r="B2137">
        <v>1622678400</v>
      </c>
      <c r="C2137">
        <v>2856.01</v>
      </c>
    </row>
    <row r="2138" spans="1:3" x14ac:dyDescent="0.25">
      <c r="A2138" s="7">
        <v>44351</v>
      </c>
      <c r="B2138">
        <v>1622764800</v>
      </c>
      <c r="C2138">
        <v>2691.17</v>
      </c>
    </row>
    <row r="2139" spans="1:3" x14ac:dyDescent="0.25">
      <c r="A2139" s="7">
        <v>44352</v>
      </c>
      <c r="B2139">
        <v>1622851200</v>
      </c>
      <c r="C2139">
        <v>2629.76</v>
      </c>
    </row>
    <row r="2140" spans="1:3" x14ac:dyDescent="0.25">
      <c r="A2140" s="7">
        <v>44353</v>
      </c>
      <c r="B2140">
        <v>1622937600</v>
      </c>
      <c r="C2140">
        <v>2710.99</v>
      </c>
    </row>
    <row r="2141" spans="1:3" x14ac:dyDescent="0.25">
      <c r="A2141" s="7">
        <v>44354</v>
      </c>
      <c r="B2141">
        <v>1623024000</v>
      </c>
      <c r="C2141">
        <v>2593.12</v>
      </c>
    </row>
    <row r="2142" spans="1:3" x14ac:dyDescent="0.25">
      <c r="A2142" s="7">
        <v>44355</v>
      </c>
      <c r="B2142">
        <v>1623110400</v>
      </c>
      <c r="C2142">
        <v>2509.23</v>
      </c>
    </row>
    <row r="2143" spans="1:3" x14ac:dyDescent="0.25">
      <c r="A2143" s="7">
        <v>44356</v>
      </c>
      <c r="B2143">
        <v>1623196800</v>
      </c>
      <c r="C2143">
        <v>2610.64</v>
      </c>
    </row>
    <row r="2144" spans="1:3" x14ac:dyDescent="0.25">
      <c r="A2144" s="7">
        <v>44357</v>
      </c>
      <c r="B2144">
        <v>1623283200</v>
      </c>
      <c r="C2144">
        <v>2471.56</v>
      </c>
    </row>
    <row r="2145" spans="1:3" x14ac:dyDescent="0.25">
      <c r="A2145" s="7">
        <v>44358</v>
      </c>
      <c r="B2145">
        <v>1623369600</v>
      </c>
      <c r="C2145">
        <v>2355.09</v>
      </c>
    </row>
    <row r="2146" spans="1:3" x14ac:dyDescent="0.25">
      <c r="A2146" s="7">
        <v>44359</v>
      </c>
      <c r="B2146">
        <v>1623456000</v>
      </c>
      <c r="C2146">
        <v>2369.62</v>
      </c>
    </row>
    <row r="2147" spans="1:3" x14ac:dyDescent="0.25">
      <c r="A2147" s="7">
        <v>44360</v>
      </c>
      <c r="B2147">
        <v>1623542400</v>
      </c>
      <c r="C2147">
        <v>2509.6999999999998</v>
      </c>
    </row>
    <row r="2148" spans="1:3" x14ac:dyDescent="0.25">
      <c r="A2148" s="7">
        <v>44361</v>
      </c>
      <c r="B2148">
        <v>1623628800</v>
      </c>
      <c r="C2148">
        <v>2582.12</v>
      </c>
    </row>
    <row r="2149" spans="1:3" x14ac:dyDescent="0.25">
      <c r="A2149" s="7">
        <v>44362</v>
      </c>
      <c r="B2149">
        <v>1623715200</v>
      </c>
      <c r="C2149">
        <v>2543.6</v>
      </c>
    </row>
    <row r="2150" spans="1:3" x14ac:dyDescent="0.25">
      <c r="A2150" s="7">
        <v>44363</v>
      </c>
      <c r="B2150">
        <v>1623801600</v>
      </c>
      <c r="C2150">
        <v>2367.6999999999998</v>
      </c>
    </row>
    <row r="2151" spans="1:3" x14ac:dyDescent="0.25">
      <c r="A2151" s="7">
        <v>44364</v>
      </c>
      <c r="B2151">
        <v>1623888000</v>
      </c>
      <c r="C2151">
        <v>2372.31</v>
      </c>
    </row>
    <row r="2152" spans="1:3" x14ac:dyDescent="0.25">
      <c r="A2152" s="7">
        <v>44365</v>
      </c>
      <c r="B2152">
        <v>1623974400</v>
      </c>
      <c r="C2152">
        <v>2233.5700000000002</v>
      </c>
    </row>
    <row r="2153" spans="1:3" x14ac:dyDescent="0.25">
      <c r="A2153" s="7">
        <v>44366</v>
      </c>
      <c r="B2153">
        <v>1624060800</v>
      </c>
      <c r="C2153">
        <v>2166.61</v>
      </c>
    </row>
    <row r="2154" spans="1:3" x14ac:dyDescent="0.25">
      <c r="A2154" s="7">
        <v>44367</v>
      </c>
      <c r="B2154">
        <v>1624147200</v>
      </c>
      <c r="C2154">
        <v>2243.6</v>
      </c>
    </row>
    <row r="2155" spans="1:3" x14ac:dyDescent="0.25">
      <c r="A2155" s="7">
        <v>44368</v>
      </c>
      <c r="B2155">
        <v>1624233600</v>
      </c>
      <c r="C2155">
        <v>1887.89</v>
      </c>
    </row>
    <row r="2156" spans="1:3" x14ac:dyDescent="0.25">
      <c r="A2156" s="7">
        <v>44369</v>
      </c>
      <c r="B2156">
        <v>1624320000</v>
      </c>
      <c r="C2156">
        <v>1880.83</v>
      </c>
    </row>
    <row r="2157" spans="1:3" x14ac:dyDescent="0.25">
      <c r="A2157" s="7">
        <v>44370</v>
      </c>
      <c r="B2157">
        <v>1624406400</v>
      </c>
      <c r="C2157">
        <v>1967.95</v>
      </c>
    </row>
    <row r="2158" spans="1:3" x14ac:dyDescent="0.25">
      <c r="A2158" s="7">
        <v>44371</v>
      </c>
      <c r="B2158">
        <v>1624492800</v>
      </c>
      <c r="C2158">
        <v>1989.01</v>
      </c>
    </row>
    <row r="2159" spans="1:3" x14ac:dyDescent="0.25">
      <c r="A2159" s="7">
        <v>44372</v>
      </c>
      <c r="B2159">
        <v>1624579200</v>
      </c>
      <c r="C2159">
        <v>1810.27</v>
      </c>
    </row>
    <row r="2160" spans="1:3" x14ac:dyDescent="0.25">
      <c r="A2160" s="7">
        <v>44373</v>
      </c>
      <c r="B2160">
        <v>1624665600</v>
      </c>
      <c r="C2160">
        <v>1830.94</v>
      </c>
    </row>
    <row r="2161" spans="1:3" x14ac:dyDescent="0.25">
      <c r="A2161" s="7">
        <v>44374</v>
      </c>
      <c r="B2161">
        <v>1624752000</v>
      </c>
      <c r="C2161">
        <v>1983.33</v>
      </c>
    </row>
    <row r="2162" spans="1:3" x14ac:dyDescent="0.25">
      <c r="A2162" s="7">
        <v>44375</v>
      </c>
      <c r="B2162">
        <v>1624838400</v>
      </c>
      <c r="C2162">
        <v>2083.8000000000002</v>
      </c>
    </row>
    <row r="2163" spans="1:3" x14ac:dyDescent="0.25">
      <c r="A2163" s="7">
        <v>44376</v>
      </c>
      <c r="B2163">
        <v>1624924800</v>
      </c>
      <c r="C2163">
        <v>2165.61</v>
      </c>
    </row>
    <row r="2164" spans="1:3" x14ac:dyDescent="0.25">
      <c r="A2164" s="7">
        <v>44377</v>
      </c>
      <c r="B2164">
        <v>1625011200</v>
      </c>
      <c r="C2164">
        <v>2276.14</v>
      </c>
    </row>
    <row r="2165" spans="1:3" x14ac:dyDescent="0.25">
      <c r="A2165" s="7">
        <v>44378</v>
      </c>
      <c r="B2165">
        <v>1625097600</v>
      </c>
      <c r="C2165">
        <v>2109.29</v>
      </c>
    </row>
    <row r="2166" spans="1:3" x14ac:dyDescent="0.25">
      <c r="A2166" s="7">
        <v>44379</v>
      </c>
      <c r="B2166">
        <v>1625184000</v>
      </c>
      <c r="C2166">
        <v>2155.65</v>
      </c>
    </row>
    <row r="2167" spans="1:3" x14ac:dyDescent="0.25">
      <c r="A2167" s="7">
        <v>44380</v>
      </c>
      <c r="B2167">
        <v>1625270400</v>
      </c>
      <c r="C2167">
        <v>2227.1799999999998</v>
      </c>
    </row>
    <row r="2168" spans="1:3" x14ac:dyDescent="0.25">
      <c r="A2168" s="7">
        <v>44381</v>
      </c>
      <c r="B2168">
        <v>1625356800</v>
      </c>
      <c r="C2168">
        <v>2323.27</v>
      </c>
    </row>
    <row r="2169" spans="1:3" x14ac:dyDescent="0.25">
      <c r="A2169" s="7">
        <v>44382</v>
      </c>
      <c r="B2169">
        <v>1625443200</v>
      </c>
      <c r="C2169">
        <v>2196.71</v>
      </c>
    </row>
    <row r="2170" spans="1:3" x14ac:dyDescent="0.25">
      <c r="A2170" s="7">
        <v>44383</v>
      </c>
      <c r="B2170">
        <v>1625529600</v>
      </c>
      <c r="C2170">
        <v>2322.63</v>
      </c>
    </row>
    <row r="2171" spans="1:3" x14ac:dyDescent="0.25">
      <c r="A2171" s="7">
        <v>44384</v>
      </c>
      <c r="B2171">
        <v>1625616000</v>
      </c>
      <c r="C2171">
        <v>2317.12</v>
      </c>
    </row>
    <row r="2172" spans="1:3" x14ac:dyDescent="0.25">
      <c r="A2172" s="7">
        <v>44385</v>
      </c>
      <c r="B2172">
        <v>1625702400</v>
      </c>
      <c r="C2172">
        <v>2114.5100000000002</v>
      </c>
    </row>
    <row r="2173" spans="1:3" x14ac:dyDescent="0.25">
      <c r="A2173" s="7">
        <v>44386</v>
      </c>
      <c r="B2173">
        <v>1625788800</v>
      </c>
      <c r="C2173">
        <v>2145.67</v>
      </c>
    </row>
    <row r="2174" spans="1:3" x14ac:dyDescent="0.25">
      <c r="A2174" s="7">
        <v>44387</v>
      </c>
      <c r="B2174">
        <v>1625875200</v>
      </c>
      <c r="C2174">
        <v>2110.4699999999998</v>
      </c>
    </row>
    <row r="2175" spans="1:3" x14ac:dyDescent="0.25">
      <c r="A2175" s="7">
        <v>44388</v>
      </c>
      <c r="B2175">
        <v>1625961600</v>
      </c>
      <c r="C2175">
        <v>2140.4499999999998</v>
      </c>
    </row>
    <row r="2176" spans="1:3" x14ac:dyDescent="0.25">
      <c r="A2176" s="7">
        <v>44389</v>
      </c>
      <c r="B2176">
        <v>1626048000</v>
      </c>
      <c r="C2176">
        <v>2032.88</v>
      </c>
    </row>
    <row r="2177" spans="1:3" x14ac:dyDescent="0.25">
      <c r="A2177" s="7">
        <v>44390</v>
      </c>
      <c r="B2177">
        <v>1626134400</v>
      </c>
      <c r="C2177">
        <v>1940.61</v>
      </c>
    </row>
    <row r="2178" spans="1:3" x14ac:dyDescent="0.25">
      <c r="A2178" s="7">
        <v>44391</v>
      </c>
      <c r="B2178">
        <v>1626220800</v>
      </c>
      <c r="C2178">
        <v>1994.22</v>
      </c>
    </row>
    <row r="2179" spans="1:3" x14ac:dyDescent="0.25">
      <c r="A2179" s="7">
        <v>44392</v>
      </c>
      <c r="B2179">
        <v>1626307200</v>
      </c>
      <c r="C2179">
        <v>1918.17</v>
      </c>
    </row>
    <row r="2180" spans="1:3" x14ac:dyDescent="0.25">
      <c r="A2180" s="7">
        <v>44393</v>
      </c>
      <c r="B2180">
        <v>1626393600</v>
      </c>
      <c r="C2180">
        <v>1877.05</v>
      </c>
    </row>
    <row r="2181" spans="1:3" x14ac:dyDescent="0.25">
      <c r="A2181" s="7">
        <v>44394</v>
      </c>
      <c r="B2181">
        <v>1626480000</v>
      </c>
      <c r="C2181">
        <v>1899.96</v>
      </c>
    </row>
    <row r="2182" spans="1:3" x14ac:dyDescent="0.25">
      <c r="A2182" s="7">
        <v>44395</v>
      </c>
      <c r="B2182">
        <v>1626566400</v>
      </c>
      <c r="C2182">
        <v>1891.96</v>
      </c>
    </row>
    <row r="2183" spans="1:3" x14ac:dyDescent="0.25">
      <c r="A2183" s="7">
        <v>44396</v>
      </c>
      <c r="B2183">
        <v>1626652800</v>
      </c>
      <c r="C2183">
        <v>1818.6</v>
      </c>
    </row>
    <row r="2184" spans="1:3" x14ac:dyDescent="0.25">
      <c r="A2184" s="7">
        <v>44397</v>
      </c>
      <c r="B2184">
        <v>1626739200</v>
      </c>
      <c r="C2184">
        <v>1786.52</v>
      </c>
    </row>
    <row r="2185" spans="1:3" x14ac:dyDescent="0.25">
      <c r="A2185" s="7">
        <v>44398</v>
      </c>
      <c r="B2185">
        <v>1626825600</v>
      </c>
      <c r="C2185">
        <v>1994.98</v>
      </c>
    </row>
    <row r="2186" spans="1:3" x14ac:dyDescent="0.25">
      <c r="A2186" s="7">
        <v>44399</v>
      </c>
      <c r="B2186">
        <v>1626912000</v>
      </c>
      <c r="C2186">
        <v>2024.74</v>
      </c>
    </row>
    <row r="2187" spans="1:3" x14ac:dyDescent="0.25">
      <c r="A2187" s="7">
        <v>44400</v>
      </c>
      <c r="B2187">
        <v>1626998400</v>
      </c>
      <c r="C2187">
        <v>2125.5700000000002</v>
      </c>
    </row>
    <row r="2188" spans="1:3" x14ac:dyDescent="0.25">
      <c r="A2188" s="7">
        <v>44401</v>
      </c>
      <c r="B2188">
        <v>1627084800</v>
      </c>
      <c r="C2188">
        <v>2185.98</v>
      </c>
    </row>
    <row r="2189" spans="1:3" x14ac:dyDescent="0.25">
      <c r="A2189" s="7">
        <v>44402</v>
      </c>
      <c r="B2189">
        <v>1627171200</v>
      </c>
      <c r="C2189">
        <v>2194.34</v>
      </c>
    </row>
    <row r="2190" spans="1:3" x14ac:dyDescent="0.25">
      <c r="A2190" s="7">
        <v>44403</v>
      </c>
      <c r="B2190">
        <v>1627257600</v>
      </c>
      <c r="C2190">
        <v>2228.67</v>
      </c>
    </row>
    <row r="2191" spans="1:3" x14ac:dyDescent="0.25">
      <c r="A2191" s="7">
        <v>44404</v>
      </c>
      <c r="B2191">
        <v>1627344000</v>
      </c>
      <c r="C2191">
        <v>2301.98</v>
      </c>
    </row>
    <row r="2192" spans="1:3" x14ac:dyDescent="0.25">
      <c r="A2192" s="7">
        <v>44405</v>
      </c>
      <c r="B2192">
        <v>1627430400</v>
      </c>
      <c r="C2192">
        <v>2301.12</v>
      </c>
    </row>
    <row r="2193" spans="1:3" x14ac:dyDescent="0.25">
      <c r="A2193" s="7">
        <v>44406</v>
      </c>
      <c r="B2193">
        <v>1627516800</v>
      </c>
      <c r="C2193">
        <v>2383.2399999999998</v>
      </c>
    </row>
    <row r="2194" spans="1:3" x14ac:dyDescent="0.25">
      <c r="A2194" s="7">
        <v>44407</v>
      </c>
      <c r="B2194">
        <v>1627603200</v>
      </c>
      <c r="C2194">
        <v>2470.7600000000002</v>
      </c>
    </row>
    <row r="2195" spans="1:3" x14ac:dyDescent="0.25">
      <c r="A2195" s="7">
        <v>44408</v>
      </c>
      <c r="B2195">
        <v>1627689600</v>
      </c>
      <c r="C2195">
        <v>2531.75</v>
      </c>
    </row>
    <row r="2196" spans="1:3" x14ac:dyDescent="0.25">
      <c r="A2196" s="7">
        <v>44409</v>
      </c>
      <c r="B2196">
        <v>1627776000</v>
      </c>
      <c r="C2196">
        <v>2556.41</v>
      </c>
    </row>
    <row r="2197" spans="1:3" x14ac:dyDescent="0.25">
      <c r="A2197" s="7">
        <v>44410</v>
      </c>
      <c r="B2197">
        <v>1627862400</v>
      </c>
      <c r="C2197">
        <v>2608.44</v>
      </c>
    </row>
    <row r="2198" spans="1:3" x14ac:dyDescent="0.25">
      <c r="A2198" s="7">
        <v>44411</v>
      </c>
      <c r="B2198">
        <v>1627948800</v>
      </c>
      <c r="C2198">
        <v>2508.21</v>
      </c>
    </row>
    <row r="2199" spans="1:3" x14ac:dyDescent="0.25">
      <c r="A2199" s="7">
        <v>44412</v>
      </c>
      <c r="B2199">
        <v>1628035200</v>
      </c>
      <c r="C2199">
        <v>2725.72</v>
      </c>
    </row>
    <row r="2200" spans="1:3" x14ac:dyDescent="0.25">
      <c r="A2200" s="7">
        <v>44413</v>
      </c>
      <c r="B2200">
        <v>1628121600</v>
      </c>
      <c r="C2200">
        <v>2829.23</v>
      </c>
    </row>
    <row r="2201" spans="1:3" x14ac:dyDescent="0.25">
      <c r="A2201" s="7">
        <v>44414</v>
      </c>
      <c r="B2201">
        <v>1628208000</v>
      </c>
      <c r="C2201">
        <v>2892.36</v>
      </c>
    </row>
    <row r="2202" spans="1:3" x14ac:dyDescent="0.25">
      <c r="A2202" s="7">
        <v>44415</v>
      </c>
      <c r="B2202">
        <v>1628294400</v>
      </c>
      <c r="C2202">
        <v>3162.43</v>
      </c>
    </row>
    <row r="2203" spans="1:3" x14ac:dyDescent="0.25">
      <c r="A2203" s="7">
        <v>44416</v>
      </c>
      <c r="B2203">
        <v>1628380800</v>
      </c>
      <c r="C2203">
        <v>3013.75</v>
      </c>
    </row>
    <row r="2204" spans="1:3" x14ac:dyDescent="0.25">
      <c r="A2204" s="7">
        <v>44417</v>
      </c>
      <c r="B2204">
        <v>1628467200</v>
      </c>
      <c r="C2204">
        <v>3164.94</v>
      </c>
    </row>
    <row r="2205" spans="1:3" x14ac:dyDescent="0.25">
      <c r="A2205" s="7">
        <v>44418</v>
      </c>
      <c r="B2205">
        <v>1628553600</v>
      </c>
      <c r="C2205">
        <v>3141.67</v>
      </c>
    </row>
    <row r="2206" spans="1:3" x14ac:dyDescent="0.25">
      <c r="A2206" s="7">
        <v>44419</v>
      </c>
      <c r="B2206">
        <v>1628640000</v>
      </c>
      <c r="C2206">
        <v>3168.24</v>
      </c>
    </row>
    <row r="2207" spans="1:3" x14ac:dyDescent="0.25">
      <c r="A2207" s="7">
        <v>44420</v>
      </c>
      <c r="B2207">
        <v>1628726400</v>
      </c>
      <c r="C2207">
        <v>3047.29</v>
      </c>
    </row>
    <row r="2208" spans="1:3" x14ac:dyDescent="0.25">
      <c r="A2208" s="7">
        <v>44421</v>
      </c>
      <c r="B2208">
        <v>1628812800</v>
      </c>
      <c r="C2208">
        <v>3324.26</v>
      </c>
    </row>
    <row r="2209" spans="1:3" x14ac:dyDescent="0.25">
      <c r="A2209" s="7">
        <v>44422</v>
      </c>
      <c r="B2209">
        <v>1628899200</v>
      </c>
      <c r="C2209">
        <v>3266.71</v>
      </c>
    </row>
    <row r="2210" spans="1:3" x14ac:dyDescent="0.25">
      <c r="A2210" s="7">
        <v>44423</v>
      </c>
      <c r="B2210">
        <v>1628985600</v>
      </c>
      <c r="C2210">
        <v>3311.12</v>
      </c>
    </row>
    <row r="2211" spans="1:3" x14ac:dyDescent="0.25">
      <c r="A2211" s="7">
        <v>44424</v>
      </c>
      <c r="B2211">
        <v>1629072000</v>
      </c>
      <c r="C2211">
        <v>3147.63</v>
      </c>
    </row>
    <row r="2212" spans="1:3" x14ac:dyDescent="0.25">
      <c r="A2212" s="7">
        <v>44425</v>
      </c>
      <c r="B2212">
        <v>1629158400</v>
      </c>
      <c r="C2212">
        <v>3011.96</v>
      </c>
    </row>
    <row r="2213" spans="1:3" x14ac:dyDescent="0.25">
      <c r="A2213" s="7">
        <v>44426</v>
      </c>
      <c r="B2213">
        <v>1629244800</v>
      </c>
      <c r="C2213">
        <v>3013.52</v>
      </c>
    </row>
    <row r="2214" spans="1:3" x14ac:dyDescent="0.25">
      <c r="A2214" s="7">
        <v>44427</v>
      </c>
      <c r="B2214">
        <v>1629331200</v>
      </c>
      <c r="C2214">
        <v>3184.74</v>
      </c>
    </row>
    <row r="2215" spans="1:3" x14ac:dyDescent="0.25">
      <c r="A2215" s="7">
        <v>44428</v>
      </c>
      <c r="B2215">
        <v>1629417600</v>
      </c>
      <c r="C2215">
        <v>3286.5</v>
      </c>
    </row>
    <row r="2216" spans="1:3" x14ac:dyDescent="0.25">
      <c r="A2216" s="7">
        <v>44429</v>
      </c>
      <c r="B2216">
        <v>1629504000</v>
      </c>
      <c r="C2216">
        <v>3226.59</v>
      </c>
    </row>
    <row r="2217" spans="1:3" x14ac:dyDescent="0.25">
      <c r="A2217" s="7">
        <v>44430</v>
      </c>
      <c r="B2217">
        <v>1629590400</v>
      </c>
      <c r="C2217">
        <v>3241.65</v>
      </c>
    </row>
    <row r="2218" spans="1:3" x14ac:dyDescent="0.25">
      <c r="A2218" s="7">
        <v>44431</v>
      </c>
      <c r="B2218">
        <v>1629676800</v>
      </c>
      <c r="C2218">
        <v>3322.71</v>
      </c>
    </row>
    <row r="2219" spans="1:3" x14ac:dyDescent="0.25">
      <c r="A2219" s="7">
        <v>44432</v>
      </c>
      <c r="B2219">
        <v>1629763200</v>
      </c>
      <c r="C2219">
        <v>3172.57</v>
      </c>
    </row>
    <row r="2220" spans="1:3" x14ac:dyDescent="0.25">
      <c r="A2220" s="7">
        <v>44433</v>
      </c>
      <c r="B2220">
        <v>1629849600</v>
      </c>
      <c r="C2220">
        <v>3228.86</v>
      </c>
    </row>
    <row r="2221" spans="1:3" x14ac:dyDescent="0.25">
      <c r="A2221" s="7">
        <v>44434</v>
      </c>
      <c r="B2221">
        <v>1629936000</v>
      </c>
      <c r="C2221">
        <v>3093.62</v>
      </c>
    </row>
    <row r="2222" spans="1:3" x14ac:dyDescent="0.25">
      <c r="A2222" s="7">
        <v>44435</v>
      </c>
      <c r="B2222">
        <v>1630022400</v>
      </c>
      <c r="C2222">
        <v>3275.87</v>
      </c>
    </row>
    <row r="2223" spans="1:3" x14ac:dyDescent="0.25">
      <c r="A2223" s="7">
        <v>44436</v>
      </c>
      <c r="B2223">
        <v>1630108800</v>
      </c>
      <c r="C2223">
        <v>3246.78</v>
      </c>
    </row>
    <row r="2224" spans="1:3" x14ac:dyDescent="0.25">
      <c r="A2224" s="7">
        <v>44437</v>
      </c>
      <c r="B2224">
        <v>1630195200</v>
      </c>
      <c r="C2224">
        <v>3225.3</v>
      </c>
    </row>
    <row r="2225" spans="1:3" x14ac:dyDescent="0.25">
      <c r="A2225" s="7">
        <v>44438</v>
      </c>
      <c r="B2225">
        <v>1630281600</v>
      </c>
      <c r="C2225">
        <v>3228.46</v>
      </c>
    </row>
    <row r="2226" spans="1:3" x14ac:dyDescent="0.25">
      <c r="A2226" s="7">
        <v>44439</v>
      </c>
      <c r="B2226">
        <v>1630368000</v>
      </c>
      <c r="C2226">
        <v>3435.17</v>
      </c>
    </row>
    <row r="2227" spans="1:3" x14ac:dyDescent="0.25">
      <c r="A2227" s="7">
        <v>44440</v>
      </c>
      <c r="B2227">
        <v>1630454400</v>
      </c>
      <c r="C2227">
        <v>3829.18</v>
      </c>
    </row>
    <row r="2228" spans="1:3" x14ac:dyDescent="0.25">
      <c r="A2228" s="7">
        <v>44441</v>
      </c>
      <c r="B2228">
        <v>1630540800</v>
      </c>
      <c r="C2228">
        <v>3787.7</v>
      </c>
    </row>
    <row r="2229" spans="1:3" x14ac:dyDescent="0.25">
      <c r="A2229" s="7">
        <v>44442</v>
      </c>
      <c r="B2229">
        <v>1630627200</v>
      </c>
      <c r="C2229">
        <v>3939.79</v>
      </c>
    </row>
    <row r="2230" spans="1:3" x14ac:dyDescent="0.25">
      <c r="A2230" s="7">
        <v>44443</v>
      </c>
      <c r="B2230">
        <v>1630713600</v>
      </c>
      <c r="C2230">
        <v>3887.01</v>
      </c>
    </row>
    <row r="2231" spans="1:3" x14ac:dyDescent="0.25">
      <c r="A2231" s="7">
        <v>44444</v>
      </c>
      <c r="B2231">
        <v>1630800000</v>
      </c>
      <c r="C2231">
        <v>3952.33</v>
      </c>
    </row>
    <row r="2232" spans="1:3" x14ac:dyDescent="0.25">
      <c r="A2232" s="7">
        <v>44445</v>
      </c>
      <c r="B2232">
        <v>1630886400</v>
      </c>
      <c r="C2232">
        <v>3928.4</v>
      </c>
    </row>
    <row r="2233" spans="1:3" x14ac:dyDescent="0.25">
      <c r="A2233" s="7">
        <v>44446</v>
      </c>
      <c r="B2233">
        <v>1630972800</v>
      </c>
      <c r="C2233">
        <v>3433.48</v>
      </c>
    </row>
    <row r="2234" spans="1:3" x14ac:dyDescent="0.25">
      <c r="A2234" s="7">
        <v>44447</v>
      </c>
      <c r="B2234">
        <v>1631059200</v>
      </c>
      <c r="C2234">
        <v>3499.69</v>
      </c>
    </row>
    <row r="2235" spans="1:3" x14ac:dyDescent="0.25">
      <c r="A2235" s="7">
        <v>44448</v>
      </c>
      <c r="B2235">
        <v>1631145600</v>
      </c>
      <c r="C2235">
        <v>3424.24</v>
      </c>
    </row>
    <row r="2236" spans="1:3" x14ac:dyDescent="0.25">
      <c r="A2236" s="7">
        <v>44449</v>
      </c>
      <c r="B2236">
        <v>1631232000</v>
      </c>
      <c r="C2236">
        <v>3209.41</v>
      </c>
    </row>
    <row r="2237" spans="1:3" x14ac:dyDescent="0.25">
      <c r="A2237" s="7">
        <v>44450</v>
      </c>
      <c r="B2237">
        <v>1631318400</v>
      </c>
      <c r="C2237">
        <v>3266.43</v>
      </c>
    </row>
    <row r="2238" spans="1:3" x14ac:dyDescent="0.25">
      <c r="A2238" s="7">
        <v>44451</v>
      </c>
      <c r="B2238">
        <v>1631404800</v>
      </c>
      <c r="C2238">
        <v>3405.32</v>
      </c>
    </row>
    <row r="2239" spans="1:3" x14ac:dyDescent="0.25">
      <c r="A2239" s="7">
        <v>44452</v>
      </c>
      <c r="B2239">
        <v>1631491200</v>
      </c>
      <c r="C2239">
        <v>3285.4</v>
      </c>
    </row>
    <row r="2240" spans="1:3" x14ac:dyDescent="0.25">
      <c r="A2240" s="7">
        <v>44453</v>
      </c>
      <c r="B2240">
        <v>1631577600</v>
      </c>
      <c r="C2240">
        <v>3436.05</v>
      </c>
    </row>
    <row r="2241" spans="1:3" x14ac:dyDescent="0.25">
      <c r="A2241" s="7">
        <v>44454</v>
      </c>
      <c r="B2241">
        <v>1631664000</v>
      </c>
      <c r="C2241">
        <v>3615.22</v>
      </c>
    </row>
    <row r="2242" spans="1:3" x14ac:dyDescent="0.25">
      <c r="A2242" s="7">
        <v>44455</v>
      </c>
      <c r="B2242">
        <v>1631750400</v>
      </c>
      <c r="C2242">
        <v>3569.26</v>
      </c>
    </row>
    <row r="2243" spans="1:3" x14ac:dyDescent="0.25">
      <c r="A2243" s="7">
        <v>44456</v>
      </c>
      <c r="B2243">
        <v>1631836800</v>
      </c>
      <c r="C2243">
        <v>3398.82</v>
      </c>
    </row>
    <row r="2244" spans="1:3" x14ac:dyDescent="0.25">
      <c r="A2244" s="7">
        <v>44457</v>
      </c>
      <c r="B2244">
        <v>1631923200</v>
      </c>
      <c r="C2244">
        <v>3435.76</v>
      </c>
    </row>
    <row r="2245" spans="1:3" x14ac:dyDescent="0.25">
      <c r="A2245" s="7">
        <v>44458</v>
      </c>
      <c r="B2245">
        <v>1632009600</v>
      </c>
      <c r="C2245">
        <v>3328.85</v>
      </c>
    </row>
    <row r="2246" spans="1:3" x14ac:dyDescent="0.25">
      <c r="A2246" s="7">
        <v>44459</v>
      </c>
      <c r="B2246">
        <v>1632096000</v>
      </c>
      <c r="C2246">
        <v>2966.51</v>
      </c>
    </row>
    <row r="2247" spans="1:3" x14ac:dyDescent="0.25">
      <c r="A2247" s="7">
        <v>44460</v>
      </c>
      <c r="B2247">
        <v>1632182400</v>
      </c>
      <c r="C2247">
        <v>2760.2</v>
      </c>
    </row>
    <row r="2248" spans="1:3" x14ac:dyDescent="0.25">
      <c r="A2248" s="7">
        <v>44461</v>
      </c>
      <c r="B2248">
        <v>1632268800</v>
      </c>
      <c r="C2248">
        <v>3078.88</v>
      </c>
    </row>
    <row r="2249" spans="1:3" x14ac:dyDescent="0.25">
      <c r="A2249" s="7">
        <v>44462</v>
      </c>
      <c r="B2249">
        <v>1632355200</v>
      </c>
      <c r="C2249">
        <v>3154.62</v>
      </c>
    </row>
    <row r="2250" spans="1:3" x14ac:dyDescent="0.25">
      <c r="A2250" s="7">
        <v>44463</v>
      </c>
      <c r="B2250">
        <v>1632441600</v>
      </c>
      <c r="C2250">
        <v>2930.86</v>
      </c>
    </row>
    <row r="2251" spans="1:3" x14ac:dyDescent="0.25">
      <c r="A2251" s="7">
        <v>44464</v>
      </c>
      <c r="B2251">
        <v>1632528000</v>
      </c>
      <c r="C2251">
        <v>2925.34</v>
      </c>
    </row>
    <row r="2252" spans="1:3" x14ac:dyDescent="0.25">
      <c r="A2252" s="7">
        <v>44465</v>
      </c>
      <c r="B2252">
        <v>1632614400</v>
      </c>
      <c r="C2252">
        <v>3064.21</v>
      </c>
    </row>
    <row r="2253" spans="1:3" x14ac:dyDescent="0.25">
      <c r="A2253" s="7">
        <v>44466</v>
      </c>
      <c r="B2253">
        <v>1632700800</v>
      </c>
      <c r="C2253">
        <v>2927.73</v>
      </c>
    </row>
    <row r="2254" spans="1:3" x14ac:dyDescent="0.25">
      <c r="A2254" s="7">
        <v>44467</v>
      </c>
      <c r="B2254">
        <v>1632787200</v>
      </c>
      <c r="C2254">
        <v>2807.44</v>
      </c>
    </row>
    <row r="2255" spans="1:3" x14ac:dyDescent="0.25">
      <c r="A2255" s="7">
        <v>44468</v>
      </c>
      <c r="B2255">
        <v>1632873600</v>
      </c>
      <c r="C2255">
        <v>2850.87</v>
      </c>
    </row>
    <row r="2256" spans="1:3" x14ac:dyDescent="0.25">
      <c r="A2256" s="7">
        <v>44469</v>
      </c>
      <c r="B2256">
        <v>1632960000</v>
      </c>
      <c r="C2256">
        <v>3000.83</v>
      </c>
    </row>
    <row r="2257" spans="1:3" x14ac:dyDescent="0.25">
      <c r="A2257" s="7">
        <v>44470</v>
      </c>
      <c r="B2257">
        <v>1633046400</v>
      </c>
      <c r="C2257">
        <v>3310.63</v>
      </c>
    </row>
    <row r="2258" spans="1:3" x14ac:dyDescent="0.25">
      <c r="A2258" s="7">
        <v>44471</v>
      </c>
      <c r="B2258">
        <v>1633132800</v>
      </c>
      <c r="C2258">
        <v>3389.48</v>
      </c>
    </row>
    <row r="2259" spans="1:3" x14ac:dyDescent="0.25">
      <c r="A2259" s="7">
        <v>44472</v>
      </c>
      <c r="B2259">
        <v>1633219200</v>
      </c>
      <c r="C2259">
        <v>3420.14</v>
      </c>
    </row>
    <row r="2260" spans="1:3" x14ac:dyDescent="0.25">
      <c r="A2260" s="7">
        <v>44473</v>
      </c>
      <c r="B2260">
        <v>1633305600</v>
      </c>
      <c r="C2260">
        <v>3384.5</v>
      </c>
    </row>
    <row r="2261" spans="1:3" x14ac:dyDescent="0.25">
      <c r="A2261" s="7">
        <v>44474</v>
      </c>
      <c r="B2261">
        <v>1633392000</v>
      </c>
      <c r="C2261">
        <v>3516.09</v>
      </c>
    </row>
    <row r="2262" spans="1:3" x14ac:dyDescent="0.25">
      <c r="A2262" s="7">
        <v>44475</v>
      </c>
      <c r="B2262">
        <v>1633478400</v>
      </c>
      <c r="C2262">
        <v>3576.08</v>
      </c>
    </row>
    <row r="2263" spans="1:3" x14ac:dyDescent="0.25">
      <c r="A2263" s="7">
        <v>44476</v>
      </c>
      <c r="B2263">
        <v>1633564800</v>
      </c>
      <c r="C2263">
        <v>3588.2</v>
      </c>
    </row>
    <row r="2264" spans="1:3" x14ac:dyDescent="0.25">
      <c r="A2264" s="7">
        <v>44477</v>
      </c>
      <c r="B2264">
        <v>1633651200</v>
      </c>
      <c r="C2264">
        <v>3562.84</v>
      </c>
    </row>
    <row r="2265" spans="1:3" x14ac:dyDescent="0.25">
      <c r="A2265" s="7">
        <v>44478</v>
      </c>
      <c r="B2265">
        <v>1633737600</v>
      </c>
      <c r="C2265">
        <v>3576.4</v>
      </c>
    </row>
    <row r="2266" spans="1:3" x14ac:dyDescent="0.25">
      <c r="A2266" s="7">
        <v>44479</v>
      </c>
      <c r="B2266">
        <v>1633824000</v>
      </c>
      <c r="C2266">
        <v>3416.49</v>
      </c>
    </row>
    <row r="2267" spans="1:3" x14ac:dyDescent="0.25">
      <c r="A2267" s="7">
        <v>44480</v>
      </c>
      <c r="B2267">
        <v>1633910400</v>
      </c>
      <c r="C2267">
        <v>3544.14</v>
      </c>
    </row>
    <row r="2268" spans="1:3" x14ac:dyDescent="0.25">
      <c r="A2268" s="7">
        <v>44481</v>
      </c>
      <c r="B2268">
        <v>1633996800</v>
      </c>
      <c r="C2268">
        <v>3490.61</v>
      </c>
    </row>
    <row r="2269" spans="1:3" x14ac:dyDescent="0.25">
      <c r="A2269" s="7">
        <v>44482</v>
      </c>
      <c r="B2269">
        <v>1634083200</v>
      </c>
      <c r="C2269">
        <v>3607.55</v>
      </c>
    </row>
    <row r="2270" spans="1:3" x14ac:dyDescent="0.25">
      <c r="A2270" s="7">
        <v>44483</v>
      </c>
      <c r="B2270">
        <v>1634169600</v>
      </c>
      <c r="C2270">
        <v>3791.23</v>
      </c>
    </row>
    <row r="2271" spans="1:3" x14ac:dyDescent="0.25">
      <c r="A2271" s="7">
        <v>44484</v>
      </c>
      <c r="B2271">
        <v>1634256000</v>
      </c>
      <c r="C2271">
        <v>3868.16</v>
      </c>
    </row>
    <row r="2272" spans="1:3" x14ac:dyDescent="0.25">
      <c r="A2272" s="7">
        <v>44485</v>
      </c>
      <c r="B2272">
        <v>1634342400</v>
      </c>
      <c r="C2272">
        <v>3829.61</v>
      </c>
    </row>
    <row r="2273" spans="1:3" x14ac:dyDescent="0.25">
      <c r="A2273" s="7">
        <v>44486</v>
      </c>
      <c r="B2273">
        <v>1634428800</v>
      </c>
      <c r="C2273">
        <v>3846.66</v>
      </c>
    </row>
    <row r="2274" spans="1:3" x14ac:dyDescent="0.25">
      <c r="A2274" s="7">
        <v>44487</v>
      </c>
      <c r="B2274">
        <v>1634515200</v>
      </c>
      <c r="C2274">
        <v>3746.14</v>
      </c>
    </row>
    <row r="2275" spans="1:3" x14ac:dyDescent="0.25">
      <c r="A2275" s="7">
        <v>44488</v>
      </c>
      <c r="B2275">
        <v>1634601600</v>
      </c>
      <c r="C2275">
        <v>3877.45</v>
      </c>
    </row>
    <row r="2276" spans="1:3" x14ac:dyDescent="0.25">
      <c r="A2276" s="7">
        <v>44489</v>
      </c>
      <c r="B2276">
        <v>1634688000</v>
      </c>
      <c r="C2276">
        <v>4162.49</v>
      </c>
    </row>
    <row r="2277" spans="1:3" x14ac:dyDescent="0.25">
      <c r="A2277" s="7">
        <v>44490</v>
      </c>
      <c r="B2277">
        <v>1634774400</v>
      </c>
      <c r="C2277">
        <v>4062.76</v>
      </c>
    </row>
    <row r="2278" spans="1:3" x14ac:dyDescent="0.25">
      <c r="A2278" s="7">
        <v>44491</v>
      </c>
      <c r="B2278">
        <v>1634860800</v>
      </c>
      <c r="C2278">
        <v>3971.95</v>
      </c>
    </row>
    <row r="2279" spans="1:3" x14ac:dyDescent="0.25">
      <c r="A2279" s="7">
        <v>44492</v>
      </c>
      <c r="B2279">
        <v>1634947200</v>
      </c>
      <c r="C2279">
        <v>4168.96</v>
      </c>
    </row>
    <row r="2280" spans="1:3" x14ac:dyDescent="0.25">
      <c r="A2280" s="7">
        <v>44493</v>
      </c>
      <c r="B2280">
        <v>1635033600</v>
      </c>
      <c r="C2280">
        <v>4082.08</v>
      </c>
    </row>
    <row r="2281" spans="1:3" x14ac:dyDescent="0.25">
      <c r="A2281" s="7">
        <v>44494</v>
      </c>
      <c r="B2281">
        <v>1635120000</v>
      </c>
      <c r="C2281">
        <v>4220.26</v>
      </c>
    </row>
    <row r="2282" spans="1:3" x14ac:dyDescent="0.25">
      <c r="A2282" s="7">
        <v>44495</v>
      </c>
      <c r="B2282">
        <v>1635206400</v>
      </c>
      <c r="C2282">
        <v>4129.95</v>
      </c>
    </row>
    <row r="2283" spans="1:3" x14ac:dyDescent="0.25">
      <c r="A2283" s="7">
        <v>44496</v>
      </c>
      <c r="B2283">
        <v>1635292800</v>
      </c>
      <c r="C2283">
        <v>3924.31</v>
      </c>
    </row>
    <row r="2284" spans="1:3" x14ac:dyDescent="0.25">
      <c r="A2284" s="7">
        <v>44497</v>
      </c>
      <c r="B2284">
        <v>1635379200</v>
      </c>
      <c r="C2284">
        <v>4288.22</v>
      </c>
    </row>
    <row r="2285" spans="1:3" x14ac:dyDescent="0.25">
      <c r="A2285" s="7">
        <v>44498</v>
      </c>
      <c r="B2285">
        <v>1635465600</v>
      </c>
      <c r="C2285">
        <v>4417.3999999999996</v>
      </c>
    </row>
    <row r="2286" spans="1:3" x14ac:dyDescent="0.25">
      <c r="A2286" s="7">
        <v>44499</v>
      </c>
      <c r="B2286">
        <v>1635552000</v>
      </c>
      <c r="C2286">
        <v>4323.9399999999996</v>
      </c>
    </row>
    <row r="2287" spans="1:3" x14ac:dyDescent="0.25">
      <c r="A2287" s="7">
        <v>44500</v>
      </c>
      <c r="B2287">
        <v>1635638400</v>
      </c>
      <c r="C2287">
        <v>4290.1000000000004</v>
      </c>
    </row>
    <row r="2288" spans="1:3" x14ac:dyDescent="0.25">
      <c r="A2288" s="7">
        <v>44501</v>
      </c>
      <c r="B2288">
        <v>1635724800</v>
      </c>
      <c r="C2288">
        <v>4322.79</v>
      </c>
    </row>
    <row r="2289" spans="1:3" x14ac:dyDescent="0.25">
      <c r="A2289" s="7">
        <v>44502</v>
      </c>
      <c r="B2289">
        <v>1635811200</v>
      </c>
      <c r="C2289">
        <v>4593.1499999999996</v>
      </c>
    </row>
    <row r="2290" spans="1:3" x14ac:dyDescent="0.25">
      <c r="A2290" s="7">
        <v>44503</v>
      </c>
      <c r="B2290">
        <v>1635897600</v>
      </c>
      <c r="C2290">
        <v>4604.3999999999996</v>
      </c>
    </row>
    <row r="2291" spans="1:3" x14ac:dyDescent="0.25">
      <c r="A2291" s="7">
        <v>44504</v>
      </c>
      <c r="B2291">
        <v>1635984000</v>
      </c>
      <c r="C2291">
        <v>4536.99</v>
      </c>
    </row>
    <row r="2292" spans="1:3" x14ac:dyDescent="0.25">
      <c r="A2292" s="7">
        <v>44505</v>
      </c>
      <c r="B2292">
        <v>1636070400</v>
      </c>
      <c r="C2292">
        <v>4480.09</v>
      </c>
    </row>
    <row r="2293" spans="1:3" x14ac:dyDescent="0.25">
      <c r="A2293" s="7">
        <v>44506</v>
      </c>
      <c r="B2293">
        <v>1636156800</v>
      </c>
      <c r="C2293">
        <v>4521.41</v>
      </c>
    </row>
    <row r="2294" spans="1:3" x14ac:dyDescent="0.25">
      <c r="A2294" s="7">
        <v>44507</v>
      </c>
      <c r="B2294">
        <v>1636243200</v>
      </c>
      <c r="C2294">
        <v>4617.13</v>
      </c>
    </row>
    <row r="2295" spans="1:3" x14ac:dyDescent="0.25">
      <c r="A2295" s="7">
        <v>44508</v>
      </c>
      <c r="B2295">
        <v>1636329600</v>
      </c>
      <c r="C2295">
        <v>4810.97</v>
      </c>
    </row>
    <row r="2296" spans="1:3" x14ac:dyDescent="0.25">
      <c r="A2296" s="7">
        <v>44509</v>
      </c>
      <c r="B2296">
        <v>1636416000</v>
      </c>
      <c r="C2296">
        <v>4732.07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124D-79E3-44D1-8DBE-689892D0F20E}">
  <dimension ref="A1:C1171"/>
  <sheetViews>
    <sheetView topLeftCell="A828" workbookViewId="0">
      <selection activeCell="A895" sqref="A2:A1170"/>
    </sheetView>
  </sheetViews>
  <sheetFormatPr defaultRowHeight="14.25" x14ac:dyDescent="0.25"/>
  <cols>
    <col min="1" max="1" width="9.7109375" bestFit="1" customWidth="1"/>
    <col min="2" max="2" width="7.28515625" bestFit="1" customWidth="1"/>
    <col min="3" max="3" width="11.42578125" bestFit="1" customWidth="1"/>
  </cols>
  <sheetData>
    <row r="1" spans="1:3" x14ac:dyDescent="0.25">
      <c r="A1" t="s">
        <v>0</v>
      </c>
      <c r="B1" t="s">
        <v>23</v>
      </c>
      <c r="C1" t="s">
        <v>24</v>
      </c>
    </row>
    <row r="2" spans="1:3" x14ac:dyDescent="0.25">
      <c r="A2" s="3">
        <v>42738</v>
      </c>
      <c r="B2" s="5" t="s">
        <v>25</v>
      </c>
      <c r="C2" s="5" t="s">
        <v>26</v>
      </c>
    </row>
    <row r="3" spans="1:3" x14ac:dyDescent="0.25">
      <c r="A3" s="3">
        <v>42739</v>
      </c>
      <c r="B3" s="5" t="s">
        <v>27</v>
      </c>
      <c r="C3" s="5" t="s">
        <v>26</v>
      </c>
    </row>
    <row r="4" spans="1:3" x14ac:dyDescent="0.25">
      <c r="A4" s="3">
        <v>42740</v>
      </c>
      <c r="B4" s="5" t="s">
        <v>28</v>
      </c>
      <c r="C4" s="5" t="s">
        <v>26</v>
      </c>
    </row>
    <row r="5" spans="1:3" x14ac:dyDescent="0.25">
      <c r="A5" s="3">
        <v>42741</v>
      </c>
      <c r="B5" s="5" t="s">
        <v>29</v>
      </c>
      <c r="C5" s="5" t="s">
        <v>26</v>
      </c>
    </row>
    <row r="6" spans="1:3" x14ac:dyDescent="0.25">
      <c r="A6" s="3">
        <v>42744</v>
      </c>
      <c r="B6" s="5" t="s">
        <v>30</v>
      </c>
      <c r="C6" s="5" t="s">
        <v>26</v>
      </c>
    </row>
    <row r="7" spans="1:3" x14ac:dyDescent="0.25">
      <c r="A7" s="3">
        <v>42745</v>
      </c>
      <c r="B7" s="5" t="s">
        <v>31</v>
      </c>
      <c r="C7" s="5" t="s">
        <v>26</v>
      </c>
    </row>
    <row r="8" spans="1:3" x14ac:dyDescent="0.25">
      <c r="A8" s="3">
        <v>42746</v>
      </c>
      <c r="B8" s="5" t="s">
        <v>32</v>
      </c>
      <c r="C8" s="5" t="s">
        <v>26</v>
      </c>
    </row>
    <row r="9" spans="1:3" x14ac:dyDescent="0.25">
      <c r="A9" s="3">
        <v>42747</v>
      </c>
      <c r="B9" s="5" t="s">
        <v>33</v>
      </c>
      <c r="C9" s="5" t="s">
        <v>26</v>
      </c>
    </row>
    <row r="10" spans="1:3" x14ac:dyDescent="0.25">
      <c r="A10" s="3">
        <v>42748</v>
      </c>
      <c r="B10" s="5" t="s">
        <v>34</v>
      </c>
      <c r="C10" s="5" t="s">
        <v>26</v>
      </c>
    </row>
    <row r="11" spans="1:3" x14ac:dyDescent="0.25">
      <c r="A11" s="3">
        <v>42751</v>
      </c>
      <c r="B11" s="5" t="s">
        <v>35</v>
      </c>
      <c r="C11" s="5" t="s">
        <v>26</v>
      </c>
    </row>
    <row r="12" spans="1:3" x14ac:dyDescent="0.25">
      <c r="A12" s="3">
        <v>42752</v>
      </c>
      <c r="B12" s="5" t="s">
        <v>36</v>
      </c>
      <c r="C12" s="5" t="s">
        <v>26</v>
      </c>
    </row>
    <row r="13" spans="1:3" x14ac:dyDescent="0.25">
      <c r="A13" s="3">
        <v>42753</v>
      </c>
      <c r="B13" s="5" t="s">
        <v>37</v>
      </c>
      <c r="C13" s="5" t="s">
        <v>26</v>
      </c>
    </row>
    <row r="14" spans="1:3" x14ac:dyDescent="0.25">
      <c r="A14" s="3">
        <v>42754</v>
      </c>
      <c r="B14" s="5" t="s">
        <v>38</v>
      </c>
      <c r="C14" s="5" t="s">
        <v>26</v>
      </c>
    </row>
    <row r="15" spans="1:3" x14ac:dyDescent="0.25">
      <c r="A15" s="3">
        <v>42755</v>
      </c>
      <c r="B15" s="5" t="s">
        <v>39</v>
      </c>
      <c r="C15" s="5" t="s">
        <v>26</v>
      </c>
    </row>
    <row r="16" spans="1:3" x14ac:dyDescent="0.25">
      <c r="A16" s="3">
        <v>42758</v>
      </c>
      <c r="B16" s="5" t="s">
        <v>40</v>
      </c>
      <c r="C16" s="5" t="s">
        <v>26</v>
      </c>
    </row>
    <row r="17" spans="1:3" x14ac:dyDescent="0.25">
      <c r="A17" s="3">
        <v>42759</v>
      </c>
      <c r="B17" s="5" t="s">
        <v>41</v>
      </c>
      <c r="C17" s="5" t="s">
        <v>26</v>
      </c>
    </row>
    <row r="18" spans="1:3" x14ac:dyDescent="0.25">
      <c r="A18" s="3">
        <v>42760</v>
      </c>
      <c r="B18" s="5" t="s">
        <v>42</v>
      </c>
      <c r="C18" s="5" t="s">
        <v>26</v>
      </c>
    </row>
    <row r="19" spans="1:3" x14ac:dyDescent="0.25">
      <c r="A19" s="3">
        <v>42761</v>
      </c>
      <c r="B19" s="5" t="s">
        <v>43</v>
      </c>
      <c r="C19" s="5" t="s">
        <v>26</v>
      </c>
    </row>
    <row r="20" spans="1:3" x14ac:dyDescent="0.25">
      <c r="A20" s="3">
        <v>42762</v>
      </c>
      <c r="B20" s="5" t="s">
        <v>44</v>
      </c>
      <c r="C20" s="5" t="s">
        <v>26</v>
      </c>
    </row>
    <row r="21" spans="1:3" x14ac:dyDescent="0.25">
      <c r="A21" s="3">
        <v>42765</v>
      </c>
      <c r="B21" s="5" t="s">
        <v>45</v>
      </c>
      <c r="C21" s="5" t="s">
        <v>26</v>
      </c>
    </row>
    <row r="22" spans="1:3" x14ac:dyDescent="0.25">
      <c r="A22" s="3">
        <v>42766</v>
      </c>
      <c r="B22" s="5" t="s">
        <v>46</v>
      </c>
      <c r="C22" s="5" t="s">
        <v>26</v>
      </c>
    </row>
    <row r="23" spans="1:3" x14ac:dyDescent="0.25">
      <c r="A23" s="3">
        <v>42767</v>
      </c>
      <c r="B23" s="5" t="s">
        <v>47</v>
      </c>
      <c r="C23" s="5" t="s">
        <v>26</v>
      </c>
    </row>
    <row r="24" spans="1:3" x14ac:dyDescent="0.25">
      <c r="A24" s="3">
        <v>42768</v>
      </c>
      <c r="B24" s="5" t="s">
        <v>48</v>
      </c>
      <c r="C24" s="5" t="s">
        <v>26</v>
      </c>
    </row>
    <row r="25" spans="1:3" x14ac:dyDescent="0.25">
      <c r="A25" s="3">
        <v>42769</v>
      </c>
      <c r="B25" s="5" t="s">
        <v>48</v>
      </c>
      <c r="C25" s="5" t="s">
        <v>26</v>
      </c>
    </row>
    <row r="26" spans="1:3" x14ac:dyDescent="0.25">
      <c r="A26" s="3">
        <v>42772</v>
      </c>
      <c r="B26" s="5" t="s">
        <v>37</v>
      </c>
      <c r="C26" s="5" t="s">
        <v>26</v>
      </c>
    </row>
    <row r="27" spans="1:3" x14ac:dyDescent="0.25">
      <c r="A27" s="3">
        <v>42773</v>
      </c>
      <c r="B27" s="5" t="s">
        <v>49</v>
      </c>
      <c r="C27" s="5" t="s">
        <v>26</v>
      </c>
    </row>
    <row r="28" spans="1:3" x14ac:dyDescent="0.25">
      <c r="A28" s="3">
        <v>42774</v>
      </c>
      <c r="B28" s="5" t="s">
        <v>50</v>
      </c>
      <c r="C28" s="5" t="s">
        <v>26</v>
      </c>
    </row>
    <row r="29" spans="1:3" x14ac:dyDescent="0.25">
      <c r="A29" s="3">
        <v>42775</v>
      </c>
      <c r="B29" s="5" t="s">
        <v>51</v>
      </c>
      <c r="C29" s="5" t="s">
        <v>26</v>
      </c>
    </row>
    <row r="30" spans="1:3" x14ac:dyDescent="0.25">
      <c r="A30" s="3">
        <v>42776</v>
      </c>
      <c r="B30" s="5" t="s">
        <v>52</v>
      </c>
      <c r="C30" s="5" t="s">
        <v>26</v>
      </c>
    </row>
    <row r="31" spans="1:3" x14ac:dyDescent="0.25">
      <c r="A31" s="3">
        <v>42779</v>
      </c>
      <c r="B31" s="5" t="s">
        <v>53</v>
      </c>
      <c r="C31" s="5" t="s">
        <v>26</v>
      </c>
    </row>
    <row r="32" spans="1:3" x14ac:dyDescent="0.25">
      <c r="A32" s="3">
        <v>42780</v>
      </c>
      <c r="B32" s="5" t="s">
        <v>54</v>
      </c>
      <c r="C32" s="5" t="s">
        <v>26</v>
      </c>
    </row>
    <row r="33" spans="1:3" x14ac:dyDescent="0.25">
      <c r="A33" s="3">
        <v>42781</v>
      </c>
      <c r="B33" s="5" t="s">
        <v>42</v>
      </c>
      <c r="C33" s="5" t="s">
        <v>26</v>
      </c>
    </row>
    <row r="34" spans="1:3" x14ac:dyDescent="0.25">
      <c r="A34" s="3">
        <v>42782</v>
      </c>
      <c r="B34" s="5" t="s">
        <v>55</v>
      </c>
      <c r="C34" s="5" t="s">
        <v>26</v>
      </c>
    </row>
    <row r="35" spans="1:3" x14ac:dyDescent="0.25">
      <c r="A35" s="3">
        <v>42783</v>
      </c>
      <c r="B35" s="5" t="s">
        <v>56</v>
      </c>
      <c r="C35" s="5" t="s">
        <v>26</v>
      </c>
    </row>
    <row r="36" spans="1:3" x14ac:dyDescent="0.25">
      <c r="A36" s="3">
        <v>42787</v>
      </c>
      <c r="B36" s="5" t="s">
        <v>57</v>
      </c>
      <c r="C36" s="5" t="s">
        <v>26</v>
      </c>
    </row>
    <row r="37" spans="1:3" x14ac:dyDescent="0.25">
      <c r="A37" s="3">
        <v>42788</v>
      </c>
      <c r="B37" s="5" t="s">
        <v>58</v>
      </c>
      <c r="C37" s="5" t="s">
        <v>26</v>
      </c>
    </row>
    <row r="38" spans="1:3" x14ac:dyDescent="0.25">
      <c r="A38" s="3">
        <v>42789</v>
      </c>
      <c r="B38" s="5" t="s">
        <v>59</v>
      </c>
      <c r="C38" s="5" t="s">
        <v>26</v>
      </c>
    </row>
    <row r="39" spans="1:3" x14ac:dyDescent="0.25">
      <c r="A39" s="3">
        <v>42790</v>
      </c>
      <c r="B39" s="5" t="s">
        <v>60</v>
      </c>
      <c r="C39" s="5" t="s">
        <v>26</v>
      </c>
    </row>
    <row r="40" spans="1:3" x14ac:dyDescent="0.25">
      <c r="A40" s="3">
        <v>42793</v>
      </c>
      <c r="B40" s="5" t="s">
        <v>61</v>
      </c>
      <c r="C40" s="5" t="s">
        <v>26</v>
      </c>
    </row>
    <row r="41" spans="1:3" x14ac:dyDescent="0.25">
      <c r="A41" s="3">
        <v>42794</v>
      </c>
      <c r="B41" s="5" t="s">
        <v>62</v>
      </c>
      <c r="C41" s="5" t="s">
        <v>26</v>
      </c>
    </row>
    <row r="42" spans="1:3" x14ac:dyDescent="0.25">
      <c r="A42" s="3">
        <v>42795</v>
      </c>
      <c r="B42" s="5" t="s">
        <v>63</v>
      </c>
      <c r="C42" s="5" t="s">
        <v>26</v>
      </c>
    </row>
    <row r="43" spans="1:3" x14ac:dyDescent="0.25">
      <c r="A43" s="3">
        <v>42796</v>
      </c>
      <c r="B43" s="5" t="s">
        <v>64</v>
      </c>
      <c r="C43" s="5" t="s">
        <v>26</v>
      </c>
    </row>
    <row r="44" spans="1:3" x14ac:dyDescent="0.25">
      <c r="A44" s="3">
        <v>42797</v>
      </c>
      <c r="B44" s="5" t="s">
        <v>65</v>
      </c>
      <c r="C44" s="5" t="s">
        <v>26</v>
      </c>
    </row>
    <row r="45" spans="1:3" x14ac:dyDescent="0.25">
      <c r="A45" s="3">
        <v>42800</v>
      </c>
      <c r="B45" s="5" t="s">
        <v>66</v>
      </c>
      <c r="C45" s="5" t="s">
        <v>26</v>
      </c>
    </row>
    <row r="46" spans="1:3" x14ac:dyDescent="0.25">
      <c r="A46" s="3">
        <v>42801</v>
      </c>
      <c r="B46" s="5" t="s">
        <v>67</v>
      </c>
      <c r="C46" s="5" t="s">
        <v>26</v>
      </c>
    </row>
    <row r="47" spans="1:3" x14ac:dyDescent="0.25">
      <c r="A47" s="3">
        <v>42802</v>
      </c>
      <c r="B47" s="5" t="s">
        <v>68</v>
      </c>
      <c r="C47" s="5" t="s">
        <v>26</v>
      </c>
    </row>
    <row r="48" spans="1:3" x14ac:dyDescent="0.25">
      <c r="A48" s="3">
        <v>42803</v>
      </c>
      <c r="B48" s="5" t="s">
        <v>69</v>
      </c>
      <c r="C48" s="5" t="s">
        <v>26</v>
      </c>
    </row>
    <row r="49" spans="1:3" x14ac:dyDescent="0.25">
      <c r="A49" s="3">
        <v>42804</v>
      </c>
      <c r="B49" s="5" t="s">
        <v>70</v>
      </c>
      <c r="C49" s="5" t="s">
        <v>26</v>
      </c>
    </row>
    <row r="50" spans="1:3" x14ac:dyDescent="0.25">
      <c r="A50" s="3">
        <v>42807</v>
      </c>
      <c r="B50" s="5" t="s">
        <v>71</v>
      </c>
      <c r="C50" s="5" t="s">
        <v>26</v>
      </c>
    </row>
    <row r="51" spans="1:3" x14ac:dyDescent="0.25">
      <c r="A51" s="3">
        <v>42808</v>
      </c>
      <c r="B51" s="5" t="s">
        <v>72</v>
      </c>
      <c r="C51" s="5" t="s">
        <v>26</v>
      </c>
    </row>
    <row r="52" spans="1:3" x14ac:dyDescent="0.25">
      <c r="A52" s="3">
        <v>42809</v>
      </c>
      <c r="B52" s="5" t="s">
        <v>73</v>
      </c>
      <c r="C52" s="5" t="s">
        <v>26</v>
      </c>
    </row>
    <row r="53" spans="1:3" x14ac:dyDescent="0.25">
      <c r="A53" s="3">
        <v>42810</v>
      </c>
      <c r="B53" s="5" t="s">
        <v>74</v>
      </c>
      <c r="C53" s="5" t="s">
        <v>26</v>
      </c>
    </row>
    <row r="54" spans="1:3" x14ac:dyDescent="0.25">
      <c r="A54" s="3">
        <v>42811</v>
      </c>
      <c r="B54" s="5" t="s">
        <v>75</v>
      </c>
      <c r="C54" s="5" t="s">
        <v>26</v>
      </c>
    </row>
    <row r="55" spans="1:3" x14ac:dyDescent="0.25">
      <c r="A55" s="3">
        <v>42814</v>
      </c>
      <c r="B55" s="5" t="s">
        <v>76</v>
      </c>
      <c r="C55" s="5" t="s">
        <v>26</v>
      </c>
    </row>
    <row r="56" spans="1:3" x14ac:dyDescent="0.25">
      <c r="A56" s="3">
        <v>42815</v>
      </c>
      <c r="B56" s="5" t="s">
        <v>77</v>
      </c>
      <c r="C56" s="5" t="s">
        <v>26</v>
      </c>
    </row>
    <row r="57" spans="1:3" x14ac:dyDescent="0.25">
      <c r="A57" s="3">
        <v>42816</v>
      </c>
      <c r="B57" s="5" t="s">
        <v>78</v>
      </c>
      <c r="C57" s="5" t="s">
        <v>26</v>
      </c>
    </row>
    <row r="58" spans="1:3" x14ac:dyDescent="0.25">
      <c r="A58" s="3">
        <v>42817</v>
      </c>
      <c r="B58" s="5" t="s">
        <v>79</v>
      </c>
      <c r="C58" s="5" t="s">
        <v>26</v>
      </c>
    </row>
    <row r="59" spans="1:3" x14ac:dyDescent="0.25">
      <c r="A59" s="3">
        <v>42818</v>
      </c>
      <c r="B59" s="5" t="s">
        <v>80</v>
      </c>
      <c r="C59" s="5" t="s">
        <v>26</v>
      </c>
    </row>
    <row r="60" spans="1:3" x14ac:dyDescent="0.25">
      <c r="A60" s="3">
        <v>42821</v>
      </c>
      <c r="B60" s="5" t="s">
        <v>81</v>
      </c>
      <c r="C60" s="5" t="s">
        <v>26</v>
      </c>
    </row>
    <row r="61" spans="1:3" x14ac:dyDescent="0.25">
      <c r="A61" s="3">
        <v>42822</v>
      </c>
      <c r="B61" s="5" t="s">
        <v>80</v>
      </c>
      <c r="C61" s="5" t="s">
        <v>26</v>
      </c>
    </row>
    <row r="62" spans="1:3" x14ac:dyDescent="0.25">
      <c r="A62" s="3">
        <v>42823</v>
      </c>
      <c r="B62" s="5" t="s">
        <v>82</v>
      </c>
      <c r="C62" s="5" t="s">
        <v>26</v>
      </c>
    </row>
    <row r="63" spans="1:3" x14ac:dyDescent="0.25">
      <c r="A63" s="3">
        <v>42824</v>
      </c>
      <c r="B63" s="5" t="s">
        <v>83</v>
      </c>
      <c r="C63" s="5" t="s">
        <v>26</v>
      </c>
    </row>
    <row r="64" spans="1:3" x14ac:dyDescent="0.25">
      <c r="A64" s="3">
        <v>42825</v>
      </c>
      <c r="B64" s="5" t="s">
        <v>84</v>
      </c>
      <c r="C64" s="5" t="s">
        <v>26</v>
      </c>
    </row>
    <row r="65" spans="1:3" x14ac:dyDescent="0.25">
      <c r="A65" s="3">
        <v>42828</v>
      </c>
      <c r="B65" s="5" t="s">
        <v>85</v>
      </c>
      <c r="C65" s="5" t="s">
        <v>26</v>
      </c>
    </row>
    <row r="66" spans="1:3" x14ac:dyDescent="0.25">
      <c r="A66" s="3">
        <v>42829</v>
      </c>
      <c r="B66" s="5" t="s">
        <v>86</v>
      </c>
      <c r="C66" s="5" t="s">
        <v>26</v>
      </c>
    </row>
    <row r="67" spans="1:3" x14ac:dyDescent="0.25">
      <c r="A67" s="3">
        <v>42830</v>
      </c>
      <c r="B67" s="5" t="s">
        <v>87</v>
      </c>
      <c r="C67" s="5" t="s">
        <v>26</v>
      </c>
    </row>
    <row r="68" spans="1:3" x14ac:dyDescent="0.25">
      <c r="A68" s="3">
        <v>42831</v>
      </c>
      <c r="B68" s="5" t="s">
        <v>88</v>
      </c>
      <c r="C68" s="5" t="s">
        <v>26</v>
      </c>
    </row>
    <row r="69" spans="1:3" x14ac:dyDescent="0.25">
      <c r="A69" s="3">
        <v>42832</v>
      </c>
      <c r="B69" s="5" t="s">
        <v>89</v>
      </c>
      <c r="C69" s="5" t="s">
        <v>26</v>
      </c>
    </row>
    <row r="70" spans="1:3" x14ac:dyDescent="0.25">
      <c r="A70" s="3">
        <v>42835</v>
      </c>
      <c r="B70" s="5" t="s">
        <v>90</v>
      </c>
      <c r="C70" s="5" t="s">
        <v>26</v>
      </c>
    </row>
    <row r="71" spans="1:3" x14ac:dyDescent="0.25">
      <c r="A71" s="3">
        <v>42836</v>
      </c>
      <c r="B71" s="5" t="s">
        <v>91</v>
      </c>
      <c r="C71" s="5" t="s">
        <v>26</v>
      </c>
    </row>
    <row r="72" spans="1:3" x14ac:dyDescent="0.25">
      <c r="A72" s="3">
        <v>42837</v>
      </c>
      <c r="B72" s="5" t="s">
        <v>92</v>
      </c>
      <c r="C72" s="5" t="s">
        <v>26</v>
      </c>
    </row>
    <row r="73" spans="1:3" x14ac:dyDescent="0.25">
      <c r="A73" s="3">
        <v>42838</v>
      </c>
      <c r="B73" s="5" t="s">
        <v>93</v>
      </c>
      <c r="C73" s="5" t="s">
        <v>26</v>
      </c>
    </row>
    <row r="74" spans="1:3" x14ac:dyDescent="0.25">
      <c r="A74" s="3">
        <v>42842</v>
      </c>
      <c r="B74" s="5" t="s">
        <v>94</v>
      </c>
      <c r="C74" s="5" t="s">
        <v>26</v>
      </c>
    </row>
    <row r="75" spans="1:3" x14ac:dyDescent="0.25">
      <c r="A75" s="3">
        <v>42843</v>
      </c>
      <c r="B75" s="5" t="s">
        <v>95</v>
      </c>
      <c r="C75" s="5" t="s">
        <v>26</v>
      </c>
    </row>
    <row r="76" spans="1:3" x14ac:dyDescent="0.25">
      <c r="A76" s="3">
        <v>42844</v>
      </c>
      <c r="B76" s="5" t="s">
        <v>96</v>
      </c>
      <c r="C76" s="5" t="s">
        <v>26</v>
      </c>
    </row>
    <row r="77" spans="1:3" x14ac:dyDescent="0.25">
      <c r="A77" s="3">
        <v>42845</v>
      </c>
      <c r="B77" s="5" t="s">
        <v>97</v>
      </c>
      <c r="C77" s="5" t="s">
        <v>26</v>
      </c>
    </row>
    <row r="78" spans="1:3" x14ac:dyDescent="0.25">
      <c r="A78" s="3">
        <v>42846</v>
      </c>
      <c r="B78" s="5" t="s">
        <v>98</v>
      </c>
      <c r="C78" s="5" t="s">
        <v>26</v>
      </c>
    </row>
    <row r="79" spans="1:3" x14ac:dyDescent="0.25">
      <c r="A79" s="3">
        <v>42849</v>
      </c>
      <c r="B79" s="5" t="s">
        <v>99</v>
      </c>
      <c r="C79" s="5" t="s">
        <v>26</v>
      </c>
    </row>
    <row r="80" spans="1:3" x14ac:dyDescent="0.25">
      <c r="A80" s="3">
        <v>42850</v>
      </c>
      <c r="B80" s="5" t="s">
        <v>100</v>
      </c>
      <c r="C80" s="5" t="s">
        <v>26</v>
      </c>
    </row>
    <row r="81" spans="1:3" x14ac:dyDescent="0.25">
      <c r="A81" s="3">
        <v>42851</v>
      </c>
      <c r="B81" s="5" t="s">
        <v>101</v>
      </c>
      <c r="C81" s="5" t="s">
        <v>26</v>
      </c>
    </row>
    <row r="82" spans="1:3" x14ac:dyDescent="0.25">
      <c r="A82" s="3">
        <v>42852</v>
      </c>
      <c r="B82" s="5" t="s">
        <v>102</v>
      </c>
      <c r="C82" s="5" t="s">
        <v>26</v>
      </c>
    </row>
    <row r="83" spans="1:3" x14ac:dyDescent="0.25">
      <c r="A83" s="3">
        <v>42853</v>
      </c>
      <c r="B83" s="5" t="s">
        <v>103</v>
      </c>
      <c r="C83" s="5" t="s">
        <v>26</v>
      </c>
    </row>
    <row r="84" spans="1:3" x14ac:dyDescent="0.25">
      <c r="A84" s="3">
        <v>42856</v>
      </c>
      <c r="B84" s="5" t="s">
        <v>104</v>
      </c>
      <c r="C84" s="5" t="s">
        <v>26</v>
      </c>
    </row>
    <row r="85" spans="1:3" x14ac:dyDescent="0.25">
      <c r="A85" s="3">
        <v>42857</v>
      </c>
      <c r="B85" s="5" t="s">
        <v>105</v>
      </c>
      <c r="C85" s="5" t="s">
        <v>26</v>
      </c>
    </row>
    <row r="86" spans="1:3" x14ac:dyDescent="0.25">
      <c r="A86" s="3">
        <v>42858</v>
      </c>
      <c r="B86" s="5" t="s">
        <v>106</v>
      </c>
      <c r="C86" s="5" t="s">
        <v>26</v>
      </c>
    </row>
    <row r="87" spans="1:3" x14ac:dyDescent="0.25">
      <c r="A87" s="3">
        <v>42859</v>
      </c>
      <c r="B87" s="5" t="s">
        <v>107</v>
      </c>
      <c r="C87" s="5" t="s">
        <v>26</v>
      </c>
    </row>
    <row r="88" spans="1:3" x14ac:dyDescent="0.25">
      <c r="A88" s="3">
        <v>42860</v>
      </c>
      <c r="B88" s="5" t="s">
        <v>108</v>
      </c>
      <c r="C88" s="5" t="s">
        <v>26</v>
      </c>
    </row>
    <row r="89" spans="1:3" x14ac:dyDescent="0.25">
      <c r="A89" s="3">
        <v>42863</v>
      </c>
      <c r="B89" s="5" t="s">
        <v>109</v>
      </c>
      <c r="C89" s="5" t="s">
        <v>26</v>
      </c>
    </row>
    <row r="90" spans="1:3" x14ac:dyDescent="0.25">
      <c r="A90" s="3">
        <v>42864</v>
      </c>
      <c r="B90" s="5" t="s">
        <v>110</v>
      </c>
      <c r="C90" s="5" t="s">
        <v>26</v>
      </c>
    </row>
    <row r="91" spans="1:3" x14ac:dyDescent="0.25">
      <c r="A91" s="3">
        <v>42865</v>
      </c>
      <c r="B91" s="5" t="s">
        <v>111</v>
      </c>
      <c r="C91" s="5" t="s">
        <v>26</v>
      </c>
    </row>
    <row r="92" spans="1:3" x14ac:dyDescent="0.25">
      <c r="A92" s="3">
        <v>42866</v>
      </c>
      <c r="B92" s="5" t="s">
        <v>112</v>
      </c>
      <c r="C92" s="5" t="s">
        <v>26</v>
      </c>
    </row>
    <row r="93" spans="1:3" x14ac:dyDescent="0.25">
      <c r="A93" s="3">
        <v>42867</v>
      </c>
      <c r="B93" s="5" t="s">
        <v>106</v>
      </c>
      <c r="C93" s="5" t="s">
        <v>26</v>
      </c>
    </row>
    <row r="94" spans="1:3" x14ac:dyDescent="0.25">
      <c r="A94" s="3">
        <v>42870</v>
      </c>
      <c r="B94" s="5" t="s">
        <v>113</v>
      </c>
      <c r="C94" s="5" t="s">
        <v>26</v>
      </c>
    </row>
    <row r="95" spans="1:3" x14ac:dyDescent="0.25">
      <c r="A95" s="3">
        <v>42871</v>
      </c>
      <c r="B95" s="5" t="s">
        <v>114</v>
      </c>
      <c r="C95" s="5" t="s">
        <v>26</v>
      </c>
    </row>
    <row r="96" spans="1:3" x14ac:dyDescent="0.25">
      <c r="A96" s="3">
        <v>42872</v>
      </c>
      <c r="B96" s="5" t="s">
        <v>115</v>
      </c>
      <c r="C96" s="5" t="s">
        <v>26</v>
      </c>
    </row>
    <row r="97" spans="1:3" x14ac:dyDescent="0.25">
      <c r="A97" s="3">
        <v>42873</v>
      </c>
      <c r="B97" s="5" t="s">
        <v>116</v>
      </c>
      <c r="C97" s="5" t="s">
        <v>26</v>
      </c>
    </row>
    <row r="98" spans="1:3" x14ac:dyDescent="0.25">
      <c r="A98" s="3">
        <v>42874</v>
      </c>
      <c r="B98" s="5" t="s">
        <v>117</v>
      </c>
      <c r="C98" s="5" t="s">
        <v>26</v>
      </c>
    </row>
    <row r="99" spans="1:3" x14ac:dyDescent="0.25">
      <c r="A99" s="3">
        <v>42878</v>
      </c>
      <c r="B99" s="5" t="s">
        <v>118</v>
      </c>
      <c r="C99" s="5" t="s">
        <v>26</v>
      </c>
    </row>
    <row r="100" spans="1:3" x14ac:dyDescent="0.25">
      <c r="A100" s="3">
        <v>42879</v>
      </c>
      <c r="B100" s="5" t="s">
        <v>96</v>
      </c>
      <c r="C100" s="5" t="s">
        <v>26</v>
      </c>
    </row>
    <row r="101" spans="1:3" x14ac:dyDescent="0.25">
      <c r="A101" s="3">
        <v>42880</v>
      </c>
      <c r="B101" s="5" t="s">
        <v>119</v>
      </c>
      <c r="C101" s="5" t="s">
        <v>26</v>
      </c>
    </row>
    <row r="102" spans="1:3" x14ac:dyDescent="0.25">
      <c r="A102" s="3">
        <v>42881</v>
      </c>
      <c r="B102" s="5" t="s">
        <v>120</v>
      </c>
      <c r="C102" s="5" t="s">
        <v>26</v>
      </c>
    </row>
    <row r="103" spans="1:3" x14ac:dyDescent="0.25">
      <c r="A103" s="3">
        <v>42884</v>
      </c>
      <c r="B103" s="5" t="s">
        <v>121</v>
      </c>
      <c r="C103" s="5" t="s">
        <v>26</v>
      </c>
    </row>
    <row r="104" spans="1:3" x14ac:dyDescent="0.25">
      <c r="A104" s="3">
        <v>42885</v>
      </c>
      <c r="B104" s="5" t="s">
        <v>122</v>
      </c>
      <c r="C104" s="5" t="s">
        <v>26</v>
      </c>
    </row>
    <row r="105" spans="1:3" x14ac:dyDescent="0.25">
      <c r="A105" s="3">
        <v>42886</v>
      </c>
      <c r="B105" s="5" t="s">
        <v>123</v>
      </c>
      <c r="C105" s="5" t="s">
        <v>26</v>
      </c>
    </row>
    <row r="106" spans="1:3" x14ac:dyDescent="0.25">
      <c r="A106" s="3">
        <v>42887</v>
      </c>
      <c r="B106" s="5" t="s">
        <v>123</v>
      </c>
      <c r="C106" s="5" t="s">
        <v>26</v>
      </c>
    </row>
    <row r="107" spans="1:3" x14ac:dyDescent="0.25">
      <c r="A107" s="3">
        <v>42888</v>
      </c>
      <c r="B107" s="5" t="s">
        <v>124</v>
      </c>
      <c r="C107" s="5" t="s">
        <v>26</v>
      </c>
    </row>
    <row r="108" spans="1:3" x14ac:dyDescent="0.25">
      <c r="A108" s="3">
        <v>42891</v>
      </c>
      <c r="B108" s="5" t="s">
        <v>125</v>
      </c>
      <c r="C108" s="5" t="s">
        <v>26</v>
      </c>
    </row>
    <row r="109" spans="1:3" x14ac:dyDescent="0.25">
      <c r="A109" s="3">
        <v>42892</v>
      </c>
      <c r="B109" s="5" t="s">
        <v>126</v>
      </c>
      <c r="C109" s="5" t="s">
        <v>26</v>
      </c>
    </row>
    <row r="110" spans="1:3" x14ac:dyDescent="0.25">
      <c r="A110" s="3">
        <v>42893</v>
      </c>
      <c r="B110" s="5" t="s">
        <v>99</v>
      </c>
      <c r="C110" s="5" t="s">
        <v>26</v>
      </c>
    </row>
    <row r="111" spans="1:3" x14ac:dyDescent="0.25">
      <c r="A111" s="3">
        <v>42894</v>
      </c>
      <c r="B111" s="5" t="s">
        <v>127</v>
      </c>
      <c r="C111" s="5" t="s">
        <v>26</v>
      </c>
    </row>
    <row r="112" spans="1:3" x14ac:dyDescent="0.25">
      <c r="A112" s="3">
        <v>42895</v>
      </c>
      <c r="B112" s="5" t="s">
        <v>119</v>
      </c>
      <c r="C112" s="5" t="s">
        <v>26</v>
      </c>
    </row>
    <row r="113" spans="1:3" x14ac:dyDescent="0.25">
      <c r="A113" s="3">
        <v>42898</v>
      </c>
      <c r="B113" s="5" t="s">
        <v>128</v>
      </c>
      <c r="C113" s="5" t="s">
        <v>26</v>
      </c>
    </row>
    <row r="114" spans="1:3" x14ac:dyDescent="0.25">
      <c r="A114" s="3">
        <v>42899</v>
      </c>
      <c r="B114" s="5" t="s">
        <v>129</v>
      </c>
      <c r="C114" s="5" t="s">
        <v>26</v>
      </c>
    </row>
    <row r="115" spans="1:3" x14ac:dyDescent="0.25">
      <c r="A115" s="3">
        <v>42900</v>
      </c>
      <c r="B115" s="5" t="s">
        <v>130</v>
      </c>
      <c r="C115" s="5" t="s">
        <v>26</v>
      </c>
    </row>
    <row r="116" spans="1:3" x14ac:dyDescent="0.25">
      <c r="A116" s="3">
        <v>42901</v>
      </c>
      <c r="B116" s="5" t="s">
        <v>131</v>
      </c>
      <c r="C116" s="5" t="s">
        <v>26</v>
      </c>
    </row>
    <row r="117" spans="1:3" x14ac:dyDescent="0.25">
      <c r="A117" s="3">
        <v>42902</v>
      </c>
      <c r="B117" s="5" t="s">
        <v>132</v>
      </c>
      <c r="C117" s="5" t="s">
        <v>26</v>
      </c>
    </row>
    <row r="118" spans="1:3" x14ac:dyDescent="0.25">
      <c r="A118" s="3">
        <v>42905</v>
      </c>
      <c r="B118" s="5" t="s">
        <v>133</v>
      </c>
      <c r="C118" s="5" t="s">
        <v>26</v>
      </c>
    </row>
    <row r="119" spans="1:3" x14ac:dyDescent="0.25">
      <c r="A119" s="3">
        <v>42906</v>
      </c>
      <c r="B119" s="5" t="s">
        <v>134</v>
      </c>
      <c r="C119" s="5" t="s">
        <v>26</v>
      </c>
    </row>
    <row r="120" spans="1:3" x14ac:dyDescent="0.25">
      <c r="A120" s="3">
        <v>42907</v>
      </c>
      <c r="B120" s="5" t="s">
        <v>84</v>
      </c>
      <c r="C120" s="5" t="s">
        <v>26</v>
      </c>
    </row>
    <row r="121" spans="1:3" x14ac:dyDescent="0.25">
      <c r="A121" s="3">
        <v>42908</v>
      </c>
      <c r="B121" s="5" t="s">
        <v>135</v>
      </c>
      <c r="C121" s="5" t="s">
        <v>26</v>
      </c>
    </row>
    <row r="122" spans="1:3" x14ac:dyDescent="0.25">
      <c r="A122" s="3">
        <v>42909</v>
      </c>
      <c r="B122" s="5" t="s">
        <v>136</v>
      </c>
      <c r="C122" s="5" t="s">
        <v>26</v>
      </c>
    </row>
    <row r="123" spans="1:3" x14ac:dyDescent="0.25">
      <c r="A123" s="3">
        <v>42912</v>
      </c>
      <c r="B123" s="5" t="s">
        <v>129</v>
      </c>
      <c r="C123" s="5" t="s">
        <v>26</v>
      </c>
    </row>
    <row r="124" spans="1:3" x14ac:dyDescent="0.25">
      <c r="A124" s="3">
        <v>42913</v>
      </c>
      <c r="B124" s="5" t="s">
        <v>137</v>
      </c>
      <c r="C124" s="5" t="s">
        <v>26</v>
      </c>
    </row>
    <row r="125" spans="1:3" x14ac:dyDescent="0.25">
      <c r="A125" s="3">
        <v>42914</v>
      </c>
      <c r="B125" s="5" t="s">
        <v>138</v>
      </c>
      <c r="C125" s="5" t="s">
        <v>26</v>
      </c>
    </row>
    <row r="126" spans="1:3" x14ac:dyDescent="0.25">
      <c r="A126" s="3">
        <v>42915</v>
      </c>
      <c r="B126" s="5" t="s">
        <v>139</v>
      </c>
      <c r="C126" s="5" t="s">
        <v>26</v>
      </c>
    </row>
    <row r="127" spans="1:3" x14ac:dyDescent="0.25">
      <c r="A127" s="3">
        <v>42916</v>
      </c>
      <c r="B127" s="5" t="s">
        <v>140</v>
      </c>
      <c r="C127" s="5" t="s">
        <v>26</v>
      </c>
    </row>
    <row r="128" spans="1:3" x14ac:dyDescent="0.25">
      <c r="A128" s="3">
        <v>42920</v>
      </c>
      <c r="B128" s="5" t="s">
        <v>141</v>
      </c>
      <c r="C128" s="5" t="s">
        <v>26</v>
      </c>
    </row>
    <row r="129" spans="1:3" x14ac:dyDescent="0.25">
      <c r="A129" s="3">
        <v>42921</v>
      </c>
      <c r="B129" s="5" t="s">
        <v>142</v>
      </c>
      <c r="C129" s="5" t="s">
        <v>26</v>
      </c>
    </row>
    <row r="130" spans="1:3" x14ac:dyDescent="0.25">
      <c r="A130" s="3">
        <v>42922</v>
      </c>
      <c r="B130" s="5" t="s">
        <v>143</v>
      </c>
      <c r="C130" s="5" t="s">
        <v>26</v>
      </c>
    </row>
    <row r="131" spans="1:3" x14ac:dyDescent="0.25">
      <c r="A131" s="3">
        <v>42923</v>
      </c>
      <c r="B131" s="5" t="s">
        <v>144</v>
      </c>
      <c r="C131" s="5" t="s">
        <v>26</v>
      </c>
    </row>
    <row r="132" spans="1:3" x14ac:dyDescent="0.25">
      <c r="A132" s="3">
        <v>42926</v>
      </c>
      <c r="B132" s="5" t="s">
        <v>145</v>
      </c>
      <c r="C132" s="5" t="s">
        <v>26</v>
      </c>
    </row>
    <row r="133" spans="1:3" x14ac:dyDescent="0.25">
      <c r="A133" s="3">
        <v>42927</v>
      </c>
      <c r="B133" s="5" t="s">
        <v>146</v>
      </c>
      <c r="C133" s="5" t="s">
        <v>26</v>
      </c>
    </row>
    <row r="134" spans="1:3" x14ac:dyDescent="0.25">
      <c r="A134" s="3">
        <v>42928</v>
      </c>
      <c r="B134" s="5" t="s">
        <v>147</v>
      </c>
      <c r="C134" s="5" t="s">
        <v>26</v>
      </c>
    </row>
    <row r="135" spans="1:3" x14ac:dyDescent="0.25">
      <c r="A135" s="3">
        <v>42929</v>
      </c>
      <c r="B135" s="5" t="s">
        <v>148</v>
      </c>
      <c r="C135" s="5" t="s">
        <v>26</v>
      </c>
    </row>
    <row r="136" spans="1:3" x14ac:dyDescent="0.25">
      <c r="A136" s="3">
        <v>42930</v>
      </c>
      <c r="B136" s="5" t="s">
        <v>149</v>
      </c>
      <c r="C136" s="5" t="s">
        <v>26</v>
      </c>
    </row>
    <row r="137" spans="1:3" x14ac:dyDescent="0.25">
      <c r="A137" s="3">
        <v>42933</v>
      </c>
      <c r="B137" s="5" t="s">
        <v>150</v>
      </c>
      <c r="C137" s="5" t="s">
        <v>26</v>
      </c>
    </row>
    <row r="138" spans="1:3" x14ac:dyDescent="0.25">
      <c r="A138" s="3">
        <v>42934</v>
      </c>
      <c r="B138" s="5" t="s">
        <v>151</v>
      </c>
      <c r="C138" s="5" t="s">
        <v>26</v>
      </c>
    </row>
    <row r="139" spans="1:3" x14ac:dyDescent="0.25">
      <c r="A139" s="3">
        <v>42935</v>
      </c>
      <c r="B139" s="5" t="s">
        <v>152</v>
      </c>
      <c r="C139" s="5" t="s">
        <v>26</v>
      </c>
    </row>
    <row r="140" spans="1:3" x14ac:dyDescent="0.25">
      <c r="A140" s="3">
        <v>42936</v>
      </c>
      <c r="B140" s="5" t="s">
        <v>153</v>
      </c>
      <c r="C140" s="5" t="s">
        <v>26</v>
      </c>
    </row>
    <row r="141" spans="1:3" x14ac:dyDescent="0.25">
      <c r="A141" s="3">
        <v>42937</v>
      </c>
      <c r="B141" s="5" t="s">
        <v>154</v>
      </c>
      <c r="C141" s="5" t="s">
        <v>26</v>
      </c>
    </row>
    <row r="142" spans="1:3" x14ac:dyDescent="0.25">
      <c r="A142" s="3">
        <v>42940</v>
      </c>
      <c r="B142" s="5" t="s">
        <v>155</v>
      </c>
      <c r="C142" s="5" t="s">
        <v>26</v>
      </c>
    </row>
    <row r="143" spans="1:3" x14ac:dyDescent="0.25">
      <c r="A143" s="3">
        <v>42941</v>
      </c>
      <c r="B143" s="5" t="s">
        <v>156</v>
      </c>
      <c r="C143" s="5" t="s">
        <v>26</v>
      </c>
    </row>
    <row r="144" spans="1:3" x14ac:dyDescent="0.25">
      <c r="A144" s="3">
        <v>42942</v>
      </c>
      <c r="B144" s="5" t="s">
        <v>157</v>
      </c>
      <c r="C144" s="5" t="s">
        <v>26</v>
      </c>
    </row>
    <row r="145" spans="1:3" x14ac:dyDescent="0.25">
      <c r="A145" s="3">
        <v>42943</v>
      </c>
      <c r="B145" s="5" t="s">
        <v>158</v>
      </c>
      <c r="C145" s="5" t="s">
        <v>26</v>
      </c>
    </row>
    <row r="146" spans="1:3" x14ac:dyDescent="0.25">
      <c r="A146" s="3">
        <v>42944</v>
      </c>
      <c r="B146" s="5" t="s">
        <v>159</v>
      </c>
      <c r="C146" s="5" t="s">
        <v>26</v>
      </c>
    </row>
    <row r="147" spans="1:3" x14ac:dyDescent="0.25">
      <c r="A147" s="3">
        <v>42947</v>
      </c>
      <c r="B147" s="5" t="s">
        <v>160</v>
      </c>
      <c r="C147" s="5" t="s">
        <v>26</v>
      </c>
    </row>
    <row r="148" spans="1:3" x14ac:dyDescent="0.25">
      <c r="A148" s="3">
        <v>42948</v>
      </c>
      <c r="B148" s="5" t="s">
        <v>161</v>
      </c>
      <c r="C148" s="5" t="s">
        <v>26</v>
      </c>
    </row>
    <row r="149" spans="1:3" x14ac:dyDescent="0.25">
      <c r="A149" s="3">
        <v>42949</v>
      </c>
      <c r="B149" s="5" t="s">
        <v>162</v>
      </c>
      <c r="C149" s="5" t="s">
        <v>26</v>
      </c>
    </row>
    <row r="150" spans="1:3" x14ac:dyDescent="0.25">
      <c r="A150" s="3">
        <v>42950</v>
      </c>
      <c r="B150" s="5" t="s">
        <v>163</v>
      </c>
      <c r="C150" s="5" t="s">
        <v>26</v>
      </c>
    </row>
    <row r="151" spans="1:3" x14ac:dyDescent="0.25">
      <c r="A151" s="3">
        <v>42951</v>
      </c>
      <c r="B151" s="5" t="s">
        <v>164</v>
      </c>
      <c r="C151" s="5" t="s">
        <v>26</v>
      </c>
    </row>
    <row r="152" spans="1:3" x14ac:dyDescent="0.25">
      <c r="A152" s="3">
        <v>42955</v>
      </c>
      <c r="B152" s="5" t="s">
        <v>149</v>
      </c>
      <c r="C152" s="5" t="s">
        <v>26</v>
      </c>
    </row>
    <row r="153" spans="1:3" x14ac:dyDescent="0.25">
      <c r="A153" s="3">
        <v>42956</v>
      </c>
      <c r="B153" s="5" t="s">
        <v>165</v>
      </c>
      <c r="C153" s="5" t="s">
        <v>26</v>
      </c>
    </row>
    <row r="154" spans="1:3" x14ac:dyDescent="0.25">
      <c r="A154" s="3">
        <v>42957</v>
      </c>
      <c r="B154" s="5" t="s">
        <v>166</v>
      </c>
      <c r="C154" s="5" t="s">
        <v>26</v>
      </c>
    </row>
    <row r="155" spans="1:3" x14ac:dyDescent="0.25">
      <c r="A155" s="3">
        <v>42958</v>
      </c>
      <c r="B155" s="5" t="s">
        <v>167</v>
      </c>
      <c r="C155" s="5" t="s">
        <v>26</v>
      </c>
    </row>
    <row r="156" spans="1:3" x14ac:dyDescent="0.25">
      <c r="A156" s="3">
        <v>42961</v>
      </c>
      <c r="B156" s="5" t="s">
        <v>165</v>
      </c>
      <c r="C156" s="5" t="s">
        <v>26</v>
      </c>
    </row>
    <row r="157" spans="1:3" x14ac:dyDescent="0.25">
      <c r="A157" s="3">
        <v>42962</v>
      </c>
      <c r="B157" s="5" t="s">
        <v>168</v>
      </c>
      <c r="C157" s="5" t="s">
        <v>26</v>
      </c>
    </row>
    <row r="158" spans="1:3" x14ac:dyDescent="0.25">
      <c r="A158" s="3">
        <v>42963</v>
      </c>
      <c r="B158" s="5" t="s">
        <v>169</v>
      </c>
      <c r="C158" s="5" t="s">
        <v>26</v>
      </c>
    </row>
    <row r="159" spans="1:3" x14ac:dyDescent="0.25">
      <c r="A159" s="3">
        <v>42964</v>
      </c>
      <c r="B159" s="5" t="s">
        <v>170</v>
      </c>
      <c r="C159" s="5" t="s">
        <v>26</v>
      </c>
    </row>
    <row r="160" spans="1:3" x14ac:dyDescent="0.25">
      <c r="A160" s="3">
        <v>42965</v>
      </c>
      <c r="B160" s="5" t="s">
        <v>171</v>
      </c>
      <c r="C160" s="5" t="s">
        <v>26</v>
      </c>
    </row>
    <row r="161" spans="1:3" x14ac:dyDescent="0.25">
      <c r="A161" s="3">
        <v>42968</v>
      </c>
      <c r="B161" s="5" t="s">
        <v>172</v>
      </c>
      <c r="C161" s="5" t="s">
        <v>26</v>
      </c>
    </row>
    <row r="162" spans="1:3" x14ac:dyDescent="0.25">
      <c r="A162" s="3">
        <v>42969</v>
      </c>
      <c r="B162" s="5" t="s">
        <v>173</v>
      </c>
      <c r="C162" s="5" t="s">
        <v>26</v>
      </c>
    </row>
    <row r="163" spans="1:3" x14ac:dyDescent="0.25">
      <c r="A163" s="3">
        <v>42970</v>
      </c>
      <c r="B163" s="5" t="s">
        <v>174</v>
      </c>
      <c r="C163" s="5" t="s">
        <v>26</v>
      </c>
    </row>
    <row r="164" spans="1:3" x14ac:dyDescent="0.25">
      <c r="A164" s="3">
        <v>42971</v>
      </c>
      <c r="B164" s="5" t="s">
        <v>175</v>
      </c>
      <c r="C164" s="5" t="s">
        <v>26</v>
      </c>
    </row>
    <row r="165" spans="1:3" x14ac:dyDescent="0.25">
      <c r="A165" s="3">
        <v>42972</v>
      </c>
      <c r="B165" s="5" t="s">
        <v>176</v>
      </c>
      <c r="C165" s="5" t="s">
        <v>26</v>
      </c>
    </row>
    <row r="166" spans="1:3" x14ac:dyDescent="0.25">
      <c r="A166" s="3">
        <v>42975</v>
      </c>
      <c r="B166" s="5" t="s">
        <v>177</v>
      </c>
      <c r="C166" s="5" t="s">
        <v>26</v>
      </c>
    </row>
    <row r="167" spans="1:3" x14ac:dyDescent="0.25">
      <c r="A167" s="3">
        <v>42976</v>
      </c>
      <c r="B167" s="5" t="s">
        <v>178</v>
      </c>
      <c r="C167" s="5" t="s">
        <v>26</v>
      </c>
    </row>
    <row r="168" spans="1:3" x14ac:dyDescent="0.25">
      <c r="A168" s="3">
        <v>42977</v>
      </c>
      <c r="B168" s="5" t="s">
        <v>179</v>
      </c>
      <c r="C168" s="5" t="s">
        <v>26</v>
      </c>
    </row>
    <row r="169" spans="1:3" x14ac:dyDescent="0.25">
      <c r="A169" s="3">
        <v>42978</v>
      </c>
      <c r="B169" s="5" t="s">
        <v>180</v>
      </c>
      <c r="C169" s="5" t="s">
        <v>26</v>
      </c>
    </row>
    <row r="170" spans="1:3" x14ac:dyDescent="0.25">
      <c r="A170" s="3">
        <v>42979</v>
      </c>
      <c r="B170" s="5" t="s">
        <v>181</v>
      </c>
      <c r="C170" s="5" t="s">
        <v>26</v>
      </c>
    </row>
    <row r="171" spans="1:3" x14ac:dyDescent="0.25">
      <c r="A171" s="3">
        <v>42983</v>
      </c>
      <c r="B171" s="5" t="s">
        <v>182</v>
      </c>
      <c r="C171" s="5" t="s">
        <v>26</v>
      </c>
    </row>
    <row r="172" spans="1:3" x14ac:dyDescent="0.25">
      <c r="A172" s="3">
        <v>42984</v>
      </c>
      <c r="B172" s="5" t="s">
        <v>183</v>
      </c>
      <c r="C172" s="5" t="s">
        <v>26</v>
      </c>
    </row>
    <row r="173" spans="1:3" x14ac:dyDescent="0.25">
      <c r="A173" s="3">
        <v>42985</v>
      </c>
      <c r="B173" s="5" t="s">
        <v>184</v>
      </c>
      <c r="C173" s="5" t="s">
        <v>26</v>
      </c>
    </row>
    <row r="174" spans="1:3" x14ac:dyDescent="0.25">
      <c r="A174" s="3">
        <v>42986</v>
      </c>
      <c r="B174" s="5" t="s">
        <v>185</v>
      </c>
      <c r="C174" s="5" t="s">
        <v>26</v>
      </c>
    </row>
    <row r="175" spans="1:3" x14ac:dyDescent="0.25">
      <c r="A175" s="3">
        <v>42989</v>
      </c>
      <c r="B175" s="5" t="s">
        <v>186</v>
      </c>
      <c r="C175" s="5" t="s">
        <v>26</v>
      </c>
    </row>
    <row r="176" spans="1:3" x14ac:dyDescent="0.25">
      <c r="A176" s="3">
        <v>42990</v>
      </c>
      <c r="B176" s="5" t="s">
        <v>187</v>
      </c>
      <c r="C176" s="5" t="s">
        <v>26</v>
      </c>
    </row>
    <row r="177" spans="1:3" x14ac:dyDescent="0.25">
      <c r="A177" s="3">
        <v>42991</v>
      </c>
      <c r="B177" s="5" t="s">
        <v>188</v>
      </c>
      <c r="C177" s="5" t="s">
        <v>26</v>
      </c>
    </row>
    <row r="178" spans="1:3" x14ac:dyDescent="0.25">
      <c r="A178" s="3">
        <v>42992</v>
      </c>
      <c r="B178" s="5" t="s">
        <v>189</v>
      </c>
      <c r="C178" s="5" t="s">
        <v>26</v>
      </c>
    </row>
    <row r="179" spans="1:3" x14ac:dyDescent="0.25">
      <c r="A179" s="3">
        <v>42993</v>
      </c>
      <c r="B179" s="5" t="s">
        <v>190</v>
      </c>
      <c r="C179" s="5" t="s">
        <v>26</v>
      </c>
    </row>
    <row r="180" spans="1:3" x14ac:dyDescent="0.25">
      <c r="A180" s="3">
        <v>42996</v>
      </c>
      <c r="B180" s="5" t="s">
        <v>191</v>
      </c>
      <c r="C180" s="5" t="s">
        <v>26</v>
      </c>
    </row>
    <row r="181" spans="1:3" x14ac:dyDescent="0.25">
      <c r="A181" s="3">
        <v>42997</v>
      </c>
      <c r="B181" s="5" t="s">
        <v>192</v>
      </c>
      <c r="C181" s="5" t="s">
        <v>26</v>
      </c>
    </row>
    <row r="182" spans="1:3" x14ac:dyDescent="0.25">
      <c r="A182" s="3">
        <v>42998</v>
      </c>
      <c r="B182" s="5" t="s">
        <v>193</v>
      </c>
      <c r="C182" s="5" t="s">
        <v>26</v>
      </c>
    </row>
    <row r="183" spans="1:3" x14ac:dyDescent="0.25">
      <c r="A183" s="3">
        <v>42999</v>
      </c>
      <c r="B183" s="5" t="s">
        <v>194</v>
      </c>
      <c r="C183" s="5" t="s">
        <v>26</v>
      </c>
    </row>
    <row r="184" spans="1:3" x14ac:dyDescent="0.25">
      <c r="A184" s="3">
        <v>43000</v>
      </c>
      <c r="B184" s="5" t="s">
        <v>195</v>
      </c>
      <c r="C184" s="5" t="s">
        <v>26</v>
      </c>
    </row>
    <row r="185" spans="1:3" x14ac:dyDescent="0.25">
      <c r="A185" s="3">
        <v>43003</v>
      </c>
      <c r="B185" s="5" t="s">
        <v>196</v>
      </c>
      <c r="C185" s="5" t="s">
        <v>26</v>
      </c>
    </row>
    <row r="186" spans="1:3" x14ac:dyDescent="0.25">
      <c r="A186" s="3">
        <v>43004</v>
      </c>
      <c r="B186" s="5" t="s">
        <v>197</v>
      </c>
      <c r="C186" s="5" t="s">
        <v>26</v>
      </c>
    </row>
    <row r="187" spans="1:3" x14ac:dyDescent="0.25">
      <c r="A187" s="3">
        <v>43005</v>
      </c>
      <c r="B187" s="5" t="s">
        <v>198</v>
      </c>
      <c r="C187" s="5" t="s">
        <v>26</v>
      </c>
    </row>
    <row r="188" spans="1:3" x14ac:dyDescent="0.25">
      <c r="A188" s="3">
        <v>43006</v>
      </c>
      <c r="B188" s="5" t="s">
        <v>199</v>
      </c>
      <c r="C188" s="5" t="s">
        <v>26</v>
      </c>
    </row>
    <row r="189" spans="1:3" x14ac:dyDescent="0.25">
      <c r="A189" s="3">
        <v>43007</v>
      </c>
      <c r="B189" s="5" t="s">
        <v>200</v>
      </c>
      <c r="C189" s="5" t="s">
        <v>26</v>
      </c>
    </row>
    <row r="190" spans="1:3" x14ac:dyDescent="0.25">
      <c r="A190" s="3">
        <v>43010</v>
      </c>
      <c r="B190" s="5" t="s">
        <v>157</v>
      </c>
      <c r="C190" s="5" t="s">
        <v>26</v>
      </c>
    </row>
    <row r="191" spans="1:3" x14ac:dyDescent="0.25">
      <c r="A191" s="3">
        <v>43011</v>
      </c>
      <c r="B191" s="5" t="s">
        <v>201</v>
      </c>
      <c r="C191" s="5" t="s">
        <v>26</v>
      </c>
    </row>
    <row r="192" spans="1:3" x14ac:dyDescent="0.25">
      <c r="A192" s="3">
        <v>43012</v>
      </c>
      <c r="B192" s="5" t="s">
        <v>202</v>
      </c>
      <c r="C192" s="5" t="s">
        <v>26</v>
      </c>
    </row>
    <row r="193" spans="1:3" x14ac:dyDescent="0.25">
      <c r="A193" s="3">
        <v>43013</v>
      </c>
      <c r="B193" s="5" t="s">
        <v>203</v>
      </c>
      <c r="C193" s="5" t="s">
        <v>26</v>
      </c>
    </row>
    <row r="194" spans="1:3" x14ac:dyDescent="0.25">
      <c r="A194" s="3">
        <v>43014</v>
      </c>
      <c r="B194" s="5" t="s">
        <v>154</v>
      </c>
      <c r="C194" s="5" t="s">
        <v>26</v>
      </c>
    </row>
    <row r="195" spans="1:3" x14ac:dyDescent="0.25">
      <c r="A195" s="3">
        <v>43018</v>
      </c>
      <c r="B195" s="5" t="s">
        <v>204</v>
      </c>
      <c r="C195" s="5" t="s">
        <v>26</v>
      </c>
    </row>
    <row r="196" spans="1:3" x14ac:dyDescent="0.25">
      <c r="A196" s="3">
        <v>43019</v>
      </c>
      <c r="B196" s="5" t="s">
        <v>205</v>
      </c>
      <c r="C196" s="5" t="s">
        <v>26</v>
      </c>
    </row>
    <row r="197" spans="1:3" x14ac:dyDescent="0.25">
      <c r="A197" s="3">
        <v>43020</v>
      </c>
      <c r="B197" s="5" t="s">
        <v>206</v>
      </c>
      <c r="C197" s="5" t="s">
        <v>26</v>
      </c>
    </row>
    <row r="198" spans="1:3" x14ac:dyDescent="0.25">
      <c r="A198" s="3">
        <v>43021</v>
      </c>
      <c r="B198" s="5" t="s">
        <v>207</v>
      </c>
      <c r="C198" s="5" t="s">
        <v>26</v>
      </c>
    </row>
    <row r="199" spans="1:3" x14ac:dyDescent="0.25">
      <c r="A199" s="3">
        <v>43024</v>
      </c>
      <c r="B199" s="5" t="s">
        <v>175</v>
      </c>
      <c r="C199" s="5" t="s">
        <v>26</v>
      </c>
    </row>
    <row r="200" spans="1:3" x14ac:dyDescent="0.25">
      <c r="A200" s="3">
        <v>43025</v>
      </c>
      <c r="B200" s="5" t="s">
        <v>203</v>
      </c>
      <c r="C200" s="5" t="s">
        <v>26</v>
      </c>
    </row>
    <row r="201" spans="1:3" x14ac:dyDescent="0.25">
      <c r="A201" s="3">
        <v>43026</v>
      </c>
      <c r="B201" s="5" t="s">
        <v>208</v>
      </c>
      <c r="C201" s="5" t="s">
        <v>26</v>
      </c>
    </row>
    <row r="202" spans="1:3" x14ac:dyDescent="0.25">
      <c r="A202" s="3">
        <v>43027</v>
      </c>
      <c r="B202" s="5" t="s">
        <v>209</v>
      </c>
      <c r="C202" s="5" t="s">
        <v>26</v>
      </c>
    </row>
    <row r="203" spans="1:3" x14ac:dyDescent="0.25">
      <c r="A203" s="3">
        <v>43028</v>
      </c>
      <c r="B203" s="5" t="s">
        <v>210</v>
      </c>
      <c r="C203" s="5" t="s">
        <v>26</v>
      </c>
    </row>
    <row r="204" spans="1:3" x14ac:dyDescent="0.25">
      <c r="A204" s="3">
        <v>43031</v>
      </c>
      <c r="B204" s="5" t="s">
        <v>211</v>
      </c>
      <c r="C204" s="5" t="s">
        <v>26</v>
      </c>
    </row>
    <row r="205" spans="1:3" x14ac:dyDescent="0.25">
      <c r="A205" s="3">
        <v>43032</v>
      </c>
      <c r="B205" s="5" t="s">
        <v>212</v>
      </c>
      <c r="C205" s="5" t="s">
        <v>26</v>
      </c>
    </row>
    <row r="206" spans="1:3" x14ac:dyDescent="0.25">
      <c r="A206" s="3">
        <v>43033</v>
      </c>
      <c r="B206" s="5" t="s">
        <v>213</v>
      </c>
      <c r="C206" s="5" t="s">
        <v>26</v>
      </c>
    </row>
    <row r="207" spans="1:3" x14ac:dyDescent="0.25">
      <c r="A207" s="3">
        <v>43034</v>
      </c>
      <c r="B207" s="5" t="s">
        <v>214</v>
      </c>
      <c r="C207" s="5" t="s">
        <v>26</v>
      </c>
    </row>
    <row r="208" spans="1:3" x14ac:dyDescent="0.25">
      <c r="A208" s="3">
        <v>43035</v>
      </c>
      <c r="B208" s="5" t="s">
        <v>215</v>
      </c>
      <c r="C208" s="5" t="s">
        <v>26</v>
      </c>
    </row>
    <row r="209" spans="1:3" x14ac:dyDescent="0.25">
      <c r="A209" s="3">
        <v>43038</v>
      </c>
      <c r="B209" s="5" t="s">
        <v>216</v>
      </c>
      <c r="C209" s="5" t="s">
        <v>26</v>
      </c>
    </row>
    <row r="210" spans="1:3" x14ac:dyDescent="0.25">
      <c r="A210" s="3">
        <v>43039</v>
      </c>
      <c r="B210" s="5" t="s">
        <v>217</v>
      </c>
      <c r="C210" s="5" t="s">
        <v>26</v>
      </c>
    </row>
    <row r="211" spans="1:3" x14ac:dyDescent="0.25">
      <c r="A211" s="3">
        <v>43040</v>
      </c>
      <c r="B211" s="5" t="s">
        <v>218</v>
      </c>
      <c r="C211" s="5" t="s">
        <v>26</v>
      </c>
    </row>
    <row r="212" spans="1:3" x14ac:dyDescent="0.25">
      <c r="A212" s="3">
        <v>43041</v>
      </c>
      <c r="B212" s="5" t="s">
        <v>219</v>
      </c>
      <c r="C212" s="5" t="s">
        <v>26</v>
      </c>
    </row>
    <row r="213" spans="1:3" x14ac:dyDescent="0.25">
      <c r="A213" s="3">
        <v>43042</v>
      </c>
      <c r="B213" s="5" t="s">
        <v>220</v>
      </c>
      <c r="C213" s="5" t="s">
        <v>26</v>
      </c>
    </row>
    <row r="214" spans="1:3" x14ac:dyDescent="0.25">
      <c r="A214" s="3">
        <v>43045</v>
      </c>
      <c r="B214" s="5" t="s">
        <v>221</v>
      </c>
      <c r="C214" s="5" t="s">
        <v>26</v>
      </c>
    </row>
    <row r="215" spans="1:3" x14ac:dyDescent="0.25">
      <c r="A215" s="3">
        <v>43046</v>
      </c>
      <c r="B215" s="5" t="s">
        <v>222</v>
      </c>
      <c r="C215" s="5" t="s">
        <v>26</v>
      </c>
    </row>
    <row r="216" spans="1:3" x14ac:dyDescent="0.25">
      <c r="A216" s="3">
        <v>43047</v>
      </c>
      <c r="B216" s="5" t="s">
        <v>223</v>
      </c>
      <c r="C216" s="5" t="s">
        <v>26</v>
      </c>
    </row>
    <row r="217" spans="1:3" x14ac:dyDescent="0.25">
      <c r="A217" s="3">
        <v>43048</v>
      </c>
      <c r="B217" s="5" t="s">
        <v>224</v>
      </c>
      <c r="C217" s="5" t="s">
        <v>26</v>
      </c>
    </row>
    <row r="218" spans="1:3" x14ac:dyDescent="0.25">
      <c r="A218" s="3">
        <v>43049</v>
      </c>
      <c r="B218" s="5" t="s">
        <v>225</v>
      </c>
      <c r="C218" s="5" t="s">
        <v>26</v>
      </c>
    </row>
    <row r="219" spans="1:3" x14ac:dyDescent="0.25">
      <c r="A219" s="3">
        <v>43053</v>
      </c>
      <c r="B219" s="5" t="s">
        <v>226</v>
      </c>
      <c r="C219" s="5" t="s">
        <v>26</v>
      </c>
    </row>
    <row r="220" spans="1:3" x14ac:dyDescent="0.25">
      <c r="A220" s="3">
        <v>43054</v>
      </c>
      <c r="B220" s="5" t="s">
        <v>227</v>
      </c>
      <c r="C220" s="5" t="s">
        <v>26</v>
      </c>
    </row>
    <row r="221" spans="1:3" x14ac:dyDescent="0.25">
      <c r="A221" s="3">
        <v>43055</v>
      </c>
      <c r="B221" s="5" t="s">
        <v>228</v>
      </c>
      <c r="C221" s="5" t="s">
        <v>26</v>
      </c>
    </row>
    <row r="222" spans="1:3" x14ac:dyDescent="0.25">
      <c r="A222" s="3">
        <v>43056</v>
      </c>
      <c r="B222" s="5" t="s">
        <v>229</v>
      </c>
      <c r="C222" s="5" t="s">
        <v>26</v>
      </c>
    </row>
    <row r="223" spans="1:3" x14ac:dyDescent="0.25">
      <c r="A223" s="3">
        <v>43059</v>
      </c>
      <c r="B223" s="5" t="s">
        <v>230</v>
      </c>
      <c r="C223" s="5" t="s">
        <v>26</v>
      </c>
    </row>
    <row r="224" spans="1:3" x14ac:dyDescent="0.25">
      <c r="A224" s="3">
        <v>43060</v>
      </c>
      <c r="B224" s="5" t="s">
        <v>231</v>
      </c>
      <c r="C224" s="5" t="s">
        <v>26</v>
      </c>
    </row>
    <row r="225" spans="1:3" x14ac:dyDescent="0.25">
      <c r="A225" s="3">
        <v>43061</v>
      </c>
      <c r="B225" s="5" t="s">
        <v>223</v>
      </c>
      <c r="C225" s="5" t="s">
        <v>26</v>
      </c>
    </row>
    <row r="226" spans="1:3" x14ac:dyDescent="0.25">
      <c r="A226" s="3">
        <v>43062</v>
      </c>
      <c r="B226" s="5" t="s">
        <v>232</v>
      </c>
      <c r="C226" s="5" t="s">
        <v>26</v>
      </c>
    </row>
    <row r="227" spans="1:3" x14ac:dyDescent="0.25">
      <c r="A227" s="3">
        <v>43063</v>
      </c>
      <c r="B227" s="5" t="s">
        <v>233</v>
      </c>
      <c r="C227" s="5" t="s">
        <v>26</v>
      </c>
    </row>
    <row r="228" spans="1:3" x14ac:dyDescent="0.25">
      <c r="A228" s="3">
        <v>43066</v>
      </c>
      <c r="B228" s="5" t="s">
        <v>234</v>
      </c>
      <c r="C228" s="5" t="s">
        <v>26</v>
      </c>
    </row>
    <row r="229" spans="1:3" x14ac:dyDescent="0.25">
      <c r="A229" s="3">
        <v>43067</v>
      </c>
      <c r="B229" s="5" t="s">
        <v>235</v>
      </c>
      <c r="C229" s="5" t="s">
        <v>26</v>
      </c>
    </row>
    <row r="230" spans="1:3" x14ac:dyDescent="0.25">
      <c r="A230" s="3">
        <v>43068</v>
      </c>
      <c r="B230" s="5" t="s">
        <v>236</v>
      </c>
      <c r="C230" s="5" t="s">
        <v>26</v>
      </c>
    </row>
    <row r="231" spans="1:3" x14ac:dyDescent="0.25">
      <c r="A231" s="3">
        <v>43069</v>
      </c>
      <c r="B231" s="5" t="s">
        <v>145</v>
      </c>
      <c r="C231" s="5" t="s">
        <v>26</v>
      </c>
    </row>
    <row r="232" spans="1:3" x14ac:dyDescent="0.25">
      <c r="A232" s="3">
        <v>43070</v>
      </c>
      <c r="B232" s="5" t="s">
        <v>223</v>
      </c>
      <c r="C232" s="5" t="s">
        <v>26</v>
      </c>
    </row>
    <row r="233" spans="1:3" x14ac:dyDescent="0.25">
      <c r="A233" s="3">
        <v>43073</v>
      </c>
      <c r="B233" s="5" t="s">
        <v>237</v>
      </c>
      <c r="C233" s="5" t="s">
        <v>26</v>
      </c>
    </row>
    <row r="234" spans="1:3" x14ac:dyDescent="0.25">
      <c r="A234" s="3">
        <v>43074</v>
      </c>
      <c r="B234" s="5" t="s">
        <v>238</v>
      </c>
      <c r="C234" s="5" t="s">
        <v>26</v>
      </c>
    </row>
    <row r="235" spans="1:3" x14ac:dyDescent="0.25">
      <c r="A235" s="3">
        <v>43075</v>
      </c>
      <c r="B235" s="5" t="s">
        <v>239</v>
      </c>
      <c r="C235" s="5" t="s">
        <v>26</v>
      </c>
    </row>
    <row r="236" spans="1:3" x14ac:dyDescent="0.25">
      <c r="A236" s="3">
        <v>43076</v>
      </c>
      <c r="B236" s="5" t="s">
        <v>240</v>
      </c>
      <c r="C236" s="5" t="s">
        <v>26</v>
      </c>
    </row>
    <row r="237" spans="1:3" x14ac:dyDescent="0.25">
      <c r="A237" s="3">
        <v>43077</v>
      </c>
      <c r="B237" s="5" t="s">
        <v>241</v>
      </c>
      <c r="C237" s="5" t="s">
        <v>26</v>
      </c>
    </row>
    <row r="238" spans="1:3" x14ac:dyDescent="0.25">
      <c r="A238" s="3">
        <v>43080</v>
      </c>
      <c r="B238" s="5" t="s">
        <v>242</v>
      </c>
      <c r="C238" s="5" t="s">
        <v>26</v>
      </c>
    </row>
    <row r="239" spans="1:3" x14ac:dyDescent="0.25">
      <c r="A239" s="3">
        <v>43081</v>
      </c>
      <c r="B239" s="5" t="s">
        <v>243</v>
      </c>
      <c r="C239" s="5" t="s">
        <v>26</v>
      </c>
    </row>
    <row r="240" spans="1:3" x14ac:dyDescent="0.25">
      <c r="A240" s="3">
        <v>43082</v>
      </c>
      <c r="B240" s="5" t="s">
        <v>244</v>
      </c>
      <c r="C240" s="5" t="s">
        <v>26</v>
      </c>
    </row>
    <row r="241" spans="1:3" x14ac:dyDescent="0.25">
      <c r="A241" s="3">
        <v>43083</v>
      </c>
      <c r="B241" s="5" t="s">
        <v>245</v>
      </c>
      <c r="C241" s="5" t="s">
        <v>26</v>
      </c>
    </row>
    <row r="242" spans="1:3" x14ac:dyDescent="0.25">
      <c r="A242" s="3">
        <v>43084</v>
      </c>
      <c r="B242" s="5" t="s">
        <v>246</v>
      </c>
      <c r="C242" s="5" t="s">
        <v>26</v>
      </c>
    </row>
    <row r="243" spans="1:3" x14ac:dyDescent="0.25">
      <c r="A243" s="3">
        <v>43087</v>
      </c>
      <c r="B243" s="5" t="s">
        <v>247</v>
      </c>
      <c r="C243" s="5" t="s">
        <v>26</v>
      </c>
    </row>
    <row r="244" spans="1:3" x14ac:dyDescent="0.25">
      <c r="A244" s="3">
        <v>43088</v>
      </c>
      <c r="B244" s="5" t="s">
        <v>248</v>
      </c>
      <c r="C244" s="5" t="s">
        <v>26</v>
      </c>
    </row>
    <row r="245" spans="1:3" x14ac:dyDescent="0.25">
      <c r="A245" s="3">
        <v>43089</v>
      </c>
      <c r="B245" s="5" t="s">
        <v>249</v>
      </c>
      <c r="C245" s="5" t="s">
        <v>26</v>
      </c>
    </row>
    <row r="246" spans="1:3" x14ac:dyDescent="0.25">
      <c r="A246" s="3">
        <v>43090</v>
      </c>
      <c r="B246" s="5" t="s">
        <v>250</v>
      </c>
      <c r="C246" s="5" t="s">
        <v>26</v>
      </c>
    </row>
    <row r="247" spans="1:3" x14ac:dyDescent="0.25">
      <c r="A247" s="3">
        <v>43091</v>
      </c>
      <c r="B247" s="5" t="s">
        <v>251</v>
      </c>
      <c r="C247" s="5" t="s">
        <v>26</v>
      </c>
    </row>
    <row r="248" spans="1:3" x14ac:dyDescent="0.25">
      <c r="A248" s="3">
        <v>43096</v>
      </c>
      <c r="B248" s="5" t="s">
        <v>252</v>
      </c>
      <c r="C248" s="5" t="s">
        <v>26</v>
      </c>
    </row>
    <row r="249" spans="1:3" x14ac:dyDescent="0.25">
      <c r="A249" s="3">
        <v>43097</v>
      </c>
      <c r="B249" s="5" t="s">
        <v>253</v>
      </c>
      <c r="C249" s="5" t="s">
        <v>26</v>
      </c>
    </row>
    <row r="250" spans="1:3" x14ac:dyDescent="0.25">
      <c r="A250" s="3">
        <v>43098</v>
      </c>
      <c r="B250" s="5" t="s">
        <v>254</v>
      </c>
      <c r="C250" s="5" t="s">
        <v>26</v>
      </c>
    </row>
    <row r="251" spans="1:3" x14ac:dyDescent="0.25">
      <c r="A251" s="3">
        <v>43102</v>
      </c>
      <c r="B251" s="5" t="s">
        <v>255</v>
      </c>
      <c r="C251" s="5" t="s">
        <v>26</v>
      </c>
    </row>
    <row r="252" spans="1:3" x14ac:dyDescent="0.25">
      <c r="A252" s="3">
        <v>43103</v>
      </c>
      <c r="B252" s="5" t="s">
        <v>256</v>
      </c>
      <c r="C252" s="5" t="s">
        <v>26</v>
      </c>
    </row>
    <row r="253" spans="1:3" x14ac:dyDescent="0.25">
      <c r="A253" s="3">
        <v>43104</v>
      </c>
      <c r="B253" s="5" t="s">
        <v>178</v>
      </c>
      <c r="C253" s="5" t="s">
        <v>26</v>
      </c>
    </row>
    <row r="254" spans="1:3" x14ac:dyDescent="0.25">
      <c r="A254" s="3">
        <v>43105</v>
      </c>
      <c r="B254" s="5" t="s">
        <v>257</v>
      </c>
      <c r="C254" s="5" t="s">
        <v>26</v>
      </c>
    </row>
    <row r="255" spans="1:3" x14ac:dyDescent="0.25">
      <c r="A255" s="3">
        <v>43108</v>
      </c>
      <c r="B255" s="5" t="s">
        <v>258</v>
      </c>
      <c r="C255" s="5" t="s">
        <v>26</v>
      </c>
    </row>
    <row r="256" spans="1:3" x14ac:dyDescent="0.25">
      <c r="A256" s="3">
        <v>43109</v>
      </c>
      <c r="B256" s="5" t="s">
        <v>259</v>
      </c>
      <c r="C256" s="5" t="s">
        <v>26</v>
      </c>
    </row>
    <row r="257" spans="1:3" x14ac:dyDescent="0.25">
      <c r="A257" s="3">
        <v>43110</v>
      </c>
      <c r="B257" s="5" t="s">
        <v>260</v>
      </c>
      <c r="C257" s="5" t="s">
        <v>26</v>
      </c>
    </row>
    <row r="258" spans="1:3" x14ac:dyDescent="0.25">
      <c r="A258" s="3">
        <v>43111</v>
      </c>
      <c r="B258" s="5" t="s">
        <v>261</v>
      </c>
      <c r="C258" s="5" t="s">
        <v>26</v>
      </c>
    </row>
    <row r="259" spans="1:3" x14ac:dyDescent="0.25">
      <c r="A259" s="3">
        <v>43112</v>
      </c>
      <c r="B259" s="5" t="s">
        <v>262</v>
      </c>
      <c r="C259" s="5" t="s">
        <v>26</v>
      </c>
    </row>
    <row r="260" spans="1:3" x14ac:dyDescent="0.25">
      <c r="A260" s="3">
        <v>43115</v>
      </c>
      <c r="B260" s="5" t="s">
        <v>258</v>
      </c>
      <c r="C260" s="5" t="s">
        <v>26</v>
      </c>
    </row>
    <row r="261" spans="1:3" x14ac:dyDescent="0.25">
      <c r="A261" s="3">
        <v>43116</v>
      </c>
      <c r="B261" s="5" t="s">
        <v>263</v>
      </c>
      <c r="C261" s="5" t="s">
        <v>26</v>
      </c>
    </row>
    <row r="262" spans="1:3" x14ac:dyDescent="0.25">
      <c r="A262" s="3">
        <v>43117</v>
      </c>
      <c r="B262" s="5" t="s">
        <v>264</v>
      </c>
      <c r="C262" s="5" t="s">
        <v>26</v>
      </c>
    </row>
    <row r="263" spans="1:3" x14ac:dyDescent="0.25">
      <c r="A263" s="3">
        <v>43118</v>
      </c>
      <c r="B263" s="5" t="s">
        <v>265</v>
      </c>
      <c r="C263" s="5" t="s">
        <v>26</v>
      </c>
    </row>
    <row r="264" spans="1:3" x14ac:dyDescent="0.25">
      <c r="A264" s="3">
        <v>43119</v>
      </c>
      <c r="B264" s="5" t="s">
        <v>266</v>
      </c>
      <c r="C264" s="5" t="s">
        <v>26</v>
      </c>
    </row>
    <row r="265" spans="1:3" x14ac:dyDescent="0.25">
      <c r="A265" s="3">
        <v>43122</v>
      </c>
      <c r="B265" s="5" t="s">
        <v>267</v>
      </c>
      <c r="C265" s="5" t="s">
        <v>26</v>
      </c>
    </row>
    <row r="266" spans="1:3" x14ac:dyDescent="0.25">
      <c r="A266" s="3">
        <v>43123</v>
      </c>
      <c r="B266" s="5" t="s">
        <v>259</v>
      </c>
      <c r="C266" s="5" t="s">
        <v>26</v>
      </c>
    </row>
    <row r="267" spans="1:3" x14ac:dyDescent="0.25">
      <c r="A267" s="3">
        <v>43124</v>
      </c>
      <c r="B267" s="5" t="s">
        <v>196</v>
      </c>
      <c r="C267" s="5" t="s">
        <v>26</v>
      </c>
    </row>
    <row r="268" spans="1:3" x14ac:dyDescent="0.25">
      <c r="A268" s="3">
        <v>43125</v>
      </c>
      <c r="B268" s="5" t="s">
        <v>268</v>
      </c>
      <c r="C268" s="5" t="s">
        <v>26</v>
      </c>
    </row>
    <row r="269" spans="1:3" x14ac:dyDescent="0.25">
      <c r="A269" s="3">
        <v>43126</v>
      </c>
      <c r="B269" s="5" t="s">
        <v>269</v>
      </c>
      <c r="C269" s="5" t="s">
        <v>26</v>
      </c>
    </row>
    <row r="270" spans="1:3" x14ac:dyDescent="0.25">
      <c r="A270" s="3">
        <v>43129</v>
      </c>
      <c r="B270" s="5" t="s">
        <v>270</v>
      </c>
      <c r="C270" s="5" t="s">
        <v>26</v>
      </c>
    </row>
    <row r="271" spans="1:3" x14ac:dyDescent="0.25">
      <c r="A271" s="3">
        <v>43130</v>
      </c>
      <c r="B271" s="5" t="s">
        <v>271</v>
      </c>
      <c r="C271" s="5" t="s">
        <v>26</v>
      </c>
    </row>
    <row r="272" spans="1:3" x14ac:dyDescent="0.25">
      <c r="A272" s="3">
        <v>43131</v>
      </c>
      <c r="B272" s="5" t="s">
        <v>272</v>
      </c>
      <c r="C272" s="5" t="s">
        <v>26</v>
      </c>
    </row>
    <row r="273" spans="1:3" x14ac:dyDescent="0.25">
      <c r="A273" s="3">
        <v>43132</v>
      </c>
      <c r="B273" s="5" t="s">
        <v>273</v>
      </c>
      <c r="C273" s="5" t="s">
        <v>26</v>
      </c>
    </row>
    <row r="274" spans="1:3" x14ac:dyDescent="0.25">
      <c r="A274" s="3">
        <v>43133</v>
      </c>
      <c r="B274" s="5" t="s">
        <v>274</v>
      </c>
      <c r="C274" s="5" t="s">
        <v>26</v>
      </c>
    </row>
    <row r="275" spans="1:3" x14ac:dyDescent="0.25">
      <c r="A275" s="3">
        <v>43136</v>
      </c>
      <c r="B275" s="5" t="s">
        <v>275</v>
      </c>
      <c r="C275" s="5" t="s">
        <v>26</v>
      </c>
    </row>
    <row r="276" spans="1:3" x14ac:dyDescent="0.25">
      <c r="A276" s="3">
        <v>43137</v>
      </c>
      <c r="B276" s="5" t="s">
        <v>276</v>
      </c>
      <c r="C276" s="5" t="s">
        <v>26</v>
      </c>
    </row>
    <row r="277" spans="1:3" x14ac:dyDescent="0.25">
      <c r="A277" s="3">
        <v>43138</v>
      </c>
      <c r="B277" s="5" t="s">
        <v>277</v>
      </c>
      <c r="C277" s="5" t="s">
        <v>26</v>
      </c>
    </row>
    <row r="278" spans="1:3" x14ac:dyDescent="0.25">
      <c r="A278" s="3">
        <v>43139</v>
      </c>
      <c r="B278" s="5" t="s">
        <v>153</v>
      </c>
      <c r="C278" s="5" t="s">
        <v>26</v>
      </c>
    </row>
    <row r="279" spans="1:3" x14ac:dyDescent="0.25">
      <c r="A279" s="3">
        <v>43140</v>
      </c>
      <c r="B279" s="5" t="s">
        <v>278</v>
      </c>
      <c r="C279" s="5" t="s">
        <v>26</v>
      </c>
    </row>
    <row r="280" spans="1:3" x14ac:dyDescent="0.25">
      <c r="A280" s="3">
        <v>43143</v>
      </c>
      <c r="B280" s="5" t="s">
        <v>279</v>
      </c>
      <c r="C280" s="5" t="s">
        <v>26</v>
      </c>
    </row>
    <row r="281" spans="1:3" x14ac:dyDescent="0.25">
      <c r="A281" s="3">
        <v>43144</v>
      </c>
      <c r="B281" s="5" t="s">
        <v>280</v>
      </c>
      <c r="C281" s="5" t="s">
        <v>26</v>
      </c>
    </row>
    <row r="282" spans="1:3" x14ac:dyDescent="0.25">
      <c r="A282" s="3">
        <v>43145</v>
      </c>
      <c r="B282" s="5" t="s">
        <v>281</v>
      </c>
      <c r="C282" s="5" t="s">
        <v>26</v>
      </c>
    </row>
    <row r="283" spans="1:3" x14ac:dyDescent="0.25">
      <c r="A283" s="3">
        <v>43146</v>
      </c>
      <c r="B283" s="5" t="s">
        <v>156</v>
      </c>
      <c r="C283" s="5" t="s">
        <v>26</v>
      </c>
    </row>
    <row r="284" spans="1:3" x14ac:dyDescent="0.25">
      <c r="A284" s="3">
        <v>43147</v>
      </c>
      <c r="B284" s="5" t="s">
        <v>282</v>
      </c>
      <c r="C284" s="5" t="s">
        <v>26</v>
      </c>
    </row>
    <row r="285" spans="1:3" x14ac:dyDescent="0.25">
      <c r="A285" s="3">
        <v>43151</v>
      </c>
      <c r="B285" s="5" t="s">
        <v>283</v>
      </c>
      <c r="C285" s="5" t="s">
        <v>26</v>
      </c>
    </row>
    <row r="286" spans="1:3" x14ac:dyDescent="0.25">
      <c r="A286" s="3">
        <v>43152</v>
      </c>
      <c r="B286" s="5" t="s">
        <v>284</v>
      </c>
      <c r="C286" s="5" t="s">
        <v>26</v>
      </c>
    </row>
    <row r="287" spans="1:3" x14ac:dyDescent="0.25">
      <c r="A287" s="3">
        <v>43153</v>
      </c>
      <c r="B287" s="5" t="s">
        <v>285</v>
      </c>
      <c r="C287" s="5" t="s">
        <v>26</v>
      </c>
    </row>
    <row r="288" spans="1:3" x14ac:dyDescent="0.25">
      <c r="A288" s="3">
        <v>43154</v>
      </c>
      <c r="B288" s="5" t="s">
        <v>286</v>
      </c>
      <c r="C288" s="5" t="s">
        <v>26</v>
      </c>
    </row>
    <row r="289" spans="1:3" x14ac:dyDescent="0.25">
      <c r="A289" s="3">
        <v>43157</v>
      </c>
      <c r="B289" s="5" t="s">
        <v>287</v>
      </c>
      <c r="C289" s="5" t="s">
        <v>26</v>
      </c>
    </row>
    <row r="290" spans="1:3" x14ac:dyDescent="0.25">
      <c r="A290" s="3">
        <v>43158</v>
      </c>
      <c r="B290" s="5" t="s">
        <v>288</v>
      </c>
      <c r="C290" s="5" t="s">
        <v>26</v>
      </c>
    </row>
    <row r="291" spans="1:3" x14ac:dyDescent="0.25">
      <c r="A291" s="3">
        <v>43159</v>
      </c>
      <c r="B291" s="5" t="s">
        <v>289</v>
      </c>
      <c r="C291" s="5" t="s">
        <v>26</v>
      </c>
    </row>
    <row r="292" spans="1:3" x14ac:dyDescent="0.25">
      <c r="A292" s="3">
        <v>43160</v>
      </c>
      <c r="B292" s="5" t="s">
        <v>290</v>
      </c>
      <c r="C292" s="5" t="s">
        <v>26</v>
      </c>
    </row>
    <row r="293" spans="1:3" x14ac:dyDescent="0.25">
      <c r="A293" s="3">
        <v>43161</v>
      </c>
      <c r="B293" s="5" t="s">
        <v>291</v>
      </c>
      <c r="C293" s="5" t="s">
        <v>26</v>
      </c>
    </row>
    <row r="294" spans="1:3" x14ac:dyDescent="0.25">
      <c r="A294" s="3">
        <v>43164</v>
      </c>
      <c r="B294" s="5" t="s">
        <v>140</v>
      </c>
      <c r="C294" s="5" t="s">
        <v>26</v>
      </c>
    </row>
    <row r="295" spans="1:3" x14ac:dyDescent="0.25">
      <c r="A295" s="3">
        <v>43165</v>
      </c>
      <c r="B295" s="5" t="s">
        <v>292</v>
      </c>
      <c r="C295" s="5" t="s">
        <v>26</v>
      </c>
    </row>
    <row r="296" spans="1:3" x14ac:dyDescent="0.25">
      <c r="A296" s="3">
        <v>43166</v>
      </c>
      <c r="B296" s="5" t="s">
        <v>293</v>
      </c>
      <c r="C296" s="5" t="s">
        <v>26</v>
      </c>
    </row>
    <row r="297" spans="1:3" x14ac:dyDescent="0.25">
      <c r="A297" s="3">
        <v>43167</v>
      </c>
      <c r="B297" s="5" t="s">
        <v>294</v>
      </c>
      <c r="C297" s="5" t="s">
        <v>26</v>
      </c>
    </row>
    <row r="298" spans="1:3" x14ac:dyDescent="0.25">
      <c r="A298" s="3">
        <v>43168</v>
      </c>
      <c r="B298" s="5" t="s">
        <v>295</v>
      </c>
      <c r="C298" s="5" t="s">
        <v>26</v>
      </c>
    </row>
    <row r="299" spans="1:3" x14ac:dyDescent="0.25">
      <c r="A299" s="3">
        <v>43171</v>
      </c>
      <c r="B299" s="5" t="s">
        <v>296</v>
      </c>
      <c r="C299" s="5" t="s">
        <v>26</v>
      </c>
    </row>
    <row r="300" spans="1:3" x14ac:dyDescent="0.25">
      <c r="A300" s="3">
        <v>43172</v>
      </c>
      <c r="B300" s="5" t="s">
        <v>297</v>
      </c>
      <c r="C300" s="5" t="s">
        <v>26</v>
      </c>
    </row>
    <row r="301" spans="1:3" x14ac:dyDescent="0.25">
      <c r="A301" s="3">
        <v>43173</v>
      </c>
      <c r="B301" s="5" t="s">
        <v>298</v>
      </c>
      <c r="C301" s="5" t="s">
        <v>26</v>
      </c>
    </row>
    <row r="302" spans="1:3" x14ac:dyDescent="0.25">
      <c r="A302" s="3">
        <v>43174</v>
      </c>
      <c r="B302" s="5" t="s">
        <v>299</v>
      </c>
      <c r="C302" s="5" t="s">
        <v>26</v>
      </c>
    </row>
    <row r="303" spans="1:3" x14ac:dyDescent="0.25">
      <c r="A303" s="3">
        <v>43175</v>
      </c>
      <c r="B303" s="5" t="s">
        <v>42</v>
      </c>
      <c r="C303" s="5" t="s">
        <v>26</v>
      </c>
    </row>
    <row r="304" spans="1:3" x14ac:dyDescent="0.25">
      <c r="A304" s="3">
        <v>43178</v>
      </c>
      <c r="B304" s="5" t="s">
        <v>300</v>
      </c>
      <c r="C304" s="5" t="s">
        <v>26</v>
      </c>
    </row>
    <row r="305" spans="1:3" x14ac:dyDescent="0.25">
      <c r="A305" s="3">
        <v>43179</v>
      </c>
      <c r="B305" s="5" t="s">
        <v>301</v>
      </c>
      <c r="C305" s="5" t="s">
        <v>26</v>
      </c>
    </row>
    <row r="306" spans="1:3" x14ac:dyDescent="0.25">
      <c r="A306" s="3">
        <v>43180</v>
      </c>
      <c r="B306" s="5" t="s">
        <v>302</v>
      </c>
      <c r="C306" s="5" t="s">
        <v>26</v>
      </c>
    </row>
    <row r="307" spans="1:3" x14ac:dyDescent="0.25">
      <c r="A307" s="3">
        <v>43181</v>
      </c>
      <c r="B307" s="5" t="s">
        <v>303</v>
      </c>
      <c r="C307" s="5" t="s">
        <v>26</v>
      </c>
    </row>
    <row r="308" spans="1:3" x14ac:dyDescent="0.25">
      <c r="A308" s="3">
        <v>43182</v>
      </c>
      <c r="B308" s="5" t="s">
        <v>304</v>
      </c>
      <c r="C308" s="5" t="s">
        <v>26</v>
      </c>
    </row>
    <row r="309" spans="1:3" x14ac:dyDescent="0.25">
      <c r="A309" s="3">
        <v>43185</v>
      </c>
      <c r="B309" s="5" t="s">
        <v>248</v>
      </c>
      <c r="C309" s="5" t="s">
        <v>26</v>
      </c>
    </row>
    <row r="310" spans="1:3" x14ac:dyDescent="0.25">
      <c r="A310" s="3">
        <v>43186</v>
      </c>
      <c r="B310" s="5" t="s">
        <v>305</v>
      </c>
      <c r="C310" s="5" t="s">
        <v>26</v>
      </c>
    </row>
    <row r="311" spans="1:3" x14ac:dyDescent="0.25">
      <c r="A311" s="3">
        <v>43187</v>
      </c>
      <c r="B311" s="5" t="s">
        <v>306</v>
      </c>
      <c r="C311" s="5" t="s">
        <v>26</v>
      </c>
    </row>
    <row r="312" spans="1:3" x14ac:dyDescent="0.25">
      <c r="A312" s="3">
        <v>43188</v>
      </c>
      <c r="B312" s="5" t="s">
        <v>307</v>
      </c>
      <c r="C312" s="5" t="s">
        <v>26</v>
      </c>
    </row>
    <row r="313" spans="1:3" x14ac:dyDescent="0.25">
      <c r="A313" s="3">
        <v>43192</v>
      </c>
      <c r="B313" s="5" t="s">
        <v>303</v>
      </c>
      <c r="C313" s="5" t="s">
        <v>26</v>
      </c>
    </row>
    <row r="314" spans="1:3" x14ac:dyDescent="0.25">
      <c r="A314" s="3">
        <v>43193</v>
      </c>
      <c r="B314" s="5" t="s">
        <v>308</v>
      </c>
      <c r="C314" s="5" t="s">
        <v>26</v>
      </c>
    </row>
    <row r="315" spans="1:3" x14ac:dyDescent="0.25">
      <c r="A315" s="3">
        <v>43194</v>
      </c>
      <c r="B315" s="5" t="s">
        <v>289</v>
      </c>
      <c r="C315" s="5" t="s">
        <v>26</v>
      </c>
    </row>
    <row r="316" spans="1:3" x14ac:dyDescent="0.25">
      <c r="A316" s="3">
        <v>43195</v>
      </c>
      <c r="B316" s="5" t="s">
        <v>309</v>
      </c>
      <c r="C316" s="5" t="s">
        <v>26</v>
      </c>
    </row>
    <row r="317" spans="1:3" x14ac:dyDescent="0.25">
      <c r="A317" s="3">
        <v>43196</v>
      </c>
      <c r="B317" s="5" t="s">
        <v>220</v>
      </c>
      <c r="C317" s="5" t="s">
        <v>26</v>
      </c>
    </row>
    <row r="318" spans="1:3" x14ac:dyDescent="0.25">
      <c r="A318" s="3">
        <v>43199</v>
      </c>
      <c r="B318" s="5" t="s">
        <v>223</v>
      </c>
      <c r="C318" s="5" t="s">
        <v>26</v>
      </c>
    </row>
    <row r="319" spans="1:3" x14ac:dyDescent="0.25">
      <c r="A319" s="3">
        <v>43200</v>
      </c>
      <c r="B319" s="5" t="s">
        <v>310</v>
      </c>
      <c r="C319" s="5" t="s">
        <v>26</v>
      </c>
    </row>
    <row r="320" spans="1:3" x14ac:dyDescent="0.25">
      <c r="A320" s="3">
        <v>43201</v>
      </c>
      <c r="B320" s="5" t="s">
        <v>311</v>
      </c>
      <c r="C320" s="5" t="s">
        <v>26</v>
      </c>
    </row>
    <row r="321" spans="1:3" x14ac:dyDescent="0.25">
      <c r="A321" s="3">
        <v>43202</v>
      </c>
      <c r="B321" s="5" t="s">
        <v>312</v>
      </c>
      <c r="C321" s="5" t="s">
        <v>26</v>
      </c>
    </row>
    <row r="322" spans="1:3" x14ac:dyDescent="0.25">
      <c r="A322" s="3">
        <v>43203</v>
      </c>
      <c r="B322" s="5" t="s">
        <v>313</v>
      </c>
      <c r="C322" s="5" t="s">
        <v>26</v>
      </c>
    </row>
    <row r="323" spans="1:3" x14ac:dyDescent="0.25">
      <c r="A323" s="3">
        <v>43206</v>
      </c>
      <c r="B323" s="5" t="s">
        <v>314</v>
      </c>
      <c r="C323" s="5" t="s">
        <v>26</v>
      </c>
    </row>
    <row r="324" spans="1:3" x14ac:dyDescent="0.25">
      <c r="A324" s="3">
        <v>43207</v>
      </c>
      <c r="B324" s="5" t="s">
        <v>173</v>
      </c>
      <c r="C324" s="5" t="s">
        <v>26</v>
      </c>
    </row>
    <row r="325" spans="1:3" x14ac:dyDescent="0.25">
      <c r="A325" s="3">
        <v>43208</v>
      </c>
      <c r="B325" s="5" t="s">
        <v>315</v>
      </c>
      <c r="C325" s="5" t="s">
        <v>26</v>
      </c>
    </row>
    <row r="326" spans="1:3" x14ac:dyDescent="0.25">
      <c r="A326" s="3">
        <v>43209</v>
      </c>
      <c r="B326" s="5" t="s">
        <v>316</v>
      </c>
      <c r="C326" s="5" t="s">
        <v>26</v>
      </c>
    </row>
    <row r="327" spans="1:3" x14ac:dyDescent="0.25">
      <c r="A327" s="3">
        <v>43210</v>
      </c>
      <c r="B327" s="5" t="s">
        <v>317</v>
      </c>
      <c r="C327" s="5" t="s">
        <v>26</v>
      </c>
    </row>
    <row r="328" spans="1:3" x14ac:dyDescent="0.25">
      <c r="A328" s="3">
        <v>43213</v>
      </c>
      <c r="B328" s="5" t="s">
        <v>318</v>
      </c>
      <c r="C328" s="5" t="s">
        <v>26</v>
      </c>
    </row>
    <row r="329" spans="1:3" x14ac:dyDescent="0.25">
      <c r="A329" s="3">
        <v>43214</v>
      </c>
      <c r="B329" s="5" t="s">
        <v>319</v>
      </c>
      <c r="C329" s="5" t="s">
        <v>26</v>
      </c>
    </row>
    <row r="330" spans="1:3" x14ac:dyDescent="0.25">
      <c r="A330" s="3">
        <v>43215</v>
      </c>
      <c r="B330" s="5" t="s">
        <v>305</v>
      </c>
      <c r="C330" s="5" t="s">
        <v>26</v>
      </c>
    </row>
    <row r="331" spans="1:3" x14ac:dyDescent="0.25">
      <c r="A331" s="3">
        <v>43216</v>
      </c>
      <c r="B331" s="5" t="s">
        <v>320</v>
      </c>
      <c r="C331" s="5" t="s">
        <v>26</v>
      </c>
    </row>
    <row r="332" spans="1:3" x14ac:dyDescent="0.25">
      <c r="A332" s="3">
        <v>43217</v>
      </c>
      <c r="B332" s="5" t="s">
        <v>321</v>
      </c>
      <c r="C332" s="5" t="s">
        <v>26</v>
      </c>
    </row>
    <row r="333" spans="1:3" x14ac:dyDescent="0.25">
      <c r="A333" s="3">
        <v>43220</v>
      </c>
      <c r="B333" s="5" t="s">
        <v>322</v>
      </c>
      <c r="C333" s="5" t="s">
        <v>26</v>
      </c>
    </row>
    <row r="334" spans="1:3" x14ac:dyDescent="0.25">
      <c r="A334" s="3">
        <v>43221</v>
      </c>
      <c r="B334" s="5" t="s">
        <v>323</v>
      </c>
      <c r="C334" s="5" t="s">
        <v>26</v>
      </c>
    </row>
    <row r="335" spans="1:3" x14ac:dyDescent="0.25">
      <c r="A335" s="3">
        <v>43222</v>
      </c>
      <c r="B335" s="5" t="s">
        <v>290</v>
      </c>
      <c r="C335" s="5" t="s">
        <v>26</v>
      </c>
    </row>
    <row r="336" spans="1:3" x14ac:dyDescent="0.25">
      <c r="A336" s="3">
        <v>43223</v>
      </c>
      <c r="B336" s="5" t="s">
        <v>320</v>
      </c>
      <c r="C336" s="5" t="s">
        <v>26</v>
      </c>
    </row>
    <row r="337" spans="1:3" x14ac:dyDescent="0.25">
      <c r="A337" s="3">
        <v>43224</v>
      </c>
      <c r="B337" s="5" t="s">
        <v>324</v>
      </c>
      <c r="C337" s="5" t="s">
        <v>26</v>
      </c>
    </row>
    <row r="338" spans="1:3" x14ac:dyDescent="0.25">
      <c r="A338" s="3">
        <v>43227</v>
      </c>
      <c r="B338" s="5" t="s">
        <v>325</v>
      </c>
      <c r="C338" s="5" t="s">
        <v>26</v>
      </c>
    </row>
    <row r="339" spans="1:3" x14ac:dyDescent="0.25">
      <c r="A339" s="3">
        <v>43228</v>
      </c>
      <c r="B339" s="5" t="s">
        <v>326</v>
      </c>
      <c r="C339" s="5" t="s">
        <v>26</v>
      </c>
    </row>
    <row r="340" spans="1:3" x14ac:dyDescent="0.25">
      <c r="A340" s="3">
        <v>43229</v>
      </c>
      <c r="B340" s="5" t="s">
        <v>304</v>
      </c>
      <c r="C340" s="5" t="s">
        <v>26</v>
      </c>
    </row>
    <row r="341" spans="1:3" x14ac:dyDescent="0.25">
      <c r="A341" s="3">
        <v>43230</v>
      </c>
      <c r="B341" s="5" t="s">
        <v>327</v>
      </c>
      <c r="C341" s="5" t="s">
        <v>26</v>
      </c>
    </row>
    <row r="342" spans="1:3" x14ac:dyDescent="0.25">
      <c r="A342" s="3">
        <v>43231</v>
      </c>
      <c r="B342" s="5" t="s">
        <v>328</v>
      </c>
      <c r="C342" s="5" t="s">
        <v>26</v>
      </c>
    </row>
    <row r="343" spans="1:3" x14ac:dyDescent="0.25">
      <c r="A343" s="3">
        <v>43234</v>
      </c>
      <c r="B343" s="5" t="s">
        <v>327</v>
      </c>
      <c r="C343" s="5" t="s">
        <v>26</v>
      </c>
    </row>
    <row r="344" spans="1:3" x14ac:dyDescent="0.25">
      <c r="A344" s="3">
        <v>43235</v>
      </c>
      <c r="B344" s="5" t="s">
        <v>329</v>
      </c>
      <c r="C344" s="5" t="s">
        <v>26</v>
      </c>
    </row>
    <row r="345" spans="1:3" x14ac:dyDescent="0.25">
      <c r="A345" s="3">
        <v>43236</v>
      </c>
      <c r="B345" s="5" t="s">
        <v>289</v>
      </c>
      <c r="C345" s="5" t="s">
        <v>26</v>
      </c>
    </row>
    <row r="346" spans="1:3" x14ac:dyDescent="0.25">
      <c r="A346" s="3">
        <v>43237</v>
      </c>
      <c r="B346" s="5" t="s">
        <v>330</v>
      </c>
      <c r="C346" s="5" t="s">
        <v>26</v>
      </c>
    </row>
    <row r="347" spans="1:3" x14ac:dyDescent="0.25">
      <c r="A347" s="3">
        <v>43238</v>
      </c>
      <c r="B347" s="5" t="s">
        <v>331</v>
      </c>
      <c r="C347" s="5" t="s">
        <v>26</v>
      </c>
    </row>
    <row r="348" spans="1:3" x14ac:dyDescent="0.25">
      <c r="A348" s="3">
        <v>43242</v>
      </c>
      <c r="B348" s="5" t="s">
        <v>332</v>
      </c>
      <c r="C348" s="5" t="s">
        <v>26</v>
      </c>
    </row>
    <row r="349" spans="1:3" x14ac:dyDescent="0.25">
      <c r="A349" s="3">
        <v>43243</v>
      </c>
      <c r="B349" s="5" t="s">
        <v>329</v>
      </c>
      <c r="C349" s="5" t="s">
        <v>26</v>
      </c>
    </row>
    <row r="350" spans="1:3" x14ac:dyDescent="0.25">
      <c r="A350" s="3">
        <v>43244</v>
      </c>
      <c r="B350" s="5" t="s">
        <v>291</v>
      </c>
      <c r="C350" s="5" t="s">
        <v>26</v>
      </c>
    </row>
    <row r="351" spans="1:3" x14ac:dyDescent="0.25">
      <c r="A351" s="3">
        <v>43245</v>
      </c>
      <c r="B351" s="5" t="s">
        <v>333</v>
      </c>
      <c r="C351" s="5" t="s">
        <v>26</v>
      </c>
    </row>
    <row r="352" spans="1:3" x14ac:dyDescent="0.25">
      <c r="A352" s="3">
        <v>43248</v>
      </c>
      <c r="B352" s="5" t="s">
        <v>334</v>
      </c>
      <c r="C352" s="5" t="s">
        <v>26</v>
      </c>
    </row>
    <row r="353" spans="1:3" x14ac:dyDescent="0.25">
      <c r="A353" s="3">
        <v>43249</v>
      </c>
      <c r="B353" s="5" t="s">
        <v>335</v>
      </c>
      <c r="C353" s="5" t="s">
        <v>26</v>
      </c>
    </row>
    <row r="354" spans="1:3" x14ac:dyDescent="0.25">
      <c r="A354" s="3">
        <v>43250</v>
      </c>
      <c r="B354" s="5" t="s">
        <v>336</v>
      </c>
      <c r="C354" s="5" t="s">
        <v>26</v>
      </c>
    </row>
    <row r="355" spans="1:3" x14ac:dyDescent="0.25">
      <c r="A355" s="3">
        <v>43251</v>
      </c>
      <c r="B355" s="5" t="s">
        <v>337</v>
      </c>
      <c r="C355" s="5" t="s">
        <v>26</v>
      </c>
    </row>
    <row r="356" spans="1:3" x14ac:dyDescent="0.25">
      <c r="A356" s="3">
        <v>43252</v>
      </c>
      <c r="B356" s="5" t="s">
        <v>338</v>
      </c>
      <c r="C356" s="5" t="s">
        <v>26</v>
      </c>
    </row>
    <row r="357" spans="1:3" x14ac:dyDescent="0.25">
      <c r="A357" s="3">
        <v>43255</v>
      </c>
      <c r="B357" s="5" t="s">
        <v>339</v>
      </c>
      <c r="C357" s="5" t="s">
        <v>26</v>
      </c>
    </row>
    <row r="358" spans="1:3" x14ac:dyDescent="0.25">
      <c r="A358" s="3">
        <v>43256</v>
      </c>
      <c r="B358" s="5" t="s">
        <v>340</v>
      </c>
      <c r="C358" s="5" t="s">
        <v>26</v>
      </c>
    </row>
    <row r="359" spans="1:3" x14ac:dyDescent="0.25">
      <c r="A359" s="3">
        <v>43257</v>
      </c>
      <c r="B359" s="5" t="s">
        <v>341</v>
      </c>
      <c r="C359" s="5" t="s">
        <v>26</v>
      </c>
    </row>
    <row r="360" spans="1:3" x14ac:dyDescent="0.25">
      <c r="A360" s="3">
        <v>43258</v>
      </c>
      <c r="B360" s="5" t="s">
        <v>342</v>
      </c>
      <c r="C360" s="5" t="s">
        <v>26</v>
      </c>
    </row>
    <row r="361" spans="1:3" x14ac:dyDescent="0.25">
      <c r="A361" s="3">
        <v>43259</v>
      </c>
      <c r="B361" s="5" t="s">
        <v>343</v>
      </c>
      <c r="C361" s="5" t="s">
        <v>26</v>
      </c>
    </row>
    <row r="362" spans="1:3" x14ac:dyDescent="0.25">
      <c r="A362" s="3">
        <v>43262</v>
      </c>
      <c r="B362" s="5" t="s">
        <v>340</v>
      </c>
      <c r="C362" s="5" t="s">
        <v>26</v>
      </c>
    </row>
    <row r="363" spans="1:3" x14ac:dyDescent="0.25">
      <c r="A363" s="3">
        <v>43263</v>
      </c>
      <c r="B363" s="5" t="s">
        <v>344</v>
      </c>
      <c r="C363" s="5" t="s">
        <v>26</v>
      </c>
    </row>
    <row r="364" spans="1:3" x14ac:dyDescent="0.25">
      <c r="A364" s="3">
        <v>43264</v>
      </c>
      <c r="B364" s="5" t="s">
        <v>345</v>
      </c>
      <c r="C364" s="5" t="s">
        <v>26</v>
      </c>
    </row>
    <row r="365" spans="1:3" x14ac:dyDescent="0.25">
      <c r="A365" s="3">
        <v>43265</v>
      </c>
      <c r="B365" s="5" t="s">
        <v>346</v>
      </c>
      <c r="C365" s="5" t="s">
        <v>26</v>
      </c>
    </row>
    <row r="366" spans="1:3" x14ac:dyDescent="0.25">
      <c r="A366" s="3">
        <v>43266</v>
      </c>
      <c r="B366" s="5" t="s">
        <v>347</v>
      </c>
      <c r="C366" s="5" t="s">
        <v>26</v>
      </c>
    </row>
    <row r="367" spans="1:3" x14ac:dyDescent="0.25">
      <c r="A367" s="3">
        <v>43269</v>
      </c>
      <c r="B367" s="5" t="s">
        <v>348</v>
      </c>
      <c r="C367" s="5" t="s">
        <v>26</v>
      </c>
    </row>
    <row r="368" spans="1:3" x14ac:dyDescent="0.25">
      <c r="A368" s="3">
        <v>43270</v>
      </c>
      <c r="B368" s="5" t="s">
        <v>349</v>
      </c>
      <c r="C368" s="5" t="s">
        <v>26</v>
      </c>
    </row>
    <row r="369" spans="1:3" x14ac:dyDescent="0.25">
      <c r="A369" s="3">
        <v>43271</v>
      </c>
      <c r="B369" s="5" t="s">
        <v>350</v>
      </c>
      <c r="C369" s="5" t="s">
        <v>26</v>
      </c>
    </row>
    <row r="370" spans="1:3" x14ac:dyDescent="0.25">
      <c r="A370" s="3">
        <v>43272</v>
      </c>
      <c r="B370" s="5" t="s">
        <v>84</v>
      </c>
      <c r="C370" s="5" t="s">
        <v>26</v>
      </c>
    </row>
    <row r="371" spans="1:3" x14ac:dyDescent="0.25">
      <c r="A371" s="3">
        <v>43273</v>
      </c>
      <c r="B371" s="5" t="s">
        <v>351</v>
      </c>
      <c r="C371" s="5" t="s">
        <v>26</v>
      </c>
    </row>
    <row r="372" spans="1:3" x14ac:dyDescent="0.25">
      <c r="A372" s="3">
        <v>43276</v>
      </c>
      <c r="B372" s="5" t="s">
        <v>38</v>
      </c>
      <c r="C372" s="5" t="s">
        <v>26</v>
      </c>
    </row>
    <row r="373" spans="1:3" x14ac:dyDescent="0.25">
      <c r="A373" s="3">
        <v>43277</v>
      </c>
      <c r="B373" s="5" t="s">
        <v>352</v>
      </c>
      <c r="C373" s="5" t="s">
        <v>26</v>
      </c>
    </row>
    <row r="374" spans="1:3" x14ac:dyDescent="0.25">
      <c r="A374" s="3">
        <v>43278</v>
      </c>
      <c r="B374" s="5" t="s">
        <v>353</v>
      </c>
      <c r="C374" s="5" t="s">
        <v>26</v>
      </c>
    </row>
    <row r="375" spans="1:3" x14ac:dyDescent="0.25">
      <c r="A375" s="3">
        <v>43279</v>
      </c>
      <c r="B375" s="5" t="s">
        <v>134</v>
      </c>
      <c r="C375" s="5" t="s">
        <v>26</v>
      </c>
    </row>
    <row r="376" spans="1:3" x14ac:dyDescent="0.25">
      <c r="A376" s="3">
        <v>43280</v>
      </c>
      <c r="B376" s="5" t="s">
        <v>354</v>
      </c>
      <c r="C376" s="5" t="s">
        <v>26</v>
      </c>
    </row>
    <row r="377" spans="1:3" x14ac:dyDescent="0.25">
      <c r="A377" s="3">
        <v>43284</v>
      </c>
      <c r="B377" s="5" t="s">
        <v>355</v>
      </c>
      <c r="C377" s="5" t="s">
        <v>26</v>
      </c>
    </row>
    <row r="378" spans="1:3" x14ac:dyDescent="0.25">
      <c r="A378" s="3">
        <v>43285</v>
      </c>
      <c r="B378" s="5" t="s">
        <v>356</v>
      </c>
      <c r="C378" s="5" t="s">
        <v>26</v>
      </c>
    </row>
    <row r="379" spans="1:3" x14ac:dyDescent="0.25">
      <c r="A379" s="3">
        <v>43286</v>
      </c>
      <c r="B379" s="5" t="s">
        <v>357</v>
      </c>
      <c r="C379" s="5" t="s">
        <v>26</v>
      </c>
    </row>
    <row r="380" spans="1:3" x14ac:dyDescent="0.25">
      <c r="A380" s="3">
        <v>43287</v>
      </c>
      <c r="B380" s="5" t="s">
        <v>358</v>
      </c>
      <c r="C380" s="5" t="s">
        <v>26</v>
      </c>
    </row>
    <row r="381" spans="1:3" x14ac:dyDescent="0.25">
      <c r="A381" s="3">
        <v>43290</v>
      </c>
      <c r="B381" s="5" t="s">
        <v>359</v>
      </c>
      <c r="C381" s="5" t="s">
        <v>26</v>
      </c>
    </row>
    <row r="382" spans="1:3" x14ac:dyDescent="0.25">
      <c r="A382" s="3">
        <v>43291</v>
      </c>
      <c r="B382" s="5" t="s">
        <v>360</v>
      </c>
      <c r="C382" s="5" t="s">
        <v>26</v>
      </c>
    </row>
    <row r="383" spans="1:3" x14ac:dyDescent="0.25">
      <c r="A383" s="3">
        <v>43292</v>
      </c>
      <c r="B383" s="5" t="s">
        <v>361</v>
      </c>
      <c r="C383" s="5" t="s">
        <v>26</v>
      </c>
    </row>
    <row r="384" spans="1:3" x14ac:dyDescent="0.25">
      <c r="A384" s="3">
        <v>43293</v>
      </c>
      <c r="B384" s="5" t="s">
        <v>362</v>
      </c>
      <c r="C384" s="5" t="s">
        <v>26</v>
      </c>
    </row>
    <row r="385" spans="1:3" x14ac:dyDescent="0.25">
      <c r="A385" s="3">
        <v>43294</v>
      </c>
      <c r="B385" s="5" t="s">
        <v>363</v>
      </c>
      <c r="C385" s="5" t="s">
        <v>26</v>
      </c>
    </row>
    <row r="386" spans="1:3" x14ac:dyDescent="0.25">
      <c r="A386" s="3">
        <v>43297</v>
      </c>
      <c r="B386" s="5" t="s">
        <v>364</v>
      </c>
      <c r="C386" s="5" t="s">
        <v>26</v>
      </c>
    </row>
    <row r="387" spans="1:3" x14ac:dyDescent="0.25">
      <c r="A387" s="3">
        <v>43298</v>
      </c>
      <c r="B387" s="5" t="s">
        <v>365</v>
      </c>
      <c r="C387" s="5" t="s">
        <v>26</v>
      </c>
    </row>
    <row r="388" spans="1:3" x14ac:dyDescent="0.25">
      <c r="A388" s="3">
        <v>43299</v>
      </c>
      <c r="B388" s="5" t="s">
        <v>366</v>
      </c>
      <c r="C388" s="5" t="s">
        <v>26</v>
      </c>
    </row>
    <row r="389" spans="1:3" x14ac:dyDescent="0.25">
      <c r="A389" s="3">
        <v>43300</v>
      </c>
      <c r="B389" s="5" t="s">
        <v>367</v>
      </c>
      <c r="C389" s="5" t="s">
        <v>26</v>
      </c>
    </row>
    <row r="390" spans="1:3" x14ac:dyDescent="0.25">
      <c r="A390" s="3">
        <v>43301</v>
      </c>
      <c r="B390" s="5" t="s">
        <v>368</v>
      </c>
      <c r="C390" s="5" t="s">
        <v>26</v>
      </c>
    </row>
    <row r="391" spans="1:3" x14ac:dyDescent="0.25">
      <c r="A391" s="3">
        <v>43304</v>
      </c>
      <c r="B391" s="5" t="s">
        <v>369</v>
      </c>
      <c r="C391" s="5" t="s">
        <v>26</v>
      </c>
    </row>
    <row r="392" spans="1:3" x14ac:dyDescent="0.25">
      <c r="A392" s="3">
        <v>43305</v>
      </c>
      <c r="B392" s="5" t="s">
        <v>50</v>
      </c>
      <c r="C392" s="5" t="s">
        <v>26</v>
      </c>
    </row>
    <row r="393" spans="1:3" x14ac:dyDescent="0.25">
      <c r="A393" s="3">
        <v>43306</v>
      </c>
      <c r="B393" s="5" t="s">
        <v>42</v>
      </c>
      <c r="C393" s="5" t="s">
        <v>26</v>
      </c>
    </row>
    <row r="394" spans="1:3" x14ac:dyDescent="0.25">
      <c r="A394" s="3">
        <v>43307</v>
      </c>
      <c r="B394" s="5" t="s">
        <v>370</v>
      </c>
      <c r="C394" s="5" t="s">
        <v>26</v>
      </c>
    </row>
    <row r="395" spans="1:3" x14ac:dyDescent="0.25">
      <c r="A395" s="3">
        <v>43308</v>
      </c>
      <c r="B395" s="5" t="s">
        <v>371</v>
      </c>
      <c r="C395" s="5" t="s">
        <v>26</v>
      </c>
    </row>
    <row r="396" spans="1:3" x14ac:dyDescent="0.25">
      <c r="A396" s="3">
        <v>43311</v>
      </c>
      <c r="B396" s="5" t="s">
        <v>372</v>
      </c>
      <c r="C396" s="5" t="s">
        <v>26</v>
      </c>
    </row>
    <row r="397" spans="1:3" x14ac:dyDescent="0.25">
      <c r="A397" s="3">
        <v>43312</v>
      </c>
      <c r="B397" s="5" t="s">
        <v>373</v>
      </c>
      <c r="C397" s="5" t="s">
        <v>26</v>
      </c>
    </row>
    <row r="398" spans="1:3" x14ac:dyDescent="0.25">
      <c r="A398" s="3">
        <v>43313</v>
      </c>
      <c r="B398" s="5" t="s">
        <v>374</v>
      </c>
      <c r="C398" s="5" t="s">
        <v>26</v>
      </c>
    </row>
    <row r="399" spans="1:3" x14ac:dyDescent="0.25">
      <c r="A399" s="3">
        <v>43314</v>
      </c>
      <c r="B399" s="5" t="s">
        <v>375</v>
      </c>
      <c r="C399" s="5" t="s">
        <v>26</v>
      </c>
    </row>
    <row r="400" spans="1:3" x14ac:dyDescent="0.25">
      <c r="A400" s="3">
        <v>43315</v>
      </c>
      <c r="B400" s="5" t="s">
        <v>376</v>
      </c>
      <c r="C400" s="5" t="s">
        <v>26</v>
      </c>
    </row>
    <row r="401" spans="1:3" x14ac:dyDescent="0.25">
      <c r="A401" s="3">
        <v>43319</v>
      </c>
      <c r="B401" s="5" t="s">
        <v>377</v>
      </c>
      <c r="C401" s="5" t="s">
        <v>26</v>
      </c>
    </row>
    <row r="402" spans="1:3" x14ac:dyDescent="0.25">
      <c r="A402" s="3">
        <v>43320</v>
      </c>
      <c r="B402" s="5" t="s">
        <v>346</v>
      </c>
      <c r="C402" s="5" t="s">
        <v>26</v>
      </c>
    </row>
    <row r="403" spans="1:3" x14ac:dyDescent="0.25">
      <c r="A403" s="3">
        <v>43321</v>
      </c>
      <c r="B403" s="5" t="s">
        <v>378</v>
      </c>
      <c r="C403" s="5" t="s">
        <v>26</v>
      </c>
    </row>
    <row r="404" spans="1:3" x14ac:dyDescent="0.25">
      <c r="A404" s="3">
        <v>43322</v>
      </c>
      <c r="B404" s="5" t="s">
        <v>379</v>
      </c>
      <c r="C404" s="5" t="s">
        <v>26</v>
      </c>
    </row>
    <row r="405" spans="1:3" x14ac:dyDescent="0.25">
      <c r="A405" s="3">
        <v>43325</v>
      </c>
      <c r="B405" s="5" t="s">
        <v>380</v>
      </c>
      <c r="C405" s="5" t="s">
        <v>26</v>
      </c>
    </row>
    <row r="406" spans="1:3" x14ac:dyDescent="0.25">
      <c r="A406" s="3">
        <v>43326</v>
      </c>
      <c r="B406" s="5" t="s">
        <v>381</v>
      </c>
      <c r="C406" s="5" t="s">
        <v>26</v>
      </c>
    </row>
    <row r="407" spans="1:3" x14ac:dyDescent="0.25">
      <c r="A407" s="3">
        <v>43327</v>
      </c>
      <c r="B407" s="5" t="s">
        <v>382</v>
      </c>
      <c r="C407" s="5" t="s">
        <v>26</v>
      </c>
    </row>
    <row r="408" spans="1:3" x14ac:dyDescent="0.25">
      <c r="A408" s="3">
        <v>43328</v>
      </c>
      <c r="B408" s="5" t="s">
        <v>35</v>
      </c>
      <c r="C408" s="5" t="s">
        <v>26</v>
      </c>
    </row>
    <row r="409" spans="1:3" x14ac:dyDescent="0.25">
      <c r="A409" s="3">
        <v>43329</v>
      </c>
      <c r="B409" s="5" t="s">
        <v>383</v>
      </c>
      <c r="C409" s="5" t="s">
        <v>26</v>
      </c>
    </row>
    <row r="410" spans="1:3" x14ac:dyDescent="0.25">
      <c r="A410" s="3">
        <v>43332</v>
      </c>
      <c r="B410" s="5" t="s">
        <v>370</v>
      </c>
      <c r="C410" s="5" t="s">
        <v>26</v>
      </c>
    </row>
    <row r="411" spans="1:3" x14ac:dyDescent="0.25">
      <c r="A411" s="3">
        <v>43333</v>
      </c>
      <c r="B411" s="5" t="s">
        <v>384</v>
      </c>
      <c r="C411" s="5" t="s">
        <v>26</v>
      </c>
    </row>
    <row r="412" spans="1:3" x14ac:dyDescent="0.25">
      <c r="A412" s="3">
        <v>43334</v>
      </c>
      <c r="B412" s="5" t="s">
        <v>48</v>
      </c>
      <c r="C412" s="5" t="s">
        <v>26</v>
      </c>
    </row>
    <row r="413" spans="1:3" x14ac:dyDescent="0.25">
      <c r="A413" s="3">
        <v>43335</v>
      </c>
      <c r="B413" s="5" t="s">
        <v>385</v>
      </c>
      <c r="C413" s="5" t="s">
        <v>26</v>
      </c>
    </row>
    <row r="414" spans="1:3" x14ac:dyDescent="0.25">
      <c r="A414" s="3">
        <v>43336</v>
      </c>
      <c r="B414" s="5" t="s">
        <v>384</v>
      </c>
      <c r="C414" s="5" t="s">
        <v>26</v>
      </c>
    </row>
    <row r="415" spans="1:3" x14ac:dyDescent="0.25">
      <c r="A415" s="3">
        <v>43339</v>
      </c>
      <c r="B415" s="5" t="s">
        <v>386</v>
      </c>
      <c r="C415" s="5" t="s">
        <v>26</v>
      </c>
    </row>
    <row r="416" spans="1:3" x14ac:dyDescent="0.25">
      <c r="A416" s="3">
        <v>43340</v>
      </c>
      <c r="B416" s="5" t="s">
        <v>387</v>
      </c>
      <c r="C416" s="5" t="s">
        <v>26</v>
      </c>
    </row>
    <row r="417" spans="1:3" x14ac:dyDescent="0.25">
      <c r="A417" s="3">
        <v>43341</v>
      </c>
      <c r="B417" s="5" t="s">
        <v>388</v>
      </c>
      <c r="C417" s="5" t="s">
        <v>26</v>
      </c>
    </row>
    <row r="418" spans="1:3" x14ac:dyDescent="0.25">
      <c r="A418" s="3">
        <v>43342</v>
      </c>
      <c r="B418" s="5" t="s">
        <v>389</v>
      </c>
      <c r="C418" s="5" t="s">
        <v>26</v>
      </c>
    </row>
    <row r="419" spans="1:3" x14ac:dyDescent="0.25">
      <c r="A419" s="3">
        <v>43343</v>
      </c>
      <c r="B419" s="5" t="s">
        <v>55</v>
      </c>
      <c r="C419" s="5" t="s">
        <v>26</v>
      </c>
    </row>
    <row r="420" spans="1:3" x14ac:dyDescent="0.25">
      <c r="A420" s="3">
        <v>43347</v>
      </c>
      <c r="B420" s="5" t="s">
        <v>390</v>
      </c>
      <c r="C420" s="5" t="s">
        <v>26</v>
      </c>
    </row>
    <row r="421" spans="1:3" x14ac:dyDescent="0.25">
      <c r="A421" s="3">
        <v>43348</v>
      </c>
      <c r="B421" s="5" t="s">
        <v>391</v>
      </c>
      <c r="C421" s="5" t="s">
        <v>26</v>
      </c>
    </row>
    <row r="422" spans="1:3" x14ac:dyDescent="0.25">
      <c r="A422" s="3">
        <v>43349</v>
      </c>
      <c r="B422" s="5" t="s">
        <v>137</v>
      </c>
      <c r="C422" s="5" t="s">
        <v>26</v>
      </c>
    </row>
    <row r="423" spans="1:3" x14ac:dyDescent="0.25">
      <c r="A423" s="3">
        <v>43350</v>
      </c>
      <c r="B423" s="5" t="s">
        <v>392</v>
      </c>
      <c r="C423" s="5" t="s">
        <v>26</v>
      </c>
    </row>
    <row r="424" spans="1:3" x14ac:dyDescent="0.25">
      <c r="A424" s="3">
        <v>43353</v>
      </c>
      <c r="B424" s="5" t="s">
        <v>393</v>
      </c>
      <c r="C424" s="5" t="s">
        <v>26</v>
      </c>
    </row>
    <row r="425" spans="1:3" x14ac:dyDescent="0.25">
      <c r="A425" s="3">
        <v>43354</v>
      </c>
      <c r="B425" s="5" t="s">
        <v>34</v>
      </c>
      <c r="C425" s="5" t="s">
        <v>26</v>
      </c>
    </row>
    <row r="426" spans="1:3" x14ac:dyDescent="0.25">
      <c r="A426" s="3">
        <v>43355</v>
      </c>
      <c r="B426" s="5" t="s">
        <v>375</v>
      </c>
      <c r="C426" s="5" t="s">
        <v>26</v>
      </c>
    </row>
    <row r="427" spans="1:3" x14ac:dyDescent="0.25">
      <c r="A427" s="3">
        <v>43356</v>
      </c>
      <c r="B427" s="5" t="s">
        <v>394</v>
      </c>
      <c r="C427" s="5" t="s">
        <v>26</v>
      </c>
    </row>
    <row r="428" spans="1:3" x14ac:dyDescent="0.25">
      <c r="A428" s="3">
        <v>43357</v>
      </c>
      <c r="B428" s="5" t="s">
        <v>395</v>
      </c>
      <c r="C428" s="5" t="s">
        <v>26</v>
      </c>
    </row>
    <row r="429" spans="1:3" x14ac:dyDescent="0.25">
      <c r="A429" s="3">
        <v>43360</v>
      </c>
      <c r="B429" s="5" t="s">
        <v>396</v>
      </c>
      <c r="C429" s="5" t="s">
        <v>26</v>
      </c>
    </row>
    <row r="430" spans="1:3" x14ac:dyDescent="0.25">
      <c r="A430" s="3">
        <v>43361</v>
      </c>
      <c r="B430" s="5" t="s">
        <v>397</v>
      </c>
      <c r="C430" s="5" t="s">
        <v>26</v>
      </c>
    </row>
    <row r="431" spans="1:3" x14ac:dyDescent="0.25">
      <c r="A431" s="3">
        <v>43362</v>
      </c>
      <c r="B431" s="5" t="s">
        <v>293</v>
      </c>
      <c r="C431" s="5" t="s">
        <v>26</v>
      </c>
    </row>
    <row r="432" spans="1:3" x14ac:dyDescent="0.25">
      <c r="A432" s="3">
        <v>43363</v>
      </c>
      <c r="B432" s="5" t="s">
        <v>398</v>
      </c>
      <c r="C432" s="5" t="s">
        <v>26</v>
      </c>
    </row>
    <row r="433" spans="1:3" x14ac:dyDescent="0.25">
      <c r="A433" s="3">
        <v>43364</v>
      </c>
      <c r="B433" s="5" t="s">
        <v>399</v>
      </c>
      <c r="C433" s="5" t="s">
        <v>26</v>
      </c>
    </row>
    <row r="434" spans="1:3" x14ac:dyDescent="0.25">
      <c r="A434" s="3">
        <v>43367</v>
      </c>
      <c r="B434" s="5" t="s">
        <v>400</v>
      </c>
      <c r="C434" s="5" t="s">
        <v>26</v>
      </c>
    </row>
    <row r="435" spans="1:3" x14ac:dyDescent="0.25">
      <c r="A435" s="3">
        <v>43368</v>
      </c>
      <c r="B435" s="5" t="s">
        <v>337</v>
      </c>
      <c r="C435" s="5" t="s">
        <v>26</v>
      </c>
    </row>
    <row r="436" spans="1:3" x14ac:dyDescent="0.25">
      <c r="A436" s="3">
        <v>43369</v>
      </c>
      <c r="B436" s="5" t="s">
        <v>401</v>
      </c>
      <c r="C436" s="5" t="s">
        <v>26</v>
      </c>
    </row>
    <row r="437" spans="1:3" x14ac:dyDescent="0.25">
      <c r="A437" s="3">
        <v>43370</v>
      </c>
      <c r="B437" s="5" t="s">
        <v>402</v>
      </c>
      <c r="C437" s="5" t="s">
        <v>26</v>
      </c>
    </row>
    <row r="438" spans="1:3" x14ac:dyDescent="0.25">
      <c r="A438" s="3">
        <v>43371</v>
      </c>
      <c r="B438" s="5" t="s">
        <v>403</v>
      </c>
      <c r="C438" s="5" t="s">
        <v>26</v>
      </c>
    </row>
    <row r="439" spans="1:3" x14ac:dyDescent="0.25">
      <c r="A439" s="3">
        <v>43374</v>
      </c>
      <c r="B439" s="5" t="s">
        <v>404</v>
      </c>
      <c r="C439" s="5" t="s">
        <v>26</v>
      </c>
    </row>
    <row r="440" spans="1:3" x14ac:dyDescent="0.25">
      <c r="A440" s="3">
        <v>43375</v>
      </c>
      <c r="B440" s="5" t="s">
        <v>405</v>
      </c>
      <c r="C440" s="5" t="s">
        <v>26</v>
      </c>
    </row>
    <row r="441" spans="1:3" x14ac:dyDescent="0.25">
      <c r="A441" s="3">
        <v>43376</v>
      </c>
      <c r="B441" s="5" t="s">
        <v>406</v>
      </c>
      <c r="C441" s="5" t="s">
        <v>26</v>
      </c>
    </row>
    <row r="442" spans="1:3" x14ac:dyDescent="0.25">
      <c r="A442" s="3">
        <v>43377</v>
      </c>
      <c r="B442" s="5" t="s">
        <v>407</v>
      </c>
      <c r="C442" s="5" t="s">
        <v>26</v>
      </c>
    </row>
    <row r="443" spans="1:3" x14ac:dyDescent="0.25">
      <c r="A443" s="3">
        <v>43378</v>
      </c>
      <c r="B443" s="5" t="s">
        <v>408</v>
      </c>
      <c r="C443" s="5" t="s">
        <v>26</v>
      </c>
    </row>
    <row r="444" spans="1:3" x14ac:dyDescent="0.25">
      <c r="A444" s="3">
        <v>43382</v>
      </c>
      <c r="B444" s="5" t="s">
        <v>409</v>
      </c>
      <c r="C444" s="5" t="s">
        <v>26</v>
      </c>
    </row>
    <row r="445" spans="1:3" x14ac:dyDescent="0.25">
      <c r="A445" s="3">
        <v>43383</v>
      </c>
      <c r="B445" s="5" t="s">
        <v>397</v>
      </c>
      <c r="C445" s="5" t="s">
        <v>26</v>
      </c>
    </row>
    <row r="446" spans="1:3" x14ac:dyDescent="0.25">
      <c r="A446" s="3">
        <v>43384</v>
      </c>
      <c r="B446" s="5" t="s">
        <v>410</v>
      </c>
      <c r="C446" s="5" t="s">
        <v>26</v>
      </c>
    </row>
    <row r="447" spans="1:3" x14ac:dyDescent="0.25">
      <c r="A447" s="3">
        <v>43385</v>
      </c>
      <c r="B447" s="5" t="s">
        <v>411</v>
      </c>
      <c r="C447" s="5" t="s">
        <v>26</v>
      </c>
    </row>
    <row r="448" spans="1:3" x14ac:dyDescent="0.25">
      <c r="A448" s="3">
        <v>43388</v>
      </c>
      <c r="B448" s="5" t="s">
        <v>340</v>
      </c>
      <c r="C448" s="5" t="s">
        <v>26</v>
      </c>
    </row>
    <row r="449" spans="1:3" x14ac:dyDescent="0.25">
      <c r="A449" s="3">
        <v>43389</v>
      </c>
      <c r="B449" s="5" t="s">
        <v>412</v>
      </c>
      <c r="C449" s="5" t="s">
        <v>26</v>
      </c>
    </row>
    <row r="450" spans="1:3" x14ac:dyDescent="0.25">
      <c r="A450" s="3">
        <v>43390</v>
      </c>
      <c r="B450" s="5" t="s">
        <v>413</v>
      </c>
      <c r="C450" s="5" t="s">
        <v>26</v>
      </c>
    </row>
    <row r="451" spans="1:3" x14ac:dyDescent="0.25">
      <c r="A451" s="3">
        <v>43391</v>
      </c>
      <c r="B451" s="5" t="s">
        <v>36</v>
      </c>
      <c r="C451" s="5" t="s">
        <v>26</v>
      </c>
    </row>
    <row r="452" spans="1:3" x14ac:dyDescent="0.25">
      <c r="A452" s="3">
        <v>43392</v>
      </c>
      <c r="B452" s="5" t="s">
        <v>414</v>
      </c>
      <c r="C452" s="5" t="s">
        <v>26</v>
      </c>
    </row>
    <row r="453" spans="1:3" x14ac:dyDescent="0.25">
      <c r="A453" s="3">
        <v>43395</v>
      </c>
      <c r="B453" s="5" t="s">
        <v>358</v>
      </c>
      <c r="C453" s="5" t="s">
        <v>26</v>
      </c>
    </row>
    <row r="454" spans="1:3" x14ac:dyDescent="0.25">
      <c r="A454" s="3">
        <v>43396</v>
      </c>
      <c r="B454" s="5" t="s">
        <v>415</v>
      </c>
      <c r="C454" s="5" t="s">
        <v>26</v>
      </c>
    </row>
    <row r="455" spans="1:3" x14ac:dyDescent="0.25">
      <c r="A455" s="3">
        <v>43397</v>
      </c>
      <c r="B455" s="5" t="s">
        <v>416</v>
      </c>
      <c r="C455" s="5" t="s">
        <v>26</v>
      </c>
    </row>
    <row r="456" spans="1:3" x14ac:dyDescent="0.25">
      <c r="A456" s="3">
        <v>43398</v>
      </c>
      <c r="B456" s="5" t="s">
        <v>417</v>
      </c>
      <c r="C456" s="5" t="s">
        <v>26</v>
      </c>
    </row>
    <row r="457" spans="1:3" x14ac:dyDescent="0.25">
      <c r="A457" s="3">
        <v>43399</v>
      </c>
      <c r="B457" s="5" t="s">
        <v>418</v>
      </c>
      <c r="C457" s="5" t="s">
        <v>26</v>
      </c>
    </row>
    <row r="458" spans="1:3" x14ac:dyDescent="0.25">
      <c r="A458" s="3">
        <v>43402</v>
      </c>
      <c r="B458" s="5" t="s">
        <v>419</v>
      </c>
      <c r="C458" s="5" t="s">
        <v>26</v>
      </c>
    </row>
    <row r="459" spans="1:3" x14ac:dyDescent="0.25">
      <c r="A459" s="3">
        <v>43403</v>
      </c>
      <c r="B459" s="5" t="s">
        <v>420</v>
      </c>
      <c r="C459" s="5" t="s">
        <v>26</v>
      </c>
    </row>
    <row r="460" spans="1:3" x14ac:dyDescent="0.25">
      <c r="A460" s="3">
        <v>43404</v>
      </c>
      <c r="B460" s="5" t="s">
        <v>368</v>
      </c>
      <c r="C460" s="5" t="s">
        <v>26</v>
      </c>
    </row>
    <row r="461" spans="1:3" x14ac:dyDescent="0.25">
      <c r="A461" s="3">
        <v>43405</v>
      </c>
      <c r="B461" s="5" t="s">
        <v>42</v>
      </c>
      <c r="C461" s="5" t="s">
        <v>26</v>
      </c>
    </row>
    <row r="462" spans="1:3" x14ac:dyDescent="0.25">
      <c r="A462" s="3">
        <v>43406</v>
      </c>
      <c r="B462" s="5" t="s">
        <v>358</v>
      </c>
      <c r="C462" s="5" t="s">
        <v>26</v>
      </c>
    </row>
    <row r="463" spans="1:3" x14ac:dyDescent="0.25">
      <c r="A463" s="3">
        <v>43409</v>
      </c>
      <c r="B463" s="5" t="s">
        <v>421</v>
      </c>
      <c r="C463" s="5" t="s">
        <v>26</v>
      </c>
    </row>
    <row r="464" spans="1:3" x14ac:dyDescent="0.25">
      <c r="A464" s="3">
        <v>43410</v>
      </c>
      <c r="B464" s="5" t="s">
        <v>422</v>
      </c>
      <c r="C464" s="5" t="s">
        <v>26</v>
      </c>
    </row>
    <row r="465" spans="1:3" x14ac:dyDescent="0.25">
      <c r="A465" s="3">
        <v>43411</v>
      </c>
      <c r="B465" s="5" t="s">
        <v>421</v>
      </c>
      <c r="C465" s="5" t="s">
        <v>26</v>
      </c>
    </row>
    <row r="466" spans="1:3" x14ac:dyDescent="0.25">
      <c r="A466" s="3">
        <v>43412</v>
      </c>
      <c r="B466" s="5" t="s">
        <v>45</v>
      </c>
      <c r="C466" s="5" t="s">
        <v>26</v>
      </c>
    </row>
    <row r="467" spans="1:3" x14ac:dyDescent="0.25">
      <c r="A467" s="3">
        <v>43413</v>
      </c>
      <c r="B467" s="5" t="s">
        <v>423</v>
      </c>
      <c r="C467" s="5" t="s">
        <v>26</v>
      </c>
    </row>
    <row r="468" spans="1:3" x14ac:dyDescent="0.25">
      <c r="A468" s="3">
        <v>43417</v>
      </c>
      <c r="B468" s="5" t="s">
        <v>135</v>
      </c>
      <c r="C468" s="5" t="s">
        <v>26</v>
      </c>
    </row>
    <row r="469" spans="1:3" x14ac:dyDescent="0.25">
      <c r="A469" s="3">
        <v>43418</v>
      </c>
      <c r="B469" s="5" t="s">
        <v>424</v>
      </c>
      <c r="C469" s="5" t="s">
        <v>26</v>
      </c>
    </row>
    <row r="470" spans="1:3" x14ac:dyDescent="0.25">
      <c r="A470" s="3">
        <v>43419</v>
      </c>
      <c r="B470" s="5" t="s">
        <v>425</v>
      </c>
      <c r="C470" s="5" t="s">
        <v>26</v>
      </c>
    </row>
    <row r="471" spans="1:3" x14ac:dyDescent="0.25">
      <c r="A471" s="3">
        <v>43420</v>
      </c>
      <c r="B471" s="5" t="s">
        <v>355</v>
      </c>
      <c r="C471" s="5" t="s">
        <v>26</v>
      </c>
    </row>
    <row r="472" spans="1:3" x14ac:dyDescent="0.25">
      <c r="A472" s="3">
        <v>43423</v>
      </c>
      <c r="B472" s="5" t="s">
        <v>390</v>
      </c>
      <c r="C472" s="5" t="s">
        <v>26</v>
      </c>
    </row>
    <row r="473" spans="1:3" x14ac:dyDescent="0.25">
      <c r="A473" s="3">
        <v>43424</v>
      </c>
      <c r="B473" s="5" t="s">
        <v>426</v>
      </c>
      <c r="C473" s="5" t="s">
        <v>26</v>
      </c>
    </row>
    <row r="474" spans="1:3" x14ac:dyDescent="0.25">
      <c r="A474" s="3">
        <v>43425</v>
      </c>
      <c r="B474" s="5" t="s">
        <v>427</v>
      </c>
      <c r="C474" s="5" t="s">
        <v>26</v>
      </c>
    </row>
    <row r="475" spans="1:3" x14ac:dyDescent="0.25">
      <c r="A475" s="3">
        <v>43426</v>
      </c>
      <c r="B475" s="5" t="s">
        <v>428</v>
      </c>
      <c r="C475" s="5" t="s">
        <v>26</v>
      </c>
    </row>
    <row r="476" spans="1:3" x14ac:dyDescent="0.25">
      <c r="A476" s="3">
        <v>43427</v>
      </c>
      <c r="B476" s="5" t="s">
        <v>429</v>
      </c>
      <c r="C476" s="5" t="s">
        <v>26</v>
      </c>
    </row>
    <row r="477" spans="1:3" x14ac:dyDescent="0.25">
      <c r="A477" s="3">
        <v>43430</v>
      </c>
      <c r="B477" s="5" t="s">
        <v>430</v>
      </c>
      <c r="C477" s="5" t="s">
        <v>26</v>
      </c>
    </row>
    <row r="478" spans="1:3" x14ac:dyDescent="0.25">
      <c r="A478" s="3">
        <v>43431</v>
      </c>
      <c r="B478" s="5" t="s">
        <v>94</v>
      </c>
      <c r="C478" s="5" t="s">
        <v>26</v>
      </c>
    </row>
    <row r="479" spans="1:3" x14ac:dyDescent="0.25">
      <c r="A479" s="3">
        <v>43432</v>
      </c>
      <c r="B479" s="5" t="s">
        <v>431</v>
      </c>
      <c r="C479" s="5" t="s">
        <v>26</v>
      </c>
    </row>
    <row r="480" spans="1:3" x14ac:dyDescent="0.25">
      <c r="A480" s="3">
        <v>43433</v>
      </c>
      <c r="B480" s="5" t="s">
        <v>93</v>
      </c>
      <c r="C480" s="5" t="s">
        <v>26</v>
      </c>
    </row>
    <row r="481" spans="1:3" x14ac:dyDescent="0.25">
      <c r="A481" s="3">
        <v>43434</v>
      </c>
      <c r="B481" s="5" t="s">
        <v>350</v>
      </c>
      <c r="C481" s="5" t="s">
        <v>26</v>
      </c>
    </row>
    <row r="482" spans="1:3" x14ac:dyDescent="0.25">
      <c r="A482" s="3">
        <v>43437</v>
      </c>
      <c r="B482" s="5" t="s">
        <v>432</v>
      </c>
      <c r="C482" s="5" t="s">
        <v>26</v>
      </c>
    </row>
    <row r="483" spans="1:3" x14ac:dyDescent="0.25">
      <c r="A483" s="3">
        <v>43438</v>
      </c>
      <c r="B483" s="5" t="s">
        <v>433</v>
      </c>
      <c r="C483" s="5" t="s">
        <v>26</v>
      </c>
    </row>
    <row r="484" spans="1:3" x14ac:dyDescent="0.25">
      <c r="A484" s="3">
        <v>43439</v>
      </c>
      <c r="B484" s="5" t="s">
        <v>434</v>
      </c>
      <c r="C484" s="5" t="s">
        <v>26</v>
      </c>
    </row>
    <row r="485" spans="1:3" x14ac:dyDescent="0.25">
      <c r="A485" s="3">
        <v>43440</v>
      </c>
      <c r="B485" s="5" t="s">
        <v>66</v>
      </c>
      <c r="C485" s="5" t="s">
        <v>26</v>
      </c>
    </row>
    <row r="486" spans="1:3" x14ac:dyDescent="0.25">
      <c r="A486" s="3">
        <v>43441</v>
      </c>
      <c r="B486" s="5" t="s">
        <v>435</v>
      </c>
      <c r="C486" s="5" t="s">
        <v>26</v>
      </c>
    </row>
    <row r="487" spans="1:3" x14ac:dyDescent="0.25">
      <c r="A487" s="3">
        <v>43444</v>
      </c>
      <c r="B487" s="5" t="s">
        <v>436</v>
      </c>
      <c r="C487" s="5" t="s">
        <v>26</v>
      </c>
    </row>
    <row r="488" spans="1:3" x14ac:dyDescent="0.25">
      <c r="A488" s="3">
        <v>43445</v>
      </c>
      <c r="B488" s="5" t="s">
        <v>437</v>
      </c>
      <c r="C488" s="5" t="s">
        <v>26</v>
      </c>
    </row>
    <row r="489" spans="1:3" x14ac:dyDescent="0.25">
      <c r="A489" s="3">
        <v>43446</v>
      </c>
      <c r="B489" s="5" t="s">
        <v>438</v>
      </c>
      <c r="C489" s="5" t="s">
        <v>26</v>
      </c>
    </row>
    <row r="490" spans="1:3" x14ac:dyDescent="0.25">
      <c r="A490" s="3">
        <v>43447</v>
      </c>
      <c r="B490" s="5" t="s">
        <v>439</v>
      </c>
      <c r="C490" s="5" t="s">
        <v>26</v>
      </c>
    </row>
    <row r="491" spans="1:3" x14ac:dyDescent="0.25">
      <c r="A491" s="3">
        <v>43448</v>
      </c>
      <c r="B491" s="5" t="s">
        <v>436</v>
      </c>
      <c r="C491" s="5" t="s">
        <v>26</v>
      </c>
    </row>
    <row r="492" spans="1:3" x14ac:dyDescent="0.25">
      <c r="A492" s="3">
        <v>43451</v>
      </c>
      <c r="B492" s="5" t="s">
        <v>440</v>
      </c>
      <c r="C492" s="5" t="s">
        <v>26</v>
      </c>
    </row>
    <row r="493" spans="1:3" x14ac:dyDescent="0.25">
      <c r="A493" s="3">
        <v>43452</v>
      </c>
      <c r="B493" s="5" t="s">
        <v>441</v>
      </c>
      <c r="C493" s="5" t="s">
        <v>26</v>
      </c>
    </row>
    <row r="494" spans="1:3" x14ac:dyDescent="0.25">
      <c r="A494" s="3">
        <v>43453</v>
      </c>
      <c r="B494" s="5" t="s">
        <v>442</v>
      </c>
      <c r="C494" s="5" t="s">
        <v>26</v>
      </c>
    </row>
    <row r="495" spans="1:3" x14ac:dyDescent="0.25">
      <c r="A495" s="3">
        <v>43454</v>
      </c>
      <c r="B495" s="5" t="s">
        <v>443</v>
      </c>
      <c r="C495" s="5" t="s">
        <v>26</v>
      </c>
    </row>
    <row r="496" spans="1:3" x14ac:dyDescent="0.25">
      <c r="A496" s="3">
        <v>43455</v>
      </c>
      <c r="B496" s="5" t="s">
        <v>444</v>
      </c>
      <c r="C496" s="5" t="s">
        <v>26</v>
      </c>
    </row>
    <row r="497" spans="1:3" x14ac:dyDescent="0.25">
      <c r="A497" s="3">
        <v>43458</v>
      </c>
      <c r="B497" s="5" t="s">
        <v>445</v>
      </c>
      <c r="C497" s="5" t="s">
        <v>26</v>
      </c>
    </row>
    <row r="498" spans="1:3" x14ac:dyDescent="0.25">
      <c r="A498" s="3">
        <v>43461</v>
      </c>
      <c r="B498" s="5" t="s">
        <v>113</v>
      </c>
      <c r="C498" s="5" t="s">
        <v>26</v>
      </c>
    </row>
    <row r="499" spans="1:3" x14ac:dyDescent="0.25">
      <c r="A499" s="3">
        <v>43462</v>
      </c>
      <c r="B499" s="5" t="s">
        <v>446</v>
      </c>
      <c r="C499" s="5" t="s">
        <v>26</v>
      </c>
    </row>
    <row r="500" spans="1:3" x14ac:dyDescent="0.25">
      <c r="A500" s="3">
        <v>43465</v>
      </c>
      <c r="B500" s="5" t="s">
        <v>447</v>
      </c>
      <c r="C500" s="5" t="s">
        <v>26</v>
      </c>
    </row>
    <row r="501" spans="1:3" x14ac:dyDescent="0.25">
      <c r="A501" s="3">
        <v>43467</v>
      </c>
      <c r="B501" s="5" t="s">
        <v>448</v>
      </c>
      <c r="C501" s="5" t="s">
        <v>26</v>
      </c>
    </row>
    <row r="502" spans="1:3" x14ac:dyDescent="0.25">
      <c r="A502" s="3">
        <v>43468</v>
      </c>
      <c r="B502" s="5" t="s">
        <v>449</v>
      </c>
      <c r="C502" s="5" t="s">
        <v>26</v>
      </c>
    </row>
    <row r="503" spans="1:3" x14ac:dyDescent="0.25">
      <c r="A503" s="3">
        <v>43469</v>
      </c>
      <c r="B503" s="5" t="s">
        <v>450</v>
      </c>
      <c r="C503" s="5" t="s">
        <v>26</v>
      </c>
    </row>
    <row r="504" spans="1:3" x14ac:dyDescent="0.25">
      <c r="A504" s="3">
        <v>43472</v>
      </c>
      <c r="B504" s="5" t="s">
        <v>451</v>
      </c>
      <c r="C504" s="5" t="s">
        <v>26</v>
      </c>
    </row>
    <row r="505" spans="1:3" x14ac:dyDescent="0.25">
      <c r="A505" s="3">
        <v>43473</v>
      </c>
      <c r="B505" s="5" t="s">
        <v>452</v>
      </c>
      <c r="C505" s="5" t="s">
        <v>26</v>
      </c>
    </row>
    <row r="506" spans="1:3" x14ac:dyDescent="0.25">
      <c r="A506" s="3">
        <v>43474</v>
      </c>
      <c r="B506" s="5" t="s">
        <v>453</v>
      </c>
      <c r="C506" s="5" t="s">
        <v>26</v>
      </c>
    </row>
    <row r="507" spans="1:3" x14ac:dyDescent="0.25">
      <c r="A507" s="3">
        <v>43475</v>
      </c>
      <c r="B507" s="5" t="s">
        <v>454</v>
      </c>
      <c r="C507" s="5" t="s">
        <v>26</v>
      </c>
    </row>
    <row r="508" spans="1:3" x14ac:dyDescent="0.25">
      <c r="A508" s="3">
        <v>43476</v>
      </c>
      <c r="B508" s="5" t="s">
        <v>426</v>
      </c>
      <c r="C508" s="5" t="s">
        <v>26</v>
      </c>
    </row>
    <row r="509" spans="1:3" x14ac:dyDescent="0.25">
      <c r="A509" s="3">
        <v>43479</v>
      </c>
      <c r="B509" s="5" t="s">
        <v>455</v>
      </c>
      <c r="C509" s="5" t="s">
        <v>26</v>
      </c>
    </row>
    <row r="510" spans="1:3" x14ac:dyDescent="0.25">
      <c r="A510" s="3">
        <v>43480</v>
      </c>
      <c r="B510" s="5" t="s">
        <v>456</v>
      </c>
      <c r="C510" s="5" t="s">
        <v>26</v>
      </c>
    </row>
    <row r="511" spans="1:3" x14ac:dyDescent="0.25">
      <c r="A511" s="3">
        <v>43481</v>
      </c>
      <c r="B511" s="5" t="s">
        <v>457</v>
      </c>
      <c r="C511" s="5" t="s">
        <v>26</v>
      </c>
    </row>
    <row r="512" spans="1:3" x14ac:dyDescent="0.25">
      <c r="A512" s="3">
        <v>43482</v>
      </c>
      <c r="B512" s="5" t="s">
        <v>458</v>
      </c>
      <c r="C512" s="5" t="s">
        <v>26</v>
      </c>
    </row>
    <row r="513" spans="1:3" x14ac:dyDescent="0.25">
      <c r="A513" s="3">
        <v>43483</v>
      </c>
      <c r="B513" s="5" t="s">
        <v>459</v>
      </c>
      <c r="C513" s="5" t="s">
        <v>26</v>
      </c>
    </row>
    <row r="514" spans="1:3" x14ac:dyDescent="0.25">
      <c r="A514" s="3">
        <v>43486</v>
      </c>
      <c r="B514" s="5" t="s">
        <v>460</v>
      </c>
      <c r="C514" s="5" t="s">
        <v>26</v>
      </c>
    </row>
    <row r="515" spans="1:3" x14ac:dyDescent="0.25">
      <c r="A515" s="3">
        <v>43487</v>
      </c>
      <c r="B515" s="5" t="s">
        <v>461</v>
      </c>
      <c r="C515" s="5" t="s">
        <v>26</v>
      </c>
    </row>
    <row r="516" spans="1:3" x14ac:dyDescent="0.25">
      <c r="A516" s="3">
        <v>43488</v>
      </c>
      <c r="B516" s="5" t="s">
        <v>462</v>
      </c>
      <c r="C516" s="5" t="s">
        <v>26</v>
      </c>
    </row>
    <row r="517" spans="1:3" x14ac:dyDescent="0.25">
      <c r="A517" s="3">
        <v>43489</v>
      </c>
      <c r="B517" s="5" t="s">
        <v>463</v>
      </c>
      <c r="C517" s="5" t="s">
        <v>26</v>
      </c>
    </row>
    <row r="518" spans="1:3" x14ac:dyDescent="0.25">
      <c r="A518" s="3">
        <v>43490</v>
      </c>
      <c r="B518" s="5" t="s">
        <v>464</v>
      </c>
      <c r="C518" s="5" t="s">
        <v>26</v>
      </c>
    </row>
    <row r="519" spans="1:3" x14ac:dyDescent="0.25">
      <c r="A519" s="3">
        <v>43493</v>
      </c>
      <c r="B519" s="5" t="s">
        <v>459</v>
      </c>
      <c r="C519" s="5" t="s">
        <v>26</v>
      </c>
    </row>
    <row r="520" spans="1:3" x14ac:dyDescent="0.25">
      <c r="A520" s="3">
        <v>43494</v>
      </c>
      <c r="B520" s="5" t="s">
        <v>456</v>
      </c>
      <c r="C520" s="5" t="s">
        <v>26</v>
      </c>
    </row>
    <row r="521" spans="1:3" x14ac:dyDescent="0.25">
      <c r="A521" s="3">
        <v>43495</v>
      </c>
      <c r="B521" s="5" t="s">
        <v>465</v>
      </c>
      <c r="C521" s="5" t="s">
        <v>26</v>
      </c>
    </row>
    <row r="522" spans="1:3" x14ac:dyDescent="0.25">
      <c r="A522" s="3">
        <v>43496</v>
      </c>
      <c r="B522" s="5" t="s">
        <v>466</v>
      </c>
      <c r="C522" s="5" t="s">
        <v>26</v>
      </c>
    </row>
    <row r="523" spans="1:3" x14ac:dyDescent="0.25">
      <c r="A523" s="3">
        <v>43497</v>
      </c>
      <c r="B523" s="5" t="s">
        <v>60</v>
      </c>
      <c r="C523" s="5" t="s">
        <v>26</v>
      </c>
    </row>
    <row r="524" spans="1:3" x14ac:dyDescent="0.25">
      <c r="A524" s="3">
        <v>43500</v>
      </c>
      <c r="B524" s="5" t="s">
        <v>51</v>
      </c>
      <c r="C524" s="5" t="s">
        <v>26</v>
      </c>
    </row>
    <row r="525" spans="1:3" x14ac:dyDescent="0.25">
      <c r="A525" s="3">
        <v>43501</v>
      </c>
      <c r="B525" s="5" t="s">
        <v>467</v>
      </c>
      <c r="C525" s="5" t="s">
        <v>26</v>
      </c>
    </row>
    <row r="526" spans="1:3" x14ac:dyDescent="0.25">
      <c r="A526" s="3">
        <v>43502</v>
      </c>
      <c r="B526" s="5" t="s">
        <v>468</v>
      </c>
      <c r="C526" s="5" t="s">
        <v>26</v>
      </c>
    </row>
    <row r="527" spans="1:3" x14ac:dyDescent="0.25">
      <c r="A527" s="3">
        <v>43503</v>
      </c>
      <c r="B527" s="5" t="s">
        <v>469</v>
      </c>
      <c r="C527" s="5" t="s">
        <v>26</v>
      </c>
    </row>
    <row r="528" spans="1:3" x14ac:dyDescent="0.25">
      <c r="A528" s="3">
        <v>43504</v>
      </c>
      <c r="B528" s="5" t="s">
        <v>427</v>
      </c>
      <c r="C528" s="5" t="s">
        <v>26</v>
      </c>
    </row>
    <row r="529" spans="1:3" x14ac:dyDescent="0.25">
      <c r="A529" s="3">
        <v>43507</v>
      </c>
      <c r="B529" s="5" t="s">
        <v>458</v>
      </c>
      <c r="C529" s="5" t="s">
        <v>26</v>
      </c>
    </row>
    <row r="530" spans="1:3" x14ac:dyDescent="0.25">
      <c r="A530" s="3">
        <v>43508</v>
      </c>
      <c r="B530" s="5" t="s">
        <v>457</v>
      </c>
      <c r="C530" s="5" t="s">
        <v>26</v>
      </c>
    </row>
    <row r="531" spans="1:3" x14ac:dyDescent="0.25">
      <c r="A531" s="3">
        <v>43509</v>
      </c>
      <c r="B531" s="5" t="s">
        <v>30</v>
      </c>
      <c r="C531" s="5" t="s">
        <v>26</v>
      </c>
    </row>
    <row r="532" spans="1:3" x14ac:dyDescent="0.25">
      <c r="A532" s="3">
        <v>43510</v>
      </c>
      <c r="B532" s="5" t="s">
        <v>470</v>
      </c>
      <c r="C532" s="5" t="s">
        <v>26</v>
      </c>
    </row>
    <row r="533" spans="1:3" x14ac:dyDescent="0.25">
      <c r="A533" s="3">
        <v>43511</v>
      </c>
      <c r="B533" s="5" t="s">
        <v>456</v>
      </c>
      <c r="C533" s="5" t="s">
        <v>26</v>
      </c>
    </row>
    <row r="534" spans="1:3" x14ac:dyDescent="0.25">
      <c r="A534" s="3">
        <v>43515</v>
      </c>
      <c r="B534" s="5" t="s">
        <v>129</v>
      </c>
      <c r="C534" s="5" t="s">
        <v>26</v>
      </c>
    </row>
    <row r="535" spans="1:3" x14ac:dyDescent="0.25">
      <c r="A535" s="3">
        <v>43516</v>
      </c>
      <c r="B535" s="5" t="s">
        <v>471</v>
      </c>
      <c r="C535" s="5" t="s">
        <v>26</v>
      </c>
    </row>
    <row r="536" spans="1:3" x14ac:dyDescent="0.25">
      <c r="A536" s="3">
        <v>43517</v>
      </c>
      <c r="B536" s="5" t="s">
        <v>472</v>
      </c>
      <c r="C536" s="5" t="s">
        <v>26</v>
      </c>
    </row>
    <row r="537" spans="1:3" x14ac:dyDescent="0.25">
      <c r="A537" s="3">
        <v>43518</v>
      </c>
      <c r="B537" s="5" t="s">
        <v>473</v>
      </c>
      <c r="C537" s="5" t="s">
        <v>26</v>
      </c>
    </row>
    <row r="538" spans="1:3" x14ac:dyDescent="0.25">
      <c r="A538" s="3">
        <v>43521</v>
      </c>
      <c r="B538" s="5" t="s">
        <v>41</v>
      </c>
      <c r="C538" s="5" t="s">
        <v>26</v>
      </c>
    </row>
    <row r="539" spans="1:3" x14ac:dyDescent="0.25">
      <c r="A539" s="3">
        <v>43522</v>
      </c>
      <c r="B539" s="5" t="s">
        <v>474</v>
      </c>
      <c r="C539" s="5" t="s">
        <v>26</v>
      </c>
    </row>
    <row r="540" spans="1:3" x14ac:dyDescent="0.25">
      <c r="A540" s="3">
        <v>43523</v>
      </c>
      <c r="B540" s="5" t="s">
        <v>475</v>
      </c>
      <c r="C540" s="5" t="s">
        <v>26</v>
      </c>
    </row>
    <row r="541" spans="1:3" x14ac:dyDescent="0.25">
      <c r="A541" s="3">
        <v>43524</v>
      </c>
      <c r="B541" s="5" t="s">
        <v>471</v>
      </c>
      <c r="C541" s="5" t="s">
        <v>26</v>
      </c>
    </row>
    <row r="542" spans="1:3" x14ac:dyDescent="0.25">
      <c r="A542" s="3">
        <v>43525</v>
      </c>
      <c r="B542" s="5" t="s">
        <v>459</v>
      </c>
      <c r="C542" s="5" t="s">
        <v>26</v>
      </c>
    </row>
    <row r="543" spans="1:3" x14ac:dyDescent="0.25">
      <c r="A543" s="3">
        <v>43528</v>
      </c>
      <c r="B543" s="5" t="s">
        <v>77</v>
      </c>
      <c r="C543" s="5" t="s">
        <v>26</v>
      </c>
    </row>
    <row r="544" spans="1:3" x14ac:dyDescent="0.25">
      <c r="A544" s="3">
        <v>43529</v>
      </c>
      <c r="B544" s="5" t="s">
        <v>476</v>
      </c>
      <c r="C544" s="5" t="s">
        <v>26</v>
      </c>
    </row>
    <row r="545" spans="1:3" x14ac:dyDescent="0.25">
      <c r="A545" s="3">
        <v>43530</v>
      </c>
      <c r="B545" s="5" t="s">
        <v>477</v>
      </c>
      <c r="C545" s="5" t="s">
        <v>26</v>
      </c>
    </row>
    <row r="546" spans="1:3" x14ac:dyDescent="0.25">
      <c r="A546" s="3">
        <v>43531</v>
      </c>
      <c r="B546" s="5" t="s">
        <v>478</v>
      </c>
      <c r="C546" s="5" t="s">
        <v>26</v>
      </c>
    </row>
    <row r="547" spans="1:3" x14ac:dyDescent="0.25">
      <c r="A547" s="3">
        <v>43532</v>
      </c>
      <c r="B547" s="5" t="s">
        <v>479</v>
      </c>
      <c r="C547" s="5" t="s">
        <v>26</v>
      </c>
    </row>
    <row r="548" spans="1:3" x14ac:dyDescent="0.25">
      <c r="A548" s="3">
        <v>43535</v>
      </c>
      <c r="B548" s="5" t="s">
        <v>480</v>
      </c>
      <c r="C548" s="5" t="s">
        <v>26</v>
      </c>
    </row>
    <row r="549" spans="1:3" x14ac:dyDescent="0.25">
      <c r="A549" s="3">
        <v>43536</v>
      </c>
      <c r="B549" s="5" t="s">
        <v>481</v>
      </c>
      <c r="C549" s="5" t="s">
        <v>26</v>
      </c>
    </row>
    <row r="550" spans="1:3" x14ac:dyDescent="0.25">
      <c r="A550" s="3">
        <v>43537</v>
      </c>
      <c r="B550" s="5" t="s">
        <v>482</v>
      </c>
      <c r="C550" s="5" t="s">
        <v>26</v>
      </c>
    </row>
    <row r="551" spans="1:3" x14ac:dyDescent="0.25">
      <c r="A551" s="3">
        <v>43538</v>
      </c>
      <c r="B551" s="5" t="s">
        <v>483</v>
      </c>
      <c r="C551" s="5" t="s">
        <v>26</v>
      </c>
    </row>
    <row r="552" spans="1:3" x14ac:dyDescent="0.25">
      <c r="A552" s="3">
        <v>43539</v>
      </c>
      <c r="B552" s="5" t="s">
        <v>484</v>
      </c>
      <c r="C552" s="5" t="s">
        <v>26</v>
      </c>
    </row>
    <row r="553" spans="1:3" x14ac:dyDescent="0.25">
      <c r="A553" s="3">
        <v>43542</v>
      </c>
      <c r="B553" s="5" t="s">
        <v>476</v>
      </c>
      <c r="C553" s="5" t="s">
        <v>26</v>
      </c>
    </row>
    <row r="554" spans="1:3" x14ac:dyDescent="0.25">
      <c r="A554" s="3">
        <v>43543</v>
      </c>
      <c r="B554" s="5" t="s">
        <v>485</v>
      </c>
      <c r="C554" s="5" t="s">
        <v>26</v>
      </c>
    </row>
    <row r="555" spans="1:3" x14ac:dyDescent="0.25">
      <c r="A555" s="3">
        <v>43544</v>
      </c>
      <c r="B555" s="5" t="s">
        <v>77</v>
      </c>
      <c r="C555" s="5" t="s">
        <v>26</v>
      </c>
    </row>
    <row r="556" spans="1:3" x14ac:dyDescent="0.25">
      <c r="A556" s="3">
        <v>43545</v>
      </c>
      <c r="B556" s="5" t="s">
        <v>486</v>
      </c>
      <c r="C556" s="5" t="s">
        <v>26</v>
      </c>
    </row>
    <row r="557" spans="1:3" x14ac:dyDescent="0.25">
      <c r="A557" s="3">
        <v>43546</v>
      </c>
      <c r="B557" s="5" t="s">
        <v>487</v>
      </c>
      <c r="C557" s="5" t="s">
        <v>26</v>
      </c>
    </row>
    <row r="558" spans="1:3" x14ac:dyDescent="0.25">
      <c r="A558" s="3">
        <v>43549</v>
      </c>
      <c r="B558" s="5" t="s">
        <v>477</v>
      </c>
      <c r="C558" s="5" t="s">
        <v>26</v>
      </c>
    </row>
    <row r="559" spans="1:3" x14ac:dyDescent="0.25">
      <c r="A559" s="3">
        <v>43550</v>
      </c>
      <c r="B559" s="5" t="s">
        <v>488</v>
      </c>
      <c r="C559" s="5" t="s">
        <v>26</v>
      </c>
    </row>
    <row r="560" spans="1:3" x14ac:dyDescent="0.25">
      <c r="A560" s="3">
        <v>43551</v>
      </c>
      <c r="B560" s="5" t="s">
        <v>480</v>
      </c>
      <c r="C560" s="5" t="s">
        <v>26</v>
      </c>
    </row>
    <row r="561" spans="1:3" x14ac:dyDescent="0.25">
      <c r="A561" s="3">
        <v>43552</v>
      </c>
      <c r="B561" s="5" t="s">
        <v>489</v>
      </c>
      <c r="C561" s="5" t="s">
        <v>26</v>
      </c>
    </row>
    <row r="562" spans="1:3" x14ac:dyDescent="0.25">
      <c r="A562" s="3">
        <v>43553</v>
      </c>
      <c r="B562" s="5" t="s">
        <v>490</v>
      </c>
      <c r="C562" s="5" t="s">
        <v>26</v>
      </c>
    </row>
    <row r="563" spans="1:3" x14ac:dyDescent="0.25">
      <c r="A563" s="3">
        <v>43556</v>
      </c>
      <c r="B563" s="5" t="s">
        <v>75</v>
      </c>
      <c r="C563" s="5" t="s">
        <v>26</v>
      </c>
    </row>
    <row r="564" spans="1:3" x14ac:dyDescent="0.25">
      <c r="A564" s="3">
        <v>43557</v>
      </c>
      <c r="B564" s="5" t="s">
        <v>491</v>
      </c>
      <c r="C564" s="5" t="s">
        <v>26</v>
      </c>
    </row>
    <row r="565" spans="1:3" x14ac:dyDescent="0.25">
      <c r="A565" s="3">
        <v>43558</v>
      </c>
      <c r="B565" s="5" t="s">
        <v>492</v>
      </c>
      <c r="C565" s="5" t="s">
        <v>26</v>
      </c>
    </row>
    <row r="566" spans="1:3" x14ac:dyDescent="0.25">
      <c r="A566" s="3">
        <v>43559</v>
      </c>
      <c r="B566" s="5" t="s">
        <v>493</v>
      </c>
      <c r="C566" s="5" t="s">
        <v>26</v>
      </c>
    </row>
    <row r="567" spans="1:3" x14ac:dyDescent="0.25">
      <c r="A567" s="3">
        <v>43560</v>
      </c>
      <c r="B567" s="5" t="s">
        <v>488</v>
      </c>
      <c r="C567" s="5" t="s">
        <v>26</v>
      </c>
    </row>
    <row r="568" spans="1:3" x14ac:dyDescent="0.25">
      <c r="A568" s="3">
        <v>43563</v>
      </c>
      <c r="B568" s="5" t="s">
        <v>494</v>
      </c>
      <c r="C568" s="5" t="s">
        <v>26</v>
      </c>
    </row>
    <row r="569" spans="1:3" x14ac:dyDescent="0.25">
      <c r="A569" s="3">
        <v>43564</v>
      </c>
      <c r="B569" s="5" t="s">
        <v>495</v>
      </c>
      <c r="C569" s="5" t="s">
        <v>26</v>
      </c>
    </row>
    <row r="570" spans="1:3" x14ac:dyDescent="0.25">
      <c r="A570" s="3">
        <v>43565</v>
      </c>
      <c r="B570" s="5" t="s">
        <v>482</v>
      </c>
      <c r="C570" s="5" t="s">
        <v>26</v>
      </c>
    </row>
    <row r="571" spans="1:3" x14ac:dyDescent="0.25">
      <c r="A571" s="3">
        <v>43566</v>
      </c>
      <c r="B571" s="5" t="s">
        <v>481</v>
      </c>
      <c r="C571" s="5" t="s">
        <v>26</v>
      </c>
    </row>
    <row r="572" spans="1:3" x14ac:dyDescent="0.25">
      <c r="A572" s="3">
        <v>43567</v>
      </c>
      <c r="B572" s="5" t="s">
        <v>496</v>
      </c>
      <c r="C572" s="5" t="s">
        <v>26</v>
      </c>
    </row>
    <row r="573" spans="1:3" x14ac:dyDescent="0.25">
      <c r="A573" s="3">
        <v>43570</v>
      </c>
      <c r="B573" s="5" t="s">
        <v>497</v>
      </c>
      <c r="C573" s="5" t="s">
        <v>26</v>
      </c>
    </row>
    <row r="574" spans="1:3" x14ac:dyDescent="0.25">
      <c r="A574" s="3">
        <v>43571</v>
      </c>
      <c r="B574" s="5" t="s">
        <v>498</v>
      </c>
      <c r="C574" s="5" t="s">
        <v>26</v>
      </c>
    </row>
    <row r="575" spans="1:3" x14ac:dyDescent="0.25">
      <c r="A575" s="3">
        <v>43572</v>
      </c>
      <c r="B575" s="5" t="s">
        <v>91</v>
      </c>
      <c r="C575" s="5" t="s">
        <v>26</v>
      </c>
    </row>
    <row r="576" spans="1:3" x14ac:dyDescent="0.25">
      <c r="A576" s="3">
        <v>43573</v>
      </c>
      <c r="B576" s="5" t="s">
        <v>499</v>
      </c>
      <c r="C576" s="5" t="s">
        <v>26</v>
      </c>
    </row>
    <row r="577" spans="1:3" x14ac:dyDescent="0.25">
      <c r="A577" s="3">
        <v>43577</v>
      </c>
      <c r="B577" s="5" t="s">
        <v>434</v>
      </c>
      <c r="C577" s="5" t="s">
        <v>26</v>
      </c>
    </row>
    <row r="578" spans="1:3" x14ac:dyDescent="0.25">
      <c r="A578" s="3">
        <v>43578</v>
      </c>
      <c r="B578" s="5" t="s">
        <v>500</v>
      </c>
      <c r="C578" s="5" t="s">
        <v>26</v>
      </c>
    </row>
    <row r="579" spans="1:3" x14ac:dyDescent="0.25">
      <c r="A579" s="3">
        <v>43579</v>
      </c>
      <c r="B579" s="5" t="s">
        <v>68</v>
      </c>
      <c r="C579" s="5" t="s">
        <v>26</v>
      </c>
    </row>
    <row r="580" spans="1:3" x14ac:dyDescent="0.25">
      <c r="A580" s="3">
        <v>43580</v>
      </c>
      <c r="B580" s="5" t="s">
        <v>501</v>
      </c>
      <c r="C580" s="5" t="s">
        <v>26</v>
      </c>
    </row>
    <row r="581" spans="1:3" x14ac:dyDescent="0.25">
      <c r="A581" s="3">
        <v>43581</v>
      </c>
      <c r="B581" s="5" t="s">
        <v>96</v>
      </c>
      <c r="C581" s="5" t="s">
        <v>26</v>
      </c>
    </row>
    <row r="582" spans="1:3" x14ac:dyDescent="0.25">
      <c r="A582" s="3">
        <v>43584</v>
      </c>
      <c r="B582" s="5" t="s">
        <v>120</v>
      </c>
      <c r="C582" s="5" t="s">
        <v>26</v>
      </c>
    </row>
    <row r="583" spans="1:3" x14ac:dyDescent="0.25">
      <c r="A583" s="3">
        <v>43585</v>
      </c>
      <c r="B583" s="5" t="s">
        <v>502</v>
      </c>
      <c r="C583" s="5" t="s">
        <v>26</v>
      </c>
    </row>
    <row r="584" spans="1:3" x14ac:dyDescent="0.25">
      <c r="A584" s="3">
        <v>43586</v>
      </c>
      <c r="B584" s="5" t="s">
        <v>503</v>
      </c>
      <c r="C584" s="5" t="s">
        <v>26</v>
      </c>
    </row>
    <row r="585" spans="1:3" x14ac:dyDescent="0.25">
      <c r="A585" s="3">
        <v>43587</v>
      </c>
      <c r="B585" s="5" t="s">
        <v>504</v>
      </c>
      <c r="C585" s="5" t="s">
        <v>26</v>
      </c>
    </row>
    <row r="586" spans="1:3" x14ac:dyDescent="0.25">
      <c r="A586" s="3">
        <v>43588</v>
      </c>
      <c r="B586" s="5" t="s">
        <v>489</v>
      </c>
      <c r="C586" s="5" t="s">
        <v>26</v>
      </c>
    </row>
    <row r="587" spans="1:3" x14ac:dyDescent="0.25">
      <c r="A587" s="3">
        <v>43591</v>
      </c>
      <c r="B587" s="5" t="s">
        <v>120</v>
      </c>
      <c r="C587" s="5" t="s">
        <v>26</v>
      </c>
    </row>
    <row r="588" spans="1:3" x14ac:dyDescent="0.25">
      <c r="A588" s="3">
        <v>43592</v>
      </c>
      <c r="B588" s="5" t="s">
        <v>505</v>
      </c>
      <c r="C588" s="5" t="s">
        <v>26</v>
      </c>
    </row>
    <row r="589" spans="1:3" x14ac:dyDescent="0.25">
      <c r="A589" s="3">
        <v>43593</v>
      </c>
      <c r="B589" s="5" t="s">
        <v>506</v>
      </c>
      <c r="C589" s="5" t="s">
        <v>26</v>
      </c>
    </row>
    <row r="590" spans="1:3" x14ac:dyDescent="0.25">
      <c r="A590" s="3">
        <v>43594</v>
      </c>
      <c r="B590" s="5" t="s">
        <v>125</v>
      </c>
      <c r="C590" s="5" t="s">
        <v>26</v>
      </c>
    </row>
    <row r="591" spans="1:3" x14ac:dyDescent="0.25">
      <c r="A591" s="3">
        <v>43595</v>
      </c>
      <c r="B591" s="5" t="s">
        <v>88</v>
      </c>
      <c r="C591" s="5" t="s">
        <v>26</v>
      </c>
    </row>
    <row r="592" spans="1:3" x14ac:dyDescent="0.25">
      <c r="A592" s="3">
        <v>43598</v>
      </c>
      <c r="B592" s="5" t="s">
        <v>507</v>
      </c>
      <c r="C592" s="5" t="s">
        <v>26</v>
      </c>
    </row>
    <row r="593" spans="1:3" x14ac:dyDescent="0.25">
      <c r="A593" s="3">
        <v>43599</v>
      </c>
      <c r="B593" s="5" t="s">
        <v>122</v>
      </c>
      <c r="C593" s="5" t="s">
        <v>26</v>
      </c>
    </row>
    <row r="594" spans="1:3" x14ac:dyDescent="0.25">
      <c r="A594" s="3">
        <v>43600</v>
      </c>
      <c r="B594" s="5" t="s">
        <v>508</v>
      </c>
      <c r="C594" s="5" t="s">
        <v>26</v>
      </c>
    </row>
    <row r="595" spans="1:3" x14ac:dyDescent="0.25">
      <c r="A595" s="3">
        <v>43601</v>
      </c>
      <c r="B595" s="5" t="s">
        <v>509</v>
      </c>
      <c r="C595" s="5" t="s">
        <v>26</v>
      </c>
    </row>
    <row r="596" spans="1:3" x14ac:dyDescent="0.25">
      <c r="A596" s="3">
        <v>43602</v>
      </c>
      <c r="B596" s="5" t="s">
        <v>510</v>
      </c>
      <c r="C596" s="5" t="s">
        <v>26</v>
      </c>
    </row>
    <row r="597" spans="1:3" x14ac:dyDescent="0.25">
      <c r="A597" s="3">
        <v>43606</v>
      </c>
      <c r="B597" s="5" t="s">
        <v>511</v>
      </c>
      <c r="C597" s="5" t="s">
        <v>26</v>
      </c>
    </row>
    <row r="598" spans="1:3" x14ac:dyDescent="0.25">
      <c r="A598" s="3">
        <v>43607</v>
      </c>
      <c r="B598" s="5" t="s">
        <v>450</v>
      </c>
      <c r="C598" s="5" t="s">
        <v>26</v>
      </c>
    </row>
    <row r="599" spans="1:3" x14ac:dyDescent="0.25">
      <c r="A599" s="3">
        <v>43608</v>
      </c>
      <c r="B599" s="5" t="s">
        <v>512</v>
      </c>
      <c r="C599" s="5" t="s">
        <v>26</v>
      </c>
    </row>
    <row r="600" spans="1:3" x14ac:dyDescent="0.25">
      <c r="A600" s="3">
        <v>43609</v>
      </c>
      <c r="B600" s="5" t="s">
        <v>71</v>
      </c>
      <c r="C600" s="5" t="s">
        <v>26</v>
      </c>
    </row>
    <row r="601" spans="1:3" x14ac:dyDescent="0.25">
      <c r="A601" s="3">
        <v>43612</v>
      </c>
      <c r="B601" s="5" t="s">
        <v>513</v>
      </c>
      <c r="C601" s="5" t="s">
        <v>26</v>
      </c>
    </row>
    <row r="602" spans="1:3" x14ac:dyDescent="0.25">
      <c r="A602" s="3">
        <v>43613</v>
      </c>
      <c r="B602" s="5" t="s">
        <v>514</v>
      </c>
      <c r="C602" s="5" t="s">
        <v>26</v>
      </c>
    </row>
    <row r="603" spans="1:3" x14ac:dyDescent="0.25">
      <c r="A603" s="3">
        <v>43614</v>
      </c>
      <c r="B603" s="5" t="s">
        <v>515</v>
      </c>
      <c r="C603" s="5" t="s">
        <v>26</v>
      </c>
    </row>
    <row r="604" spans="1:3" x14ac:dyDescent="0.25">
      <c r="A604" s="3">
        <v>43615</v>
      </c>
      <c r="B604" s="5" t="s">
        <v>449</v>
      </c>
      <c r="C604" s="5" t="s">
        <v>26</v>
      </c>
    </row>
    <row r="605" spans="1:3" x14ac:dyDescent="0.25">
      <c r="A605" s="3">
        <v>43616</v>
      </c>
      <c r="B605" s="5" t="s">
        <v>516</v>
      </c>
      <c r="C605" s="5" t="s">
        <v>26</v>
      </c>
    </row>
    <row r="606" spans="1:3" x14ac:dyDescent="0.25">
      <c r="A606" s="3">
        <v>43619</v>
      </c>
      <c r="B606" s="5" t="s">
        <v>517</v>
      </c>
      <c r="C606" s="5" t="s">
        <v>26</v>
      </c>
    </row>
    <row r="607" spans="1:3" x14ac:dyDescent="0.25">
      <c r="A607" s="3">
        <v>43620</v>
      </c>
      <c r="B607" s="5" t="s">
        <v>480</v>
      </c>
      <c r="C607" s="5" t="s">
        <v>26</v>
      </c>
    </row>
    <row r="608" spans="1:3" x14ac:dyDescent="0.25">
      <c r="A608" s="3">
        <v>43621</v>
      </c>
      <c r="B608" s="5" t="s">
        <v>518</v>
      </c>
      <c r="C608" s="5" t="s">
        <v>26</v>
      </c>
    </row>
    <row r="609" spans="1:3" x14ac:dyDescent="0.25">
      <c r="A609" s="3">
        <v>43622</v>
      </c>
      <c r="B609" s="5" t="s">
        <v>481</v>
      </c>
      <c r="C609" s="5" t="s">
        <v>26</v>
      </c>
    </row>
    <row r="610" spans="1:3" x14ac:dyDescent="0.25">
      <c r="A610" s="3">
        <v>43623</v>
      </c>
      <c r="B610" s="5" t="s">
        <v>131</v>
      </c>
      <c r="C610" s="5" t="s">
        <v>26</v>
      </c>
    </row>
    <row r="611" spans="1:3" x14ac:dyDescent="0.25">
      <c r="A611" s="3">
        <v>43626</v>
      </c>
      <c r="B611" s="5" t="s">
        <v>134</v>
      </c>
      <c r="C611" s="5" t="s">
        <v>26</v>
      </c>
    </row>
    <row r="612" spans="1:3" x14ac:dyDescent="0.25">
      <c r="A612" s="3">
        <v>43627</v>
      </c>
      <c r="B612" s="5" t="s">
        <v>519</v>
      </c>
      <c r="C612" s="5" t="s">
        <v>26</v>
      </c>
    </row>
    <row r="613" spans="1:3" x14ac:dyDescent="0.25">
      <c r="A613" s="3">
        <v>43628</v>
      </c>
      <c r="B613" s="5" t="s">
        <v>38</v>
      </c>
      <c r="C613" s="5" t="s">
        <v>26</v>
      </c>
    </row>
    <row r="614" spans="1:3" x14ac:dyDescent="0.25">
      <c r="A614" s="3">
        <v>43629</v>
      </c>
      <c r="B614" s="5" t="s">
        <v>492</v>
      </c>
      <c r="C614" s="5" t="s">
        <v>26</v>
      </c>
    </row>
    <row r="615" spans="1:3" x14ac:dyDescent="0.25">
      <c r="A615" s="3">
        <v>43630</v>
      </c>
      <c r="B615" s="5" t="s">
        <v>520</v>
      </c>
      <c r="C615" s="5" t="s">
        <v>26</v>
      </c>
    </row>
    <row r="616" spans="1:3" x14ac:dyDescent="0.25">
      <c r="A616" s="3">
        <v>43633</v>
      </c>
      <c r="B616" s="5" t="s">
        <v>521</v>
      </c>
      <c r="C616" s="5" t="s">
        <v>26</v>
      </c>
    </row>
    <row r="617" spans="1:3" x14ac:dyDescent="0.25">
      <c r="A617" s="3">
        <v>43634</v>
      </c>
      <c r="B617" s="5" t="s">
        <v>522</v>
      </c>
      <c r="C617" s="5" t="s">
        <v>26</v>
      </c>
    </row>
    <row r="618" spans="1:3" x14ac:dyDescent="0.25">
      <c r="A618" s="3">
        <v>43635</v>
      </c>
      <c r="B618" s="5" t="s">
        <v>523</v>
      </c>
      <c r="C618" s="5" t="s">
        <v>26</v>
      </c>
    </row>
    <row r="619" spans="1:3" x14ac:dyDescent="0.25">
      <c r="A619" s="3">
        <v>43636</v>
      </c>
      <c r="B619" s="5" t="s">
        <v>432</v>
      </c>
      <c r="C619" s="5" t="s">
        <v>26</v>
      </c>
    </row>
    <row r="620" spans="1:3" x14ac:dyDescent="0.25">
      <c r="A620" s="3">
        <v>43637</v>
      </c>
      <c r="B620" s="5" t="s">
        <v>524</v>
      </c>
      <c r="C620" s="5" t="s">
        <v>26</v>
      </c>
    </row>
    <row r="621" spans="1:3" x14ac:dyDescent="0.25">
      <c r="A621" s="3">
        <v>43640</v>
      </c>
      <c r="B621" s="5" t="s">
        <v>525</v>
      </c>
      <c r="C621" s="5" t="s">
        <v>26</v>
      </c>
    </row>
    <row r="622" spans="1:3" x14ac:dyDescent="0.25">
      <c r="A622" s="3">
        <v>43641</v>
      </c>
      <c r="B622" s="5" t="s">
        <v>41</v>
      </c>
      <c r="C622" s="5" t="s">
        <v>26</v>
      </c>
    </row>
    <row r="623" spans="1:3" x14ac:dyDescent="0.25">
      <c r="A623" s="3">
        <v>43642</v>
      </c>
      <c r="B623" s="5" t="s">
        <v>422</v>
      </c>
      <c r="C623" s="5" t="s">
        <v>26</v>
      </c>
    </row>
    <row r="624" spans="1:3" x14ac:dyDescent="0.25">
      <c r="A624" s="3">
        <v>43643</v>
      </c>
      <c r="B624" s="5" t="s">
        <v>526</v>
      </c>
      <c r="C624" s="5" t="s">
        <v>26</v>
      </c>
    </row>
    <row r="625" spans="1:3" x14ac:dyDescent="0.25">
      <c r="A625" s="3">
        <v>43644</v>
      </c>
      <c r="B625" s="5" t="s">
        <v>381</v>
      </c>
      <c r="C625" s="5" t="s">
        <v>26</v>
      </c>
    </row>
    <row r="626" spans="1:3" x14ac:dyDescent="0.25">
      <c r="A626" s="3">
        <v>43648</v>
      </c>
      <c r="B626" s="5" t="s">
        <v>45</v>
      </c>
      <c r="C626" s="5" t="s">
        <v>26</v>
      </c>
    </row>
    <row r="627" spans="1:3" x14ac:dyDescent="0.25">
      <c r="A627" s="3">
        <v>43649</v>
      </c>
      <c r="B627" s="5" t="s">
        <v>527</v>
      </c>
      <c r="C627" s="5" t="s">
        <v>26</v>
      </c>
    </row>
    <row r="628" spans="1:3" x14ac:dyDescent="0.25">
      <c r="A628" s="3">
        <v>43650</v>
      </c>
      <c r="B628" s="5" t="s">
        <v>528</v>
      </c>
      <c r="C628" s="5" t="s">
        <v>26</v>
      </c>
    </row>
    <row r="629" spans="1:3" x14ac:dyDescent="0.25">
      <c r="A629" s="3">
        <v>43651</v>
      </c>
      <c r="B629" s="5" t="s">
        <v>37</v>
      </c>
      <c r="C629" s="5" t="s">
        <v>26</v>
      </c>
    </row>
    <row r="630" spans="1:3" x14ac:dyDescent="0.25">
      <c r="A630" s="3">
        <v>43654</v>
      </c>
      <c r="B630" s="5" t="s">
        <v>383</v>
      </c>
      <c r="C630" s="5" t="s">
        <v>26</v>
      </c>
    </row>
    <row r="631" spans="1:3" x14ac:dyDescent="0.25">
      <c r="A631" s="3">
        <v>43655</v>
      </c>
      <c r="B631" s="5" t="s">
        <v>51</v>
      </c>
      <c r="C631" s="5" t="s">
        <v>26</v>
      </c>
    </row>
    <row r="632" spans="1:3" x14ac:dyDescent="0.25">
      <c r="A632" s="3">
        <v>43656</v>
      </c>
      <c r="B632" s="5" t="s">
        <v>529</v>
      </c>
      <c r="C632" s="5" t="s">
        <v>26</v>
      </c>
    </row>
    <row r="633" spans="1:3" x14ac:dyDescent="0.25">
      <c r="A633" s="3">
        <v>43657</v>
      </c>
      <c r="B633" s="5" t="s">
        <v>530</v>
      </c>
      <c r="C633" s="5" t="s">
        <v>26</v>
      </c>
    </row>
    <row r="634" spans="1:3" x14ac:dyDescent="0.25">
      <c r="A634" s="3">
        <v>43658</v>
      </c>
      <c r="B634" s="5" t="s">
        <v>410</v>
      </c>
      <c r="C634" s="5" t="s">
        <v>26</v>
      </c>
    </row>
    <row r="635" spans="1:3" x14ac:dyDescent="0.25">
      <c r="A635" s="3">
        <v>43661</v>
      </c>
      <c r="B635" s="5" t="s">
        <v>531</v>
      </c>
      <c r="C635" s="5" t="s">
        <v>26</v>
      </c>
    </row>
    <row r="636" spans="1:3" x14ac:dyDescent="0.25">
      <c r="A636" s="3">
        <v>43662</v>
      </c>
      <c r="B636" s="5" t="s">
        <v>346</v>
      </c>
      <c r="C636" s="5" t="s">
        <v>26</v>
      </c>
    </row>
    <row r="637" spans="1:3" x14ac:dyDescent="0.25">
      <c r="A637" s="3">
        <v>43663</v>
      </c>
      <c r="B637" s="5" t="s">
        <v>532</v>
      </c>
      <c r="C637" s="5" t="s">
        <v>26</v>
      </c>
    </row>
    <row r="638" spans="1:3" x14ac:dyDescent="0.25">
      <c r="A638" s="3">
        <v>43664</v>
      </c>
      <c r="B638" s="5" t="s">
        <v>533</v>
      </c>
      <c r="C638" s="5" t="s">
        <v>26</v>
      </c>
    </row>
    <row r="639" spans="1:3" x14ac:dyDescent="0.25">
      <c r="A639" s="3">
        <v>43665</v>
      </c>
      <c r="B639" s="5" t="s">
        <v>530</v>
      </c>
      <c r="C639" s="5" t="s">
        <v>26</v>
      </c>
    </row>
    <row r="640" spans="1:3" x14ac:dyDescent="0.25">
      <c r="A640" s="3">
        <v>43668</v>
      </c>
      <c r="B640" s="5" t="s">
        <v>43</v>
      </c>
      <c r="C640" s="5" t="s">
        <v>26</v>
      </c>
    </row>
    <row r="641" spans="1:3" x14ac:dyDescent="0.25">
      <c r="A641" s="3">
        <v>43669</v>
      </c>
      <c r="B641" s="5" t="s">
        <v>368</v>
      </c>
      <c r="C641" s="5" t="s">
        <v>26</v>
      </c>
    </row>
    <row r="642" spans="1:3" x14ac:dyDescent="0.25">
      <c r="A642" s="3">
        <v>43670</v>
      </c>
      <c r="B642" s="5" t="s">
        <v>364</v>
      </c>
      <c r="C642" s="5" t="s">
        <v>26</v>
      </c>
    </row>
    <row r="643" spans="1:3" x14ac:dyDescent="0.25">
      <c r="A643" s="3">
        <v>43671</v>
      </c>
      <c r="B643" s="5" t="s">
        <v>534</v>
      </c>
      <c r="C643" s="5" t="s">
        <v>26</v>
      </c>
    </row>
    <row r="644" spans="1:3" x14ac:dyDescent="0.25">
      <c r="A644" s="3">
        <v>43672</v>
      </c>
      <c r="B644" s="5" t="s">
        <v>390</v>
      </c>
      <c r="C644" s="5" t="s">
        <v>26</v>
      </c>
    </row>
    <row r="645" spans="1:3" x14ac:dyDescent="0.25">
      <c r="A645" s="3">
        <v>43675</v>
      </c>
      <c r="B645" s="5" t="s">
        <v>535</v>
      </c>
      <c r="C645" s="5" t="s">
        <v>26</v>
      </c>
    </row>
    <row r="646" spans="1:3" x14ac:dyDescent="0.25">
      <c r="A646" s="3">
        <v>43676</v>
      </c>
      <c r="B646" s="5" t="s">
        <v>354</v>
      </c>
      <c r="C646" s="5" t="s">
        <v>26</v>
      </c>
    </row>
    <row r="647" spans="1:3" x14ac:dyDescent="0.25">
      <c r="A647" s="3">
        <v>43677</v>
      </c>
      <c r="B647" s="5" t="s">
        <v>57</v>
      </c>
      <c r="C647" s="5" t="s">
        <v>26</v>
      </c>
    </row>
    <row r="648" spans="1:3" x14ac:dyDescent="0.25">
      <c r="A648" s="3">
        <v>43678</v>
      </c>
      <c r="B648" s="5" t="s">
        <v>536</v>
      </c>
      <c r="C648" s="5" t="s">
        <v>26</v>
      </c>
    </row>
    <row r="649" spans="1:3" x14ac:dyDescent="0.25">
      <c r="A649" s="3">
        <v>43679</v>
      </c>
      <c r="B649" s="5" t="s">
        <v>537</v>
      </c>
      <c r="C649" s="5" t="s">
        <v>26</v>
      </c>
    </row>
    <row r="650" spans="1:3" x14ac:dyDescent="0.25">
      <c r="A650" s="3">
        <v>43683</v>
      </c>
      <c r="B650" s="5" t="s">
        <v>538</v>
      </c>
      <c r="C650" s="5" t="s">
        <v>26</v>
      </c>
    </row>
    <row r="651" spans="1:3" x14ac:dyDescent="0.25">
      <c r="A651" s="3">
        <v>43684</v>
      </c>
      <c r="B651" s="5" t="s">
        <v>539</v>
      </c>
      <c r="C651" s="5" t="s">
        <v>26</v>
      </c>
    </row>
    <row r="652" spans="1:3" x14ac:dyDescent="0.25">
      <c r="A652" s="3">
        <v>43685</v>
      </c>
      <c r="B652" s="5" t="s">
        <v>540</v>
      </c>
      <c r="C652" s="5" t="s">
        <v>26</v>
      </c>
    </row>
    <row r="653" spans="1:3" x14ac:dyDescent="0.25">
      <c r="A653" s="3">
        <v>43686</v>
      </c>
      <c r="B653" s="5" t="s">
        <v>453</v>
      </c>
      <c r="C653" s="5" t="s">
        <v>26</v>
      </c>
    </row>
    <row r="654" spans="1:3" x14ac:dyDescent="0.25">
      <c r="A654" s="3">
        <v>43689</v>
      </c>
      <c r="B654" s="5" t="s">
        <v>454</v>
      </c>
      <c r="C654" s="5" t="s">
        <v>26</v>
      </c>
    </row>
    <row r="655" spans="1:3" x14ac:dyDescent="0.25">
      <c r="A655" s="3">
        <v>43690</v>
      </c>
      <c r="B655" s="5" t="s">
        <v>541</v>
      </c>
      <c r="C655" s="5" t="s">
        <v>26</v>
      </c>
    </row>
    <row r="656" spans="1:3" x14ac:dyDescent="0.25">
      <c r="A656" s="3">
        <v>43691</v>
      </c>
      <c r="B656" s="5" t="s">
        <v>542</v>
      </c>
      <c r="C656" s="5" t="s">
        <v>26</v>
      </c>
    </row>
    <row r="657" spans="1:3" x14ac:dyDescent="0.25">
      <c r="A657" s="3">
        <v>43692</v>
      </c>
      <c r="B657" s="5" t="s">
        <v>494</v>
      </c>
      <c r="C657" s="5" t="s">
        <v>26</v>
      </c>
    </row>
    <row r="658" spans="1:3" x14ac:dyDescent="0.25">
      <c r="A658" s="3">
        <v>43693</v>
      </c>
      <c r="B658" s="5" t="s">
        <v>543</v>
      </c>
      <c r="C658" s="5" t="s">
        <v>26</v>
      </c>
    </row>
    <row r="659" spans="1:3" x14ac:dyDescent="0.25">
      <c r="A659" s="3">
        <v>43696</v>
      </c>
      <c r="B659" s="5" t="s">
        <v>470</v>
      </c>
      <c r="C659" s="5" t="s">
        <v>26</v>
      </c>
    </row>
    <row r="660" spans="1:3" x14ac:dyDescent="0.25">
      <c r="A660" s="3">
        <v>43697</v>
      </c>
      <c r="B660" s="5" t="s">
        <v>544</v>
      </c>
      <c r="C660" s="5" t="s">
        <v>26</v>
      </c>
    </row>
    <row r="661" spans="1:3" x14ac:dyDescent="0.25">
      <c r="A661" s="3">
        <v>43698</v>
      </c>
      <c r="B661" s="5" t="s">
        <v>519</v>
      </c>
      <c r="C661" s="5" t="s">
        <v>26</v>
      </c>
    </row>
    <row r="662" spans="1:3" x14ac:dyDescent="0.25">
      <c r="A662" s="3">
        <v>43699</v>
      </c>
      <c r="B662" s="5" t="s">
        <v>452</v>
      </c>
      <c r="C662" s="5" t="s">
        <v>26</v>
      </c>
    </row>
    <row r="663" spans="1:3" x14ac:dyDescent="0.25">
      <c r="A663" s="3">
        <v>43700</v>
      </c>
      <c r="B663" s="5" t="s">
        <v>84</v>
      </c>
      <c r="C663" s="5" t="s">
        <v>26</v>
      </c>
    </row>
    <row r="664" spans="1:3" x14ac:dyDescent="0.25">
      <c r="A664" s="3">
        <v>43703</v>
      </c>
      <c r="B664" s="5" t="s">
        <v>545</v>
      </c>
      <c r="C664" s="5" t="s">
        <v>26</v>
      </c>
    </row>
    <row r="665" spans="1:3" x14ac:dyDescent="0.25">
      <c r="A665" s="3">
        <v>43704</v>
      </c>
      <c r="B665" s="5" t="s">
        <v>134</v>
      </c>
      <c r="C665" s="5" t="s">
        <v>26</v>
      </c>
    </row>
    <row r="666" spans="1:3" x14ac:dyDescent="0.25">
      <c r="A666" s="3">
        <v>43705</v>
      </c>
      <c r="B666" s="5" t="s">
        <v>350</v>
      </c>
      <c r="C666" s="5" t="s">
        <v>26</v>
      </c>
    </row>
    <row r="667" spans="1:3" x14ac:dyDescent="0.25">
      <c r="A667" s="3">
        <v>43706</v>
      </c>
      <c r="B667" s="5" t="s">
        <v>546</v>
      </c>
      <c r="C667" s="5" t="s">
        <v>26</v>
      </c>
    </row>
    <row r="668" spans="1:3" x14ac:dyDescent="0.25">
      <c r="A668" s="3">
        <v>43707</v>
      </c>
      <c r="B668" s="5" t="s">
        <v>547</v>
      </c>
      <c r="C668" s="5" t="s">
        <v>26</v>
      </c>
    </row>
    <row r="669" spans="1:3" x14ac:dyDescent="0.25">
      <c r="A669" s="3">
        <v>43711</v>
      </c>
      <c r="B669" s="5" t="s">
        <v>523</v>
      </c>
      <c r="C669" s="5" t="s">
        <v>26</v>
      </c>
    </row>
    <row r="670" spans="1:3" x14ac:dyDescent="0.25">
      <c r="A670" s="3">
        <v>43712</v>
      </c>
      <c r="B670" s="5" t="s">
        <v>548</v>
      </c>
      <c r="C670" s="5" t="s">
        <v>26</v>
      </c>
    </row>
    <row r="671" spans="1:3" x14ac:dyDescent="0.25">
      <c r="A671" s="3">
        <v>43713</v>
      </c>
      <c r="B671" s="5" t="s">
        <v>429</v>
      </c>
      <c r="C671" s="5" t="s">
        <v>26</v>
      </c>
    </row>
    <row r="672" spans="1:3" x14ac:dyDescent="0.25">
      <c r="A672" s="3">
        <v>43714</v>
      </c>
      <c r="B672" s="5" t="s">
        <v>41</v>
      </c>
      <c r="C672" s="5" t="s">
        <v>26</v>
      </c>
    </row>
    <row r="673" spans="1:3" x14ac:dyDescent="0.25">
      <c r="A673" s="3">
        <v>43717</v>
      </c>
      <c r="B673" s="5" t="s">
        <v>549</v>
      </c>
      <c r="C673" s="5" t="s">
        <v>26</v>
      </c>
    </row>
    <row r="674" spans="1:3" x14ac:dyDescent="0.25">
      <c r="A674" s="3">
        <v>43718</v>
      </c>
      <c r="B674" s="5" t="s">
        <v>550</v>
      </c>
      <c r="C674" s="5" t="s">
        <v>26</v>
      </c>
    </row>
    <row r="675" spans="1:3" x14ac:dyDescent="0.25">
      <c r="A675" s="3">
        <v>43719</v>
      </c>
      <c r="B675" s="5" t="s">
        <v>58</v>
      </c>
      <c r="C675" s="5" t="s">
        <v>26</v>
      </c>
    </row>
    <row r="676" spans="1:3" x14ac:dyDescent="0.25">
      <c r="A676" s="3">
        <v>43720</v>
      </c>
      <c r="B676" s="5" t="s">
        <v>428</v>
      </c>
      <c r="C676" s="5" t="s">
        <v>26</v>
      </c>
    </row>
    <row r="677" spans="1:3" x14ac:dyDescent="0.25">
      <c r="A677" s="3">
        <v>43721</v>
      </c>
      <c r="B677" s="5" t="s">
        <v>540</v>
      </c>
      <c r="C677" s="5" t="s">
        <v>26</v>
      </c>
    </row>
    <row r="678" spans="1:3" x14ac:dyDescent="0.25">
      <c r="A678" s="3">
        <v>43724</v>
      </c>
      <c r="B678" s="5" t="s">
        <v>457</v>
      </c>
      <c r="C678" s="5" t="s">
        <v>26</v>
      </c>
    </row>
    <row r="679" spans="1:3" x14ac:dyDescent="0.25">
      <c r="A679" s="3">
        <v>43725</v>
      </c>
      <c r="B679" s="5" t="s">
        <v>540</v>
      </c>
      <c r="C679" s="5" t="s">
        <v>26</v>
      </c>
    </row>
    <row r="680" spans="1:3" x14ac:dyDescent="0.25">
      <c r="A680" s="3">
        <v>43726</v>
      </c>
      <c r="B680" s="5" t="s">
        <v>551</v>
      </c>
      <c r="C680" s="5" t="s">
        <v>26</v>
      </c>
    </row>
    <row r="681" spans="1:3" x14ac:dyDescent="0.25">
      <c r="A681" s="3">
        <v>43727</v>
      </c>
      <c r="B681" s="5" t="s">
        <v>426</v>
      </c>
      <c r="C681" s="5" t="s">
        <v>26</v>
      </c>
    </row>
    <row r="682" spans="1:3" x14ac:dyDescent="0.25">
      <c r="A682" s="3">
        <v>43728</v>
      </c>
      <c r="B682" s="5" t="s">
        <v>93</v>
      </c>
      <c r="C682" s="5" t="s">
        <v>26</v>
      </c>
    </row>
    <row r="683" spans="1:3" x14ac:dyDescent="0.25">
      <c r="A683" s="3">
        <v>43731</v>
      </c>
      <c r="B683" s="5" t="s">
        <v>427</v>
      </c>
      <c r="C683" s="5" t="s">
        <v>26</v>
      </c>
    </row>
    <row r="684" spans="1:3" x14ac:dyDescent="0.25">
      <c r="A684" s="3">
        <v>43732</v>
      </c>
      <c r="B684" s="5" t="s">
        <v>62</v>
      </c>
      <c r="C684" s="5" t="s">
        <v>26</v>
      </c>
    </row>
    <row r="685" spans="1:3" x14ac:dyDescent="0.25">
      <c r="A685" s="3">
        <v>43733</v>
      </c>
      <c r="B685" s="5" t="s">
        <v>427</v>
      </c>
      <c r="C685" s="5" t="s">
        <v>26</v>
      </c>
    </row>
    <row r="686" spans="1:3" x14ac:dyDescent="0.25">
      <c r="A686" s="3">
        <v>43734</v>
      </c>
      <c r="B686" s="5" t="s">
        <v>459</v>
      </c>
      <c r="C686" s="5" t="s">
        <v>26</v>
      </c>
    </row>
    <row r="687" spans="1:3" x14ac:dyDescent="0.25">
      <c r="A687" s="3">
        <v>43735</v>
      </c>
      <c r="B687" s="5" t="s">
        <v>62</v>
      </c>
      <c r="C687" s="5" t="s">
        <v>26</v>
      </c>
    </row>
    <row r="688" spans="1:3" x14ac:dyDescent="0.25">
      <c r="A688" s="3">
        <v>43738</v>
      </c>
      <c r="B688" s="5" t="s">
        <v>552</v>
      </c>
      <c r="C688" s="5" t="s">
        <v>26</v>
      </c>
    </row>
    <row r="689" spans="1:3" x14ac:dyDescent="0.25">
      <c r="A689" s="3">
        <v>43739</v>
      </c>
      <c r="B689" s="5" t="s">
        <v>28</v>
      </c>
      <c r="C689" s="5" t="s">
        <v>26</v>
      </c>
    </row>
    <row r="690" spans="1:3" x14ac:dyDescent="0.25">
      <c r="A690" s="3">
        <v>43740</v>
      </c>
      <c r="B690" s="5" t="s">
        <v>458</v>
      </c>
      <c r="C690" s="5" t="s">
        <v>26</v>
      </c>
    </row>
    <row r="691" spans="1:3" x14ac:dyDescent="0.25">
      <c r="A691" s="3">
        <v>43741</v>
      </c>
      <c r="B691" s="5" t="s">
        <v>553</v>
      </c>
      <c r="C691" s="5" t="s">
        <v>26</v>
      </c>
    </row>
    <row r="692" spans="1:3" x14ac:dyDescent="0.25">
      <c r="A692" s="3">
        <v>43742</v>
      </c>
      <c r="B692" s="5" t="s">
        <v>77</v>
      </c>
      <c r="C692" s="5" t="s">
        <v>26</v>
      </c>
    </row>
    <row r="693" spans="1:3" x14ac:dyDescent="0.25">
      <c r="A693" s="3">
        <v>43745</v>
      </c>
      <c r="B693" s="5" t="s">
        <v>352</v>
      </c>
      <c r="C693" s="5" t="s">
        <v>26</v>
      </c>
    </row>
    <row r="694" spans="1:3" x14ac:dyDescent="0.25">
      <c r="A694" s="3">
        <v>43746</v>
      </c>
      <c r="B694" s="5" t="s">
        <v>544</v>
      </c>
      <c r="C694" s="5" t="s">
        <v>26</v>
      </c>
    </row>
    <row r="695" spans="1:3" x14ac:dyDescent="0.25">
      <c r="A695" s="3">
        <v>43747</v>
      </c>
      <c r="B695" s="5" t="s">
        <v>492</v>
      </c>
      <c r="C695" s="5" t="s">
        <v>26</v>
      </c>
    </row>
    <row r="696" spans="1:3" x14ac:dyDescent="0.25">
      <c r="A696" s="3">
        <v>43748</v>
      </c>
      <c r="B696" s="5" t="s">
        <v>458</v>
      </c>
      <c r="C696" s="5" t="s">
        <v>26</v>
      </c>
    </row>
    <row r="697" spans="1:3" x14ac:dyDescent="0.25">
      <c r="A697" s="3">
        <v>43749</v>
      </c>
      <c r="B697" s="5" t="s">
        <v>554</v>
      </c>
      <c r="C697" s="5" t="s">
        <v>26</v>
      </c>
    </row>
    <row r="698" spans="1:3" x14ac:dyDescent="0.25">
      <c r="A698" s="3">
        <v>43753</v>
      </c>
      <c r="B698" s="5" t="s">
        <v>555</v>
      </c>
      <c r="C698" s="5" t="s">
        <v>26</v>
      </c>
    </row>
    <row r="699" spans="1:3" x14ac:dyDescent="0.25">
      <c r="A699" s="3">
        <v>43754</v>
      </c>
      <c r="B699" s="5" t="s">
        <v>556</v>
      </c>
      <c r="C699" s="5" t="s">
        <v>26</v>
      </c>
    </row>
    <row r="700" spans="1:3" x14ac:dyDescent="0.25">
      <c r="A700" s="3">
        <v>43755</v>
      </c>
      <c r="B700" s="5" t="s">
        <v>356</v>
      </c>
      <c r="C700" s="5" t="s">
        <v>26</v>
      </c>
    </row>
    <row r="701" spans="1:3" x14ac:dyDescent="0.25">
      <c r="A701" s="3">
        <v>43756</v>
      </c>
      <c r="B701" s="5" t="s">
        <v>557</v>
      </c>
      <c r="C701" s="5" t="s">
        <v>26</v>
      </c>
    </row>
    <row r="702" spans="1:3" x14ac:dyDescent="0.25">
      <c r="A702" s="3">
        <v>43759</v>
      </c>
      <c r="B702" s="5" t="s">
        <v>421</v>
      </c>
      <c r="C702" s="5" t="s">
        <v>26</v>
      </c>
    </row>
    <row r="703" spans="1:3" x14ac:dyDescent="0.25">
      <c r="A703" s="3">
        <v>43760</v>
      </c>
      <c r="B703" s="5" t="s">
        <v>558</v>
      </c>
      <c r="C703" s="5" t="s">
        <v>26</v>
      </c>
    </row>
    <row r="704" spans="1:3" x14ac:dyDescent="0.25">
      <c r="A704" s="3">
        <v>43761</v>
      </c>
      <c r="B704" s="5" t="s">
        <v>559</v>
      </c>
      <c r="C704" s="5" t="s">
        <v>26</v>
      </c>
    </row>
    <row r="705" spans="1:3" x14ac:dyDescent="0.25">
      <c r="A705" s="3">
        <v>43762</v>
      </c>
      <c r="B705" s="5" t="s">
        <v>560</v>
      </c>
      <c r="C705" s="5" t="s">
        <v>26</v>
      </c>
    </row>
    <row r="706" spans="1:3" x14ac:dyDescent="0.25">
      <c r="A706" s="3">
        <v>43763</v>
      </c>
      <c r="B706" s="5" t="s">
        <v>561</v>
      </c>
      <c r="C706" s="5" t="s">
        <v>26</v>
      </c>
    </row>
    <row r="707" spans="1:3" x14ac:dyDescent="0.25">
      <c r="A707" s="3">
        <v>43766</v>
      </c>
      <c r="B707" s="5" t="s">
        <v>562</v>
      </c>
      <c r="C707" s="5" t="s">
        <v>26</v>
      </c>
    </row>
    <row r="708" spans="1:3" x14ac:dyDescent="0.25">
      <c r="A708" s="3">
        <v>43767</v>
      </c>
      <c r="B708" s="5" t="s">
        <v>560</v>
      </c>
      <c r="C708" s="5" t="s">
        <v>26</v>
      </c>
    </row>
    <row r="709" spans="1:3" x14ac:dyDescent="0.25">
      <c r="A709" s="3">
        <v>43768</v>
      </c>
      <c r="B709" s="5" t="s">
        <v>35</v>
      </c>
      <c r="C709" s="5" t="s">
        <v>26</v>
      </c>
    </row>
    <row r="710" spans="1:3" x14ac:dyDescent="0.25">
      <c r="A710" s="3">
        <v>43769</v>
      </c>
      <c r="B710" s="5" t="s">
        <v>563</v>
      </c>
      <c r="C710" s="5" t="s">
        <v>26</v>
      </c>
    </row>
    <row r="711" spans="1:3" x14ac:dyDescent="0.25">
      <c r="A711" s="3">
        <v>43770</v>
      </c>
      <c r="B711" s="5" t="s">
        <v>50</v>
      </c>
      <c r="C711" s="5" t="s">
        <v>26</v>
      </c>
    </row>
    <row r="712" spans="1:3" x14ac:dyDescent="0.25">
      <c r="A712" s="3">
        <v>43773</v>
      </c>
      <c r="B712" s="5" t="s">
        <v>57</v>
      </c>
      <c r="C712" s="5" t="s">
        <v>26</v>
      </c>
    </row>
    <row r="713" spans="1:3" x14ac:dyDescent="0.25">
      <c r="A713" s="3">
        <v>43774</v>
      </c>
      <c r="B713" s="5" t="s">
        <v>550</v>
      </c>
      <c r="C713" s="5" t="s">
        <v>26</v>
      </c>
    </row>
    <row r="714" spans="1:3" x14ac:dyDescent="0.25">
      <c r="A714" s="3">
        <v>43775</v>
      </c>
      <c r="B714" s="5" t="s">
        <v>564</v>
      </c>
      <c r="C714" s="5" t="s">
        <v>26</v>
      </c>
    </row>
    <row r="715" spans="1:3" x14ac:dyDescent="0.25">
      <c r="A715" s="3">
        <v>43776</v>
      </c>
      <c r="B715" s="5" t="s">
        <v>565</v>
      </c>
      <c r="C715" s="5" t="s">
        <v>26</v>
      </c>
    </row>
    <row r="716" spans="1:3" x14ac:dyDescent="0.25">
      <c r="A716" s="3">
        <v>43777</v>
      </c>
      <c r="B716" s="5" t="s">
        <v>566</v>
      </c>
      <c r="C716" s="5" t="s">
        <v>26</v>
      </c>
    </row>
    <row r="717" spans="1:3" x14ac:dyDescent="0.25">
      <c r="A717" s="3">
        <v>43781</v>
      </c>
      <c r="B717" s="5" t="s">
        <v>429</v>
      </c>
      <c r="C717" s="5" t="s">
        <v>26</v>
      </c>
    </row>
    <row r="718" spans="1:3" x14ac:dyDescent="0.25">
      <c r="A718" s="3">
        <v>43782</v>
      </c>
      <c r="B718" s="5" t="s">
        <v>62</v>
      </c>
      <c r="C718" s="5" t="s">
        <v>26</v>
      </c>
    </row>
    <row r="719" spans="1:3" x14ac:dyDescent="0.25">
      <c r="A719" s="3">
        <v>43783</v>
      </c>
      <c r="B719" s="5" t="s">
        <v>567</v>
      </c>
      <c r="C719" s="5" t="s">
        <v>26</v>
      </c>
    </row>
    <row r="720" spans="1:3" x14ac:dyDescent="0.25">
      <c r="A720" s="3">
        <v>43784</v>
      </c>
      <c r="B720" s="5" t="s">
        <v>568</v>
      </c>
      <c r="C720" s="5" t="s">
        <v>26</v>
      </c>
    </row>
    <row r="721" spans="1:3" x14ac:dyDescent="0.25">
      <c r="A721" s="3">
        <v>43787</v>
      </c>
      <c r="B721" s="5" t="s">
        <v>29</v>
      </c>
      <c r="C721" s="5" t="s">
        <v>26</v>
      </c>
    </row>
    <row r="722" spans="1:3" x14ac:dyDescent="0.25">
      <c r="A722" s="3">
        <v>43788</v>
      </c>
      <c r="B722" s="5" t="s">
        <v>569</v>
      </c>
      <c r="C722" s="5" t="s">
        <v>26</v>
      </c>
    </row>
    <row r="723" spans="1:3" x14ac:dyDescent="0.25">
      <c r="A723" s="3">
        <v>43789</v>
      </c>
      <c r="B723" s="5" t="s">
        <v>83</v>
      </c>
      <c r="C723" s="5" t="s">
        <v>26</v>
      </c>
    </row>
    <row r="724" spans="1:3" x14ac:dyDescent="0.25">
      <c r="A724" s="3">
        <v>43790</v>
      </c>
      <c r="B724" s="5" t="s">
        <v>469</v>
      </c>
      <c r="C724" s="5" t="s">
        <v>26</v>
      </c>
    </row>
    <row r="725" spans="1:3" x14ac:dyDescent="0.25">
      <c r="A725" s="3">
        <v>43791</v>
      </c>
      <c r="B725" s="5" t="s">
        <v>570</v>
      </c>
      <c r="C725" s="5" t="s">
        <v>26</v>
      </c>
    </row>
    <row r="726" spans="1:3" x14ac:dyDescent="0.25">
      <c r="A726" s="3">
        <v>43794</v>
      </c>
      <c r="B726" s="5" t="s">
        <v>353</v>
      </c>
      <c r="C726" s="5" t="s">
        <v>26</v>
      </c>
    </row>
    <row r="727" spans="1:3" x14ac:dyDescent="0.25">
      <c r="A727" s="3">
        <v>43795</v>
      </c>
      <c r="B727" s="5" t="s">
        <v>571</v>
      </c>
      <c r="C727" s="5" t="s">
        <v>26</v>
      </c>
    </row>
    <row r="728" spans="1:3" x14ac:dyDescent="0.25">
      <c r="A728" s="3">
        <v>43796</v>
      </c>
      <c r="B728" s="5" t="s">
        <v>519</v>
      </c>
      <c r="C728" s="5" t="s">
        <v>26</v>
      </c>
    </row>
    <row r="729" spans="1:3" x14ac:dyDescent="0.25">
      <c r="A729" s="3">
        <v>43797</v>
      </c>
      <c r="B729" s="5" t="s">
        <v>469</v>
      </c>
      <c r="C729" s="5" t="s">
        <v>26</v>
      </c>
    </row>
    <row r="730" spans="1:3" x14ac:dyDescent="0.25">
      <c r="A730" s="3">
        <v>43798</v>
      </c>
      <c r="B730" s="5" t="s">
        <v>94</v>
      </c>
      <c r="C730" s="5" t="s">
        <v>26</v>
      </c>
    </row>
    <row r="731" spans="1:3" x14ac:dyDescent="0.25">
      <c r="A731" s="3">
        <v>43801</v>
      </c>
      <c r="B731" s="5" t="s">
        <v>460</v>
      </c>
      <c r="C731" s="5" t="s">
        <v>26</v>
      </c>
    </row>
    <row r="732" spans="1:3" x14ac:dyDescent="0.25">
      <c r="A732" s="3">
        <v>43802</v>
      </c>
      <c r="B732" s="5" t="s">
        <v>431</v>
      </c>
      <c r="C732" s="5" t="s">
        <v>26</v>
      </c>
    </row>
    <row r="733" spans="1:3" x14ac:dyDescent="0.25">
      <c r="A733" s="3">
        <v>43803</v>
      </c>
      <c r="B733" s="5" t="s">
        <v>566</v>
      </c>
      <c r="C733" s="5" t="s">
        <v>26</v>
      </c>
    </row>
    <row r="734" spans="1:3" x14ac:dyDescent="0.25">
      <c r="A734" s="3">
        <v>43804</v>
      </c>
      <c r="B734" s="5" t="s">
        <v>41</v>
      </c>
      <c r="C734" s="5" t="s">
        <v>26</v>
      </c>
    </row>
    <row r="735" spans="1:3" x14ac:dyDescent="0.25">
      <c r="A735" s="3">
        <v>43805</v>
      </c>
      <c r="B735" s="5" t="s">
        <v>367</v>
      </c>
      <c r="C735" s="5" t="s">
        <v>26</v>
      </c>
    </row>
    <row r="736" spans="1:3" x14ac:dyDescent="0.25">
      <c r="A736" s="3">
        <v>43808</v>
      </c>
      <c r="B736" s="5" t="s">
        <v>424</v>
      </c>
      <c r="C736" s="5" t="s">
        <v>26</v>
      </c>
    </row>
    <row r="737" spans="1:3" x14ac:dyDescent="0.25">
      <c r="A737" s="3">
        <v>43809</v>
      </c>
      <c r="B737" s="5" t="s">
        <v>572</v>
      </c>
      <c r="C737" s="5" t="s">
        <v>26</v>
      </c>
    </row>
    <row r="738" spans="1:3" x14ac:dyDescent="0.25">
      <c r="A738" s="3">
        <v>43810</v>
      </c>
      <c r="B738" s="5" t="s">
        <v>556</v>
      </c>
      <c r="C738" s="5" t="s">
        <v>26</v>
      </c>
    </row>
    <row r="739" spans="1:3" x14ac:dyDescent="0.25">
      <c r="A739" s="3">
        <v>43811</v>
      </c>
      <c r="B739" s="5" t="s">
        <v>390</v>
      </c>
      <c r="C739" s="5" t="s">
        <v>26</v>
      </c>
    </row>
    <row r="740" spans="1:3" x14ac:dyDescent="0.25">
      <c r="A740" s="3">
        <v>43812</v>
      </c>
      <c r="B740" s="5" t="s">
        <v>573</v>
      </c>
      <c r="C740" s="5" t="s">
        <v>26</v>
      </c>
    </row>
    <row r="741" spans="1:3" x14ac:dyDescent="0.25">
      <c r="A741" s="3">
        <v>43815</v>
      </c>
      <c r="B741" s="5" t="s">
        <v>368</v>
      </c>
      <c r="C741" s="5" t="s">
        <v>26</v>
      </c>
    </row>
    <row r="742" spans="1:3" x14ac:dyDescent="0.25">
      <c r="A742" s="3">
        <v>43816</v>
      </c>
      <c r="B742" s="5" t="s">
        <v>563</v>
      </c>
      <c r="C742" s="5" t="s">
        <v>26</v>
      </c>
    </row>
    <row r="743" spans="1:3" x14ac:dyDescent="0.25">
      <c r="A743" s="3">
        <v>43817</v>
      </c>
      <c r="B743" s="5" t="s">
        <v>419</v>
      </c>
      <c r="C743" s="5" t="s">
        <v>26</v>
      </c>
    </row>
    <row r="744" spans="1:3" x14ac:dyDescent="0.25">
      <c r="A744" s="3">
        <v>43818</v>
      </c>
      <c r="B744" s="5" t="s">
        <v>574</v>
      </c>
      <c r="C744" s="5" t="s">
        <v>26</v>
      </c>
    </row>
    <row r="745" spans="1:3" x14ac:dyDescent="0.25">
      <c r="A745" s="3">
        <v>43819</v>
      </c>
      <c r="B745" s="5" t="s">
        <v>392</v>
      </c>
      <c r="C745" s="5" t="s">
        <v>26</v>
      </c>
    </row>
    <row r="746" spans="1:3" x14ac:dyDescent="0.25">
      <c r="A746" s="3">
        <v>43822</v>
      </c>
      <c r="B746" s="5" t="s">
        <v>563</v>
      </c>
      <c r="C746" s="5" t="s">
        <v>26</v>
      </c>
    </row>
    <row r="747" spans="1:3" x14ac:dyDescent="0.25">
      <c r="A747" s="3">
        <v>43823</v>
      </c>
      <c r="B747" s="5" t="s">
        <v>50</v>
      </c>
      <c r="C747" s="5" t="s">
        <v>26</v>
      </c>
    </row>
    <row r="748" spans="1:3" x14ac:dyDescent="0.25">
      <c r="A748" s="3">
        <v>43826</v>
      </c>
      <c r="B748" s="5" t="s">
        <v>575</v>
      </c>
      <c r="C748" s="5" t="s">
        <v>26</v>
      </c>
    </row>
    <row r="749" spans="1:3" x14ac:dyDescent="0.25">
      <c r="A749" s="3">
        <v>43829</v>
      </c>
      <c r="B749" s="5" t="s">
        <v>528</v>
      </c>
      <c r="C749" s="5" t="s">
        <v>26</v>
      </c>
    </row>
    <row r="750" spans="1:3" x14ac:dyDescent="0.25">
      <c r="A750" s="3">
        <v>43830</v>
      </c>
      <c r="B750" s="5" t="s">
        <v>345</v>
      </c>
      <c r="C750" s="5" t="s">
        <v>26</v>
      </c>
    </row>
    <row r="751" spans="1:3" x14ac:dyDescent="0.25">
      <c r="A751" s="3">
        <v>43832</v>
      </c>
      <c r="B751" s="5" t="s">
        <v>397</v>
      </c>
      <c r="C751" s="5" t="s">
        <v>26</v>
      </c>
    </row>
    <row r="752" spans="1:3" x14ac:dyDescent="0.25">
      <c r="A752" s="3">
        <v>43833</v>
      </c>
      <c r="B752" s="5" t="s">
        <v>345</v>
      </c>
      <c r="C752" s="5" t="s">
        <v>26</v>
      </c>
    </row>
    <row r="753" spans="1:3" x14ac:dyDescent="0.25">
      <c r="A753" s="3">
        <v>43836</v>
      </c>
      <c r="B753" s="5" t="s">
        <v>576</v>
      </c>
      <c r="C753" s="5" t="s">
        <v>26</v>
      </c>
    </row>
    <row r="754" spans="1:3" x14ac:dyDescent="0.25">
      <c r="A754" s="3">
        <v>43837</v>
      </c>
      <c r="B754" s="5" t="s">
        <v>577</v>
      </c>
      <c r="C754" s="5" t="s">
        <v>26</v>
      </c>
    </row>
    <row r="755" spans="1:3" x14ac:dyDescent="0.25">
      <c r="A755" s="3">
        <v>43838</v>
      </c>
      <c r="B755" s="5" t="s">
        <v>578</v>
      </c>
      <c r="C755" s="5" t="s">
        <v>26</v>
      </c>
    </row>
    <row r="756" spans="1:3" x14ac:dyDescent="0.25">
      <c r="A756" s="3">
        <v>43839</v>
      </c>
      <c r="B756" s="5" t="s">
        <v>300</v>
      </c>
      <c r="C756" s="5" t="s">
        <v>26</v>
      </c>
    </row>
    <row r="757" spans="1:3" x14ac:dyDescent="0.25">
      <c r="A757" s="3">
        <v>43840</v>
      </c>
      <c r="B757" s="5" t="s">
        <v>579</v>
      </c>
      <c r="C757" s="5" t="s">
        <v>26</v>
      </c>
    </row>
    <row r="758" spans="1:3" x14ac:dyDescent="0.25">
      <c r="A758" s="3">
        <v>43843</v>
      </c>
      <c r="B758" s="5" t="s">
        <v>580</v>
      </c>
      <c r="C758" s="5" t="s">
        <v>26</v>
      </c>
    </row>
    <row r="759" spans="1:3" x14ac:dyDescent="0.25">
      <c r="A759" s="3">
        <v>43844</v>
      </c>
      <c r="B759" s="5" t="s">
        <v>371</v>
      </c>
      <c r="C759" s="5" t="s">
        <v>26</v>
      </c>
    </row>
    <row r="760" spans="1:3" x14ac:dyDescent="0.25">
      <c r="A760" s="3">
        <v>43845</v>
      </c>
      <c r="B760" s="5" t="s">
        <v>581</v>
      </c>
      <c r="C760" s="5" t="s">
        <v>26</v>
      </c>
    </row>
    <row r="761" spans="1:3" x14ac:dyDescent="0.25">
      <c r="A761" s="3">
        <v>43846</v>
      </c>
      <c r="B761" s="5" t="s">
        <v>402</v>
      </c>
      <c r="C761" s="5" t="s">
        <v>26</v>
      </c>
    </row>
    <row r="762" spans="1:3" x14ac:dyDescent="0.25">
      <c r="A762" s="3">
        <v>43847</v>
      </c>
      <c r="B762" s="5" t="s">
        <v>371</v>
      </c>
      <c r="C762" s="5" t="s">
        <v>26</v>
      </c>
    </row>
    <row r="763" spans="1:3" x14ac:dyDescent="0.25">
      <c r="A763" s="3">
        <v>43850</v>
      </c>
      <c r="B763" s="5" t="s">
        <v>532</v>
      </c>
      <c r="C763" s="5" t="s">
        <v>26</v>
      </c>
    </row>
    <row r="764" spans="1:3" x14ac:dyDescent="0.25">
      <c r="A764" s="3">
        <v>43851</v>
      </c>
      <c r="B764" s="5" t="s">
        <v>582</v>
      </c>
      <c r="C764" s="5" t="s">
        <v>26</v>
      </c>
    </row>
    <row r="765" spans="1:3" x14ac:dyDescent="0.25">
      <c r="A765" s="3">
        <v>43852</v>
      </c>
      <c r="B765" s="5" t="s">
        <v>583</v>
      </c>
      <c r="C765" s="5" t="s">
        <v>26</v>
      </c>
    </row>
    <row r="766" spans="1:3" x14ac:dyDescent="0.25">
      <c r="A766" s="3">
        <v>43853</v>
      </c>
      <c r="B766" s="5" t="s">
        <v>356</v>
      </c>
      <c r="C766" s="5" t="s">
        <v>26</v>
      </c>
    </row>
    <row r="767" spans="1:3" x14ac:dyDescent="0.25">
      <c r="A767" s="3">
        <v>43854</v>
      </c>
      <c r="B767" s="5" t="s">
        <v>584</v>
      </c>
      <c r="C767" s="5" t="s">
        <v>26</v>
      </c>
    </row>
    <row r="768" spans="1:3" x14ac:dyDescent="0.25">
      <c r="A768" s="3">
        <v>43857</v>
      </c>
      <c r="B768" s="5" t="s">
        <v>390</v>
      </c>
      <c r="C768" s="5" t="s">
        <v>26</v>
      </c>
    </row>
    <row r="769" spans="1:3" x14ac:dyDescent="0.25">
      <c r="A769" s="3">
        <v>43858</v>
      </c>
      <c r="B769" s="5" t="s">
        <v>564</v>
      </c>
      <c r="C769" s="5" t="s">
        <v>26</v>
      </c>
    </row>
    <row r="770" spans="1:3" x14ac:dyDescent="0.25">
      <c r="A770" s="3">
        <v>43859</v>
      </c>
      <c r="B770" s="5" t="s">
        <v>472</v>
      </c>
      <c r="C770" s="5" t="s">
        <v>26</v>
      </c>
    </row>
    <row r="771" spans="1:3" x14ac:dyDescent="0.25">
      <c r="A771" s="3">
        <v>43860</v>
      </c>
      <c r="B771" s="5" t="s">
        <v>536</v>
      </c>
      <c r="C771" s="5" t="s">
        <v>26</v>
      </c>
    </row>
    <row r="772" spans="1:3" x14ac:dyDescent="0.25">
      <c r="A772" s="3">
        <v>43861</v>
      </c>
      <c r="B772" s="5" t="s">
        <v>572</v>
      </c>
      <c r="C772" s="5" t="s">
        <v>26</v>
      </c>
    </row>
    <row r="773" spans="1:3" x14ac:dyDescent="0.25">
      <c r="A773" s="3">
        <v>43864</v>
      </c>
      <c r="B773" s="5" t="s">
        <v>93</v>
      </c>
      <c r="C773" s="5" t="s">
        <v>26</v>
      </c>
    </row>
    <row r="774" spans="1:3" x14ac:dyDescent="0.25">
      <c r="A774" s="3">
        <v>43865</v>
      </c>
      <c r="B774" s="5" t="s">
        <v>519</v>
      </c>
      <c r="C774" s="5" t="s">
        <v>26</v>
      </c>
    </row>
    <row r="775" spans="1:3" x14ac:dyDescent="0.25">
      <c r="A775" s="3">
        <v>43866</v>
      </c>
      <c r="B775" s="5" t="s">
        <v>94</v>
      </c>
      <c r="C775" s="5" t="s">
        <v>26</v>
      </c>
    </row>
    <row r="776" spans="1:3" x14ac:dyDescent="0.25">
      <c r="A776" s="3">
        <v>43867</v>
      </c>
      <c r="B776" s="5" t="s">
        <v>585</v>
      </c>
      <c r="C776" s="5" t="s">
        <v>26</v>
      </c>
    </row>
    <row r="777" spans="1:3" x14ac:dyDescent="0.25">
      <c r="A777" s="3">
        <v>43868</v>
      </c>
      <c r="B777" s="5" t="s">
        <v>586</v>
      </c>
      <c r="C777" s="5" t="s">
        <v>26</v>
      </c>
    </row>
    <row r="778" spans="1:3" x14ac:dyDescent="0.25">
      <c r="A778" s="3">
        <v>43871</v>
      </c>
      <c r="B778" s="5" t="s">
        <v>74</v>
      </c>
      <c r="C778" s="5" t="s">
        <v>26</v>
      </c>
    </row>
    <row r="779" spans="1:3" x14ac:dyDescent="0.25">
      <c r="A779" s="3">
        <v>43872</v>
      </c>
      <c r="B779" s="5" t="s">
        <v>485</v>
      </c>
      <c r="C779" s="5" t="s">
        <v>26</v>
      </c>
    </row>
    <row r="780" spans="1:3" x14ac:dyDescent="0.25">
      <c r="A780" s="3">
        <v>43873</v>
      </c>
      <c r="B780" s="5" t="s">
        <v>587</v>
      </c>
      <c r="C780" s="5" t="s">
        <v>26</v>
      </c>
    </row>
    <row r="781" spans="1:3" x14ac:dyDescent="0.25">
      <c r="A781" s="3">
        <v>43874</v>
      </c>
      <c r="B781" s="5" t="s">
        <v>464</v>
      </c>
      <c r="C781" s="5" t="s">
        <v>26</v>
      </c>
    </row>
    <row r="782" spans="1:3" x14ac:dyDescent="0.25">
      <c r="A782" s="3">
        <v>43875</v>
      </c>
      <c r="B782" s="5" t="s">
        <v>62</v>
      </c>
      <c r="C782" s="5" t="s">
        <v>26</v>
      </c>
    </row>
    <row r="783" spans="1:3" x14ac:dyDescent="0.25">
      <c r="A783" s="3">
        <v>43879</v>
      </c>
      <c r="B783" s="5" t="s">
        <v>567</v>
      </c>
      <c r="C783" s="5" t="s">
        <v>26</v>
      </c>
    </row>
    <row r="784" spans="1:3" x14ac:dyDescent="0.25">
      <c r="A784" s="3">
        <v>43880</v>
      </c>
      <c r="B784" s="5" t="s">
        <v>568</v>
      </c>
      <c r="C784" s="5" t="s">
        <v>26</v>
      </c>
    </row>
    <row r="785" spans="1:3" x14ac:dyDescent="0.25">
      <c r="A785" s="3">
        <v>43881</v>
      </c>
      <c r="B785" s="5" t="s">
        <v>587</v>
      </c>
      <c r="C785" s="5" t="s">
        <v>26</v>
      </c>
    </row>
    <row r="786" spans="1:3" x14ac:dyDescent="0.25">
      <c r="A786" s="3">
        <v>43882</v>
      </c>
      <c r="B786" s="5" t="s">
        <v>588</v>
      </c>
      <c r="C786" s="5" t="s">
        <v>26</v>
      </c>
    </row>
    <row r="787" spans="1:3" x14ac:dyDescent="0.25">
      <c r="A787" s="3">
        <v>43885</v>
      </c>
      <c r="B787" s="5" t="s">
        <v>545</v>
      </c>
      <c r="C787" s="5" t="s">
        <v>26</v>
      </c>
    </row>
    <row r="788" spans="1:3" x14ac:dyDescent="0.25">
      <c r="A788" s="3">
        <v>43886</v>
      </c>
      <c r="B788" s="5" t="s">
        <v>589</v>
      </c>
      <c r="C788" s="5" t="s">
        <v>26</v>
      </c>
    </row>
    <row r="789" spans="1:3" x14ac:dyDescent="0.25">
      <c r="A789" s="3">
        <v>43887</v>
      </c>
      <c r="B789" s="5" t="s">
        <v>353</v>
      </c>
      <c r="C789" s="5" t="s">
        <v>26</v>
      </c>
    </row>
    <row r="790" spans="1:3" x14ac:dyDescent="0.25">
      <c r="A790" s="3">
        <v>43888</v>
      </c>
      <c r="B790" s="5" t="s">
        <v>498</v>
      </c>
      <c r="C790" s="5" t="s">
        <v>26</v>
      </c>
    </row>
    <row r="791" spans="1:3" x14ac:dyDescent="0.25">
      <c r="A791" s="3">
        <v>43889</v>
      </c>
      <c r="B791" s="5" t="s">
        <v>489</v>
      </c>
      <c r="C791" s="5" t="s">
        <v>26</v>
      </c>
    </row>
    <row r="792" spans="1:3" x14ac:dyDescent="0.25">
      <c r="A792" s="3">
        <v>43892</v>
      </c>
      <c r="B792" s="5" t="s">
        <v>39</v>
      </c>
      <c r="C792" s="5" t="s">
        <v>26</v>
      </c>
    </row>
    <row r="793" spans="1:3" x14ac:dyDescent="0.25">
      <c r="A793" s="3">
        <v>43893</v>
      </c>
      <c r="B793" s="5" t="s">
        <v>490</v>
      </c>
      <c r="C793" s="5" t="s">
        <v>26</v>
      </c>
    </row>
    <row r="794" spans="1:3" x14ac:dyDescent="0.25">
      <c r="A794" s="3">
        <v>43894</v>
      </c>
      <c r="B794" s="5" t="s">
        <v>590</v>
      </c>
      <c r="C794" s="5" t="s">
        <v>26</v>
      </c>
    </row>
    <row r="795" spans="1:3" x14ac:dyDescent="0.25">
      <c r="A795" s="3">
        <v>43895</v>
      </c>
      <c r="B795" s="5" t="s">
        <v>128</v>
      </c>
      <c r="C795" s="5" t="s">
        <v>26</v>
      </c>
    </row>
    <row r="796" spans="1:3" x14ac:dyDescent="0.25">
      <c r="A796" s="3">
        <v>43896</v>
      </c>
      <c r="B796" s="5" t="s">
        <v>500</v>
      </c>
      <c r="C796" s="5" t="s">
        <v>26</v>
      </c>
    </row>
    <row r="797" spans="1:3" x14ac:dyDescent="0.25">
      <c r="A797" s="3">
        <v>43899</v>
      </c>
      <c r="B797" s="5" t="s">
        <v>591</v>
      </c>
      <c r="C797" s="5" t="s">
        <v>26</v>
      </c>
    </row>
    <row r="798" spans="1:3" x14ac:dyDescent="0.25">
      <c r="A798" s="3">
        <v>43900</v>
      </c>
      <c r="B798" s="5" t="s">
        <v>592</v>
      </c>
      <c r="C798" s="5" t="s">
        <v>26</v>
      </c>
    </row>
    <row r="799" spans="1:3" x14ac:dyDescent="0.25">
      <c r="A799" s="3">
        <v>43901</v>
      </c>
      <c r="B799" s="5" t="s">
        <v>593</v>
      </c>
      <c r="C799" s="5" t="s">
        <v>26</v>
      </c>
    </row>
    <row r="800" spans="1:3" x14ac:dyDescent="0.25">
      <c r="A800" s="3">
        <v>43902</v>
      </c>
      <c r="B800" s="5" t="s">
        <v>594</v>
      </c>
      <c r="C800" s="5" t="s">
        <v>26</v>
      </c>
    </row>
    <row r="801" spans="1:3" x14ac:dyDescent="0.25">
      <c r="A801" s="3">
        <v>43903</v>
      </c>
      <c r="B801" s="5" t="s">
        <v>595</v>
      </c>
      <c r="C801" s="5" t="s">
        <v>26</v>
      </c>
    </row>
    <row r="802" spans="1:3" x14ac:dyDescent="0.25">
      <c r="A802" s="3">
        <v>43906</v>
      </c>
      <c r="B802" s="5" t="s">
        <v>596</v>
      </c>
      <c r="C802" s="5" t="s">
        <v>26</v>
      </c>
    </row>
    <row r="803" spans="1:3" x14ac:dyDescent="0.25">
      <c r="A803" s="3">
        <v>43907</v>
      </c>
      <c r="B803" s="5" t="s">
        <v>597</v>
      </c>
      <c r="C803" s="5" t="s">
        <v>26</v>
      </c>
    </row>
    <row r="804" spans="1:3" x14ac:dyDescent="0.25">
      <c r="A804" s="3">
        <v>43908</v>
      </c>
      <c r="B804" s="5" t="s">
        <v>598</v>
      </c>
      <c r="C804" s="5" t="s">
        <v>26</v>
      </c>
    </row>
    <row r="805" spans="1:3" x14ac:dyDescent="0.25">
      <c r="A805" s="3">
        <v>43909</v>
      </c>
      <c r="B805" s="5" t="s">
        <v>599</v>
      </c>
      <c r="C805" s="5" t="s">
        <v>26</v>
      </c>
    </row>
    <row r="806" spans="1:3" x14ac:dyDescent="0.25">
      <c r="A806" s="3">
        <v>43910</v>
      </c>
      <c r="B806" s="5" t="s">
        <v>600</v>
      </c>
      <c r="C806" s="5" t="s">
        <v>26</v>
      </c>
    </row>
    <row r="807" spans="1:3" x14ac:dyDescent="0.25">
      <c r="A807" s="3">
        <v>43913</v>
      </c>
      <c r="B807" s="5" t="s">
        <v>601</v>
      </c>
      <c r="C807" s="5" t="s">
        <v>26</v>
      </c>
    </row>
    <row r="808" spans="1:3" x14ac:dyDescent="0.25">
      <c r="A808" s="3">
        <v>43914</v>
      </c>
      <c r="B808" s="5" t="s">
        <v>602</v>
      </c>
      <c r="C808" s="5" t="s">
        <v>26</v>
      </c>
    </row>
    <row r="809" spans="1:3" x14ac:dyDescent="0.25">
      <c r="A809" s="3">
        <v>43915</v>
      </c>
      <c r="B809" s="5" t="s">
        <v>603</v>
      </c>
      <c r="C809" s="5" t="s">
        <v>26</v>
      </c>
    </row>
    <row r="810" spans="1:3" x14ac:dyDescent="0.25">
      <c r="A810" s="3">
        <v>43916</v>
      </c>
      <c r="B810" s="5" t="s">
        <v>604</v>
      </c>
      <c r="C810" s="5" t="s">
        <v>26</v>
      </c>
    </row>
    <row r="811" spans="1:3" x14ac:dyDescent="0.25">
      <c r="A811" s="3">
        <v>43917</v>
      </c>
      <c r="B811" s="5" t="s">
        <v>605</v>
      </c>
      <c r="C811" s="5" t="s">
        <v>26</v>
      </c>
    </row>
    <row r="812" spans="1:3" x14ac:dyDescent="0.25">
      <c r="A812" s="3">
        <v>43920</v>
      </c>
      <c r="B812" s="5" t="s">
        <v>606</v>
      </c>
      <c r="C812" s="5" t="s">
        <v>26</v>
      </c>
    </row>
    <row r="813" spans="1:3" x14ac:dyDescent="0.25">
      <c r="A813" s="3">
        <v>43921</v>
      </c>
      <c r="B813" s="5" t="s">
        <v>607</v>
      </c>
      <c r="C813" s="5" t="s">
        <v>26</v>
      </c>
    </row>
    <row r="814" spans="1:3" x14ac:dyDescent="0.25">
      <c r="A814" s="3">
        <v>43922</v>
      </c>
      <c r="B814" s="5" t="s">
        <v>608</v>
      </c>
      <c r="C814" s="5" t="s">
        <v>26</v>
      </c>
    </row>
    <row r="815" spans="1:3" x14ac:dyDescent="0.25">
      <c r="A815" s="3">
        <v>43923</v>
      </c>
      <c r="B815" s="5" t="s">
        <v>609</v>
      </c>
      <c r="C815" s="5" t="s">
        <v>26</v>
      </c>
    </row>
    <row r="816" spans="1:3" x14ac:dyDescent="0.25">
      <c r="A816" s="3">
        <v>43924</v>
      </c>
      <c r="B816" s="5" t="s">
        <v>610</v>
      </c>
      <c r="C816" s="5" t="s">
        <v>26</v>
      </c>
    </row>
    <row r="817" spans="1:3" x14ac:dyDescent="0.25">
      <c r="A817" s="3">
        <v>43927</v>
      </c>
      <c r="B817" s="5" t="s">
        <v>611</v>
      </c>
      <c r="C817" s="5" t="s">
        <v>26</v>
      </c>
    </row>
    <row r="818" spans="1:3" x14ac:dyDescent="0.25">
      <c r="A818" s="3">
        <v>43928</v>
      </c>
      <c r="B818" s="5" t="s">
        <v>612</v>
      </c>
      <c r="C818" s="5" t="s">
        <v>26</v>
      </c>
    </row>
    <row r="819" spans="1:3" x14ac:dyDescent="0.25">
      <c r="A819" s="3">
        <v>43929</v>
      </c>
      <c r="B819" s="5" t="s">
        <v>613</v>
      </c>
      <c r="C819" s="5" t="s">
        <v>26</v>
      </c>
    </row>
    <row r="820" spans="1:3" x14ac:dyDescent="0.25">
      <c r="A820" s="3">
        <v>43930</v>
      </c>
      <c r="B820" s="5" t="s">
        <v>614</v>
      </c>
      <c r="C820" s="5" t="s">
        <v>26</v>
      </c>
    </row>
    <row r="821" spans="1:3" x14ac:dyDescent="0.25">
      <c r="A821" s="3">
        <v>43934</v>
      </c>
      <c r="B821" s="5" t="s">
        <v>615</v>
      </c>
      <c r="C821" s="5" t="s">
        <v>26</v>
      </c>
    </row>
    <row r="822" spans="1:3" x14ac:dyDescent="0.25">
      <c r="A822" s="3">
        <v>43935</v>
      </c>
      <c r="B822" s="5" t="s">
        <v>616</v>
      </c>
      <c r="C822" s="5" t="s">
        <v>26</v>
      </c>
    </row>
    <row r="823" spans="1:3" x14ac:dyDescent="0.25">
      <c r="A823" s="3">
        <v>43936</v>
      </c>
      <c r="B823" s="5" t="s">
        <v>617</v>
      </c>
      <c r="C823" s="5" t="s">
        <v>26</v>
      </c>
    </row>
    <row r="824" spans="1:3" x14ac:dyDescent="0.25">
      <c r="A824" s="3">
        <v>43937</v>
      </c>
      <c r="B824" s="5" t="s">
        <v>618</v>
      </c>
      <c r="C824" s="5" t="s">
        <v>26</v>
      </c>
    </row>
    <row r="825" spans="1:3" x14ac:dyDescent="0.25">
      <c r="A825" s="3">
        <v>43938</v>
      </c>
      <c r="B825" s="5" t="s">
        <v>619</v>
      </c>
      <c r="C825" s="5" t="s">
        <v>26</v>
      </c>
    </row>
    <row r="826" spans="1:3" x14ac:dyDescent="0.25">
      <c r="A826" s="3">
        <v>43941</v>
      </c>
      <c r="B826" s="5" t="s">
        <v>617</v>
      </c>
      <c r="C826" s="5" t="s">
        <v>26</v>
      </c>
    </row>
    <row r="827" spans="1:3" x14ac:dyDescent="0.25">
      <c r="A827" s="3">
        <v>43942</v>
      </c>
      <c r="B827" s="5" t="s">
        <v>620</v>
      </c>
      <c r="C827" s="5" t="s">
        <v>26</v>
      </c>
    </row>
    <row r="828" spans="1:3" x14ac:dyDescent="0.25">
      <c r="A828" s="3">
        <v>43943</v>
      </c>
      <c r="B828" s="5" t="s">
        <v>621</v>
      </c>
      <c r="C828" s="5" t="s">
        <v>26</v>
      </c>
    </row>
    <row r="829" spans="1:3" x14ac:dyDescent="0.25">
      <c r="A829" s="3">
        <v>43944</v>
      </c>
      <c r="B829" s="5" t="s">
        <v>622</v>
      </c>
      <c r="C829" s="5" t="s">
        <v>26</v>
      </c>
    </row>
    <row r="830" spans="1:3" x14ac:dyDescent="0.25">
      <c r="A830" s="3">
        <v>43945</v>
      </c>
      <c r="B830" s="5" t="s">
        <v>623</v>
      </c>
      <c r="C830" s="5" t="s">
        <v>26</v>
      </c>
    </row>
    <row r="831" spans="1:3" x14ac:dyDescent="0.25">
      <c r="A831" s="3">
        <v>43948</v>
      </c>
      <c r="B831" s="5" t="s">
        <v>624</v>
      </c>
      <c r="C831" s="5" t="s">
        <v>26</v>
      </c>
    </row>
    <row r="832" spans="1:3" x14ac:dyDescent="0.25">
      <c r="A832" s="3">
        <v>43949</v>
      </c>
      <c r="B832" s="5" t="s">
        <v>625</v>
      </c>
      <c r="C832" s="5" t="s">
        <v>26</v>
      </c>
    </row>
    <row r="833" spans="1:3" x14ac:dyDescent="0.25">
      <c r="A833" s="3">
        <v>43950</v>
      </c>
      <c r="B833" s="5" t="s">
        <v>626</v>
      </c>
      <c r="C833" s="5" t="s">
        <v>26</v>
      </c>
    </row>
    <row r="834" spans="1:3" x14ac:dyDescent="0.25">
      <c r="A834" s="3">
        <v>43951</v>
      </c>
      <c r="B834" s="5" t="s">
        <v>627</v>
      </c>
      <c r="C834" s="5" t="s">
        <v>26</v>
      </c>
    </row>
    <row r="835" spans="1:3" x14ac:dyDescent="0.25">
      <c r="A835" s="3">
        <v>43952</v>
      </c>
      <c r="B835" s="5" t="s">
        <v>628</v>
      </c>
      <c r="C835" s="5" t="s">
        <v>26</v>
      </c>
    </row>
    <row r="836" spans="1:3" x14ac:dyDescent="0.25">
      <c r="A836" s="3">
        <v>43955</v>
      </c>
      <c r="B836" s="5" t="s">
        <v>629</v>
      </c>
      <c r="C836" s="5" t="s">
        <v>26</v>
      </c>
    </row>
    <row r="837" spans="1:3" x14ac:dyDescent="0.25">
      <c r="A837" s="3">
        <v>43956</v>
      </c>
      <c r="B837" s="5" t="s">
        <v>630</v>
      </c>
      <c r="C837" s="5" t="s">
        <v>26</v>
      </c>
    </row>
    <row r="838" spans="1:3" x14ac:dyDescent="0.25">
      <c r="A838" s="3">
        <v>43957</v>
      </c>
      <c r="B838" s="5" t="s">
        <v>631</v>
      </c>
      <c r="C838" s="5" t="s">
        <v>26</v>
      </c>
    </row>
    <row r="839" spans="1:3" x14ac:dyDescent="0.25">
      <c r="A839" s="3">
        <v>43958</v>
      </c>
      <c r="B839" s="5" t="s">
        <v>632</v>
      </c>
      <c r="C839" s="5" t="s">
        <v>26</v>
      </c>
    </row>
    <row r="840" spans="1:3" x14ac:dyDescent="0.25">
      <c r="A840" s="3">
        <v>43959</v>
      </c>
      <c r="B840" s="5" t="s">
        <v>633</v>
      </c>
      <c r="C840" s="5" t="s">
        <v>26</v>
      </c>
    </row>
    <row r="841" spans="1:3" x14ac:dyDescent="0.25">
      <c r="A841" s="3">
        <v>43962</v>
      </c>
      <c r="B841" s="5" t="s">
        <v>634</v>
      </c>
      <c r="C841" s="5" t="s">
        <v>26</v>
      </c>
    </row>
    <row r="842" spans="1:3" x14ac:dyDescent="0.25">
      <c r="A842" s="3">
        <v>43963</v>
      </c>
      <c r="B842" s="5" t="s">
        <v>632</v>
      </c>
      <c r="C842" s="5" t="s">
        <v>26</v>
      </c>
    </row>
    <row r="843" spans="1:3" x14ac:dyDescent="0.25">
      <c r="A843" s="3">
        <v>43964</v>
      </c>
      <c r="B843" s="5" t="s">
        <v>635</v>
      </c>
      <c r="C843" s="5" t="s">
        <v>26</v>
      </c>
    </row>
    <row r="844" spans="1:3" x14ac:dyDescent="0.25">
      <c r="A844" s="3">
        <v>43965</v>
      </c>
      <c r="B844" s="5" t="s">
        <v>623</v>
      </c>
      <c r="C844" s="5" t="s">
        <v>26</v>
      </c>
    </row>
    <row r="845" spans="1:3" x14ac:dyDescent="0.25">
      <c r="A845" s="3">
        <v>43966</v>
      </c>
      <c r="B845" s="5" t="s">
        <v>636</v>
      </c>
      <c r="C845" s="5" t="s">
        <v>26</v>
      </c>
    </row>
    <row r="846" spans="1:3" x14ac:dyDescent="0.25">
      <c r="A846" s="3">
        <v>43970</v>
      </c>
      <c r="B846" s="5" t="s">
        <v>637</v>
      </c>
      <c r="C846" s="5" t="s">
        <v>26</v>
      </c>
    </row>
    <row r="847" spans="1:3" x14ac:dyDescent="0.25">
      <c r="A847" s="3">
        <v>43971</v>
      </c>
      <c r="B847" s="5" t="s">
        <v>638</v>
      </c>
      <c r="C847" s="5" t="s">
        <v>26</v>
      </c>
    </row>
    <row r="848" spans="1:3" x14ac:dyDescent="0.25">
      <c r="A848" s="3">
        <v>43972</v>
      </c>
      <c r="B848" s="5" t="s">
        <v>639</v>
      </c>
      <c r="C848" s="5" t="s">
        <v>26</v>
      </c>
    </row>
    <row r="849" spans="1:3" x14ac:dyDescent="0.25">
      <c r="A849" s="3">
        <v>43973</v>
      </c>
      <c r="B849" s="5" t="s">
        <v>632</v>
      </c>
      <c r="C849" s="5" t="s">
        <v>26</v>
      </c>
    </row>
    <row r="850" spans="1:3" x14ac:dyDescent="0.25">
      <c r="A850" s="3">
        <v>43976</v>
      </c>
      <c r="B850" s="5" t="s">
        <v>640</v>
      </c>
      <c r="C850" s="5" t="s">
        <v>26</v>
      </c>
    </row>
    <row r="851" spans="1:3" x14ac:dyDescent="0.25">
      <c r="A851" s="3">
        <v>43977</v>
      </c>
      <c r="B851" s="5" t="s">
        <v>641</v>
      </c>
      <c r="C851" s="5" t="s">
        <v>26</v>
      </c>
    </row>
    <row r="852" spans="1:3" x14ac:dyDescent="0.25">
      <c r="A852" s="3">
        <v>43978</v>
      </c>
      <c r="B852" s="5" t="s">
        <v>642</v>
      </c>
      <c r="C852" s="5" t="s">
        <v>26</v>
      </c>
    </row>
    <row r="853" spans="1:3" x14ac:dyDescent="0.25">
      <c r="A853" s="3">
        <v>43979</v>
      </c>
      <c r="B853" s="5" t="s">
        <v>643</v>
      </c>
      <c r="C853" s="5" t="s">
        <v>26</v>
      </c>
    </row>
    <row r="854" spans="1:3" x14ac:dyDescent="0.25">
      <c r="A854" s="3">
        <v>43980</v>
      </c>
      <c r="B854" s="5" t="s">
        <v>644</v>
      </c>
      <c r="C854" s="5" t="s">
        <v>26</v>
      </c>
    </row>
    <row r="855" spans="1:3" x14ac:dyDescent="0.25">
      <c r="A855" s="3">
        <v>43983</v>
      </c>
      <c r="B855" s="5" t="s">
        <v>645</v>
      </c>
      <c r="C855" s="5" t="s">
        <v>26</v>
      </c>
    </row>
    <row r="856" spans="1:3" x14ac:dyDescent="0.25">
      <c r="A856" s="3">
        <v>43984</v>
      </c>
      <c r="B856" s="5" t="s">
        <v>646</v>
      </c>
      <c r="C856" s="5" t="s">
        <v>26</v>
      </c>
    </row>
    <row r="857" spans="1:3" x14ac:dyDescent="0.25">
      <c r="A857" s="3">
        <v>43985</v>
      </c>
      <c r="B857" s="5" t="s">
        <v>124</v>
      </c>
      <c r="C857" s="5" t="s">
        <v>26</v>
      </c>
    </row>
    <row r="858" spans="1:3" x14ac:dyDescent="0.25">
      <c r="A858" s="3">
        <v>43986</v>
      </c>
      <c r="B858" s="5" t="s">
        <v>647</v>
      </c>
      <c r="C858" s="5" t="s">
        <v>26</v>
      </c>
    </row>
    <row r="859" spans="1:3" x14ac:dyDescent="0.25">
      <c r="A859" s="3">
        <v>43987</v>
      </c>
      <c r="B859" s="5" t="s">
        <v>489</v>
      </c>
      <c r="C859" s="5" t="s">
        <v>26</v>
      </c>
    </row>
    <row r="860" spans="1:3" x14ac:dyDescent="0.25">
      <c r="A860" s="3">
        <v>43990</v>
      </c>
      <c r="B860" s="5" t="s">
        <v>648</v>
      </c>
      <c r="C860" s="5" t="s">
        <v>26</v>
      </c>
    </row>
    <row r="861" spans="1:3" x14ac:dyDescent="0.25">
      <c r="A861" s="3">
        <v>43991</v>
      </c>
      <c r="B861" s="5" t="s">
        <v>502</v>
      </c>
      <c r="C861" s="5" t="s">
        <v>26</v>
      </c>
    </row>
    <row r="862" spans="1:3" x14ac:dyDescent="0.25">
      <c r="A862" s="3">
        <v>43992</v>
      </c>
      <c r="B862" s="5" t="s">
        <v>649</v>
      </c>
      <c r="C862" s="5" t="s">
        <v>26</v>
      </c>
    </row>
    <row r="863" spans="1:3" x14ac:dyDescent="0.25">
      <c r="A863" s="3">
        <v>43993</v>
      </c>
      <c r="B863" s="5" t="s">
        <v>650</v>
      </c>
      <c r="C863" s="5" t="s">
        <v>26</v>
      </c>
    </row>
    <row r="864" spans="1:3" x14ac:dyDescent="0.25">
      <c r="A864" s="3">
        <v>43994</v>
      </c>
      <c r="B864" s="5" t="s">
        <v>114</v>
      </c>
      <c r="C864" s="5" t="s">
        <v>26</v>
      </c>
    </row>
    <row r="865" spans="1:3" x14ac:dyDescent="0.25">
      <c r="A865" s="3">
        <v>43997</v>
      </c>
      <c r="B865" s="5" t="s">
        <v>651</v>
      </c>
      <c r="C865" s="5" t="s">
        <v>26</v>
      </c>
    </row>
    <row r="866" spans="1:3" x14ac:dyDescent="0.25">
      <c r="A866" s="3">
        <v>43998</v>
      </c>
      <c r="B866" s="5" t="s">
        <v>652</v>
      </c>
      <c r="C866" s="5" t="s">
        <v>26</v>
      </c>
    </row>
    <row r="867" spans="1:3" x14ac:dyDescent="0.25">
      <c r="A867" s="3">
        <v>43999</v>
      </c>
      <c r="B867" s="5" t="s">
        <v>653</v>
      </c>
      <c r="C867" s="5" t="s">
        <v>26</v>
      </c>
    </row>
    <row r="868" spans="1:3" x14ac:dyDescent="0.25">
      <c r="A868" s="3">
        <v>44000</v>
      </c>
      <c r="B868" s="5" t="s">
        <v>445</v>
      </c>
      <c r="C868" s="5" t="s">
        <v>26</v>
      </c>
    </row>
    <row r="869" spans="1:3" x14ac:dyDescent="0.25">
      <c r="A869" s="3">
        <v>44001</v>
      </c>
      <c r="B869" s="5" t="s">
        <v>654</v>
      </c>
      <c r="C869" s="5" t="s">
        <v>26</v>
      </c>
    </row>
    <row r="870" spans="1:3" x14ac:dyDescent="0.25">
      <c r="A870" s="3">
        <v>44004</v>
      </c>
      <c r="B870" s="5" t="s">
        <v>655</v>
      </c>
      <c r="C870" s="5" t="s">
        <v>26</v>
      </c>
    </row>
    <row r="871" spans="1:3" x14ac:dyDescent="0.25">
      <c r="A871" s="3">
        <v>44005</v>
      </c>
      <c r="B871" s="5" t="s">
        <v>656</v>
      </c>
      <c r="C871" s="5" t="s">
        <v>26</v>
      </c>
    </row>
    <row r="872" spans="1:3" x14ac:dyDescent="0.25">
      <c r="A872" s="3">
        <v>44006</v>
      </c>
      <c r="B872" s="5" t="s">
        <v>657</v>
      </c>
      <c r="C872" s="5" t="s">
        <v>26</v>
      </c>
    </row>
    <row r="873" spans="1:3" x14ac:dyDescent="0.25">
      <c r="A873" s="3">
        <v>44007</v>
      </c>
      <c r="B873" s="5" t="s">
        <v>658</v>
      </c>
      <c r="C873" s="5" t="s">
        <v>26</v>
      </c>
    </row>
    <row r="874" spans="1:3" x14ac:dyDescent="0.25">
      <c r="A874" s="3">
        <v>44008</v>
      </c>
      <c r="B874" s="5" t="s">
        <v>659</v>
      </c>
      <c r="C874" s="5" t="s">
        <v>26</v>
      </c>
    </row>
    <row r="875" spans="1:3" x14ac:dyDescent="0.25">
      <c r="A875" s="3">
        <v>44011</v>
      </c>
      <c r="B875" s="5" t="s">
        <v>660</v>
      </c>
      <c r="C875" s="5" t="s">
        <v>26</v>
      </c>
    </row>
    <row r="876" spans="1:3" x14ac:dyDescent="0.25">
      <c r="A876" s="3">
        <v>44012</v>
      </c>
      <c r="B876" s="5" t="s">
        <v>661</v>
      </c>
      <c r="C876" s="5" t="s">
        <v>26</v>
      </c>
    </row>
    <row r="877" spans="1:3" x14ac:dyDescent="0.25">
      <c r="A877" s="3">
        <v>44014</v>
      </c>
      <c r="B877" s="5" t="s">
        <v>662</v>
      </c>
      <c r="C877" s="5" t="s">
        <v>26</v>
      </c>
    </row>
    <row r="878" spans="1:3" x14ac:dyDescent="0.25">
      <c r="A878" s="3">
        <v>44015</v>
      </c>
      <c r="B878" s="5" t="s">
        <v>663</v>
      </c>
      <c r="C878" s="5" t="s">
        <v>26</v>
      </c>
    </row>
    <row r="879" spans="1:3" x14ac:dyDescent="0.25">
      <c r="A879" s="3">
        <v>44018</v>
      </c>
      <c r="B879" s="5" t="s">
        <v>664</v>
      </c>
      <c r="C879" s="5" t="s">
        <v>26</v>
      </c>
    </row>
    <row r="880" spans="1:3" x14ac:dyDescent="0.25">
      <c r="A880" s="3">
        <v>44019</v>
      </c>
      <c r="B880" s="5" t="s">
        <v>665</v>
      </c>
      <c r="C880" s="5" t="s">
        <v>26</v>
      </c>
    </row>
    <row r="881" spans="1:3" x14ac:dyDescent="0.25">
      <c r="A881" s="3">
        <v>44020</v>
      </c>
      <c r="B881" s="5" t="s">
        <v>666</v>
      </c>
      <c r="C881" s="5" t="s">
        <v>26</v>
      </c>
    </row>
    <row r="882" spans="1:3" x14ac:dyDescent="0.25">
      <c r="A882" s="3">
        <v>44021</v>
      </c>
      <c r="B882" s="5" t="s">
        <v>653</v>
      </c>
      <c r="C882" s="5" t="s">
        <v>26</v>
      </c>
    </row>
    <row r="883" spans="1:3" x14ac:dyDescent="0.25">
      <c r="A883" s="3">
        <v>44022</v>
      </c>
      <c r="B883" s="5" t="s">
        <v>667</v>
      </c>
      <c r="C883" s="5" t="s">
        <v>26</v>
      </c>
    </row>
    <row r="884" spans="1:3" x14ac:dyDescent="0.25">
      <c r="A884" s="3">
        <v>44025</v>
      </c>
      <c r="B884" s="5" t="s">
        <v>668</v>
      </c>
      <c r="C884" s="5" t="s">
        <v>26</v>
      </c>
    </row>
    <row r="885" spans="1:3" x14ac:dyDescent="0.25">
      <c r="A885" s="3">
        <v>44026</v>
      </c>
      <c r="B885" s="5" t="s">
        <v>669</v>
      </c>
      <c r="C885" s="5" t="s">
        <v>26</v>
      </c>
    </row>
    <row r="886" spans="1:3" x14ac:dyDescent="0.25">
      <c r="A886" s="3">
        <v>44027</v>
      </c>
      <c r="B886" s="5" t="s">
        <v>670</v>
      </c>
      <c r="C886" s="5" t="s">
        <v>26</v>
      </c>
    </row>
    <row r="887" spans="1:3" x14ac:dyDescent="0.25">
      <c r="A887" s="3">
        <v>44028</v>
      </c>
      <c r="B887" s="5" t="s">
        <v>664</v>
      </c>
      <c r="C887" s="5" t="s">
        <v>26</v>
      </c>
    </row>
    <row r="888" spans="1:3" x14ac:dyDescent="0.25">
      <c r="A888" s="3">
        <v>44029</v>
      </c>
      <c r="B888" s="5" t="s">
        <v>671</v>
      </c>
      <c r="C888" s="5" t="s">
        <v>26</v>
      </c>
    </row>
    <row r="889" spans="1:3" x14ac:dyDescent="0.25">
      <c r="A889" s="3">
        <v>44032</v>
      </c>
      <c r="B889" s="5" t="s">
        <v>664</v>
      </c>
      <c r="C889" s="5" t="s">
        <v>26</v>
      </c>
    </row>
    <row r="890" spans="1:3" x14ac:dyDescent="0.25">
      <c r="A890" s="3">
        <v>44033</v>
      </c>
      <c r="B890" s="5" t="s">
        <v>121</v>
      </c>
      <c r="C890" s="5" t="s">
        <v>26</v>
      </c>
    </row>
    <row r="891" spans="1:3" x14ac:dyDescent="0.25">
      <c r="A891" s="3">
        <v>44034</v>
      </c>
      <c r="B891" s="5" t="s">
        <v>477</v>
      </c>
      <c r="C891" s="5" t="s">
        <v>26</v>
      </c>
    </row>
    <row r="892" spans="1:3" x14ac:dyDescent="0.25">
      <c r="A892" s="3">
        <v>44035</v>
      </c>
      <c r="B892" s="5" t="s">
        <v>590</v>
      </c>
      <c r="C892" s="5" t="s">
        <v>26</v>
      </c>
    </row>
    <row r="893" spans="1:3" x14ac:dyDescent="0.25">
      <c r="A893" s="3">
        <v>44036</v>
      </c>
      <c r="B893" s="5" t="s">
        <v>500</v>
      </c>
      <c r="C893" s="5" t="s">
        <v>26</v>
      </c>
    </row>
    <row r="894" spans="1:3" x14ac:dyDescent="0.25">
      <c r="A894" s="3">
        <v>44039</v>
      </c>
      <c r="B894" s="5" t="s">
        <v>481</v>
      </c>
      <c r="C894" s="5" t="s">
        <v>26</v>
      </c>
    </row>
    <row r="895" spans="1:3" x14ac:dyDescent="0.25">
      <c r="A895" s="3">
        <v>44040</v>
      </c>
      <c r="B895" s="5" t="s">
        <v>81</v>
      </c>
      <c r="C895" s="5" t="s">
        <v>26</v>
      </c>
    </row>
    <row r="896" spans="1:3" x14ac:dyDescent="0.25">
      <c r="A896" s="3">
        <v>44041</v>
      </c>
      <c r="B896" s="5" t="s">
        <v>78</v>
      </c>
      <c r="C896" s="5" t="s">
        <v>26</v>
      </c>
    </row>
    <row r="897" spans="1:3" x14ac:dyDescent="0.25">
      <c r="A897" s="3">
        <v>44042</v>
      </c>
      <c r="B897" s="5" t="s">
        <v>672</v>
      </c>
      <c r="C897" s="5" t="s">
        <v>26</v>
      </c>
    </row>
    <row r="898" spans="1:3" x14ac:dyDescent="0.25">
      <c r="A898" s="3">
        <v>44043</v>
      </c>
      <c r="B898" s="5" t="s">
        <v>66</v>
      </c>
      <c r="C898" s="5" t="s">
        <v>26</v>
      </c>
    </row>
    <row r="899" spans="1:3" x14ac:dyDescent="0.25">
      <c r="A899" s="3">
        <v>44047</v>
      </c>
      <c r="B899" s="5" t="s">
        <v>673</v>
      </c>
      <c r="C899" s="5" t="s">
        <v>26</v>
      </c>
    </row>
    <row r="900" spans="1:3" x14ac:dyDescent="0.25">
      <c r="A900" s="3">
        <v>44048</v>
      </c>
      <c r="B900" s="5" t="s">
        <v>674</v>
      </c>
      <c r="C900" s="5" t="s">
        <v>26</v>
      </c>
    </row>
    <row r="901" spans="1:3" x14ac:dyDescent="0.25">
      <c r="A901" s="3">
        <v>44049</v>
      </c>
      <c r="B901" s="5" t="s">
        <v>485</v>
      </c>
      <c r="C901" s="5" t="s">
        <v>26</v>
      </c>
    </row>
    <row r="902" spans="1:3" x14ac:dyDescent="0.25">
      <c r="A902" s="3">
        <v>44050</v>
      </c>
      <c r="B902" s="5" t="s">
        <v>95</v>
      </c>
      <c r="C902" s="5" t="s">
        <v>26</v>
      </c>
    </row>
    <row r="903" spans="1:3" x14ac:dyDescent="0.25">
      <c r="A903" s="3">
        <v>44053</v>
      </c>
      <c r="B903" s="5" t="s">
        <v>497</v>
      </c>
      <c r="C903" s="5" t="s">
        <v>26</v>
      </c>
    </row>
    <row r="904" spans="1:3" x14ac:dyDescent="0.25">
      <c r="A904" s="3">
        <v>44054</v>
      </c>
      <c r="B904" s="5" t="s">
        <v>40</v>
      </c>
      <c r="C904" s="5" t="s">
        <v>26</v>
      </c>
    </row>
    <row r="905" spans="1:3" x14ac:dyDescent="0.25">
      <c r="A905" s="3">
        <v>44055</v>
      </c>
      <c r="B905" s="5" t="s">
        <v>587</v>
      </c>
      <c r="C905" s="5" t="s">
        <v>26</v>
      </c>
    </row>
    <row r="906" spans="1:3" x14ac:dyDescent="0.25">
      <c r="A906" s="3">
        <v>44056</v>
      </c>
      <c r="B906" s="5" t="s">
        <v>536</v>
      </c>
      <c r="C906" s="5" t="s">
        <v>26</v>
      </c>
    </row>
    <row r="907" spans="1:3" x14ac:dyDescent="0.25">
      <c r="A907" s="3">
        <v>44057</v>
      </c>
      <c r="B907" s="5" t="s">
        <v>32</v>
      </c>
      <c r="C907" s="5" t="s">
        <v>26</v>
      </c>
    </row>
    <row r="908" spans="1:3" x14ac:dyDescent="0.25">
      <c r="A908" s="3">
        <v>44060</v>
      </c>
      <c r="B908" s="5" t="s">
        <v>675</v>
      </c>
      <c r="C908" s="5" t="s">
        <v>26</v>
      </c>
    </row>
    <row r="909" spans="1:3" x14ac:dyDescent="0.25">
      <c r="A909" s="3">
        <v>44061</v>
      </c>
      <c r="B909" s="5" t="s">
        <v>676</v>
      </c>
      <c r="C909" s="5" t="s">
        <v>26</v>
      </c>
    </row>
    <row r="910" spans="1:3" x14ac:dyDescent="0.25">
      <c r="A910" s="3">
        <v>44062</v>
      </c>
      <c r="B910" s="5" t="s">
        <v>363</v>
      </c>
      <c r="C910" s="5" t="s">
        <v>26</v>
      </c>
    </row>
    <row r="911" spans="1:3" x14ac:dyDescent="0.25">
      <c r="A911" s="3">
        <v>44063</v>
      </c>
      <c r="B911" s="5" t="s">
        <v>474</v>
      </c>
      <c r="C911" s="5" t="s">
        <v>26</v>
      </c>
    </row>
    <row r="912" spans="1:3" x14ac:dyDescent="0.25">
      <c r="A912" s="3">
        <v>44064</v>
      </c>
      <c r="B912" s="5" t="s">
        <v>428</v>
      </c>
      <c r="C912" s="5" t="s">
        <v>26</v>
      </c>
    </row>
    <row r="913" spans="1:3" x14ac:dyDescent="0.25">
      <c r="A913" s="3">
        <v>44067</v>
      </c>
      <c r="B913" s="5" t="s">
        <v>675</v>
      </c>
      <c r="C913" s="5" t="s">
        <v>26</v>
      </c>
    </row>
    <row r="914" spans="1:3" x14ac:dyDescent="0.25">
      <c r="A914" s="3">
        <v>44068</v>
      </c>
      <c r="B914" s="5" t="s">
        <v>525</v>
      </c>
      <c r="C914" s="5" t="s">
        <v>26</v>
      </c>
    </row>
    <row r="915" spans="1:3" x14ac:dyDescent="0.25">
      <c r="A915" s="3">
        <v>44069</v>
      </c>
      <c r="B915" s="5" t="s">
        <v>549</v>
      </c>
      <c r="C915" s="5" t="s">
        <v>26</v>
      </c>
    </row>
    <row r="916" spans="1:3" x14ac:dyDescent="0.25">
      <c r="A916" s="3">
        <v>44070</v>
      </c>
      <c r="B916" s="5" t="s">
        <v>357</v>
      </c>
      <c r="C916" s="5" t="s">
        <v>26</v>
      </c>
    </row>
    <row r="917" spans="1:3" x14ac:dyDescent="0.25">
      <c r="A917" s="3">
        <v>44071</v>
      </c>
      <c r="B917" s="5" t="s">
        <v>359</v>
      </c>
      <c r="C917" s="5" t="s">
        <v>26</v>
      </c>
    </row>
    <row r="918" spans="1:3" x14ac:dyDescent="0.25">
      <c r="A918" s="3">
        <v>44074</v>
      </c>
      <c r="B918" s="5" t="s">
        <v>677</v>
      </c>
      <c r="C918" s="5" t="s">
        <v>26</v>
      </c>
    </row>
    <row r="919" spans="1:3" x14ac:dyDescent="0.25">
      <c r="A919" s="3">
        <v>44075</v>
      </c>
      <c r="B919" s="5" t="s">
        <v>55</v>
      </c>
      <c r="C919" s="5" t="s">
        <v>26</v>
      </c>
    </row>
    <row r="920" spans="1:3" x14ac:dyDescent="0.25">
      <c r="A920" s="3">
        <v>44076</v>
      </c>
      <c r="B920" s="5" t="s">
        <v>582</v>
      </c>
      <c r="C920" s="5" t="s">
        <v>26</v>
      </c>
    </row>
    <row r="921" spans="1:3" x14ac:dyDescent="0.25">
      <c r="A921" s="3">
        <v>44077</v>
      </c>
      <c r="B921" s="5" t="s">
        <v>44</v>
      </c>
      <c r="C921" s="5" t="s">
        <v>26</v>
      </c>
    </row>
    <row r="922" spans="1:3" x14ac:dyDescent="0.25">
      <c r="A922" s="3">
        <v>44078</v>
      </c>
      <c r="B922" s="5" t="s">
        <v>678</v>
      </c>
      <c r="C922" s="5" t="s">
        <v>26</v>
      </c>
    </row>
    <row r="923" spans="1:3" x14ac:dyDescent="0.25">
      <c r="A923" s="3">
        <v>44082</v>
      </c>
      <c r="B923" s="5" t="s">
        <v>432</v>
      </c>
      <c r="C923" s="5" t="s">
        <v>26</v>
      </c>
    </row>
    <row r="924" spans="1:3" x14ac:dyDescent="0.25">
      <c r="A924" s="3">
        <v>44083</v>
      </c>
      <c r="B924" s="5" t="s">
        <v>473</v>
      </c>
      <c r="C924" s="5" t="s">
        <v>26</v>
      </c>
    </row>
    <row r="925" spans="1:3" x14ac:dyDescent="0.25">
      <c r="A925" s="3">
        <v>44084</v>
      </c>
      <c r="B925" s="5" t="s">
        <v>679</v>
      </c>
      <c r="C925" s="5" t="s">
        <v>26</v>
      </c>
    </row>
    <row r="926" spans="1:3" x14ac:dyDescent="0.25">
      <c r="A926" s="3">
        <v>44085</v>
      </c>
      <c r="B926" s="5" t="s">
        <v>680</v>
      </c>
      <c r="C926" s="5" t="s">
        <v>26</v>
      </c>
    </row>
    <row r="927" spans="1:3" x14ac:dyDescent="0.25">
      <c r="A927" s="3">
        <v>44088</v>
      </c>
      <c r="B927" s="5" t="s">
        <v>681</v>
      </c>
      <c r="C927" s="5" t="s">
        <v>26</v>
      </c>
    </row>
    <row r="928" spans="1:3" x14ac:dyDescent="0.25">
      <c r="A928" s="3">
        <v>44089</v>
      </c>
      <c r="B928" s="5" t="s">
        <v>565</v>
      </c>
      <c r="C928" s="5" t="s">
        <v>26</v>
      </c>
    </row>
    <row r="929" spans="1:3" x14ac:dyDescent="0.25">
      <c r="A929" s="3">
        <v>44090</v>
      </c>
      <c r="B929" s="5" t="s">
        <v>354</v>
      </c>
      <c r="C929" s="5" t="s">
        <v>26</v>
      </c>
    </row>
    <row r="930" spans="1:3" x14ac:dyDescent="0.25">
      <c r="A930" s="3">
        <v>44091</v>
      </c>
      <c r="B930" s="5" t="s">
        <v>682</v>
      </c>
      <c r="C930" s="5" t="s">
        <v>26</v>
      </c>
    </row>
    <row r="931" spans="1:3" x14ac:dyDescent="0.25">
      <c r="A931" s="3">
        <v>44092</v>
      </c>
      <c r="B931" s="5" t="s">
        <v>680</v>
      </c>
      <c r="C931" s="5" t="s">
        <v>26</v>
      </c>
    </row>
    <row r="932" spans="1:3" x14ac:dyDescent="0.25">
      <c r="A932" s="3">
        <v>44095</v>
      </c>
      <c r="B932" s="5" t="s">
        <v>452</v>
      </c>
      <c r="C932" s="5" t="s">
        <v>26</v>
      </c>
    </row>
    <row r="933" spans="1:3" x14ac:dyDescent="0.25">
      <c r="A933" s="3">
        <v>44096</v>
      </c>
      <c r="B933" s="5" t="s">
        <v>84</v>
      </c>
      <c r="C933" s="5" t="s">
        <v>26</v>
      </c>
    </row>
    <row r="934" spans="1:3" x14ac:dyDescent="0.25">
      <c r="A934" s="3">
        <v>44097</v>
      </c>
      <c r="B934" s="5" t="s">
        <v>76</v>
      </c>
      <c r="C934" s="5" t="s">
        <v>26</v>
      </c>
    </row>
    <row r="935" spans="1:3" x14ac:dyDescent="0.25">
      <c r="A935" s="3">
        <v>44098</v>
      </c>
      <c r="B935" s="5" t="s">
        <v>80</v>
      </c>
      <c r="C935" s="5" t="s">
        <v>26</v>
      </c>
    </row>
    <row r="936" spans="1:3" x14ac:dyDescent="0.25">
      <c r="A936" s="3">
        <v>44099</v>
      </c>
      <c r="B936" s="5" t="s">
        <v>683</v>
      </c>
      <c r="C936" s="5" t="s">
        <v>26</v>
      </c>
    </row>
    <row r="937" spans="1:3" x14ac:dyDescent="0.25">
      <c r="A937" s="3">
        <v>44102</v>
      </c>
      <c r="B937" s="5" t="s">
        <v>481</v>
      </c>
      <c r="C937" s="5" t="s">
        <v>26</v>
      </c>
    </row>
    <row r="938" spans="1:3" x14ac:dyDescent="0.25">
      <c r="A938" s="3">
        <v>44103</v>
      </c>
      <c r="B938" s="5" t="s">
        <v>684</v>
      </c>
      <c r="C938" s="5" t="s">
        <v>26</v>
      </c>
    </row>
    <row r="939" spans="1:3" x14ac:dyDescent="0.25">
      <c r="A939" s="3">
        <v>44104</v>
      </c>
      <c r="B939" s="5" t="s">
        <v>685</v>
      </c>
      <c r="C939" s="5" t="s">
        <v>26</v>
      </c>
    </row>
    <row r="940" spans="1:3" x14ac:dyDescent="0.25">
      <c r="A940" s="3">
        <v>44105</v>
      </c>
      <c r="B940" s="5" t="s">
        <v>485</v>
      </c>
      <c r="C940" s="5" t="s">
        <v>26</v>
      </c>
    </row>
    <row r="941" spans="1:3" x14ac:dyDescent="0.25">
      <c r="A941" s="3">
        <v>44106</v>
      </c>
      <c r="B941" s="5" t="s">
        <v>84</v>
      </c>
      <c r="C941" s="5" t="s">
        <v>26</v>
      </c>
    </row>
    <row r="942" spans="1:3" x14ac:dyDescent="0.25">
      <c r="A942" s="3">
        <v>44109</v>
      </c>
      <c r="B942" s="5" t="s">
        <v>455</v>
      </c>
      <c r="C942" s="5" t="s">
        <v>26</v>
      </c>
    </row>
    <row r="943" spans="1:3" x14ac:dyDescent="0.25">
      <c r="A943" s="3">
        <v>44110</v>
      </c>
      <c r="B943" s="5" t="s">
        <v>686</v>
      </c>
      <c r="C943" s="5" t="s">
        <v>26</v>
      </c>
    </row>
    <row r="944" spans="1:3" x14ac:dyDescent="0.25">
      <c r="A944" s="3">
        <v>44111</v>
      </c>
      <c r="B944" s="5" t="s">
        <v>93</v>
      </c>
      <c r="C944" s="5" t="s">
        <v>26</v>
      </c>
    </row>
    <row r="945" spans="1:3" x14ac:dyDescent="0.25">
      <c r="A945" s="3">
        <v>44112</v>
      </c>
      <c r="B945" s="5" t="s">
        <v>133</v>
      </c>
      <c r="C945" s="5" t="s">
        <v>26</v>
      </c>
    </row>
    <row r="946" spans="1:3" x14ac:dyDescent="0.25">
      <c r="A946" s="3">
        <v>44113</v>
      </c>
      <c r="B946" s="5" t="s">
        <v>380</v>
      </c>
      <c r="C946" s="5" t="s">
        <v>26</v>
      </c>
    </row>
    <row r="947" spans="1:3" x14ac:dyDescent="0.25">
      <c r="A947" s="3">
        <v>44117</v>
      </c>
      <c r="B947" s="5" t="s">
        <v>420</v>
      </c>
      <c r="C947" s="5" t="s">
        <v>26</v>
      </c>
    </row>
    <row r="948" spans="1:3" x14ac:dyDescent="0.25">
      <c r="A948" s="3">
        <v>44118</v>
      </c>
      <c r="B948" s="5" t="s">
        <v>687</v>
      </c>
      <c r="C948" s="5" t="s">
        <v>26</v>
      </c>
    </row>
    <row r="949" spans="1:3" x14ac:dyDescent="0.25">
      <c r="A949" s="3">
        <v>44119</v>
      </c>
      <c r="B949" s="5" t="s">
        <v>430</v>
      </c>
      <c r="C949" s="5" t="s">
        <v>26</v>
      </c>
    </row>
    <row r="950" spans="1:3" x14ac:dyDescent="0.25">
      <c r="A950" s="3">
        <v>44120</v>
      </c>
      <c r="B950" s="5" t="s">
        <v>465</v>
      </c>
      <c r="C950" s="5" t="s">
        <v>26</v>
      </c>
    </row>
    <row r="951" spans="1:3" x14ac:dyDescent="0.25">
      <c r="A951" s="3">
        <v>44123</v>
      </c>
      <c r="B951" s="5" t="s">
        <v>688</v>
      </c>
      <c r="C951" s="5" t="s">
        <v>26</v>
      </c>
    </row>
    <row r="952" spans="1:3" x14ac:dyDescent="0.25">
      <c r="A952" s="3">
        <v>44124</v>
      </c>
      <c r="B952" s="5" t="s">
        <v>382</v>
      </c>
      <c r="C952" s="5" t="s">
        <v>26</v>
      </c>
    </row>
    <row r="953" spans="1:3" x14ac:dyDescent="0.25">
      <c r="A953" s="3">
        <v>44125</v>
      </c>
      <c r="B953" s="5" t="s">
        <v>574</v>
      </c>
      <c r="C953" s="5" t="s">
        <v>26</v>
      </c>
    </row>
    <row r="954" spans="1:3" x14ac:dyDescent="0.25">
      <c r="A954" s="3">
        <v>44126</v>
      </c>
      <c r="B954" s="5" t="s">
        <v>368</v>
      </c>
      <c r="C954" s="5" t="s">
        <v>26</v>
      </c>
    </row>
    <row r="955" spans="1:3" x14ac:dyDescent="0.25">
      <c r="A955" s="3">
        <v>44127</v>
      </c>
      <c r="B955" s="5" t="s">
        <v>584</v>
      </c>
      <c r="C955" s="5" t="s">
        <v>26</v>
      </c>
    </row>
    <row r="956" spans="1:3" x14ac:dyDescent="0.25">
      <c r="A956" s="3">
        <v>44130</v>
      </c>
      <c r="B956" s="5" t="s">
        <v>556</v>
      </c>
      <c r="C956" s="5" t="s">
        <v>26</v>
      </c>
    </row>
    <row r="957" spans="1:3" x14ac:dyDescent="0.25">
      <c r="A957" s="3">
        <v>44131</v>
      </c>
      <c r="B957" s="5" t="s">
        <v>392</v>
      </c>
      <c r="C957" s="5" t="s">
        <v>26</v>
      </c>
    </row>
    <row r="958" spans="1:3" x14ac:dyDescent="0.25">
      <c r="A958" s="3">
        <v>44132</v>
      </c>
      <c r="B958" s="5" t="s">
        <v>431</v>
      </c>
      <c r="C958" s="5" t="s">
        <v>26</v>
      </c>
    </row>
    <row r="959" spans="1:3" x14ac:dyDescent="0.25">
      <c r="A959" s="3">
        <v>44133</v>
      </c>
      <c r="B959" s="5" t="s">
        <v>90</v>
      </c>
      <c r="C959" s="5" t="s">
        <v>26</v>
      </c>
    </row>
    <row r="960" spans="1:3" x14ac:dyDescent="0.25">
      <c r="A960" s="3">
        <v>44134</v>
      </c>
      <c r="B960" s="5" t="s">
        <v>689</v>
      </c>
      <c r="C960" s="5" t="s">
        <v>26</v>
      </c>
    </row>
    <row r="961" spans="1:3" x14ac:dyDescent="0.25">
      <c r="A961" s="3">
        <v>44137</v>
      </c>
      <c r="B961" s="5" t="s">
        <v>540</v>
      </c>
      <c r="C961" s="5" t="s">
        <v>26</v>
      </c>
    </row>
    <row r="962" spans="1:3" x14ac:dyDescent="0.25">
      <c r="A962" s="3">
        <v>44138</v>
      </c>
      <c r="B962" s="5" t="s">
        <v>475</v>
      </c>
      <c r="C962" s="5" t="s">
        <v>26</v>
      </c>
    </row>
    <row r="963" spans="1:3" x14ac:dyDescent="0.25">
      <c r="A963" s="3">
        <v>44139</v>
      </c>
      <c r="B963" s="5" t="s">
        <v>382</v>
      </c>
      <c r="C963" s="5" t="s">
        <v>26</v>
      </c>
    </row>
    <row r="964" spans="1:3" x14ac:dyDescent="0.25">
      <c r="A964" s="3">
        <v>44140</v>
      </c>
      <c r="B964" s="5" t="s">
        <v>579</v>
      </c>
      <c r="C964" s="5" t="s">
        <v>26</v>
      </c>
    </row>
    <row r="965" spans="1:3" x14ac:dyDescent="0.25">
      <c r="A965" s="3">
        <v>44141</v>
      </c>
      <c r="B965" s="5" t="s">
        <v>531</v>
      </c>
      <c r="C965" s="5" t="s">
        <v>26</v>
      </c>
    </row>
    <row r="966" spans="1:3" x14ac:dyDescent="0.25">
      <c r="A966" s="3">
        <v>44144</v>
      </c>
      <c r="B966" s="5" t="s">
        <v>576</v>
      </c>
      <c r="C966" s="5" t="s">
        <v>26</v>
      </c>
    </row>
    <row r="967" spans="1:3" x14ac:dyDescent="0.25">
      <c r="A967" s="3">
        <v>44145</v>
      </c>
      <c r="B967" s="5" t="s">
        <v>373</v>
      </c>
      <c r="C967" s="5" t="s">
        <v>26</v>
      </c>
    </row>
    <row r="968" spans="1:3" x14ac:dyDescent="0.25">
      <c r="A968" s="3">
        <v>44147</v>
      </c>
      <c r="B968" s="5" t="s">
        <v>44</v>
      </c>
      <c r="C968" s="5" t="s">
        <v>26</v>
      </c>
    </row>
    <row r="969" spans="1:3" x14ac:dyDescent="0.25">
      <c r="A969" s="3">
        <v>44148</v>
      </c>
      <c r="B969" s="5" t="s">
        <v>690</v>
      </c>
      <c r="C969" s="5" t="s">
        <v>26</v>
      </c>
    </row>
    <row r="970" spans="1:3" x14ac:dyDescent="0.25">
      <c r="A970" s="3">
        <v>44151</v>
      </c>
      <c r="B970" s="5" t="s">
        <v>691</v>
      </c>
      <c r="C970" s="5" t="s">
        <v>26</v>
      </c>
    </row>
    <row r="971" spans="1:3" x14ac:dyDescent="0.25">
      <c r="A971" s="3">
        <v>44152</v>
      </c>
      <c r="B971" s="5" t="s">
        <v>558</v>
      </c>
      <c r="C971" s="5" t="s">
        <v>26</v>
      </c>
    </row>
    <row r="972" spans="1:3" x14ac:dyDescent="0.25">
      <c r="A972" s="3">
        <v>44153</v>
      </c>
      <c r="B972" s="5" t="s">
        <v>385</v>
      </c>
      <c r="C972" s="5" t="s">
        <v>26</v>
      </c>
    </row>
    <row r="973" spans="1:3" x14ac:dyDescent="0.25">
      <c r="A973" s="3">
        <v>44154</v>
      </c>
      <c r="B973" s="5" t="s">
        <v>692</v>
      </c>
      <c r="C973" s="5" t="s">
        <v>26</v>
      </c>
    </row>
    <row r="974" spans="1:3" x14ac:dyDescent="0.25">
      <c r="A974" s="3">
        <v>44155</v>
      </c>
      <c r="B974" s="5" t="s">
        <v>530</v>
      </c>
      <c r="C974" s="5" t="s">
        <v>26</v>
      </c>
    </row>
    <row r="975" spans="1:3" x14ac:dyDescent="0.25">
      <c r="A975" s="3">
        <v>44158</v>
      </c>
      <c r="B975" s="5" t="s">
        <v>53</v>
      </c>
      <c r="C975" s="5" t="s">
        <v>26</v>
      </c>
    </row>
    <row r="976" spans="1:3" x14ac:dyDescent="0.25">
      <c r="A976" s="3">
        <v>44159</v>
      </c>
      <c r="B976" s="5" t="s">
        <v>395</v>
      </c>
      <c r="C976" s="5" t="s">
        <v>26</v>
      </c>
    </row>
    <row r="977" spans="1:3" x14ac:dyDescent="0.25">
      <c r="A977" s="3">
        <v>44160</v>
      </c>
      <c r="B977" s="5" t="s">
        <v>693</v>
      </c>
      <c r="C977" s="5" t="s">
        <v>26</v>
      </c>
    </row>
    <row r="978" spans="1:3" x14ac:dyDescent="0.25">
      <c r="A978" s="3">
        <v>44161</v>
      </c>
      <c r="B978" s="5" t="s">
        <v>694</v>
      </c>
      <c r="C978" s="5" t="s">
        <v>26</v>
      </c>
    </row>
    <row r="979" spans="1:3" x14ac:dyDescent="0.25">
      <c r="A979" s="3">
        <v>44162</v>
      </c>
      <c r="B979" s="5" t="s">
        <v>695</v>
      </c>
      <c r="C979" s="5" t="s">
        <v>26</v>
      </c>
    </row>
    <row r="980" spans="1:3" x14ac:dyDescent="0.25">
      <c r="A980" s="3">
        <v>44165</v>
      </c>
      <c r="B980" s="5" t="s">
        <v>409</v>
      </c>
      <c r="C980" s="5" t="s">
        <v>26</v>
      </c>
    </row>
    <row r="981" spans="1:3" x14ac:dyDescent="0.25">
      <c r="A981" s="3">
        <v>44166</v>
      </c>
      <c r="B981" s="5" t="s">
        <v>696</v>
      </c>
      <c r="C981" s="5" t="s">
        <v>26</v>
      </c>
    </row>
    <row r="982" spans="1:3" x14ac:dyDescent="0.25">
      <c r="A982" s="3">
        <v>44167</v>
      </c>
      <c r="B982" s="5" t="s">
        <v>697</v>
      </c>
      <c r="C982" s="5" t="s">
        <v>26</v>
      </c>
    </row>
    <row r="983" spans="1:3" x14ac:dyDescent="0.25">
      <c r="A983" s="3">
        <v>44168</v>
      </c>
      <c r="B983" s="5" t="s">
        <v>331</v>
      </c>
      <c r="C983" s="5" t="s">
        <v>26</v>
      </c>
    </row>
    <row r="984" spans="1:3" x14ac:dyDescent="0.25">
      <c r="A984" s="3">
        <v>44169</v>
      </c>
      <c r="B984" s="5" t="s">
        <v>330</v>
      </c>
      <c r="C984" s="5" t="s">
        <v>26</v>
      </c>
    </row>
    <row r="985" spans="1:3" x14ac:dyDescent="0.25">
      <c r="A985" s="3">
        <v>44172</v>
      </c>
      <c r="B985" s="5" t="s">
        <v>330</v>
      </c>
      <c r="C985" s="5" t="s">
        <v>26</v>
      </c>
    </row>
    <row r="986" spans="1:3" x14ac:dyDescent="0.25">
      <c r="A986" s="3">
        <v>44173</v>
      </c>
      <c r="B986" s="5" t="s">
        <v>698</v>
      </c>
      <c r="C986" s="5" t="s">
        <v>26</v>
      </c>
    </row>
    <row r="987" spans="1:3" x14ac:dyDescent="0.25">
      <c r="A987" s="3">
        <v>44174</v>
      </c>
      <c r="B987" s="5" t="s">
        <v>404</v>
      </c>
      <c r="C987" s="5" t="s">
        <v>26</v>
      </c>
    </row>
    <row r="988" spans="1:3" x14ac:dyDescent="0.25">
      <c r="A988" s="3">
        <v>44175</v>
      </c>
      <c r="B988" s="5" t="s">
        <v>250</v>
      </c>
      <c r="C988" s="5" t="s">
        <v>26</v>
      </c>
    </row>
    <row r="989" spans="1:3" x14ac:dyDescent="0.25">
      <c r="A989" s="3">
        <v>44176</v>
      </c>
      <c r="B989" s="5" t="s">
        <v>699</v>
      </c>
      <c r="C989" s="5" t="s">
        <v>26</v>
      </c>
    </row>
    <row r="990" spans="1:3" x14ac:dyDescent="0.25">
      <c r="A990" s="3">
        <v>44179</v>
      </c>
      <c r="B990" s="5" t="s">
        <v>239</v>
      </c>
      <c r="C990" s="5" t="s">
        <v>26</v>
      </c>
    </row>
    <row r="991" spans="1:3" x14ac:dyDescent="0.25">
      <c r="A991" s="3">
        <v>44180</v>
      </c>
      <c r="B991" s="5" t="s">
        <v>700</v>
      </c>
      <c r="C991" s="5" t="s">
        <v>26</v>
      </c>
    </row>
    <row r="992" spans="1:3" x14ac:dyDescent="0.25">
      <c r="A992" s="3">
        <v>44181</v>
      </c>
      <c r="B992" s="5" t="s">
        <v>701</v>
      </c>
      <c r="C992" s="5" t="s">
        <v>26</v>
      </c>
    </row>
    <row r="993" spans="1:3" x14ac:dyDescent="0.25">
      <c r="A993" s="3">
        <v>44182</v>
      </c>
      <c r="B993" s="5" t="s">
        <v>702</v>
      </c>
      <c r="C993" s="5" t="s">
        <v>26</v>
      </c>
    </row>
    <row r="994" spans="1:3" x14ac:dyDescent="0.25">
      <c r="A994" s="3">
        <v>44183</v>
      </c>
      <c r="B994" s="5" t="s">
        <v>327</v>
      </c>
      <c r="C994" s="5" t="s">
        <v>26</v>
      </c>
    </row>
    <row r="995" spans="1:3" x14ac:dyDescent="0.25">
      <c r="A995" s="3">
        <v>44186</v>
      </c>
      <c r="B995" s="5" t="s">
        <v>703</v>
      </c>
      <c r="C995" s="5" t="s">
        <v>26</v>
      </c>
    </row>
    <row r="996" spans="1:3" x14ac:dyDescent="0.25">
      <c r="A996" s="3">
        <v>44187</v>
      </c>
      <c r="B996" s="5" t="s">
        <v>303</v>
      </c>
      <c r="C996" s="5" t="s">
        <v>26</v>
      </c>
    </row>
    <row r="997" spans="1:3" x14ac:dyDescent="0.25">
      <c r="A997" s="3">
        <v>44188</v>
      </c>
      <c r="B997" s="5" t="s">
        <v>304</v>
      </c>
      <c r="C997" s="5" t="s">
        <v>26</v>
      </c>
    </row>
    <row r="998" spans="1:3" x14ac:dyDescent="0.25">
      <c r="A998" s="3">
        <v>44189</v>
      </c>
      <c r="B998" s="5" t="s">
        <v>704</v>
      </c>
      <c r="C998" s="5" t="s">
        <v>26</v>
      </c>
    </row>
    <row r="999" spans="1:3" x14ac:dyDescent="0.25">
      <c r="A999" s="3">
        <v>44194</v>
      </c>
      <c r="B999" s="5" t="s">
        <v>705</v>
      </c>
      <c r="C999" s="5" t="s">
        <v>26</v>
      </c>
    </row>
    <row r="1000" spans="1:3" x14ac:dyDescent="0.25">
      <c r="A1000" s="3">
        <v>44195</v>
      </c>
      <c r="B1000" s="5" t="s">
        <v>699</v>
      </c>
      <c r="C1000" s="5" t="s">
        <v>26</v>
      </c>
    </row>
    <row r="1001" spans="1:3" x14ac:dyDescent="0.25">
      <c r="A1001" s="3">
        <v>44196</v>
      </c>
      <c r="B1001" s="5" t="s">
        <v>706</v>
      </c>
      <c r="C1001" s="5" t="s">
        <v>26</v>
      </c>
    </row>
    <row r="1002" spans="1:3" x14ac:dyDescent="0.25">
      <c r="A1002" s="3">
        <v>44200</v>
      </c>
      <c r="B1002" s="5" t="s">
        <v>707</v>
      </c>
      <c r="C1002" s="5" t="s">
        <v>26</v>
      </c>
    </row>
    <row r="1003" spans="1:3" x14ac:dyDescent="0.25">
      <c r="A1003" s="3">
        <v>44201</v>
      </c>
      <c r="B1003" s="5" t="s">
        <v>708</v>
      </c>
      <c r="C1003" s="5" t="s">
        <v>26</v>
      </c>
    </row>
    <row r="1004" spans="1:3" x14ac:dyDescent="0.25">
      <c r="A1004" s="3">
        <v>44202</v>
      </c>
      <c r="B1004" s="5" t="s">
        <v>167</v>
      </c>
      <c r="C1004" s="5" t="s">
        <v>26</v>
      </c>
    </row>
    <row r="1005" spans="1:3" x14ac:dyDescent="0.25">
      <c r="A1005" s="3">
        <v>44203</v>
      </c>
      <c r="B1005" s="5" t="s">
        <v>708</v>
      </c>
      <c r="C1005" s="5" t="s">
        <v>26</v>
      </c>
    </row>
    <row r="1006" spans="1:3" x14ac:dyDescent="0.25">
      <c r="A1006" s="3">
        <v>44204</v>
      </c>
      <c r="B1006" s="5" t="s">
        <v>165</v>
      </c>
      <c r="C1006" s="5" t="s">
        <v>26</v>
      </c>
    </row>
    <row r="1007" spans="1:3" x14ac:dyDescent="0.25">
      <c r="A1007" s="3">
        <v>44207</v>
      </c>
      <c r="B1007" s="5" t="s">
        <v>709</v>
      </c>
      <c r="C1007" s="5" t="s">
        <v>26</v>
      </c>
    </row>
    <row r="1008" spans="1:3" x14ac:dyDescent="0.25">
      <c r="A1008" s="3">
        <v>44208</v>
      </c>
      <c r="B1008" s="5" t="s">
        <v>221</v>
      </c>
      <c r="C1008" s="5" t="s">
        <v>26</v>
      </c>
    </row>
    <row r="1009" spans="1:3" x14ac:dyDescent="0.25">
      <c r="A1009" s="3">
        <v>44209</v>
      </c>
      <c r="B1009" s="5" t="s">
        <v>710</v>
      </c>
      <c r="C1009" s="5" t="s">
        <v>26</v>
      </c>
    </row>
    <row r="1010" spans="1:3" x14ac:dyDescent="0.25">
      <c r="A1010" s="3">
        <v>44210</v>
      </c>
      <c r="B1010" s="5" t="s">
        <v>711</v>
      </c>
      <c r="C1010" s="5" t="s">
        <v>26</v>
      </c>
    </row>
    <row r="1011" spans="1:3" x14ac:dyDescent="0.25">
      <c r="A1011" s="3">
        <v>44211</v>
      </c>
      <c r="B1011" s="5" t="s">
        <v>712</v>
      </c>
      <c r="C1011" s="5" t="s">
        <v>26</v>
      </c>
    </row>
    <row r="1012" spans="1:3" x14ac:dyDescent="0.25">
      <c r="A1012" s="3">
        <v>44214</v>
      </c>
      <c r="B1012" s="5" t="s">
        <v>713</v>
      </c>
      <c r="C1012" s="5" t="s">
        <v>26</v>
      </c>
    </row>
    <row r="1013" spans="1:3" x14ac:dyDescent="0.25">
      <c r="A1013" s="3">
        <v>44215</v>
      </c>
      <c r="B1013" s="5" t="s">
        <v>234</v>
      </c>
      <c r="C1013" s="5" t="s">
        <v>26</v>
      </c>
    </row>
    <row r="1014" spans="1:3" x14ac:dyDescent="0.25">
      <c r="A1014" s="3">
        <v>44216</v>
      </c>
      <c r="B1014" s="5" t="s">
        <v>714</v>
      </c>
      <c r="C1014" s="5" t="s">
        <v>26</v>
      </c>
    </row>
    <row r="1015" spans="1:3" x14ac:dyDescent="0.25">
      <c r="A1015" s="3">
        <v>44217</v>
      </c>
      <c r="B1015" s="5" t="s">
        <v>715</v>
      </c>
      <c r="C1015" s="5" t="s">
        <v>26</v>
      </c>
    </row>
    <row r="1016" spans="1:3" x14ac:dyDescent="0.25">
      <c r="A1016" s="3">
        <v>44218</v>
      </c>
      <c r="B1016" s="5" t="s">
        <v>716</v>
      </c>
      <c r="C1016" s="5" t="s">
        <v>26</v>
      </c>
    </row>
    <row r="1017" spans="1:3" x14ac:dyDescent="0.25">
      <c r="A1017" s="3">
        <v>44221</v>
      </c>
      <c r="B1017" s="5" t="s">
        <v>717</v>
      </c>
      <c r="C1017" s="5" t="s">
        <v>26</v>
      </c>
    </row>
    <row r="1018" spans="1:3" x14ac:dyDescent="0.25">
      <c r="A1018" s="3">
        <v>44222</v>
      </c>
      <c r="B1018" s="5" t="s">
        <v>718</v>
      </c>
      <c r="C1018" s="5" t="s">
        <v>26</v>
      </c>
    </row>
    <row r="1019" spans="1:3" x14ac:dyDescent="0.25">
      <c r="A1019" s="3">
        <v>44223</v>
      </c>
      <c r="B1019" s="5" t="s">
        <v>327</v>
      </c>
      <c r="C1019" s="5" t="s">
        <v>26</v>
      </c>
    </row>
    <row r="1020" spans="1:3" x14ac:dyDescent="0.25">
      <c r="A1020" s="3">
        <v>44224</v>
      </c>
      <c r="B1020" s="5" t="s">
        <v>719</v>
      </c>
      <c r="C1020" s="5" t="s">
        <v>26</v>
      </c>
    </row>
    <row r="1021" spans="1:3" x14ac:dyDescent="0.25">
      <c r="A1021" s="3">
        <v>44225</v>
      </c>
      <c r="B1021" s="5" t="s">
        <v>720</v>
      </c>
      <c r="C1021" s="5" t="s">
        <v>26</v>
      </c>
    </row>
    <row r="1022" spans="1:3" x14ac:dyDescent="0.25">
      <c r="A1022" s="3">
        <v>44228</v>
      </c>
      <c r="B1022" s="5" t="s">
        <v>721</v>
      </c>
      <c r="C1022" s="5" t="s">
        <v>26</v>
      </c>
    </row>
    <row r="1023" spans="1:3" x14ac:dyDescent="0.25">
      <c r="A1023" s="3">
        <v>44229</v>
      </c>
      <c r="B1023" s="5" t="s">
        <v>722</v>
      </c>
      <c r="C1023" s="5" t="s">
        <v>26</v>
      </c>
    </row>
    <row r="1024" spans="1:3" x14ac:dyDescent="0.25">
      <c r="A1024" s="3">
        <v>44230</v>
      </c>
      <c r="B1024" s="5" t="s">
        <v>229</v>
      </c>
      <c r="C1024" s="5" t="s">
        <v>26</v>
      </c>
    </row>
    <row r="1025" spans="1:3" x14ac:dyDescent="0.25">
      <c r="A1025" s="3">
        <v>44231</v>
      </c>
      <c r="B1025" s="5" t="s">
        <v>319</v>
      </c>
      <c r="C1025" s="5" t="s">
        <v>26</v>
      </c>
    </row>
    <row r="1026" spans="1:3" x14ac:dyDescent="0.25">
      <c r="A1026" s="3">
        <v>44232</v>
      </c>
      <c r="B1026" s="5" t="s">
        <v>723</v>
      </c>
      <c r="C1026" s="5" t="s">
        <v>26</v>
      </c>
    </row>
    <row r="1027" spans="1:3" x14ac:dyDescent="0.25">
      <c r="A1027" s="3">
        <v>44235</v>
      </c>
      <c r="B1027" s="5" t="s">
        <v>701</v>
      </c>
      <c r="C1027" s="5" t="s">
        <v>26</v>
      </c>
    </row>
    <row r="1028" spans="1:3" x14ac:dyDescent="0.25">
      <c r="A1028" s="3">
        <v>44236</v>
      </c>
      <c r="B1028" s="5" t="s">
        <v>724</v>
      </c>
      <c r="C1028" s="5" t="s">
        <v>26</v>
      </c>
    </row>
    <row r="1029" spans="1:3" x14ac:dyDescent="0.25">
      <c r="A1029" s="3">
        <v>44237</v>
      </c>
      <c r="B1029" s="5" t="s">
        <v>725</v>
      </c>
      <c r="C1029" s="5" t="s">
        <v>26</v>
      </c>
    </row>
    <row r="1030" spans="1:3" x14ac:dyDescent="0.25">
      <c r="A1030" s="3">
        <v>44238</v>
      </c>
      <c r="B1030" s="5" t="s">
        <v>287</v>
      </c>
      <c r="C1030" s="5" t="s">
        <v>26</v>
      </c>
    </row>
    <row r="1031" spans="1:3" x14ac:dyDescent="0.25">
      <c r="A1031" s="3">
        <v>44239</v>
      </c>
      <c r="B1031" s="5" t="s">
        <v>166</v>
      </c>
      <c r="C1031" s="5" t="s">
        <v>26</v>
      </c>
    </row>
    <row r="1032" spans="1:3" x14ac:dyDescent="0.25">
      <c r="A1032" s="3">
        <v>44243</v>
      </c>
      <c r="B1032" s="5" t="s">
        <v>726</v>
      </c>
      <c r="C1032" s="5" t="s">
        <v>26</v>
      </c>
    </row>
    <row r="1033" spans="1:3" x14ac:dyDescent="0.25">
      <c r="A1033" s="3">
        <v>44244</v>
      </c>
      <c r="B1033" s="5" t="s">
        <v>727</v>
      </c>
      <c r="C1033" s="5" t="s">
        <v>26</v>
      </c>
    </row>
    <row r="1034" spans="1:3" x14ac:dyDescent="0.25">
      <c r="A1034" s="3">
        <v>44245</v>
      </c>
      <c r="B1034" s="5" t="s">
        <v>728</v>
      </c>
      <c r="C1034" s="5" t="s">
        <v>26</v>
      </c>
    </row>
    <row r="1035" spans="1:3" x14ac:dyDescent="0.25">
      <c r="A1035" s="3">
        <v>44246</v>
      </c>
      <c r="B1035" s="5" t="s">
        <v>315</v>
      </c>
      <c r="C1035" s="5" t="s">
        <v>26</v>
      </c>
    </row>
    <row r="1036" spans="1:3" x14ac:dyDescent="0.25">
      <c r="A1036" s="3">
        <v>44249</v>
      </c>
      <c r="B1036" s="5" t="s">
        <v>729</v>
      </c>
      <c r="C1036" s="5" t="s">
        <v>26</v>
      </c>
    </row>
    <row r="1037" spans="1:3" x14ac:dyDescent="0.25">
      <c r="A1037" s="3">
        <v>44250</v>
      </c>
      <c r="B1037" s="5" t="s">
        <v>279</v>
      </c>
      <c r="C1037" s="5" t="s">
        <v>26</v>
      </c>
    </row>
    <row r="1038" spans="1:3" x14ac:dyDescent="0.25">
      <c r="A1038" s="3">
        <v>44251</v>
      </c>
      <c r="B1038" s="5" t="s">
        <v>203</v>
      </c>
      <c r="C1038" s="5" t="s">
        <v>26</v>
      </c>
    </row>
    <row r="1039" spans="1:3" x14ac:dyDescent="0.25">
      <c r="A1039" s="3">
        <v>44252</v>
      </c>
      <c r="B1039" s="5" t="s">
        <v>276</v>
      </c>
      <c r="C1039" s="5" t="s">
        <v>26</v>
      </c>
    </row>
    <row r="1040" spans="1:3" x14ac:dyDescent="0.25">
      <c r="A1040" s="3">
        <v>44253</v>
      </c>
      <c r="B1040" s="5" t="s">
        <v>167</v>
      </c>
      <c r="C1040" s="5" t="s">
        <v>26</v>
      </c>
    </row>
    <row r="1041" spans="1:3" x14ac:dyDescent="0.25">
      <c r="A1041" s="3">
        <v>44256</v>
      </c>
      <c r="B1041" s="5" t="s">
        <v>730</v>
      </c>
      <c r="C1041" s="5" t="s">
        <v>26</v>
      </c>
    </row>
    <row r="1042" spans="1:3" x14ac:dyDescent="0.25">
      <c r="A1042" s="3">
        <v>44257</v>
      </c>
      <c r="B1042" s="5" t="s">
        <v>731</v>
      </c>
      <c r="C1042" s="5" t="s">
        <v>26</v>
      </c>
    </row>
    <row r="1043" spans="1:3" x14ac:dyDescent="0.25">
      <c r="A1043" s="3">
        <v>44258</v>
      </c>
      <c r="B1043" s="5" t="s">
        <v>732</v>
      </c>
      <c r="C1043" s="5" t="s">
        <v>26</v>
      </c>
    </row>
    <row r="1044" spans="1:3" x14ac:dyDescent="0.25">
      <c r="A1044" s="3">
        <v>44259</v>
      </c>
      <c r="B1044" s="5" t="s">
        <v>733</v>
      </c>
      <c r="C1044" s="5" t="s">
        <v>26</v>
      </c>
    </row>
    <row r="1045" spans="1:3" x14ac:dyDescent="0.25">
      <c r="A1045" s="3">
        <v>44260</v>
      </c>
      <c r="B1045" s="5" t="s">
        <v>286</v>
      </c>
      <c r="C1045" s="5" t="s">
        <v>26</v>
      </c>
    </row>
    <row r="1046" spans="1:3" x14ac:dyDescent="0.25">
      <c r="A1046" s="3">
        <v>44263</v>
      </c>
      <c r="B1046" s="5" t="s">
        <v>734</v>
      </c>
      <c r="C1046" s="5" t="s">
        <v>26</v>
      </c>
    </row>
    <row r="1047" spans="1:3" x14ac:dyDescent="0.25">
      <c r="A1047" s="3">
        <v>44264</v>
      </c>
      <c r="B1047" s="5" t="s">
        <v>735</v>
      </c>
      <c r="C1047" s="5" t="s">
        <v>26</v>
      </c>
    </row>
    <row r="1048" spans="1:3" x14ac:dyDescent="0.25">
      <c r="A1048" s="3">
        <v>44265</v>
      </c>
      <c r="B1048" s="5" t="s">
        <v>733</v>
      </c>
      <c r="C1048" s="5" t="s">
        <v>26</v>
      </c>
    </row>
    <row r="1049" spans="1:3" x14ac:dyDescent="0.25">
      <c r="A1049" s="3">
        <v>44266</v>
      </c>
      <c r="B1049" s="5" t="s">
        <v>736</v>
      </c>
      <c r="C1049" s="5" t="s">
        <v>26</v>
      </c>
    </row>
    <row r="1050" spans="1:3" x14ac:dyDescent="0.25">
      <c r="A1050" s="3">
        <v>44267</v>
      </c>
      <c r="B1050" s="5" t="s">
        <v>737</v>
      </c>
      <c r="C1050" s="5" t="s">
        <v>26</v>
      </c>
    </row>
    <row r="1051" spans="1:3" x14ac:dyDescent="0.25">
      <c r="A1051" s="3">
        <v>44270</v>
      </c>
      <c r="B1051" s="5" t="s">
        <v>200</v>
      </c>
      <c r="C1051" s="5" t="s">
        <v>26</v>
      </c>
    </row>
    <row r="1052" spans="1:3" x14ac:dyDescent="0.25">
      <c r="A1052" s="3">
        <v>44271</v>
      </c>
      <c r="B1052" s="5" t="s">
        <v>738</v>
      </c>
      <c r="C1052" s="5" t="s">
        <v>26</v>
      </c>
    </row>
    <row r="1053" spans="1:3" x14ac:dyDescent="0.25">
      <c r="A1053" s="3">
        <v>44272</v>
      </c>
      <c r="B1053" s="5" t="s">
        <v>739</v>
      </c>
      <c r="C1053" s="5" t="s">
        <v>26</v>
      </c>
    </row>
    <row r="1054" spans="1:3" x14ac:dyDescent="0.25">
      <c r="A1054" s="3">
        <v>44273</v>
      </c>
      <c r="B1054" s="5" t="s">
        <v>267</v>
      </c>
      <c r="C1054" s="5" t="s">
        <v>26</v>
      </c>
    </row>
    <row r="1055" spans="1:3" x14ac:dyDescent="0.25">
      <c r="A1055" s="3">
        <v>44274</v>
      </c>
      <c r="B1055" s="5" t="s">
        <v>740</v>
      </c>
      <c r="C1055" s="5" t="s">
        <v>26</v>
      </c>
    </row>
    <row r="1056" spans="1:3" x14ac:dyDescent="0.25">
      <c r="A1056" s="3">
        <v>44277</v>
      </c>
      <c r="B1056" s="5" t="s">
        <v>741</v>
      </c>
      <c r="C1056" s="5" t="s">
        <v>26</v>
      </c>
    </row>
    <row r="1057" spans="1:3" x14ac:dyDescent="0.25">
      <c r="A1057" s="3">
        <v>44278</v>
      </c>
      <c r="B1057" s="5" t="s">
        <v>281</v>
      </c>
      <c r="C1057" s="5" t="s">
        <v>26</v>
      </c>
    </row>
    <row r="1058" spans="1:3" x14ac:dyDescent="0.25">
      <c r="A1058" s="3">
        <v>44279</v>
      </c>
      <c r="B1058" s="5" t="s">
        <v>281</v>
      </c>
      <c r="C1058" s="5" t="s">
        <v>26</v>
      </c>
    </row>
    <row r="1059" spans="1:3" x14ac:dyDescent="0.25">
      <c r="A1059" s="3">
        <v>44280</v>
      </c>
      <c r="B1059" s="5" t="s">
        <v>742</v>
      </c>
      <c r="C1059" s="5" t="s">
        <v>26</v>
      </c>
    </row>
    <row r="1060" spans="1:3" x14ac:dyDescent="0.25">
      <c r="A1060" s="3">
        <v>44281</v>
      </c>
      <c r="B1060" s="5" t="s">
        <v>743</v>
      </c>
      <c r="C1060" s="5" t="s">
        <v>26</v>
      </c>
    </row>
    <row r="1061" spans="1:3" x14ac:dyDescent="0.25">
      <c r="A1061" s="3">
        <v>44284</v>
      </c>
      <c r="B1061" s="5" t="s">
        <v>744</v>
      </c>
      <c r="C1061" s="5" t="s">
        <v>26</v>
      </c>
    </row>
    <row r="1062" spans="1:3" x14ac:dyDescent="0.25">
      <c r="A1062" s="3">
        <v>44285</v>
      </c>
      <c r="B1062" s="5" t="s">
        <v>732</v>
      </c>
      <c r="C1062" s="5" t="s">
        <v>26</v>
      </c>
    </row>
    <row r="1063" spans="1:3" x14ac:dyDescent="0.25">
      <c r="A1063" s="3">
        <v>44286</v>
      </c>
      <c r="B1063" s="5" t="s">
        <v>172</v>
      </c>
      <c r="C1063" s="5" t="s">
        <v>26</v>
      </c>
    </row>
    <row r="1064" spans="1:3" x14ac:dyDescent="0.25">
      <c r="A1064" s="3">
        <v>44287</v>
      </c>
      <c r="B1064" s="5" t="s">
        <v>745</v>
      </c>
      <c r="C1064" s="5" t="s">
        <v>26</v>
      </c>
    </row>
    <row r="1065" spans="1:3" x14ac:dyDescent="0.25">
      <c r="A1065" s="3">
        <v>44291</v>
      </c>
      <c r="B1065" s="5" t="s">
        <v>746</v>
      </c>
      <c r="C1065" s="5" t="s">
        <v>26</v>
      </c>
    </row>
    <row r="1066" spans="1:3" x14ac:dyDescent="0.25">
      <c r="A1066" s="3">
        <v>44292</v>
      </c>
      <c r="B1066" s="5" t="s">
        <v>747</v>
      </c>
      <c r="C1066" s="5" t="s">
        <v>26</v>
      </c>
    </row>
    <row r="1067" spans="1:3" x14ac:dyDescent="0.25">
      <c r="A1067" s="3">
        <v>44293</v>
      </c>
      <c r="B1067" s="5" t="s">
        <v>748</v>
      </c>
      <c r="C1067" s="5" t="s">
        <v>26</v>
      </c>
    </row>
    <row r="1068" spans="1:3" x14ac:dyDescent="0.25">
      <c r="A1068" s="3">
        <v>44294</v>
      </c>
      <c r="B1068" s="5" t="s">
        <v>314</v>
      </c>
      <c r="C1068" s="5" t="s">
        <v>26</v>
      </c>
    </row>
    <row r="1069" spans="1:3" x14ac:dyDescent="0.25">
      <c r="A1069" s="3">
        <v>44295</v>
      </c>
      <c r="B1069" s="5" t="s">
        <v>749</v>
      </c>
      <c r="C1069" s="5" t="s">
        <v>26</v>
      </c>
    </row>
    <row r="1070" spans="1:3" x14ac:dyDescent="0.25">
      <c r="A1070" s="3">
        <v>44298</v>
      </c>
      <c r="B1070" s="5" t="s">
        <v>750</v>
      </c>
      <c r="C1070" s="5" t="s">
        <v>26</v>
      </c>
    </row>
    <row r="1071" spans="1:3" x14ac:dyDescent="0.25">
      <c r="A1071" s="3">
        <v>44299</v>
      </c>
      <c r="B1071" s="5" t="s">
        <v>751</v>
      </c>
      <c r="C1071" s="5" t="s">
        <v>26</v>
      </c>
    </row>
    <row r="1072" spans="1:3" x14ac:dyDescent="0.25">
      <c r="A1072" s="3">
        <v>44300</v>
      </c>
      <c r="B1072" s="5" t="s">
        <v>256</v>
      </c>
      <c r="C1072" s="5" t="s">
        <v>26</v>
      </c>
    </row>
    <row r="1073" spans="1:3" x14ac:dyDescent="0.25">
      <c r="A1073" s="3">
        <v>44301</v>
      </c>
      <c r="B1073" s="5" t="s">
        <v>276</v>
      </c>
      <c r="C1073" s="5" t="s">
        <v>26</v>
      </c>
    </row>
    <row r="1074" spans="1:3" x14ac:dyDescent="0.25">
      <c r="A1074" s="3">
        <v>44302</v>
      </c>
      <c r="B1074" s="5" t="s">
        <v>752</v>
      </c>
      <c r="C1074" s="5" t="s">
        <v>26</v>
      </c>
    </row>
    <row r="1075" spans="1:3" x14ac:dyDescent="0.25">
      <c r="A1075" s="3">
        <v>44305</v>
      </c>
      <c r="B1075" s="5" t="s">
        <v>753</v>
      </c>
      <c r="C1075" s="5" t="s">
        <v>26</v>
      </c>
    </row>
    <row r="1076" spans="1:3" x14ac:dyDescent="0.25">
      <c r="A1076" s="3">
        <v>44306</v>
      </c>
      <c r="B1076" s="5" t="s">
        <v>754</v>
      </c>
      <c r="C1076" s="5" t="s">
        <v>26</v>
      </c>
    </row>
    <row r="1077" spans="1:3" x14ac:dyDescent="0.25">
      <c r="A1077" s="3">
        <v>44307</v>
      </c>
      <c r="B1077" s="5" t="s">
        <v>755</v>
      </c>
      <c r="C1077" s="5" t="s">
        <v>26</v>
      </c>
    </row>
    <row r="1078" spans="1:3" x14ac:dyDescent="0.25">
      <c r="A1078" s="3">
        <v>44308</v>
      </c>
      <c r="B1078" s="5" t="s">
        <v>201</v>
      </c>
      <c r="C1078" s="5" t="s">
        <v>26</v>
      </c>
    </row>
    <row r="1079" spans="1:3" x14ac:dyDescent="0.25">
      <c r="A1079" s="3">
        <v>44309</v>
      </c>
      <c r="B1079" s="5" t="s">
        <v>756</v>
      </c>
      <c r="C1079" s="5" t="s">
        <v>26</v>
      </c>
    </row>
    <row r="1080" spans="1:3" x14ac:dyDescent="0.25">
      <c r="A1080" s="3">
        <v>44312</v>
      </c>
      <c r="B1080" s="5" t="s">
        <v>198</v>
      </c>
      <c r="C1080" s="5" t="s">
        <v>26</v>
      </c>
    </row>
    <row r="1081" spans="1:3" x14ac:dyDescent="0.25">
      <c r="A1081" s="3">
        <v>44313</v>
      </c>
      <c r="B1081" s="5" t="s">
        <v>257</v>
      </c>
      <c r="C1081" s="5" t="s">
        <v>26</v>
      </c>
    </row>
    <row r="1082" spans="1:3" x14ac:dyDescent="0.25">
      <c r="A1082" s="3">
        <v>44314</v>
      </c>
      <c r="B1082" s="5" t="s">
        <v>757</v>
      </c>
      <c r="C1082" s="5" t="s">
        <v>26</v>
      </c>
    </row>
    <row r="1083" spans="1:3" x14ac:dyDescent="0.25">
      <c r="A1083" s="3">
        <v>44315</v>
      </c>
      <c r="B1083" s="5" t="s">
        <v>758</v>
      </c>
      <c r="C1083" s="5" t="s">
        <v>26</v>
      </c>
    </row>
    <row r="1084" spans="1:3" x14ac:dyDescent="0.25">
      <c r="A1084" s="3">
        <v>44316</v>
      </c>
      <c r="B1084" s="5" t="s">
        <v>759</v>
      </c>
      <c r="C1084" s="5" t="s">
        <v>26</v>
      </c>
    </row>
    <row r="1085" spans="1:3" x14ac:dyDescent="0.25">
      <c r="A1085" s="3">
        <v>44319</v>
      </c>
      <c r="B1085" s="5" t="s">
        <v>760</v>
      </c>
      <c r="C1085" s="5" t="s">
        <v>26</v>
      </c>
    </row>
    <row r="1086" spans="1:3" x14ac:dyDescent="0.25">
      <c r="A1086" s="3">
        <v>44320</v>
      </c>
      <c r="B1086" s="5" t="s">
        <v>761</v>
      </c>
      <c r="C1086" s="5" t="s">
        <v>26</v>
      </c>
    </row>
    <row r="1087" spans="1:3" x14ac:dyDescent="0.25">
      <c r="A1087" s="3">
        <v>44321</v>
      </c>
      <c r="B1087" s="5" t="s">
        <v>762</v>
      </c>
      <c r="C1087" s="5" t="s">
        <v>26</v>
      </c>
    </row>
    <row r="1088" spans="1:3" x14ac:dyDescent="0.25">
      <c r="A1088" s="3">
        <v>44322</v>
      </c>
      <c r="B1088" s="5" t="s">
        <v>763</v>
      </c>
      <c r="C1088" s="5" t="s">
        <v>26</v>
      </c>
    </row>
    <row r="1089" spans="1:3" x14ac:dyDescent="0.25">
      <c r="A1089" s="3">
        <v>44323</v>
      </c>
      <c r="B1089" s="5" t="s">
        <v>764</v>
      </c>
      <c r="C1089" s="5" t="s">
        <v>26</v>
      </c>
    </row>
    <row r="1090" spans="1:3" x14ac:dyDescent="0.25">
      <c r="A1090" s="3">
        <v>44326</v>
      </c>
      <c r="B1090" s="5" t="s">
        <v>765</v>
      </c>
      <c r="C1090" s="5" t="s">
        <v>26</v>
      </c>
    </row>
    <row r="1091" spans="1:3" x14ac:dyDescent="0.25">
      <c r="A1091" s="3">
        <v>44327</v>
      </c>
      <c r="B1091" s="5" t="s">
        <v>766</v>
      </c>
      <c r="C1091" s="5" t="s">
        <v>26</v>
      </c>
    </row>
    <row r="1092" spans="1:3" x14ac:dyDescent="0.25">
      <c r="A1092" s="3">
        <v>44328</v>
      </c>
      <c r="B1092" s="5" t="s">
        <v>766</v>
      </c>
      <c r="C1092" s="5" t="s">
        <v>26</v>
      </c>
    </row>
    <row r="1093" spans="1:3" x14ac:dyDescent="0.25">
      <c r="A1093" s="3">
        <v>44329</v>
      </c>
      <c r="B1093" s="5" t="s">
        <v>767</v>
      </c>
      <c r="C1093" s="5" t="s">
        <v>26</v>
      </c>
    </row>
    <row r="1094" spans="1:3" x14ac:dyDescent="0.25">
      <c r="A1094" s="3">
        <v>44330</v>
      </c>
      <c r="B1094" s="5" t="s">
        <v>768</v>
      </c>
      <c r="C1094" s="5" t="s">
        <v>26</v>
      </c>
    </row>
    <row r="1095" spans="1:3" x14ac:dyDescent="0.25">
      <c r="A1095" s="3">
        <v>44333</v>
      </c>
      <c r="B1095" s="5" t="s">
        <v>769</v>
      </c>
      <c r="C1095" s="5" t="s">
        <v>26</v>
      </c>
    </row>
    <row r="1096" spans="1:3" x14ac:dyDescent="0.25">
      <c r="A1096" s="3">
        <v>44334</v>
      </c>
      <c r="B1096" s="5" t="s">
        <v>770</v>
      </c>
      <c r="C1096" s="5" t="s">
        <v>26</v>
      </c>
    </row>
    <row r="1097" spans="1:3" x14ac:dyDescent="0.25">
      <c r="A1097" s="3">
        <v>44335</v>
      </c>
      <c r="B1097" s="5" t="s">
        <v>771</v>
      </c>
      <c r="C1097" s="5" t="s">
        <v>26</v>
      </c>
    </row>
    <row r="1098" spans="1:3" x14ac:dyDescent="0.25">
      <c r="A1098" s="3">
        <v>44336</v>
      </c>
      <c r="B1098" s="5" t="s">
        <v>772</v>
      </c>
      <c r="C1098" s="5" t="s">
        <v>26</v>
      </c>
    </row>
    <row r="1099" spans="1:3" x14ac:dyDescent="0.25">
      <c r="A1099" s="3">
        <v>44337</v>
      </c>
      <c r="B1099" s="5" t="s">
        <v>773</v>
      </c>
      <c r="C1099" s="5" t="s">
        <v>26</v>
      </c>
    </row>
    <row r="1100" spans="1:3" x14ac:dyDescent="0.25">
      <c r="A1100" s="3">
        <v>44341</v>
      </c>
      <c r="B1100" s="5" t="s">
        <v>774</v>
      </c>
      <c r="C1100" s="5" t="s">
        <v>26</v>
      </c>
    </row>
    <row r="1101" spans="1:3" x14ac:dyDescent="0.25">
      <c r="A1101" s="3">
        <v>44342</v>
      </c>
      <c r="B1101" s="5" t="s">
        <v>775</v>
      </c>
      <c r="C1101" s="5" t="s">
        <v>26</v>
      </c>
    </row>
    <row r="1102" spans="1:3" x14ac:dyDescent="0.25">
      <c r="A1102" s="3">
        <v>44343</v>
      </c>
      <c r="B1102" s="5" t="s">
        <v>776</v>
      </c>
      <c r="C1102" s="5" t="s">
        <v>26</v>
      </c>
    </row>
    <row r="1103" spans="1:3" x14ac:dyDescent="0.25">
      <c r="A1103" s="3">
        <v>44344</v>
      </c>
      <c r="B1103" s="5" t="s">
        <v>777</v>
      </c>
      <c r="C1103" s="5" t="s">
        <v>26</v>
      </c>
    </row>
    <row r="1104" spans="1:3" x14ac:dyDescent="0.25">
      <c r="A1104" s="3">
        <v>44347</v>
      </c>
      <c r="B1104" s="5" t="s">
        <v>778</v>
      </c>
      <c r="C1104" s="5" t="s">
        <v>26</v>
      </c>
    </row>
    <row r="1105" spans="1:3" x14ac:dyDescent="0.25">
      <c r="A1105" s="3">
        <v>44348</v>
      </c>
      <c r="B1105" s="5" t="s">
        <v>779</v>
      </c>
      <c r="C1105" s="5" t="s">
        <v>26</v>
      </c>
    </row>
    <row r="1106" spans="1:3" x14ac:dyDescent="0.25">
      <c r="A1106" s="3">
        <v>44349</v>
      </c>
      <c r="B1106" s="5" t="s">
        <v>780</v>
      </c>
      <c r="C1106" s="5" t="s">
        <v>26</v>
      </c>
    </row>
    <row r="1107" spans="1:3" x14ac:dyDescent="0.25">
      <c r="A1107" s="3">
        <v>44350</v>
      </c>
      <c r="B1107" s="5" t="s">
        <v>781</v>
      </c>
      <c r="C1107" s="5" t="s">
        <v>26</v>
      </c>
    </row>
    <row r="1108" spans="1:3" x14ac:dyDescent="0.25">
      <c r="A1108" s="3">
        <v>44351</v>
      </c>
      <c r="B1108" s="5" t="s">
        <v>782</v>
      </c>
      <c r="C1108" s="5" t="s">
        <v>26</v>
      </c>
    </row>
    <row r="1109" spans="1:3" x14ac:dyDescent="0.25">
      <c r="A1109" s="3">
        <v>44354</v>
      </c>
      <c r="B1109" s="5" t="s">
        <v>776</v>
      </c>
      <c r="C1109" s="5" t="s">
        <v>26</v>
      </c>
    </row>
    <row r="1110" spans="1:3" x14ac:dyDescent="0.25">
      <c r="A1110" s="3">
        <v>44355</v>
      </c>
      <c r="B1110" s="5" t="s">
        <v>783</v>
      </c>
      <c r="C1110" s="5" t="s">
        <v>26</v>
      </c>
    </row>
    <row r="1111" spans="1:3" x14ac:dyDescent="0.25">
      <c r="A1111" s="3">
        <v>44356</v>
      </c>
      <c r="B1111" s="5" t="s">
        <v>765</v>
      </c>
      <c r="C1111" s="5" t="s">
        <v>26</v>
      </c>
    </row>
    <row r="1112" spans="1:3" x14ac:dyDescent="0.25">
      <c r="A1112" s="3">
        <v>44357</v>
      </c>
      <c r="B1112" s="5" t="s">
        <v>784</v>
      </c>
      <c r="C1112" s="5" t="s">
        <v>26</v>
      </c>
    </row>
    <row r="1113" spans="1:3" x14ac:dyDescent="0.25">
      <c r="A1113" s="3">
        <v>44358</v>
      </c>
      <c r="B1113" s="5" t="s">
        <v>184</v>
      </c>
      <c r="C1113" s="5" t="s">
        <v>26</v>
      </c>
    </row>
    <row r="1114" spans="1:3" x14ac:dyDescent="0.25">
      <c r="A1114" s="3">
        <v>44361</v>
      </c>
      <c r="B1114" s="5" t="s">
        <v>785</v>
      </c>
      <c r="C1114" s="5" t="s">
        <v>26</v>
      </c>
    </row>
    <row r="1115" spans="1:3" x14ac:dyDescent="0.25">
      <c r="A1115" s="3">
        <v>44362</v>
      </c>
      <c r="B1115" s="5" t="s">
        <v>786</v>
      </c>
      <c r="C1115" s="5" t="s">
        <v>26</v>
      </c>
    </row>
    <row r="1116" spans="1:3" x14ac:dyDescent="0.25">
      <c r="A1116" s="3">
        <v>44363</v>
      </c>
      <c r="B1116" s="5" t="s">
        <v>787</v>
      </c>
      <c r="C1116" s="5" t="s">
        <v>26</v>
      </c>
    </row>
    <row r="1117" spans="1:3" x14ac:dyDescent="0.25">
      <c r="A1117" s="3">
        <v>44364</v>
      </c>
      <c r="B1117" s="5" t="s">
        <v>196</v>
      </c>
      <c r="C1117" s="5" t="s">
        <v>26</v>
      </c>
    </row>
    <row r="1118" spans="1:3" x14ac:dyDescent="0.25">
      <c r="A1118" s="3">
        <v>44365</v>
      </c>
      <c r="B1118" s="5" t="s">
        <v>263</v>
      </c>
      <c r="C1118" s="5" t="s">
        <v>26</v>
      </c>
    </row>
    <row r="1119" spans="1:3" x14ac:dyDescent="0.25">
      <c r="A1119" s="3">
        <v>44368</v>
      </c>
      <c r="B1119" s="5" t="s">
        <v>788</v>
      </c>
      <c r="C1119" s="5" t="s">
        <v>26</v>
      </c>
    </row>
    <row r="1120" spans="1:3" x14ac:dyDescent="0.25">
      <c r="A1120" s="3">
        <v>44369</v>
      </c>
      <c r="B1120" s="5" t="s">
        <v>789</v>
      </c>
      <c r="C1120" s="5" t="s">
        <v>26</v>
      </c>
    </row>
    <row r="1121" spans="1:3" x14ac:dyDescent="0.25">
      <c r="A1121" s="3">
        <v>44370</v>
      </c>
      <c r="B1121" s="5" t="s">
        <v>790</v>
      </c>
      <c r="C1121" s="5" t="s">
        <v>26</v>
      </c>
    </row>
    <row r="1122" spans="1:3" x14ac:dyDescent="0.25">
      <c r="A1122" s="3">
        <v>44371</v>
      </c>
      <c r="B1122" s="5" t="s">
        <v>791</v>
      </c>
      <c r="C1122" s="5" t="s">
        <v>26</v>
      </c>
    </row>
    <row r="1123" spans="1:3" x14ac:dyDescent="0.25">
      <c r="A1123" s="3">
        <v>44372</v>
      </c>
      <c r="B1123" s="5" t="s">
        <v>792</v>
      </c>
      <c r="C1123" s="5" t="s">
        <v>26</v>
      </c>
    </row>
    <row r="1124" spans="1:3" x14ac:dyDescent="0.25">
      <c r="A1124" s="3">
        <v>44375</v>
      </c>
      <c r="B1124" s="5" t="s">
        <v>270</v>
      </c>
      <c r="C1124" s="5" t="s">
        <v>26</v>
      </c>
    </row>
    <row r="1125" spans="1:3" x14ac:dyDescent="0.25">
      <c r="A1125" s="3">
        <v>44376</v>
      </c>
      <c r="B1125" s="5" t="s">
        <v>793</v>
      </c>
      <c r="C1125" s="5" t="s">
        <v>26</v>
      </c>
    </row>
    <row r="1126" spans="1:3" x14ac:dyDescent="0.25">
      <c r="A1126" s="3">
        <v>44377</v>
      </c>
      <c r="B1126" s="5" t="s">
        <v>794</v>
      </c>
      <c r="C1126" s="5" t="s">
        <v>26</v>
      </c>
    </row>
    <row r="1127" spans="1:3" x14ac:dyDescent="0.25">
      <c r="A1127" s="3">
        <v>44379</v>
      </c>
      <c r="B1127" s="5" t="s">
        <v>795</v>
      </c>
      <c r="C1127" s="5" t="s">
        <v>26</v>
      </c>
    </row>
    <row r="1128" spans="1:3" x14ac:dyDescent="0.25">
      <c r="A1128" s="3">
        <v>44382</v>
      </c>
      <c r="B1128" s="5" t="s">
        <v>796</v>
      </c>
      <c r="C1128" s="5" t="s">
        <v>26</v>
      </c>
    </row>
    <row r="1129" spans="1:3" x14ac:dyDescent="0.25">
      <c r="A1129" s="3">
        <v>44383</v>
      </c>
      <c r="B1129" s="5" t="s">
        <v>265</v>
      </c>
      <c r="C1129" s="5" t="s">
        <v>26</v>
      </c>
    </row>
    <row r="1130" spans="1:3" x14ac:dyDescent="0.25">
      <c r="A1130" s="3">
        <v>44384</v>
      </c>
      <c r="B1130" s="5" t="s">
        <v>797</v>
      </c>
      <c r="C1130" s="5" t="s">
        <v>26</v>
      </c>
    </row>
    <row r="1131" spans="1:3" x14ac:dyDescent="0.25">
      <c r="A1131" s="3">
        <v>44385</v>
      </c>
      <c r="B1131" s="5" t="s">
        <v>282</v>
      </c>
      <c r="C1131" s="5" t="s">
        <v>26</v>
      </c>
    </row>
    <row r="1132" spans="1:3" x14ac:dyDescent="0.25">
      <c r="A1132" s="3">
        <v>44386</v>
      </c>
      <c r="B1132" s="5" t="s">
        <v>798</v>
      </c>
      <c r="C1132" s="5" t="s">
        <v>26</v>
      </c>
    </row>
    <row r="1133" spans="1:3" x14ac:dyDescent="0.25">
      <c r="A1133" s="3">
        <v>44389</v>
      </c>
      <c r="B1133" s="5" t="s">
        <v>799</v>
      </c>
      <c r="C1133" s="5" t="s">
        <v>26</v>
      </c>
    </row>
    <row r="1134" spans="1:3" x14ac:dyDescent="0.25">
      <c r="A1134" s="3">
        <v>44390</v>
      </c>
      <c r="B1134" s="5" t="s">
        <v>161</v>
      </c>
      <c r="C1134" s="5" t="s">
        <v>26</v>
      </c>
    </row>
    <row r="1135" spans="1:3" x14ac:dyDescent="0.25">
      <c r="A1135" s="3">
        <v>44391</v>
      </c>
      <c r="B1135" s="5" t="s">
        <v>800</v>
      </c>
      <c r="C1135" s="5" t="s">
        <v>26</v>
      </c>
    </row>
    <row r="1136" spans="1:3" x14ac:dyDescent="0.25">
      <c r="A1136" s="3">
        <v>44392</v>
      </c>
      <c r="B1136" s="5" t="s">
        <v>754</v>
      </c>
      <c r="C1136" s="5" t="s">
        <v>26</v>
      </c>
    </row>
    <row r="1137" spans="1:3" x14ac:dyDescent="0.25">
      <c r="A1137" s="3">
        <v>44393</v>
      </c>
      <c r="B1137" s="5" t="s">
        <v>801</v>
      </c>
      <c r="C1137" s="5" t="s">
        <v>26</v>
      </c>
    </row>
    <row r="1138" spans="1:3" x14ac:dyDescent="0.25">
      <c r="A1138" s="3">
        <v>44396</v>
      </c>
      <c r="B1138" s="5" t="s">
        <v>251</v>
      </c>
      <c r="C1138" s="5" t="s">
        <v>26</v>
      </c>
    </row>
    <row r="1139" spans="1:3" x14ac:dyDescent="0.25">
      <c r="A1139" s="3">
        <v>44397</v>
      </c>
      <c r="B1139" s="5" t="s">
        <v>802</v>
      </c>
      <c r="C1139" s="5" t="s">
        <v>26</v>
      </c>
    </row>
    <row r="1140" spans="1:3" x14ac:dyDescent="0.25">
      <c r="A1140" s="3">
        <v>44398</v>
      </c>
      <c r="B1140" s="5" t="s">
        <v>803</v>
      </c>
      <c r="C1140" s="5" t="s">
        <v>26</v>
      </c>
    </row>
    <row r="1141" spans="1:3" x14ac:dyDescent="0.25">
      <c r="A1141" s="3">
        <v>44399</v>
      </c>
      <c r="B1141" s="5" t="s">
        <v>804</v>
      </c>
      <c r="C1141" s="5" t="s">
        <v>26</v>
      </c>
    </row>
    <row r="1142" spans="1:3" x14ac:dyDescent="0.25">
      <c r="A1142" s="3">
        <v>44400</v>
      </c>
      <c r="B1142" s="5" t="s">
        <v>172</v>
      </c>
      <c r="C1142" s="5" t="s">
        <v>26</v>
      </c>
    </row>
    <row r="1143" spans="1:3" x14ac:dyDescent="0.25">
      <c r="A1143" s="3">
        <v>44403</v>
      </c>
      <c r="B1143" s="5" t="s">
        <v>154</v>
      </c>
      <c r="C1143" s="5" t="s">
        <v>26</v>
      </c>
    </row>
    <row r="1144" spans="1:3" x14ac:dyDescent="0.25">
      <c r="A1144" s="3">
        <v>44404</v>
      </c>
      <c r="B1144" s="5" t="s">
        <v>163</v>
      </c>
      <c r="C1144" s="5" t="s">
        <v>26</v>
      </c>
    </row>
    <row r="1145" spans="1:3" x14ac:dyDescent="0.25">
      <c r="A1145" s="3">
        <v>44405</v>
      </c>
      <c r="B1145" s="5" t="s">
        <v>805</v>
      </c>
      <c r="C1145" s="5" t="s">
        <v>26</v>
      </c>
    </row>
    <row r="1146" spans="1:3" x14ac:dyDescent="0.25">
      <c r="A1146" s="3">
        <v>44406</v>
      </c>
      <c r="B1146" s="5" t="s">
        <v>199</v>
      </c>
      <c r="C1146" s="5" t="s">
        <v>26</v>
      </c>
    </row>
    <row r="1147" spans="1:3" x14ac:dyDescent="0.25">
      <c r="A1147" s="3">
        <v>44407</v>
      </c>
      <c r="B1147" s="5" t="s">
        <v>806</v>
      </c>
      <c r="C1147" s="5" t="s">
        <v>26</v>
      </c>
    </row>
    <row r="1148" spans="1:3" x14ac:dyDescent="0.25">
      <c r="A1148" s="3">
        <v>44411</v>
      </c>
      <c r="B1148" s="5" t="s">
        <v>254</v>
      </c>
      <c r="C1148" s="5" t="s">
        <v>26</v>
      </c>
    </row>
    <row r="1149" spans="1:3" x14ac:dyDescent="0.25">
      <c r="A1149" s="3">
        <v>44412</v>
      </c>
      <c r="B1149" s="5" t="s">
        <v>254</v>
      </c>
      <c r="C1149" s="5" t="s">
        <v>26</v>
      </c>
    </row>
    <row r="1150" spans="1:3" x14ac:dyDescent="0.25">
      <c r="A1150" s="3">
        <v>44413</v>
      </c>
      <c r="B1150" s="5" t="s">
        <v>800</v>
      </c>
      <c r="C1150" s="5" t="s">
        <v>26</v>
      </c>
    </row>
    <row r="1151" spans="1:3" x14ac:dyDescent="0.25">
      <c r="A1151" s="3">
        <v>44414</v>
      </c>
      <c r="B1151" s="5" t="s">
        <v>807</v>
      </c>
      <c r="C1151" s="5" t="s">
        <v>26</v>
      </c>
    </row>
    <row r="1152" spans="1:3" x14ac:dyDescent="0.25">
      <c r="A1152" s="3">
        <v>44417</v>
      </c>
      <c r="B1152" s="5" t="s">
        <v>745</v>
      </c>
      <c r="C1152" s="5" t="s">
        <v>26</v>
      </c>
    </row>
    <row r="1153" spans="1:3" x14ac:dyDescent="0.25">
      <c r="A1153" s="3">
        <v>44418</v>
      </c>
      <c r="B1153" s="5" t="s">
        <v>282</v>
      </c>
      <c r="C1153" s="5" t="s">
        <v>26</v>
      </c>
    </row>
    <row r="1154" spans="1:3" x14ac:dyDescent="0.25">
      <c r="A1154" s="3">
        <v>44419</v>
      </c>
      <c r="B1154" s="5" t="s">
        <v>740</v>
      </c>
      <c r="C1154" s="5" t="s">
        <v>26</v>
      </c>
    </row>
    <row r="1155" spans="1:3" x14ac:dyDescent="0.25">
      <c r="A1155" s="3">
        <v>44420</v>
      </c>
      <c r="B1155" s="5" t="s">
        <v>158</v>
      </c>
      <c r="C1155" s="5" t="s">
        <v>26</v>
      </c>
    </row>
    <row r="1156" spans="1:3" x14ac:dyDescent="0.25">
      <c r="A1156" s="3">
        <v>44421</v>
      </c>
      <c r="B1156" s="5" t="s">
        <v>161</v>
      </c>
      <c r="C1156" s="5" t="s">
        <v>26</v>
      </c>
    </row>
    <row r="1157" spans="1:3" x14ac:dyDescent="0.25">
      <c r="A1157" s="3">
        <v>44424</v>
      </c>
      <c r="B1157" s="5" t="s">
        <v>808</v>
      </c>
      <c r="C1157" s="5" t="s">
        <v>26</v>
      </c>
    </row>
    <row r="1158" spans="1:3" x14ac:dyDescent="0.25">
      <c r="A1158" s="3">
        <v>44425</v>
      </c>
      <c r="B1158" s="5" t="s">
        <v>809</v>
      </c>
      <c r="C1158" s="5" t="s">
        <v>26</v>
      </c>
    </row>
    <row r="1159" spans="1:3" x14ac:dyDescent="0.25">
      <c r="A1159" s="3">
        <v>44426</v>
      </c>
      <c r="B1159" s="5" t="s">
        <v>810</v>
      </c>
      <c r="C1159" s="5" t="s">
        <v>26</v>
      </c>
    </row>
    <row r="1160" spans="1:3" x14ac:dyDescent="0.25">
      <c r="A1160" s="3">
        <v>44427</v>
      </c>
      <c r="B1160" s="5" t="s">
        <v>811</v>
      </c>
      <c r="C1160" s="5" t="s">
        <v>26</v>
      </c>
    </row>
    <row r="1161" spans="1:3" x14ac:dyDescent="0.25">
      <c r="A1161" s="3">
        <v>44428</v>
      </c>
      <c r="B1161" s="5" t="s">
        <v>304</v>
      </c>
      <c r="C1161" s="5" t="s">
        <v>26</v>
      </c>
    </row>
    <row r="1162" spans="1:3" x14ac:dyDescent="0.25">
      <c r="A1162" s="3">
        <v>44431</v>
      </c>
      <c r="B1162" s="5" t="s">
        <v>812</v>
      </c>
      <c r="C1162" s="5" t="s">
        <v>26</v>
      </c>
    </row>
    <row r="1163" spans="1:3" x14ac:dyDescent="0.25">
      <c r="A1163" s="3">
        <v>44432</v>
      </c>
      <c r="B1163" s="5" t="s">
        <v>813</v>
      </c>
      <c r="C1163" s="5" t="s">
        <v>26</v>
      </c>
    </row>
    <row r="1164" spans="1:3" x14ac:dyDescent="0.25">
      <c r="A1164" s="3">
        <v>44433</v>
      </c>
      <c r="B1164" s="5" t="s">
        <v>814</v>
      </c>
      <c r="C1164" s="5" t="s">
        <v>26</v>
      </c>
    </row>
    <row r="1165" spans="1:3" x14ac:dyDescent="0.25">
      <c r="A1165" s="3">
        <v>44434</v>
      </c>
      <c r="B1165" s="5" t="s">
        <v>815</v>
      </c>
      <c r="C1165" s="5" t="s">
        <v>26</v>
      </c>
    </row>
    <row r="1166" spans="1:3" x14ac:dyDescent="0.25">
      <c r="A1166" s="3">
        <v>44435</v>
      </c>
      <c r="B1166" s="5" t="s">
        <v>735</v>
      </c>
      <c r="C1166" s="5" t="s">
        <v>26</v>
      </c>
    </row>
    <row r="1167" spans="1:3" x14ac:dyDescent="0.25">
      <c r="A1167" s="3">
        <v>44438</v>
      </c>
      <c r="B1167" s="5" t="s">
        <v>279</v>
      </c>
      <c r="C1167" s="5" t="s">
        <v>26</v>
      </c>
    </row>
    <row r="1168" spans="1:3" x14ac:dyDescent="0.25">
      <c r="A1168" s="3">
        <v>44439</v>
      </c>
      <c r="B1168" s="5" t="s">
        <v>748</v>
      </c>
      <c r="C1168" s="5" t="s">
        <v>26</v>
      </c>
    </row>
    <row r="1169" spans="1:3" x14ac:dyDescent="0.25">
      <c r="A1169" s="3">
        <v>44440</v>
      </c>
      <c r="B1169" s="5" t="s">
        <v>816</v>
      </c>
      <c r="C1169" s="5" t="s">
        <v>26</v>
      </c>
    </row>
    <row r="1170" spans="1:3" x14ac:dyDescent="0.25">
      <c r="A1170" s="3">
        <v>44441</v>
      </c>
      <c r="B1170" s="5" t="s">
        <v>2083</v>
      </c>
      <c r="C1170" s="5" t="s">
        <v>26</v>
      </c>
    </row>
    <row r="1171" spans="1:3" x14ac:dyDescent="0.25">
      <c r="A1171" s="3"/>
      <c r="B1171" s="5" t="s">
        <v>26</v>
      </c>
      <c r="C1171" s="5" t="s">
        <v>26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300F-5CD4-4132-951E-477AC4803D4C}">
  <dimension ref="A1:E8025"/>
  <sheetViews>
    <sheetView workbookViewId="0">
      <selection activeCell="A2" sqref="A2"/>
    </sheetView>
  </sheetViews>
  <sheetFormatPr defaultRowHeight="14.25" x14ac:dyDescent="0.25"/>
  <cols>
    <col min="1" max="1" width="8.42578125" bestFit="1" customWidth="1"/>
    <col min="2" max="2" width="8.5703125" bestFit="1" customWidth="1"/>
    <col min="3" max="3" width="8.140625" bestFit="1" customWidth="1"/>
    <col min="4" max="4" width="7.7109375" bestFit="1" customWidth="1"/>
    <col min="5" max="5" width="9.28515625" bestFit="1" customWidth="1"/>
  </cols>
  <sheetData>
    <row r="1" spans="1:5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</row>
    <row r="2" spans="1:5" x14ac:dyDescent="0.25">
      <c r="A2" s="7">
        <v>32875</v>
      </c>
      <c r="B2">
        <v>17.239999999999998</v>
      </c>
      <c r="C2">
        <v>17.239999999999998</v>
      </c>
      <c r="D2">
        <v>17.239999999999998</v>
      </c>
      <c r="E2">
        <v>17.239999999999998</v>
      </c>
    </row>
    <row r="3" spans="1:5" x14ac:dyDescent="0.25">
      <c r="A3" s="7">
        <v>32876</v>
      </c>
      <c r="B3">
        <v>18.190000000000001</v>
      </c>
      <c r="C3">
        <v>18.190000000000001</v>
      </c>
      <c r="D3">
        <v>18.190000000000001</v>
      </c>
      <c r="E3">
        <v>18.190000000000001</v>
      </c>
    </row>
    <row r="4" spans="1:5" x14ac:dyDescent="0.25">
      <c r="A4" s="7">
        <v>32877</v>
      </c>
      <c r="B4">
        <v>19.22</v>
      </c>
      <c r="C4">
        <v>19.22</v>
      </c>
      <c r="D4">
        <v>19.22</v>
      </c>
      <c r="E4">
        <v>19.22</v>
      </c>
    </row>
    <row r="5" spans="1:5" x14ac:dyDescent="0.25">
      <c r="A5" s="7">
        <v>32878</v>
      </c>
      <c r="B5">
        <v>20.11</v>
      </c>
      <c r="C5">
        <v>20.11</v>
      </c>
      <c r="D5">
        <v>20.11</v>
      </c>
      <c r="E5">
        <v>20.11</v>
      </c>
    </row>
    <row r="6" spans="1:5" x14ac:dyDescent="0.25">
      <c r="A6" s="7">
        <v>32881</v>
      </c>
      <c r="B6">
        <v>20.260000000000002</v>
      </c>
      <c r="C6">
        <v>20.260000000000002</v>
      </c>
      <c r="D6">
        <v>20.260000000000002</v>
      </c>
      <c r="E6">
        <v>20.260000000000002</v>
      </c>
    </row>
    <row r="7" spans="1:5" x14ac:dyDescent="0.25">
      <c r="A7" s="7">
        <v>32882</v>
      </c>
      <c r="B7">
        <v>22.2</v>
      </c>
      <c r="C7">
        <v>22.2</v>
      </c>
      <c r="D7">
        <v>22.2</v>
      </c>
      <c r="E7">
        <v>22.2</v>
      </c>
    </row>
    <row r="8" spans="1:5" x14ac:dyDescent="0.25">
      <c r="A8" s="7">
        <v>32883</v>
      </c>
      <c r="B8">
        <v>22.44</v>
      </c>
      <c r="C8">
        <v>22.44</v>
      </c>
      <c r="D8">
        <v>22.44</v>
      </c>
      <c r="E8">
        <v>22.44</v>
      </c>
    </row>
    <row r="9" spans="1:5" x14ac:dyDescent="0.25">
      <c r="A9" s="7">
        <v>32884</v>
      </c>
      <c r="B9">
        <v>20.05</v>
      </c>
      <c r="C9">
        <v>20.05</v>
      </c>
      <c r="D9">
        <v>20.05</v>
      </c>
      <c r="E9">
        <v>20.05</v>
      </c>
    </row>
    <row r="10" spans="1:5" x14ac:dyDescent="0.25">
      <c r="A10" s="7">
        <v>32885</v>
      </c>
      <c r="B10">
        <v>24.64</v>
      </c>
      <c r="C10">
        <v>24.64</v>
      </c>
      <c r="D10">
        <v>24.64</v>
      </c>
      <c r="E10">
        <v>24.64</v>
      </c>
    </row>
    <row r="11" spans="1:5" x14ac:dyDescent="0.25">
      <c r="A11" s="7">
        <v>32888</v>
      </c>
      <c r="B11">
        <v>26.34</v>
      </c>
      <c r="C11">
        <v>26.34</v>
      </c>
      <c r="D11">
        <v>26.34</v>
      </c>
      <c r="E11">
        <v>26.34</v>
      </c>
    </row>
    <row r="12" spans="1:5" x14ac:dyDescent="0.25">
      <c r="A12" s="7">
        <v>32889</v>
      </c>
      <c r="B12">
        <v>24.18</v>
      </c>
      <c r="C12">
        <v>24.18</v>
      </c>
      <c r="D12">
        <v>24.18</v>
      </c>
      <c r="E12">
        <v>24.18</v>
      </c>
    </row>
    <row r="13" spans="1:5" x14ac:dyDescent="0.25">
      <c r="A13" s="7">
        <v>32890</v>
      </c>
      <c r="B13">
        <v>24.16</v>
      </c>
      <c r="C13">
        <v>24.16</v>
      </c>
      <c r="D13">
        <v>24.16</v>
      </c>
      <c r="E13">
        <v>24.16</v>
      </c>
    </row>
    <row r="14" spans="1:5" x14ac:dyDescent="0.25">
      <c r="A14" s="7">
        <v>32891</v>
      </c>
      <c r="B14">
        <v>24.34</v>
      </c>
      <c r="C14">
        <v>24.34</v>
      </c>
      <c r="D14">
        <v>24.34</v>
      </c>
      <c r="E14">
        <v>24.34</v>
      </c>
    </row>
    <row r="15" spans="1:5" x14ac:dyDescent="0.25">
      <c r="A15" s="7">
        <v>32892</v>
      </c>
      <c r="B15">
        <v>22.5</v>
      </c>
      <c r="C15">
        <v>22.5</v>
      </c>
      <c r="D15">
        <v>22.5</v>
      </c>
      <c r="E15">
        <v>22.5</v>
      </c>
    </row>
    <row r="16" spans="1:5" x14ac:dyDescent="0.25">
      <c r="A16" s="7">
        <v>32895</v>
      </c>
      <c r="B16">
        <v>26.7</v>
      </c>
      <c r="C16">
        <v>26.7</v>
      </c>
      <c r="D16">
        <v>26.7</v>
      </c>
      <c r="E16">
        <v>26.7</v>
      </c>
    </row>
    <row r="17" spans="1:5" x14ac:dyDescent="0.25">
      <c r="A17" s="7">
        <v>32896</v>
      </c>
      <c r="B17">
        <v>24.72</v>
      </c>
      <c r="C17">
        <v>24.72</v>
      </c>
      <c r="D17">
        <v>24.72</v>
      </c>
      <c r="E17">
        <v>24.72</v>
      </c>
    </row>
    <row r="18" spans="1:5" x14ac:dyDescent="0.25">
      <c r="A18" s="7">
        <v>32897</v>
      </c>
      <c r="B18">
        <v>25.39</v>
      </c>
      <c r="C18">
        <v>25.39</v>
      </c>
      <c r="D18">
        <v>25.39</v>
      </c>
      <c r="E18">
        <v>25.39</v>
      </c>
    </row>
    <row r="19" spans="1:5" x14ac:dyDescent="0.25">
      <c r="A19" s="7">
        <v>32898</v>
      </c>
      <c r="B19">
        <v>25.63</v>
      </c>
      <c r="C19">
        <v>25.63</v>
      </c>
      <c r="D19">
        <v>25.63</v>
      </c>
      <c r="E19">
        <v>25.63</v>
      </c>
    </row>
    <row r="20" spans="1:5" x14ac:dyDescent="0.25">
      <c r="A20" s="7">
        <v>32899</v>
      </c>
      <c r="B20">
        <v>26.28</v>
      </c>
      <c r="C20">
        <v>26.28</v>
      </c>
      <c r="D20">
        <v>26.28</v>
      </c>
      <c r="E20">
        <v>26.28</v>
      </c>
    </row>
    <row r="21" spans="1:5" x14ac:dyDescent="0.25">
      <c r="A21" s="7">
        <v>32902</v>
      </c>
      <c r="B21">
        <v>26.44</v>
      </c>
      <c r="C21">
        <v>26.44</v>
      </c>
      <c r="D21">
        <v>26.44</v>
      </c>
      <c r="E21">
        <v>26.44</v>
      </c>
    </row>
    <row r="22" spans="1:5" x14ac:dyDescent="0.25">
      <c r="A22" s="7">
        <v>32903</v>
      </c>
      <c r="B22">
        <v>27.25</v>
      </c>
      <c r="C22">
        <v>27.25</v>
      </c>
      <c r="D22">
        <v>27.25</v>
      </c>
      <c r="E22">
        <v>27.25</v>
      </c>
    </row>
    <row r="23" spans="1:5" x14ac:dyDescent="0.25">
      <c r="A23" s="7">
        <v>32904</v>
      </c>
      <c r="B23">
        <v>25.36</v>
      </c>
      <c r="C23">
        <v>25.36</v>
      </c>
      <c r="D23">
        <v>25.36</v>
      </c>
      <c r="E23">
        <v>25.36</v>
      </c>
    </row>
    <row r="24" spans="1:5" x14ac:dyDescent="0.25">
      <c r="A24" s="7">
        <v>32905</v>
      </c>
      <c r="B24">
        <v>24.87</v>
      </c>
      <c r="C24">
        <v>24.87</v>
      </c>
      <c r="D24">
        <v>24.87</v>
      </c>
      <c r="E24">
        <v>24.87</v>
      </c>
    </row>
    <row r="25" spans="1:5" x14ac:dyDescent="0.25">
      <c r="A25" s="7">
        <v>32906</v>
      </c>
      <c r="B25">
        <v>24.32</v>
      </c>
      <c r="C25">
        <v>24.32</v>
      </c>
      <c r="D25">
        <v>24.32</v>
      </c>
      <c r="E25">
        <v>24.32</v>
      </c>
    </row>
    <row r="26" spans="1:5" x14ac:dyDescent="0.25">
      <c r="A26" s="7">
        <v>32909</v>
      </c>
      <c r="B26">
        <v>24.54</v>
      </c>
      <c r="C26">
        <v>24.54</v>
      </c>
      <c r="D26">
        <v>24.54</v>
      </c>
      <c r="E26">
        <v>24.54</v>
      </c>
    </row>
    <row r="27" spans="1:5" x14ac:dyDescent="0.25">
      <c r="A27" s="7">
        <v>32910</v>
      </c>
      <c r="B27">
        <v>24.69</v>
      </c>
      <c r="C27">
        <v>24.69</v>
      </c>
      <c r="D27">
        <v>24.69</v>
      </c>
      <c r="E27">
        <v>24.69</v>
      </c>
    </row>
    <row r="28" spans="1:5" x14ac:dyDescent="0.25">
      <c r="A28" s="7">
        <v>32911</v>
      </c>
      <c r="B28">
        <v>24.29</v>
      </c>
      <c r="C28">
        <v>24.29</v>
      </c>
      <c r="D28">
        <v>24.29</v>
      </c>
      <c r="E28">
        <v>24.29</v>
      </c>
    </row>
    <row r="29" spans="1:5" x14ac:dyDescent="0.25">
      <c r="A29" s="7">
        <v>32912</v>
      </c>
      <c r="B29">
        <v>23.77</v>
      </c>
      <c r="C29">
        <v>23.77</v>
      </c>
      <c r="D29">
        <v>23.77</v>
      </c>
      <c r="E29">
        <v>23.77</v>
      </c>
    </row>
    <row r="30" spans="1:5" x14ac:dyDescent="0.25">
      <c r="A30" s="7">
        <v>32913</v>
      </c>
      <c r="B30">
        <v>23.69</v>
      </c>
      <c r="C30">
        <v>23.69</v>
      </c>
      <c r="D30">
        <v>23.69</v>
      </c>
      <c r="E30">
        <v>23.69</v>
      </c>
    </row>
    <row r="31" spans="1:5" x14ac:dyDescent="0.25">
      <c r="A31" s="7">
        <v>32916</v>
      </c>
      <c r="B31">
        <v>24.38</v>
      </c>
      <c r="C31">
        <v>24.38</v>
      </c>
      <c r="D31">
        <v>24.38</v>
      </c>
      <c r="E31">
        <v>24.38</v>
      </c>
    </row>
    <row r="32" spans="1:5" x14ac:dyDescent="0.25">
      <c r="A32" s="7">
        <v>32917</v>
      </c>
      <c r="B32">
        <v>23.76</v>
      </c>
      <c r="C32">
        <v>23.76</v>
      </c>
      <c r="D32">
        <v>23.76</v>
      </c>
      <c r="E32">
        <v>23.76</v>
      </c>
    </row>
    <row r="33" spans="1:5" x14ac:dyDescent="0.25">
      <c r="A33" s="7">
        <v>32918</v>
      </c>
      <c r="B33">
        <v>22.05</v>
      </c>
      <c r="C33">
        <v>22.05</v>
      </c>
      <c r="D33">
        <v>22.05</v>
      </c>
      <c r="E33">
        <v>22.05</v>
      </c>
    </row>
    <row r="34" spans="1:5" x14ac:dyDescent="0.25">
      <c r="A34" s="7">
        <v>32919</v>
      </c>
      <c r="B34">
        <v>19.71</v>
      </c>
      <c r="C34">
        <v>19.71</v>
      </c>
      <c r="D34">
        <v>19.71</v>
      </c>
      <c r="E34">
        <v>19.71</v>
      </c>
    </row>
    <row r="35" spans="1:5" x14ac:dyDescent="0.25">
      <c r="A35" s="7">
        <v>32920</v>
      </c>
      <c r="B35">
        <v>20.78</v>
      </c>
      <c r="C35">
        <v>20.78</v>
      </c>
      <c r="D35">
        <v>20.78</v>
      </c>
      <c r="E35">
        <v>20.78</v>
      </c>
    </row>
    <row r="36" spans="1:5" x14ac:dyDescent="0.25">
      <c r="A36" s="7">
        <v>32924</v>
      </c>
      <c r="B36">
        <v>22.78</v>
      </c>
      <c r="C36">
        <v>22.78</v>
      </c>
      <c r="D36">
        <v>22.78</v>
      </c>
      <c r="E36">
        <v>22.78</v>
      </c>
    </row>
    <row r="37" spans="1:5" x14ac:dyDescent="0.25">
      <c r="A37" s="7">
        <v>32925</v>
      </c>
      <c r="B37">
        <v>23.89</v>
      </c>
      <c r="C37">
        <v>23.89</v>
      </c>
      <c r="D37">
        <v>23.89</v>
      </c>
      <c r="E37">
        <v>23.89</v>
      </c>
    </row>
    <row r="38" spans="1:5" x14ac:dyDescent="0.25">
      <c r="A38" s="7">
        <v>32926</v>
      </c>
      <c r="B38">
        <v>22.54</v>
      </c>
      <c r="C38">
        <v>22.54</v>
      </c>
      <c r="D38">
        <v>22.54</v>
      </c>
      <c r="E38">
        <v>22.54</v>
      </c>
    </row>
    <row r="39" spans="1:5" x14ac:dyDescent="0.25">
      <c r="A39" s="7">
        <v>32927</v>
      </c>
      <c r="B39">
        <v>23.69</v>
      </c>
      <c r="C39">
        <v>23.69</v>
      </c>
      <c r="D39">
        <v>23.69</v>
      </c>
      <c r="E39">
        <v>23.69</v>
      </c>
    </row>
    <row r="40" spans="1:5" x14ac:dyDescent="0.25">
      <c r="A40" s="7">
        <v>32930</v>
      </c>
      <c r="B40">
        <v>23.56</v>
      </c>
      <c r="C40">
        <v>23.56</v>
      </c>
      <c r="D40">
        <v>23.56</v>
      </c>
      <c r="E40">
        <v>23.56</v>
      </c>
    </row>
    <row r="41" spans="1:5" x14ac:dyDescent="0.25">
      <c r="A41" s="7">
        <v>32931</v>
      </c>
      <c r="B41">
        <v>22.69</v>
      </c>
      <c r="C41">
        <v>22.69</v>
      </c>
      <c r="D41">
        <v>22.69</v>
      </c>
      <c r="E41">
        <v>22.69</v>
      </c>
    </row>
    <row r="42" spans="1:5" x14ac:dyDescent="0.25">
      <c r="A42" s="7">
        <v>32932</v>
      </c>
      <c r="B42">
        <v>21.99</v>
      </c>
      <c r="C42">
        <v>21.99</v>
      </c>
      <c r="D42">
        <v>21.99</v>
      </c>
      <c r="E42">
        <v>21.99</v>
      </c>
    </row>
    <row r="43" spans="1:5" x14ac:dyDescent="0.25">
      <c r="A43" s="7">
        <v>32933</v>
      </c>
      <c r="B43">
        <v>21.9</v>
      </c>
      <c r="C43">
        <v>21.9</v>
      </c>
      <c r="D43">
        <v>21.9</v>
      </c>
      <c r="E43">
        <v>21.9</v>
      </c>
    </row>
    <row r="44" spans="1:5" x14ac:dyDescent="0.25">
      <c r="A44" s="7">
        <v>32934</v>
      </c>
      <c r="B44">
        <v>21.34</v>
      </c>
      <c r="C44">
        <v>21.34</v>
      </c>
      <c r="D44">
        <v>21.34</v>
      </c>
      <c r="E44">
        <v>21.34</v>
      </c>
    </row>
    <row r="45" spans="1:5" x14ac:dyDescent="0.25">
      <c r="A45" s="7">
        <v>32937</v>
      </c>
      <c r="B45">
        <v>22.03</v>
      </c>
      <c r="C45">
        <v>22.03</v>
      </c>
      <c r="D45">
        <v>22.03</v>
      </c>
      <c r="E45">
        <v>22.03</v>
      </c>
    </row>
    <row r="46" spans="1:5" x14ac:dyDescent="0.25">
      <c r="A46" s="7">
        <v>32938</v>
      </c>
      <c r="B46">
        <v>20.55</v>
      </c>
      <c r="C46">
        <v>20.55</v>
      </c>
      <c r="D46">
        <v>20.55</v>
      </c>
      <c r="E46">
        <v>20.55</v>
      </c>
    </row>
    <row r="47" spans="1:5" x14ac:dyDescent="0.25">
      <c r="A47" s="7">
        <v>32939</v>
      </c>
      <c r="B47">
        <v>19.100000000000001</v>
      </c>
      <c r="C47">
        <v>19.100000000000001</v>
      </c>
      <c r="D47">
        <v>19.100000000000001</v>
      </c>
      <c r="E47">
        <v>19.100000000000001</v>
      </c>
    </row>
    <row r="48" spans="1:5" x14ac:dyDescent="0.25">
      <c r="A48" s="7">
        <v>32940</v>
      </c>
      <c r="B48">
        <v>19.739999999999998</v>
      </c>
      <c r="C48">
        <v>19.739999999999998</v>
      </c>
      <c r="D48">
        <v>19.739999999999998</v>
      </c>
      <c r="E48">
        <v>19.739999999999998</v>
      </c>
    </row>
    <row r="49" spans="1:5" x14ac:dyDescent="0.25">
      <c r="A49" s="7">
        <v>32941</v>
      </c>
      <c r="B49">
        <v>20.3</v>
      </c>
      <c r="C49">
        <v>20.3</v>
      </c>
      <c r="D49">
        <v>20.3</v>
      </c>
      <c r="E49">
        <v>20.3</v>
      </c>
    </row>
    <row r="50" spans="1:5" x14ac:dyDescent="0.25">
      <c r="A50" s="7">
        <v>32944</v>
      </c>
      <c r="B50">
        <v>20.07</v>
      </c>
      <c r="C50">
        <v>20.07</v>
      </c>
      <c r="D50">
        <v>20.07</v>
      </c>
      <c r="E50">
        <v>20.07</v>
      </c>
    </row>
    <row r="51" spans="1:5" x14ac:dyDescent="0.25">
      <c r="A51" s="7">
        <v>32945</v>
      </c>
      <c r="B51">
        <v>21.05</v>
      </c>
      <c r="C51">
        <v>21.05</v>
      </c>
      <c r="D51">
        <v>21.05</v>
      </c>
      <c r="E51">
        <v>21.05</v>
      </c>
    </row>
    <row r="52" spans="1:5" x14ac:dyDescent="0.25">
      <c r="A52" s="7">
        <v>32946</v>
      </c>
      <c r="B52">
        <v>19.649999999999999</v>
      </c>
      <c r="C52">
        <v>19.649999999999999</v>
      </c>
      <c r="D52">
        <v>19.649999999999999</v>
      </c>
      <c r="E52">
        <v>19.649999999999999</v>
      </c>
    </row>
    <row r="53" spans="1:5" x14ac:dyDescent="0.25">
      <c r="A53" s="7">
        <v>32947</v>
      </c>
      <c r="B53">
        <v>18.809999999999999</v>
      </c>
      <c r="C53">
        <v>18.809999999999999</v>
      </c>
      <c r="D53">
        <v>18.809999999999999</v>
      </c>
      <c r="E53">
        <v>18.809999999999999</v>
      </c>
    </row>
    <row r="54" spans="1:5" x14ac:dyDescent="0.25">
      <c r="A54" s="7">
        <v>32948</v>
      </c>
      <c r="B54">
        <v>17.62</v>
      </c>
      <c r="C54">
        <v>17.62</v>
      </c>
      <c r="D54">
        <v>17.62</v>
      </c>
      <c r="E54">
        <v>17.62</v>
      </c>
    </row>
    <row r="55" spans="1:5" x14ac:dyDescent="0.25">
      <c r="A55" s="7">
        <v>32951</v>
      </c>
      <c r="B55">
        <v>18.29</v>
      </c>
      <c r="C55">
        <v>18.29</v>
      </c>
      <c r="D55">
        <v>18.29</v>
      </c>
      <c r="E55">
        <v>18.29</v>
      </c>
    </row>
    <row r="56" spans="1:5" x14ac:dyDescent="0.25">
      <c r="A56" s="7">
        <v>32952</v>
      </c>
      <c r="B56">
        <v>19.059999999999999</v>
      </c>
      <c r="C56">
        <v>19.059999999999999</v>
      </c>
      <c r="D56">
        <v>19.059999999999999</v>
      </c>
      <c r="E56">
        <v>19.059999999999999</v>
      </c>
    </row>
    <row r="57" spans="1:5" x14ac:dyDescent="0.25">
      <c r="A57" s="7">
        <v>32953</v>
      </c>
      <c r="B57">
        <v>20.100000000000001</v>
      </c>
      <c r="C57">
        <v>20.100000000000001</v>
      </c>
      <c r="D57">
        <v>20.100000000000001</v>
      </c>
      <c r="E57">
        <v>20.100000000000001</v>
      </c>
    </row>
    <row r="58" spans="1:5" x14ac:dyDescent="0.25">
      <c r="A58" s="7">
        <v>32954</v>
      </c>
      <c r="B58">
        <v>22.74</v>
      </c>
      <c r="C58">
        <v>22.74</v>
      </c>
      <c r="D58">
        <v>22.74</v>
      </c>
      <c r="E58">
        <v>22.74</v>
      </c>
    </row>
    <row r="59" spans="1:5" x14ac:dyDescent="0.25">
      <c r="A59" s="7">
        <v>32955</v>
      </c>
      <c r="B59">
        <v>20.46</v>
      </c>
      <c r="C59">
        <v>20.46</v>
      </c>
      <c r="D59">
        <v>20.46</v>
      </c>
      <c r="E59">
        <v>20.46</v>
      </c>
    </row>
    <row r="60" spans="1:5" x14ac:dyDescent="0.25">
      <c r="A60" s="7">
        <v>32958</v>
      </c>
      <c r="B60">
        <v>19.59</v>
      </c>
      <c r="C60">
        <v>19.59</v>
      </c>
      <c r="D60">
        <v>19.59</v>
      </c>
      <c r="E60">
        <v>19.59</v>
      </c>
    </row>
    <row r="61" spans="1:5" x14ac:dyDescent="0.25">
      <c r="A61" s="7">
        <v>32959</v>
      </c>
      <c r="B61">
        <v>21.01</v>
      </c>
      <c r="C61">
        <v>21.01</v>
      </c>
      <c r="D61">
        <v>21.01</v>
      </c>
      <c r="E61">
        <v>21.01</v>
      </c>
    </row>
    <row r="62" spans="1:5" x14ac:dyDescent="0.25">
      <c r="A62" s="7">
        <v>32960</v>
      </c>
      <c r="B62">
        <v>19.77</v>
      </c>
      <c r="C62">
        <v>19.77</v>
      </c>
      <c r="D62">
        <v>19.77</v>
      </c>
      <c r="E62">
        <v>19.77</v>
      </c>
    </row>
    <row r="63" spans="1:5" x14ac:dyDescent="0.25">
      <c r="A63" s="7">
        <v>32961</v>
      </c>
      <c r="B63">
        <v>18.46</v>
      </c>
      <c r="C63">
        <v>18.46</v>
      </c>
      <c r="D63">
        <v>18.46</v>
      </c>
      <c r="E63">
        <v>18.46</v>
      </c>
    </row>
    <row r="64" spans="1:5" x14ac:dyDescent="0.25">
      <c r="A64" s="7">
        <v>32962</v>
      </c>
      <c r="B64">
        <v>19.73</v>
      </c>
      <c r="C64">
        <v>19.73</v>
      </c>
      <c r="D64">
        <v>19.73</v>
      </c>
      <c r="E64">
        <v>19.73</v>
      </c>
    </row>
    <row r="65" spans="1:5" x14ac:dyDescent="0.25">
      <c r="A65" s="7">
        <v>32965</v>
      </c>
      <c r="B65">
        <v>22.84</v>
      </c>
      <c r="C65">
        <v>22.84</v>
      </c>
      <c r="D65">
        <v>22.84</v>
      </c>
      <c r="E65">
        <v>22.84</v>
      </c>
    </row>
    <row r="66" spans="1:5" x14ac:dyDescent="0.25">
      <c r="A66" s="7">
        <v>32966</v>
      </c>
      <c r="B66">
        <v>20.440000000000001</v>
      </c>
      <c r="C66">
        <v>20.440000000000001</v>
      </c>
      <c r="D66">
        <v>20.440000000000001</v>
      </c>
      <c r="E66">
        <v>20.440000000000001</v>
      </c>
    </row>
    <row r="67" spans="1:5" x14ac:dyDescent="0.25">
      <c r="A67" s="7">
        <v>32967</v>
      </c>
      <c r="B67">
        <v>22.03</v>
      </c>
      <c r="C67">
        <v>22.03</v>
      </c>
      <c r="D67">
        <v>22.03</v>
      </c>
      <c r="E67">
        <v>22.03</v>
      </c>
    </row>
    <row r="68" spans="1:5" x14ac:dyDescent="0.25">
      <c r="A68" s="7">
        <v>32968</v>
      </c>
      <c r="B68">
        <v>21.21</v>
      </c>
      <c r="C68">
        <v>21.21</v>
      </c>
      <c r="D68">
        <v>21.21</v>
      </c>
      <c r="E68">
        <v>21.21</v>
      </c>
    </row>
    <row r="69" spans="1:5" x14ac:dyDescent="0.25">
      <c r="A69" s="7">
        <v>32969</v>
      </c>
      <c r="B69">
        <v>21.76</v>
      </c>
      <c r="C69">
        <v>21.76</v>
      </c>
      <c r="D69">
        <v>21.76</v>
      </c>
      <c r="E69">
        <v>21.76</v>
      </c>
    </row>
    <row r="70" spans="1:5" x14ac:dyDescent="0.25">
      <c r="A70" s="7">
        <v>32972</v>
      </c>
      <c r="B70">
        <v>22.3</v>
      </c>
      <c r="C70">
        <v>22.3</v>
      </c>
      <c r="D70">
        <v>22.3</v>
      </c>
      <c r="E70">
        <v>22.3</v>
      </c>
    </row>
    <row r="71" spans="1:5" x14ac:dyDescent="0.25">
      <c r="A71" s="7">
        <v>32973</v>
      </c>
      <c r="B71">
        <v>21.69</v>
      </c>
      <c r="C71">
        <v>21.69</v>
      </c>
      <c r="D71">
        <v>21.69</v>
      </c>
      <c r="E71">
        <v>21.69</v>
      </c>
    </row>
    <row r="72" spans="1:5" x14ac:dyDescent="0.25">
      <c r="A72" s="7">
        <v>32974</v>
      </c>
      <c r="B72">
        <v>17.73</v>
      </c>
      <c r="C72">
        <v>17.73</v>
      </c>
      <c r="D72">
        <v>17.73</v>
      </c>
      <c r="E72">
        <v>17.73</v>
      </c>
    </row>
    <row r="73" spans="1:5" x14ac:dyDescent="0.25">
      <c r="A73" s="7">
        <v>32975</v>
      </c>
      <c r="B73">
        <v>19.8</v>
      </c>
      <c r="C73">
        <v>19.8</v>
      </c>
      <c r="D73">
        <v>19.8</v>
      </c>
      <c r="E73">
        <v>19.8</v>
      </c>
    </row>
    <row r="74" spans="1:5" x14ac:dyDescent="0.25">
      <c r="A74" s="7">
        <v>32979</v>
      </c>
      <c r="B74">
        <v>20.75</v>
      </c>
      <c r="C74">
        <v>20.75</v>
      </c>
      <c r="D74">
        <v>20.75</v>
      </c>
      <c r="E74">
        <v>20.75</v>
      </c>
    </row>
    <row r="75" spans="1:5" x14ac:dyDescent="0.25">
      <c r="A75" s="7">
        <v>32980</v>
      </c>
      <c r="B75">
        <v>20.38</v>
      </c>
      <c r="C75">
        <v>20.38</v>
      </c>
      <c r="D75">
        <v>20.38</v>
      </c>
      <c r="E75">
        <v>20.38</v>
      </c>
    </row>
    <row r="76" spans="1:5" x14ac:dyDescent="0.25">
      <c r="A76" s="7">
        <v>32981</v>
      </c>
      <c r="B76">
        <v>22.67</v>
      </c>
      <c r="C76">
        <v>22.67</v>
      </c>
      <c r="D76">
        <v>22.67</v>
      </c>
      <c r="E76">
        <v>22.67</v>
      </c>
    </row>
    <row r="77" spans="1:5" x14ac:dyDescent="0.25">
      <c r="A77" s="7">
        <v>32982</v>
      </c>
      <c r="B77">
        <v>22.46</v>
      </c>
      <c r="C77">
        <v>22.46</v>
      </c>
      <c r="D77">
        <v>22.46</v>
      </c>
      <c r="E77">
        <v>22.46</v>
      </c>
    </row>
    <row r="78" spans="1:5" x14ac:dyDescent="0.25">
      <c r="A78" s="7">
        <v>32983</v>
      </c>
      <c r="B78">
        <v>23.33</v>
      </c>
      <c r="C78">
        <v>23.33</v>
      </c>
      <c r="D78">
        <v>23.33</v>
      </c>
      <c r="E78">
        <v>23.33</v>
      </c>
    </row>
    <row r="79" spans="1:5" x14ac:dyDescent="0.25">
      <c r="A79" s="7">
        <v>32986</v>
      </c>
      <c r="B79">
        <v>24.16</v>
      </c>
      <c r="C79">
        <v>24.16</v>
      </c>
      <c r="D79">
        <v>24.16</v>
      </c>
      <c r="E79">
        <v>24.16</v>
      </c>
    </row>
    <row r="80" spans="1:5" x14ac:dyDescent="0.25">
      <c r="A80" s="7">
        <v>32987</v>
      </c>
      <c r="B80">
        <v>21.7</v>
      </c>
      <c r="C80">
        <v>21.7</v>
      </c>
      <c r="D80">
        <v>21.7</v>
      </c>
      <c r="E80">
        <v>21.7</v>
      </c>
    </row>
    <row r="81" spans="1:5" x14ac:dyDescent="0.25">
      <c r="A81" s="7">
        <v>32988</v>
      </c>
      <c r="B81">
        <v>20.86</v>
      </c>
      <c r="C81">
        <v>20.86</v>
      </c>
      <c r="D81">
        <v>20.86</v>
      </c>
      <c r="E81">
        <v>20.86</v>
      </c>
    </row>
    <row r="82" spans="1:5" x14ac:dyDescent="0.25">
      <c r="A82" s="7">
        <v>32989</v>
      </c>
      <c r="B82">
        <v>20.25</v>
      </c>
      <c r="C82">
        <v>20.25</v>
      </c>
      <c r="D82">
        <v>20.25</v>
      </c>
      <c r="E82">
        <v>20.25</v>
      </c>
    </row>
    <row r="83" spans="1:5" x14ac:dyDescent="0.25">
      <c r="A83" s="7">
        <v>32990</v>
      </c>
      <c r="B83">
        <v>22.19</v>
      </c>
      <c r="C83">
        <v>22.19</v>
      </c>
      <c r="D83">
        <v>22.19</v>
      </c>
      <c r="E83">
        <v>22.19</v>
      </c>
    </row>
    <row r="84" spans="1:5" x14ac:dyDescent="0.25">
      <c r="A84" s="7">
        <v>32993</v>
      </c>
      <c r="B84">
        <v>19.52</v>
      </c>
      <c r="C84">
        <v>19.52</v>
      </c>
      <c r="D84">
        <v>19.52</v>
      </c>
      <c r="E84">
        <v>19.52</v>
      </c>
    </row>
    <row r="85" spans="1:5" x14ac:dyDescent="0.25">
      <c r="A85" s="7">
        <v>32994</v>
      </c>
      <c r="B85">
        <v>18.43</v>
      </c>
      <c r="C85">
        <v>18.43</v>
      </c>
      <c r="D85">
        <v>18.43</v>
      </c>
      <c r="E85">
        <v>18.43</v>
      </c>
    </row>
    <row r="86" spans="1:5" x14ac:dyDescent="0.25">
      <c r="A86" s="7">
        <v>32995</v>
      </c>
      <c r="B86">
        <v>19.32</v>
      </c>
      <c r="C86">
        <v>19.32</v>
      </c>
      <c r="D86">
        <v>19.32</v>
      </c>
      <c r="E86">
        <v>19.32</v>
      </c>
    </row>
    <row r="87" spans="1:5" x14ac:dyDescent="0.25">
      <c r="A87" s="7">
        <v>32996</v>
      </c>
      <c r="B87">
        <v>17.809999999999999</v>
      </c>
      <c r="C87">
        <v>17.809999999999999</v>
      </c>
      <c r="D87">
        <v>17.809999999999999</v>
      </c>
      <c r="E87">
        <v>17.809999999999999</v>
      </c>
    </row>
    <row r="88" spans="1:5" x14ac:dyDescent="0.25">
      <c r="A88" s="7">
        <v>32997</v>
      </c>
      <c r="B88">
        <v>17.28</v>
      </c>
      <c r="C88">
        <v>17.28</v>
      </c>
      <c r="D88">
        <v>17.28</v>
      </c>
      <c r="E88">
        <v>17.28</v>
      </c>
    </row>
    <row r="89" spans="1:5" x14ac:dyDescent="0.25">
      <c r="A89" s="7">
        <v>33000</v>
      </c>
      <c r="B89">
        <v>17.649999999999999</v>
      </c>
      <c r="C89">
        <v>17.649999999999999</v>
      </c>
      <c r="D89">
        <v>17.649999999999999</v>
      </c>
      <c r="E89">
        <v>17.649999999999999</v>
      </c>
    </row>
    <row r="90" spans="1:5" x14ac:dyDescent="0.25">
      <c r="A90" s="7">
        <v>33001</v>
      </c>
      <c r="B90">
        <v>18.489999999999998</v>
      </c>
      <c r="C90">
        <v>18.489999999999998</v>
      </c>
      <c r="D90">
        <v>18.489999999999998</v>
      </c>
      <c r="E90">
        <v>18.489999999999998</v>
      </c>
    </row>
    <row r="91" spans="1:5" x14ac:dyDescent="0.25">
      <c r="A91" s="7">
        <v>33002</v>
      </c>
      <c r="B91">
        <v>18.64</v>
      </c>
      <c r="C91">
        <v>18.64</v>
      </c>
      <c r="D91">
        <v>18.64</v>
      </c>
      <c r="E91">
        <v>18.64</v>
      </c>
    </row>
    <row r="92" spans="1:5" x14ac:dyDescent="0.25">
      <c r="A92" s="7">
        <v>33003</v>
      </c>
      <c r="B92">
        <v>18.59</v>
      </c>
      <c r="C92">
        <v>18.59</v>
      </c>
      <c r="D92">
        <v>18.59</v>
      </c>
      <c r="E92">
        <v>18.59</v>
      </c>
    </row>
    <row r="93" spans="1:5" x14ac:dyDescent="0.25">
      <c r="A93" s="7">
        <v>33004</v>
      </c>
      <c r="B93">
        <v>19.809999999999999</v>
      </c>
      <c r="C93">
        <v>19.809999999999999</v>
      </c>
      <c r="D93">
        <v>19.809999999999999</v>
      </c>
      <c r="E93">
        <v>19.809999999999999</v>
      </c>
    </row>
    <row r="94" spans="1:5" x14ac:dyDescent="0.25">
      <c r="A94" s="7">
        <v>33007</v>
      </c>
      <c r="B94">
        <v>20.14</v>
      </c>
      <c r="C94">
        <v>20.14</v>
      </c>
      <c r="D94">
        <v>20.14</v>
      </c>
      <c r="E94">
        <v>20.14</v>
      </c>
    </row>
    <row r="95" spans="1:5" x14ac:dyDescent="0.25">
      <c r="A95" s="7">
        <v>33008</v>
      </c>
      <c r="B95">
        <v>19.489999999999998</v>
      </c>
      <c r="C95">
        <v>19.489999999999998</v>
      </c>
      <c r="D95">
        <v>19.489999999999998</v>
      </c>
      <c r="E95">
        <v>19.489999999999998</v>
      </c>
    </row>
    <row r="96" spans="1:5" x14ac:dyDescent="0.25">
      <c r="A96" s="7">
        <v>33009</v>
      </c>
      <c r="B96">
        <v>17.71</v>
      </c>
      <c r="C96">
        <v>17.71</v>
      </c>
      <c r="D96">
        <v>17.71</v>
      </c>
      <c r="E96">
        <v>17.71</v>
      </c>
    </row>
    <row r="97" spans="1:5" x14ac:dyDescent="0.25">
      <c r="A97" s="7">
        <v>33010</v>
      </c>
      <c r="B97">
        <v>17.27</v>
      </c>
      <c r="C97">
        <v>17.27</v>
      </c>
      <c r="D97">
        <v>17.27</v>
      </c>
      <c r="E97">
        <v>17.27</v>
      </c>
    </row>
    <row r="98" spans="1:5" x14ac:dyDescent="0.25">
      <c r="A98" s="7">
        <v>33011</v>
      </c>
      <c r="B98">
        <v>17.2</v>
      </c>
      <c r="C98">
        <v>17.2</v>
      </c>
      <c r="D98">
        <v>17.2</v>
      </c>
      <c r="E98">
        <v>17.2</v>
      </c>
    </row>
    <row r="99" spans="1:5" x14ac:dyDescent="0.25">
      <c r="A99" s="7">
        <v>33014</v>
      </c>
      <c r="B99">
        <v>16.72</v>
      </c>
      <c r="C99">
        <v>16.72</v>
      </c>
      <c r="D99">
        <v>16.72</v>
      </c>
      <c r="E99">
        <v>16.72</v>
      </c>
    </row>
    <row r="100" spans="1:5" x14ac:dyDescent="0.25">
      <c r="A100" s="7">
        <v>33015</v>
      </c>
      <c r="B100">
        <v>17.84</v>
      </c>
      <c r="C100">
        <v>17.84</v>
      </c>
      <c r="D100">
        <v>17.84</v>
      </c>
      <c r="E100">
        <v>17.84</v>
      </c>
    </row>
    <row r="101" spans="1:5" x14ac:dyDescent="0.25">
      <c r="A101" s="7">
        <v>33016</v>
      </c>
      <c r="B101">
        <v>17.18</v>
      </c>
      <c r="C101">
        <v>17.18</v>
      </c>
      <c r="D101">
        <v>17.18</v>
      </c>
      <c r="E101">
        <v>17.18</v>
      </c>
    </row>
    <row r="102" spans="1:5" x14ac:dyDescent="0.25">
      <c r="A102" s="7">
        <v>33017</v>
      </c>
      <c r="B102">
        <v>17.7</v>
      </c>
      <c r="C102">
        <v>17.7</v>
      </c>
      <c r="D102">
        <v>17.7</v>
      </c>
      <c r="E102">
        <v>17.7</v>
      </c>
    </row>
    <row r="103" spans="1:5" x14ac:dyDescent="0.25">
      <c r="A103" s="7">
        <v>33018</v>
      </c>
      <c r="B103">
        <v>17.32</v>
      </c>
      <c r="C103">
        <v>17.32</v>
      </c>
      <c r="D103">
        <v>17.32</v>
      </c>
      <c r="E103">
        <v>17.32</v>
      </c>
    </row>
    <row r="104" spans="1:5" x14ac:dyDescent="0.25">
      <c r="A104" s="7">
        <v>33022</v>
      </c>
      <c r="B104">
        <v>18.75</v>
      </c>
      <c r="C104">
        <v>18.75</v>
      </c>
      <c r="D104">
        <v>18.75</v>
      </c>
      <c r="E104">
        <v>18.75</v>
      </c>
    </row>
    <row r="105" spans="1:5" x14ac:dyDescent="0.25">
      <c r="A105" s="7">
        <v>33023</v>
      </c>
      <c r="B105">
        <v>17.440000000000001</v>
      </c>
      <c r="C105">
        <v>17.440000000000001</v>
      </c>
      <c r="D105">
        <v>17.440000000000001</v>
      </c>
      <c r="E105">
        <v>17.440000000000001</v>
      </c>
    </row>
    <row r="106" spans="1:5" x14ac:dyDescent="0.25">
      <c r="A106" s="7">
        <v>33024</v>
      </c>
      <c r="B106">
        <v>17.37</v>
      </c>
      <c r="C106">
        <v>17.37</v>
      </c>
      <c r="D106">
        <v>17.37</v>
      </c>
      <c r="E106">
        <v>17.37</v>
      </c>
    </row>
    <row r="107" spans="1:5" x14ac:dyDescent="0.25">
      <c r="A107" s="7">
        <v>33025</v>
      </c>
      <c r="B107">
        <v>17.09</v>
      </c>
      <c r="C107">
        <v>17.09</v>
      </c>
      <c r="D107">
        <v>17.09</v>
      </c>
      <c r="E107">
        <v>17.09</v>
      </c>
    </row>
    <row r="108" spans="1:5" x14ac:dyDescent="0.25">
      <c r="A108" s="7">
        <v>33028</v>
      </c>
      <c r="B108">
        <v>18.39</v>
      </c>
      <c r="C108">
        <v>18.39</v>
      </c>
      <c r="D108">
        <v>18.39</v>
      </c>
      <c r="E108">
        <v>18.39</v>
      </c>
    </row>
    <row r="109" spans="1:5" x14ac:dyDescent="0.25">
      <c r="A109" s="7">
        <v>33029</v>
      </c>
      <c r="B109">
        <v>18.97</v>
      </c>
      <c r="C109">
        <v>18.97</v>
      </c>
      <c r="D109">
        <v>18.97</v>
      </c>
      <c r="E109">
        <v>18.97</v>
      </c>
    </row>
    <row r="110" spans="1:5" x14ac:dyDescent="0.25">
      <c r="A110" s="7">
        <v>33030</v>
      </c>
      <c r="B110">
        <v>17.420000000000002</v>
      </c>
      <c r="C110">
        <v>17.420000000000002</v>
      </c>
      <c r="D110">
        <v>17.420000000000002</v>
      </c>
      <c r="E110">
        <v>17.420000000000002</v>
      </c>
    </row>
    <row r="111" spans="1:5" x14ac:dyDescent="0.25">
      <c r="A111" s="7">
        <v>33031</v>
      </c>
      <c r="B111">
        <v>16.88</v>
      </c>
      <c r="C111">
        <v>16.88</v>
      </c>
      <c r="D111">
        <v>16.88</v>
      </c>
      <c r="E111">
        <v>16.88</v>
      </c>
    </row>
    <row r="112" spans="1:5" x14ac:dyDescent="0.25">
      <c r="A112" s="7">
        <v>33032</v>
      </c>
      <c r="B112">
        <v>17.579999999999998</v>
      </c>
      <c r="C112">
        <v>17.579999999999998</v>
      </c>
      <c r="D112">
        <v>17.579999999999998</v>
      </c>
      <c r="E112">
        <v>17.579999999999998</v>
      </c>
    </row>
    <row r="113" spans="1:5" x14ac:dyDescent="0.25">
      <c r="A113" s="7">
        <v>33035</v>
      </c>
      <c r="B113">
        <v>16.34</v>
      </c>
      <c r="C113">
        <v>16.34</v>
      </c>
      <c r="D113">
        <v>16.34</v>
      </c>
      <c r="E113">
        <v>16.34</v>
      </c>
    </row>
    <row r="114" spans="1:5" x14ac:dyDescent="0.25">
      <c r="A114" s="7">
        <v>33036</v>
      </c>
      <c r="B114">
        <v>16.600000000000001</v>
      </c>
      <c r="C114">
        <v>16.600000000000001</v>
      </c>
      <c r="D114">
        <v>16.600000000000001</v>
      </c>
      <c r="E114">
        <v>16.600000000000001</v>
      </c>
    </row>
    <row r="115" spans="1:5" x14ac:dyDescent="0.25">
      <c r="A115" s="7">
        <v>33037</v>
      </c>
      <c r="B115">
        <v>17.38</v>
      </c>
      <c r="C115">
        <v>17.38</v>
      </c>
      <c r="D115">
        <v>17.38</v>
      </c>
      <c r="E115">
        <v>17.38</v>
      </c>
    </row>
    <row r="116" spans="1:5" x14ac:dyDescent="0.25">
      <c r="A116" s="7">
        <v>33038</v>
      </c>
      <c r="B116">
        <v>17.399999999999999</v>
      </c>
      <c r="C116">
        <v>17.399999999999999</v>
      </c>
      <c r="D116">
        <v>17.399999999999999</v>
      </c>
      <c r="E116">
        <v>17.399999999999999</v>
      </c>
    </row>
    <row r="117" spans="1:5" x14ac:dyDescent="0.25">
      <c r="A117" s="7">
        <v>33039</v>
      </c>
      <c r="B117">
        <v>15.9</v>
      </c>
      <c r="C117">
        <v>15.9</v>
      </c>
      <c r="D117">
        <v>15.9</v>
      </c>
      <c r="E117">
        <v>15.9</v>
      </c>
    </row>
    <row r="118" spans="1:5" x14ac:dyDescent="0.25">
      <c r="A118" s="7">
        <v>33042</v>
      </c>
      <c r="B118">
        <v>17.71</v>
      </c>
      <c r="C118">
        <v>17.71</v>
      </c>
      <c r="D118">
        <v>17.71</v>
      </c>
      <c r="E118">
        <v>17.71</v>
      </c>
    </row>
    <row r="119" spans="1:5" x14ac:dyDescent="0.25">
      <c r="A119" s="7">
        <v>33043</v>
      </c>
      <c r="B119">
        <v>15.23</v>
      </c>
      <c r="C119">
        <v>15.23</v>
      </c>
      <c r="D119">
        <v>15.23</v>
      </c>
      <c r="E119">
        <v>15.23</v>
      </c>
    </row>
    <row r="120" spans="1:5" x14ac:dyDescent="0.25">
      <c r="A120" s="7">
        <v>33044</v>
      </c>
      <c r="B120">
        <v>15.27</v>
      </c>
      <c r="C120">
        <v>15.27</v>
      </c>
      <c r="D120">
        <v>15.27</v>
      </c>
      <c r="E120">
        <v>15.27</v>
      </c>
    </row>
    <row r="121" spans="1:5" x14ac:dyDescent="0.25">
      <c r="A121" s="7">
        <v>33045</v>
      </c>
      <c r="B121">
        <v>14.72</v>
      </c>
      <c r="C121">
        <v>14.72</v>
      </c>
      <c r="D121">
        <v>14.72</v>
      </c>
      <c r="E121">
        <v>14.72</v>
      </c>
    </row>
    <row r="122" spans="1:5" x14ac:dyDescent="0.25">
      <c r="A122" s="7">
        <v>33046</v>
      </c>
      <c r="B122">
        <v>19.36</v>
      </c>
      <c r="C122">
        <v>19.36</v>
      </c>
      <c r="D122">
        <v>19.36</v>
      </c>
      <c r="E122">
        <v>19.36</v>
      </c>
    </row>
    <row r="123" spans="1:5" x14ac:dyDescent="0.25">
      <c r="A123" s="7">
        <v>33049</v>
      </c>
      <c r="B123">
        <v>17.059999999999999</v>
      </c>
      <c r="C123">
        <v>17.059999999999999</v>
      </c>
      <c r="D123">
        <v>17.059999999999999</v>
      </c>
      <c r="E123">
        <v>17.059999999999999</v>
      </c>
    </row>
    <row r="124" spans="1:5" x14ac:dyDescent="0.25">
      <c r="A124" s="7">
        <v>33050</v>
      </c>
      <c r="B124">
        <v>16.29</v>
      </c>
      <c r="C124">
        <v>16.29</v>
      </c>
      <c r="D124">
        <v>16.29</v>
      </c>
      <c r="E124">
        <v>16.29</v>
      </c>
    </row>
    <row r="125" spans="1:5" x14ac:dyDescent="0.25">
      <c r="A125" s="7">
        <v>33051</v>
      </c>
      <c r="B125">
        <v>16</v>
      </c>
      <c r="C125">
        <v>16</v>
      </c>
      <c r="D125">
        <v>16</v>
      </c>
      <c r="E125">
        <v>16</v>
      </c>
    </row>
    <row r="126" spans="1:5" x14ac:dyDescent="0.25">
      <c r="A126" s="7">
        <v>33052</v>
      </c>
      <c r="B126">
        <v>16.18</v>
      </c>
      <c r="C126">
        <v>16.18</v>
      </c>
      <c r="D126">
        <v>16.18</v>
      </c>
      <c r="E126">
        <v>16.18</v>
      </c>
    </row>
    <row r="127" spans="1:5" x14ac:dyDescent="0.25">
      <c r="A127" s="7">
        <v>33053</v>
      </c>
      <c r="B127">
        <v>15.5</v>
      </c>
      <c r="C127">
        <v>15.5</v>
      </c>
      <c r="D127">
        <v>15.5</v>
      </c>
      <c r="E127">
        <v>15.5</v>
      </c>
    </row>
    <row r="128" spans="1:5" x14ac:dyDescent="0.25">
      <c r="A128" s="7">
        <v>33056</v>
      </c>
      <c r="B128">
        <v>16.260000000000002</v>
      </c>
      <c r="C128">
        <v>16.260000000000002</v>
      </c>
      <c r="D128">
        <v>16.260000000000002</v>
      </c>
      <c r="E128">
        <v>16.260000000000002</v>
      </c>
    </row>
    <row r="129" spans="1:5" x14ac:dyDescent="0.25">
      <c r="A129" s="7">
        <v>33057</v>
      </c>
      <c r="B129">
        <v>16.11</v>
      </c>
      <c r="C129">
        <v>16.11</v>
      </c>
      <c r="D129">
        <v>16.11</v>
      </c>
      <c r="E129">
        <v>16.11</v>
      </c>
    </row>
    <row r="130" spans="1:5" x14ac:dyDescent="0.25">
      <c r="A130" s="7">
        <v>33059</v>
      </c>
      <c r="B130">
        <v>17.25</v>
      </c>
      <c r="C130">
        <v>17.25</v>
      </c>
      <c r="D130">
        <v>17.25</v>
      </c>
      <c r="E130">
        <v>17.25</v>
      </c>
    </row>
    <row r="131" spans="1:5" x14ac:dyDescent="0.25">
      <c r="A131" s="7">
        <v>33060</v>
      </c>
      <c r="B131">
        <v>16.41</v>
      </c>
      <c r="C131">
        <v>16.41</v>
      </c>
      <c r="D131">
        <v>16.41</v>
      </c>
      <c r="E131">
        <v>16.41</v>
      </c>
    </row>
    <row r="132" spans="1:5" x14ac:dyDescent="0.25">
      <c r="A132" s="7">
        <v>33063</v>
      </c>
      <c r="B132">
        <v>16.66</v>
      </c>
      <c r="C132">
        <v>16.66</v>
      </c>
      <c r="D132">
        <v>16.66</v>
      </c>
      <c r="E132">
        <v>16.66</v>
      </c>
    </row>
    <row r="133" spans="1:5" x14ac:dyDescent="0.25">
      <c r="A133" s="7">
        <v>33064</v>
      </c>
      <c r="B133">
        <v>16.920000000000002</v>
      </c>
      <c r="C133">
        <v>16.920000000000002</v>
      </c>
      <c r="D133">
        <v>16.920000000000002</v>
      </c>
      <c r="E133">
        <v>16.920000000000002</v>
      </c>
    </row>
    <row r="134" spans="1:5" x14ac:dyDescent="0.25">
      <c r="A134" s="7">
        <v>33065</v>
      </c>
      <c r="B134">
        <v>16.68</v>
      </c>
      <c r="C134">
        <v>16.68</v>
      </c>
      <c r="D134">
        <v>16.68</v>
      </c>
      <c r="E134">
        <v>16.68</v>
      </c>
    </row>
    <row r="135" spans="1:5" x14ac:dyDescent="0.25">
      <c r="A135" s="7">
        <v>33066</v>
      </c>
      <c r="B135">
        <v>17.059999999999999</v>
      </c>
      <c r="C135">
        <v>17.059999999999999</v>
      </c>
      <c r="D135">
        <v>17.059999999999999</v>
      </c>
      <c r="E135">
        <v>17.059999999999999</v>
      </c>
    </row>
    <row r="136" spans="1:5" x14ac:dyDescent="0.25">
      <c r="A136" s="7">
        <v>33067</v>
      </c>
      <c r="B136">
        <v>17.09</v>
      </c>
      <c r="C136">
        <v>17.09</v>
      </c>
      <c r="D136">
        <v>17.09</v>
      </c>
      <c r="E136">
        <v>17.09</v>
      </c>
    </row>
    <row r="137" spans="1:5" x14ac:dyDescent="0.25">
      <c r="A137" s="7">
        <v>33070</v>
      </c>
      <c r="B137">
        <v>16.75</v>
      </c>
      <c r="C137">
        <v>16.75</v>
      </c>
      <c r="D137">
        <v>16.75</v>
      </c>
      <c r="E137">
        <v>16.75</v>
      </c>
    </row>
    <row r="138" spans="1:5" x14ac:dyDescent="0.25">
      <c r="A138" s="7">
        <v>33071</v>
      </c>
      <c r="B138">
        <v>16.66</v>
      </c>
      <c r="C138">
        <v>16.66</v>
      </c>
      <c r="D138">
        <v>16.66</v>
      </c>
      <c r="E138">
        <v>16.66</v>
      </c>
    </row>
    <row r="139" spans="1:5" x14ac:dyDescent="0.25">
      <c r="A139" s="7">
        <v>33072</v>
      </c>
      <c r="B139">
        <v>18.899999999999999</v>
      </c>
      <c r="C139">
        <v>18.899999999999999</v>
      </c>
      <c r="D139">
        <v>18.899999999999999</v>
      </c>
      <c r="E139">
        <v>18.899999999999999</v>
      </c>
    </row>
    <row r="140" spans="1:5" x14ac:dyDescent="0.25">
      <c r="A140" s="7">
        <v>33073</v>
      </c>
      <c r="B140">
        <v>18.559999999999999</v>
      </c>
      <c r="C140">
        <v>18.559999999999999</v>
      </c>
      <c r="D140">
        <v>18.559999999999999</v>
      </c>
      <c r="E140">
        <v>18.559999999999999</v>
      </c>
    </row>
    <row r="141" spans="1:5" x14ac:dyDescent="0.25">
      <c r="A141" s="7">
        <v>33074</v>
      </c>
      <c r="B141">
        <v>15.63</v>
      </c>
      <c r="C141">
        <v>15.63</v>
      </c>
      <c r="D141">
        <v>15.63</v>
      </c>
      <c r="E141">
        <v>15.63</v>
      </c>
    </row>
    <row r="142" spans="1:5" x14ac:dyDescent="0.25">
      <c r="A142" s="7">
        <v>33077</v>
      </c>
      <c r="B142">
        <v>23.68</v>
      </c>
      <c r="C142">
        <v>23.68</v>
      </c>
      <c r="D142">
        <v>23.68</v>
      </c>
      <c r="E142">
        <v>23.68</v>
      </c>
    </row>
    <row r="143" spans="1:5" x14ac:dyDescent="0.25">
      <c r="A143" s="7">
        <v>33078</v>
      </c>
      <c r="B143">
        <v>21.79</v>
      </c>
      <c r="C143">
        <v>21.79</v>
      </c>
      <c r="D143">
        <v>21.79</v>
      </c>
      <c r="E143">
        <v>21.79</v>
      </c>
    </row>
    <row r="144" spans="1:5" x14ac:dyDescent="0.25">
      <c r="A144" s="7">
        <v>33079</v>
      </c>
      <c r="B144">
        <v>20.190000000000001</v>
      </c>
      <c r="C144">
        <v>20.190000000000001</v>
      </c>
      <c r="D144">
        <v>20.190000000000001</v>
      </c>
      <c r="E144">
        <v>20.190000000000001</v>
      </c>
    </row>
    <row r="145" spans="1:5" x14ac:dyDescent="0.25">
      <c r="A145" s="7">
        <v>33080</v>
      </c>
      <c r="B145">
        <v>20.260000000000002</v>
      </c>
      <c r="C145">
        <v>20.260000000000002</v>
      </c>
      <c r="D145">
        <v>20.260000000000002</v>
      </c>
      <c r="E145">
        <v>20.260000000000002</v>
      </c>
    </row>
    <row r="146" spans="1:5" x14ac:dyDescent="0.25">
      <c r="A146" s="7">
        <v>33081</v>
      </c>
      <c r="B146">
        <v>21.12</v>
      </c>
      <c r="C146">
        <v>21.12</v>
      </c>
      <c r="D146">
        <v>21.12</v>
      </c>
      <c r="E146">
        <v>21.12</v>
      </c>
    </row>
    <row r="147" spans="1:5" x14ac:dyDescent="0.25">
      <c r="A147" s="7">
        <v>33084</v>
      </c>
      <c r="B147">
        <v>21.16</v>
      </c>
      <c r="C147">
        <v>21.16</v>
      </c>
      <c r="D147">
        <v>21.16</v>
      </c>
      <c r="E147">
        <v>21.16</v>
      </c>
    </row>
    <row r="148" spans="1:5" x14ac:dyDescent="0.25">
      <c r="A148" s="7">
        <v>33085</v>
      </c>
      <c r="B148">
        <v>21.11</v>
      </c>
      <c r="C148">
        <v>21.11</v>
      </c>
      <c r="D148">
        <v>21.11</v>
      </c>
      <c r="E148">
        <v>21.11</v>
      </c>
    </row>
    <row r="149" spans="1:5" x14ac:dyDescent="0.25">
      <c r="A149" s="7">
        <v>33086</v>
      </c>
      <c r="B149">
        <v>21.64</v>
      </c>
      <c r="C149">
        <v>21.64</v>
      </c>
      <c r="D149">
        <v>21.64</v>
      </c>
      <c r="E149">
        <v>21.64</v>
      </c>
    </row>
    <row r="150" spans="1:5" x14ac:dyDescent="0.25">
      <c r="A150" s="7">
        <v>33087</v>
      </c>
      <c r="B150">
        <v>20.43</v>
      </c>
      <c r="C150">
        <v>20.43</v>
      </c>
      <c r="D150">
        <v>20.43</v>
      </c>
      <c r="E150">
        <v>20.43</v>
      </c>
    </row>
    <row r="151" spans="1:5" x14ac:dyDescent="0.25">
      <c r="A151" s="7">
        <v>33088</v>
      </c>
      <c r="B151">
        <v>28.74</v>
      </c>
      <c r="C151">
        <v>28.74</v>
      </c>
      <c r="D151">
        <v>28.74</v>
      </c>
      <c r="E151">
        <v>28.74</v>
      </c>
    </row>
    <row r="152" spans="1:5" x14ac:dyDescent="0.25">
      <c r="A152" s="7">
        <v>33091</v>
      </c>
      <c r="B152">
        <v>35.909999999999997</v>
      </c>
      <c r="C152">
        <v>35.909999999999997</v>
      </c>
      <c r="D152">
        <v>35.909999999999997</v>
      </c>
      <c r="E152">
        <v>35.909999999999997</v>
      </c>
    </row>
    <row r="153" spans="1:5" x14ac:dyDescent="0.25">
      <c r="A153" s="7">
        <v>33092</v>
      </c>
      <c r="B153">
        <v>32.75</v>
      </c>
      <c r="C153">
        <v>32.75</v>
      </c>
      <c r="D153">
        <v>32.75</v>
      </c>
      <c r="E153">
        <v>32.75</v>
      </c>
    </row>
    <row r="154" spans="1:5" x14ac:dyDescent="0.25">
      <c r="A154" s="7">
        <v>33093</v>
      </c>
      <c r="B154">
        <v>28.27</v>
      </c>
      <c r="C154">
        <v>28.27</v>
      </c>
      <c r="D154">
        <v>28.27</v>
      </c>
      <c r="E154">
        <v>28.27</v>
      </c>
    </row>
    <row r="155" spans="1:5" x14ac:dyDescent="0.25">
      <c r="A155" s="7">
        <v>33094</v>
      </c>
      <c r="B155">
        <v>24.39</v>
      </c>
      <c r="C155">
        <v>24.39</v>
      </c>
      <c r="D155">
        <v>24.39</v>
      </c>
      <c r="E155">
        <v>24.39</v>
      </c>
    </row>
    <row r="156" spans="1:5" x14ac:dyDescent="0.25">
      <c r="A156" s="7">
        <v>33095</v>
      </c>
      <c r="B156">
        <v>25.75</v>
      </c>
      <c r="C156">
        <v>25.75</v>
      </c>
      <c r="D156">
        <v>25.75</v>
      </c>
      <c r="E156">
        <v>25.75</v>
      </c>
    </row>
    <row r="157" spans="1:5" x14ac:dyDescent="0.25">
      <c r="A157" s="7">
        <v>33098</v>
      </c>
      <c r="B157">
        <v>25.74</v>
      </c>
      <c r="C157">
        <v>25.74</v>
      </c>
      <c r="D157">
        <v>25.74</v>
      </c>
      <c r="E157">
        <v>25.74</v>
      </c>
    </row>
    <row r="158" spans="1:5" x14ac:dyDescent="0.25">
      <c r="A158" s="7">
        <v>33099</v>
      </c>
      <c r="B158">
        <v>24.18</v>
      </c>
      <c r="C158">
        <v>24.18</v>
      </c>
      <c r="D158">
        <v>24.18</v>
      </c>
      <c r="E158">
        <v>24.18</v>
      </c>
    </row>
    <row r="159" spans="1:5" x14ac:dyDescent="0.25">
      <c r="A159" s="7">
        <v>33100</v>
      </c>
      <c r="B159">
        <v>23.31</v>
      </c>
      <c r="C159">
        <v>23.31</v>
      </c>
      <c r="D159">
        <v>23.31</v>
      </c>
      <c r="E159">
        <v>23.31</v>
      </c>
    </row>
    <row r="160" spans="1:5" x14ac:dyDescent="0.25">
      <c r="A160" s="7">
        <v>33101</v>
      </c>
      <c r="B160">
        <v>27.16</v>
      </c>
      <c r="C160">
        <v>27.16</v>
      </c>
      <c r="D160">
        <v>27.16</v>
      </c>
      <c r="E160">
        <v>27.16</v>
      </c>
    </row>
    <row r="161" spans="1:5" x14ac:dyDescent="0.25">
      <c r="A161" s="7">
        <v>33102</v>
      </c>
      <c r="B161">
        <v>27.53</v>
      </c>
      <c r="C161">
        <v>27.53</v>
      </c>
      <c r="D161">
        <v>27.53</v>
      </c>
      <c r="E161">
        <v>27.53</v>
      </c>
    </row>
    <row r="162" spans="1:5" x14ac:dyDescent="0.25">
      <c r="A162" s="7">
        <v>33105</v>
      </c>
      <c r="B162">
        <v>26.46</v>
      </c>
      <c r="C162">
        <v>26.46</v>
      </c>
      <c r="D162">
        <v>26.46</v>
      </c>
      <c r="E162">
        <v>26.46</v>
      </c>
    </row>
    <row r="163" spans="1:5" x14ac:dyDescent="0.25">
      <c r="A163" s="7">
        <v>33106</v>
      </c>
      <c r="B163">
        <v>28.9</v>
      </c>
      <c r="C163">
        <v>28.9</v>
      </c>
      <c r="D163">
        <v>28.9</v>
      </c>
      <c r="E163">
        <v>28.9</v>
      </c>
    </row>
    <row r="164" spans="1:5" x14ac:dyDescent="0.25">
      <c r="A164" s="7">
        <v>33107</v>
      </c>
      <c r="B164">
        <v>30.55</v>
      </c>
      <c r="C164">
        <v>30.55</v>
      </c>
      <c r="D164">
        <v>30.55</v>
      </c>
      <c r="E164">
        <v>30.55</v>
      </c>
    </row>
    <row r="165" spans="1:5" x14ac:dyDescent="0.25">
      <c r="A165" s="7">
        <v>33108</v>
      </c>
      <c r="B165">
        <v>36.47</v>
      </c>
      <c r="C165">
        <v>36.47</v>
      </c>
      <c r="D165">
        <v>36.47</v>
      </c>
      <c r="E165">
        <v>36.47</v>
      </c>
    </row>
    <row r="166" spans="1:5" x14ac:dyDescent="0.25">
      <c r="A166" s="7">
        <v>33109</v>
      </c>
      <c r="B166">
        <v>33.93</v>
      </c>
      <c r="C166">
        <v>33.93</v>
      </c>
      <c r="D166">
        <v>33.93</v>
      </c>
      <c r="E166">
        <v>33.93</v>
      </c>
    </row>
    <row r="167" spans="1:5" x14ac:dyDescent="0.25">
      <c r="A167" s="7">
        <v>33112</v>
      </c>
      <c r="B167">
        <v>29.63</v>
      </c>
      <c r="C167">
        <v>29.63</v>
      </c>
      <c r="D167">
        <v>29.63</v>
      </c>
      <c r="E167">
        <v>29.63</v>
      </c>
    </row>
    <row r="168" spans="1:5" x14ac:dyDescent="0.25">
      <c r="A168" s="7">
        <v>33113</v>
      </c>
      <c r="B168">
        <v>29.12</v>
      </c>
      <c r="C168">
        <v>29.12</v>
      </c>
      <c r="D168">
        <v>29.12</v>
      </c>
      <c r="E168">
        <v>29.12</v>
      </c>
    </row>
    <row r="169" spans="1:5" x14ac:dyDescent="0.25">
      <c r="A169" s="7">
        <v>33114</v>
      </c>
      <c r="B169">
        <v>27.38</v>
      </c>
      <c r="C169">
        <v>27.38</v>
      </c>
      <c r="D169">
        <v>27.38</v>
      </c>
      <c r="E169">
        <v>27.38</v>
      </c>
    </row>
    <row r="170" spans="1:5" x14ac:dyDescent="0.25">
      <c r="A170" s="7">
        <v>33115</v>
      </c>
      <c r="B170">
        <v>29.89</v>
      </c>
      <c r="C170">
        <v>29.89</v>
      </c>
      <c r="D170">
        <v>29.89</v>
      </c>
      <c r="E170">
        <v>29.89</v>
      </c>
    </row>
    <row r="171" spans="1:5" x14ac:dyDescent="0.25">
      <c r="A171" s="7">
        <v>33116</v>
      </c>
      <c r="B171">
        <v>29.9</v>
      </c>
      <c r="C171">
        <v>29.9</v>
      </c>
      <c r="D171">
        <v>29.9</v>
      </c>
      <c r="E171">
        <v>29.9</v>
      </c>
    </row>
    <row r="172" spans="1:5" x14ac:dyDescent="0.25">
      <c r="A172" s="7">
        <v>33120</v>
      </c>
      <c r="B172">
        <v>29.58</v>
      </c>
      <c r="C172">
        <v>29.58</v>
      </c>
      <c r="D172">
        <v>29.58</v>
      </c>
      <c r="E172">
        <v>29.58</v>
      </c>
    </row>
    <row r="173" spans="1:5" x14ac:dyDescent="0.25">
      <c r="A173" s="7">
        <v>33121</v>
      </c>
      <c r="B173">
        <v>28.52</v>
      </c>
      <c r="C173">
        <v>28.52</v>
      </c>
      <c r="D173">
        <v>28.52</v>
      </c>
      <c r="E173">
        <v>28.52</v>
      </c>
    </row>
    <row r="174" spans="1:5" x14ac:dyDescent="0.25">
      <c r="A174" s="7">
        <v>33122</v>
      </c>
      <c r="B174">
        <v>30.19</v>
      </c>
      <c r="C174">
        <v>30.19</v>
      </c>
      <c r="D174">
        <v>30.19</v>
      </c>
      <c r="E174">
        <v>30.19</v>
      </c>
    </row>
    <row r="175" spans="1:5" x14ac:dyDescent="0.25">
      <c r="A175" s="7">
        <v>33123</v>
      </c>
      <c r="B175">
        <v>28.73</v>
      </c>
      <c r="C175">
        <v>28.73</v>
      </c>
      <c r="D175">
        <v>28.73</v>
      </c>
      <c r="E175">
        <v>28.73</v>
      </c>
    </row>
    <row r="176" spans="1:5" x14ac:dyDescent="0.25">
      <c r="A176" s="7">
        <v>33126</v>
      </c>
      <c r="B176">
        <v>29.34</v>
      </c>
      <c r="C176">
        <v>29.34</v>
      </c>
      <c r="D176">
        <v>29.34</v>
      </c>
      <c r="E176">
        <v>29.34</v>
      </c>
    </row>
    <row r="177" spans="1:5" x14ac:dyDescent="0.25">
      <c r="A177" s="7">
        <v>33127</v>
      </c>
      <c r="B177">
        <v>28.38</v>
      </c>
      <c r="C177">
        <v>28.38</v>
      </c>
      <c r="D177">
        <v>28.38</v>
      </c>
      <c r="E177">
        <v>28.38</v>
      </c>
    </row>
    <row r="178" spans="1:5" x14ac:dyDescent="0.25">
      <c r="A178" s="7">
        <v>33128</v>
      </c>
      <c r="B178">
        <v>28.12</v>
      </c>
      <c r="C178">
        <v>28.12</v>
      </c>
      <c r="D178">
        <v>28.12</v>
      </c>
      <c r="E178">
        <v>28.12</v>
      </c>
    </row>
    <row r="179" spans="1:5" x14ac:dyDescent="0.25">
      <c r="A179" s="7">
        <v>33129</v>
      </c>
      <c r="B179">
        <v>29.33</v>
      </c>
      <c r="C179">
        <v>29.33</v>
      </c>
      <c r="D179">
        <v>29.33</v>
      </c>
      <c r="E179">
        <v>29.33</v>
      </c>
    </row>
    <row r="180" spans="1:5" x14ac:dyDescent="0.25">
      <c r="A180" s="7">
        <v>33130</v>
      </c>
      <c r="B180">
        <v>30.56</v>
      </c>
      <c r="C180">
        <v>30.56</v>
      </c>
      <c r="D180">
        <v>30.56</v>
      </c>
      <c r="E180">
        <v>30.56</v>
      </c>
    </row>
    <row r="181" spans="1:5" x14ac:dyDescent="0.25">
      <c r="A181" s="7">
        <v>33133</v>
      </c>
      <c r="B181">
        <v>29.55</v>
      </c>
      <c r="C181">
        <v>29.55</v>
      </c>
      <c r="D181">
        <v>29.55</v>
      </c>
      <c r="E181">
        <v>29.55</v>
      </c>
    </row>
    <row r="182" spans="1:5" x14ac:dyDescent="0.25">
      <c r="A182" s="7">
        <v>33134</v>
      </c>
      <c r="B182">
        <v>28.82</v>
      </c>
      <c r="C182">
        <v>28.82</v>
      </c>
      <c r="D182">
        <v>28.82</v>
      </c>
      <c r="E182">
        <v>28.82</v>
      </c>
    </row>
    <row r="183" spans="1:5" x14ac:dyDescent="0.25">
      <c r="A183" s="7">
        <v>33135</v>
      </c>
      <c r="B183">
        <v>27.88</v>
      </c>
      <c r="C183">
        <v>27.88</v>
      </c>
      <c r="D183">
        <v>27.88</v>
      </c>
      <c r="E183">
        <v>27.88</v>
      </c>
    </row>
    <row r="184" spans="1:5" x14ac:dyDescent="0.25">
      <c r="A184" s="7">
        <v>33136</v>
      </c>
      <c r="B184">
        <v>28.66</v>
      </c>
      <c r="C184">
        <v>28.66</v>
      </c>
      <c r="D184">
        <v>28.66</v>
      </c>
      <c r="E184">
        <v>28.66</v>
      </c>
    </row>
    <row r="185" spans="1:5" x14ac:dyDescent="0.25">
      <c r="A185" s="7">
        <v>33137</v>
      </c>
      <c r="B185">
        <v>30.04</v>
      </c>
      <c r="C185">
        <v>30.04</v>
      </c>
      <c r="D185">
        <v>30.04</v>
      </c>
      <c r="E185">
        <v>30.04</v>
      </c>
    </row>
    <row r="186" spans="1:5" x14ac:dyDescent="0.25">
      <c r="A186" s="7">
        <v>33140</v>
      </c>
      <c r="B186">
        <v>30.56</v>
      </c>
      <c r="C186">
        <v>30.56</v>
      </c>
      <c r="D186">
        <v>30.56</v>
      </c>
      <c r="E186">
        <v>30.56</v>
      </c>
    </row>
    <row r="187" spans="1:5" x14ac:dyDescent="0.25">
      <c r="A187" s="7">
        <v>33141</v>
      </c>
      <c r="B187">
        <v>28.81</v>
      </c>
      <c r="C187">
        <v>28.81</v>
      </c>
      <c r="D187">
        <v>28.81</v>
      </c>
      <c r="E187">
        <v>28.81</v>
      </c>
    </row>
    <row r="188" spans="1:5" x14ac:dyDescent="0.25">
      <c r="A188" s="7">
        <v>33142</v>
      </c>
      <c r="B188">
        <v>28.19</v>
      </c>
      <c r="C188">
        <v>28.19</v>
      </c>
      <c r="D188">
        <v>28.19</v>
      </c>
      <c r="E188">
        <v>28.19</v>
      </c>
    </row>
    <row r="189" spans="1:5" x14ac:dyDescent="0.25">
      <c r="A189" s="7">
        <v>33143</v>
      </c>
      <c r="B189">
        <v>28.67</v>
      </c>
      <c r="C189">
        <v>28.67</v>
      </c>
      <c r="D189">
        <v>28.67</v>
      </c>
      <c r="E189">
        <v>28.67</v>
      </c>
    </row>
    <row r="190" spans="1:5" x14ac:dyDescent="0.25">
      <c r="A190" s="7">
        <v>33144</v>
      </c>
      <c r="B190">
        <v>29.11</v>
      </c>
      <c r="C190">
        <v>29.11</v>
      </c>
      <c r="D190">
        <v>29.11</v>
      </c>
      <c r="E190">
        <v>29.11</v>
      </c>
    </row>
    <row r="191" spans="1:5" x14ac:dyDescent="0.25">
      <c r="A191" s="7">
        <v>33147</v>
      </c>
      <c r="B191">
        <v>28.06</v>
      </c>
      <c r="C191">
        <v>28.06</v>
      </c>
      <c r="D191">
        <v>28.06</v>
      </c>
      <c r="E191">
        <v>28.06</v>
      </c>
    </row>
    <row r="192" spans="1:5" x14ac:dyDescent="0.25">
      <c r="A192" s="7">
        <v>33148</v>
      </c>
      <c r="B192">
        <v>27.28</v>
      </c>
      <c r="C192">
        <v>27.28</v>
      </c>
      <c r="D192">
        <v>27.28</v>
      </c>
      <c r="E192">
        <v>27.28</v>
      </c>
    </row>
    <row r="193" spans="1:5" x14ac:dyDescent="0.25">
      <c r="A193" s="7">
        <v>33149</v>
      </c>
      <c r="B193">
        <v>27.9</v>
      </c>
      <c r="C193">
        <v>27.9</v>
      </c>
      <c r="D193">
        <v>27.9</v>
      </c>
      <c r="E193">
        <v>27.9</v>
      </c>
    </row>
    <row r="194" spans="1:5" x14ac:dyDescent="0.25">
      <c r="A194" s="7">
        <v>33150</v>
      </c>
      <c r="B194">
        <v>27.51</v>
      </c>
      <c r="C194">
        <v>27.51</v>
      </c>
      <c r="D194">
        <v>27.51</v>
      </c>
      <c r="E194">
        <v>27.51</v>
      </c>
    </row>
    <row r="195" spans="1:5" x14ac:dyDescent="0.25">
      <c r="A195" s="7">
        <v>33151</v>
      </c>
      <c r="B195">
        <v>27.85</v>
      </c>
      <c r="C195">
        <v>27.85</v>
      </c>
      <c r="D195">
        <v>27.85</v>
      </c>
      <c r="E195">
        <v>27.85</v>
      </c>
    </row>
    <row r="196" spans="1:5" x14ac:dyDescent="0.25">
      <c r="A196" s="7">
        <v>33154</v>
      </c>
      <c r="B196">
        <v>28.04</v>
      </c>
      <c r="C196">
        <v>28.04</v>
      </c>
      <c r="D196">
        <v>28.04</v>
      </c>
      <c r="E196">
        <v>28.04</v>
      </c>
    </row>
    <row r="197" spans="1:5" x14ac:dyDescent="0.25">
      <c r="A197" s="7">
        <v>33155</v>
      </c>
      <c r="B197">
        <v>30.71</v>
      </c>
      <c r="C197">
        <v>30.71</v>
      </c>
      <c r="D197">
        <v>30.71</v>
      </c>
      <c r="E197">
        <v>30.71</v>
      </c>
    </row>
    <row r="198" spans="1:5" x14ac:dyDescent="0.25">
      <c r="A198" s="7">
        <v>33156</v>
      </c>
      <c r="B198">
        <v>31.19</v>
      </c>
      <c r="C198">
        <v>31.19</v>
      </c>
      <c r="D198">
        <v>31.19</v>
      </c>
      <c r="E198">
        <v>31.19</v>
      </c>
    </row>
    <row r="199" spans="1:5" x14ac:dyDescent="0.25">
      <c r="A199" s="7">
        <v>33157</v>
      </c>
      <c r="B199">
        <v>33.979999999999997</v>
      </c>
      <c r="C199">
        <v>33.979999999999997</v>
      </c>
      <c r="D199">
        <v>33.979999999999997</v>
      </c>
      <c r="E199">
        <v>33.979999999999997</v>
      </c>
    </row>
    <row r="200" spans="1:5" x14ac:dyDescent="0.25">
      <c r="A200" s="7">
        <v>33158</v>
      </c>
      <c r="B200">
        <v>31.94</v>
      </c>
      <c r="C200">
        <v>31.94</v>
      </c>
      <c r="D200">
        <v>31.94</v>
      </c>
      <c r="E200">
        <v>31.94</v>
      </c>
    </row>
    <row r="201" spans="1:5" x14ac:dyDescent="0.25">
      <c r="A201" s="7">
        <v>33161</v>
      </c>
      <c r="B201">
        <v>31.64</v>
      </c>
      <c r="C201">
        <v>31.64</v>
      </c>
      <c r="D201">
        <v>31.64</v>
      </c>
      <c r="E201">
        <v>31.64</v>
      </c>
    </row>
    <row r="202" spans="1:5" x14ac:dyDescent="0.25">
      <c r="A202" s="7">
        <v>33162</v>
      </c>
      <c r="B202">
        <v>31.45</v>
      </c>
      <c r="C202">
        <v>31.45</v>
      </c>
      <c r="D202">
        <v>31.45</v>
      </c>
      <c r="E202">
        <v>31.45</v>
      </c>
    </row>
    <row r="203" spans="1:5" x14ac:dyDescent="0.25">
      <c r="A203" s="7">
        <v>33163</v>
      </c>
      <c r="B203">
        <v>31.37</v>
      </c>
      <c r="C203">
        <v>31.37</v>
      </c>
      <c r="D203">
        <v>31.37</v>
      </c>
      <c r="E203">
        <v>31.37</v>
      </c>
    </row>
    <row r="204" spans="1:5" x14ac:dyDescent="0.25">
      <c r="A204" s="7">
        <v>33164</v>
      </c>
      <c r="B204">
        <v>29.6</v>
      </c>
      <c r="C204">
        <v>29.6</v>
      </c>
      <c r="D204">
        <v>29.6</v>
      </c>
      <c r="E204">
        <v>29.6</v>
      </c>
    </row>
    <row r="205" spans="1:5" x14ac:dyDescent="0.25">
      <c r="A205" s="7">
        <v>33165</v>
      </c>
      <c r="B205">
        <v>27.86</v>
      </c>
      <c r="C205">
        <v>27.86</v>
      </c>
      <c r="D205">
        <v>27.86</v>
      </c>
      <c r="E205">
        <v>27.86</v>
      </c>
    </row>
    <row r="206" spans="1:5" x14ac:dyDescent="0.25">
      <c r="A206" s="7">
        <v>33168</v>
      </c>
      <c r="B206">
        <v>27.27</v>
      </c>
      <c r="C206">
        <v>27.27</v>
      </c>
      <c r="D206">
        <v>27.27</v>
      </c>
      <c r="E206">
        <v>27.27</v>
      </c>
    </row>
    <row r="207" spans="1:5" x14ac:dyDescent="0.25">
      <c r="A207" s="7">
        <v>33169</v>
      </c>
      <c r="B207">
        <v>27.57</v>
      </c>
      <c r="C207">
        <v>27.57</v>
      </c>
      <c r="D207">
        <v>27.57</v>
      </c>
      <c r="E207">
        <v>27.57</v>
      </c>
    </row>
    <row r="208" spans="1:5" x14ac:dyDescent="0.25">
      <c r="A208" s="7">
        <v>33170</v>
      </c>
      <c r="B208">
        <v>28.28</v>
      </c>
      <c r="C208">
        <v>28.28</v>
      </c>
      <c r="D208">
        <v>28.28</v>
      </c>
      <c r="E208">
        <v>28.28</v>
      </c>
    </row>
    <row r="209" spans="1:5" x14ac:dyDescent="0.25">
      <c r="A209" s="7">
        <v>33171</v>
      </c>
      <c r="B209">
        <v>29.04</v>
      </c>
      <c r="C209">
        <v>29.04</v>
      </c>
      <c r="D209">
        <v>29.04</v>
      </c>
      <c r="E209">
        <v>29.04</v>
      </c>
    </row>
    <row r="210" spans="1:5" x14ac:dyDescent="0.25">
      <c r="A210" s="7">
        <v>33172</v>
      </c>
      <c r="B210">
        <v>30.75</v>
      </c>
      <c r="C210">
        <v>30.75</v>
      </c>
      <c r="D210">
        <v>30.75</v>
      </c>
      <c r="E210">
        <v>30.75</v>
      </c>
    </row>
    <row r="211" spans="1:5" x14ac:dyDescent="0.25">
      <c r="A211" s="7">
        <v>33175</v>
      </c>
      <c r="B211">
        <v>31.54</v>
      </c>
      <c r="C211">
        <v>31.54</v>
      </c>
      <c r="D211">
        <v>31.54</v>
      </c>
      <c r="E211">
        <v>31.54</v>
      </c>
    </row>
    <row r="212" spans="1:5" x14ac:dyDescent="0.25">
      <c r="A212" s="7">
        <v>33176</v>
      </c>
      <c r="B212">
        <v>30.52</v>
      </c>
      <c r="C212">
        <v>30.52</v>
      </c>
      <c r="D212">
        <v>30.52</v>
      </c>
      <c r="E212">
        <v>30.52</v>
      </c>
    </row>
    <row r="213" spans="1:5" x14ac:dyDescent="0.25">
      <c r="A213" s="7">
        <v>33177</v>
      </c>
      <c r="B213">
        <v>30.04</v>
      </c>
      <c r="C213">
        <v>30.04</v>
      </c>
      <c r="D213">
        <v>30.04</v>
      </c>
      <c r="E213">
        <v>30.04</v>
      </c>
    </row>
    <row r="214" spans="1:5" x14ac:dyDescent="0.25">
      <c r="A214" s="7">
        <v>33178</v>
      </c>
      <c r="B214">
        <v>30.25</v>
      </c>
      <c r="C214">
        <v>30.25</v>
      </c>
      <c r="D214">
        <v>30.25</v>
      </c>
      <c r="E214">
        <v>30.25</v>
      </c>
    </row>
    <row r="215" spans="1:5" x14ac:dyDescent="0.25">
      <c r="A215" s="7">
        <v>33179</v>
      </c>
      <c r="B215">
        <v>30.03</v>
      </c>
      <c r="C215">
        <v>30.03</v>
      </c>
      <c r="D215">
        <v>30.03</v>
      </c>
      <c r="E215">
        <v>30.03</v>
      </c>
    </row>
    <row r="216" spans="1:5" x14ac:dyDescent="0.25">
      <c r="A216" s="7">
        <v>33182</v>
      </c>
      <c r="B216">
        <v>29.85</v>
      </c>
      <c r="C216">
        <v>29.85</v>
      </c>
      <c r="D216">
        <v>29.85</v>
      </c>
      <c r="E216">
        <v>29.85</v>
      </c>
    </row>
    <row r="217" spans="1:5" x14ac:dyDescent="0.25">
      <c r="A217" s="7">
        <v>33183</v>
      </c>
      <c r="B217">
        <v>29.11</v>
      </c>
      <c r="C217">
        <v>29.11</v>
      </c>
      <c r="D217">
        <v>29.11</v>
      </c>
      <c r="E217">
        <v>29.11</v>
      </c>
    </row>
    <row r="218" spans="1:5" x14ac:dyDescent="0.25">
      <c r="A218" s="7">
        <v>33184</v>
      </c>
      <c r="B218">
        <v>30.87</v>
      </c>
      <c r="C218">
        <v>30.87</v>
      </c>
      <c r="D218">
        <v>30.87</v>
      </c>
      <c r="E218">
        <v>30.87</v>
      </c>
    </row>
    <row r="219" spans="1:5" x14ac:dyDescent="0.25">
      <c r="A219" s="7">
        <v>33185</v>
      </c>
      <c r="B219">
        <v>30.79</v>
      </c>
      <c r="C219">
        <v>30.79</v>
      </c>
      <c r="D219">
        <v>30.79</v>
      </c>
      <c r="E219">
        <v>30.79</v>
      </c>
    </row>
    <row r="220" spans="1:5" x14ac:dyDescent="0.25">
      <c r="A220" s="7">
        <v>33186</v>
      </c>
      <c r="B220">
        <v>26.96</v>
      </c>
      <c r="C220">
        <v>26.96</v>
      </c>
      <c r="D220">
        <v>26.96</v>
      </c>
      <c r="E220">
        <v>26.96</v>
      </c>
    </row>
    <row r="221" spans="1:5" x14ac:dyDescent="0.25">
      <c r="A221" s="7">
        <v>33189</v>
      </c>
      <c r="B221">
        <v>25.6</v>
      </c>
      <c r="C221">
        <v>25.6</v>
      </c>
      <c r="D221">
        <v>25.6</v>
      </c>
      <c r="E221">
        <v>25.6</v>
      </c>
    </row>
    <row r="222" spans="1:5" x14ac:dyDescent="0.25">
      <c r="A222" s="7">
        <v>33190</v>
      </c>
      <c r="B222">
        <v>24.58</v>
      </c>
      <c r="C222">
        <v>24.58</v>
      </c>
      <c r="D222">
        <v>24.58</v>
      </c>
      <c r="E222">
        <v>24.58</v>
      </c>
    </row>
    <row r="223" spans="1:5" x14ac:dyDescent="0.25">
      <c r="A223" s="7">
        <v>33191</v>
      </c>
      <c r="B223">
        <v>22.89</v>
      </c>
      <c r="C223">
        <v>22.89</v>
      </c>
      <c r="D223">
        <v>22.89</v>
      </c>
      <c r="E223">
        <v>22.89</v>
      </c>
    </row>
    <row r="224" spans="1:5" x14ac:dyDescent="0.25">
      <c r="A224" s="7">
        <v>33192</v>
      </c>
      <c r="B224">
        <v>22.57</v>
      </c>
      <c r="C224">
        <v>22.57</v>
      </c>
      <c r="D224">
        <v>22.57</v>
      </c>
      <c r="E224">
        <v>22.57</v>
      </c>
    </row>
    <row r="225" spans="1:5" x14ac:dyDescent="0.25">
      <c r="A225" s="7">
        <v>33193</v>
      </c>
      <c r="B225">
        <v>21.34</v>
      </c>
      <c r="C225">
        <v>21.34</v>
      </c>
      <c r="D225">
        <v>21.34</v>
      </c>
      <c r="E225">
        <v>21.34</v>
      </c>
    </row>
    <row r="226" spans="1:5" x14ac:dyDescent="0.25">
      <c r="A226" s="7">
        <v>33196</v>
      </c>
      <c r="B226">
        <v>20.95</v>
      </c>
      <c r="C226">
        <v>20.95</v>
      </c>
      <c r="D226">
        <v>20.95</v>
      </c>
      <c r="E226">
        <v>20.95</v>
      </c>
    </row>
    <row r="227" spans="1:5" x14ac:dyDescent="0.25">
      <c r="A227" s="7">
        <v>33197</v>
      </c>
      <c r="B227">
        <v>20.09</v>
      </c>
      <c r="C227">
        <v>20.09</v>
      </c>
      <c r="D227">
        <v>20.09</v>
      </c>
      <c r="E227">
        <v>20.09</v>
      </c>
    </row>
    <row r="228" spans="1:5" x14ac:dyDescent="0.25">
      <c r="A228" s="7">
        <v>33198</v>
      </c>
      <c r="B228">
        <v>21.09</v>
      </c>
      <c r="C228">
        <v>21.09</v>
      </c>
      <c r="D228">
        <v>21.09</v>
      </c>
      <c r="E228">
        <v>21.09</v>
      </c>
    </row>
    <row r="229" spans="1:5" x14ac:dyDescent="0.25">
      <c r="A229" s="7">
        <v>33200</v>
      </c>
      <c r="B229">
        <v>20.98</v>
      </c>
      <c r="C229">
        <v>20.98</v>
      </c>
      <c r="D229">
        <v>20.98</v>
      </c>
      <c r="E229">
        <v>20.98</v>
      </c>
    </row>
    <row r="230" spans="1:5" x14ac:dyDescent="0.25">
      <c r="A230" s="7">
        <v>33203</v>
      </c>
      <c r="B230">
        <v>22.76</v>
      </c>
      <c r="C230">
        <v>22.76</v>
      </c>
      <c r="D230">
        <v>22.76</v>
      </c>
      <c r="E230">
        <v>22.76</v>
      </c>
    </row>
    <row r="231" spans="1:5" x14ac:dyDescent="0.25">
      <c r="A231" s="7">
        <v>33204</v>
      </c>
      <c r="B231">
        <v>22.86</v>
      </c>
      <c r="C231">
        <v>22.86</v>
      </c>
      <c r="D231">
        <v>22.86</v>
      </c>
      <c r="E231">
        <v>22.86</v>
      </c>
    </row>
    <row r="232" spans="1:5" x14ac:dyDescent="0.25">
      <c r="A232" s="7">
        <v>33205</v>
      </c>
      <c r="B232">
        <v>22.96</v>
      </c>
      <c r="C232">
        <v>22.96</v>
      </c>
      <c r="D232">
        <v>22.96</v>
      </c>
      <c r="E232">
        <v>22.96</v>
      </c>
    </row>
    <row r="233" spans="1:5" x14ac:dyDescent="0.25">
      <c r="A233" s="7">
        <v>33206</v>
      </c>
      <c r="B233">
        <v>23.91</v>
      </c>
      <c r="C233">
        <v>23.91</v>
      </c>
      <c r="D233">
        <v>23.91</v>
      </c>
      <c r="E233">
        <v>23.91</v>
      </c>
    </row>
    <row r="234" spans="1:5" x14ac:dyDescent="0.25">
      <c r="A234" s="7">
        <v>33207</v>
      </c>
      <c r="B234">
        <v>22.16</v>
      </c>
      <c r="C234">
        <v>22.16</v>
      </c>
      <c r="D234">
        <v>22.16</v>
      </c>
      <c r="E234">
        <v>22.16</v>
      </c>
    </row>
    <row r="235" spans="1:5" x14ac:dyDescent="0.25">
      <c r="A235" s="7">
        <v>33210</v>
      </c>
      <c r="B235">
        <v>22.29</v>
      </c>
      <c r="C235">
        <v>22.29</v>
      </c>
      <c r="D235">
        <v>22.29</v>
      </c>
      <c r="E235">
        <v>22.29</v>
      </c>
    </row>
    <row r="236" spans="1:5" x14ac:dyDescent="0.25">
      <c r="A236" s="7">
        <v>33211</v>
      </c>
      <c r="B236">
        <v>22.03</v>
      </c>
      <c r="C236">
        <v>22.03</v>
      </c>
      <c r="D236">
        <v>22.03</v>
      </c>
      <c r="E236">
        <v>22.03</v>
      </c>
    </row>
    <row r="237" spans="1:5" x14ac:dyDescent="0.25">
      <c r="A237" s="7">
        <v>33212</v>
      </c>
      <c r="B237">
        <v>20.94</v>
      </c>
      <c r="C237">
        <v>20.94</v>
      </c>
      <c r="D237">
        <v>20.94</v>
      </c>
      <c r="E237">
        <v>20.94</v>
      </c>
    </row>
    <row r="238" spans="1:5" x14ac:dyDescent="0.25">
      <c r="A238" s="7">
        <v>33213</v>
      </c>
      <c r="B238">
        <v>22.62</v>
      </c>
      <c r="C238">
        <v>22.62</v>
      </c>
      <c r="D238">
        <v>22.62</v>
      </c>
      <c r="E238">
        <v>22.62</v>
      </c>
    </row>
    <row r="239" spans="1:5" x14ac:dyDescent="0.25">
      <c r="A239" s="7">
        <v>33214</v>
      </c>
      <c r="B239">
        <v>22.59</v>
      </c>
      <c r="C239">
        <v>22.59</v>
      </c>
      <c r="D239">
        <v>22.59</v>
      </c>
      <c r="E239">
        <v>22.59</v>
      </c>
    </row>
    <row r="240" spans="1:5" x14ac:dyDescent="0.25">
      <c r="A240" s="7">
        <v>33217</v>
      </c>
      <c r="B240">
        <v>23.58</v>
      </c>
      <c r="C240">
        <v>23.58</v>
      </c>
      <c r="D240">
        <v>23.58</v>
      </c>
      <c r="E240">
        <v>23.58</v>
      </c>
    </row>
    <row r="241" spans="1:5" x14ac:dyDescent="0.25">
      <c r="A241" s="7">
        <v>33218</v>
      </c>
      <c r="B241">
        <v>23.75</v>
      </c>
      <c r="C241">
        <v>23.75</v>
      </c>
      <c r="D241">
        <v>23.75</v>
      </c>
      <c r="E241">
        <v>23.75</v>
      </c>
    </row>
    <row r="242" spans="1:5" x14ac:dyDescent="0.25">
      <c r="A242" s="7">
        <v>33219</v>
      </c>
      <c r="B242">
        <v>21.28</v>
      </c>
      <c r="C242">
        <v>21.28</v>
      </c>
      <c r="D242">
        <v>21.28</v>
      </c>
      <c r="E242">
        <v>21.28</v>
      </c>
    </row>
    <row r="243" spans="1:5" x14ac:dyDescent="0.25">
      <c r="A243" s="7">
        <v>33220</v>
      </c>
      <c r="B243">
        <v>23.05</v>
      </c>
      <c r="C243">
        <v>23.05</v>
      </c>
      <c r="D243">
        <v>23.05</v>
      </c>
      <c r="E243">
        <v>23.05</v>
      </c>
    </row>
    <row r="244" spans="1:5" x14ac:dyDescent="0.25">
      <c r="A244" s="7">
        <v>33221</v>
      </c>
      <c r="B244">
        <v>23.85</v>
      </c>
      <c r="C244">
        <v>23.85</v>
      </c>
      <c r="D244">
        <v>23.85</v>
      </c>
      <c r="E244">
        <v>23.85</v>
      </c>
    </row>
    <row r="245" spans="1:5" x14ac:dyDescent="0.25">
      <c r="A245" s="7">
        <v>33224</v>
      </c>
      <c r="B245">
        <v>24.85</v>
      </c>
      <c r="C245">
        <v>24.85</v>
      </c>
      <c r="D245">
        <v>24.85</v>
      </c>
      <c r="E245">
        <v>24.85</v>
      </c>
    </row>
    <row r="246" spans="1:5" x14ac:dyDescent="0.25">
      <c r="A246" s="7">
        <v>33225</v>
      </c>
      <c r="B246">
        <v>23.11</v>
      </c>
      <c r="C246">
        <v>23.11</v>
      </c>
      <c r="D246">
        <v>23.11</v>
      </c>
      <c r="E246">
        <v>23.11</v>
      </c>
    </row>
    <row r="247" spans="1:5" x14ac:dyDescent="0.25">
      <c r="A247" s="7">
        <v>33226</v>
      </c>
      <c r="B247">
        <v>23.08</v>
      </c>
      <c r="C247">
        <v>23.08</v>
      </c>
      <c r="D247">
        <v>23.08</v>
      </c>
      <c r="E247">
        <v>23.08</v>
      </c>
    </row>
    <row r="248" spans="1:5" x14ac:dyDescent="0.25">
      <c r="A248" s="7">
        <v>33227</v>
      </c>
      <c r="B248">
        <v>23.13</v>
      </c>
      <c r="C248">
        <v>23.13</v>
      </c>
      <c r="D248">
        <v>23.13</v>
      </c>
      <c r="E248">
        <v>23.13</v>
      </c>
    </row>
    <row r="249" spans="1:5" x14ac:dyDescent="0.25">
      <c r="A249" s="7">
        <v>33228</v>
      </c>
      <c r="B249">
        <v>22.66</v>
      </c>
      <c r="C249">
        <v>22.66</v>
      </c>
      <c r="D249">
        <v>22.66</v>
      </c>
      <c r="E249">
        <v>22.66</v>
      </c>
    </row>
    <row r="250" spans="1:5" x14ac:dyDescent="0.25">
      <c r="A250" s="7">
        <v>33231</v>
      </c>
      <c r="B250">
        <v>24.03</v>
      </c>
      <c r="C250">
        <v>24.03</v>
      </c>
      <c r="D250">
        <v>24.03</v>
      </c>
      <c r="E250">
        <v>24.03</v>
      </c>
    </row>
    <row r="251" spans="1:5" x14ac:dyDescent="0.25">
      <c r="A251" s="7">
        <v>33233</v>
      </c>
      <c r="B251">
        <v>24.18</v>
      </c>
      <c r="C251">
        <v>24.18</v>
      </c>
      <c r="D251">
        <v>24.18</v>
      </c>
      <c r="E251">
        <v>24.18</v>
      </c>
    </row>
    <row r="252" spans="1:5" x14ac:dyDescent="0.25">
      <c r="A252" s="7">
        <v>33234</v>
      </c>
      <c r="B252">
        <v>24.81</v>
      </c>
      <c r="C252">
        <v>24.81</v>
      </c>
      <c r="D252">
        <v>24.81</v>
      </c>
      <c r="E252">
        <v>24.81</v>
      </c>
    </row>
    <row r="253" spans="1:5" x14ac:dyDescent="0.25">
      <c r="A253" s="7">
        <v>33235</v>
      </c>
      <c r="B253">
        <v>25.05</v>
      </c>
      <c r="C253">
        <v>25.05</v>
      </c>
      <c r="D253">
        <v>25.05</v>
      </c>
      <c r="E253">
        <v>25.05</v>
      </c>
    </row>
    <row r="254" spans="1:5" x14ac:dyDescent="0.25">
      <c r="A254" s="7">
        <v>33238</v>
      </c>
      <c r="B254">
        <v>26.38</v>
      </c>
      <c r="C254">
        <v>26.38</v>
      </c>
      <c r="D254">
        <v>26.38</v>
      </c>
      <c r="E254">
        <v>26.38</v>
      </c>
    </row>
    <row r="255" spans="1:5" x14ac:dyDescent="0.25">
      <c r="A255" s="7">
        <v>33240</v>
      </c>
      <c r="B255">
        <v>26.62</v>
      </c>
      <c r="C255">
        <v>26.62</v>
      </c>
      <c r="D255">
        <v>26.62</v>
      </c>
      <c r="E255">
        <v>26.62</v>
      </c>
    </row>
    <row r="256" spans="1:5" x14ac:dyDescent="0.25">
      <c r="A256" s="7">
        <v>33241</v>
      </c>
      <c r="B256">
        <v>27.93</v>
      </c>
      <c r="C256">
        <v>27.93</v>
      </c>
      <c r="D256">
        <v>27.93</v>
      </c>
      <c r="E256">
        <v>27.93</v>
      </c>
    </row>
    <row r="257" spans="1:5" x14ac:dyDescent="0.25">
      <c r="A257" s="7">
        <v>33242</v>
      </c>
      <c r="B257">
        <v>27.19</v>
      </c>
      <c r="C257">
        <v>27.19</v>
      </c>
      <c r="D257">
        <v>27.19</v>
      </c>
      <c r="E257">
        <v>27.19</v>
      </c>
    </row>
    <row r="258" spans="1:5" x14ac:dyDescent="0.25">
      <c r="A258" s="7">
        <v>33245</v>
      </c>
      <c r="B258">
        <v>28.95</v>
      </c>
      <c r="C258">
        <v>28.95</v>
      </c>
      <c r="D258">
        <v>28.95</v>
      </c>
      <c r="E258">
        <v>28.95</v>
      </c>
    </row>
    <row r="259" spans="1:5" x14ac:dyDescent="0.25">
      <c r="A259" s="7">
        <v>33246</v>
      </c>
      <c r="B259">
        <v>30.38</v>
      </c>
      <c r="C259">
        <v>30.38</v>
      </c>
      <c r="D259">
        <v>30.38</v>
      </c>
      <c r="E259">
        <v>30.38</v>
      </c>
    </row>
    <row r="260" spans="1:5" x14ac:dyDescent="0.25">
      <c r="A260" s="7">
        <v>33247</v>
      </c>
      <c r="B260">
        <v>33.299999999999997</v>
      </c>
      <c r="C260">
        <v>33.299999999999997</v>
      </c>
      <c r="D260">
        <v>33.299999999999997</v>
      </c>
      <c r="E260">
        <v>33.299999999999997</v>
      </c>
    </row>
    <row r="261" spans="1:5" x14ac:dyDescent="0.25">
      <c r="A261" s="7">
        <v>33248</v>
      </c>
      <c r="B261">
        <v>31.33</v>
      </c>
      <c r="C261">
        <v>31.33</v>
      </c>
      <c r="D261">
        <v>31.33</v>
      </c>
      <c r="E261">
        <v>31.33</v>
      </c>
    </row>
    <row r="262" spans="1:5" x14ac:dyDescent="0.25">
      <c r="A262" s="7">
        <v>33249</v>
      </c>
      <c r="B262">
        <v>32.630000000000003</v>
      </c>
      <c r="C262">
        <v>32.630000000000003</v>
      </c>
      <c r="D262">
        <v>32.630000000000003</v>
      </c>
      <c r="E262">
        <v>32.630000000000003</v>
      </c>
    </row>
    <row r="263" spans="1:5" x14ac:dyDescent="0.25">
      <c r="A263" s="7">
        <v>33252</v>
      </c>
      <c r="B263">
        <v>36.200000000000003</v>
      </c>
      <c r="C263">
        <v>36.200000000000003</v>
      </c>
      <c r="D263">
        <v>36.200000000000003</v>
      </c>
      <c r="E263">
        <v>36.200000000000003</v>
      </c>
    </row>
    <row r="264" spans="1:5" x14ac:dyDescent="0.25">
      <c r="A264" s="7">
        <v>33253</v>
      </c>
      <c r="B264">
        <v>36.159999999999997</v>
      </c>
      <c r="C264">
        <v>36.159999999999997</v>
      </c>
      <c r="D264">
        <v>36.159999999999997</v>
      </c>
      <c r="E264">
        <v>36.159999999999997</v>
      </c>
    </row>
    <row r="265" spans="1:5" x14ac:dyDescent="0.25">
      <c r="A265" s="7">
        <v>33254</v>
      </c>
      <c r="B265">
        <v>33.200000000000003</v>
      </c>
      <c r="C265">
        <v>33.200000000000003</v>
      </c>
      <c r="D265">
        <v>33.200000000000003</v>
      </c>
      <c r="E265">
        <v>33.200000000000003</v>
      </c>
    </row>
    <row r="266" spans="1:5" x14ac:dyDescent="0.25">
      <c r="A266" s="7">
        <v>33255</v>
      </c>
      <c r="B266">
        <v>27.45</v>
      </c>
      <c r="C266">
        <v>27.45</v>
      </c>
      <c r="D266">
        <v>27.45</v>
      </c>
      <c r="E266">
        <v>27.45</v>
      </c>
    </row>
    <row r="267" spans="1:5" x14ac:dyDescent="0.25">
      <c r="A267" s="7">
        <v>33256</v>
      </c>
      <c r="B267">
        <v>25.39</v>
      </c>
      <c r="C267">
        <v>25.39</v>
      </c>
      <c r="D267">
        <v>25.39</v>
      </c>
      <c r="E267">
        <v>25.39</v>
      </c>
    </row>
    <row r="268" spans="1:5" x14ac:dyDescent="0.25">
      <c r="A268" s="7">
        <v>33259</v>
      </c>
      <c r="B268">
        <v>24.33</v>
      </c>
      <c r="C268">
        <v>24.33</v>
      </c>
      <c r="D268">
        <v>24.33</v>
      </c>
      <c r="E268">
        <v>24.33</v>
      </c>
    </row>
    <row r="269" spans="1:5" x14ac:dyDescent="0.25">
      <c r="A269" s="7">
        <v>33260</v>
      </c>
      <c r="B269">
        <v>24.9</v>
      </c>
      <c r="C269">
        <v>24.9</v>
      </c>
      <c r="D269">
        <v>24.9</v>
      </c>
      <c r="E269">
        <v>24.9</v>
      </c>
    </row>
    <row r="270" spans="1:5" x14ac:dyDescent="0.25">
      <c r="A270" s="7">
        <v>33261</v>
      </c>
      <c r="B270">
        <v>23.92</v>
      </c>
      <c r="C270">
        <v>23.92</v>
      </c>
      <c r="D270">
        <v>23.92</v>
      </c>
      <c r="E270">
        <v>23.92</v>
      </c>
    </row>
    <row r="271" spans="1:5" x14ac:dyDescent="0.25">
      <c r="A271" s="7">
        <v>33262</v>
      </c>
      <c r="B271">
        <v>22.86</v>
      </c>
      <c r="C271">
        <v>22.86</v>
      </c>
      <c r="D271">
        <v>22.86</v>
      </c>
      <c r="E271">
        <v>22.86</v>
      </c>
    </row>
    <row r="272" spans="1:5" x14ac:dyDescent="0.25">
      <c r="A272" s="7">
        <v>33263</v>
      </c>
      <c r="B272">
        <v>22.2</v>
      </c>
      <c r="C272">
        <v>22.2</v>
      </c>
      <c r="D272">
        <v>22.2</v>
      </c>
      <c r="E272">
        <v>22.2</v>
      </c>
    </row>
    <row r="273" spans="1:5" x14ac:dyDescent="0.25">
      <c r="A273" s="7">
        <v>33266</v>
      </c>
      <c r="B273">
        <v>23.05</v>
      </c>
      <c r="C273">
        <v>23.05</v>
      </c>
      <c r="D273">
        <v>23.05</v>
      </c>
      <c r="E273">
        <v>23.05</v>
      </c>
    </row>
    <row r="274" spans="1:5" x14ac:dyDescent="0.25">
      <c r="A274" s="7">
        <v>33267</v>
      </c>
      <c r="B274">
        <v>23.17</v>
      </c>
      <c r="C274">
        <v>23.17</v>
      </c>
      <c r="D274">
        <v>23.17</v>
      </c>
      <c r="E274">
        <v>23.17</v>
      </c>
    </row>
    <row r="275" spans="1:5" x14ac:dyDescent="0.25">
      <c r="A275" s="7">
        <v>33268</v>
      </c>
      <c r="B275">
        <v>21.37</v>
      </c>
      <c r="C275">
        <v>21.37</v>
      </c>
      <c r="D275">
        <v>21.37</v>
      </c>
      <c r="E275">
        <v>21.37</v>
      </c>
    </row>
    <row r="276" spans="1:5" x14ac:dyDescent="0.25">
      <c r="A276" s="7">
        <v>33269</v>
      </c>
      <c r="B276">
        <v>20.91</v>
      </c>
      <c r="C276">
        <v>20.91</v>
      </c>
      <c r="D276">
        <v>20.91</v>
      </c>
      <c r="E276">
        <v>20.91</v>
      </c>
    </row>
    <row r="277" spans="1:5" x14ac:dyDescent="0.25">
      <c r="A277" s="7">
        <v>33270</v>
      </c>
      <c r="B277">
        <v>21.04</v>
      </c>
      <c r="C277">
        <v>21.04</v>
      </c>
      <c r="D277">
        <v>21.04</v>
      </c>
      <c r="E277">
        <v>21.04</v>
      </c>
    </row>
    <row r="278" spans="1:5" x14ac:dyDescent="0.25">
      <c r="A278" s="7">
        <v>33273</v>
      </c>
      <c r="B278">
        <v>21.86</v>
      </c>
      <c r="C278">
        <v>21.86</v>
      </c>
      <c r="D278">
        <v>21.86</v>
      </c>
      <c r="E278">
        <v>21.86</v>
      </c>
    </row>
    <row r="279" spans="1:5" x14ac:dyDescent="0.25">
      <c r="A279" s="7">
        <v>33274</v>
      </c>
      <c r="B279">
        <v>21.46</v>
      </c>
      <c r="C279">
        <v>21.46</v>
      </c>
      <c r="D279">
        <v>21.46</v>
      </c>
      <c r="E279">
        <v>21.46</v>
      </c>
    </row>
    <row r="280" spans="1:5" x14ac:dyDescent="0.25">
      <c r="A280" s="7">
        <v>33275</v>
      </c>
      <c r="B280">
        <v>22.68</v>
      </c>
      <c r="C280">
        <v>22.68</v>
      </c>
      <c r="D280">
        <v>22.68</v>
      </c>
      <c r="E280">
        <v>22.68</v>
      </c>
    </row>
    <row r="281" spans="1:5" x14ac:dyDescent="0.25">
      <c r="A281" s="7">
        <v>33276</v>
      </c>
      <c r="B281">
        <v>23.6</v>
      </c>
      <c r="C281">
        <v>23.6</v>
      </c>
      <c r="D281">
        <v>23.6</v>
      </c>
      <c r="E281">
        <v>23.6</v>
      </c>
    </row>
    <row r="282" spans="1:5" x14ac:dyDescent="0.25">
      <c r="A282" s="7">
        <v>33277</v>
      </c>
      <c r="B282">
        <v>23.38</v>
      </c>
      <c r="C282">
        <v>23.38</v>
      </c>
      <c r="D282">
        <v>23.38</v>
      </c>
      <c r="E282">
        <v>23.38</v>
      </c>
    </row>
    <row r="283" spans="1:5" x14ac:dyDescent="0.25">
      <c r="A283" s="7">
        <v>33280</v>
      </c>
      <c r="B283">
        <v>22.56</v>
      </c>
      <c r="C283">
        <v>22.56</v>
      </c>
      <c r="D283">
        <v>22.56</v>
      </c>
      <c r="E283">
        <v>22.56</v>
      </c>
    </row>
    <row r="284" spans="1:5" x14ac:dyDescent="0.25">
      <c r="A284" s="7">
        <v>33281</v>
      </c>
      <c r="B284">
        <v>22.26</v>
      </c>
      <c r="C284">
        <v>22.26</v>
      </c>
      <c r="D284">
        <v>22.26</v>
      </c>
      <c r="E284">
        <v>22.26</v>
      </c>
    </row>
    <row r="285" spans="1:5" x14ac:dyDescent="0.25">
      <c r="A285" s="7">
        <v>33282</v>
      </c>
      <c r="B285">
        <v>20.86</v>
      </c>
      <c r="C285">
        <v>20.86</v>
      </c>
      <c r="D285">
        <v>20.86</v>
      </c>
      <c r="E285">
        <v>20.86</v>
      </c>
    </row>
    <row r="286" spans="1:5" x14ac:dyDescent="0.25">
      <c r="A286" s="7">
        <v>33283</v>
      </c>
      <c r="B286">
        <v>21.48</v>
      </c>
      <c r="C286">
        <v>21.48</v>
      </c>
      <c r="D286">
        <v>21.48</v>
      </c>
      <c r="E286">
        <v>21.48</v>
      </c>
    </row>
    <row r="287" spans="1:5" x14ac:dyDescent="0.25">
      <c r="A287" s="7">
        <v>33284</v>
      </c>
      <c r="B287">
        <v>19.57</v>
      </c>
      <c r="C287">
        <v>19.57</v>
      </c>
      <c r="D287">
        <v>19.57</v>
      </c>
      <c r="E287">
        <v>19.57</v>
      </c>
    </row>
    <row r="288" spans="1:5" x14ac:dyDescent="0.25">
      <c r="A288" s="7">
        <v>33288</v>
      </c>
      <c r="B288">
        <v>19.84</v>
      </c>
      <c r="C288">
        <v>19.84</v>
      </c>
      <c r="D288">
        <v>19.84</v>
      </c>
      <c r="E288">
        <v>19.84</v>
      </c>
    </row>
    <row r="289" spans="1:5" x14ac:dyDescent="0.25">
      <c r="A289" s="7">
        <v>33289</v>
      </c>
      <c r="B289">
        <v>22.26</v>
      </c>
      <c r="C289">
        <v>22.26</v>
      </c>
      <c r="D289">
        <v>22.26</v>
      </c>
      <c r="E289">
        <v>22.26</v>
      </c>
    </row>
    <row r="290" spans="1:5" x14ac:dyDescent="0.25">
      <c r="A290" s="7">
        <v>33290</v>
      </c>
      <c r="B290">
        <v>20.78</v>
      </c>
      <c r="C290">
        <v>20.78</v>
      </c>
      <c r="D290">
        <v>20.78</v>
      </c>
      <c r="E290">
        <v>20.78</v>
      </c>
    </row>
    <row r="291" spans="1:5" x14ac:dyDescent="0.25">
      <c r="A291" s="7">
        <v>33291</v>
      </c>
      <c r="B291">
        <v>21.01</v>
      </c>
      <c r="C291">
        <v>21.01</v>
      </c>
      <c r="D291">
        <v>21.01</v>
      </c>
      <c r="E291">
        <v>21.01</v>
      </c>
    </row>
    <row r="292" spans="1:5" x14ac:dyDescent="0.25">
      <c r="A292" s="7">
        <v>33294</v>
      </c>
      <c r="B292">
        <v>22.86</v>
      </c>
      <c r="C292">
        <v>22.86</v>
      </c>
      <c r="D292">
        <v>22.86</v>
      </c>
      <c r="E292">
        <v>22.86</v>
      </c>
    </row>
    <row r="293" spans="1:5" x14ac:dyDescent="0.25">
      <c r="A293" s="7">
        <v>33295</v>
      </c>
      <c r="B293">
        <v>20.38</v>
      </c>
      <c r="C293">
        <v>20.38</v>
      </c>
      <c r="D293">
        <v>20.38</v>
      </c>
      <c r="E293">
        <v>20.38</v>
      </c>
    </row>
    <row r="294" spans="1:5" x14ac:dyDescent="0.25">
      <c r="A294" s="7">
        <v>33296</v>
      </c>
      <c r="B294">
        <v>21.26</v>
      </c>
      <c r="C294">
        <v>21.26</v>
      </c>
      <c r="D294">
        <v>21.26</v>
      </c>
      <c r="E294">
        <v>21.26</v>
      </c>
    </row>
    <row r="295" spans="1:5" x14ac:dyDescent="0.25">
      <c r="A295" s="7">
        <v>33297</v>
      </c>
      <c r="B295">
        <v>21.23</v>
      </c>
      <c r="C295">
        <v>21.23</v>
      </c>
      <c r="D295">
        <v>21.23</v>
      </c>
      <c r="E295">
        <v>21.23</v>
      </c>
    </row>
    <row r="296" spans="1:5" x14ac:dyDescent="0.25">
      <c r="A296" s="7">
        <v>33301</v>
      </c>
      <c r="B296">
        <v>20.86</v>
      </c>
      <c r="C296">
        <v>20.86</v>
      </c>
      <c r="D296">
        <v>20.86</v>
      </c>
      <c r="E296">
        <v>20.86</v>
      </c>
    </row>
    <row r="297" spans="1:5" x14ac:dyDescent="0.25">
      <c r="A297" s="7">
        <v>33302</v>
      </c>
      <c r="B297">
        <v>20.45</v>
      </c>
      <c r="C297">
        <v>20.45</v>
      </c>
      <c r="D297">
        <v>20.45</v>
      </c>
      <c r="E297">
        <v>20.45</v>
      </c>
    </row>
    <row r="298" spans="1:5" x14ac:dyDescent="0.25">
      <c r="A298" s="7">
        <v>33303</v>
      </c>
      <c r="B298">
        <v>20.55</v>
      </c>
      <c r="C298">
        <v>20.55</v>
      </c>
      <c r="D298">
        <v>20.55</v>
      </c>
      <c r="E298">
        <v>20.55</v>
      </c>
    </row>
    <row r="299" spans="1:5" x14ac:dyDescent="0.25">
      <c r="A299" s="7">
        <v>33304</v>
      </c>
      <c r="B299">
        <v>21.05</v>
      </c>
      <c r="C299">
        <v>21.05</v>
      </c>
      <c r="D299">
        <v>21.05</v>
      </c>
      <c r="E299">
        <v>21.05</v>
      </c>
    </row>
    <row r="300" spans="1:5" x14ac:dyDescent="0.25">
      <c r="A300" s="7">
        <v>33305</v>
      </c>
      <c r="B300">
        <v>20.81</v>
      </c>
      <c r="C300">
        <v>20.81</v>
      </c>
      <c r="D300">
        <v>20.81</v>
      </c>
      <c r="E300">
        <v>20.81</v>
      </c>
    </row>
    <row r="301" spans="1:5" x14ac:dyDescent="0.25">
      <c r="A301" s="7">
        <v>33308</v>
      </c>
      <c r="B301">
        <v>20.88</v>
      </c>
      <c r="C301">
        <v>20.88</v>
      </c>
      <c r="D301">
        <v>20.88</v>
      </c>
      <c r="E301">
        <v>20.88</v>
      </c>
    </row>
    <row r="302" spans="1:5" x14ac:dyDescent="0.25">
      <c r="A302" s="7">
        <v>33309</v>
      </c>
      <c r="B302">
        <v>18.82</v>
      </c>
      <c r="C302">
        <v>18.82</v>
      </c>
      <c r="D302">
        <v>18.82</v>
      </c>
      <c r="E302">
        <v>18.82</v>
      </c>
    </row>
    <row r="303" spans="1:5" x14ac:dyDescent="0.25">
      <c r="A303" s="7">
        <v>33310</v>
      </c>
      <c r="B303">
        <v>16.09</v>
      </c>
      <c r="C303">
        <v>16.09</v>
      </c>
      <c r="D303">
        <v>16.09</v>
      </c>
      <c r="E303">
        <v>16.09</v>
      </c>
    </row>
    <row r="304" spans="1:5" x14ac:dyDescent="0.25">
      <c r="A304" s="7">
        <v>33311</v>
      </c>
      <c r="B304">
        <v>14.94</v>
      </c>
      <c r="C304">
        <v>14.94</v>
      </c>
      <c r="D304">
        <v>14.94</v>
      </c>
      <c r="E304">
        <v>14.94</v>
      </c>
    </row>
    <row r="305" spans="1:5" x14ac:dyDescent="0.25">
      <c r="A305" s="7">
        <v>33312</v>
      </c>
      <c r="B305">
        <v>14.9</v>
      </c>
      <c r="C305">
        <v>14.9</v>
      </c>
      <c r="D305">
        <v>14.9</v>
      </c>
      <c r="E305">
        <v>14.9</v>
      </c>
    </row>
    <row r="306" spans="1:5" x14ac:dyDescent="0.25">
      <c r="A306" s="7">
        <v>33315</v>
      </c>
      <c r="B306">
        <v>15.79</v>
      </c>
      <c r="C306">
        <v>15.79</v>
      </c>
      <c r="D306">
        <v>15.79</v>
      </c>
      <c r="E306">
        <v>15.79</v>
      </c>
    </row>
    <row r="307" spans="1:5" x14ac:dyDescent="0.25">
      <c r="A307" s="7">
        <v>33316</v>
      </c>
      <c r="B307">
        <v>16.11</v>
      </c>
      <c r="C307">
        <v>16.11</v>
      </c>
      <c r="D307">
        <v>16.11</v>
      </c>
      <c r="E307">
        <v>16.11</v>
      </c>
    </row>
    <row r="308" spans="1:5" x14ac:dyDescent="0.25">
      <c r="A308" s="7">
        <v>33317</v>
      </c>
      <c r="B308">
        <v>16.04</v>
      </c>
      <c r="C308">
        <v>16.04</v>
      </c>
      <c r="D308">
        <v>16.04</v>
      </c>
      <c r="E308">
        <v>16.04</v>
      </c>
    </row>
    <row r="309" spans="1:5" x14ac:dyDescent="0.25">
      <c r="A309" s="7">
        <v>33318</v>
      </c>
      <c r="B309">
        <v>16.86</v>
      </c>
      <c r="C309">
        <v>16.86</v>
      </c>
      <c r="D309">
        <v>16.86</v>
      </c>
      <c r="E309">
        <v>16.86</v>
      </c>
    </row>
    <row r="310" spans="1:5" x14ac:dyDescent="0.25">
      <c r="A310" s="7">
        <v>33319</v>
      </c>
      <c r="B310">
        <v>16.489999999999998</v>
      </c>
      <c r="C310">
        <v>16.489999999999998</v>
      </c>
      <c r="D310">
        <v>16.489999999999998</v>
      </c>
      <c r="E310">
        <v>16.489999999999998</v>
      </c>
    </row>
    <row r="311" spans="1:5" x14ac:dyDescent="0.25">
      <c r="A311" s="7">
        <v>33322</v>
      </c>
      <c r="B311">
        <v>16.760000000000002</v>
      </c>
      <c r="C311">
        <v>16.760000000000002</v>
      </c>
      <c r="D311">
        <v>16.760000000000002</v>
      </c>
      <c r="E311">
        <v>16.760000000000002</v>
      </c>
    </row>
    <row r="312" spans="1:5" x14ac:dyDescent="0.25">
      <c r="A312" s="7">
        <v>33323</v>
      </c>
      <c r="B312">
        <v>16.309999999999999</v>
      </c>
      <c r="C312">
        <v>16.309999999999999</v>
      </c>
      <c r="D312">
        <v>16.309999999999999</v>
      </c>
      <c r="E312">
        <v>16.309999999999999</v>
      </c>
    </row>
    <row r="313" spans="1:5" x14ac:dyDescent="0.25">
      <c r="A313" s="7">
        <v>33324</v>
      </c>
      <c r="B313">
        <v>16.55</v>
      </c>
      <c r="C313">
        <v>16.55</v>
      </c>
      <c r="D313">
        <v>16.55</v>
      </c>
      <c r="E313">
        <v>16.55</v>
      </c>
    </row>
    <row r="314" spans="1:5" x14ac:dyDescent="0.25">
      <c r="A314" s="7">
        <v>33325</v>
      </c>
      <c r="B314">
        <v>16.88</v>
      </c>
      <c r="C314">
        <v>16.88</v>
      </c>
      <c r="D314">
        <v>16.88</v>
      </c>
      <c r="E314">
        <v>16.88</v>
      </c>
    </row>
    <row r="315" spans="1:5" x14ac:dyDescent="0.25">
      <c r="A315" s="7">
        <v>33329</v>
      </c>
      <c r="B315">
        <v>17.420000000000002</v>
      </c>
      <c r="C315">
        <v>17.420000000000002</v>
      </c>
      <c r="D315">
        <v>17.420000000000002</v>
      </c>
      <c r="E315">
        <v>17.420000000000002</v>
      </c>
    </row>
    <row r="316" spans="1:5" x14ac:dyDescent="0.25">
      <c r="A316" s="7">
        <v>33330</v>
      </c>
      <c r="B316">
        <v>17.399999999999999</v>
      </c>
      <c r="C316">
        <v>17.399999999999999</v>
      </c>
      <c r="D316">
        <v>17.399999999999999</v>
      </c>
      <c r="E316">
        <v>17.399999999999999</v>
      </c>
    </row>
    <row r="317" spans="1:5" x14ac:dyDescent="0.25">
      <c r="A317" s="7">
        <v>33331</v>
      </c>
      <c r="B317">
        <v>17.61</v>
      </c>
      <c r="C317">
        <v>17.61</v>
      </c>
      <c r="D317">
        <v>17.61</v>
      </c>
      <c r="E317">
        <v>17.61</v>
      </c>
    </row>
    <row r="318" spans="1:5" x14ac:dyDescent="0.25">
      <c r="A318" s="7">
        <v>33332</v>
      </c>
      <c r="B318">
        <v>18.010000000000002</v>
      </c>
      <c r="C318">
        <v>18.010000000000002</v>
      </c>
      <c r="D318">
        <v>18.010000000000002</v>
      </c>
      <c r="E318">
        <v>18.010000000000002</v>
      </c>
    </row>
    <row r="319" spans="1:5" x14ac:dyDescent="0.25">
      <c r="A319" s="7">
        <v>33333</v>
      </c>
      <c r="B319">
        <v>17.63</v>
      </c>
      <c r="C319">
        <v>17.63</v>
      </c>
      <c r="D319">
        <v>17.63</v>
      </c>
      <c r="E319">
        <v>17.63</v>
      </c>
    </row>
    <row r="320" spans="1:5" x14ac:dyDescent="0.25">
      <c r="A320" s="7">
        <v>33336</v>
      </c>
      <c r="B320">
        <v>17.41</v>
      </c>
      <c r="C320">
        <v>17.41</v>
      </c>
      <c r="D320">
        <v>17.41</v>
      </c>
      <c r="E320">
        <v>17.41</v>
      </c>
    </row>
    <row r="321" spans="1:5" x14ac:dyDescent="0.25">
      <c r="A321" s="7">
        <v>33337</v>
      </c>
      <c r="B321">
        <v>20.12</v>
      </c>
      <c r="C321">
        <v>20.12</v>
      </c>
      <c r="D321">
        <v>20.12</v>
      </c>
      <c r="E321">
        <v>20.12</v>
      </c>
    </row>
    <row r="322" spans="1:5" x14ac:dyDescent="0.25">
      <c r="A322" s="7">
        <v>33338</v>
      </c>
      <c r="B322">
        <v>19.73</v>
      </c>
      <c r="C322">
        <v>19.73</v>
      </c>
      <c r="D322">
        <v>19.73</v>
      </c>
      <c r="E322">
        <v>19.73</v>
      </c>
    </row>
    <row r="323" spans="1:5" x14ac:dyDescent="0.25">
      <c r="A323" s="7">
        <v>33339</v>
      </c>
      <c r="B323">
        <v>17.239999999999998</v>
      </c>
      <c r="C323">
        <v>17.239999999999998</v>
      </c>
      <c r="D323">
        <v>17.239999999999998</v>
      </c>
      <c r="E323">
        <v>17.239999999999998</v>
      </c>
    </row>
    <row r="324" spans="1:5" x14ac:dyDescent="0.25">
      <c r="A324" s="7">
        <v>33340</v>
      </c>
      <c r="B324">
        <v>18.45</v>
      </c>
      <c r="C324">
        <v>18.45</v>
      </c>
      <c r="D324">
        <v>18.45</v>
      </c>
      <c r="E324">
        <v>18.45</v>
      </c>
    </row>
    <row r="325" spans="1:5" x14ac:dyDescent="0.25">
      <c r="A325" s="7">
        <v>33343</v>
      </c>
      <c r="B325">
        <v>16.5</v>
      </c>
      <c r="C325">
        <v>16.5</v>
      </c>
      <c r="D325">
        <v>16.5</v>
      </c>
      <c r="E325">
        <v>16.5</v>
      </c>
    </row>
    <row r="326" spans="1:5" x14ac:dyDescent="0.25">
      <c r="A326" s="7">
        <v>33344</v>
      </c>
      <c r="B326">
        <v>15.82</v>
      </c>
      <c r="C326">
        <v>15.82</v>
      </c>
      <c r="D326">
        <v>15.82</v>
      </c>
      <c r="E326">
        <v>15.82</v>
      </c>
    </row>
    <row r="327" spans="1:5" x14ac:dyDescent="0.25">
      <c r="A327" s="7">
        <v>33345</v>
      </c>
      <c r="B327">
        <v>15.47</v>
      </c>
      <c r="C327">
        <v>15.47</v>
      </c>
      <c r="D327">
        <v>15.47</v>
      </c>
      <c r="E327">
        <v>15.47</v>
      </c>
    </row>
    <row r="328" spans="1:5" x14ac:dyDescent="0.25">
      <c r="A328" s="7">
        <v>33346</v>
      </c>
      <c r="B328">
        <v>16.260000000000002</v>
      </c>
      <c r="C328">
        <v>16.260000000000002</v>
      </c>
      <c r="D328">
        <v>16.260000000000002</v>
      </c>
      <c r="E328">
        <v>16.260000000000002</v>
      </c>
    </row>
    <row r="329" spans="1:5" x14ac:dyDescent="0.25">
      <c r="A329" s="7">
        <v>33347</v>
      </c>
      <c r="B329">
        <v>15.68</v>
      </c>
      <c r="C329">
        <v>15.68</v>
      </c>
      <c r="D329">
        <v>15.68</v>
      </c>
      <c r="E329">
        <v>15.68</v>
      </c>
    </row>
    <row r="330" spans="1:5" x14ac:dyDescent="0.25">
      <c r="A330" s="7">
        <v>33350</v>
      </c>
      <c r="B330">
        <v>16.78</v>
      </c>
      <c r="C330">
        <v>16.78</v>
      </c>
      <c r="D330">
        <v>16.78</v>
      </c>
      <c r="E330">
        <v>16.78</v>
      </c>
    </row>
    <row r="331" spans="1:5" x14ac:dyDescent="0.25">
      <c r="A331" s="7">
        <v>33351</v>
      </c>
      <c r="B331">
        <v>17.02</v>
      </c>
      <c r="C331">
        <v>17.02</v>
      </c>
      <c r="D331">
        <v>17.02</v>
      </c>
      <c r="E331">
        <v>17.02</v>
      </c>
    </row>
    <row r="332" spans="1:5" x14ac:dyDescent="0.25">
      <c r="A332" s="7">
        <v>33352</v>
      </c>
      <c r="B332">
        <v>16.72</v>
      </c>
      <c r="C332">
        <v>16.72</v>
      </c>
      <c r="D332">
        <v>16.72</v>
      </c>
      <c r="E332">
        <v>16.72</v>
      </c>
    </row>
    <row r="333" spans="1:5" x14ac:dyDescent="0.25">
      <c r="A333" s="7">
        <v>33353</v>
      </c>
      <c r="B333">
        <v>17.149999999999999</v>
      </c>
      <c r="C333">
        <v>17.149999999999999</v>
      </c>
      <c r="D333">
        <v>17.149999999999999</v>
      </c>
      <c r="E333">
        <v>17.149999999999999</v>
      </c>
    </row>
    <row r="334" spans="1:5" x14ac:dyDescent="0.25">
      <c r="A334" s="7">
        <v>33354</v>
      </c>
      <c r="B334">
        <v>17.27</v>
      </c>
      <c r="C334">
        <v>17.27</v>
      </c>
      <c r="D334">
        <v>17.27</v>
      </c>
      <c r="E334">
        <v>17.27</v>
      </c>
    </row>
    <row r="335" spans="1:5" x14ac:dyDescent="0.25">
      <c r="A335" s="7">
        <v>33357</v>
      </c>
      <c r="B335">
        <v>18.27</v>
      </c>
      <c r="C335">
        <v>18.27</v>
      </c>
      <c r="D335">
        <v>18.27</v>
      </c>
      <c r="E335">
        <v>18.27</v>
      </c>
    </row>
    <row r="336" spans="1:5" x14ac:dyDescent="0.25">
      <c r="A336" s="7">
        <v>33358</v>
      </c>
      <c r="B336">
        <v>18.239999999999998</v>
      </c>
      <c r="C336">
        <v>18.239999999999998</v>
      </c>
      <c r="D336">
        <v>18.239999999999998</v>
      </c>
      <c r="E336">
        <v>18.239999999999998</v>
      </c>
    </row>
    <row r="337" spans="1:5" x14ac:dyDescent="0.25">
      <c r="A337" s="7">
        <v>33359</v>
      </c>
      <c r="B337">
        <v>17.77</v>
      </c>
      <c r="C337">
        <v>17.77</v>
      </c>
      <c r="D337">
        <v>17.77</v>
      </c>
      <c r="E337">
        <v>17.77</v>
      </c>
    </row>
    <row r="338" spans="1:5" x14ac:dyDescent="0.25">
      <c r="A338" s="7">
        <v>33360</v>
      </c>
      <c r="B338">
        <v>17.52</v>
      </c>
      <c r="C338">
        <v>17.52</v>
      </c>
      <c r="D338">
        <v>17.52</v>
      </c>
      <c r="E338">
        <v>17.52</v>
      </c>
    </row>
    <row r="339" spans="1:5" x14ac:dyDescent="0.25">
      <c r="A339" s="7">
        <v>33361</v>
      </c>
      <c r="B339">
        <v>17.239999999999998</v>
      </c>
      <c r="C339">
        <v>17.239999999999998</v>
      </c>
      <c r="D339">
        <v>17.239999999999998</v>
      </c>
      <c r="E339">
        <v>17.239999999999998</v>
      </c>
    </row>
    <row r="340" spans="1:5" x14ac:dyDescent="0.25">
      <c r="A340" s="7">
        <v>33364</v>
      </c>
      <c r="B340">
        <v>17.920000000000002</v>
      </c>
      <c r="C340">
        <v>17.920000000000002</v>
      </c>
      <c r="D340">
        <v>17.920000000000002</v>
      </c>
      <c r="E340">
        <v>17.920000000000002</v>
      </c>
    </row>
    <row r="341" spans="1:5" x14ac:dyDescent="0.25">
      <c r="A341" s="7">
        <v>33365</v>
      </c>
      <c r="B341">
        <v>17.46</v>
      </c>
      <c r="C341">
        <v>17.46</v>
      </c>
      <c r="D341">
        <v>17.46</v>
      </c>
      <c r="E341">
        <v>17.46</v>
      </c>
    </row>
    <row r="342" spans="1:5" x14ac:dyDescent="0.25">
      <c r="A342" s="7">
        <v>33366</v>
      </c>
      <c r="B342">
        <v>17.78</v>
      </c>
      <c r="C342">
        <v>17.78</v>
      </c>
      <c r="D342">
        <v>17.78</v>
      </c>
      <c r="E342">
        <v>17.78</v>
      </c>
    </row>
    <row r="343" spans="1:5" x14ac:dyDescent="0.25">
      <c r="A343" s="7">
        <v>33367</v>
      </c>
      <c r="B343">
        <v>17.170000000000002</v>
      </c>
      <c r="C343">
        <v>17.170000000000002</v>
      </c>
      <c r="D343">
        <v>17.170000000000002</v>
      </c>
      <c r="E343">
        <v>17.170000000000002</v>
      </c>
    </row>
    <row r="344" spans="1:5" x14ac:dyDescent="0.25">
      <c r="A344" s="7">
        <v>33368</v>
      </c>
      <c r="B344">
        <v>17.54</v>
      </c>
      <c r="C344">
        <v>17.54</v>
      </c>
      <c r="D344">
        <v>17.54</v>
      </c>
      <c r="E344">
        <v>17.54</v>
      </c>
    </row>
    <row r="345" spans="1:5" x14ac:dyDescent="0.25">
      <c r="A345" s="7">
        <v>33371</v>
      </c>
      <c r="B345">
        <v>17.66</v>
      </c>
      <c r="C345">
        <v>17.66</v>
      </c>
      <c r="D345">
        <v>17.66</v>
      </c>
      <c r="E345">
        <v>17.66</v>
      </c>
    </row>
    <row r="346" spans="1:5" x14ac:dyDescent="0.25">
      <c r="A346" s="7">
        <v>33372</v>
      </c>
      <c r="B346">
        <v>18</v>
      </c>
      <c r="C346">
        <v>18</v>
      </c>
      <c r="D346">
        <v>18</v>
      </c>
      <c r="E346">
        <v>18</v>
      </c>
    </row>
    <row r="347" spans="1:5" x14ac:dyDescent="0.25">
      <c r="A347" s="7">
        <v>33373</v>
      </c>
      <c r="B347">
        <v>18.38</v>
      </c>
      <c r="C347">
        <v>18.38</v>
      </c>
      <c r="D347">
        <v>18.38</v>
      </c>
      <c r="E347">
        <v>18.38</v>
      </c>
    </row>
    <row r="348" spans="1:5" x14ac:dyDescent="0.25">
      <c r="A348" s="7">
        <v>33374</v>
      </c>
      <c r="B348">
        <v>17.239999999999998</v>
      </c>
      <c r="C348">
        <v>17.239999999999998</v>
      </c>
      <c r="D348">
        <v>17.239999999999998</v>
      </c>
      <c r="E348">
        <v>17.239999999999998</v>
      </c>
    </row>
    <row r="349" spans="1:5" x14ac:dyDescent="0.25">
      <c r="A349" s="7">
        <v>33375</v>
      </c>
      <c r="B349">
        <v>16.64</v>
      </c>
      <c r="C349">
        <v>16.64</v>
      </c>
      <c r="D349">
        <v>16.64</v>
      </c>
      <c r="E349">
        <v>16.64</v>
      </c>
    </row>
    <row r="350" spans="1:5" x14ac:dyDescent="0.25">
      <c r="A350" s="7">
        <v>33378</v>
      </c>
      <c r="B350">
        <v>17.100000000000001</v>
      </c>
      <c r="C350">
        <v>17.100000000000001</v>
      </c>
      <c r="D350">
        <v>17.100000000000001</v>
      </c>
      <c r="E350">
        <v>17.100000000000001</v>
      </c>
    </row>
    <row r="351" spans="1:5" x14ac:dyDescent="0.25">
      <c r="A351" s="7">
        <v>33379</v>
      </c>
      <c r="B351">
        <v>16.07</v>
      </c>
      <c r="C351">
        <v>16.07</v>
      </c>
      <c r="D351">
        <v>16.07</v>
      </c>
      <c r="E351">
        <v>16.07</v>
      </c>
    </row>
    <row r="352" spans="1:5" x14ac:dyDescent="0.25">
      <c r="A352" s="7">
        <v>33380</v>
      </c>
      <c r="B352">
        <v>16.16</v>
      </c>
      <c r="C352">
        <v>16.16</v>
      </c>
      <c r="D352">
        <v>16.16</v>
      </c>
      <c r="E352">
        <v>16.16</v>
      </c>
    </row>
    <row r="353" spans="1:5" x14ac:dyDescent="0.25">
      <c r="A353" s="7">
        <v>33381</v>
      </c>
      <c r="B353">
        <v>16.11</v>
      </c>
      <c r="C353">
        <v>16.11</v>
      </c>
      <c r="D353">
        <v>16.11</v>
      </c>
      <c r="E353">
        <v>16.11</v>
      </c>
    </row>
    <row r="354" spans="1:5" x14ac:dyDescent="0.25">
      <c r="A354" s="7">
        <v>33382</v>
      </c>
      <c r="B354">
        <v>15.23</v>
      </c>
      <c r="C354">
        <v>15.23</v>
      </c>
      <c r="D354">
        <v>15.23</v>
      </c>
      <c r="E354">
        <v>15.23</v>
      </c>
    </row>
    <row r="355" spans="1:5" x14ac:dyDescent="0.25">
      <c r="A355" s="7">
        <v>33386</v>
      </c>
      <c r="B355">
        <v>15.67</v>
      </c>
      <c r="C355">
        <v>15.67</v>
      </c>
      <c r="D355">
        <v>15.67</v>
      </c>
      <c r="E355">
        <v>15.67</v>
      </c>
    </row>
    <row r="356" spans="1:5" x14ac:dyDescent="0.25">
      <c r="A356" s="7">
        <v>33387</v>
      </c>
      <c r="B356">
        <v>15.9</v>
      </c>
      <c r="C356">
        <v>15.9</v>
      </c>
      <c r="D356">
        <v>15.9</v>
      </c>
      <c r="E356">
        <v>15.9</v>
      </c>
    </row>
    <row r="357" spans="1:5" x14ac:dyDescent="0.25">
      <c r="A357" s="7">
        <v>33388</v>
      </c>
      <c r="B357">
        <v>16.02</v>
      </c>
      <c r="C357">
        <v>16.02</v>
      </c>
      <c r="D357">
        <v>16.02</v>
      </c>
      <c r="E357">
        <v>16.02</v>
      </c>
    </row>
    <row r="358" spans="1:5" x14ac:dyDescent="0.25">
      <c r="A358" s="7">
        <v>33389</v>
      </c>
      <c r="B358">
        <v>15.93</v>
      </c>
      <c r="C358">
        <v>15.93</v>
      </c>
      <c r="D358">
        <v>15.93</v>
      </c>
      <c r="E358">
        <v>15.93</v>
      </c>
    </row>
    <row r="359" spans="1:5" x14ac:dyDescent="0.25">
      <c r="A359" s="7">
        <v>33392</v>
      </c>
      <c r="B359">
        <v>16.87</v>
      </c>
      <c r="C359">
        <v>16.87</v>
      </c>
      <c r="D359">
        <v>16.87</v>
      </c>
      <c r="E359">
        <v>16.87</v>
      </c>
    </row>
    <row r="360" spans="1:5" x14ac:dyDescent="0.25">
      <c r="A360" s="7">
        <v>33393</v>
      </c>
      <c r="B360">
        <v>16.170000000000002</v>
      </c>
      <c r="C360">
        <v>16.170000000000002</v>
      </c>
      <c r="D360">
        <v>16.170000000000002</v>
      </c>
      <c r="E360">
        <v>16.170000000000002</v>
      </c>
    </row>
    <row r="361" spans="1:5" x14ac:dyDescent="0.25">
      <c r="A361" s="7">
        <v>33394</v>
      </c>
      <c r="B361">
        <v>16.399999999999999</v>
      </c>
      <c r="C361">
        <v>16.399999999999999</v>
      </c>
      <c r="D361">
        <v>16.399999999999999</v>
      </c>
      <c r="E361">
        <v>16.399999999999999</v>
      </c>
    </row>
    <row r="362" spans="1:5" x14ac:dyDescent="0.25">
      <c r="A362" s="7">
        <v>33395</v>
      </c>
      <c r="B362">
        <v>16.93</v>
      </c>
      <c r="C362">
        <v>16.93</v>
      </c>
      <c r="D362">
        <v>16.93</v>
      </c>
      <c r="E362">
        <v>16.93</v>
      </c>
    </row>
    <row r="363" spans="1:5" x14ac:dyDescent="0.25">
      <c r="A363" s="7">
        <v>33396</v>
      </c>
      <c r="B363">
        <v>16.98</v>
      </c>
      <c r="C363">
        <v>16.98</v>
      </c>
      <c r="D363">
        <v>16.98</v>
      </c>
      <c r="E363">
        <v>16.98</v>
      </c>
    </row>
    <row r="364" spans="1:5" x14ac:dyDescent="0.25">
      <c r="A364" s="7">
        <v>33399</v>
      </c>
      <c r="B364">
        <v>17.47</v>
      </c>
      <c r="C364">
        <v>17.47</v>
      </c>
      <c r="D364">
        <v>17.47</v>
      </c>
      <c r="E364">
        <v>17.47</v>
      </c>
    </row>
    <row r="365" spans="1:5" x14ac:dyDescent="0.25">
      <c r="A365" s="7">
        <v>33400</v>
      </c>
      <c r="B365">
        <v>17.32</v>
      </c>
      <c r="C365">
        <v>17.32</v>
      </c>
      <c r="D365">
        <v>17.32</v>
      </c>
      <c r="E365">
        <v>17.32</v>
      </c>
    </row>
    <row r="366" spans="1:5" x14ac:dyDescent="0.25">
      <c r="A366" s="7">
        <v>33401</v>
      </c>
      <c r="B366">
        <v>17.72</v>
      </c>
      <c r="C366">
        <v>17.72</v>
      </c>
      <c r="D366">
        <v>17.72</v>
      </c>
      <c r="E366">
        <v>17.72</v>
      </c>
    </row>
    <row r="367" spans="1:5" x14ac:dyDescent="0.25">
      <c r="A367" s="7">
        <v>33402</v>
      </c>
      <c r="B367">
        <v>16.989999999999998</v>
      </c>
      <c r="C367">
        <v>16.989999999999998</v>
      </c>
      <c r="D367">
        <v>16.989999999999998</v>
      </c>
      <c r="E367">
        <v>16.989999999999998</v>
      </c>
    </row>
    <row r="368" spans="1:5" x14ac:dyDescent="0.25">
      <c r="A368" s="7">
        <v>33403</v>
      </c>
      <c r="B368">
        <v>15.98</v>
      </c>
      <c r="C368">
        <v>15.98</v>
      </c>
      <c r="D368">
        <v>15.98</v>
      </c>
      <c r="E368">
        <v>15.98</v>
      </c>
    </row>
    <row r="369" spans="1:5" x14ac:dyDescent="0.25">
      <c r="A369" s="7">
        <v>33406</v>
      </c>
      <c r="B369">
        <v>15.5</v>
      </c>
      <c r="C369">
        <v>15.5</v>
      </c>
      <c r="D369">
        <v>15.5</v>
      </c>
      <c r="E369">
        <v>15.5</v>
      </c>
    </row>
    <row r="370" spans="1:5" x14ac:dyDescent="0.25">
      <c r="A370" s="7">
        <v>33407</v>
      </c>
      <c r="B370">
        <v>16.14</v>
      </c>
      <c r="C370">
        <v>16.14</v>
      </c>
      <c r="D370">
        <v>16.14</v>
      </c>
      <c r="E370">
        <v>16.14</v>
      </c>
    </row>
    <row r="371" spans="1:5" x14ac:dyDescent="0.25">
      <c r="A371" s="7">
        <v>33408</v>
      </c>
      <c r="B371">
        <v>17.440000000000001</v>
      </c>
      <c r="C371">
        <v>17.440000000000001</v>
      </c>
      <c r="D371">
        <v>17.440000000000001</v>
      </c>
      <c r="E371">
        <v>17.440000000000001</v>
      </c>
    </row>
    <row r="372" spans="1:5" x14ac:dyDescent="0.25">
      <c r="A372" s="7">
        <v>33409</v>
      </c>
      <c r="B372">
        <v>16.75</v>
      </c>
      <c r="C372">
        <v>16.75</v>
      </c>
      <c r="D372">
        <v>16.75</v>
      </c>
      <c r="E372">
        <v>16.75</v>
      </c>
    </row>
    <row r="373" spans="1:5" x14ac:dyDescent="0.25">
      <c r="A373" s="7">
        <v>33410</v>
      </c>
      <c r="B373">
        <v>16.510000000000002</v>
      </c>
      <c r="C373">
        <v>16.510000000000002</v>
      </c>
      <c r="D373">
        <v>16.510000000000002</v>
      </c>
      <c r="E373">
        <v>16.510000000000002</v>
      </c>
    </row>
    <row r="374" spans="1:5" x14ac:dyDescent="0.25">
      <c r="A374" s="7">
        <v>33413</v>
      </c>
      <c r="B374">
        <v>18.28</v>
      </c>
      <c r="C374">
        <v>18.28</v>
      </c>
      <c r="D374">
        <v>18.28</v>
      </c>
      <c r="E374">
        <v>18.28</v>
      </c>
    </row>
    <row r="375" spans="1:5" x14ac:dyDescent="0.25">
      <c r="A375" s="7">
        <v>33414</v>
      </c>
      <c r="B375">
        <v>17.850000000000001</v>
      </c>
      <c r="C375">
        <v>17.850000000000001</v>
      </c>
      <c r="D375">
        <v>17.850000000000001</v>
      </c>
      <c r="E375">
        <v>17.850000000000001</v>
      </c>
    </row>
    <row r="376" spans="1:5" x14ac:dyDescent="0.25">
      <c r="A376" s="7">
        <v>33415</v>
      </c>
      <c r="B376">
        <v>17.98</v>
      </c>
      <c r="C376">
        <v>17.98</v>
      </c>
      <c r="D376">
        <v>17.98</v>
      </c>
      <c r="E376">
        <v>17.98</v>
      </c>
    </row>
    <row r="377" spans="1:5" x14ac:dyDescent="0.25">
      <c r="A377" s="7">
        <v>33416</v>
      </c>
      <c r="B377">
        <v>17.87</v>
      </c>
      <c r="C377">
        <v>17.87</v>
      </c>
      <c r="D377">
        <v>17.87</v>
      </c>
      <c r="E377">
        <v>17.87</v>
      </c>
    </row>
    <row r="378" spans="1:5" x14ac:dyDescent="0.25">
      <c r="A378" s="7">
        <v>33417</v>
      </c>
      <c r="B378">
        <v>19.55</v>
      </c>
      <c r="C378">
        <v>19.55</v>
      </c>
      <c r="D378">
        <v>19.55</v>
      </c>
      <c r="E378">
        <v>19.55</v>
      </c>
    </row>
    <row r="379" spans="1:5" x14ac:dyDescent="0.25">
      <c r="A379" s="7">
        <v>33420</v>
      </c>
      <c r="B379">
        <v>18.64</v>
      </c>
      <c r="C379">
        <v>18.64</v>
      </c>
      <c r="D379">
        <v>18.64</v>
      </c>
      <c r="E379">
        <v>18.64</v>
      </c>
    </row>
    <row r="380" spans="1:5" x14ac:dyDescent="0.25">
      <c r="A380" s="7">
        <v>33421</v>
      </c>
      <c r="B380">
        <v>17.63</v>
      </c>
      <c r="C380">
        <v>17.63</v>
      </c>
      <c r="D380">
        <v>17.63</v>
      </c>
      <c r="E380">
        <v>17.63</v>
      </c>
    </row>
    <row r="381" spans="1:5" x14ac:dyDescent="0.25">
      <c r="A381" s="7">
        <v>33422</v>
      </c>
      <c r="B381">
        <v>19.47</v>
      </c>
      <c r="C381">
        <v>19.47</v>
      </c>
      <c r="D381">
        <v>19.47</v>
      </c>
      <c r="E381">
        <v>19.47</v>
      </c>
    </row>
    <row r="382" spans="1:5" x14ac:dyDescent="0.25">
      <c r="A382" s="7">
        <v>33424</v>
      </c>
      <c r="B382">
        <v>18.350000000000001</v>
      </c>
      <c r="C382">
        <v>18.350000000000001</v>
      </c>
      <c r="D382">
        <v>18.350000000000001</v>
      </c>
      <c r="E382">
        <v>18.350000000000001</v>
      </c>
    </row>
    <row r="383" spans="1:5" x14ac:dyDescent="0.25">
      <c r="A383" s="7">
        <v>33427</v>
      </c>
      <c r="B383">
        <v>20.29</v>
      </c>
      <c r="C383">
        <v>20.29</v>
      </c>
      <c r="D383">
        <v>20.29</v>
      </c>
      <c r="E383">
        <v>20.29</v>
      </c>
    </row>
    <row r="384" spans="1:5" x14ac:dyDescent="0.25">
      <c r="A384" s="7">
        <v>33428</v>
      </c>
      <c r="B384">
        <v>19.760000000000002</v>
      </c>
      <c r="C384">
        <v>19.760000000000002</v>
      </c>
      <c r="D384">
        <v>19.760000000000002</v>
      </c>
      <c r="E384">
        <v>19.760000000000002</v>
      </c>
    </row>
    <row r="385" spans="1:5" x14ac:dyDescent="0.25">
      <c r="A385" s="7">
        <v>33429</v>
      </c>
      <c r="B385">
        <v>19.190000000000001</v>
      </c>
      <c r="C385">
        <v>19.190000000000001</v>
      </c>
      <c r="D385">
        <v>19.190000000000001</v>
      </c>
      <c r="E385">
        <v>19.190000000000001</v>
      </c>
    </row>
    <row r="386" spans="1:5" x14ac:dyDescent="0.25">
      <c r="A386" s="7">
        <v>33430</v>
      </c>
      <c r="B386">
        <v>17.39</v>
      </c>
      <c r="C386">
        <v>17.39</v>
      </c>
      <c r="D386">
        <v>17.39</v>
      </c>
      <c r="E386">
        <v>17.39</v>
      </c>
    </row>
    <row r="387" spans="1:5" x14ac:dyDescent="0.25">
      <c r="A387" s="7">
        <v>33431</v>
      </c>
      <c r="B387">
        <v>18.29</v>
      </c>
      <c r="C387">
        <v>18.29</v>
      </c>
      <c r="D387">
        <v>18.29</v>
      </c>
      <c r="E387">
        <v>18.29</v>
      </c>
    </row>
    <row r="388" spans="1:5" x14ac:dyDescent="0.25">
      <c r="A388" s="7">
        <v>33434</v>
      </c>
      <c r="B388">
        <v>17.78</v>
      </c>
      <c r="C388">
        <v>17.78</v>
      </c>
      <c r="D388">
        <v>17.78</v>
      </c>
      <c r="E388">
        <v>17.78</v>
      </c>
    </row>
    <row r="389" spans="1:5" x14ac:dyDescent="0.25">
      <c r="A389" s="7">
        <v>33435</v>
      </c>
      <c r="B389">
        <v>17.489999999999998</v>
      </c>
      <c r="C389">
        <v>17.489999999999998</v>
      </c>
      <c r="D389">
        <v>17.489999999999998</v>
      </c>
      <c r="E389">
        <v>17.489999999999998</v>
      </c>
    </row>
    <row r="390" spans="1:5" x14ac:dyDescent="0.25">
      <c r="A390" s="7">
        <v>33436</v>
      </c>
      <c r="B390">
        <v>17.52</v>
      </c>
      <c r="C390">
        <v>17.52</v>
      </c>
      <c r="D390">
        <v>17.52</v>
      </c>
      <c r="E390">
        <v>17.52</v>
      </c>
    </row>
    <row r="391" spans="1:5" x14ac:dyDescent="0.25">
      <c r="A391" s="7">
        <v>33437</v>
      </c>
      <c r="B391">
        <v>15.77</v>
      </c>
      <c r="C391">
        <v>15.77</v>
      </c>
      <c r="D391">
        <v>15.77</v>
      </c>
      <c r="E391">
        <v>15.77</v>
      </c>
    </row>
    <row r="392" spans="1:5" x14ac:dyDescent="0.25">
      <c r="A392" s="7">
        <v>33438</v>
      </c>
      <c r="B392">
        <v>15.5</v>
      </c>
      <c r="C392">
        <v>15.5</v>
      </c>
      <c r="D392">
        <v>15.5</v>
      </c>
      <c r="E392">
        <v>15.5</v>
      </c>
    </row>
    <row r="393" spans="1:5" x14ac:dyDescent="0.25">
      <c r="A393" s="7">
        <v>33441</v>
      </c>
      <c r="B393">
        <v>16.899999999999999</v>
      </c>
      <c r="C393">
        <v>16.899999999999999</v>
      </c>
      <c r="D393">
        <v>16.899999999999999</v>
      </c>
      <c r="E393">
        <v>16.899999999999999</v>
      </c>
    </row>
    <row r="394" spans="1:5" x14ac:dyDescent="0.25">
      <c r="A394" s="7">
        <v>33442</v>
      </c>
      <c r="B394">
        <v>16.579999999999998</v>
      </c>
      <c r="C394">
        <v>16.579999999999998</v>
      </c>
      <c r="D394">
        <v>16.579999999999998</v>
      </c>
      <c r="E394">
        <v>16.579999999999998</v>
      </c>
    </row>
    <row r="395" spans="1:5" x14ac:dyDescent="0.25">
      <c r="A395" s="7">
        <v>33443</v>
      </c>
      <c r="B395">
        <v>16.41</v>
      </c>
      <c r="C395">
        <v>16.41</v>
      </c>
      <c r="D395">
        <v>16.41</v>
      </c>
      <c r="E395">
        <v>16.41</v>
      </c>
    </row>
    <row r="396" spans="1:5" x14ac:dyDescent="0.25">
      <c r="A396" s="7">
        <v>33444</v>
      </c>
      <c r="B396">
        <v>15.74</v>
      </c>
      <c r="C396">
        <v>15.74</v>
      </c>
      <c r="D396">
        <v>15.74</v>
      </c>
      <c r="E396">
        <v>15.74</v>
      </c>
    </row>
    <row r="397" spans="1:5" x14ac:dyDescent="0.25">
      <c r="A397" s="7">
        <v>33445</v>
      </c>
      <c r="B397">
        <v>15.45</v>
      </c>
      <c r="C397">
        <v>15.45</v>
      </c>
      <c r="D397">
        <v>15.45</v>
      </c>
      <c r="E397">
        <v>15.45</v>
      </c>
    </row>
    <row r="398" spans="1:5" x14ac:dyDescent="0.25">
      <c r="A398" s="7">
        <v>33448</v>
      </c>
      <c r="B398">
        <v>15.67</v>
      </c>
      <c r="C398">
        <v>15.67</v>
      </c>
      <c r="D398">
        <v>15.67</v>
      </c>
      <c r="E398">
        <v>15.67</v>
      </c>
    </row>
    <row r="399" spans="1:5" x14ac:dyDescent="0.25">
      <c r="A399" s="7">
        <v>33449</v>
      </c>
      <c r="B399">
        <v>15.47</v>
      </c>
      <c r="C399">
        <v>15.47</v>
      </c>
      <c r="D399">
        <v>15.47</v>
      </c>
      <c r="E399">
        <v>15.47</v>
      </c>
    </row>
    <row r="400" spans="1:5" x14ac:dyDescent="0.25">
      <c r="A400" s="7">
        <v>33450</v>
      </c>
      <c r="B400">
        <v>15.18</v>
      </c>
      <c r="C400">
        <v>15.18</v>
      </c>
      <c r="D400">
        <v>15.18</v>
      </c>
      <c r="E400">
        <v>15.18</v>
      </c>
    </row>
    <row r="401" spans="1:5" x14ac:dyDescent="0.25">
      <c r="A401" s="7">
        <v>33451</v>
      </c>
      <c r="B401">
        <v>15.47</v>
      </c>
      <c r="C401">
        <v>15.47</v>
      </c>
      <c r="D401">
        <v>15.47</v>
      </c>
      <c r="E401">
        <v>15.47</v>
      </c>
    </row>
    <row r="402" spans="1:5" x14ac:dyDescent="0.25">
      <c r="A402" s="7">
        <v>33452</v>
      </c>
      <c r="B402">
        <v>15.26</v>
      </c>
      <c r="C402">
        <v>15.26</v>
      </c>
      <c r="D402">
        <v>15.26</v>
      </c>
      <c r="E402">
        <v>15.26</v>
      </c>
    </row>
    <row r="403" spans="1:5" x14ac:dyDescent="0.25">
      <c r="A403" s="7">
        <v>33455</v>
      </c>
      <c r="B403">
        <v>15.92</v>
      </c>
      <c r="C403">
        <v>15.92</v>
      </c>
      <c r="D403">
        <v>15.92</v>
      </c>
      <c r="E403">
        <v>15.92</v>
      </c>
    </row>
    <row r="404" spans="1:5" x14ac:dyDescent="0.25">
      <c r="A404" s="7">
        <v>33456</v>
      </c>
      <c r="B404">
        <v>15.54</v>
      </c>
      <c r="C404">
        <v>15.54</v>
      </c>
      <c r="D404">
        <v>15.54</v>
      </c>
      <c r="E404">
        <v>15.54</v>
      </c>
    </row>
    <row r="405" spans="1:5" x14ac:dyDescent="0.25">
      <c r="A405" s="7">
        <v>33457</v>
      </c>
      <c r="B405">
        <v>15.56</v>
      </c>
      <c r="C405">
        <v>15.56</v>
      </c>
      <c r="D405">
        <v>15.56</v>
      </c>
      <c r="E405">
        <v>15.56</v>
      </c>
    </row>
    <row r="406" spans="1:5" x14ac:dyDescent="0.25">
      <c r="A406" s="7">
        <v>33458</v>
      </c>
      <c r="B406">
        <v>15.98</v>
      </c>
      <c r="C406">
        <v>15.98</v>
      </c>
      <c r="D406">
        <v>15.98</v>
      </c>
      <c r="E406">
        <v>15.98</v>
      </c>
    </row>
    <row r="407" spans="1:5" x14ac:dyDescent="0.25">
      <c r="A407" s="7">
        <v>33459</v>
      </c>
      <c r="B407">
        <v>15.45</v>
      </c>
      <c r="C407">
        <v>15.45</v>
      </c>
      <c r="D407">
        <v>15.45</v>
      </c>
      <c r="E407">
        <v>15.45</v>
      </c>
    </row>
    <row r="408" spans="1:5" x14ac:dyDescent="0.25">
      <c r="A408" s="7">
        <v>33462</v>
      </c>
      <c r="B408">
        <v>15.26</v>
      </c>
      <c r="C408">
        <v>15.26</v>
      </c>
      <c r="D408">
        <v>15.26</v>
      </c>
      <c r="E408">
        <v>15.26</v>
      </c>
    </row>
    <row r="409" spans="1:5" x14ac:dyDescent="0.25">
      <c r="A409" s="7">
        <v>33463</v>
      </c>
      <c r="B409">
        <v>14.73</v>
      </c>
      <c r="C409">
        <v>14.73</v>
      </c>
      <c r="D409">
        <v>14.73</v>
      </c>
      <c r="E409">
        <v>14.73</v>
      </c>
    </row>
    <row r="410" spans="1:5" x14ac:dyDescent="0.25">
      <c r="A410" s="7">
        <v>33464</v>
      </c>
      <c r="B410">
        <v>15.09</v>
      </c>
      <c r="C410">
        <v>15.09</v>
      </c>
      <c r="D410">
        <v>15.09</v>
      </c>
      <c r="E410">
        <v>15.09</v>
      </c>
    </row>
    <row r="411" spans="1:5" x14ac:dyDescent="0.25">
      <c r="A411" s="7">
        <v>33465</v>
      </c>
      <c r="B411">
        <v>15.19</v>
      </c>
      <c r="C411">
        <v>15.19</v>
      </c>
      <c r="D411">
        <v>15.19</v>
      </c>
      <c r="E411">
        <v>15.19</v>
      </c>
    </row>
    <row r="412" spans="1:5" x14ac:dyDescent="0.25">
      <c r="A412" s="7">
        <v>33466</v>
      </c>
      <c r="B412">
        <v>16.010000000000002</v>
      </c>
      <c r="C412">
        <v>16.010000000000002</v>
      </c>
      <c r="D412">
        <v>16.010000000000002</v>
      </c>
      <c r="E412">
        <v>16.010000000000002</v>
      </c>
    </row>
    <row r="413" spans="1:5" x14ac:dyDescent="0.25">
      <c r="A413" s="7">
        <v>33469</v>
      </c>
      <c r="B413">
        <v>21.19</v>
      </c>
      <c r="C413">
        <v>21.19</v>
      </c>
      <c r="D413">
        <v>21.19</v>
      </c>
      <c r="E413">
        <v>21.19</v>
      </c>
    </row>
    <row r="414" spans="1:5" x14ac:dyDescent="0.25">
      <c r="A414" s="7">
        <v>33470</v>
      </c>
      <c r="B414">
        <v>18.86</v>
      </c>
      <c r="C414">
        <v>18.86</v>
      </c>
      <c r="D414">
        <v>18.86</v>
      </c>
      <c r="E414">
        <v>18.86</v>
      </c>
    </row>
    <row r="415" spans="1:5" x14ac:dyDescent="0.25">
      <c r="A415" s="7">
        <v>33471</v>
      </c>
      <c r="B415">
        <v>15.62</v>
      </c>
      <c r="C415">
        <v>15.62</v>
      </c>
      <c r="D415">
        <v>15.62</v>
      </c>
      <c r="E415">
        <v>15.62</v>
      </c>
    </row>
    <row r="416" spans="1:5" x14ac:dyDescent="0.25">
      <c r="A416" s="7">
        <v>33472</v>
      </c>
      <c r="B416">
        <v>14.59</v>
      </c>
      <c r="C416">
        <v>14.59</v>
      </c>
      <c r="D416">
        <v>14.59</v>
      </c>
      <c r="E416">
        <v>14.59</v>
      </c>
    </row>
    <row r="417" spans="1:5" x14ac:dyDescent="0.25">
      <c r="A417" s="7">
        <v>33473</v>
      </c>
      <c r="B417">
        <v>14.41</v>
      </c>
      <c r="C417">
        <v>14.41</v>
      </c>
      <c r="D417">
        <v>14.41</v>
      </c>
      <c r="E417">
        <v>14.41</v>
      </c>
    </row>
    <row r="418" spans="1:5" x14ac:dyDescent="0.25">
      <c r="A418" s="7">
        <v>33476</v>
      </c>
      <c r="B418">
        <v>14.81</v>
      </c>
      <c r="C418">
        <v>14.81</v>
      </c>
      <c r="D418">
        <v>14.81</v>
      </c>
      <c r="E418">
        <v>14.81</v>
      </c>
    </row>
    <row r="419" spans="1:5" x14ac:dyDescent="0.25">
      <c r="A419" s="7">
        <v>33477</v>
      </c>
      <c r="B419">
        <v>15.46</v>
      </c>
      <c r="C419">
        <v>15.46</v>
      </c>
      <c r="D419">
        <v>15.46</v>
      </c>
      <c r="E419">
        <v>15.46</v>
      </c>
    </row>
    <row r="420" spans="1:5" x14ac:dyDescent="0.25">
      <c r="A420" s="7">
        <v>33478</v>
      </c>
      <c r="B420">
        <v>15.31</v>
      </c>
      <c r="C420">
        <v>15.31</v>
      </c>
      <c r="D420">
        <v>15.31</v>
      </c>
      <c r="E420">
        <v>15.31</v>
      </c>
    </row>
    <row r="421" spans="1:5" x14ac:dyDescent="0.25">
      <c r="A421" s="7">
        <v>33479</v>
      </c>
      <c r="B421">
        <v>14.82</v>
      </c>
      <c r="C421">
        <v>14.82</v>
      </c>
      <c r="D421">
        <v>14.82</v>
      </c>
      <c r="E421">
        <v>14.82</v>
      </c>
    </row>
    <row r="422" spans="1:5" x14ac:dyDescent="0.25">
      <c r="A422" s="7">
        <v>33480</v>
      </c>
      <c r="B422">
        <v>14.46</v>
      </c>
      <c r="C422">
        <v>14.46</v>
      </c>
      <c r="D422">
        <v>14.46</v>
      </c>
      <c r="E422">
        <v>14.46</v>
      </c>
    </row>
    <row r="423" spans="1:5" x14ac:dyDescent="0.25">
      <c r="A423" s="7">
        <v>33484</v>
      </c>
      <c r="B423">
        <v>16.57</v>
      </c>
      <c r="C423">
        <v>16.57</v>
      </c>
      <c r="D423">
        <v>16.57</v>
      </c>
      <c r="E423">
        <v>16.57</v>
      </c>
    </row>
    <row r="424" spans="1:5" x14ac:dyDescent="0.25">
      <c r="A424" s="7">
        <v>33485</v>
      </c>
      <c r="B424">
        <v>17.18</v>
      </c>
      <c r="C424">
        <v>17.18</v>
      </c>
      <c r="D424">
        <v>17.18</v>
      </c>
      <c r="E424">
        <v>17.18</v>
      </c>
    </row>
    <row r="425" spans="1:5" x14ac:dyDescent="0.25">
      <c r="A425" s="7">
        <v>33486</v>
      </c>
      <c r="B425">
        <v>17.309999999999999</v>
      </c>
      <c r="C425">
        <v>17.309999999999999</v>
      </c>
      <c r="D425">
        <v>17.309999999999999</v>
      </c>
      <c r="E425">
        <v>17.309999999999999</v>
      </c>
    </row>
    <row r="426" spans="1:5" x14ac:dyDescent="0.25">
      <c r="A426" s="7">
        <v>33487</v>
      </c>
      <c r="B426">
        <v>16.760000000000002</v>
      </c>
      <c r="C426">
        <v>16.760000000000002</v>
      </c>
      <c r="D426">
        <v>16.760000000000002</v>
      </c>
      <c r="E426">
        <v>16.760000000000002</v>
      </c>
    </row>
    <row r="427" spans="1:5" x14ac:dyDescent="0.25">
      <c r="A427" s="7">
        <v>33490</v>
      </c>
      <c r="B427">
        <v>17.73</v>
      </c>
      <c r="C427">
        <v>17.73</v>
      </c>
      <c r="D427">
        <v>17.73</v>
      </c>
      <c r="E427">
        <v>17.73</v>
      </c>
    </row>
    <row r="428" spans="1:5" x14ac:dyDescent="0.25">
      <c r="A428" s="7">
        <v>33491</v>
      </c>
      <c r="B428">
        <v>18.22</v>
      </c>
      <c r="C428">
        <v>18.22</v>
      </c>
      <c r="D428">
        <v>18.22</v>
      </c>
      <c r="E428">
        <v>18.22</v>
      </c>
    </row>
    <row r="429" spans="1:5" x14ac:dyDescent="0.25">
      <c r="A429" s="7">
        <v>33492</v>
      </c>
      <c r="B429">
        <v>17.96</v>
      </c>
      <c r="C429">
        <v>17.96</v>
      </c>
      <c r="D429">
        <v>17.96</v>
      </c>
      <c r="E429">
        <v>17.96</v>
      </c>
    </row>
    <row r="430" spans="1:5" x14ac:dyDescent="0.25">
      <c r="A430" s="7">
        <v>33493</v>
      </c>
      <c r="B430">
        <v>16.21</v>
      </c>
      <c r="C430">
        <v>16.21</v>
      </c>
      <c r="D430">
        <v>16.21</v>
      </c>
      <c r="E430">
        <v>16.21</v>
      </c>
    </row>
    <row r="431" spans="1:5" x14ac:dyDescent="0.25">
      <c r="A431" s="7">
        <v>33494</v>
      </c>
      <c r="B431">
        <v>17.88</v>
      </c>
      <c r="C431">
        <v>17.88</v>
      </c>
      <c r="D431">
        <v>17.88</v>
      </c>
      <c r="E431">
        <v>17.88</v>
      </c>
    </row>
    <row r="432" spans="1:5" x14ac:dyDescent="0.25">
      <c r="A432" s="7">
        <v>33497</v>
      </c>
      <c r="B432">
        <v>17.82</v>
      </c>
      <c r="C432">
        <v>17.82</v>
      </c>
      <c r="D432">
        <v>17.82</v>
      </c>
      <c r="E432">
        <v>17.82</v>
      </c>
    </row>
    <row r="433" spans="1:5" x14ac:dyDescent="0.25">
      <c r="A433" s="7">
        <v>33498</v>
      </c>
      <c r="B433">
        <v>17.68</v>
      </c>
      <c r="C433">
        <v>17.68</v>
      </c>
      <c r="D433">
        <v>17.68</v>
      </c>
      <c r="E433">
        <v>17.68</v>
      </c>
    </row>
    <row r="434" spans="1:5" x14ac:dyDescent="0.25">
      <c r="A434" s="7">
        <v>33499</v>
      </c>
      <c r="B434">
        <v>17.559999999999999</v>
      </c>
      <c r="C434">
        <v>17.559999999999999</v>
      </c>
      <c r="D434">
        <v>17.559999999999999</v>
      </c>
      <c r="E434">
        <v>17.559999999999999</v>
      </c>
    </row>
    <row r="435" spans="1:5" x14ac:dyDescent="0.25">
      <c r="A435" s="7">
        <v>33500</v>
      </c>
      <c r="B435">
        <v>17.559999999999999</v>
      </c>
      <c r="C435">
        <v>17.559999999999999</v>
      </c>
      <c r="D435">
        <v>17.559999999999999</v>
      </c>
      <c r="E435">
        <v>17.559999999999999</v>
      </c>
    </row>
    <row r="436" spans="1:5" x14ac:dyDescent="0.25">
      <c r="A436" s="7">
        <v>33501</v>
      </c>
      <c r="B436">
        <v>17.079999999999998</v>
      </c>
      <c r="C436">
        <v>17.079999999999998</v>
      </c>
      <c r="D436">
        <v>17.079999999999998</v>
      </c>
      <c r="E436">
        <v>17.079999999999998</v>
      </c>
    </row>
    <row r="437" spans="1:5" x14ac:dyDescent="0.25">
      <c r="A437" s="7">
        <v>33504</v>
      </c>
      <c r="B437">
        <v>16.38</v>
      </c>
      <c r="C437">
        <v>16.38</v>
      </c>
      <c r="D437">
        <v>16.38</v>
      </c>
      <c r="E437">
        <v>16.38</v>
      </c>
    </row>
    <row r="438" spans="1:5" x14ac:dyDescent="0.25">
      <c r="A438" s="7">
        <v>33505</v>
      </c>
      <c r="B438">
        <v>16.04</v>
      </c>
      <c r="C438">
        <v>16.04</v>
      </c>
      <c r="D438">
        <v>16.04</v>
      </c>
      <c r="E438">
        <v>16.04</v>
      </c>
    </row>
    <row r="439" spans="1:5" x14ac:dyDescent="0.25">
      <c r="A439" s="7">
        <v>33506</v>
      </c>
      <c r="B439">
        <v>15.68</v>
      </c>
      <c r="C439">
        <v>15.68</v>
      </c>
      <c r="D439">
        <v>15.68</v>
      </c>
      <c r="E439">
        <v>15.68</v>
      </c>
    </row>
    <row r="440" spans="1:5" x14ac:dyDescent="0.25">
      <c r="A440" s="7">
        <v>33507</v>
      </c>
      <c r="B440">
        <v>15.35</v>
      </c>
      <c r="C440">
        <v>15.35</v>
      </c>
      <c r="D440">
        <v>15.35</v>
      </c>
      <c r="E440">
        <v>15.35</v>
      </c>
    </row>
    <row r="441" spans="1:5" x14ac:dyDescent="0.25">
      <c r="A441" s="7">
        <v>33508</v>
      </c>
      <c r="B441">
        <v>16.309999999999999</v>
      </c>
      <c r="C441">
        <v>16.309999999999999</v>
      </c>
      <c r="D441">
        <v>16.309999999999999</v>
      </c>
      <c r="E441">
        <v>16.309999999999999</v>
      </c>
    </row>
    <row r="442" spans="1:5" x14ac:dyDescent="0.25">
      <c r="A442" s="7">
        <v>33511</v>
      </c>
      <c r="B442">
        <v>15.85</v>
      </c>
      <c r="C442">
        <v>15.85</v>
      </c>
      <c r="D442">
        <v>15.85</v>
      </c>
      <c r="E442">
        <v>15.85</v>
      </c>
    </row>
    <row r="443" spans="1:5" x14ac:dyDescent="0.25">
      <c r="A443" s="7">
        <v>33512</v>
      </c>
      <c r="B443">
        <v>14.81</v>
      </c>
      <c r="C443">
        <v>14.81</v>
      </c>
      <c r="D443">
        <v>14.81</v>
      </c>
      <c r="E443">
        <v>14.81</v>
      </c>
    </row>
    <row r="444" spans="1:5" x14ac:dyDescent="0.25">
      <c r="A444" s="7">
        <v>33513</v>
      </c>
      <c r="B444">
        <v>15.81</v>
      </c>
      <c r="C444">
        <v>15.81</v>
      </c>
      <c r="D444">
        <v>15.81</v>
      </c>
      <c r="E444">
        <v>15.81</v>
      </c>
    </row>
    <row r="445" spans="1:5" x14ac:dyDescent="0.25">
      <c r="A445" s="7">
        <v>33514</v>
      </c>
      <c r="B445">
        <v>17.04</v>
      </c>
      <c r="C445">
        <v>17.04</v>
      </c>
      <c r="D445">
        <v>17.04</v>
      </c>
      <c r="E445">
        <v>17.04</v>
      </c>
    </row>
    <row r="446" spans="1:5" x14ac:dyDescent="0.25">
      <c r="A446" s="7">
        <v>33515</v>
      </c>
      <c r="B446">
        <v>15.63</v>
      </c>
      <c r="C446">
        <v>15.63</v>
      </c>
      <c r="D446">
        <v>15.63</v>
      </c>
      <c r="E446">
        <v>15.63</v>
      </c>
    </row>
    <row r="447" spans="1:5" x14ac:dyDescent="0.25">
      <c r="A447" s="7">
        <v>33518</v>
      </c>
      <c r="B447">
        <v>18.579999999999998</v>
      </c>
      <c r="C447">
        <v>18.579999999999998</v>
      </c>
      <c r="D447">
        <v>18.579999999999998</v>
      </c>
      <c r="E447">
        <v>18.579999999999998</v>
      </c>
    </row>
    <row r="448" spans="1:5" x14ac:dyDescent="0.25">
      <c r="A448" s="7">
        <v>33519</v>
      </c>
      <c r="B448">
        <v>17.809999999999999</v>
      </c>
      <c r="C448">
        <v>17.809999999999999</v>
      </c>
      <c r="D448">
        <v>17.809999999999999</v>
      </c>
      <c r="E448">
        <v>17.809999999999999</v>
      </c>
    </row>
    <row r="449" spans="1:5" x14ac:dyDescent="0.25">
      <c r="A449" s="7">
        <v>33520</v>
      </c>
      <c r="B449">
        <v>18.54</v>
      </c>
      <c r="C449">
        <v>18.54</v>
      </c>
      <c r="D449">
        <v>18.54</v>
      </c>
      <c r="E449">
        <v>18.54</v>
      </c>
    </row>
    <row r="450" spans="1:5" x14ac:dyDescent="0.25">
      <c r="A450" s="7">
        <v>33521</v>
      </c>
      <c r="B450">
        <v>17.8</v>
      </c>
      <c r="C450">
        <v>17.8</v>
      </c>
      <c r="D450">
        <v>17.8</v>
      </c>
      <c r="E450">
        <v>17.8</v>
      </c>
    </row>
    <row r="451" spans="1:5" x14ac:dyDescent="0.25">
      <c r="A451" s="7">
        <v>33522</v>
      </c>
      <c r="B451">
        <v>17.600000000000001</v>
      </c>
      <c r="C451">
        <v>17.600000000000001</v>
      </c>
      <c r="D451">
        <v>17.600000000000001</v>
      </c>
      <c r="E451">
        <v>17.600000000000001</v>
      </c>
    </row>
    <row r="452" spans="1:5" x14ac:dyDescent="0.25">
      <c r="A452" s="7">
        <v>33525</v>
      </c>
      <c r="B452">
        <v>16.71</v>
      </c>
      <c r="C452">
        <v>16.71</v>
      </c>
      <c r="D452">
        <v>16.71</v>
      </c>
      <c r="E452">
        <v>16.71</v>
      </c>
    </row>
    <row r="453" spans="1:5" x14ac:dyDescent="0.25">
      <c r="A453" s="7">
        <v>33526</v>
      </c>
      <c r="B453">
        <v>16.22</v>
      </c>
      <c r="C453">
        <v>16.22</v>
      </c>
      <c r="D453">
        <v>16.22</v>
      </c>
      <c r="E453">
        <v>16.22</v>
      </c>
    </row>
    <row r="454" spans="1:5" x14ac:dyDescent="0.25">
      <c r="A454" s="7">
        <v>33527</v>
      </c>
      <c r="B454">
        <v>14.85</v>
      </c>
      <c r="C454">
        <v>14.85</v>
      </c>
      <c r="D454">
        <v>14.85</v>
      </c>
      <c r="E454">
        <v>14.85</v>
      </c>
    </row>
    <row r="455" spans="1:5" x14ac:dyDescent="0.25">
      <c r="A455" s="7">
        <v>33528</v>
      </c>
      <c r="B455">
        <v>16.32</v>
      </c>
      <c r="C455">
        <v>16.32</v>
      </c>
      <c r="D455">
        <v>16.32</v>
      </c>
      <c r="E455">
        <v>16.32</v>
      </c>
    </row>
    <row r="456" spans="1:5" x14ac:dyDescent="0.25">
      <c r="A456" s="7">
        <v>33529</v>
      </c>
      <c r="B456">
        <v>15.87</v>
      </c>
      <c r="C456">
        <v>15.87</v>
      </c>
      <c r="D456">
        <v>15.87</v>
      </c>
      <c r="E456">
        <v>15.87</v>
      </c>
    </row>
    <row r="457" spans="1:5" x14ac:dyDescent="0.25">
      <c r="A457" s="7">
        <v>33532</v>
      </c>
      <c r="B457">
        <v>16.66</v>
      </c>
      <c r="C457">
        <v>16.66</v>
      </c>
      <c r="D457">
        <v>16.66</v>
      </c>
      <c r="E457">
        <v>16.66</v>
      </c>
    </row>
    <row r="458" spans="1:5" x14ac:dyDescent="0.25">
      <c r="A458" s="7">
        <v>33533</v>
      </c>
      <c r="B458">
        <v>16.55</v>
      </c>
      <c r="C458">
        <v>16.55</v>
      </c>
      <c r="D458">
        <v>16.55</v>
      </c>
      <c r="E458">
        <v>16.55</v>
      </c>
    </row>
    <row r="459" spans="1:5" x14ac:dyDescent="0.25">
      <c r="A459" s="7">
        <v>33534</v>
      </c>
      <c r="B459">
        <v>16.260000000000002</v>
      </c>
      <c r="C459">
        <v>16.260000000000002</v>
      </c>
      <c r="D459">
        <v>16.260000000000002</v>
      </c>
      <c r="E459">
        <v>16.260000000000002</v>
      </c>
    </row>
    <row r="460" spans="1:5" x14ac:dyDescent="0.25">
      <c r="A460" s="7">
        <v>33535</v>
      </c>
      <c r="B460">
        <v>15.62</v>
      </c>
      <c r="C460">
        <v>15.62</v>
      </c>
      <c r="D460">
        <v>15.62</v>
      </c>
      <c r="E460">
        <v>15.62</v>
      </c>
    </row>
    <row r="461" spans="1:5" x14ac:dyDescent="0.25">
      <c r="A461" s="7">
        <v>33536</v>
      </c>
      <c r="B461">
        <v>15.75</v>
      </c>
      <c r="C461">
        <v>15.75</v>
      </c>
      <c r="D461">
        <v>15.75</v>
      </c>
      <c r="E461">
        <v>15.75</v>
      </c>
    </row>
    <row r="462" spans="1:5" x14ac:dyDescent="0.25">
      <c r="A462" s="7">
        <v>33539</v>
      </c>
      <c r="B462">
        <v>15.45</v>
      </c>
      <c r="C462">
        <v>15.45</v>
      </c>
      <c r="D462">
        <v>15.45</v>
      </c>
      <c r="E462">
        <v>15.45</v>
      </c>
    </row>
    <row r="463" spans="1:5" x14ac:dyDescent="0.25">
      <c r="A463" s="7">
        <v>33540</v>
      </c>
      <c r="B463">
        <v>15.55</v>
      </c>
      <c r="C463">
        <v>15.55</v>
      </c>
      <c r="D463">
        <v>15.55</v>
      </c>
      <c r="E463">
        <v>15.55</v>
      </c>
    </row>
    <row r="464" spans="1:5" x14ac:dyDescent="0.25">
      <c r="A464" s="7">
        <v>33541</v>
      </c>
      <c r="B464">
        <v>15.46</v>
      </c>
      <c r="C464">
        <v>15.46</v>
      </c>
      <c r="D464">
        <v>15.46</v>
      </c>
      <c r="E464">
        <v>15.46</v>
      </c>
    </row>
    <row r="465" spans="1:5" x14ac:dyDescent="0.25">
      <c r="A465" s="7">
        <v>33542</v>
      </c>
      <c r="B465">
        <v>15.48</v>
      </c>
      <c r="C465">
        <v>15.48</v>
      </c>
      <c r="D465">
        <v>15.48</v>
      </c>
      <c r="E465">
        <v>15.48</v>
      </c>
    </row>
    <row r="466" spans="1:5" x14ac:dyDescent="0.25">
      <c r="A466" s="7">
        <v>33543</v>
      </c>
      <c r="B466">
        <v>15.6</v>
      </c>
      <c r="C466">
        <v>15.6</v>
      </c>
      <c r="D466">
        <v>15.6</v>
      </c>
      <c r="E466">
        <v>15.6</v>
      </c>
    </row>
    <row r="467" spans="1:5" x14ac:dyDescent="0.25">
      <c r="A467" s="7">
        <v>33546</v>
      </c>
      <c r="B467">
        <v>16.350000000000001</v>
      </c>
      <c r="C467">
        <v>16.350000000000001</v>
      </c>
      <c r="D467">
        <v>16.350000000000001</v>
      </c>
      <c r="E467">
        <v>16.350000000000001</v>
      </c>
    </row>
    <row r="468" spans="1:5" x14ac:dyDescent="0.25">
      <c r="A468" s="7">
        <v>33547</v>
      </c>
      <c r="B468">
        <v>16.48</v>
      </c>
      <c r="C468">
        <v>16.48</v>
      </c>
      <c r="D468">
        <v>16.48</v>
      </c>
      <c r="E468">
        <v>16.48</v>
      </c>
    </row>
    <row r="469" spans="1:5" x14ac:dyDescent="0.25">
      <c r="A469" s="7">
        <v>33548</v>
      </c>
      <c r="B469">
        <v>16.47</v>
      </c>
      <c r="C469">
        <v>16.47</v>
      </c>
      <c r="D469">
        <v>16.47</v>
      </c>
      <c r="E469">
        <v>16.47</v>
      </c>
    </row>
    <row r="470" spans="1:5" x14ac:dyDescent="0.25">
      <c r="A470" s="7">
        <v>33549</v>
      </c>
      <c r="B470">
        <v>15.97</v>
      </c>
      <c r="C470">
        <v>15.97</v>
      </c>
      <c r="D470">
        <v>15.97</v>
      </c>
      <c r="E470">
        <v>15.97</v>
      </c>
    </row>
    <row r="471" spans="1:5" x14ac:dyDescent="0.25">
      <c r="A471" s="7">
        <v>33550</v>
      </c>
      <c r="B471">
        <v>15.43</v>
      </c>
      <c r="C471">
        <v>15.43</v>
      </c>
      <c r="D471">
        <v>15.43</v>
      </c>
      <c r="E471">
        <v>15.43</v>
      </c>
    </row>
    <row r="472" spans="1:5" x14ac:dyDescent="0.25">
      <c r="A472" s="7">
        <v>33553</v>
      </c>
      <c r="B472">
        <v>14.89</v>
      </c>
      <c r="C472">
        <v>14.89</v>
      </c>
      <c r="D472">
        <v>14.89</v>
      </c>
      <c r="E472">
        <v>14.89</v>
      </c>
    </row>
    <row r="473" spans="1:5" x14ac:dyDescent="0.25">
      <c r="A473" s="7">
        <v>33554</v>
      </c>
      <c r="B473">
        <v>14.04</v>
      </c>
      <c r="C473">
        <v>14.04</v>
      </c>
      <c r="D473">
        <v>14.04</v>
      </c>
      <c r="E473">
        <v>14.04</v>
      </c>
    </row>
    <row r="474" spans="1:5" x14ac:dyDescent="0.25">
      <c r="A474" s="7">
        <v>33555</v>
      </c>
      <c r="B474">
        <v>13.95</v>
      </c>
      <c r="C474">
        <v>13.95</v>
      </c>
      <c r="D474">
        <v>13.95</v>
      </c>
      <c r="E474">
        <v>13.95</v>
      </c>
    </row>
    <row r="475" spans="1:5" x14ac:dyDescent="0.25">
      <c r="A475" s="7">
        <v>33556</v>
      </c>
      <c r="B475">
        <v>13.96</v>
      </c>
      <c r="C475">
        <v>13.96</v>
      </c>
      <c r="D475">
        <v>13.96</v>
      </c>
      <c r="E475">
        <v>13.96</v>
      </c>
    </row>
    <row r="476" spans="1:5" x14ac:dyDescent="0.25">
      <c r="A476" s="7">
        <v>33557</v>
      </c>
      <c r="B476">
        <v>21.18</v>
      </c>
      <c r="C476">
        <v>21.18</v>
      </c>
      <c r="D476">
        <v>21.18</v>
      </c>
      <c r="E476">
        <v>21.18</v>
      </c>
    </row>
    <row r="477" spans="1:5" x14ac:dyDescent="0.25">
      <c r="A477" s="7">
        <v>33560</v>
      </c>
      <c r="B477">
        <v>18.28</v>
      </c>
      <c r="C477">
        <v>18.28</v>
      </c>
      <c r="D477">
        <v>18.28</v>
      </c>
      <c r="E477">
        <v>18.28</v>
      </c>
    </row>
    <row r="478" spans="1:5" x14ac:dyDescent="0.25">
      <c r="A478" s="7">
        <v>33561</v>
      </c>
      <c r="B478">
        <v>20.34</v>
      </c>
      <c r="C478">
        <v>20.34</v>
      </c>
      <c r="D478">
        <v>20.34</v>
      </c>
      <c r="E478">
        <v>20.34</v>
      </c>
    </row>
    <row r="479" spans="1:5" x14ac:dyDescent="0.25">
      <c r="A479" s="7">
        <v>33562</v>
      </c>
      <c r="B479">
        <v>20.399999999999999</v>
      </c>
      <c r="C479">
        <v>20.399999999999999</v>
      </c>
      <c r="D479">
        <v>20.399999999999999</v>
      </c>
      <c r="E479">
        <v>20.399999999999999</v>
      </c>
    </row>
    <row r="480" spans="1:5" x14ac:dyDescent="0.25">
      <c r="A480" s="7">
        <v>33563</v>
      </c>
      <c r="B480">
        <v>19.11</v>
      </c>
      <c r="C480">
        <v>19.11</v>
      </c>
      <c r="D480">
        <v>19.11</v>
      </c>
      <c r="E480">
        <v>19.11</v>
      </c>
    </row>
    <row r="481" spans="1:5" x14ac:dyDescent="0.25">
      <c r="A481" s="7">
        <v>33564</v>
      </c>
      <c r="B481">
        <v>21.2</v>
      </c>
      <c r="C481">
        <v>21.2</v>
      </c>
      <c r="D481">
        <v>21.2</v>
      </c>
      <c r="E481">
        <v>21.2</v>
      </c>
    </row>
    <row r="482" spans="1:5" x14ac:dyDescent="0.25">
      <c r="A482" s="7">
        <v>33567</v>
      </c>
      <c r="B482">
        <v>21.92</v>
      </c>
      <c r="C482">
        <v>21.92</v>
      </c>
      <c r="D482">
        <v>21.92</v>
      </c>
      <c r="E482">
        <v>21.92</v>
      </c>
    </row>
    <row r="483" spans="1:5" x14ac:dyDescent="0.25">
      <c r="A483" s="7">
        <v>33568</v>
      </c>
      <c r="B483">
        <v>19.8</v>
      </c>
      <c r="C483">
        <v>19.8</v>
      </c>
      <c r="D483">
        <v>19.8</v>
      </c>
      <c r="E483">
        <v>19.8</v>
      </c>
    </row>
    <row r="484" spans="1:5" x14ac:dyDescent="0.25">
      <c r="A484" s="7">
        <v>33569</v>
      </c>
      <c r="B484">
        <v>19.84</v>
      </c>
      <c r="C484">
        <v>19.84</v>
      </c>
      <c r="D484">
        <v>19.84</v>
      </c>
      <c r="E484">
        <v>19.84</v>
      </c>
    </row>
    <row r="485" spans="1:5" x14ac:dyDescent="0.25">
      <c r="A485" s="7">
        <v>33571</v>
      </c>
      <c r="B485">
        <v>20.260000000000002</v>
      </c>
      <c r="C485">
        <v>20.260000000000002</v>
      </c>
      <c r="D485">
        <v>20.260000000000002</v>
      </c>
      <c r="E485">
        <v>20.260000000000002</v>
      </c>
    </row>
    <row r="486" spans="1:5" x14ac:dyDescent="0.25">
      <c r="A486" s="7">
        <v>33574</v>
      </c>
      <c r="B486">
        <v>20.18</v>
      </c>
      <c r="C486">
        <v>20.18</v>
      </c>
      <c r="D486">
        <v>20.18</v>
      </c>
      <c r="E486">
        <v>20.18</v>
      </c>
    </row>
    <row r="487" spans="1:5" x14ac:dyDescent="0.25">
      <c r="A487" s="7">
        <v>33575</v>
      </c>
      <c r="B487">
        <v>19.7</v>
      </c>
      <c r="C487">
        <v>19.7</v>
      </c>
      <c r="D487">
        <v>19.7</v>
      </c>
      <c r="E487">
        <v>19.7</v>
      </c>
    </row>
    <row r="488" spans="1:5" x14ac:dyDescent="0.25">
      <c r="A488" s="7">
        <v>33576</v>
      </c>
      <c r="B488">
        <v>19.54</v>
      </c>
      <c r="C488">
        <v>19.54</v>
      </c>
      <c r="D488">
        <v>19.54</v>
      </c>
      <c r="E488">
        <v>19.54</v>
      </c>
    </row>
    <row r="489" spans="1:5" x14ac:dyDescent="0.25">
      <c r="A489" s="7">
        <v>33577</v>
      </c>
      <c r="B489">
        <v>20.190000000000001</v>
      </c>
      <c r="C489">
        <v>20.190000000000001</v>
      </c>
      <c r="D489">
        <v>20.190000000000001</v>
      </c>
      <c r="E489">
        <v>20.190000000000001</v>
      </c>
    </row>
    <row r="490" spans="1:5" x14ac:dyDescent="0.25">
      <c r="A490" s="7">
        <v>33578</v>
      </c>
      <c r="B490">
        <v>19.04</v>
      </c>
      <c r="C490">
        <v>19.04</v>
      </c>
      <c r="D490">
        <v>19.04</v>
      </c>
      <c r="E490">
        <v>19.04</v>
      </c>
    </row>
    <row r="491" spans="1:5" x14ac:dyDescent="0.25">
      <c r="A491" s="7">
        <v>33581</v>
      </c>
      <c r="B491">
        <v>19.739999999999998</v>
      </c>
      <c r="C491">
        <v>19.739999999999998</v>
      </c>
      <c r="D491">
        <v>19.739999999999998</v>
      </c>
      <c r="E491">
        <v>19.739999999999998</v>
      </c>
    </row>
    <row r="492" spans="1:5" x14ac:dyDescent="0.25">
      <c r="A492" s="7">
        <v>33582</v>
      </c>
      <c r="B492">
        <v>19.89</v>
      </c>
      <c r="C492">
        <v>19.89</v>
      </c>
      <c r="D492">
        <v>19.89</v>
      </c>
      <c r="E492">
        <v>19.89</v>
      </c>
    </row>
    <row r="493" spans="1:5" x14ac:dyDescent="0.25">
      <c r="A493" s="7">
        <v>33583</v>
      </c>
      <c r="B493">
        <v>20.57</v>
      </c>
      <c r="C493">
        <v>20.57</v>
      </c>
      <c r="D493">
        <v>20.57</v>
      </c>
      <c r="E493">
        <v>20.57</v>
      </c>
    </row>
    <row r="494" spans="1:5" x14ac:dyDescent="0.25">
      <c r="A494" s="7">
        <v>33584</v>
      </c>
      <c r="B494">
        <v>19.079999999999998</v>
      </c>
      <c r="C494">
        <v>19.079999999999998</v>
      </c>
      <c r="D494">
        <v>19.079999999999998</v>
      </c>
      <c r="E494">
        <v>19.079999999999998</v>
      </c>
    </row>
    <row r="495" spans="1:5" x14ac:dyDescent="0.25">
      <c r="A495" s="7">
        <v>33585</v>
      </c>
      <c r="B495">
        <v>17.88</v>
      </c>
      <c r="C495">
        <v>17.88</v>
      </c>
      <c r="D495">
        <v>17.88</v>
      </c>
      <c r="E495">
        <v>17.88</v>
      </c>
    </row>
    <row r="496" spans="1:5" x14ac:dyDescent="0.25">
      <c r="A496" s="7">
        <v>33588</v>
      </c>
      <c r="B496">
        <v>17.62</v>
      </c>
      <c r="C496">
        <v>17.62</v>
      </c>
      <c r="D496">
        <v>17.62</v>
      </c>
      <c r="E496">
        <v>17.62</v>
      </c>
    </row>
    <row r="497" spans="1:5" x14ac:dyDescent="0.25">
      <c r="A497" s="7">
        <v>33589</v>
      </c>
      <c r="B497">
        <v>18.12</v>
      </c>
      <c r="C497">
        <v>18.12</v>
      </c>
      <c r="D497">
        <v>18.12</v>
      </c>
      <c r="E497">
        <v>18.12</v>
      </c>
    </row>
    <row r="498" spans="1:5" x14ac:dyDescent="0.25">
      <c r="A498" s="7">
        <v>33590</v>
      </c>
      <c r="B498">
        <v>17.78</v>
      </c>
      <c r="C498">
        <v>17.78</v>
      </c>
      <c r="D498">
        <v>17.78</v>
      </c>
      <c r="E498">
        <v>17.78</v>
      </c>
    </row>
    <row r="499" spans="1:5" x14ac:dyDescent="0.25">
      <c r="A499" s="7">
        <v>33591</v>
      </c>
      <c r="B499">
        <v>17.96</v>
      </c>
      <c r="C499">
        <v>17.96</v>
      </c>
      <c r="D499">
        <v>17.96</v>
      </c>
      <c r="E499">
        <v>17.96</v>
      </c>
    </row>
    <row r="500" spans="1:5" x14ac:dyDescent="0.25">
      <c r="A500" s="7">
        <v>33592</v>
      </c>
      <c r="B500">
        <v>17.649999999999999</v>
      </c>
      <c r="C500">
        <v>17.649999999999999</v>
      </c>
      <c r="D500">
        <v>17.649999999999999</v>
      </c>
      <c r="E500">
        <v>17.649999999999999</v>
      </c>
    </row>
    <row r="501" spans="1:5" x14ac:dyDescent="0.25">
      <c r="A501" s="7">
        <v>33595</v>
      </c>
      <c r="B501">
        <v>16.61</v>
      </c>
      <c r="C501">
        <v>16.61</v>
      </c>
      <c r="D501">
        <v>16.61</v>
      </c>
      <c r="E501">
        <v>16.61</v>
      </c>
    </row>
    <row r="502" spans="1:5" x14ac:dyDescent="0.25">
      <c r="A502" s="7">
        <v>33596</v>
      </c>
      <c r="B502">
        <v>15.67</v>
      </c>
      <c r="C502">
        <v>15.67</v>
      </c>
      <c r="D502">
        <v>15.67</v>
      </c>
      <c r="E502">
        <v>15.67</v>
      </c>
    </row>
    <row r="503" spans="1:5" x14ac:dyDescent="0.25">
      <c r="A503" s="7">
        <v>33598</v>
      </c>
      <c r="B503">
        <v>15.44</v>
      </c>
      <c r="C503">
        <v>15.44</v>
      </c>
      <c r="D503">
        <v>15.44</v>
      </c>
      <c r="E503">
        <v>15.44</v>
      </c>
    </row>
    <row r="504" spans="1:5" x14ac:dyDescent="0.25">
      <c r="A504" s="7">
        <v>33599</v>
      </c>
      <c r="B504">
        <v>15.7</v>
      </c>
      <c r="C504">
        <v>15.7</v>
      </c>
      <c r="D504">
        <v>15.7</v>
      </c>
      <c r="E504">
        <v>15.7</v>
      </c>
    </row>
    <row r="505" spans="1:5" x14ac:dyDescent="0.25">
      <c r="A505" s="7">
        <v>33602</v>
      </c>
      <c r="B505">
        <v>17.63</v>
      </c>
      <c r="C505">
        <v>17.63</v>
      </c>
      <c r="D505">
        <v>17.63</v>
      </c>
      <c r="E505">
        <v>17.63</v>
      </c>
    </row>
    <row r="506" spans="1:5" x14ac:dyDescent="0.25">
      <c r="A506" s="7">
        <v>33603</v>
      </c>
      <c r="B506">
        <v>19.309999999999999</v>
      </c>
      <c r="C506">
        <v>19.309999999999999</v>
      </c>
      <c r="D506">
        <v>19.309999999999999</v>
      </c>
      <c r="E506">
        <v>19.309999999999999</v>
      </c>
    </row>
    <row r="507" spans="1:5" x14ac:dyDescent="0.25">
      <c r="A507" s="7">
        <v>33605</v>
      </c>
      <c r="B507">
        <v>19.690000000000001</v>
      </c>
      <c r="C507">
        <v>20.149999999999999</v>
      </c>
      <c r="D507">
        <v>18.88</v>
      </c>
      <c r="E507">
        <v>18.95</v>
      </c>
    </row>
    <row r="508" spans="1:5" x14ac:dyDescent="0.25">
      <c r="A508" s="7">
        <v>33606</v>
      </c>
      <c r="B508">
        <v>17.04</v>
      </c>
      <c r="C508">
        <v>19.23</v>
      </c>
      <c r="D508">
        <v>17.04</v>
      </c>
      <c r="E508">
        <v>18.75</v>
      </c>
    </row>
    <row r="509" spans="1:5" x14ac:dyDescent="0.25">
      <c r="A509" s="7">
        <v>33609</v>
      </c>
      <c r="B509">
        <v>16.23</v>
      </c>
      <c r="C509">
        <v>19.489999999999998</v>
      </c>
      <c r="D509">
        <v>16.079999999999998</v>
      </c>
      <c r="E509">
        <v>18.96</v>
      </c>
    </row>
    <row r="510" spans="1:5" x14ac:dyDescent="0.25">
      <c r="A510" s="7">
        <v>33610</v>
      </c>
      <c r="B510">
        <v>20.3</v>
      </c>
      <c r="C510">
        <v>20.3</v>
      </c>
      <c r="D510">
        <v>19.12</v>
      </c>
      <c r="E510">
        <v>19.23</v>
      </c>
    </row>
    <row r="511" spans="1:5" x14ac:dyDescent="0.25">
      <c r="A511" s="7">
        <v>33611</v>
      </c>
      <c r="B511">
        <v>17.53</v>
      </c>
      <c r="C511">
        <v>19.27</v>
      </c>
      <c r="D511">
        <v>17.3</v>
      </c>
      <c r="E511">
        <v>18.72</v>
      </c>
    </row>
    <row r="512" spans="1:5" x14ac:dyDescent="0.25">
      <c r="A512" s="7">
        <v>33612</v>
      </c>
      <c r="B512">
        <v>17.579999999999998</v>
      </c>
      <c r="C512">
        <v>19.41</v>
      </c>
      <c r="D512">
        <v>17.579999999999998</v>
      </c>
      <c r="E512">
        <v>18.96</v>
      </c>
    </row>
    <row r="513" spans="1:5" x14ac:dyDescent="0.25">
      <c r="A513" s="7">
        <v>33613</v>
      </c>
      <c r="B513">
        <v>18.5</v>
      </c>
      <c r="C513">
        <v>18.89</v>
      </c>
      <c r="D513">
        <v>18.3</v>
      </c>
      <c r="E513">
        <v>18.45</v>
      </c>
    </row>
    <row r="514" spans="1:5" x14ac:dyDescent="0.25">
      <c r="A514" s="7">
        <v>33616</v>
      </c>
      <c r="B514">
        <v>19.05</v>
      </c>
      <c r="C514">
        <v>19.05</v>
      </c>
      <c r="D514">
        <v>18.010000000000002</v>
      </c>
      <c r="E514">
        <v>18.010000000000002</v>
      </c>
    </row>
    <row r="515" spans="1:5" x14ac:dyDescent="0.25">
      <c r="A515" s="7">
        <v>33617</v>
      </c>
      <c r="B515">
        <v>17.73</v>
      </c>
      <c r="C515">
        <v>17.73</v>
      </c>
      <c r="D515">
        <v>16.16</v>
      </c>
      <c r="E515">
        <v>17.010000000000002</v>
      </c>
    </row>
    <row r="516" spans="1:5" x14ac:dyDescent="0.25">
      <c r="A516" s="7">
        <v>33618</v>
      </c>
      <c r="B516">
        <v>17.809999999999999</v>
      </c>
      <c r="C516">
        <v>17.91</v>
      </c>
      <c r="D516">
        <v>17.309999999999999</v>
      </c>
      <c r="E516">
        <v>17.39</v>
      </c>
    </row>
    <row r="517" spans="1:5" x14ac:dyDescent="0.25">
      <c r="A517" s="7">
        <v>33619</v>
      </c>
      <c r="B517">
        <v>18.43</v>
      </c>
      <c r="C517">
        <v>18.43</v>
      </c>
      <c r="D517">
        <v>17.420000000000002</v>
      </c>
      <c r="E517">
        <v>17.64</v>
      </c>
    </row>
    <row r="518" spans="1:5" x14ac:dyDescent="0.25">
      <c r="A518" s="7">
        <v>33620</v>
      </c>
      <c r="B518">
        <v>16.59</v>
      </c>
      <c r="C518">
        <v>16.77</v>
      </c>
      <c r="D518">
        <v>16.010000000000002</v>
      </c>
      <c r="E518">
        <v>16.32</v>
      </c>
    </row>
    <row r="519" spans="1:5" x14ac:dyDescent="0.25">
      <c r="A519" s="7">
        <v>33623</v>
      </c>
      <c r="B519">
        <v>16.57</v>
      </c>
      <c r="C519">
        <v>16.72</v>
      </c>
      <c r="D519">
        <v>16.239999999999998</v>
      </c>
      <c r="E519">
        <v>16.420000000000002</v>
      </c>
    </row>
    <row r="520" spans="1:5" x14ac:dyDescent="0.25">
      <c r="A520" s="7">
        <v>33624</v>
      </c>
      <c r="B520">
        <v>16.739999999999998</v>
      </c>
      <c r="C520">
        <v>18.190000000000001</v>
      </c>
      <c r="D520">
        <v>16.600000000000001</v>
      </c>
      <c r="E520">
        <v>17.920000000000002</v>
      </c>
    </row>
    <row r="521" spans="1:5" x14ac:dyDescent="0.25">
      <c r="A521" s="7">
        <v>33625</v>
      </c>
      <c r="B521">
        <v>17.54</v>
      </c>
      <c r="C521">
        <v>17.579999999999998</v>
      </c>
      <c r="D521">
        <v>16.72</v>
      </c>
      <c r="E521">
        <v>16.75</v>
      </c>
    </row>
    <row r="522" spans="1:5" x14ac:dyDescent="0.25">
      <c r="A522" s="7">
        <v>33626</v>
      </c>
      <c r="B522">
        <v>15.48</v>
      </c>
      <c r="C522">
        <v>16.73</v>
      </c>
      <c r="D522">
        <v>15.4</v>
      </c>
      <c r="E522">
        <v>16.46</v>
      </c>
    </row>
    <row r="523" spans="1:5" x14ac:dyDescent="0.25">
      <c r="A523" s="7">
        <v>33627</v>
      </c>
      <c r="B523">
        <v>16.23</v>
      </c>
      <c r="C523">
        <v>16.329999999999998</v>
      </c>
      <c r="D523">
        <v>15.65</v>
      </c>
      <c r="E523">
        <v>16.239999999999998</v>
      </c>
    </row>
    <row r="524" spans="1:5" x14ac:dyDescent="0.25">
      <c r="A524" s="7">
        <v>33630</v>
      </c>
      <c r="B524">
        <v>16.149999999999999</v>
      </c>
      <c r="C524">
        <v>16.82</v>
      </c>
      <c r="D524">
        <v>16.149999999999999</v>
      </c>
      <c r="E524">
        <v>16.670000000000002</v>
      </c>
    </row>
    <row r="525" spans="1:5" x14ac:dyDescent="0.25">
      <c r="A525" s="7">
        <v>33631</v>
      </c>
      <c r="B525">
        <v>17.07</v>
      </c>
      <c r="C525">
        <v>17.7</v>
      </c>
      <c r="D525">
        <v>16.989999999999998</v>
      </c>
      <c r="E525">
        <v>17.670000000000002</v>
      </c>
    </row>
    <row r="526" spans="1:5" x14ac:dyDescent="0.25">
      <c r="A526" s="7">
        <v>33632</v>
      </c>
      <c r="B526">
        <v>16.57</v>
      </c>
      <c r="C526">
        <v>18.04</v>
      </c>
      <c r="D526">
        <v>16.05</v>
      </c>
      <c r="E526">
        <v>17.62</v>
      </c>
    </row>
    <row r="527" spans="1:5" x14ac:dyDescent="0.25">
      <c r="A527" s="7">
        <v>33633</v>
      </c>
      <c r="B527">
        <v>16.87</v>
      </c>
      <c r="C527">
        <v>17.75</v>
      </c>
      <c r="D527">
        <v>16.87</v>
      </c>
      <c r="E527">
        <v>17.489999999999998</v>
      </c>
    </row>
    <row r="528" spans="1:5" x14ac:dyDescent="0.25">
      <c r="A528" s="7">
        <v>33634</v>
      </c>
      <c r="B528">
        <v>14.16</v>
      </c>
      <c r="C528">
        <v>17.510000000000002</v>
      </c>
      <c r="D528">
        <v>14.12</v>
      </c>
      <c r="E528">
        <v>17.399999999999999</v>
      </c>
    </row>
    <row r="529" spans="1:5" x14ac:dyDescent="0.25">
      <c r="A529" s="7">
        <v>33637</v>
      </c>
      <c r="B529">
        <v>17.079999999999998</v>
      </c>
      <c r="C529">
        <v>19.21</v>
      </c>
      <c r="D529">
        <v>17.010000000000002</v>
      </c>
      <c r="E529">
        <v>18.2</v>
      </c>
    </row>
    <row r="530" spans="1:5" x14ac:dyDescent="0.25">
      <c r="A530" s="7">
        <v>33638</v>
      </c>
      <c r="B530">
        <v>17.16</v>
      </c>
      <c r="C530">
        <v>18.72</v>
      </c>
      <c r="D530">
        <v>16.84</v>
      </c>
      <c r="E530">
        <v>17.96</v>
      </c>
    </row>
    <row r="531" spans="1:5" x14ac:dyDescent="0.25">
      <c r="A531" s="7">
        <v>33639</v>
      </c>
      <c r="B531">
        <v>18.149999999999999</v>
      </c>
      <c r="C531">
        <v>18.350000000000001</v>
      </c>
      <c r="D531">
        <v>17.98</v>
      </c>
      <c r="E531">
        <v>18.22</v>
      </c>
    </row>
    <row r="532" spans="1:5" x14ac:dyDescent="0.25">
      <c r="A532" s="7">
        <v>33640</v>
      </c>
      <c r="B532">
        <v>18.8</v>
      </c>
      <c r="C532">
        <v>18.93</v>
      </c>
      <c r="D532">
        <v>18.64</v>
      </c>
      <c r="E532">
        <v>18.79</v>
      </c>
    </row>
    <row r="533" spans="1:5" x14ac:dyDescent="0.25">
      <c r="A533" s="7">
        <v>33641</v>
      </c>
      <c r="B533">
        <v>18.43</v>
      </c>
      <c r="C533">
        <v>19.309999999999999</v>
      </c>
      <c r="D533">
        <v>18.13</v>
      </c>
      <c r="E533">
        <v>18.510000000000002</v>
      </c>
    </row>
    <row r="534" spans="1:5" x14ac:dyDescent="0.25">
      <c r="A534" s="7">
        <v>33644</v>
      </c>
      <c r="B534">
        <v>19.239999999999998</v>
      </c>
      <c r="C534">
        <v>19.25</v>
      </c>
      <c r="D534">
        <v>18.55</v>
      </c>
      <c r="E534">
        <v>18.559999999999999</v>
      </c>
    </row>
    <row r="535" spans="1:5" x14ac:dyDescent="0.25">
      <c r="A535" s="7">
        <v>33645</v>
      </c>
      <c r="B535">
        <v>19.239999999999998</v>
      </c>
      <c r="C535">
        <v>18.57</v>
      </c>
      <c r="D535">
        <v>17.61</v>
      </c>
      <c r="E535">
        <v>17.7</v>
      </c>
    </row>
    <row r="536" spans="1:5" x14ac:dyDescent="0.25">
      <c r="A536" s="7">
        <v>33646</v>
      </c>
      <c r="B536">
        <v>18.22</v>
      </c>
      <c r="C536">
        <v>18.23</v>
      </c>
      <c r="D536">
        <v>17.37</v>
      </c>
      <c r="E536">
        <v>17.37</v>
      </c>
    </row>
    <row r="537" spans="1:5" x14ac:dyDescent="0.25">
      <c r="A537" s="7">
        <v>33647</v>
      </c>
      <c r="B537">
        <v>15.42</v>
      </c>
      <c r="C537">
        <v>18.03</v>
      </c>
      <c r="D537">
        <v>15.35</v>
      </c>
      <c r="E537">
        <v>17.45</v>
      </c>
    </row>
    <row r="538" spans="1:5" x14ac:dyDescent="0.25">
      <c r="A538" s="7">
        <v>33648</v>
      </c>
      <c r="B538">
        <v>17.52</v>
      </c>
      <c r="C538">
        <v>17.62</v>
      </c>
      <c r="D538">
        <v>16.809999999999999</v>
      </c>
      <c r="E538">
        <v>17.03</v>
      </c>
    </row>
    <row r="539" spans="1:5" x14ac:dyDescent="0.25">
      <c r="A539" s="7">
        <v>33652</v>
      </c>
      <c r="B539">
        <v>17.79</v>
      </c>
      <c r="C539">
        <v>18.32</v>
      </c>
      <c r="D539">
        <v>17.38</v>
      </c>
      <c r="E539">
        <v>18.22</v>
      </c>
    </row>
    <row r="540" spans="1:5" x14ac:dyDescent="0.25">
      <c r="A540" s="7">
        <v>33653</v>
      </c>
      <c r="B540">
        <v>17.79</v>
      </c>
      <c r="C540">
        <v>17.690000000000001</v>
      </c>
      <c r="D540">
        <v>16.850000000000001</v>
      </c>
      <c r="E540">
        <v>17.16</v>
      </c>
    </row>
    <row r="541" spans="1:5" x14ac:dyDescent="0.25">
      <c r="A541" s="7">
        <v>33654</v>
      </c>
      <c r="B541">
        <v>15.66</v>
      </c>
      <c r="C541">
        <v>17.32</v>
      </c>
      <c r="D541">
        <v>15.59</v>
      </c>
      <c r="E541">
        <v>16.72</v>
      </c>
    </row>
    <row r="542" spans="1:5" x14ac:dyDescent="0.25">
      <c r="A542" s="7">
        <v>33655</v>
      </c>
      <c r="B542">
        <v>15.75</v>
      </c>
      <c r="C542">
        <v>17.41</v>
      </c>
      <c r="D542">
        <v>15.75</v>
      </c>
      <c r="E542">
        <v>16.87</v>
      </c>
    </row>
    <row r="543" spans="1:5" x14ac:dyDescent="0.25">
      <c r="A543" s="7">
        <v>33658</v>
      </c>
      <c r="B543">
        <v>17.47</v>
      </c>
      <c r="C543">
        <v>17.55</v>
      </c>
      <c r="D543">
        <v>17.07</v>
      </c>
      <c r="E543">
        <v>17.13</v>
      </c>
    </row>
    <row r="544" spans="1:5" x14ac:dyDescent="0.25">
      <c r="A544" s="7">
        <v>33659</v>
      </c>
      <c r="B544">
        <v>15.86</v>
      </c>
      <c r="C544">
        <v>17.100000000000001</v>
      </c>
      <c r="D544">
        <v>15.52</v>
      </c>
      <c r="E544">
        <v>16.350000000000001</v>
      </c>
    </row>
    <row r="545" spans="1:5" x14ac:dyDescent="0.25">
      <c r="A545" s="7">
        <v>33660</v>
      </c>
      <c r="B545">
        <v>15.66</v>
      </c>
      <c r="C545">
        <v>16.739999999999998</v>
      </c>
      <c r="D545">
        <v>15.66</v>
      </c>
      <c r="E545">
        <v>16.64</v>
      </c>
    </row>
    <row r="546" spans="1:5" x14ac:dyDescent="0.25">
      <c r="A546" s="7">
        <v>33661</v>
      </c>
      <c r="B546">
        <v>16.97</v>
      </c>
      <c r="C546">
        <v>17.079999999999998</v>
      </c>
      <c r="D546">
        <v>16.36</v>
      </c>
      <c r="E546">
        <v>16.510000000000002</v>
      </c>
    </row>
    <row r="547" spans="1:5" x14ac:dyDescent="0.25">
      <c r="A547" s="7">
        <v>33662</v>
      </c>
      <c r="B547">
        <v>15.34</v>
      </c>
      <c r="C547">
        <v>17.170000000000002</v>
      </c>
      <c r="D547">
        <v>15.34</v>
      </c>
      <c r="E547">
        <v>16.68</v>
      </c>
    </row>
    <row r="548" spans="1:5" x14ac:dyDescent="0.25">
      <c r="A548" s="7">
        <v>33665</v>
      </c>
      <c r="B548">
        <v>17.440000000000001</v>
      </c>
      <c r="C548">
        <v>17.5</v>
      </c>
      <c r="D548">
        <v>16.88</v>
      </c>
      <c r="E548">
        <v>16.88</v>
      </c>
    </row>
    <row r="549" spans="1:5" x14ac:dyDescent="0.25">
      <c r="A549" s="7">
        <v>33666</v>
      </c>
      <c r="B549">
        <v>17.36</v>
      </c>
      <c r="C549">
        <v>17.41</v>
      </c>
      <c r="D549">
        <v>16.920000000000002</v>
      </c>
      <c r="E549">
        <v>17.260000000000002</v>
      </c>
    </row>
    <row r="550" spans="1:5" x14ac:dyDescent="0.25">
      <c r="A550" s="7">
        <v>33667</v>
      </c>
      <c r="B550">
        <v>17.82</v>
      </c>
      <c r="C550">
        <v>17.920000000000002</v>
      </c>
      <c r="D550">
        <v>17.43</v>
      </c>
      <c r="E550">
        <v>17.89</v>
      </c>
    </row>
    <row r="551" spans="1:5" x14ac:dyDescent="0.25">
      <c r="A551" s="7">
        <v>33668</v>
      </c>
      <c r="B551">
        <v>18.57</v>
      </c>
      <c r="C551">
        <v>18.89</v>
      </c>
      <c r="D551">
        <v>17.940000000000001</v>
      </c>
      <c r="E551">
        <v>18.47</v>
      </c>
    </row>
    <row r="552" spans="1:5" x14ac:dyDescent="0.25">
      <c r="A552" s="7">
        <v>33669</v>
      </c>
      <c r="B552">
        <v>18.25</v>
      </c>
      <c r="C552">
        <v>20.04</v>
      </c>
      <c r="D552">
        <v>18.14</v>
      </c>
      <c r="E552">
        <v>19.75</v>
      </c>
    </row>
    <row r="553" spans="1:5" x14ac:dyDescent="0.25">
      <c r="A553" s="7">
        <v>33672</v>
      </c>
      <c r="B553">
        <v>20.67</v>
      </c>
      <c r="C553">
        <v>20.68</v>
      </c>
      <c r="D553">
        <v>19.66</v>
      </c>
      <c r="E553">
        <v>19.68</v>
      </c>
    </row>
    <row r="554" spans="1:5" x14ac:dyDescent="0.25">
      <c r="A554" s="7">
        <v>33673</v>
      </c>
      <c r="B554">
        <v>19.62</v>
      </c>
      <c r="C554">
        <v>19.63</v>
      </c>
      <c r="D554">
        <v>18.600000000000001</v>
      </c>
      <c r="E554">
        <v>18.68</v>
      </c>
    </row>
    <row r="555" spans="1:5" x14ac:dyDescent="0.25">
      <c r="A555" s="7">
        <v>33674</v>
      </c>
      <c r="B555">
        <v>19.23</v>
      </c>
      <c r="C555">
        <v>20.34</v>
      </c>
      <c r="D555">
        <v>19.18</v>
      </c>
      <c r="E555">
        <v>19.79</v>
      </c>
    </row>
    <row r="556" spans="1:5" x14ac:dyDescent="0.25">
      <c r="A556" s="7">
        <v>33675</v>
      </c>
      <c r="B556">
        <v>19.47</v>
      </c>
      <c r="C556">
        <v>21.06</v>
      </c>
      <c r="D556">
        <v>19.47</v>
      </c>
      <c r="E556">
        <v>19.72</v>
      </c>
    </row>
    <row r="557" spans="1:5" x14ac:dyDescent="0.25">
      <c r="A557" s="7">
        <v>33676</v>
      </c>
      <c r="B557">
        <v>18.39</v>
      </c>
      <c r="C557">
        <v>18.88</v>
      </c>
      <c r="D557">
        <v>17.98</v>
      </c>
      <c r="E557">
        <v>18.350000000000001</v>
      </c>
    </row>
    <row r="558" spans="1:5" x14ac:dyDescent="0.25">
      <c r="A558" s="7">
        <v>33679</v>
      </c>
      <c r="B558">
        <v>19.13</v>
      </c>
      <c r="C558">
        <v>19.13</v>
      </c>
      <c r="D558">
        <v>18.440000000000001</v>
      </c>
      <c r="E558">
        <v>18.46</v>
      </c>
    </row>
    <row r="559" spans="1:5" x14ac:dyDescent="0.25">
      <c r="A559" s="7">
        <v>33680</v>
      </c>
      <c r="B559">
        <v>17.78</v>
      </c>
      <c r="C559">
        <v>17.84</v>
      </c>
      <c r="D559">
        <v>16.79</v>
      </c>
      <c r="E559">
        <v>16.79</v>
      </c>
    </row>
    <row r="560" spans="1:5" x14ac:dyDescent="0.25">
      <c r="A560" s="7">
        <v>33681</v>
      </c>
      <c r="B560">
        <v>16.95</v>
      </c>
      <c r="C560">
        <v>16.97</v>
      </c>
      <c r="D560">
        <v>16.61</v>
      </c>
      <c r="E560">
        <v>16.690000000000001</v>
      </c>
    </row>
    <row r="561" spans="1:5" x14ac:dyDescent="0.25">
      <c r="A561" s="7">
        <v>33682</v>
      </c>
      <c r="B561">
        <v>16.73</v>
      </c>
      <c r="C561">
        <v>16.850000000000001</v>
      </c>
      <c r="D561">
        <v>16.440000000000001</v>
      </c>
      <c r="E561">
        <v>16.52</v>
      </c>
    </row>
    <row r="562" spans="1:5" x14ac:dyDescent="0.25">
      <c r="A562" s="7">
        <v>33683</v>
      </c>
      <c r="B562">
        <v>16.73</v>
      </c>
      <c r="C562">
        <v>16.899999999999999</v>
      </c>
      <c r="D562">
        <v>16.579999999999998</v>
      </c>
      <c r="E562">
        <v>16.82</v>
      </c>
    </row>
    <row r="563" spans="1:5" x14ac:dyDescent="0.25">
      <c r="A563" s="7">
        <v>33686</v>
      </c>
      <c r="B563">
        <v>17.63</v>
      </c>
      <c r="C563">
        <v>17.63</v>
      </c>
      <c r="D563">
        <v>16.73</v>
      </c>
      <c r="E563">
        <v>16.73</v>
      </c>
    </row>
    <row r="564" spans="1:5" x14ac:dyDescent="0.25">
      <c r="A564" s="7">
        <v>33687</v>
      </c>
      <c r="B564">
        <v>16.27</v>
      </c>
      <c r="C564">
        <v>16.7</v>
      </c>
      <c r="D564">
        <v>16.18</v>
      </c>
      <c r="E564">
        <v>16.32</v>
      </c>
    </row>
    <row r="565" spans="1:5" x14ac:dyDescent="0.25">
      <c r="A565" s="7">
        <v>33688</v>
      </c>
      <c r="B565">
        <v>16.41</v>
      </c>
      <c r="C565">
        <v>16.41</v>
      </c>
      <c r="D565">
        <v>16.079999999999998</v>
      </c>
      <c r="E565">
        <v>16.190000000000001</v>
      </c>
    </row>
    <row r="566" spans="1:5" x14ac:dyDescent="0.25">
      <c r="A566" s="7">
        <v>33689</v>
      </c>
      <c r="B566">
        <v>16.55</v>
      </c>
      <c r="C566">
        <v>16.600000000000001</v>
      </c>
      <c r="D566">
        <v>16.100000000000001</v>
      </c>
      <c r="E566">
        <v>16.29</v>
      </c>
    </row>
    <row r="567" spans="1:5" x14ac:dyDescent="0.25">
      <c r="A567" s="7">
        <v>33690</v>
      </c>
      <c r="B567">
        <v>15.88</v>
      </c>
      <c r="C567">
        <v>16.09</v>
      </c>
      <c r="D567">
        <v>15.46</v>
      </c>
      <c r="E567">
        <v>16.02</v>
      </c>
    </row>
    <row r="568" spans="1:5" x14ac:dyDescent="0.25">
      <c r="A568" s="7">
        <v>33693</v>
      </c>
      <c r="B568">
        <v>16.43</v>
      </c>
      <c r="C568">
        <v>16.53</v>
      </c>
      <c r="D568">
        <v>15.9</v>
      </c>
      <c r="E568">
        <v>15.97</v>
      </c>
    </row>
    <row r="569" spans="1:5" x14ac:dyDescent="0.25">
      <c r="A569" s="7">
        <v>33694</v>
      </c>
      <c r="B569">
        <v>16.45</v>
      </c>
      <c r="C569">
        <v>16.559999999999999</v>
      </c>
      <c r="D569">
        <v>15.98</v>
      </c>
      <c r="E569">
        <v>16.18</v>
      </c>
    </row>
    <row r="570" spans="1:5" x14ac:dyDescent="0.25">
      <c r="A570" s="7">
        <v>33695</v>
      </c>
      <c r="B570">
        <v>16.93</v>
      </c>
      <c r="C570">
        <v>17.11</v>
      </c>
      <c r="D570">
        <v>16.43</v>
      </c>
      <c r="E570">
        <v>16.48</v>
      </c>
    </row>
    <row r="571" spans="1:5" x14ac:dyDescent="0.25">
      <c r="A571" s="7">
        <v>33696</v>
      </c>
      <c r="B571">
        <v>16.25</v>
      </c>
      <c r="C571">
        <v>17.170000000000002</v>
      </c>
      <c r="D571">
        <v>16.11</v>
      </c>
      <c r="E571">
        <v>17.059999999999999</v>
      </c>
    </row>
    <row r="572" spans="1:5" x14ac:dyDescent="0.25">
      <c r="A572" s="7">
        <v>33697</v>
      </c>
      <c r="B572">
        <v>18.22</v>
      </c>
      <c r="C572">
        <v>18.32</v>
      </c>
      <c r="D572">
        <v>16.71</v>
      </c>
      <c r="E572">
        <v>16.72</v>
      </c>
    </row>
    <row r="573" spans="1:5" x14ac:dyDescent="0.25">
      <c r="A573" s="7">
        <v>33700</v>
      </c>
      <c r="B573">
        <v>17.18</v>
      </c>
      <c r="C573">
        <v>17.2</v>
      </c>
      <c r="D573">
        <v>16.59</v>
      </c>
      <c r="E573">
        <v>16.72</v>
      </c>
    </row>
    <row r="574" spans="1:5" x14ac:dyDescent="0.25">
      <c r="A574" s="7">
        <v>33701</v>
      </c>
      <c r="B574">
        <v>17.260000000000002</v>
      </c>
      <c r="C574">
        <v>18.809999999999999</v>
      </c>
      <c r="D574">
        <v>16.559999999999999</v>
      </c>
      <c r="E574">
        <v>18.809999999999999</v>
      </c>
    </row>
    <row r="575" spans="1:5" x14ac:dyDescent="0.25">
      <c r="A575" s="7">
        <v>33702</v>
      </c>
      <c r="B575">
        <v>20.059999999999999</v>
      </c>
      <c r="C575">
        <v>21.44</v>
      </c>
      <c r="D575">
        <v>19.66</v>
      </c>
      <c r="E575">
        <v>20.149999999999999</v>
      </c>
    </row>
    <row r="576" spans="1:5" x14ac:dyDescent="0.25">
      <c r="A576" s="7">
        <v>33703</v>
      </c>
      <c r="B576">
        <v>18.95</v>
      </c>
      <c r="C576">
        <v>18.96</v>
      </c>
      <c r="D576">
        <v>17.48</v>
      </c>
      <c r="E576">
        <v>17.89</v>
      </c>
    </row>
    <row r="577" spans="1:5" x14ac:dyDescent="0.25">
      <c r="A577" s="7">
        <v>33704</v>
      </c>
      <c r="B577">
        <v>17.39</v>
      </c>
      <c r="C577">
        <v>17.43</v>
      </c>
      <c r="D577">
        <v>16.79</v>
      </c>
      <c r="E577">
        <v>16.850000000000001</v>
      </c>
    </row>
    <row r="578" spans="1:5" x14ac:dyDescent="0.25">
      <c r="A578" s="7">
        <v>33707</v>
      </c>
      <c r="B578">
        <v>17.420000000000002</v>
      </c>
      <c r="C578">
        <v>17.510000000000002</v>
      </c>
      <c r="D578">
        <v>16.93</v>
      </c>
      <c r="E578">
        <v>16.989999999999998</v>
      </c>
    </row>
    <row r="579" spans="1:5" x14ac:dyDescent="0.25">
      <c r="A579" s="7">
        <v>33708</v>
      </c>
      <c r="B579">
        <v>16.82</v>
      </c>
      <c r="C579">
        <v>16.82</v>
      </c>
      <c r="D579">
        <v>15.88</v>
      </c>
      <c r="E579">
        <v>15.98</v>
      </c>
    </row>
    <row r="580" spans="1:5" x14ac:dyDescent="0.25">
      <c r="A580" s="7">
        <v>33709</v>
      </c>
      <c r="B580">
        <v>16.36</v>
      </c>
      <c r="C580">
        <v>16.45</v>
      </c>
      <c r="D580">
        <v>15.15</v>
      </c>
      <c r="E580">
        <v>15.15</v>
      </c>
    </row>
    <row r="581" spans="1:5" x14ac:dyDescent="0.25">
      <c r="A581" s="7">
        <v>33710</v>
      </c>
      <c r="B581">
        <v>15.17</v>
      </c>
      <c r="C581">
        <v>15.58</v>
      </c>
      <c r="D581">
        <v>14.83</v>
      </c>
      <c r="E581">
        <v>14.85</v>
      </c>
    </row>
    <row r="582" spans="1:5" x14ac:dyDescent="0.25">
      <c r="A582" s="7">
        <v>33714</v>
      </c>
      <c r="B582">
        <v>16.149999999999999</v>
      </c>
      <c r="C582">
        <v>16.54</v>
      </c>
      <c r="D582">
        <v>15.7</v>
      </c>
      <c r="E582">
        <v>15.93</v>
      </c>
    </row>
    <row r="583" spans="1:5" x14ac:dyDescent="0.25">
      <c r="A583" s="7">
        <v>33715</v>
      </c>
      <c r="B583">
        <v>16</v>
      </c>
      <c r="C583">
        <v>16.86</v>
      </c>
      <c r="D583">
        <v>15.74</v>
      </c>
      <c r="E583">
        <v>16.53</v>
      </c>
    </row>
    <row r="584" spans="1:5" x14ac:dyDescent="0.25">
      <c r="A584" s="7">
        <v>33716</v>
      </c>
      <c r="B584">
        <v>16.03</v>
      </c>
      <c r="C584">
        <v>16.149999999999999</v>
      </c>
      <c r="D584">
        <v>15.86</v>
      </c>
      <c r="E584">
        <v>15.96</v>
      </c>
    </row>
    <row r="585" spans="1:5" x14ac:dyDescent="0.25">
      <c r="A585" s="7">
        <v>33717</v>
      </c>
      <c r="B585">
        <v>16.100000000000001</v>
      </c>
      <c r="C585">
        <v>16.75</v>
      </c>
      <c r="D585">
        <v>15.83</v>
      </c>
      <c r="E585">
        <v>15.83</v>
      </c>
    </row>
    <row r="586" spans="1:5" x14ac:dyDescent="0.25">
      <c r="A586" s="7">
        <v>33718</v>
      </c>
      <c r="B586">
        <v>15.73</v>
      </c>
      <c r="C586">
        <v>16.829999999999998</v>
      </c>
      <c r="D586">
        <v>15.53</v>
      </c>
      <c r="E586">
        <v>15.71</v>
      </c>
    </row>
    <row r="587" spans="1:5" x14ac:dyDescent="0.25">
      <c r="A587" s="7">
        <v>33721</v>
      </c>
      <c r="B587">
        <v>16.93</v>
      </c>
      <c r="C587">
        <v>16.93</v>
      </c>
      <c r="D587">
        <v>16.38</v>
      </c>
      <c r="E587">
        <v>16.489999999999998</v>
      </c>
    </row>
    <row r="588" spans="1:5" x14ac:dyDescent="0.25">
      <c r="A588" s="7">
        <v>33722</v>
      </c>
      <c r="B588">
        <v>16.559999999999999</v>
      </c>
      <c r="C588">
        <v>16.899999999999999</v>
      </c>
      <c r="D588">
        <v>16.239999999999998</v>
      </c>
      <c r="E588">
        <v>16.239999999999998</v>
      </c>
    </row>
    <row r="589" spans="1:5" x14ac:dyDescent="0.25">
      <c r="A589" s="7">
        <v>33723</v>
      </c>
      <c r="B589">
        <v>16.38</v>
      </c>
      <c r="C589">
        <v>16.399999999999999</v>
      </c>
      <c r="D589">
        <v>15.86</v>
      </c>
      <c r="E589">
        <v>15.95</v>
      </c>
    </row>
    <row r="590" spans="1:5" x14ac:dyDescent="0.25">
      <c r="A590" s="7">
        <v>33724</v>
      </c>
      <c r="B590">
        <v>15.86</v>
      </c>
      <c r="C590">
        <v>15.94</v>
      </c>
      <c r="D590">
        <v>15.53</v>
      </c>
      <c r="E590">
        <v>15.53</v>
      </c>
    </row>
    <row r="591" spans="1:5" x14ac:dyDescent="0.25">
      <c r="A591" s="7">
        <v>33725</v>
      </c>
      <c r="B591">
        <v>14.87</v>
      </c>
      <c r="C591">
        <v>17.36</v>
      </c>
      <c r="D591">
        <v>14.84</v>
      </c>
      <c r="E591">
        <v>16.61</v>
      </c>
    </row>
    <row r="592" spans="1:5" x14ac:dyDescent="0.25">
      <c r="A592" s="7">
        <v>33728</v>
      </c>
      <c r="B592">
        <v>16.7</v>
      </c>
      <c r="C592">
        <v>17.760000000000002</v>
      </c>
      <c r="D592">
        <v>16.48</v>
      </c>
      <c r="E592">
        <v>16.920000000000002</v>
      </c>
    </row>
    <row r="593" spans="1:5" x14ac:dyDescent="0.25">
      <c r="A593" s="7">
        <v>33729</v>
      </c>
      <c r="B593">
        <v>15.56</v>
      </c>
      <c r="C593">
        <v>17.12</v>
      </c>
      <c r="D593">
        <v>15.49</v>
      </c>
      <c r="E593">
        <v>16.66</v>
      </c>
    </row>
    <row r="594" spans="1:5" x14ac:dyDescent="0.25">
      <c r="A594" s="7">
        <v>33730</v>
      </c>
      <c r="B594">
        <v>16.11</v>
      </c>
      <c r="C594">
        <v>17.329999999999998</v>
      </c>
      <c r="D594">
        <v>15.9</v>
      </c>
      <c r="E594">
        <v>16.809999999999999</v>
      </c>
    </row>
    <row r="595" spans="1:5" x14ac:dyDescent="0.25">
      <c r="A595" s="7">
        <v>33731</v>
      </c>
      <c r="B595">
        <v>15.8</v>
      </c>
      <c r="C595">
        <v>17.29</v>
      </c>
      <c r="D595">
        <v>15.67</v>
      </c>
      <c r="E595">
        <v>16.54</v>
      </c>
    </row>
    <row r="596" spans="1:5" x14ac:dyDescent="0.25">
      <c r="A596" s="7">
        <v>33732</v>
      </c>
      <c r="B596">
        <v>16.18</v>
      </c>
      <c r="C596">
        <v>16.34</v>
      </c>
      <c r="D596">
        <v>15.52</v>
      </c>
      <c r="E596">
        <v>15.65</v>
      </c>
    </row>
    <row r="597" spans="1:5" x14ac:dyDescent="0.25">
      <c r="A597" s="7">
        <v>33735</v>
      </c>
      <c r="B597">
        <v>15.87</v>
      </c>
      <c r="C597">
        <v>15.9</v>
      </c>
      <c r="D597">
        <v>15.17</v>
      </c>
      <c r="E597">
        <v>15.17</v>
      </c>
    </row>
    <row r="598" spans="1:5" x14ac:dyDescent="0.25">
      <c r="A598" s="7">
        <v>33736</v>
      </c>
      <c r="B598">
        <v>15.4</v>
      </c>
      <c r="C598">
        <v>15.87</v>
      </c>
      <c r="D598">
        <v>15.32</v>
      </c>
      <c r="E598">
        <v>15.68</v>
      </c>
    </row>
    <row r="599" spans="1:5" x14ac:dyDescent="0.25">
      <c r="A599" s="7">
        <v>33737</v>
      </c>
      <c r="B599">
        <v>15.88</v>
      </c>
      <c r="C599">
        <v>15.88</v>
      </c>
      <c r="D599">
        <v>15.19</v>
      </c>
      <c r="E599">
        <v>15.19</v>
      </c>
    </row>
    <row r="600" spans="1:5" x14ac:dyDescent="0.25">
      <c r="A600" s="7">
        <v>33738</v>
      </c>
      <c r="B600">
        <v>14.38</v>
      </c>
      <c r="C600">
        <v>16.190000000000001</v>
      </c>
      <c r="D600">
        <v>14.35</v>
      </c>
      <c r="E600">
        <v>15.49</v>
      </c>
    </row>
    <row r="601" spans="1:5" x14ac:dyDescent="0.25">
      <c r="A601" s="7">
        <v>33739</v>
      </c>
      <c r="B601">
        <v>14.38</v>
      </c>
      <c r="C601">
        <v>16.059999999999999</v>
      </c>
      <c r="D601">
        <v>14.1</v>
      </c>
      <c r="E601">
        <v>14.82</v>
      </c>
    </row>
    <row r="602" spans="1:5" x14ac:dyDescent="0.25">
      <c r="A602" s="7">
        <v>33742</v>
      </c>
      <c r="B602">
        <v>15.17</v>
      </c>
      <c r="C602">
        <v>15.46</v>
      </c>
      <c r="D602">
        <v>14.58</v>
      </c>
      <c r="E602">
        <v>14.62</v>
      </c>
    </row>
    <row r="603" spans="1:5" x14ac:dyDescent="0.25">
      <c r="A603" s="7">
        <v>33743</v>
      </c>
      <c r="B603">
        <v>13.95</v>
      </c>
      <c r="C603">
        <v>14.4</v>
      </c>
      <c r="D603">
        <v>13.44</v>
      </c>
      <c r="E603">
        <v>13.57</v>
      </c>
    </row>
    <row r="604" spans="1:5" x14ac:dyDescent="0.25">
      <c r="A604" s="7">
        <v>33744</v>
      </c>
      <c r="B604">
        <v>12.98</v>
      </c>
      <c r="C604">
        <v>14.19</v>
      </c>
      <c r="D604">
        <v>12.98</v>
      </c>
      <c r="E604">
        <v>13.62</v>
      </c>
    </row>
    <row r="605" spans="1:5" x14ac:dyDescent="0.25">
      <c r="A605" s="7">
        <v>33745</v>
      </c>
      <c r="B605">
        <v>14.01</v>
      </c>
      <c r="C605">
        <v>15.12</v>
      </c>
      <c r="D605">
        <v>13.92</v>
      </c>
      <c r="E605">
        <v>13.92</v>
      </c>
    </row>
    <row r="606" spans="1:5" x14ac:dyDescent="0.25">
      <c r="A606" s="7">
        <v>33746</v>
      </c>
      <c r="B606">
        <v>14.03</v>
      </c>
      <c r="C606">
        <v>14.31</v>
      </c>
      <c r="D606">
        <v>13.53</v>
      </c>
      <c r="E606">
        <v>13.73</v>
      </c>
    </row>
    <row r="607" spans="1:5" x14ac:dyDescent="0.25">
      <c r="A607" s="7">
        <v>33750</v>
      </c>
      <c r="B607">
        <v>13.93</v>
      </c>
      <c r="C607">
        <v>15.28</v>
      </c>
      <c r="D607">
        <v>13.77</v>
      </c>
      <c r="E607">
        <v>14.92</v>
      </c>
    </row>
    <row r="608" spans="1:5" x14ac:dyDescent="0.25">
      <c r="A608" s="7">
        <v>33751</v>
      </c>
      <c r="B608">
        <v>13.84</v>
      </c>
      <c r="C608">
        <v>14.36</v>
      </c>
      <c r="D608">
        <v>13.59</v>
      </c>
      <c r="E608">
        <v>13.99</v>
      </c>
    </row>
    <row r="609" spans="1:5" x14ac:dyDescent="0.25">
      <c r="A609" s="7">
        <v>33752</v>
      </c>
      <c r="B609">
        <v>14.25</v>
      </c>
      <c r="C609">
        <v>14.57</v>
      </c>
      <c r="D609">
        <v>13.72</v>
      </c>
      <c r="E609">
        <v>13.77</v>
      </c>
    </row>
    <row r="610" spans="1:5" x14ac:dyDescent="0.25">
      <c r="A610" s="7">
        <v>33753</v>
      </c>
      <c r="B610">
        <v>12.77</v>
      </c>
      <c r="C610">
        <v>14.28</v>
      </c>
      <c r="D610">
        <v>12.77</v>
      </c>
      <c r="E610">
        <v>13.86</v>
      </c>
    </row>
    <row r="611" spans="1:5" x14ac:dyDescent="0.25">
      <c r="A611" s="7">
        <v>33756</v>
      </c>
      <c r="B611">
        <v>14.47</v>
      </c>
      <c r="C611">
        <v>14.84</v>
      </c>
      <c r="D611">
        <v>13.92</v>
      </c>
      <c r="E611">
        <v>14.43</v>
      </c>
    </row>
    <row r="612" spans="1:5" x14ac:dyDescent="0.25">
      <c r="A612" s="7">
        <v>33757</v>
      </c>
      <c r="B612">
        <v>12.92</v>
      </c>
      <c r="C612">
        <v>15.22</v>
      </c>
      <c r="D612">
        <v>12.73</v>
      </c>
      <c r="E612">
        <v>14.57</v>
      </c>
    </row>
    <row r="613" spans="1:5" x14ac:dyDescent="0.25">
      <c r="A613" s="7">
        <v>33758</v>
      </c>
      <c r="B613">
        <v>13.24</v>
      </c>
      <c r="C613">
        <v>14.97</v>
      </c>
      <c r="D613">
        <v>13.24</v>
      </c>
      <c r="E613">
        <v>14.35</v>
      </c>
    </row>
    <row r="614" spans="1:5" x14ac:dyDescent="0.25">
      <c r="A614" s="7">
        <v>33759</v>
      </c>
      <c r="B614">
        <v>13.21</v>
      </c>
      <c r="C614">
        <v>14.32</v>
      </c>
      <c r="D614">
        <v>13.14</v>
      </c>
      <c r="E614">
        <v>13.66</v>
      </c>
    </row>
    <row r="615" spans="1:5" x14ac:dyDescent="0.25">
      <c r="A615" s="7">
        <v>33760</v>
      </c>
      <c r="B615">
        <v>14.57</v>
      </c>
      <c r="C615">
        <v>14.96</v>
      </c>
      <c r="D615">
        <v>14.5</v>
      </c>
      <c r="E615">
        <v>14.65</v>
      </c>
    </row>
    <row r="616" spans="1:5" x14ac:dyDescent="0.25">
      <c r="A616" s="7">
        <v>33763</v>
      </c>
      <c r="B616">
        <v>15.6</v>
      </c>
      <c r="C616">
        <v>15.6</v>
      </c>
      <c r="D616">
        <v>15.1</v>
      </c>
      <c r="E616">
        <v>15.19</v>
      </c>
    </row>
    <row r="617" spans="1:5" x14ac:dyDescent="0.25">
      <c r="A617" s="7">
        <v>33764</v>
      </c>
      <c r="B617">
        <v>15.28</v>
      </c>
      <c r="C617">
        <v>15.98</v>
      </c>
      <c r="D617">
        <v>15.17</v>
      </c>
      <c r="E617">
        <v>15.97</v>
      </c>
    </row>
    <row r="618" spans="1:5" x14ac:dyDescent="0.25">
      <c r="A618" s="7">
        <v>33765</v>
      </c>
      <c r="B618">
        <v>15.9</v>
      </c>
      <c r="C618">
        <v>16.62</v>
      </c>
      <c r="D618">
        <v>15.75</v>
      </c>
      <c r="E618">
        <v>16.62</v>
      </c>
    </row>
    <row r="619" spans="1:5" x14ac:dyDescent="0.25">
      <c r="A619" s="7">
        <v>33766</v>
      </c>
      <c r="B619">
        <v>16.91</v>
      </c>
      <c r="C619">
        <v>16.95</v>
      </c>
      <c r="D619">
        <v>16.29</v>
      </c>
      <c r="E619">
        <v>16.29</v>
      </c>
    </row>
    <row r="620" spans="1:5" x14ac:dyDescent="0.25">
      <c r="A620" s="7">
        <v>33767</v>
      </c>
      <c r="B620">
        <v>15.37</v>
      </c>
      <c r="C620">
        <v>15.48</v>
      </c>
      <c r="D620">
        <v>14.71</v>
      </c>
      <c r="E620">
        <v>14.95</v>
      </c>
    </row>
    <row r="621" spans="1:5" x14ac:dyDescent="0.25">
      <c r="A621" s="7">
        <v>33770</v>
      </c>
      <c r="B621">
        <v>16.11</v>
      </c>
      <c r="C621">
        <v>16.11</v>
      </c>
      <c r="D621">
        <v>14.72</v>
      </c>
      <c r="E621">
        <v>14.76</v>
      </c>
    </row>
    <row r="622" spans="1:5" x14ac:dyDescent="0.25">
      <c r="A622" s="7">
        <v>33771</v>
      </c>
      <c r="B622">
        <v>15.12</v>
      </c>
      <c r="C622">
        <v>15.23</v>
      </c>
      <c r="D622">
        <v>14.82</v>
      </c>
      <c r="E622">
        <v>15.22</v>
      </c>
    </row>
    <row r="623" spans="1:5" x14ac:dyDescent="0.25">
      <c r="A623" s="7">
        <v>33772</v>
      </c>
      <c r="B623">
        <v>15.76</v>
      </c>
      <c r="C623">
        <v>18.079999999999998</v>
      </c>
      <c r="D623">
        <v>15.74</v>
      </c>
      <c r="E623">
        <v>18.079999999999998</v>
      </c>
    </row>
    <row r="624" spans="1:5" x14ac:dyDescent="0.25">
      <c r="A624" s="7">
        <v>33773</v>
      </c>
      <c r="B624">
        <v>18.23</v>
      </c>
      <c r="C624">
        <v>18.53</v>
      </c>
      <c r="D624">
        <v>17.64</v>
      </c>
      <c r="E624">
        <v>18.2</v>
      </c>
    </row>
    <row r="625" spans="1:5" x14ac:dyDescent="0.25">
      <c r="A625" s="7">
        <v>33774</v>
      </c>
      <c r="B625">
        <v>17.43</v>
      </c>
      <c r="C625">
        <v>17.53</v>
      </c>
      <c r="D625">
        <v>16.28</v>
      </c>
      <c r="E625">
        <v>16.309999999999999</v>
      </c>
    </row>
    <row r="626" spans="1:5" x14ac:dyDescent="0.25">
      <c r="A626" s="7">
        <v>33777</v>
      </c>
      <c r="B626">
        <v>14.66</v>
      </c>
      <c r="C626">
        <v>17.79</v>
      </c>
      <c r="D626">
        <v>14.64</v>
      </c>
      <c r="E626">
        <v>16.66</v>
      </c>
    </row>
    <row r="627" spans="1:5" x14ac:dyDescent="0.25">
      <c r="A627" s="7">
        <v>33778</v>
      </c>
      <c r="B627">
        <v>14.27</v>
      </c>
      <c r="C627">
        <v>15.29</v>
      </c>
      <c r="D627">
        <v>14.17</v>
      </c>
      <c r="E627">
        <v>14.53</v>
      </c>
    </row>
    <row r="628" spans="1:5" x14ac:dyDescent="0.25">
      <c r="A628" s="7">
        <v>33779</v>
      </c>
      <c r="B628">
        <v>14.26</v>
      </c>
      <c r="C628">
        <v>14.75</v>
      </c>
      <c r="D628">
        <v>14.12</v>
      </c>
      <c r="E628">
        <v>14.4</v>
      </c>
    </row>
    <row r="629" spans="1:5" x14ac:dyDescent="0.25">
      <c r="A629" s="7">
        <v>33780</v>
      </c>
      <c r="B629">
        <v>13.93</v>
      </c>
      <c r="C629">
        <v>15</v>
      </c>
      <c r="D629">
        <v>13.85</v>
      </c>
      <c r="E629">
        <v>14.4</v>
      </c>
    </row>
    <row r="630" spans="1:5" x14ac:dyDescent="0.25">
      <c r="A630" s="7">
        <v>33781</v>
      </c>
      <c r="B630">
        <v>14.13</v>
      </c>
      <c r="C630">
        <v>15</v>
      </c>
      <c r="D630">
        <v>14.13</v>
      </c>
      <c r="E630">
        <v>14.67</v>
      </c>
    </row>
    <row r="631" spans="1:5" x14ac:dyDescent="0.25">
      <c r="A631" s="7">
        <v>33784</v>
      </c>
      <c r="B631">
        <v>13.94</v>
      </c>
      <c r="C631">
        <v>14.41</v>
      </c>
      <c r="D631">
        <v>13.21</v>
      </c>
      <c r="E631">
        <v>13.21</v>
      </c>
    </row>
    <row r="632" spans="1:5" x14ac:dyDescent="0.25">
      <c r="A632" s="7">
        <v>33785</v>
      </c>
      <c r="B632">
        <v>13.66</v>
      </c>
      <c r="C632">
        <v>14.31</v>
      </c>
      <c r="D632">
        <v>13.19</v>
      </c>
      <c r="E632">
        <v>13.35</v>
      </c>
    </row>
    <row r="633" spans="1:5" x14ac:dyDescent="0.25">
      <c r="A633" s="7">
        <v>33786</v>
      </c>
      <c r="B633">
        <v>13.43</v>
      </c>
      <c r="C633">
        <v>13.57</v>
      </c>
      <c r="D633">
        <v>12.98</v>
      </c>
      <c r="E633">
        <v>13.34</v>
      </c>
    </row>
    <row r="634" spans="1:5" x14ac:dyDescent="0.25">
      <c r="A634" s="7">
        <v>33787</v>
      </c>
      <c r="B634">
        <v>12.69</v>
      </c>
      <c r="C634">
        <v>14.83</v>
      </c>
      <c r="D634">
        <v>12.68</v>
      </c>
      <c r="E634">
        <v>13.88</v>
      </c>
    </row>
    <row r="635" spans="1:5" x14ac:dyDescent="0.25">
      <c r="A635" s="7">
        <v>33791</v>
      </c>
      <c r="B635">
        <v>14.27</v>
      </c>
      <c r="C635">
        <v>15.43</v>
      </c>
      <c r="D635">
        <v>14.27</v>
      </c>
      <c r="E635">
        <v>14.87</v>
      </c>
    </row>
    <row r="636" spans="1:5" x14ac:dyDescent="0.25">
      <c r="A636" s="7">
        <v>33792</v>
      </c>
      <c r="B636">
        <v>14.03</v>
      </c>
      <c r="C636">
        <v>15.86</v>
      </c>
      <c r="D636">
        <v>14.03</v>
      </c>
      <c r="E636">
        <v>15.83</v>
      </c>
    </row>
    <row r="637" spans="1:5" x14ac:dyDescent="0.25">
      <c r="A637" s="7">
        <v>33793</v>
      </c>
      <c r="B637">
        <v>14.17</v>
      </c>
      <c r="C637">
        <v>16.36</v>
      </c>
      <c r="D637">
        <v>14.17</v>
      </c>
      <c r="E637">
        <v>15.53</v>
      </c>
    </row>
    <row r="638" spans="1:5" x14ac:dyDescent="0.25">
      <c r="A638" s="7">
        <v>33794</v>
      </c>
      <c r="B638">
        <v>14.34</v>
      </c>
      <c r="C638">
        <v>15.41</v>
      </c>
      <c r="D638">
        <v>14.05</v>
      </c>
      <c r="E638">
        <v>14.6</v>
      </c>
    </row>
    <row r="639" spans="1:5" x14ac:dyDescent="0.25">
      <c r="A639" s="7">
        <v>33795</v>
      </c>
      <c r="B639">
        <v>13.93</v>
      </c>
      <c r="C639">
        <v>14.12</v>
      </c>
      <c r="D639">
        <v>13.56</v>
      </c>
      <c r="E639">
        <v>13.7</v>
      </c>
    </row>
    <row r="640" spans="1:5" x14ac:dyDescent="0.25">
      <c r="A640" s="7">
        <v>33798</v>
      </c>
      <c r="B640">
        <v>12.47</v>
      </c>
      <c r="C640">
        <v>14.57</v>
      </c>
      <c r="D640">
        <v>12.47</v>
      </c>
      <c r="E640">
        <v>14.01</v>
      </c>
    </row>
    <row r="641" spans="1:5" x14ac:dyDescent="0.25">
      <c r="A641" s="7">
        <v>33799</v>
      </c>
      <c r="B641">
        <v>14.26</v>
      </c>
      <c r="C641">
        <v>14.39</v>
      </c>
      <c r="D641">
        <v>13.29</v>
      </c>
      <c r="E641">
        <v>13.5</v>
      </c>
    </row>
    <row r="642" spans="1:5" x14ac:dyDescent="0.25">
      <c r="A642" s="7">
        <v>33800</v>
      </c>
      <c r="B642">
        <v>12.41</v>
      </c>
      <c r="C642">
        <v>13.08</v>
      </c>
      <c r="D642">
        <v>12.31</v>
      </c>
      <c r="E642">
        <v>12.52</v>
      </c>
    </row>
    <row r="643" spans="1:5" x14ac:dyDescent="0.25">
      <c r="A643" s="7">
        <v>33801</v>
      </c>
      <c r="B643">
        <v>12.13</v>
      </c>
      <c r="C643">
        <v>12.88</v>
      </c>
      <c r="D643">
        <v>11.78</v>
      </c>
      <c r="E643">
        <v>12.27</v>
      </c>
    </row>
    <row r="644" spans="1:5" x14ac:dyDescent="0.25">
      <c r="A644" s="7">
        <v>33802</v>
      </c>
      <c r="B644">
        <v>13.15</v>
      </c>
      <c r="C644">
        <v>13.48</v>
      </c>
      <c r="D644">
        <v>12.4</v>
      </c>
      <c r="E644">
        <v>12.6</v>
      </c>
    </row>
    <row r="645" spans="1:5" x14ac:dyDescent="0.25">
      <c r="A645" s="7">
        <v>33805</v>
      </c>
      <c r="B645">
        <v>13.54</v>
      </c>
      <c r="C645">
        <v>13.54</v>
      </c>
      <c r="D645">
        <v>12.62</v>
      </c>
      <c r="E645">
        <v>12.66</v>
      </c>
    </row>
    <row r="646" spans="1:5" x14ac:dyDescent="0.25">
      <c r="A646" s="7">
        <v>33806</v>
      </c>
      <c r="B646">
        <v>12.2</v>
      </c>
      <c r="C646">
        <v>12.81</v>
      </c>
      <c r="D646">
        <v>12.17</v>
      </c>
      <c r="E646">
        <v>12.6</v>
      </c>
    </row>
    <row r="647" spans="1:5" x14ac:dyDescent="0.25">
      <c r="A647" s="7">
        <v>33807</v>
      </c>
      <c r="B647">
        <v>11.36</v>
      </c>
      <c r="C647">
        <v>14.01</v>
      </c>
      <c r="D647">
        <v>11.36</v>
      </c>
      <c r="E647">
        <v>13.57</v>
      </c>
    </row>
    <row r="648" spans="1:5" x14ac:dyDescent="0.25">
      <c r="A648" s="7">
        <v>33808</v>
      </c>
      <c r="B648">
        <v>13.33</v>
      </c>
      <c r="C648">
        <v>13.9</v>
      </c>
      <c r="D648">
        <v>13.24</v>
      </c>
      <c r="E648">
        <v>13.33</v>
      </c>
    </row>
    <row r="649" spans="1:5" x14ac:dyDescent="0.25">
      <c r="A649" s="7">
        <v>33809</v>
      </c>
      <c r="B649">
        <v>12.25</v>
      </c>
      <c r="C649">
        <v>14.16</v>
      </c>
      <c r="D649">
        <v>12.25</v>
      </c>
      <c r="E649">
        <v>13.37</v>
      </c>
    </row>
    <row r="650" spans="1:5" x14ac:dyDescent="0.25">
      <c r="A650" s="7">
        <v>33812</v>
      </c>
      <c r="B650">
        <v>13.34</v>
      </c>
      <c r="C650">
        <v>14.95</v>
      </c>
      <c r="D650">
        <v>13.34</v>
      </c>
      <c r="E650">
        <v>13.9</v>
      </c>
    </row>
    <row r="651" spans="1:5" x14ac:dyDescent="0.25">
      <c r="A651" s="7">
        <v>33813</v>
      </c>
      <c r="B651">
        <v>11.5</v>
      </c>
      <c r="C651">
        <v>14</v>
      </c>
      <c r="D651">
        <v>11.5</v>
      </c>
      <c r="E651">
        <v>13.05</v>
      </c>
    </row>
    <row r="652" spans="1:5" x14ac:dyDescent="0.25">
      <c r="A652" s="7">
        <v>33814</v>
      </c>
      <c r="B652">
        <v>12.21</v>
      </c>
      <c r="C652">
        <v>13.79</v>
      </c>
      <c r="D652">
        <v>12.21</v>
      </c>
      <c r="E652">
        <v>13.44</v>
      </c>
    </row>
    <row r="653" spans="1:5" x14ac:dyDescent="0.25">
      <c r="A653" s="7">
        <v>33815</v>
      </c>
      <c r="B653">
        <v>13.45</v>
      </c>
      <c r="C653">
        <v>13.79</v>
      </c>
      <c r="D653">
        <v>12.98</v>
      </c>
      <c r="E653">
        <v>13.5</v>
      </c>
    </row>
    <row r="654" spans="1:5" x14ac:dyDescent="0.25">
      <c r="A654" s="7">
        <v>33816</v>
      </c>
      <c r="B654">
        <v>12.55</v>
      </c>
      <c r="C654">
        <v>13.64</v>
      </c>
      <c r="D654">
        <v>12.55</v>
      </c>
      <c r="E654">
        <v>13.17</v>
      </c>
    </row>
    <row r="655" spans="1:5" x14ac:dyDescent="0.25">
      <c r="A655" s="7">
        <v>33819</v>
      </c>
      <c r="B655">
        <v>14.05</v>
      </c>
      <c r="C655">
        <v>14.33</v>
      </c>
      <c r="D655">
        <v>13.2</v>
      </c>
      <c r="E655">
        <v>13.83</v>
      </c>
    </row>
    <row r="656" spans="1:5" x14ac:dyDescent="0.25">
      <c r="A656" s="7">
        <v>33820</v>
      </c>
      <c r="B656">
        <v>13.34</v>
      </c>
      <c r="C656">
        <v>14.33</v>
      </c>
      <c r="D656">
        <v>13.11</v>
      </c>
      <c r="E656">
        <v>13.58</v>
      </c>
    </row>
    <row r="657" spans="1:5" x14ac:dyDescent="0.25">
      <c r="A657" s="7">
        <v>33821</v>
      </c>
      <c r="B657">
        <v>12.41</v>
      </c>
      <c r="C657">
        <v>14.34</v>
      </c>
      <c r="D657">
        <v>12.41</v>
      </c>
      <c r="E657">
        <v>13.82</v>
      </c>
    </row>
    <row r="658" spans="1:5" x14ac:dyDescent="0.25">
      <c r="A658" s="7">
        <v>33822</v>
      </c>
      <c r="B658">
        <v>12.4</v>
      </c>
      <c r="C658">
        <v>14.79</v>
      </c>
      <c r="D658">
        <v>12.34</v>
      </c>
      <c r="E658">
        <v>14.23</v>
      </c>
    </row>
    <row r="659" spans="1:5" x14ac:dyDescent="0.25">
      <c r="A659" s="7">
        <v>33823</v>
      </c>
      <c r="B659">
        <v>13.93</v>
      </c>
      <c r="C659">
        <v>14.28</v>
      </c>
      <c r="D659">
        <v>13.17</v>
      </c>
      <c r="E659">
        <v>13.94</v>
      </c>
    </row>
    <row r="660" spans="1:5" x14ac:dyDescent="0.25">
      <c r="A660" s="7">
        <v>33826</v>
      </c>
      <c r="B660">
        <v>13.87</v>
      </c>
      <c r="C660">
        <v>15.43</v>
      </c>
      <c r="D660">
        <v>13.83</v>
      </c>
      <c r="E660">
        <v>14.51</v>
      </c>
    </row>
    <row r="661" spans="1:5" x14ac:dyDescent="0.25">
      <c r="A661" s="7">
        <v>33827</v>
      </c>
      <c r="B661">
        <v>15.32</v>
      </c>
      <c r="C661">
        <v>15.92</v>
      </c>
      <c r="D661">
        <v>15.09</v>
      </c>
      <c r="E661">
        <v>15.09</v>
      </c>
    </row>
    <row r="662" spans="1:5" x14ac:dyDescent="0.25">
      <c r="A662" s="7">
        <v>33828</v>
      </c>
      <c r="B662">
        <v>14.28</v>
      </c>
      <c r="C662">
        <v>15.57</v>
      </c>
      <c r="D662">
        <v>13.51</v>
      </c>
      <c r="E662">
        <v>14.88</v>
      </c>
    </row>
    <row r="663" spans="1:5" x14ac:dyDescent="0.25">
      <c r="A663" s="7">
        <v>33829</v>
      </c>
      <c r="B663">
        <v>13.45</v>
      </c>
      <c r="C663">
        <v>15.79</v>
      </c>
      <c r="D663">
        <v>13.44</v>
      </c>
      <c r="E663">
        <v>15.34</v>
      </c>
    </row>
    <row r="664" spans="1:5" x14ac:dyDescent="0.25">
      <c r="A664" s="7">
        <v>33830</v>
      </c>
      <c r="B664">
        <v>15.63</v>
      </c>
      <c r="C664">
        <v>15.7</v>
      </c>
      <c r="D664">
        <v>14.66</v>
      </c>
      <c r="E664">
        <v>14.66</v>
      </c>
    </row>
    <row r="665" spans="1:5" x14ac:dyDescent="0.25">
      <c r="A665" s="7">
        <v>33833</v>
      </c>
      <c r="B665">
        <v>14.32</v>
      </c>
      <c r="C665">
        <v>15.54</v>
      </c>
      <c r="D665">
        <v>13.83</v>
      </c>
      <c r="E665">
        <v>14.61</v>
      </c>
    </row>
    <row r="666" spans="1:5" x14ac:dyDescent="0.25">
      <c r="A666" s="7">
        <v>33834</v>
      </c>
      <c r="B666">
        <v>14.67</v>
      </c>
      <c r="C666">
        <v>14.81</v>
      </c>
      <c r="D666">
        <v>13.84</v>
      </c>
      <c r="E666">
        <v>13.84</v>
      </c>
    </row>
    <row r="667" spans="1:5" x14ac:dyDescent="0.25">
      <c r="A667" s="7">
        <v>33835</v>
      </c>
      <c r="B667">
        <v>14.67</v>
      </c>
      <c r="C667">
        <v>14.84</v>
      </c>
      <c r="D667">
        <v>13.91</v>
      </c>
      <c r="E667">
        <v>14.35</v>
      </c>
    </row>
    <row r="668" spans="1:5" x14ac:dyDescent="0.25">
      <c r="A668" s="7">
        <v>33836</v>
      </c>
      <c r="B668">
        <v>14.37</v>
      </c>
      <c r="C668">
        <v>14.72</v>
      </c>
      <c r="D668">
        <v>14.13</v>
      </c>
      <c r="E668">
        <v>14.48</v>
      </c>
    </row>
    <row r="669" spans="1:5" x14ac:dyDescent="0.25">
      <c r="A669" s="7">
        <v>33837</v>
      </c>
      <c r="B669">
        <v>13.74</v>
      </c>
      <c r="C669">
        <v>15.48</v>
      </c>
      <c r="D669">
        <v>13.4</v>
      </c>
      <c r="E669">
        <v>15.01</v>
      </c>
    </row>
    <row r="670" spans="1:5" x14ac:dyDescent="0.25">
      <c r="A670" s="7">
        <v>33840</v>
      </c>
      <c r="B670">
        <v>13.74</v>
      </c>
      <c r="C670">
        <v>16.48</v>
      </c>
      <c r="D670">
        <v>15.21</v>
      </c>
      <c r="E670">
        <v>16.190000000000001</v>
      </c>
    </row>
    <row r="671" spans="1:5" x14ac:dyDescent="0.25">
      <c r="A671" s="7">
        <v>33841</v>
      </c>
      <c r="B671">
        <v>14.87</v>
      </c>
      <c r="C671">
        <v>16.52</v>
      </c>
      <c r="D671">
        <v>14.87</v>
      </c>
      <c r="E671">
        <v>15.62</v>
      </c>
    </row>
    <row r="672" spans="1:5" x14ac:dyDescent="0.25">
      <c r="A672" s="7">
        <v>33842</v>
      </c>
      <c r="B672">
        <v>14.05</v>
      </c>
      <c r="C672">
        <v>15.41</v>
      </c>
      <c r="D672">
        <v>14.05</v>
      </c>
      <c r="E672">
        <v>14.5</v>
      </c>
    </row>
    <row r="673" spans="1:5" x14ac:dyDescent="0.25">
      <c r="A673" s="7">
        <v>33843</v>
      </c>
      <c r="B673">
        <v>14.05</v>
      </c>
      <c r="C673">
        <v>13.86</v>
      </c>
      <c r="D673">
        <v>12.88</v>
      </c>
      <c r="E673">
        <v>13.66</v>
      </c>
    </row>
    <row r="674" spans="1:5" x14ac:dyDescent="0.25">
      <c r="A674" s="7">
        <v>33844</v>
      </c>
      <c r="B674">
        <v>12.57</v>
      </c>
      <c r="C674">
        <v>13.42</v>
      </c>
      <c r="D674">
        <v>12.52</v>
      </c>
      <c r="E674">
        <v>13.14</v>
      </c>
    </row>
    <row r="675" spans="1:5" x14ac:dyDescent="0.25">
      <c r="A675" s="7">
        <v>33847</v>
      </c>
      <c r="B675">
        <v>12.66</v>
      </c>
      <c r="C675">
        <v>13.89</v>
      </c>
      <c r="D675">
        <v>12.66</v>
      </c>
      <c r="E675">
        <v>13.58</v>
      </c>
    </row>
    <row r="676" spans="1:5" x14ac:dyDescent="0.25">
      <c r="A676" s="7">
        <v>33848</v>
      </c>
      <c r="B676">
        <v>11.87</v>
      </c>
      <c r="C676">
        <v>13.44</v>
      </c>
      <c r="D676">
        <v>11.85</v>
      </c>
      <c r="E676">
        <v>13.4</v>
      </c>
    </row>
    <row r="677" spans="1:5" x14ac:dyDescent="0.25">
      <c r="A677" s="7">
        <v>33849</v>
      </c>
      <c r="B677">
        <v>12.69</v>
      </c>
      <c r="C677">
        <v>13.09</v>
      </c>
      <c r="D677">
        <v>12.57</v>
      </c>
      <c r="E677">
        <v>12.73</v>
      </c>
    </row>
    <row r="678" spans="1:5" x14ac:dyDescent="0.25">
      <c r="A678" s="7">
        <v>33850</v>
      </c>
      <c r="B678">
        <v>10.77</v>
      </c>
      <c r="C678">
        <v>12.88</v>
      </c>
      <c r="D678">
        <v>10.69</v>
      </c>
      <c r="E678">
        <v>12.88</v>
      </c>
    </row>
    <row r="679" spans="1:5" x14ac:dyDescent="0.25">
      <c r="A679" s="7">
        <v>33851</v>
      </c>
      <c r="B679">
        <v>12.92</v>
      </c>
      <c r="C679">
        <v>13.16</v>
      </c>
      <c r="D679">
        <v>12.75</v>
      </c>
      <c r="E679">
        <v>12.98</v>
      </c>
    </row>
    <row r="680" spans="1:5" x14ac:dyDescent="0.25">
      <c r="A680" s="7">
        <v>33855</v>
      </c>
      <c r="B680">
        <v>13.36</v>
      </c>
      <c r="C680">
        <v>13.9</v>
      </c>
      <c r="D680">
        <v>13.36</v>
      </c>
      <c r="E680">
        <v>13.65</v>
      </c>
    </row>
    <row r="681" spans="1:5" x14ac:dyDescent="0.25">
      <c r="A681" s="7">
        <v>33856</v>
      </c>
      <c r="B681">
        <v>13.03</v>
      </c>
      <c r="C681">
        <v>13.92</v>
      </c>
      <c r="D681">
        <v>13.01</v>
      </c>
      <c r="E681">
        <v>13.36</v>
      </c>
    </row>
    <row r="682" spans="1:5" x14ac:dyDescent="0.25">
      <c r="A682" s="7">
        <v>33857</v>
      </c>
      <c r="B682">
        <v>12.64</v>
      </c>
      <c r="C682">
        <v>13.28</v>
      </c>
      <c r="D682">
        <v>12.59</v>
      </c>
      <c r="E682">
        <v>12.92</v>
      </c>
    </row>
    <row r="683" spans="1:5" x14ac:dyDescent="0.25">
      <c r="A683" s="7">
        <v>33858</v>
      </c>
      <c r="B683">
        <v>12.39</v>
      </c>
      <c r="C683">
        <v>13.02</v>
      </c>
      <c r="D683">
        <v>11.96</v>
      </c>
      <c r="E683">
        <v>12.47</v>
      </c>
    </row>
    <row r="684" spans="1:5" x14ac:dyDescent="0.25">
      <c r="A684" s="7">
        <v>33861</v>
      </c>
      <c r="B684">
        <v>13.37</v>
      </c>
      <c r="C684">
        <v>13.37</v>
      </c>
      <c r="D684">
        <v>12.51</v>
      </c>
      <c r="E684">
        <v>13</v>
      </c>
    </row>
    <row r="685" spans="1:5" x14ac:dyDescent="0.25">
      <c r="A685" s="7">
        <v>33862</v>
      </c>
      <c r="B685">
        <v>11.53</v>
      </c>
      <c r="C685">
        <v>13.75</v>
      </c>
      <c r="D685">
        <v>11.53</v>
      </c>
      <c r="E685">
        <v>13.63</v>
      </c>
    </row>
    <row r="686" spans="1:5" x14ac:dyDescent="0.25">
      <c r="A686" s="7">
        <v>33863</v>
      </c>
      <c r="B686">
        <v>11.53</v>
      </c>
      <c r="C686">
        <v>14.86</v>
      </c>
      <c r="D686">
        <v>13.52</v>
      </c>
      <c r="E686">
        <v>14.72</v>
      </c>
    </row>
    <row r="687" spans="1:5" x14ac:dyDescent="0.25">
      <c r="A687" s="7">
        <v>33864</v>
      </c>
      <c r="B687">
        <v>13.61</v>
      </c>
      <c r="C687">
        <v>14.41</v>
      </c>
      <c r="D687">
        <v>13.61</v>
      </c>
      <c r="E687">
        <v>14.31</v>
      </c>
    </row>
    <row r="688" spans="1:5" x14ac:dyDescent="0.25">
      <c r="A688" s="7">
        <v>33865</v>
      </c>
      <c r="B688">
        <v>13.61</v>
      </c>
      <c r="C688">
        <v>13.94</v>
      </c>
      <c r="D688">
        <v>12.8</v>
      </c>
      <c r="E688">
        <v>13.74</v>
      </c>
    </row>
    <row r="689" spans="1:5" x14ac:dyDescent="0.25">
      <c r="A689" s="7">
        <v>33868</v>
      </c>
      <c r="B689">
        <v>12.99</v>
      </c>
      <c r="C689">
        <v>13.72</v>
      </c>
      <c r="D689">
        <v>12.96</v>
      </c>
      <c r="E689">
        <v>13.45</v>
      </c>
    </row>
    <row r="690" spans="1:5" x14ac:dyDescent="0.25">
      <c r="A690" s="7">
        <v>33869</v>
      </c>
      <c r="B690">
        <v>13.57</v>
      </c>
      <c r="C690">
        <v>14.1</v>
      </c>
      <c r="D690">
        <v>13.53</v>
      </c>
      <c r="E690">
        <v>13.88</v>
      </c>
    </row>
    <row r="691" spans="1:5" x14ac:dyDescent="0.25">
      <c r="A691" s="7">
        <v>33870</v>
      </c>
      <c r="B691">
        <v>13.72</v>
      </c>
      <c r="C691">
        <v>14.11</v>
      </c>
      <c r="D691">
        <v>13.71</v>
      </c>
      <c r="E691">
        <v>13.83</v>
      </c>
    </row>
    <row r="692" spans="1:5" x14ac:dyDescent="0.25">
      <c r="A692" s="7">
        <v>33871</v>
      </c>
      <c r="B692">
        <v>13.76</v>
      </c>
      <c r="C692">
        <v>13.86</v>
      </c>
      <c r="D692">
        <v>13.42</v>
      </c>
      <c r="E692">
        <v>13.44</v>
      </c>
    </row>
    <row r="693" spans="1:5" x14ac:dyDescent="0.25">
      <c r="A693" s="7">
        <v>33872</v>
      </c>
      <c r="B693">
        <v>13.77</v>
      </c>
      <c r="C693">
        <v>14.98</v>
      </c>
      <c r="D693">
        <v>13.54</v>
      </c>
      <c r="E693">
        <v>14.8</v>
      </c>
    </row>
    <row r="694" spans="1:5" x14ac:dyDescent="0.25">
      <c r="A694" s="7">
        <v>33875</v>
      </c>
      <c r="B694">
        <v>15.42</v>
      </c>
      <c r="C694">
        <v>15.42</v>
      </c>
      <c r="D694">
        <v>15.11</v>
      </c>
      <c r="E694">
        <v>15.19</v>
      </c>
    </row>
    <row r="695" spans="1:5" x14ac:dyDescent="0.25">
      <c r="A695" s="7">
        <v>33876</v>
      </c>
      <c r="B695">
        <v>15.23</v>
      </c>
      <c r="C695">
        <v>15.36</v>
      </c>
      <c r="D695">
        <v>14.87</v>
      </c>
      <c r="E695">
        <v>14.97</v>
      </c>
    </row>
    <row r="696" spans="1:5" x14ac:dyDescent="0.25">
      <c r="A696" s="7">
        <v>33877</v>
      </c>
      <c r="B696">
        <v>13.96</v>
      </c>
      <c r="C696">
        <v>14.89</v>
      </c>
      <c r="D696">
        <v>13.96</v>
      </c>
      <c r="E696">
        <v>14.28</v>
      </c>
    </row>
    <row r="697" spans="1:5" x14ac:dyDescent="0.25">
      <c r="A697" s="7">
        <v>33878</v>
      </c>
      <c r="B697">
        <v>15.44</v>
      </c>
      <c r="C697">
        <v>16.309999999999999</v>
      </c>
      <c r="D697">
        <v>15.03</v>
      </c>
      <c r="E697">
        <v>16.309999999999999</v>
      </c>
    </row>
    <row r="698" spans="1:5" x14ac:dyDescent="0.25">
      <c r="A698" s="7">
        <v>33879</v>
      </c>
      <c r="B698">
        <v>15.33</v>
      </c>
      <c r="C698">
        <v>17.8</v>
      </c>
      <c r="D698">
        <v>15.32</v>
      </c>
      <c r="E698">
        <v>17.79</v>
      </c>
    </row>
    <row r="699" spans="1:5" x14ac:dyDescent="0.25">
      <c r="A699" s="7">
        <v>33882</v>
      </c>
      <c r="B699">
        <v>19.77</v>
      </c>
      <c r="C699">
        <v>25.13</v>
      </c>
      <c r="D699">
        <v>19.37</v>
      </c>
      <c r="E699">
        <v>20.010000000000002</v>
      </c>
    </row>
    <row r="700" spans="1:5" x14ac:dyDescent="0.25">
      <c r="A700" s="7">
        <v>33883</v>
      </c>
      <c r="B700">
        <v>20.37</v>
      </c>
      <c r="C700">
        <v>20.420000000000002</v>
      </c>
      <c r="D700">
        <v>19.489999999999998</v>
      </c>
      <c r="E700">
        <v>19.95</v>
      </c>
    </row>
    <row r="701" spans="1:5" x14ac:dyDescent="0.25">
      <c r="A701" s="7">
        <v>33884</v>
      </c>
      <c r="B701">
        <v>19.07</v>
      </c>
      <c r="C701">
        <v>21.08</v>
      </c>
      <c r="D701">
        <v>18.899999999999999</v>
      </c>
      <c r="E701">
        <v>21.02</v>
      </c>
    </row>
    <row r="702" spans="1:5" x14ac:dyDescent="0.25">
      <c r="A702" s="7">
        <v>33885</v>
      </c>
      <c r="B702">
        <v>19.57</v>
      </c>
      <c r="C702">
        <v>19.940000000000001</v>
      </c>
      <c r="D702">
        <v>18.95</v>
      </c>
      <c r="E702">
        <v>19.260000000000002</v>
      </c>
    </row>
    <row r="703" spans="1:5" x14ac:dyDescent="0.25">
      <c r="A703" s="7">
        <v>33886</v>
      </c>
      <c r="B703">
        <v>19.57</v>
      </c>
      <c r="C703">
        <v>21</v>
      </c>
      <c r="D703">
        <v>19.670000000000002</v>
      </c>
      <c r="E703">
        <v>20.51</v>
      </c>
    </row>
    <row r="704" spans="1:5" x14ac:dyDescent="0.25">
      <c r="A704" s="7">
        <v>33889</v>
      </c>
      <c r="B704">
        <v>20.61</v>
      </c>
      <c r="C704">
        <v>20.62</v>
      </c>
      <c r="D704">
        <v>19.48</v>
      </c>
      <c r="E704">
        <v>19.489999999999998</v>
      </c>
    </row>
    <row r="705" spans="1:5" x14ac:dyDescent="0.25">
      <c r="A705" s="7">
        <v>33890</v>
      </c>
      <c r="B705">
        <v>16.84</v>
      </c>
      <c r="C705">
        <v>18.440000000000001</v>
      </c>
      <c r="D705">
        <v>16.149999999999999</v>
      </c>
      <c r="E705">
        <v>17.899999999999999</v>
      </c>
    </row>
    <row r="706" spans="1:5" x14ac:dyDescent="0.25">
      <c r="A706" s="7">
        <v>33891</v>
      </c>
      <c r="B706">
        <v>15.77</v>
      </c>
      <c r="C706">
        <v>18.52</v>
      </c>
      <c r="D706">
        <v>15.58</v>
      </c>
      <c r="E706">
        <v>18.420000000000002</v>
      </c>
    </row>
    <row r="707" spans="1:5" x14ac:dyDescent="0.25">
      <c r="A707" s="7">
        <v>33892</v>
      </c>
      <c r="B707">
        <v>18.11</v>
      </c>
      <c r="C707">
        <v>18.149999999999999</v>
      </c>
      <c r="D707">
        <v>16.91</v>
      </c>
      <c r="E707">
        <v>17.11</v>
      </c>
    </row>
    <row r="708" spans="1:5" x14ac:dyDescent="0.25">
      <c r="A708" s="7">
        <v>33893</v>
      </c>
      <c r="B708">
        <v>15.8</v>
      </c>
      <c r="C708">
        <v>17.670000000000002</v>
      </c>
      <c r="D708">
        <v>15.47</v>
      </c>
      <c r="E708">
        <v>17.010000000000002</v>
      </c>
    </row>
    <row r="709" spans="1:5" x14ac:dyDescent="0.25">
      <c r="A709" s="7">
        <v>33896</v>
      </c>
      <c r="B709">
        <v>16.89</v>
      </c>
      <c r="C709">
        <v>17.350000000000001</v>
      </c>
      <c r="D709">
        <v>16.43</v>
      </c>
      <c r="E709">
        <v>17.309999999999999</v>
      </c>
    </row>
    <row r="710" spans="1:5" x14ac:dyDescent="0.25">
      <c r="A710" s="7">
        <v>33897</v>
      </c>
      <c r="B710">
        <v>16</v>
      </c>
      <c r="C710">
        <v>17.100000000000001</v>
      </c>
      <c r="D710">
        <v>15.74</v>
      </c>
      <c r="E710">
        <v>16.87</v>
      </c>
    </row>
    <row r="711" spans="1:5" x14ac:dyDescent="0.25">
      <c r="A711" s="7">
        <v>33898</v>
      </c>
      <c r="B711">
        <v>17.079999999999998</v>
      </c>
      <c r="C711">
        <v>17.079999999999998</v>
      </c>
      <c r="D711">
        <v>16.62</v>
      </c>
      <c r="E711">
        <v>16.62</v>
      </c>
    </row>
    <row r="712" spans="1:5" x14ac:dyDescent="0.25">
      <c r="A712" s="7">
        <v>33899</v>
      </c>
      <c r="B712">
        <v>15.83</v>
      </c>
      <c r="C712">
        <v>16.239999999999998</v>
      </c>
      <c r="D712">
        <v>15.72</v>
      </c>
      <c r="E712">
        <v>15.84</v>
      </c>
    </row>
    <row r="713" spans="1:5" x14ac:dyDescent="0.25">
      <c r="A713" s="7">
        <v>33900</v>
      </c>
      <c r="B713">
        <v>17.11</v>
      </c>
      <c r="C713">
        <v>17.21</v>
      </c>
      <c r="D713">
        <v>16.46</v>
      </c>
      <c r="E713">
        <v>16.46</v>
      </c>
    </row>
    <row r="714" spans="1:5" x14ac:dyDescent="0.25">
      <c r="A714" s="7">
        <v>33903</v>
      </c>
      <c r="B714">
        <v>16.93</v>
      </c>
      <c r="C714">
        <v>17.32</v>
      </c>
      <c r="D714">
        <v>16.309999999999999</v>
      </c>
      <c r="E714">
        <v>16.32</v>
      </c>
    </row>
    <row r="715" spans="1:5" x14ac:dyDescent="0.25">
      <c r="A715" s="7">
        <v>33904</v>
      </c>
      <c r="B715">
        <v>16.329999999999998</v>
      </c>
      <c r="C715">
        <v>16.75</v>
      </c>
      <c r="D715">
        <v>16.13</v>
      </c>
      <c r="E715">
        <v>16.239999999999998</v>
      </c>
    </row>
    <row r="716" spans="1:5" x14ac:dyDescent="0.25">
      <c r="A716" s="7">
        <v>33905</v>
      </c>
      <c r="B716">
        <v>16.329999999999998</v>
      </c>
      <c r="C716">
        <v>16.66</v>
      </c>
      <c r="D716">
        <v>15.81</v>
      </c>
      <c r="E716">
        <v>15.95</v>
      </c>
    </row>
    <row r="717" spans="1:5" x14ac:dyDescent="0.25">
      <c r="A717" s="7">
        <v>33906</v>
      </c>
      <c r="B717">
        <v>15.68</v>
      </c>
      <c r="C717">
        <v>15.83</v>
      </c>
      <c r="D717">
        <v>15.39</v>
      </c>
      <c r="E717">
        <v>15.47</v>
      </c>
    </row>
    <row r="718" spans="1:5" x14ac:dyDescent="0.25">
      <c r="A718" s="7">
        <v>33907</v>
      </c>
      <c r="B718">
        <v>15.9</v>
      </c>
      <c r="C718">
        <v>16.600000000000001</v>
      </c>
      <c r="D718">
        <v>15.57</v>
      </c>
      <c r="E718">
        <v>16.149999999999999</v>
      </c>
    </row>
    <row r="719" spans="1:5" x14ac:dyDescent="0.25">
      <c r="A719" s="7">
        <v>33910</v>
      </c>
      <c r="B719">
        <v>17.02</v>
      </c>
      <c r="C719">
        <v>17.13</v>
      </c>
      <c r="D719">
        <v>16.57</v>
      </c>
      <c r="E719">
        <v>16.670000000000002</v>
      </c>
    </row>
    <row r="720" spans="1:5" x14ac:dyDescent="0.25">
      <c r="A720" s="7">
        <v>33911</v>
      </c>
      <c r="B720">
        <v>16.010000000000002</v>
      </c>
      <c r="C720">
        <v>17.920000000000002</v>
      </c>
      <c r="D720">
        <v>15.96</v>
      </c>
      <c r="E720">
        <v>17.329999999999998</v>
      </c>
    </row>
    <row r="721" spans="1:5" x14ac:dyDescent="0.25">
      <c r="A721" s="7">
        <v>33912</v>
      </c>
      <c r="B721">
        <v>16.329999999999998</v>
      </c>
      <c r="C721">
        <v>16.87</v>
      </c>
      <c r="D721">
        <v>16.170000000000002</v>
      </c>
      <c r="E721">
        <v>16.28</v>
      </c>
    </row>
    <row r="722" spans="1:5" x14ac:dyDescent="0.25">
      <c r="A722" s="7">
        <v>33913</v>
      </c>
      <c r="B722">
        <v>16.100000000000001</v>
      </c>
      <c r="C722">
        <v>16.100000000000001</v>
      </c>
      <c r="D722">
        <v>15.35</v>
      </c>
      <c r="E722">
        <v>15.38</v>
      </c>
    </row>
    <row r="723" spans="1:5" x14ac:dyDescent="0.25">
      <c r="A723" s="7">
        <v>33914</v>
      </c>
      <c r="B723">
        <v>15.66</v>
      </c>
      <c r="C723">
        <v>15.68</v>
      </c>
      <c r="D723">
        <v>14.65</v>
      </c>
      <c r="E723">
        <v>14.69</v>
      </c>
    </row>
    <row r="724" spans="1:5" x14ac:dyDescent="0.25">
      <c r="A724" s="7">
        <v>33917</v>
      </c>
      <c r="B724">
        <v>15.66</v>
      </c>
      <c r="C724">
        <v>15.14</v>
      </c>
      <c r="D724">
        <v>14.06</v>
      </c>
      <c r="E724">
        <v>14.23</v>
      </c>
    </row>
    <row r="725" spans="1:5" x14ac:dyDescent="0.25">
      <c r="A725" s="7">
        <v>33918</v>
      </c>
      <c r="B725">
        <v>14.51</v>
      </c>
      <c r="C725">
        <v>14.71</v>
      </c>
      <c r="D725">
        <v>14.27</v>
      </c>
      <c r="E725">
        <v>14.37</v>
      </c>
    </row>
    <row r="726" spans="1:5" x14ac:dyDescent="0.25">
      <c r="A726" s="7">
        <v>33919</v>
      </c>
      <c r="B726">
        <v>14.6</v>
      </c>
      <c r="C726">
        <v>15.02</v>
      </c>
      <c r="D726">
        <v>13.99</v>
      </c>
      <c r="E726">
        <v>13.99</v>
      </c>
    </row>
    <row r="727" spans="1:5" x14ac:dyDescent="0.25">
      <c r="A727" s="7">
        <v>33920</v>
      </c>
      <c r="B727">
        <v>16.36</v>
      </c>
      <c r="C727">
        <v>16.36</v>
      </c>
      <c r="D727">
        <v>14.32</v>
      </c>
      <c r="E727">
        <v>14.37</v>
      </c>
    </row>
    <row r="728" spans="1:5" x14ac:dyDescent="0.25">
      <c r="A728" s="7">
        <v>33921</v>
      </c>
      <c r="B728">
        <v>14.8</v>
      </c>
      <c r="C728">
        <v>14.86</v>
      </c>
      <c r="D728">
        <v>14.03</v>
      </c>
      <c r="E728">
        <v>14.61</v>
      </c>
    </row>
    <row r="729" spans="1:5" x14ac:dyDescent="0.25">
      <c r="A729" s="7">
        <v>33924</v>
      </c>
      <c r="B729">
        <v>14.68</v>
      </c>
      <c r="C729">
        <v>14.89</v>
      </c>
      <c r="D729">
        <v>14.64</v>
      </c>
      <c r="E729">
        <v>14.86</v>
      </c>
    </row>
    <row r="730" spans="1:5" x14ac:dyDescent="0.25">
      <c r="A730" s="7">
        <v>33925</v>
      </c>
      <c r="B730">
        <v>15.74</v>
      </c>
      <c r="C730">
        <v>15.85</v>
      </c>
      <c r="D730">
        <v>14.44</v>
      </c>
      <c r="E730">
        <v>15.01</v>
      </c>
    </row>
    <row r="731" spans="1:5" x14ac:dyDescent="0.25">
      <c r="A731" s="7">
        <v>33926</v>
      </c>
      <c r="B731">
        <v>14.98</v>
      </c>
      <c r="C731">
        <v>14.98</v>
      </c>
      <c r="D731">
        <v>14.18</v>
      </c>
      <c r="E731">
        <v>14.55</v>
      </c>
    </row>
    <row r="732" spans="1:5" x14ac:dyDescent="0.25">
      <c r="A732" s="7">
        <v>33927</v>
      </c>
      <c r="B732">
        <v>14.98</v>
      </c>
      <c r="C732">
        <v>15.1</v>
      </c>
      <c r="D732">
        <v>14.14</v>
      </c>
      <c r="E732">
        <v>14.33</v>
      </c>
    </row>
    <row r="733" spans="1:5" x14ac:dyDescent="0.25">
      <c r="A733" s="7">
        <v>33928</v>
      </c>
      <c r="B733">
        <v>14.98</v>
      </c>
      <c r="C733">
        <v>14.2</v>
      </c>
      <c r="D733">
        <v>13.44</v>
      </c>
      <c r="E733">
        <v>13.67</v>
      </c>
    </row>
    <row r="734" spans="1:5" x14ac:dyDescent="0.25">
      <c r="A734" s="7">
        <v>33931</v>
      </c>
      <c r="B734">
        <v>12.93</v>
      </c>
      <c r="C734">
        <v>13.95</v>
      </c>
      <c r="D734">
        <v>12.89</v>
      </c>
      <c r="E734">
        <v>13.4</v>
      </c>
    </row>
    <row r="735" spans="1:5" x14ac:dyDescent="0.25">
      <c r="A735" s="7">
        <v>33932</v>
      </c>
      <c r="B735">
        <v>12.54</v>
      </c>
      <c r="C735">
        <v>13.37</v>
      </c>
      <c r="D735">
        <v>12.46</v>
      </c>
      <c r="E735">
        <v>12.66</v>
      </c>
    </row>
    <row r="736" spans="1:5" x14ac:dyDescent="0.25">
      <c r="A736" s="7">
        <v>33933</v>
      </c>
      <c r="B736">
        <v>12.48</v>
      </c>
      <c r="C736">
        <v>12.95</v>
      </c>
      <c r="D736">
        <v>12.48</v>
      </c>
      <c r="E736">
        <v>12.5</v>
      </c>
    </row>
    <row r="737" spans="1:5" x14ac:dyDescent="0.25">
      <c r="A737" s="7">
        <v>33935</v>
      </c>
      <c r="B737">
        <v>11.63</v>
      </c>
      <c r="C737">
        <v>12.67</v>
      </c>
      <c r="D737">
        <v>11.52</v>
      </c>
      <c r="E737">
        <v>12.58</v>
      </c>
    </row>
    <row r="738" spans="1:5" x14ac:dyDescent="0.25">
      <c r="A738" s="7">
        <v>33938</v>
      </c>
      <c r="B738">
        <v>11.38</v>
      </c>
      <c r="C738">
        <v>13.67</v>
      </c>
      <c r="D738">
        <v>11.38</v>
      </c>
      <c r="E738">
        <v>13.01</v>
      </c>
    </row>
    <row r="739" spans="1:5" x14ac:dyDescent="0.25">
      <c r="A739" s="7">
        <v>33939</v>
      </c>
      <c r="B739">
        <v>12.94</v>
      </c>
      <c r="C739">
        <v>13.89</v>
      </c>
      <c r="D739">
        <v>12.76</v>
      </c>
      <c r="E739">
        <v>12.8</v>
      </c>
    </row>
    <row r="740" spans="1:5" x14ac:dyDescent="0.25">
      <c r="A740" s="7">
        <v>33940</v>
      </c>
      <c r="B740">
        <v>12.06</v>
      </c>
      <c r="C740">
        <v>13.49</v>
      </c>
      <c r="D740">
        <v>11.99</v>
      </c>
      <c r="E740">
        <v>12.56</v>
      </c>
    </row>
    <row r="741" spans="1:5" x14ac:dyDescent="0.25">
      <c r="A741" s="7">
        <v>33941</v>
      </c>
      <c r="B741">
        <v>12.09</v>
      </c>
      <c r="C741">
        <v>12.78</v>
      </c>
      <c r="D741">
        <v>11.84</v>
      </c>
      <c r="E741">
        <v>12.03</v>
      </c>
    </row>
    <row r="742" spans="1:5" x14ac:dyDescent="0.25">
      <c r="A742" s="7">
        <v>33942</v>
      </c>
      <c r="B742">
        <v>11.69</v>
      </c>
      <c r="C742">
        <v>12.46</v>
      </c>
      <c r="D742">
        <v>11.54</v>
      </c>
      <c r="E742">
        <v>11.81</v>
      </c>
    </row>
    <row r="743" spans="1:5" x14ac:dyDescent="0.25">
      <c r="A743" s="7">
        <v>33945</v>
      </c>
      <c r="B743">
        <v>12</v>
      </c>
      <c r="C743">
        <v>12.61</v>
      </c>
      <c r="D743">
        <v>11.7</v>
      </c>
      <c r="E743">
        <v>12</v>
      </c>
    </row>
    <row r="744" spans="1:5" x14ac:dyDescent="0.25">
      <c r="A744" s="7">
        <v>33946</v>
      </c>
      <c r="B744">
        <v>10.29</v>
      </c>
      <c r="C744">
        <v>12.38</v>
      </c>
      <c r="D744">
        <v>10.29</v>
      </c>
      <c r="E744">
        <v>11.73</v>
      </c>
    </row>
    <row r="745" spans="1:5" x14ac:dyDescent="0.25">
      <c r="A745" s="7">
        <v>33947</v>
      </c>
      <c r="B745">
        <v>10.29</v>
      </c>
      <c r="C745">
        <v>13.34</v>
      </c>
      <c r="D745">
        <v>10.93</v>
      </c>
      <c r="E745">
        <v>12.58</v>
      </c>
    </row>
    <row r="746" spans="1:5" x14ac:dyDescent="0.25">
      <c r="A746" s="7">
        <v>33948</v>
      </c>
      <c r="B746">
        <v>12.36</v>
      </c>
      <c r="C746">
        <v>13.37</v>
      </c>
      <c r="D746">
        <v>12.26</v>
      </c>
      <c r="E746">
        <v>12.75</v>
      </c>
    </row>
    <row r="747" spans="1:5" x14ac:dyDescent="0.25">
      <c r="A747" s="7">
        <v>33949</v>
      </c>
      <c r="B747">
        <v>12.36</v>
      </c>
      <c r="C747">
        <v>13.52</v>
      </c>
      <c r="D747">
        <v>11.01</v>
      </c>
      <c r="E747">
        <v>12.34</v>
      </c>
    </row>
    <row r="748" spans="1:5" x14ac:dyDescent="0.25">
      <c r="A748" s="7">
        <v>33952</v>
      </c>
      <c r="B748">
        <v>12.61</v>
      </c>
      <c r="C748">
        <v>12.83</v>
      </c>
      <c r="D748">
        <v>12.36</v>
      </c>
      <c r="E748">
        <v>12.66</v>
      </c>
    </row>
    <row r="749" spans="1:5" x14ac:dyDescent="0.25">
      <c r="A749" s="7">
        <v>33953</v>
      </c>
      <c r="B749">
        <v>12.61</v>
      </c>
      <c r="C749">
        <v>12.92</v>
      </c>
      <c r="D749">
        <v>12.37</v>
      </c>
      <c r="E749">
        <v>12.41</v>
      </c>
    </row>
    <row r="750" spans="1:5" x14ac:dyDescent="0.25">
      <c r="A750" s="7">
        <v>33954</v>
      </c>
      <c r="B750">
        <v>12.61</v>
      </c>
      <c r="C750">
        <v>12.88</v>
      </c>
      <c r="D750">
        <v>12.15</v>
      </c>
      <c r="E750">
        <v>12.58</v>
      </c>
    </row>
    <row r="751" spans="1:5" x14ac:dyDescent="0.25">
      <c r="A751" s="7">
        <v>33955</v>
      </c>
      <c r="B751">
        <v>12.03</v>
      </c>
      <c r="C751">
        <v>12.6</v>
      </c>
      <c r="D751">
        <v>11.86</v>
      </c>
      <c r="E751">
        <v>12.14</v>
      </c>
    </row>
    <row r="752" spans="1:5" x14ac:dyDescent="0.25">
      <c r="A752" s="7">
        <v>33956</v>
      </c>
      <c r="B752">
        <v>12.03</v>
      </c>
      <c r="C752">
        <v>12.58</v>
      </c>
      <c r="D752">
        <v>10.64</v>
      </c>
      <c r="E752">
        <v>11.66</v>
      </c>
    </row>
    <row r="753" spans="1:5" x14ac:dyDescent="0.25">
      <c r="A753" s="7">
        <v>33959</v>
      </c>
      <c r="B753">
        <v>12.03</v>
      </c>
      <c r="C753">
        <v>11.97</v>
      </c>
      <c r="D753">
        <v>11.2</v>
      </c>
      <c r="E753">
        <v>11.65</v>
      </c>
    </row>
    <row r="754" spans="1:5" x14ac:dyDescent="0.25">
      <c r="A754" s="7">
        <v>33960</v>
      </c>
      <c r="B754">
        <v>10.57</v>
      </c>
      <c r="C754">
        <v>12.81</v>
      </c>
      <c r="D754">
        <v>10.36</v>
      </c>
      <c r="E754">
        <v>11.75</v>
      </c>
    </row>
    <row r="755" spans="1:5" x14ac:dyDescent="0.25">
      <c r="A755" s="7">
        <v>33961</v>
      </c>
      <c r="B755">
        <v>10.57</v>
      </c>
      <c r="C755">
        <v>11.9</v>
      </c>
      <c r="D755">
        <v>11.27</v>
      </c>
      <c r="E755">
        <v>11.51</v>
      </c>
    </row>
    <row r="756" spans="1:5" x14ac:dyDescent="0.25">
      <c r="A756" s="7">
        <v>33962</v>
      </c>
      <c r="B756">
        <v>11.5</v>
      </c>
      <c r="C756">
        <v>11.99</v>
      </c>
      <c r="D756">
        <v>11.3</v>
      </c>
      <c r="E756">
        <v>11.57</v>
      </c>
    </row>
    <row r="757" spans="1:5" x14ac:dyDescent="0.25">
      <c r="A757" s="7">
        <v>33966</v>
      </c>
      <c r="B757">
        <v>12.67</v>
      </c>
      <c r="C757">
        <v>12.85</v>
      </c>
      <c r="D757">
        <v>12.11</v>
      </c>
      <c r="E757">
        <v>12.22</v>
      </c>
    </row>
    <row r="758" spans="1:5" x14ac:dyDescent="0.25">
      <c r="A758" s="7">
        <v>33967</v>
      </c>
      <c r="B758">
        <v>12.27</v>
      </c>
      <c r="C758">
        <v>12.84</v>
      </c>
      <c r="D758">
        <v>11.72</v>
      </c>
      <c r="E758">
        <v>12.29</v>
      </c>
    </row>
    <row r="759" spans="1:5" x14ac:dyDescent="0.25">
      <c r="A759" s="7">
        <v>33968</v>
      </c>
      <c r="B759">
        <v>12.14</v>
      </c>
      <c r="C759">
        <v>13.6</v>
      </c>
      <c r="D759">
        <v>12.14</v>
      </c>
      <c r="E759">
        <v>12.6</v>
      </c>
    </row>
    <row r="760" spans="1:5" x14ac:dyDescent="0.25">
      <c r="A760" s="7">
        <v>33969</v>
      </c>
      <c r="B760">
        <v>11.87</v>
      </c>
      <c r="C760">
        <v>13.05</v>
      </c>
      <c r="D760">
        <v>11.75</v>
      </c>
      <c r="E760">
        <v>12.57</v>
      </c>
    </row>
    <row r="761" spans="1:5" x14ac:dyDescent="0.25">
      <c r="A761" s="7">
        <v>33973</v>
      </c>
      <c r="B761">
        <v>12.96</v>
      </c>
      <c r="C761">
        <v>13.92</v>
      </c>
      <c r="D761">
        <v>12.91</v>
      </c>
      <c r="E761">
        <v>13.36</v>
      </c>
    </row>
    <row r="762" spans="1:5" x14ac:dyDescent="0.25">
      <c r="A762" s="7">
        <v>33974</v>
      </c>
      <c r="B762">
        <v>12.99</v>
      </c>
      <c r="C762">
        <v>14.08</v>
      </c>
      <c r="D762">
        <v>12.92</v>
      </c>
      <c r="E762">
        <v>13.35</v>
      </c>
    </row>
    <row r="763" spans="1:5" x14ac:dyDescent="0.25">
      <c r="A763" s="7">
        <v>33975</v>
      </c>
      <c r="B763">
        <v>12.88</v>
      </c>
      <c r="C763">
        <v>14.17</v>
      </c>
      <c r="D763">
        <v>11.86</v>
      </c>
      <c r="E763">
        <v>13.37</v>
      </c>
    </row>
    <row r="764" spans="1:5" x14ac:dyDescent="0.25">
      <c r="A764" s="7">
        <v>33976</v>
      </c>
      <c r="B764">
        <v>12.9</v>
      </c>
      <c r="C764">
        <v>15.06</v>
      </c>
      <c r="D764">
        <v>12.65</v>
      </c>
      <c r="E764">
        <v>14.72</v>
      </c>
    </row>
    <row r="765" spans="1:5" x14ac:dyDescent="0.25">
      <c r="A765" s="7">
        <v>33977</v>
      </c>
      <c r="B765">
        <v>13.75</v>
      </c>
      <c r="C765">
        <v>14.39</v>
      </c>
      <c r="D765">
        <v>13.61</v>
      </c>
      <c r="E765">
        <v>13.77</v>
      </c>
    </row>
    <row r="766" spans="1:5" x14ac:dyDescent="0.25">
      <c r="A766" s="7">
        <v>33980</v>
      </c>
      <c r="B766">
        <v>13.27</v>
      </c>
      <c r="C766">
        <v>13.57</v>
      </c>
      <c r="D766">
        <v>12.43</v>
      </c>
      <c r="E766">
        <v>12.86</v>
      </c>
    </row>
    <row r="767" spans="1:5" x14ac:dyDescent="0.25">
      <c r="A767" s="7">
        <v>33981</v>
      </c>
      <c r="B767">
        <v>11.82</v>
      </c>
      <c r="C767">
        <v>13.87</v>
      </c>
      <c r="D767">
        <v>11.74</v>
      </c>
      <c r="E767">
        <v>12.78</v>
      </c>
    </row>
    <row r="768" spans="1:5" x14ac:dyDescent="0.25">
      <c r="A768" s="7">
        <v>33982</v>
      </c>
      <c r="B768">
        <v>13.02</v>
      </c>
      <c r="C768">
        <v>13.02</v>
      </c>
      <c r="D768">
        <v>12.15</v>
      </c>
      <c r="E768">
        <v>12.42</v>
      </c>
    </row>
    <row r="769" spans="1:5" x14ac:dyDescent="0.25">
      <c r="A769" s="7">
        <v>33983</v>
      </c>
      <c r="B769">
        <v>12.29</v>
      </c>
      <c r="C769">
        <v>12.33</v>
      </c>
      <c r="D769">
        <v>11.93</v>
      </c>
      <c r="E769">
        <v>11.99</v>
      </c>
    </row>
    <row r="770" spans="1:5" x14ac:dyDescent="0.25">
      <c r="A770" s="7">
        <v>33984</v>
      </c>
      <c r="B770">
        <v>11.9</v>
      </c>
      <c r="C770">
        <v>11.96</v>
      </c>
      <c r="D770">
        <v>11.25</v>
      </c>
      <c r="E770">
        <v>11.57</v>
      </c>
    </row>
    <row r="771" spans="1:5" x14ac:dyDescent="0.25">
      <c r="A771" s="7">
        <v>33987</v>
      </c>
      <c r="B771">
        <v>12.15</v>
      </c>
      <c r="C771">
        <v>12.17</v>
      </c>
      <c r="D771">
        <v>11.49</v>
      </c>
      <c r="E771">
        <v>11.49</v>
      </c>
    </row>
    <row r="772" spans="1:5" x14ac:dyDescent="0.25">
      <c r="A772" s="7">
        <v>33988</v>
      </c>
      <c r="B772">
        <v>11.64</v>
      </c>
      <c r="C772">
        <v>12.17</v>
      </c>
      <c r="D772">
        <v>11.62</v>
      </c>
      <c r="E772">
        <v>12.06</v>
      </c>
    </row>
    <row r="773" spans="1:5" x14ac:dyDescent="0.25">
      <c r="A773" s="7">
        <v>33989</v>
      </c>
      <c r="B773">
        <v>12.21</v>
      </c>
      <c r="C773">
        <v>12.34</v>
      </c>
      <c r="D773">
        <v>11.85</v>
      </c>
      <c r="E773">
        <v>12.15</v>
      </c>
    </row>
    <row r="774" spans="1:5" x14ac:dyDescent="0.25">
      <c r="A774" s="7">
        <v>33990</v>
      </c>
      <c r="B774">
        <v>12.41</v>
      </c>
      <c r="C774">
        <v>12.45</v>
      </c>
      <c r="D774">
        <v>11.69</v>
      </c>
      <c r="E774">
        <v>11.69</v>
      </c>
    </row>
    <row r="775" spans="1:5" x14ac:dyDescent="0.25">
      <c r="A775" s="7">
        <v>33991</v>
      </c>
      <c r="B775">
        <v>11.63</v>
      </c>
      <c r="C775">
        <v>11.74</v>
      </c>
      <c r="D775">
        <v>11.22</v>
      </c>
      <c r="E775">
        <v>11.3</v>
      </c>
    </row>
    <row r="776" spans="1:5" x14ac:dyDescent="0.25">
      <c r="A776" s="7">
        <v>33994</v>
      </c>
      <c r="B776">
        <v>11.42</v>
      </c>
      <c r="C776">
        <v>11.65</v>
      </c>
      <c r="D776">
        <v>11.26</v>
      </c>
      <c r="E776">
        <v>11.38</v>
      </c>
    </row>
    <row r="777" spans="1:5" x14ac:dyDescent="0.25">
      <c r="A777" s="7">
        <v>33995</v>
      </c>
      <c r="B777">
        <v>11.08</v>
      </c>
      <c r="C777">
        <v>11.5</v>
      </c>
      <c r="D777">
        <v>10.98</v>
      </c>
      <c r="E777">
        <v>11.45</v>
      </c>
    </row>
    <row r="778" spans="1:5" x14ac:dyDescent="0.25">
      <c r="A778" s="7">
        <v>33996</v>
      </c>
      <c r="B778">
        <v>11.66</v>
      </c>
      <c r="C778">
        <v>12.61</v>
      </c>
      <c r="D778">
        <v>11.44</v>
      </c>
      <c r="E778">
        <v>12.01</v>
      </c>
    </row>
    <row r="779" spans="1:5" x14ac:dyDescent="0.25">
      <c r="A779" s="7">
        <v>33997</v>
      </c>
      <c r="B779">
        <v>12.08</v>
      </c>
      <c r="C779">
        <v>12.46</v>
      </c>
      <c r="D779">
        <v>11.9</v>
      </c>
      <c r="E779">
        <v>12.04</v>
      </c>
    </row>
    <row r="780" spans="1:5" x14ac:dyDescent="0.25">
      <c r="A780" s="7">
        <v>33998</v>
      </c>
      <c r="B780">
        <v>12.49</v>
      </c>
      <c r="C780">
        <v>13.16</v>
      </c>
      <c r="D780">
        <v>12.42</v>
      </c>
      <c r="E780">
        <v>12.42</v>
      </c>
    </row>
    <row r="781" spans="1:5" x14ac:dyDescent="0.25">
      <c r="A781" s="7">
        <v>34001</v>
      </c>
      <c r="B781">
        <v>12.51</v>
      </c>
      <c r="C781">
        <v>12.92</v>
      </c>
      <c r="D781">
        <v>12.18</v>
      </c>
      <c r="E781">
        <v>12.33</v>
      </c>
    </row>
    <row r="782" spans="1:5" x14ac:dyDescent="0.25">
      <c r="A782" s="7">
        <v>34002</v>
      </c>
      <c r="B782">
        <v>12.47</v>
      </c>
      <c r="C782">
        <v>12.89</v>
      </c>
      <c r="D782">
        <v>12.22</v>
      </c>
      <c r="E782">
        <v>12.25</v>
      </c>
    </row>
    <row r="783" spans="1:5" x14ac:dyDescent="0.25">
      <c r="A783" s="7">
        <v>34003</v>
      </c>
      <c r="B783">
        <v>11.98</v>
      </c>
      <c r="C783">
        <v>12.34</v>
      </c>
      <c r="D783">
        <v>11.79</v>
      </c>
      <c r="E783">
        <v>12.12</v>
      </c>
    </row>
    <row r="784" spans="1:5" x14ac:dyDescent="0.25">
      <c r="A784" s="7">
        <v>34004</v>
      </c>
      <c r="B784">
        <v>11.86</v>
      </c>
      <c r="C784">
        <v>12.84</v>
      </c>
      <c r="D784">
        <v>11.69</v>
      </c>
      <c r="E784">
        <v>12.29</v>
      </c>
    </row>
    <row r="785" spans="1:5" x14ac:dyDescent="0.25">
      <c r="A785" s="7">
        <v>34005</v>
      </c>
      <c r="B785">
        <v>12.56</v>
      </c>
      <c r="C785">
        <v>13.45</v>
      </c>
      <c r="D785">
        <v>12.49</v>
      </c>
      <c r="E785">
        <v>12.9</v>
      </c>
    </row>
    <row r="786" spans="1:5" x14ac:dyDescent="0.25">
      <c r="A786" s="7">
        <v>34008</v>
      </c>
      <c r="B786">
        <v>13.15</v>
      </c>
      <c r="C786">
        <v>13.94</v>
      </c>
      <c r="D786">
        <v>12.2</v>
      </c>
      <c r="E786">
        <v>13.22</v>
      </c>
    </row>
    <row r="787" spans="1:5" x14ac:dyDescent="0.25">
      <c r="A787" s="7">
        <v>34009</v>
      </c>
      <c r="B787">
        <v>13.63</v>
      </c>
      <c r="C787">
        <v>13.76</v>
      </c>
      <c r="D787">
        <v>13.43</v>
      </c>
      <c r="E787">
        <v>13.48</v>
      </c>
    </row>
    <row r="788" spans="1:5" x14ac:dyDescent="0.25">
      <c r="A788" s="7">
        <v>34010</v>
      </c>
      <c r="B788">
        <v>13.58</v>
      </c>
      <c r="C788">
        <v>14.26</v>
      </c>
      <c r="D788">
        <v>13</v>
      </c>
      <c r="E788">
        <v>13.43</v>
      </c>
    </row>
    <row r="789" spans="1:5" x14ac:dyDescent="0.25">
      <c r="A789" s="7">
        <v>34011</v>
      </c>
      <c r="B789">
        <v>13.05</v>
      </c>
      <c r="C789">
        <v>13.65</v>
      </c>
      <c r="D789">
        <v>12.63</v>
      </c>
      <c r="E789">
        <v>12.69</v>
      </c>
    </row>
    <row r="790" spans="1:5" x14ac:dyDescent="0.25">
      <c r="A790" s="7">
        <v>34012</v>
      </c>
      <c r="B790">
        <v>13.58</v>
      </c>
      <c r="C790">
        <v>13.66</v>
      </c>
      <c r="D790">
        <v>12.32</v>
      </c>
      <c r="E790">
        <v>12.38</v>
      </c>
    </row>
    <row r="791" spans="1:5" x14ac:dyDescent="0.25">
      <c r="A791" s="7">
        <v>34016</v>
      </c>
      <c r="B791">
        <v>13.44</v>
      </c>
      <c r="C791">
        <v>16.45</v>
      </c>
      <c r="D791">
        <v>13.35</v>
      </c>
      <c r="E791">
        <v>15.76</v>
      </c>
    </row>
    <row r="792" spans="1:5" x14ac:dyDescent="0.25">
      <c r="A792" s="7">
        <v>34017</v>
      </c>
      <c r="B792">
        <v>15.96</v>
      </c>
      <c r="C792">
        <v>16.34</v>
      </c>
      <c r="D792">
        <v>15.57</v>
      </c>
      <c r="E792">
        <v>15.9</v>
      </c>
    </row>
    <row r="793" spans="1:5" x14ac:dyDescent="0.25">
      <c r="A793" s="7">
        <v>34018</v>
      </c>
      <c r="B793">
        <v>14.69</v>
      </c>
      <c r="C793">
        <v>16.649999999999999</v>
      </c>
      <c r="D793">
        <v>14.32</v>
      </c>
      <c r="E793">
        <v>15.56</v>
      </c>
    </row>
    <row r="794" spans="1:5" x14ac:dyDescent="0.25">
      <c r="A794" s="7">
        <v>34019</v>
      </c>
      <c r="B794">
        <v>15.74</v>
      </c>
      <c r="C794">
        <v>15.74</v>
      </c>
      <c r="D794">
        <v>15</v>
      </c>
      <c r="E794">
        <v>15.02</v>
      </c>
    </row>
    <row r="795" spans="1:5" x14ac:dyDescent="0.25">
      <c r="A795" s="7">
        <v>34022</v>
      </c>
      <c r="B795">
        <v>15.03</v>
      </c>
      <c r="C795">
        <v>15.25</v>
      </c>
      <c r="D795">
        <v>14.34</v>
      </c>
      <c r="E795">
        <v>14.7</v>
      </c>
    </row>
    <row r="796" spans="1:5" x14ac:dyDescent="0.25">
      <c r="A796" s="7">
        <v>34023</v>
      </c>
      <c r="B796">
        <v>15.1</v>
      </c>
      <c r="C796">
        <v>15.43</v>
      </c>
      <c r="D796">
        <v>14.6</v>
      </c>
      <c r="E796">
        <v>15.04</v>
      </c>
    </row>
    <row r="797" spans="1:5" x14ac:dyDescent="0.25">
      <c r="A797" s="7">
        <v>34024</v>
      </c>
      <c r="B797">
        <v>14</v>
      </c>
      <c r="C797">
        <v>15.03</v>
      </c>
      <c r="D797">
        <v>14</v>
      </c>
      <c r="E797">
        <v>14.72</v>
      </c>
    </row>
    <row r="798" spans="1:5" x14ac:dyDescent="0.25">
      <c r="A798" s="7">
        <v>34025</v>
      </c>
      <c r="B798">
        <v>12.99</v>
      </c>
      <c r="C798">
        <v>14.79</v>
      </c>
      <c r="D798">
        <v>12.95</v>
      </c>
      <c r="E798">
        <v>13.76</v>
      </c>
    </row>
    <row r="799" spans="1:5" x14ac:dyDescent="0.25">
      <c r="A799" s="7">
        <v>34026</v>
      </c>
      <c r="B799">
        <v>13.47</v>
      </c>
      <c r="C799">
        <v>13.82</v>
      </c>
      <c r="D799">
        <v>13.12</v>
      </c>
      <c r="E799">
        <v>13.16</v>
      </c>
    </row>
    <row r="800" spans="1:5" x14ac:dyDescent="0.25">
      <c r="A800" s="7">
        <v>34029</v>
      </c>
      <c r="B800">
        <v>13.13</v>
      </c>
      <c r="C800">
        <v>14.11</v>
      </c>
      <c r="D800">
        <v>13.07</v>
      </c>
      <c r="E800">
        <v>13.6</v>
      </c>
    </row>
    <row r="801" spans="1:5" x14ac:dyDescent="0.25">
      <c r="A801" s="7">
        <v>34030</v>
      </c>
      <c r="B801">
        <v>13.76</v>
      </c>
      <c r="C801">
        <v>13.8</v>
      </c>
      <c r="D801">
        <v>12.49</v>
      </c>
      <c r="E801">
        <v>12.49</v>
      </c>
    </row>
    <row r="802" spans="1:5" x14ac:dyDescent="0.25">
      <c r="A802" s="7">
        <v>34031</v>
      </c>
      <c r="B802">
        <v>13.14</v>
      </c>
      <c r="C802">
        <v>13.71</v>
      </c>
      <c r="D802">
        <v>12.93</v>
      </c>
      <c r="E802">
        <v>13.13</v>
      </c>
    </row>
    <row r="803" spans="1:5" x14ac:dyDescent="0.25">
      <c r="A803" s="7">
        <v>34032</v>
      </c>
      <c r="B803">
        <v>12.52</v>
      </c>
      <c r="C803">
        <v>14.02</v>
      </c>
      <c r="D803">
        <v>12.5</v>
      </c>
      <c r="E803">
        <v>13.44</v>
      </c>
    </row>
    <row r="804" spans="1:5" x14ac:dyDescent="0.25">
      <c r="A804" s="7">
        <v>34033</v>
      </c>
      <c r="B804">
        <v>13.2</v>
      </c>
      <c r="C804">
        <v>14.13</v>
      </c>
      <c r="D804">
        <v>12.98</v>
      </c>
      <c r="E804">
        <v>14.08</v>
      </c>
    </row>
    <row r="805" spans="1:5" x14ac:dyDescent="0.25">
      <c r="A805" s="7">
        <v>34036</v>
      </c>
      <c r="B805">
        <v>15</v>
      </c>
      <c r="C805">
        <v>16.3</v>
      </c>
      <c r="D805">
        <v>14.95</v>
      </c>
      <c r="E805">
        <v>16.22</v>
      </c>
    </row>
    <row r="806" spans="1:5" x14ac:dyDescent="0.25">
      <c r="A806" s="7">
        <v>34037</v>
      </c>
      <c r="B806">
        <v>14.02</v>
      </c>
      <c r="C806">
        <v>15.43</v>
      </c>
      <c r="D806">
        <v>13.78</v>
      </c>
      <c r="E806">
        <v>14.17</v>
      </c>
    </row>
    <row r="807" spans="1:5" x14ac:dyDescent="0.25">
      <c r="A807" s="7">
        <v>34038</v>
      </c>
      <c r="B807">
        <v>14.63</v>
      </c>
      <c r="C807">
        <v>14.72</v>
      </c>
      <c r="D807">
        <v>13.85</v>
      </c>
      <c r="E807">
        <v>13.91</v>
      </c>
    </row>
    <row r="808" spans="1:5" x14ac:dyDescent="0.25">
      <c r="A808" s="7">
        <v>34039</v>
      </c>
      <c r="B808">
        <v>13.97</v>
      </c>
      <c r="C808">
        <v>14.27</v>
      </c>
      <c r="D808">
        <v>13.92</v>
      </c>
      <c r="E808">
        <v>14.26</v>
      </c>
    </row>
    <row r="809" spans="1:5" x14ac:dyDescent="0.25">
      <c r="A809" s="7">
        <v>34040</v>
      </c>
      <c r="B809">
        <v>15.6</v>
      </c>
      <c r="C809">
        <v>16.37</v>
      </c>
      <c r="D809">
        <v>14.91</v>
      </c>
      <c r="E809">
        <v>15.66</v>
      </c>
    </row>
    <row r="810" spans="1:5" x14ac:dyDescent="0.25">
      <c r="A810" s="7">
        <v>34043</v>
      </c>
      <c r="B810">
        <v>15.01</v>
      </c>
      <c r="C810">
        <v>15.06</v>
      </c>
      <c r="D810">
        <v>14.63</v>
      </c>
      <c r="E810">
        <v>14.74</v>
      </c>
    </row>
    <row r="811" spans="1:5" x14ac:dyDescent="0.25">
      <c r="A811" s="7">
        <v>34044</v>
      </c>
      <c r="B811">
        <v>13.05</v>
      </c>
      <c r="C811">
        <v>14.68</v>
      </c>
      <c r="D811">
        <v>13.05</v>
      </c>
      <c r="E811">
        <v>14.51</v>
      </c>
    </row>
    <row r="812" spans="1:5" x14ac:dyDescent="0.25">
      <c r="A812" s="7">
        <v>34045</v>
      </c>
      <c r="B812">
        <v>15.06</v>
      </c>
      <c r="C812">
        <v>15.18</v>
      </c>
      <c r="D812">
        <v>14.4</v>
      </c>
      <c r="E812">
        <v>14.53</v>
      </c>
    </row>
    <row r="813" spans="1:5" x14ac:dyDescent="0.25">
      <c r="A813" s="7">
        <v>34046</v>
      </c>
      <c r="B813">
        <v>14.33</v>
      </c>
      <c r="C813">
        <v>15.07</v>
      </c>
      <c r="D813">
        <v>14.17</v>
      </c>
      <c r="E813">
        <v>14.17</v>
      </c>
    </row>
    <row r="814" spans="1:5" x14ac:dyDescent="0.25">
      <c r="A814" s="7">
        <v>34047</v>
      </c>
      <c r="B814">
        <v>14.33</v>
      </c>
      <c r="C814">
        <v>13.89</v>
      </c>
      <c r="D814">
        <v>13.11</v>
      </c>
      <c r="E814">
        <v>13.23</v>
      </c>
    </row>
    <row r="815" spans="1:5" x14ac:dyDescent="0.25">
      <c r="A815" s="7">
        <v>34050</v>
      </c>
      <c r="B815">
        <v>13.97</v>
      </c>
      <c r="C815">
        <v>14.42</v>
      </c>
      <c r="D815">
        <v>13.65</v>
      </c>
      <c r="E815">
        <v>13.66</v>
      </c>
    </row>
    <row r="816" spans="1:5" x14ac:dyDescent="0.25">
      <c r="A816" s="7">
        <v>34051</v>
      </c>
      <c r="B816">
        <v>12.71</v>
      </c>
      <c r="C816">
        <v>13.37</v>
      </c>
      <c r="D816">
        <v>12.69</v>
      </c>
      <c r="E816">
        <v>13.02</v>
      </c>
    </row>
    <row r="817" spans="1:5" x14ac:dyDescent="0.25">
      <c r="A817" s="7">
        <v>34052</v>
      </c>
      <c r="B817">
        <v>12.23</v>
      </c>
      <c r="C817">
        <v>12.89</v>
      </c>
      <c r="D817">
        <v>12.06</v>
      </c>
      <c r="E817">
        <v>12.44</v>
      </c>
    </row>
    <row r="818" spans="1:5" x14ac:dyDescent="0.25">
      <c r="A818" s="7">
        <v>34053</v>
      </c>
      <c r="B818">
        <v>12.71</v>
      </c>
      <c r="C818">
        <v>12.81</v>
      </c>
      <c r="D818">
        <v>12.04</v>
      </c>
      <c r="E818">
        <v>12.08</v>
      </c>
    </row>
    <row r="819" spans="1:5" x14ac:dyDescent="0.25">
      <c r="A819" s="7">
        <v>34054</v>
      </c>
      <c r="B819">
        <v>10.66</v>
      </c>
      <c r="C819">
        <v>12.38</v>
      </c>
      <c r="D819">
        <v>10.66</v>
      </c>
      <c r="E819">
        <v>12.21</v>
      </c>
    </row>
    <row r="820" spans="1:5" x14ac:dyDescent="0.25">
      <c r="A820" s="7">
        <v>34057</v>
      </c>
      <c r="B820">
        <v>13.04</v>
      </c>
      <c r="C820">
        <v>13.04</v>
      </c>
      <c r="D820">
        <v>12.27</v>
      </c>
      <c r="E820">
        <v>12.63</v>
      </c>
    </row>
    <row r="821" spans="1:5" x14ac:dyDescent="0.25">
      <c r="A821" s="7">
        <v>34058</v>
      </c>
      <c r="B821">
        <v>12.58</v>
      </c>
      <c r="C821">
        <v>12.82</v>
      </c>
      <c r="D821">
        <v>12.23</v>
      </c>
      <c r="E821">
        <v>12.23</v>
      </c>
    </row>
    <row r="822" spans="1:5" x14ac:dyDescent="0.25">
      <c r="A822" s="7">
        <v>34059</v>
      </c>
      <c r="B822">
        <v>12.29</v>
      </c>
      <c r="C822">
        <v>12.9</v>
      </c>
      <c r="D822">
        <v>12.19</v>
      </c>
      <c r="E822">
        <v>12.53</v>
      </c>
    </row>
    <row r="823" spans="1:5" x14ac:dyDescent="0.25">
      <c r="A823" s="7">
        <v>34060</v>
      </c>
      <c r="B823">
        <v>13.04</v>
      </c>
      <c r="C823">
        <v>14.05</v>
      </c>
      <c r="D823">
        <v>12.7</v>
      </c>
      <c r="E823">
        <v>13.02</v>
      </c>
    </row>
    <row r="824" spans="1:5" x14ac:dyDescent="0.25">
      <c r="A824" s="7">
        <v>34061</v>
      </c>
      <c r="B824">
        <v>14.27</v>
      </c>
      <c r="C824">
        <v>14.85</v>
      </c>
      <c r="D824">
        <v>13.99</v>
      </c>
      <c r="E824">
        <v>14.5</v>
      </c>
    </row>
    <row r="825" spans="1:5" x14ac:dyDescent="0.25">
      <c r="A825" s="7">
        <v>34064</v>
      </c>
      <c r="B825">
        <v>14.43</v>
      </c>
      <c r="C825">
        <v>15.06</v>
      </c>
      <c r="D825">
        <v>14.06</v>
      </c>
      <c r="E825">
        <v>14.12</v>
      </c>
    </row>
    <row r="826" spans="1:5" x14ac:dyDescent="0.25">
      <c r="A826" s="7">
        <v>34065</v>
      </c>
      <c r="B826">
        <v>13.73</v>
      </c>
      <c r="C826">
        <v>14.84</v>
      </c>
      <c r="D826">
        <v>13.72</v>
      </c>
      <c r="E826">
        <v>14.24</v>
      </c>
    </row>
    <row r="827" spans="1:5" x14ac:dyDescent="0.25">
      <c r="A827" s="7">
        <v>34066</v>
      </c>
      <c r="B827">
        <v>13.75</v>
      </c>
      <c r="C827">
        <v>14.58</v>
      </c>
      <c r="D827">
        <v>13.58</v>
      </c>
      <c r="E827">
        <v>13.64</v>
      </c>
    </row>
    <row r="828" spans="1:5" x14ac:dyDescent="0.25">
      <c r="A828" s="7">
        <v>34067</v>
      </c>
      <c r="B828">
        <v>12.33</v>
      </c>
      <c r="C828">
        <v>13.65</v>
      </c>
      <c r="D828">
        <v>12.16</v>
      </c>
      <c r="E828">
        <v>12.83</v>
      </c>
    </row>
    <row r="829" spans="1:5" x14ac:dyDescent="0.25">
      <c r="A829" s="7">
        <v>34071</v>
      </c>
      <c r="B829">
        <v>12.33</v>
      </c>
      <c r="C829">
        <v>12.78</v>
      </c>
      <c r="D829">
        <v>11.52</v>
      </c>
      <c r="E829">
        <v>11.93</v>
      </c>
    </row>
    <row r="830" spans="1:5" x14ac:dyDescent="0.25">
      <c r="A830" s="7">
        <v>34072</v>
      </c>
      <c r="B830">
        <v>12.59</v>
      </c>
      <c r="C830">
        <v>12.95</v>
      </c>
      <c r="D830">
        <v>11.48</v>
      </c>
      <c r="E830">
        <v>11.7</v>
      </c>
    </row>
    <row r="831" spans="1:5" x14ac:dyDescent="0.25">
      <c r="A831" s="7">
        <v>34073</v>
      </c>
      <c r="B831">
        <v>12.33</v>
      </c>
      <c r="C831">
        <v>12.41</v>
      </c>
      <c r="D831">
        <v>11.61</v>
      </c>
      <c r="E831">
        <v>11.76</v>
      </c>
    </row>
    <row r="832" spans="1:5" x14ac:dyDescent="0.25">
      <c r="A832" s="7">
        <v>34074</v>
      </c>
      <c r="B832">
        <v>11.96</v>
      </c>
      <c r="C832">
        <v>11.97</v>
      </c>
      <c r="D832">
        <v>10.71</v>
      </c>
      <c r="E832">
        <v>10.96</v>
      </c>
    </row>
    <row r="833" spans="1:5" x14ac:dyDescent="0.25">
      <c r="A833" s="7">
        <v>34075</v>
      </c>
      <c r="B833">
        <v>11.11</v>
      </c>
      <c r="C833">
        <v>11.5</v>
      </c>
      <c r="D833">
        <v>10.74</v>
      </c>
      <c r="E833">
        <v>11.29</v>
      </c>
    </row>
    <row r="834" spans="1:5" x14ac:dyDescent="0.25">
      <c r="A834" s="7">
        <v>34078</v>
      </c>
      <c r="B834">
        <v>11.11</v>
      </c>
      <c r="C834">
        <v>12.35</v>
      </c>
      <c r="D834">
        <v>11.39</v>
      </c>
      <c r="E834">
        <v>12.06</v>
      </c>
    </row>
    <row r="835" spans="1:5" x14ac:dyDescent="0.25">
      <c r="A835" s="7">
        <v>34079</v>
      </c>
      <c r="B835">
        <v>11.82</v>
      </c>
      <c r="C835">
        <v>12.54</v>
      </c>
      <c r="D835">
        <v>11.75</v>
      </c>
      <c r="E835">
        <v>11.94</v>
      </c>
    </row>
    <row r="836" spans="1:5" x14ac:dyDescent="0.25">
      <c r="A836" s="7">
        <v>34080</v>
      </c>
      <c r="B836">
        <v>12.41</v>
      </c>
      <c r="C836">
        <v>12.82</v>
      </c>
      <c r="D836">
        <v>12.02</v>
      </c>
      <c r="E836">
        <v>12.11</v>
      </c>
    </row>
    <row r="837" spans="1:5" x14ac:dyDescent="0.25">
      <c r="A837" s="7">
        <v>34081</v>
      </c>
      <c r="B837">
        <v>11.58</v>
      </c>
      <c r="C837">
        <v>13.01</v>
      </c>
      <c r="D837">
        <v>11.45</v>
      </c>
      <c r="E837">
        <v>12.68</v>
      </c>
    </row>
    <row r="838" spans="1:5" x14ac:dyDescent="0.25">
      <c r="A838" s="7">
        <v>34082</v>
      </c>
      <c r="B838">
        <v>13.2</v>
      </c>
      <c r="C838">
        <v>13.98</v>
      </c>
      <c r="D838">
        <v>12.92</v>
      </c>
      <c r="E838">
        <v>13.36</v>
      </c>
    </row>
    <row r="839" spans="1:5" x14ac:dyDescent="0.25">
      <c r="A839" s="7">
        <v>34085</v>
      </c>
      <c r="B839">
        <v>14.06</v>
      </c>
      <c r="C839">
        <v>15.45</v>
      </c>
      <c r="D839">
        <v>13.99</v>
      </c>
      <c r="E839">
        <v>15.25</v>
      </c>
    </row>
    <row r="840" spans="1:5" x14ac:dyDescent="0.25">
      <c r="A840" s="7">
        <v>34086</v>
      </c>
      <c r="B840">
        <v>15.39</v>
      </c>
      <c r="C840">
        <v>15.45</v>
      </c>
      <c r="D840">
        <v>13.93</v>
      </c>
      <c r="E840">
        <v>13.93</v>
      </c>
    </row>
    <row r="841" spans="1:5" x14ac:dyDescent="0.25">
      <c r="A841" s="7">
        <v>34087</v>
      </c>
      <c r="B841">
        <v>15.39</v>
      </c>
      <c r="C841">
        <v>13.78</v>
      </c>
      <c r="D841">
        <v>11.28</v>
      </c>
      <c r="E841">
        <v>13.12</v>
      </c>
    </row>
    <row r="842" spans="1:5" x14ac:dyDescent="0.25">
      <c r="A842" s="7">
        <v>34088</v>
      </c>
      <c r="B842">
        <v>13.24</v>
      </c>
      <c r="C842">
        <v>13.44</v>
      </c>
      <c r="D842">
        <v>12.8</v>
      </c>
      <c r="E842">
        <v>12.8</v>
      </c>
    </row>
    <row r="843" spans="1:5" x14ac:dyDescent="0.25">
      <c r="A843" s="7">
        <v>34089</v>
      </c>
      <c r="B843">
        <v>11.26</v>
      </c>
      <c r="C843">
        <v>12.67</v>
      </c>
      <c r="D843">
        <v>11.25</v>
      </c>
      <c r="E843">
        <v>12.42</v>
      </c>
    </row>
    <row r="844" spans="1:5" x14ac:dyDescent="0.25">
      <c r="A844" s="7">
        <v>34092</v>
      </c>
      <c r="B844">
        <v>13.25</v>
      </c>
      <c r="C844">
        <v>13.52</v>
      </c>
      <c r="D844">
        <v>12.79</v>
      </c>
      <c r="E844">
        <v>12.9</v>
      </c>
    </row>
    <row r="845" spans="1:5" x14ac:dyDescent="0.25">
      <c r="A845" s="7">
        <v>34093</v>
      </c>
      <c r="B845">
        <v>13.05</v>
      </c>
      <c r="C845">
        <v>13.07</v>
      </c>
      <c r="D845">
        <v>12.1</v>
      </c>
      <c r="E845">
        <v>12.14</v>
      </c>
    </row>
    <row r="846" spans="1:5" x14ac:dyDescent="0.25">
      <c r="A846" s="7">
        <v>34094</v>
      </c>
      <c r="B846">
        <v>12.12</v>
      </c>
      <c r="C846">
        <v>12.75</v>
      </c>
      <c r="D846">
        <v>11.96</v>
      </c>
      <c r="E846">
        <v>12.38</v>
      </c>
    </row>
    <row r="847" spans="1:5" x14ac:dyDescent="0.25">
      <c r="A847" s="7">
        <v>34095</v>
      </c>
      <c r="B847">
        <v>12.83</v>
      </c>
      <c r="C847">
        <v>13.72</v>
      </c>
      <c r="D847">
        <v>12.58</v>
      </c>
      <c r="E847">
        <v>13.22</v>
      </c>
    </row>
    <row r="848" spans="1:5" x14ac:dyDescent="0.25">
      <c r="A848" s="7">
        <v>34096</v>
      </c>
      <c r="B848">
        <v>12.93</v>
      </c>
      <c r="C848">
        <v>13.48</v>
      </c>
      <c r="D848">
        <v>12.87</v>
      </c>
      <c r="E848">
        <v>13.01</v>
      </c>
    </row>
    <row r="849" spans="1:5" x14ac:dyDescent="0.25">
      <c r="A849" s="7">
        <v>34099</v>
      </c>
      <c r="B849">
        <v>13.42</v>
      </c>
      <c r="C849">
        <v>14.71</v>
      </c>
      <c r="D849">
        <v>13.25</v>
      </c>
      <c r="E849">
        <v>13.72</v>
      </c>
    </row>
    <row r="850" spans="1:5" x14ac:dyDescent="0.25">
      <c r="A850" s="7">
        <v>34100</v>
      </c>
      <c r="B850">
        <v>13.62</v>
      </c>
      <c r="C850">
        <v>14.19</v>
      </c>
      <c r="D850">
        <v>13.35</v>
      </c>
      <c r="E850">
        <v>13.35</v>
      </c>
    </row>
    <row r="851" spans="1:5" x14ac:dyDescent="0.25">
      <c r="A851" s="7">
        <v>34101</v>
      </c>
      <c r="B851">
        <v>12.98</v>
      </c>
      <c r="C851">
        <v>14.11</v>
      </c>
      <c r="D851">
        <v>12.87</v>
      </c>
      <c r="E851">
        <v>13.56</v>
      </c>
    </row>
    <row r="852" spans="1:5" x14ac:dyDescent="0.25">
      <c r="A852" s="7">
        <v>34102</v>
      </c>
      <c r="B852">
        <v>14.63</v>
      </c>
      <c r="C852">
        <v>14.79</v>
      </c>
      <c r="D852">
        <v>14.18</v>
      </c>
      <c r="E852">
        <v>14.76</v>
      </c>
    </row>
    <row r="853" spans="1:5" x14ac:dyDescent="0.25">
      <c r="A853" s="7">
        <v>34103</v>
      </c>
      <c r="B853">
        <v>14.63</v>
      </c>
      <c r="C853">
        <v>14.97</v>
      </c>
      <c r="D853">
        <v>14.02</v>
      </c>
      <c r="E853">
        <v>14.39</v>
      </c>
    </row>
    <row r="854" spans="1:5" x14ac:dyDescent="0.25">
      <c r="A854" s="7">
        <v>34106</v>
      </c>
      <c r="B854">
        <v>14.85</v>
      </c>
      <c r="C854">
        <v>14.85</v>
      </c>
      <c r="D854">
        <v>14.1</v>
      </c>
      <c r="E854">
        <v>14.13</v>
      </c>
    </row>
    <row r="855" spans="1:5" x14ac:dyDescent="0.25">
      <c r="A855" s="7">
        <v>34107</v>
      </c>
      <c r="B855">
        <v>14.52</v>
      </c>
      <c r="C855">
        <v>14.62</v>
      </c>
      <c r="D855">
        <v>14.08</v>
      </c>
      <c r="E855">
        <v>14.19</v>
      </c>
    </row>
    <row r="856" spans="1:5" x14ac:dyDescent="0.25">
      <c r="A856" s="7">
        <v>34108</v>
      </c>
      <c r="B856">
        <v>14.46</v>
      </c>
      <c r="C856">
        <v>15.02</v>
      </c>
      <c r="D856">
        <v>13.76</v>
      </c>
      <c r="E856">
        <v>14.29</v>
      </c>
    </row>
    <row r="857" spans="1:5" x14ac:dyDescent="0.25">
      <c r="A857" s="7">
        <v>34109</v>
      </c>
      <c r="B857">
        <v>14.46</v>
      </c>
      <c r="C857">
        <v>15.11</v>
      </c>
      <c r="D857">
        <v>13.31</v>
      </c>
      <c r="E857">
        <v>13.98</v>
      </c>
    </row>
    <row r="858" spans="1:5" x14ac:dyDescent="0.25">
      <c r="A858" s="7">
        <v>34110</v>
      </c>
      <c r="B858">
        <v>14.16</v>
      </c>
      <c r="C858">
        <v>14.96</v>
      </c>
      <c r="D858">
        <v>13.67</v>
      </c>
      <c r="E858">
        <v>14.51</v>
      </c>
    </row>
    <row r="859" spans="1:5" x14ac:dyDescent="0.25">
      <c r="A859" s="7">
        <v>34113</v>
      </c>
      <c r="B859">
        <v>14.16</v>
      </c>
      <c r="C859">
        <v>14.8</v>
      </c>
      <c r="D859">
        <v>14.09</v>
      </c>
      <c r="E859">
        <v>14.1</v>
      </c>
    </row>
    <row r="860" spans="1:5" x14ac:dyDescent="0.25">
      <c r="A860" s="7">
        <v>34114</v>
      </c>
      <c r="B860">
        <v>13.73</v>
      </c>
      <c r="C860">
        <v>14.34</v>
      </c>
      <c r="D860">
        <v>13.73</v>
      </c>
      <c r="E860">
        <v>14.04</v>
      </c>
    </row>
    <row r="861" spans="1:5" x14ac:dyDescent="0.25">
      <c r="A861" s="7">
        <v>34115</v>
      </c>
      <c r="B861">
        <v>13.2</v>
      </c>
      <c r="C861">
        <v>13.82</v>
      </c>
      <c r="D861">
        <v>12.88</v>
      </c>
      <c r="E861">
        <v>12.88</v>
      </c>
    </row>
    <row r="862" spans="1:5" x14ac:dyDescent="0.25">
      <c r="A862" s="7">
        <v>34116</v>
      </c>
      <c r="B862">
        <v>13.58</v>
      </c>
      <c r="C862">
        <v>13.73</v>
      </c>
      <c r="D862">
        <v>13.09</v>
      </c>
      <c r="E862">
        <v>13.1</v>
      </c>
    </row>
    <row r="863" spans="1:5" x14ac:dyDescent="0.25">
      <c r="A863" s="7">
        <v>34117</v>
      </c>
      <c r="B863">
        <v>13.21</v>
      </c>
      <c r="C863">
        <v>13.86</v>
      </c>
      <c r="D863">
        <v>13.12</v>
      </c>
      <c r="E863">
        <v>13.47</v>
      </c>
    </row>
    <row r="864" spans="1:5" x14ac:dyDescent="0.25">
      <c r="A864" s="7">
        <v>34121</v>
      </c>
      <c r="B864">
        <v>13.21</v>
      </c>
      <c r="C864">
        <v>14.63</v>
      </c>
      <c r="D864">
        <v>13.64</v>
      </c>
      <c r="E864">
        <v>13.67</v>
      </c>
    </row>
    <row r="865" spans="1:5" x14ac:dyDescent="0.25">
      <c r="A865" s="7">
        <v>34122</v>
      </c>
      <c r="B865">
        <v>13.59</v>
      </c>
      <c r="C865">
        <v>14.21</v>
      </c>
      <c r="D865">
        <v>13.18</v>
      </c>
      <c r="E865">
        <v>13.48</v>
      </c>
    </row>
    <row r="866" spans="1:5" x14ac:dyDescent="0.25">
      <c r="A866" s="7">
        <v>34123</v>
      </c>
      <c r="B866">
        <v>13.67</v>
      </c>
      <c r="C866">
        <v>14.12</v>
      </c>
      <c r="D866">
        <v>13.47</v>
      </c>
      <c r="E866">
        <v>13.54</v>
      </c>
    </row>
    <row r="867" spans="1:5" x14ac:dyDescent="0.25">
      <c r="A867" s="7">
        <v>34124</v>
      </c>
      <c r="B867">
        <v>12.96</v>
      </c>
      <c r="C867">
        <v>13.51</v>
      </c>
      <c r="D867">
        <v>12.86</v>
      </c>
      <c r="E867">
        <v>12.86</v>
      </c>
    </row>
    <row r="868" spans="1:5" x14ac:dyDescent="0.25">
      <c r="A868" s="7">
        <v>34127</v>
      </c>
      <c r="B868">
        <v>12.76</v>
      </c>
      <c r="C868">
        <v>14.78</v>
      </c>
      <c r="D868">
        <v>12.63</v>
      </c>
      <c r="E868">
        <v>14.07</v>
      </c>
    </row>
    <row r="869" spans="1:5" x14ac:dyDescent="0.25">
      <c r="A869" s="7">
        <v>34128</v>
      </c>
      <c r="B869">
        <v>15.22</v>
      </c>
      <c r="C869">
        <v>15.22</v>
      </c>
      <c r="D869">
        <v>14.27</v>
      </c>
      <c r="E869">
        <v>14.74</v>
      </c>
    </row>
    <row r="870" spans="1:5" x14ac:dyDescent="0.25">
      <c r="A870" s="7">
        <v>34129</v>
      </c>
      <c r="B870">
        <v>15.74</v>
      </c>
      <c r="C870">
        <v>15.88</v>
      </c>
      <c r="D870">
        <v>13.75</v>
      </c>
      <c r="E870">
        <v>13.96</v>
      </c>
    </row>
    <row r="871" spans="1:5" x14ac:dyDescent="0.25">
      <c r="A871" s="7">
        <v>34130</v>
      </c>
      <c r="B871">
        <v>13.59</v>
      </c>
      <c r="C871">
        <v>14.24</v>
      </c>
      <c r="D871">
        <v>13.29</v>
      </c>
      <c r="E871">
        <v>13.31</v>
      </c>
    </row>
    <row r="872" spans="1:5" x14ac:dyDescent="0.25">
      <c r="A872" s="7">
        <v>34131</v>
      </c>
      <c r="B872">
        <v>13.35</v>
      </c>
      <c r="C872">
        <v>13.42</v>
      </c>
      <c r="D872">
        <v>12.71</v>
      </c>
      <c r="E872">
        <v>12.71</v>
      </c>
    </row>
    <row r="873" spans="1:5" x14ac:dyDescent="0.25">
      <c r="A873" s="7">
        <v>34134</v>
      </c>
      <c r="B873">
        <v>12.32</v>
      </c>
      <c r="C873">
        <v>12.36</v>
      </c>
      <c r="D873">
        <v>12.18</v>
      </c>
      <c r="E873">
        <v>12.33</v>
      </c>
    </row>
    <row r="874" spans="1:5" x14ac:dyDescent="0.25">
      <c r="A874" s="7">
        <v>34135</v>
      </c>
      <c r="B874">
        <v>12.32</v>
      </c>
      <c r="C874">
        <v>12.97</v>
      </c>
      <c r="D874">
        <v>11.93</v>
      </c>
      <c r="E874">
        <v>11.99</v>
      </c>
    </row>
    <row r="875" spans="1:5" x14ac:dyDescent="0.25">
      <c r="A875" s="7">
        <v>34136</v>
      </c>
      <c r="B875">
        <v>12.32</v>
      </c>
      <c r="C875">
        <v>12.84</v>
      </c>
      <c r="D875">
        <v>11.87</v>
      </c>
      <c r="E875">
        <v>11.87</v>
      </c>
    </row>
    <row r="876" spans="1:5" x14ac:dyDescent="0.25">
      <c r="A876" s="7">
        <v>34137</v>
      </c>
      <c r="B876">
        <v>12.85</v>
      </c>
      <c r="C876">
        <v>12.87</v>
      </c>
      <c r="D876">
        <v>11.54</v>
      </c>
      <c r="E876">
        <v>11.66</v>
      </c>
    </row>
    <row r="877" spans="1:5" x14ac:dyDescent="0.25">
      <c r="A877" s="7">
        <v>34138</v>
      </c>
      <c r="B877">
        <v>11.73</v>
      </c>
      <c r="C877">
        <v>12.4</v>
      </c>
      <c r="D877">
        <v>11.73</v>
      </c>
      <c r="E877">
        <v>12.24</v>
      </c>
    </row>
    <row r="878" spans="1:5" x14ac:dyDescent="0.25">
      <c r="A878" s="7">
        <v>34141</v>
      </c>
      <c r="B878">
        <v>12.57</v>
      </c>
      <c r="C878">
        <v>12.65</v>
      </c>
      <c r="D878">
        <v>12.23</v>
      </c>
      <c r="E878">
        <v>12.25</v>
      </c>
    </row>
    <row r="879" spans="1:5" x14ac:dyDescent="0.25">
      <c r="A879" s="7">
        <v>34142</v>
      </c>
      <c r="B879">
        <v>11.67</v>
      </c>
      <c r="C879">
        <v>12.07</v>
      </c>
      <c r="D879">
        <v>11.39</v>
      </c>
      <c r="E879">
        <v>11.65</v>
      </c>
    </row>
    <row r="880" spans="1:5" x14ac:dyDescent="0.25">
      <c r="A880" s="7">
        <v>34143</v>
      </c>
      <c r="B880">
        <v>11.24</v>
      </c>
      <c r="C880">
        <v>12.33</v>
      </c>
      <c r="D880">
        <v>11.14</v>
      </c>
      <c r="E880">
        <v>12.04</v>
      </c>
    </row>
    <row r="881" spans="1:5" x14ac:dyDescent="0.25">
      <c r="A881" s="7">
        <v>34144</v>
      </c>
      <c r="B881">
        <v>12.91</v>
      </c>
      <c r="C881">
        <v>12.97</v>
      </c>
      <c r="D881">
        <v>12.24</v>
      </c>
      <c r="E881">
        <v>12.25</v>
      </c>
    </row>
    <row r="882" spans="1:5" x14ac:dyDescent="0.25">
      <c r="A882" s="7">
        <v>34145</v>
      </c>
      <c r="B882">
        <v>12.15</v>
      </c>
      <c r="C882">
        <v>12.15</v>
      </c>
      <c r="D882">
        <v>11.11</v>
      </c>
      <c r="E882">
        <v>11.25</v>
      </c>
    </row>
    <row r="883" spans="1:5" x14ac:dyDescent="0.25">
      <c r="A883" s="7">
        <v>34148</v>
      </c>
      <c r="B883">
        <v>12.13</v>
      </c>
      <c r="C883">
        <v>12.88</v>
      </c>
      <c r="D883">
        <v>11.07</v>
      </c>
      <c r="E883">
        <v>11.11</v>
      </c>
    </row>
    <row r="884" spans="1:5" x14ac:dyDescent="0.25">
      <c r="A884" s="7">
        <v>34149</v>
      </c>
      <c r="B884">
        <v>11.46</v>
      </c>
      <c r="C884">
        <v>11.79</v>
      </c>
      <c r="D884">
        <v>11.27</v>
      </c>
      <c r="E884">
        <v>11.29</v>
      </c>
    </row>
    <row r="885" spans="1:5" x14ac:dyDescent="0.25">
      <c r="A885" s="7">
        <v>34150</v>
      </c>
      <c r="B885">
        <v>11.22</v>
      </c>
      <c r="C885">
        <v>11.72</v>
      </c>
      <c r="D885">
        <v>10.86</v>
      </c>
      <c r="E885">
        <v>11.26</v>
      </c>
    </row>
    <row r="886" spans="1:5" x14ac:dyDescent="0.25">
      <c r="A886" s="7">
        <v>34151</v>
      </c>
      <c r="B886">
        <v>10.49</v>
      </c>
      <c r="C886">
        <v>12.24</v>
      </c>
      <c r="D886">
        <v>10.47</v>
      </c>
      <c r="E886">
        <v>11.51</v>
      </c>
    </row>
    <row r="887" spans="1:5" x14ac:dyDescent="0.25">
      <c r="A887" s="7">
        <v>34152</v>
      </c>
      <c r="B887">
        <v>11.6</v>
      </c>
      <c r="C887">
        <v>11.67</v>
      </c>
      <c r="D887">
        <v>11.26</v>
      </c>
      <c r="E887">
        <v>11.33</v>
      </c>
    </row>
    <row r="888" spans="1:5" x14ac:dyDescent="0.25">
      <c r="A888" s="7">
        <v>34156</v>
      </c>
      <c r="B888">
        <v>13</v>
      </c>
      <c r="C888">
        <v>14.37</v>
      </c>
      <c r="D888">
        <v>12.56</v>
      </c>
      <c r="E888">
        <v>13.87</v>
      </c>
    </row>
    <row r="889" spans="1:5" x14ac:dyDescent="0.25">
      <c r="A889" s="7">
        <v>34157</v>
      </c>
      <c r="B889">
        <v>13.43</v>
      </c>
      <c r="C889">
        <v>14.15</v>
      </c>
      <c r="D889">
        <v>12.95</v>
      </c>
      <c r="E889">
        <v>13.05</v>
      </c>
    </row>
    <row r="890" spans="1:5" x14ac:dyDescent="0.25">
      <c r="A890" s="7">
        <v>34158</v>
      </c>
      <c r="B890">
        <v>11.19</v>
      </c>
      <c r="C890">
        <v>13.43</v>
      </c>
      <c r="D890">
        <v>11.19</v>
      </c>
      <c r="E890">
        <v>12.24</v>
      </c>
    </row>
    <row r="891" spans="1:5" x14ac:dyDescent="0.25">
      <c r="A891" s="7">
        <v>34159</v>
      </c>
      <c r="B891">
        <v>11.28</v>
      </c>
      <c r="C891">
        <v>11.84</v>
      </c>
      <c r="D891">
        <v>10.19</v>
      </c>
      <c r="E891">
        <v>10.8</v>
      </c>
    </row>
    <row r="892" spans="1:5" x14ac:dyDescent="0.25">
      <c r="A892" s="7">
        <v>34162</v>
      </c>
      <c r="B892">
        <v>9.18</v>
      </c>
      <c r="C892">
        <v>11.15</v>
      </c>
      <c r="D892">
        <v>9.11</v>
      </c>
      <c r="E892">
        <v>10.85</v>
      </c>
    </row>
    <row r="893" spans="1:5" x14ac:dyDescent="0.25">
      <c r="A893" s="7">
        <v>34163</v>
      </c>
      <c r="B893">
        <v>9.18</v>
      </c>
      <c r="C893">
        <v>11.81</v>
      </c>
      <c r="D893">
        <v>10.27</v>
      </c>
      <c r="E893">
        <v>11.02</v>
      </c>
    </row>
    <row r="894" spans="1:5" x14ac:dyDescent="0.25">
      <c r="A894" s="7">
        <v>34164</v>
      </c>
      <c r="B894">
        <v>9.18</v>
      </c>
      <c r="C894">
        <v>11.67</v>
      </c>
      <c r="D894">
        <v>10.039999999999999</v>
      </c>
      <c r="E894">
        <v>10.78</v>
      </c>
    </row>
    <row r="895" spans="1:5" x14ac:dyDescent="0.25">
      <c r="A895" s="7">
        <v>34165</v>
      </c>
      <c r="B895">
        <v>10.94</v>
      </c>
      <c r="C895">
        <v>10.95</v>
      </c>
      <c r="D895">
        <v>10.45</v>
      </c>
      <c r="E895">
        <v>10.6</v>
      </c>
    </row>
    <row r="896" spans="1:5" x14ac:dyDescent="0.25">
      <c r="A896" s="7">
        <v>34166</v>
      </c>
      <c r="B896">
        <v>10.66</v>
      </c>
      <c r="C896">
        <v>11.17</v>
      </c>
      <c r="D896">
        <v>10.050000000000001</v>
      </c>
      <c r="E896">
        <v>10.96</v>
      </c>
    </row>
    <row r="897" spans="1:5" x14ac:dyDescent="0.25">
      <c r="A897" s="7">
        <v>34169</v>
      </c>
      <c r="B897">
        <v>11.44</v>
      </c>
      <c r="C897">
        <v>11.74</v>
      </c>
      <c r="D897">
        <v>11.09</v>
      </c>
      <c r="E897">
        <v>11.46</v>
      </c>
    </row>
    <row r="898" spans="1:5" x14ac:dyDescent="0.25">
      <c r="A898" s="7">
        <v>34170</v>
      </c>
      <c r="B898">
        <v>11.1</v>
      </c>
      <c r="C898">
        <v>12.12</v>
      </c>
      <c r="D898">
        <v>10.95</v>
      </c>
      <c r="E898">
        <v>11.05</v>
      </c>
    </row>
    <row r="899" spans="1:5" x14ac:dyDescent="0.25">
      <c r="A899" s="7">
        <v>34171</v>
      </c>
      <c r="B899">
        <v>12.05</v>
      </c>
      <c r="C899">
        <v>12.28</v>
      </c>
      <c r="D899">
        <v>11.91</v>
      </c>
      <c r="E899">
        <v>11.97</v>
      </c>
    </row>
    <row r="900" spans="1:5" x14ac:dyDescent="0.25">
      <c r="A900" s="7">
        <v>34172</v>
      </c>
      <c r="B900">
        <v>11.94</v>
      </c>
      <c r="C900">
        <v>11.94</v>
      </c>
      <c r="D900">
        <v>11.11</v>
      </c>
      <c r="E900">
        <v>11.69</v>
      </c>
    </row>
    <row r="901" spans="1:5" x14ac:dyDescent="0.25">
      <c r="A901" s="7">
        <v>34173</v>
      </c>
      <c r="B901">
        <v>11.15</v>
      </c>
      <c r="C901">
        <v>11.78</v>
      </c>
      <c r="D901">
        <v>10.86</v>
      </c>
      <c r="E901">
        <v>11.32</v>
      </c>
    </row>
    <row r="902" spans="1:5" x14ac:dyDescent="0.25">
      <c r="A902" s="7">
        <v>34176</v>
      </c>
      <c r="B902">
        <v>11.65</v>
      </c>
      <c r="C902">
        <v>11.77</v>
      </c>
      <c r="D902">
        <v>11.22</v>
      </c>
      <c r="E902">
        <v>11.32</v>
      </c>
    </row>
    <row r="903" spans="1:5" x14ac:dyDescent="0.25">
      <c r="A903" s="7">
        <v>34177</v>
      </c>
      <c r="B903">
        <v>11.87</v>
      </c>
      <c r="C903">
        <v>12.22</v>
      </c>
      <c r="D903">
        <v>11.31</v>
      </c>
      <c r="E903">
        <v>11.34</v>
      </c>
    </row>
    <row r="904" spans="1:5" x14ac:dyDescent="0.25">
      <c r="A904" s="7">
        <v>34178</v>
      </c>
      <c r="B904">
        <v>11.87</v>
      </c>
      <c r="C904">
        <v>11.87</v>
      </c>
      <c r="D904">
        <v>10.64</v>
      </c>
      <c r="E904">
        <v>11.37</v>
      </c>
    </row>
    <row r="905" spans="1:5" x14ac:dyDescent="0.25">
      <c r="A905" s="7">
        <v>34179</v>
      </c>
      <c r="B905">
        <v>11.54</v>
      </c>
      <c r="C905">
        <v>11.85</v>
      </c>
      <c r="D905">
        <v>11.15</v>
      </c>
      <c r="E905">
        <v>11.25</v>
      </c>
    </row>
    <row r="906" spans="1:5" x14ac:dyDescent="0.25">
      <c r="A906" s="7">
        <v>34180</v>
      </c>
      <c r="B906">
        <v>11.54</v>
      </c>
      <c r="C906">
        <v>12.06</v>
      </c>
      <c r="D906">
        <v>10.34</v>
      </c>
      <c r="E906">
        <v>11.73</v>
      </c>
    </row>
    <row r="907" spans="1:5" x14ac:dyDescent="0.25">
      <c r="A907" s="7">
        <v>34183</v>
      </c>
      <c r="B907">
        <v>11.81</v>
      </c>
      <c r="C907">
        <v>12.06</v>
      </c>
      <c r="D907">
        <v>11.43</v>
      </c>
      <c r="E907">
        <v>11.47</v>
      </c>
    </row>
    <row r="908" spans="1:5" x14ac:dyDescent="0.25">
      <c r="A908" s="7">
        <v>34184</v>
      </c>
      <c r="B908">
        <v>10.95</v>
      </c>
      <c r="C908">
        <v>12.3</v>
      </c>
      <c r="D908">
        <v>10.8</v>
      </c>
      <c r="E908">
        <v>11.49</v>
      </c>
    </row>
    <row r="909" spans="1:5" x14ac:dyDescent="0.25">
      <c r="A909" s="7">
        <v>34185</v>
      </c>
      <c r="B909">
        <v>10.92</v>
      </c>
      <c r="C909">
        <v>12.23</v>
      </c>
      <c r="D909">
        <v>10.81</v>
      </c>
      <c r="E909">
        <v>11.71</v>
      </c>
    </row>
    <row r="910" spans="1:5" x14ac:dyDescent="0.25">
      <c r="A910" s="7">
        <v>34186</v>
      </c>
      <c r="B910">
        <v>11.94</v>
      </c>
      <c r="C910">
        <v>12.63</v>
      </c>
      <c r="D910">
        <v>11.66</v>
      </c>
      <c r="E910">
        <v>12.03</v>
      </c>
    </row>
    <row r="911" spans="1:5" x14ac:dyDescent="0.25">
      <c r="A911" s="7">
        <v>34187</v>
      </c>
      <c r="B911">
        <v>12.18</v>
      </c>
      <c r="C911">
        <v>13.18</v>
      </c>
      <c r="D911">
        <v>12.01</v>
      </c>
      <c r="E911">
        <v>12.33</v>
      </c>
    </row>
    <row r="912" spans="1:5" x14ac:dyDescent="0.25">
      <c r="A912" s="7">
        <v>34190</v>
      </c>
      <c r="B912">
        <v>12.15</v>
      </c>
      <c r="C912">
        <v>13.14</v>
      </c>
      <c r="D912">
        <v>11.91</v>
      </c>
      <c r="E912">
        <v>12.39</v>
      </c>
    </row>
    <row r="913" spans="1:5" x14ac:dyDescent="0.25">
      <c r="A913" s="7">
        <v>34191</v>
      </c>
      <c r="B913">
        <v>11.97</v>
      </c>
      <c r="C913">
        <v>13.1</v>
      </c>
      <c r="D913">
        <v>11.9</v>
      </c>
      <c r="E913">
        <v>12.31</v>
      </c>
    </row>
    <row r="914" spans="1:5" x14ac:dyDescent="0.25">
      <c r="A914" s="7">
        <v>34192</v>
      </c>
      <c r="B914">
        <v>12.36</v>
      </c>
      <c r="C914">
        <v>12.72</v>
      </c>
      <c r="D914">
        <v>12.04</v>
      </c>
      <c r="E914">
        <v>12.07</v>
      </c>
    </row>
    <row r="915" spans="1:5" x14ac:dyDescent="0.25">
      <c r="A915" s="7">
        <v>34193</v>
      </c>
      <c r="B915">
        <v>12.22</v>
      </c>
      <c r="C915">
        <v>13.17</v>
      </c>
      <c r="D915">
        <v>12.15</v>
      </c>
      <c r="E915">
        <v>12.38</v>
      </c>
    </row>
    <row r="916" spans="1:5" x14ac:dyDescent="0.25">
      <c r="A916" s="7">
        <v>34194</v>
      </c>
      <c r="B916">
        <v>12.8</v>
      </c>
      <c r="C916">
        <v>13.25</v>
      </c>
      <c r="D916">
        <v>12.17</v>
      </c>
      <c r="E916">
        <v>12.19</v>
      </c>
    </row>
    <row r="917" spans="1:5" x14ac:dyDescent="0.25">
      <c r="A917" s="7">
        <v>34197</v>
      </c>
      <c r="B917">
        <v>12.37</v>
      </c>
      <c r="C917">
        <v>12.44</v>
      </c>
      <c r="D917">
        <v>11.77</v>
      </c>
      <c r="E917">
        <v>12.01</v>
      </c>
    </row>
    <row r="918" spans="1:5" x14ac:dyDescent="0.25">
      <c r="A918" s="7">
        <v>34198</v>
      </c>
      <c r="B918">
        <v>11.78</v>
      </c>
      <c r="C918">
        <v>12.71</v>
      </c>
      <c r="D918">
        <v>11.52</v>
      </c>
      <c r="E918">
        <v>11.59</v>
      </c>
    </row>
    <row r="919" spans="1:5" x14ac:dyDescent="0.25">
      <c r="A919" s="7">
        <v>34199</v>
      </c>
      <c r="B919">
        <v>12.06</v>
      </c>
      <c r="C919">
        <v>12.25</v>
      </c>
      <c r="D919">
        <v>11.38</v>
      </c>
      <c r="E919">
        <v>11.52</v>
      </c>
    </row>
    <row r="920" spans="1:5" x14ac:dyDescent="0.25">
      <c r="A920" s="7">
        <v>34200</v>
      </c>
      <c r="B920">
        <v>12.07</v>
      </c>
      <c r="C920">
        <v>12.07</v>
      </c>
      <c r="D920">
        <v>11.38</v>
      </c>
      <c r="E920">
        <v>11.63</v>
      </c>
    </row>
    <row r="921" spans="1:5" x14ac:dyDescent="0.25">
      <c r="A921" s="7">
        <v>34201</v>
      </c>
      <c r="B921">
        <v>11.29</v>
      </c>
      <c r="C921">
        <v>12.11</v>
      </c>
      <c r="D921">
        <v>11.24</v>
      </c>
      <c r="E921">
        <v>11.62</v>
      </c>
    </row>
    <row r="922" spans="1:5" x14ac:dyDescent="0.25">
      <c r="A922" s="7">
        <v>34204</v>
      </c>
      <c r="B922">
        <v>12.36</v>
      </c>
      <c r="C922">
        <v>12.47</v>
      </c>
      <c r="D922">
        <v>12.11</v>
      </c>
      <c r="E922">
        <v>12.15</v>
      </c>
    </row>
    <row r="923" spans="1:5" x14ac:dyDescent="0.25">
      <c r="A923" s="7">
        <v>34205</v>
      </c>
      <c r="B923">
        <v>11.94</v>
      </c>
      <c r="C923">
        <v>12.66</v>
      </c>
      <c r="D923">
        <v>11.7</v>
      </c>
      <c r="E923">
        <v>11.8</v>
      </c>
    </row>
    <row r="924" spans="1:5" x14ac:dyDescent="0.25">
      <c r="A924" s="7">
        <v>34206</v>
      </c>
      <c r="B924">
        <v>11.78</v>
      </c>
      <c r="C924">
        <v>12.68</v>
      </c>
      <c r="D924">
        <v>11.73</v>
      </c>
      <c r="E924">
        <v>12.1</v>
      </c>
    </row>
    <row r="925" spans="1:5" x14ac:dyDescent="0.25">
      <c r="A925" s="7">
        <v>34207</v>
      </c>
      <c r="B925">
        <v>11.85</v>
      </c>
      <c r="C925">
        <v>12.77</v>
      </c>
      <c r="D925">
        <v>11.54</v>
      </c>
      <c r="E925">
        <v>12.14</v>
      </c>
    </row>
    <row r="926" spans="1:5" x14ac:dyDescent="0.25">
      <c r="A926" s="7">
        <v>34208</v>
      </c>
      <c r="B926">
        <v>11.85</v>
      </c>
      <c r="C926">
        <v>12.55</v>
      </c>
      <c r="D926">
        <v>11.65</v>
      </c>
      <c r="E926">
        <v>11.91</v>
      </c>
    </row>
    <row r="927" spans="1:5" x14ac:dyDescent="0.25">
      <c r="A927" s="7">
        <v>34211</v>
      </c>
      <c r="B927">
        <v>11.34</v>
      </c>
      <c r="C927">
        <v>12.28</v>
      </c>
      <c r="D927">
        <v>11.23</v>
      </c>
      <c r="E927">
        <v>11.74</v>
      </c>
    </row>
    <row r="928" spans="1:5" x14ac:dyDescent="0.25">
      <c r="A928" s="7">
        <v>34212</v>
      </c>
      <c r="B928">
        <v>12.55</v>
      </c>
      <c r="C928">
        <v>13.1</v>
      </c>
      <c r="D928">
        <v>11.77</v>
      </c>
      <c r="E928">
        <v>11.85</v>
      </c>
    </row>
    <row r="929" spans="1:5" x14ac:dyDescent="0.25">
      <c r="A929" s="7">
        <v>34213</v>
      </c>
      <c r="B929">
        <v>11.3</v>
      </c>
      <c r="C929">
        <v>12.22</v>
      </c>
      <c r="D929">
        <v>11.3</v>
      </c>
      <c r="E929">
        <v>11.48</v>
      </c>
    </row>
    <row r="930" spans="1:5" x14ac:dyDescent="0.25">
      <c r="A930" s="7">
        <v>34214</v>
      </c>
      <c r="B930">
        <v>11.91</v>
      </c>
      <c r="C930">
        <v>12.64</v>
      </c>
      <c r="D930">
        <v>11.76</v>
      </c>
      <c r="E930">
        <v>11.87</v>
      </c>
    </row>
    <row r="931" spans="1:5" x14ac:dyDescent="0.25">
      <c r="A931" s="7">
        <v>34215</v>
      </c>
      <c r="B931">
        <v>11.56</v>
      </c>
      <c r="C931">
        <v>11.73</v>
      </c>
      <c r="D931">
        <v>10.75</v>
      </c>
      <c r="E931">
        <v>11.16</v>
      </c>
    </row>
    <row r="932" spans="1:5" x14ac:dyDescent="0.25">
      <c r="A932" s="7">
        <v>34219</v>
      </c>
      <c r="B932">
        <v>11.8</v>
      </c>
      <c r="C932">
        <v>13.33</v>
      </c>
      <c r="D932">
        <v>11.79</v>
      </c>
      <c r="E932">
        <v>12.9</v>
      </c>
    </row>
    <row r="933" spans="1:5" x14ac:dyDescent="0.25">
      <c r="A933" s="7">
        <v>34220</v>
      </c>
      <c r="B933">
        <v>12.26</v>
      </c>
      <c r="C933">
        <v>13.89</v>
      </c>
      <c r="D933">
        <v>12.24</v>
      </c>
      <c r="E933">
        <v>13.24</v>
      </c>
    </row>
    <row r="934" spans="1:5" x14ac:dyDescent="0.25">
      <c r="A934" s="7">
        <v>34221</v>
      </c>
      <c r="B934">
        <v>13.38</v>
      </c>
      <c r="C934">
        <v>13.38</v>
      </c>
      <c r="D934">
        <v>12.54</v>
      </c>
      <c r="E934">
        <v>12.67</v>
      </c>
    </row>
    <row r="935" spans="1:5" x14ac:dyDescent="0.25">
      <c r="A935" s="7">
        <v>34222</v>
      </c>
      <c r="B935">
        <v>12.16</v>
      </c>
      <c r="C935">
        <v>12.16</v>
      </c>
      <c r="D935">
        <v>11.29</v>
      </c>
      <c r="E935">
        <v>11.7</v>
      </c>
    </row>
    <row r="936" spans="1:5" x14ac:dyDescent="0.25">
      <c r="A936" s="7">
        <v>34225</v>
      </c>
      <c r="B936">
        <v>11.67</v>
      </c>
      <c r="C936">
        <v>12.44</v>
      </c>
      <c r="D936">
        <v>11.66</v>
      </c>
      <c r="E936">
        <v>12.16</v>
      </c>
    </row>
    <row r="937" spans="1:5" x14ac:dyDescent="0.25">
      <c r="A937" s="7">
        <v>34226</v>
      </c>
      <c r="B937">
        <v>13.49</v>
      </c>
      <c r="C937">
        <v>13.83</v>
      </c>
      <c r="D937">
        <v>12.67</v>
      </c>
      <c r="E937">
        <v>13.15</v>
      </c>
    </row>
    <row r="938" spans="1:5" x14ac:dyDescent="0.25">
      <c r="A938" s="7">
        <v>34227</v>
      </c>
      <c r="B938">
        <v>13.49</v>
      </c>
      <c r="C938">
        <v>13.43</v>
      </c>
      <c r="D938">
        <v>12.47</v>
      </c>
      <c r="E938">
        <v>12.7</v>
      </c>
    </row>
    <row r="939" spans="1:5" x14ac:dyDescent="0.25">
      <c r="A939" s="7">
        <v>34228</v>
      </c>
      <c r="B939">
        <v>13.49</v>
      </c>
      <c r="C939">
        <v>13.78</v>
      </c>
      <c r="D939">
        <v>12.73</v>
      </c>
      <c r="E939">
        <v>13.36</v>
      </c>
    </row>
    <row r="940" spans="1:5" x14ac:dyDescent="0.25">
      <c r="A940" s="7">
        <v>34229</v>
      </c>
      <c r="B940">
        <v>11.32</v>
      </c>
      <c r="C940">
        <v>14.05</v>
      </c>
      <c r="D940">
        <v>11.3</v>
      </c>
      <c r="E940">
        <v>13.39</v>
      </c>
    </row>
    <row r="941" spans="1:5" x14ac:dyDescent="0.25">
      <c r="A941" s="7">
        <v>34232</v>
      </c>
      <c r="B941">
        <v>13.66</v>
      </c>
      <c r="C941">
        <v>14.73</v>
      </c>
      <c r="D941">
        <v>13.42</v>
      </c>
      <c r="E941">
        <v>14.6</v>
      </c>
    </row>
    <row r="942" spans="1:5" x14ac:dyDescent="0.25">
      <c r="A942" s="7">
        <v>34233</v>
      </c>
      <c r="B942">
        <v>14.57</v>
      </c>
      <c r="C942">
        <v>18.309999999999999</v>
      </c>
      <c r="D942">
        <v>14.52</v>
      </c>
      <c r="E942">
        <v>17.3</v>
      </c>
    </row>
    <row r="943" spans="1:5" x14ac:dyDescent="0.25">
      <c r="A943" s="7">
        <v>34234</v>
      </c>
      <c r="B943">
        <v>14.78</v>
      </c>
      <c r="C943">
        <v>14.81</v>
      </c>
      <c r="D943">
        <v>13.73</v>
      </c>
      <c r="E943">
        <v>13.75</v>
      </c>
    </row>
    <row r="944" spans="1:5" x14ac:dyDescent="0.25">
      <c r="A944" s="7">
        <v>34235</v>
      </c>
      <c r="B944">
        <v>13.47</v>
      </c>
      <c r="C944">
        <v>13.85</v>
      </c>
      <c r="D944">
        <v>13.21</v>
      </c>
      <c r="E944">
        <v>13.36</v>
      </c>
    </row>
    <row r="945" spans="1:5" x14ac:dyDescent="0.25">
      <c r="A945" s="7">
        <v>34236</v>
      </c>
      <c r="B945">
        <v>12.58</v>
      </c>
      <c r="C945">
        <v>12.78</v>
      </c>
      <c r="D945">
        <v>12.35</v>
      </c>
      <c r="E945">
        <v>12.47</v>
      </c>
    </row>
    <row r="946" spans="1:5" x14ac:dyDescent="0.25">
      <c r="A946" s="7">
        <v>34239</v>
      </c>
      <c r="B946">
        <v>12.76</v>
      </c>
      <c r="C946">
        <v>12.85</v>
      </c>
      <c r="D946">
        <v>12.31</v>
      </c>
      <c r="E946">
        <v>12.49</v>
      </c>
    </row>
    <row r="947" spans="1:5" x14ac:dyDescent="0.25">
      <c r="A947" s="7">
        <v>34240</v>
      </c>
      <c r="B947">
        <v>11.91</v>
      </c>
      <c r="C947">
        <v>12.86</v>
      </c>
      <c r="D947">
        <v>11.84</v>
      </c>
      <c r="E947">
        <v>12.19</v>
      </c>
    </row>
    <row r="948" spans="1:5" x14ac:dyDescent="0.25">
      <c r="A948" s="7">
        <v>34241</v>
      </c>
      <c r="B948">
        <v>12</v>
      </c>
      <c r="C948">
        <v>13.11</v>
      </c>
      <c r="D948">
        <v>11.9</v>
      </c>
      <c r="E948">
        <v>12.63</v>
      </c>
    </row>
    <row r="949" spans="1:5" x14ac:dyDescent="0.25">
      <c r="A949" s="7">
        <v>34242</v>
      </c>
      <c r="B949">
        <v>13.08</v>
      </c>
      <c r="C949">
        <v>13.23</v>
      </c>
      <c r="D949">
        <v>12.54</v>
      </c>
      <c r="E949">
        <v>12.99</v>
      </c>
    </row>
    <row r="950" spans="1:5" x14ac:dyDescent="0.25">
      <c r="A950" s="7">
        <v>34243</v>
      </c>
      <c r="B950">
        <v>12.56</v>
      </c>
      <c r="C950">
        <v>12.56</v>
      </c>
      <c r="D950">
        <v>11.76</v>
      </c>
      <c r="E950">
        <v>11.83</v>
      </c>
    </row>
    <row r="951" spans="1:5" x14ac:dyDescent="0.25">
      <c r="A951" s="7">
        <v>34246</v>
      </c>
      <c r="B951">
        <v>13.27</v>
      </c>
      <c r="C951">
        <v>13.6</v>
      </c>
      <c r="D951">
        <v>12.75</v>
      </c>
      <c r="E951">
        <v>12.85</v>
      </c>
    </row>
    <row r="952" spans="1:5" x14ac:dyDescent="0.25">
      <c r="A952" s="7">
        <v>34247</v>
      </c>
      <c r="B952">
        <v>13.15</v>
      </c>
      <c r="C952">
        <v>13.76</v>
      </c>
      <c r="D952">
        <v>12.52</v>
      </c>
      <c r="E952">
        <v>12.97</v>
      </c>
    </row>
    <row r="953" spans="1:5" x14ac:dyDescent="0.25">
      <c r="A953" s="7">
        <v>34248</v>
      </c>
      <c r="B953">
        <v>13.07</v>
      </c>
      <c r="C953">
        <v>13.13</v>
      </c>
      <c r="D953">
        <v>12.38</v>
      </c>
      <c r="E953">
        <v>12.68</v>
      </c>
    </row>
    <row r="954" spans="1:5" x14ac:dyDescent="0.25">
      <c r="A954" s="7">
        <v>34249</v>
      </c>
      <c r="B954">
        <v>12.65</v>
      </c>
      <c r="C954">
        <v>13.56</v>
      </c>
      <c r="D954">
        <v>12.44</v>
      </c>
      <c r="E954">
        <v>13.14</v>
      </c>
    </row>
    <row r="955" spans="1:5" x14ac:dyDescent="0.25">
      <c r="A955" s="7">
        <v>34250</v>
      </c>
      <c r="B955">
        <v>12.65</v>
      </c>
      <c r="C955">
        <v>13.42</v>
      </c>
      <c r="D955">
        <v>11.6</v>
      </c>
      <c r="E955">
        <v>12.04</v>
      </c>
    </row>
    <row r="956" spans="1:5" x14ac:dyDescent="0.25">
      <c r="A956" s="7">
        <v>34253</v>
      </c>
      <c r="B956">
        <v>13.08</v>
      </c>
      <c r="C956">
        <v>13.37</v>
      </c>
      <c r="D956">
        <v>12.04</v>
      </c>
      <c r="E956">
        <v>12.26</v>
      </c>
    </row>
    <row r="957" spans="1:5" x14ac:dyDescent="0.25">
      <c r="A957" s="7">
        <v>34254</v>
      </c>
      <c r="B957">
        <v>14.64</v>
      </c>
      <c r="C957">
        <v>14.79</v>
      </c>
      <c r="D957">
        <v>12.01</v>
      </c>
      <c r="E957">
        <v>12.41</v>
      </c>
    </row>
    <row r="958" spans="1:5" x14ac:dyDescent="0.25">
      <c r="A958" s="7">
        <v>34255</v>
      </c>
      <c r="B958">
        <v>10.62</v>
      </c>
      <c r="C958">
        <v>13.35</v>
      </c>
      <c r="D958">
        <v>10.6</v>
      </c>
      <c r="E958">
        <v>11.38</v>
      </c>
    </row>
    <row r="959" spans="1:5" x14ac:dyDescent="0.25">
      <c r="A959" s="7">
        <v>34256</v>
      </c>
      <c r="B959">
        <v>12.35</v>
      </c>
      <c r="C959">
        <v>12.4</v>
      </c>
      <c r="D959">
        <v>11</v>
      </c>
      <c r="E959">
        <v>11</v>
      </c>
    </row>
    <row r="960" spans="1:5" x14ac:dyDescent="0.25">
      <c r="A960" s="7">
        <v>34257</v>
      </c>
      <c r="B960">
        <v>12.35</v>
      </c>
      <c r="C960">
        <v>11.63</v>
      </c>
      <c r="D960">
        <v>10.44</v>
      </c>
      <c r="E960">
        <v>10.87</v>
      </c>
    </row>
    <row r="961" spans="1:5" x14ac:dyDescent="0.25">
      <c r="A961" s="7">
        <v>34260</v>
      </c>
      <c r="B961">
        <v>12.27</v>
      </c>
      <c r="C961">
        <v>12.27</v>
      </c>
      <c r="D961">
        <v>11.18</v>
      </c>
      <c r="E961">
        <v>11.33</v>
      </c>
    </row>
    <row r="962" spans="1:5" x14ac:dyDescent="0.25">
      <c r="A962" s="7">
        <v>34261</v>
      </c>
      <c r="B962">
        <v>11.73</v>
      </c>
      <c r="C962">
        <v>12.08</v>
      </c>
      <c r="D962">
        <v>11.31</v>
      </c>
      <c r="E962">
        <v>11.61</v>
      </c>
    </row>
    <row r="963" spans="1:5" x14ac:dyDescent="0.25">
      <c r="A963" s="7">
        <v>34262</v>
      </c>
      <c r="B963">
        <v>11.2</v>
      </c>
      <c r="C963">
        <v>11.68</v>
      </c>
      <c r="D963">
        <v>11.2</v>
      </c>
      <c r="E963">
        <v>11.32</v>
      </c>
    </row>
    <row r="964" spans="1:5" x14ac:dyDescent="0.25">
      <c r="A964" s="7">
        <v>34263</v>
      </c>
      <c r="B964">
        <v>10.7</v>
      </c>
      <c r="C964">
        <v>11.64</v>
      </c>
      <c r="D964">
        <v>10.6</v>
      </c>
      <c r="E964">
        <v>11.2</v>
      </c>
    </row>
    <row r="965" spans="1:5" x14ac:dyDescent="0.25">
      <c r="A965" s="7">
        <v>34264</v>
      </c>
      <c r="B965">
        <v>10.75</v>
      </c>
      <c r="C965">
        <v>11.75</v>
      </c>
      <c r="D965">
        <v>10.75</v>
      </c>
      <c r="E965">
        <v>11.48</v>
      </c>
    </row>
    <row r="966" spans="1:5" x14ac:dyDescent="0.25">
      <c r="A966" s="7">
        <v>34267</v>
      </c>
      <c r="B966">
        <v>11.67</v>
      </c>
      <c r="C966">
        <v>12.34</v>
      </c>
      <c r="D966">
        <v>11.67</v>
      </c>
      <c r="E966">
        <v>11.83</v>
      </c>
    </row>
    <row r="967" spans="1:5" x14ac:dyDescent="0.25">
      <c r="A967" s="7">
        <v>34268</v>
      </c>
      <c r="B967">
        <v>10.039999999999999</v>
      </c>
      <c r="C967">
        <v>12.2</v>
      </c>
      <c r="D967">
        <v>10</v>
      </c>
      <c r="E967">
        <v>11.83</v>
      </c>
    </row>
    <row r="968" spans="1:5" x14ac:dyDescent="0.25">
      <c r="A968" s="7">
        <v>34269</v>
      </c>
      <c r="B968">
        <v>10.039999999999999</v>
      </c>
      <c r="C968">
        <v>12.31</v>
      </c>
      <c r="D968">
        <v>11.64</v>
      </c>
      <c r="E968">
        <v>12.01</v>
      </c>
    </row>
    <row r="969" spans="1:5" x14ac:dyDescent="0.25">
      <c r="A969" s="7">
        <v>34270</v>
      </c>
      <c r="B969">
        <v>11.95</v>
      </c>
      <c r="C969">
        <v>12.1</v>
      </c>
      <c r="D969">
        <v>11.72</v>
      </c>
      <c r="E969">
        <v>11.88</v>
      </c>
    </row>
    <row r="970" spans="1:5" x14ac:dyDescent="0.25">
      <c r="A970" s="7">
        <v>34271</v>
      </c>
      <c r="B970">
        <v>11.95</v>
      </c>
      <c r="C970">
        <v>11.8</v>
      </c>
      <c r="D970">
        <v>10.8</v>
      </c>
      <c r="E970">
        <v>11.46</v>
      </c>
    </row>
    <row r="971" spans="1:5" x14ac:dyDescent="0.25">
      <c r="A971" s="7">
        <v>34274</v>
      </c>
      <c r="B971">
        <v>12.02</v>
      </c>
      <c r="C971">
        <v>12.19</v>
      </c>
      <c r="D971">
        <v>11.77</v>
      </c>
      <c r="E971">
        <v>11.78</v>
      </c>
    </row>
    <row r="972" spans="1:5" x14ac:dyDescent="0.25">
      <c r="A972" s="7">
        <v>34275</v>
      </c>
      <c r="B972">
        <v>11.68</v>
      </c>
      <c r="C972">
        <v>12.37</v>
      </c>
      <c r="D972">
        <v>11.49</v>
      </c>
      <c r="E972">
        <v>11.74</v>
      </c>
    </row>
    <row r="973" spans="1:5" x14ac:dyDescent="0.25">
      <c r="A973" s="7">
        <v>34276</v>
      </c>
      <c r="B973">
        <v>11.72</v>
      </c>
      <c r="C973">
        <v>13.87</v>
      </c>
      <c r="D973">
        <v>11.53</v>
      </c>
      <c r="E973">
        <v>13.26</v>
      </c>
    </row>
    <row r="974" spans="1:5" x14ac:dyDescent="0.25">
      <c r="A974" s="7">
        <v>34277</v>
      </c>
      <c r="B974">
        <v>13.52</v>
      </c>
      <c r="C974">
        <v>15.16</v>
      </c>
      <c r="D974">
        <v>13.13</v>
      </c>
      <c r="E974">
        <v>14.68</v>
      </c>
    </row>
    <row r="975" spans="1:5" x14ac:dyDescent="0.25">
      <c r="A975" s="7">
        <v>34278</v>
      </c>
      <c r="B975">
        <v>14.57</v>
      </c>
      <c r="C975">
        <v>16.46</v>
      </c>
      <c r="D975">
        <v>14.56</v>
      </c>
      <c r="E975">
        <v>14.97</v>
      </c>
    </row>
    <row r="976" spans="1:5" x14ac:dyDescent="0.25">
      <c r="A976" s="7">
        <v>34281</v>
      </c>
      <c r="B976">
        <v>16.12</v>
      </c>
      <c r="C976">
        <v>16.12</v>
      </c>
      <c r="D976">
        <v>14.19</v>
      </c>
      <c r="E976">
        <v>14.31</v>
      </c>
    </row>
    <row r="977" spans="1:5" x14ac:dyDescent="0.25">
      <c r="A977" s="7">
        <v>34282</v>
      </c>
      <c r="B977">
        <v>13.92</v>
      </c>
      <c r="C977">
        <v>14.36</v>
      </c>
      <c r="D977">
        <v>13.16</v>
      </c>
      <c r="E977">
        <v>13.94</v>
      </c>
    </row>
    <row r="978" spans="1:5" x14ac:dyDescent="0.25">
      <c r="A978" s="7">
        <v>34283</v>
      </c>
      <c r="B978">
        <v>13.18</v>
      </c>
      <c r="C978">
        <v>14.34</v>
      </c>
      <c r="D978">
        <v>12.99</v>
      </c>
      <c r="E978">
        <v>13.72</v>
      </c>
    </row>
    <row r="979" spans="1:5" x14ac:dyDescent="0.25">
      <c r="A979" s="7">
        <v>34284</v>
      </c>
      <c r="B979">
        <v>13.25</v>
      </c>
      <c r="C979">
        <v>14.66</v>
      </c>
      <c r="D979">
        <v>13.02</v>
      </c>
      <c r="E979">
        <v>13.88</v>
      </c>
    </row>
    <row r="980" spans="1:5" x14ac:dyDescent="0.25">
      <c r="A980" s="7">
        <v>34285</v>
      </c>
      <c r="B980">
        <v>14.47</v>
      </c>
      <c r="C980">
        <v>14.61</v>
      </c>
      <c r="D980">
        <v>12.99</v>
      </c>
      <c r="E980">
        <v>13.33</v>
      </c>
    </row>
    <row r="981" spans="1:5" x14ac:dyDescent="0.25">
      <c r="A981" s="7">
        <v>34288</v>
      </c>
      <c r="B981">
        <v>13.79</v>
      </c>
      <c r="C981">
        <v>15.3</v>
      </c>
      <c r="D981">
        <v>13.78</v>
      </c>
      <c r="E981">
        <v>14.46</v>
      </c>
    </row>
    <row r="982" spans="1:5" x14ac:dyDescent="0.25">
      <c r="A982" s="7">
        <v>34289</v>
      </c>
      <c r="B982">
        <v>15.03</v>
      </c>
      <c r="C982">
        <v>15.73</v>
      </c>
      <c r="D982">
        <v>14.97</v>
      </c>
      <c r="E982">
        <v>15.11</v>
      </c>
    </row>
    <row r="983" spans="1:5" x14ac:dyDescent="0.25">
      <c r="A983" s="7">
        <v>34290</v>
      </c>
      <c r="B983">
        <v>15.69</v>
      </c>
      <c r="C983">
        <v>16.29</v>
      </c>
      <c r="D983">
        <v>15.17</v>
      </c>
      <c r="E983">
        <v>15.57</v>
      </c>
    </row>
    <row r="984" spans="1:5" x14ac:dyDescent="0.25">
      <c r="A984" s="7">
        <v>34291</v>
      </c>
      <c r="B984">
        <v>15.44</v>
      </c>
      <c r="C984">
        <v>15.62</v>
      </c>
      <c r="D984">
        <v>14.56</v>
      </c>
      <c r="E984">
        <v>14.65</v>
      </c>
    </row>
    <row r="985" spans="1:5" x14ac:dyDescent="0.25">
      <c r="A985" s="7">
        <v>34292</v>
      </c>
      <c r="B985">
        <v>14.99</v>
      </c>
      <c r="C985">
        <v>15.51</v>
      </c>
      <c r="D985">
        <v>14.53</v>
      </c>
      <c r="E985">
        <v>15.03</v>
      </c>
    </row>
    <row r="986" spans="1:5" x14ac:dyDescent="0.25">
      <c r="A986" s="7">
        <v>34295</v>
      </c>
      <c r="B986">
        <v>16.2</v>
      </c>
      <c r="C986">
        <v>16.45</v>
      </c>
      <c r="D986">
        <v>15.77</v>
      </c>
      <c r="E986">
        <v>15.9</v>
      </c>
    </row>
    <row r="987" spans="1:5" x14ac:dyDescent="0.25">
      <c r="A987" s="7">
        <v>34296</v>
      </c>
      <c r="B987">
        <v>16.2</v>
      </c>
      <c r="C987">
        <v>14.86</v>
      </c>
      <c r="D987">
        <v>13.86</v>
      </c>
      <c r="E987">
        <v>14.27</v>
      </c>
    </row>
    <row r="988" spans="1:5" x14ac:dyDescent="0.25">
      <c r="A988" s="7">
        <v>34297</v>
      </c>
      <c r="B988">
        <v>16.2</v>
      </c>
      <c r="C988">
        <v>13.89</v>
      </c>
      <c r="D988">
        <v>13.19</v>
      </c>
      <c r="E988">
        <v>13.51</v>
      </c>
    </row>
    <row r="989" spans="1:5" x14ac:dyDescent="0.25">
      <c r="A989" s="7">
        <v>34299</v>
      </c>
      <c r="B989">
        <v>13.3</v>
      </c>
      <c r="C989">
        <v>14.53</v>
      </c>
      <c r="D989">
        <v>13.29</v>
      </c>
      <c r="E989">
        <v>13.77</v>
      </c>
    </row>
    <row r="990" spans="1:5" x14ac:dyDescent="0.25">
      <c r="A990" s="7">
        <v>34302</v>
      </c>
      <c r="B990">
        <v>13.39</v>
      </c>
      <c r="C990">
        <v>14.65</v>
      </c>
      <c r="D990">
        <v>13.39</v>
      </c>
      <c r="E990">
        <v>14.12</v>
      </c>
    </row>
    <row r="991" spans="1:5" x14ac:dyDescent="0.25">
      <c r="A991" s="7">
        <v>34303</v>
      </c>
      <c r="B991">
        <v>13.39</v>
      </c>
      <c r="C991">
        <v>14.63</v>
      </c>
      <c r="D991">
        <v>13.48</v>
      </c>
      <c r="E991">
        <v>13.76</v>
      </c>
    </row>
    <row r="992" spans="1:5" x14ac:dyDescent="0.25">
      <c r="A992" s="7">
        <v>34304</v>
      </c>
      <c r="B992">
        <v>12.93</v>
      </c>
      <c r="C992">
        <v>14.4</v>
      </c>
      <c r="D992">
        <v>12.92</v>
      </c>
      <c r="E992">
        <v>13.83</v>
      </c>
    </row>
    <row r="993" spans="1:5" x14ac:dyDescent="0.25">
      <c r="A993" s="7">
        <v>34305</v>
      </c>
      <c r="B993">
        <v>14.22</v>
      </c>
      <c r="C993">
        <v>14.22</v>
      </c>
      <c r="D993">
        <v>13.51</v>
      </c>
      <c r="E993">
        <v>13.51</v>
      </c>
    </row>
    <row r="994" spans="1:5" x14ac:dyDescent="0.25">
      <c r="A994" s="7">
        <v>34306</v>
      </c>
      <c r="B994">
        <v>13.34</v>
      </c>
      <c r="C994">
        <v>13.4</v>
      </c>
      <c r="D994">
        <v>12.67</v>
      </c>
      <c r="E994">
        <v>12.69</v>
      </c>
    </row>
    <row r="995" spans="1:5" x14ac:dyDescent="0.25">
      <c r="A995" s="7">
        <v>34309</v>
      </c>
      <c r="B995">
        <v>14.5</v>
      </c>
      <c r="C995">
        <v>14.53</v>
      </c>
      <c r="D995">
        <v>12.78</v>
      </c>
      <c r="E995">
        <v>12.84</v>
      </c>
    </row>
    <row r="996" spans="1:5" x14ac:dyDescent="0.25">
      <c r="A996" s="7">
        <v>34310</v>
      </c>
      <c r="B996">
        <v>14.76</v>
      </c>
      <c r="C996">
        <v>14.76</v>
      </c>
      <c r="D996">
        <v>12.3</v>
      </c>
      <c r="E996">
        <v>12.41</v>
      </c>
    </row>
    <row r="997" spans="1:5" x14ac:dyDescent="0.25">
      <c r="A997" s="7">
        <v>34311</v>
      </c>
      <c r="B997">
        <v>14.2</v>
      </c>
      <c r="C997">
        <v>14.24</v>
      </c>
      <c r="D997">
        <v>12.46</v>
      </c>
      <c r="E997">
        <v>12.46</v>
      </c>
    </row>
    <row r="998" spans="1:5" x14ac:dyDescent="0.25">
      <c r="A998" s="7">
        <v>34312</v>
      </c>
      <c r="B998">
        <v>11.58</v>
      </c>
      <c r="C998">
        <v>13.24</v>
      </c>
      <c r="D998">
        <v>11.51</v>
      </c>
      <c r="E998">
        <v>12.43</v>
      </c>
    </row>
    <row r="999" spans="1:5" x14ac:dyDescent="0.25">
      <c r="A999" s="7">
        <v>34313</v>
      </c>
      <c r="B999">
        <v>12.62</v>
      </c>
      <c r="C999">
        <v>12.69</v>
      </c>
      <c r="D999">
        <v>12.15</v>
      </c>
      <c r="E999">
        <v>12.6</v>
      </c>
    </row>
    <row r="1000" spans="1:5" x14ac:dyDescent="0.25">
      <c r="A1000" s="7">
        <v>34316</v>
      </c>
      <c r="B1000">
        <v>9.6999999999999993</v>
      </c>
      <c r="C1000">
        <v>11.51</v>
      </c>
      <c r="D1000">
        <v>9.65</v>
      </c>
      <c r="E1000">
        <v>10.98</v>
      </c>
    </row>
    <row r="1001" spans="1:5" x14ac:dyDescent="0.25">
      <c r="A1001" s="7">
        <v>34317</v>
      </c>
      <c r="B1001">
        <v>10.71</v>
      </c>
      <c r="C1001">
        <v>11.23</v>
      </c>
      <c r="D1001">
        <v>10.64</v>
      </c>
      <c r="E1001">
        <v>11.13</v>
      </c>
    </row>
    <row r="1002" spans="1:5" x14ac:dyDescent="0.25">
      <c r="A1002" s="7">
        <v>34318</v>
      </c>
      <c r="B1002">
        <v>11.49</v>
      </c>
      <c r="C1002">
        <v>11.49</v>
      </c>
      <c r="D1002">
        <v>10.92</v>
      </c>
      <c r="E1002">
        <v>11.03</v>
      </c>
    </row>
    <row r="1003" spans="1:5" x14ac:dyDescent="0.25">
      <c r="A1003" s="7">
        <v>34319</v>
      </c>
      <c r="B1003">
        <v>11.15</v>
      </c>
      <c r="C1003">
        <v>11.18</v>
      </c>
      <c r="D1003">
        <v>10.59</v>
      </c>
      <c r="E1003">
        <v>10.9</v>
      </c>
    </row>
    <row r="1004" spans="1:5" x14ac:dyDescent="0.25">
      <c r="A1004" s="7">
        <v>34320</v>
      </c>
      <c r="B1004">
        <v>11.67</v>
      </c>
      <c r="C1004">
        <v>11.67</v>
      </c>
      <c r="D1004">
        <v>11.03</v>
      </c>
      <c r="E1004">
        <v>11.08</v>
      </c>
    </row>
    <row r="1005" spans="1:5" x14ac:dyDescent="0.25">
      <c r="A1005" s="7">
        <v>34323</v>
      </c>
      <c r="B1005">
        <v>11.11</v>
      </c>
      <c r="C1005">
        <v>11.47</v>
      </c>
      <c r="D1005">
        <v>10.73</v>
      </c>
      <c r="E1005">
        <v>10.75</v>
      </c>
    </row>
    <row r="1006" spans="1:5" x14ac:dyDescent="0.25">
      <c r="A1006" s="7">
        <v>34324</v>
      </c>
      <c r="B1006">
        <v>10.53</v>
      </c>
      <c r="C1006">
        <v>10.6</v>
      </c>
      <c r="D1006">
        <v>10.050000000000001</v>
      </c>
      <c r="E1006">
        <v>10.08</v>
      </c>
    </row>
    <row r="1007" spans="1:5" x14ac:dyDescent="0.25">
      <c r="A1007" s="7">
        <v>34325</v>
      </c>
      <c r="B1007">
        <v>10.029999999999999</v>
      </c>
      <c r="C1007">
        <v>10.029999999999999</v>
      </c>
      <c r="D1007">
        <v>9.2799999999999994</v>
      </c>
      <c r="E1007">
        <v>9.31</v>
      </c>
    </row>
    <row r="1008" spans="1:5" x14ac:dyDescent="0.25">
      <c r="A1008" s="7">
        <v>34326</v>
      </c>
      <c r="B1008">
        <v>9.5</v>
      </c>
      <c r="C1008">
        <v>9.5500000000000007</v>
      </c>
      <c r="D1008">
        <v>9.17</v>
      </c>
      <c r="E1008">
        <v>9.48</v>
      </c>
    </row>
    <row r="1009" spans="1:5" x14ac:dyDescent="0.25">
      <c r="A1009" s="7">
        <v>34330</v>
      </c>
      <c r="B1009">
        <v>9.5</v>
      </c>
      <c r="C1009">
        <v>9.7899999999999991</v>
      </c>
      <c r="D1009">
        <v>8.89</v>
      </c>
      <c r="E1009">
        <v>9.6999999999999993</v>
      </c>
    </row>
    <row r="1010" spans="1:5" x14ac:dyDescent="0.25">
      <c r="A1010" s="7">
        <v>34331</v>
      </c>
      <c r="B1010">
        <v>9.81</v>
      </c>
      <c r="C1010">
        <v>9.9600000000000009</v>
      </c>
      <c r="D1010">
        <v>9.6999999999999993</v>
      </c>
      <c r="E1010">
        <v>9.82</v>
      </c>
    </row>
    <row r="1011" spans="1:5" x14ac:dyDescent="0.25">
      <c r="A1011" s="7">
        <v>34332</v>
      </c>
      <c r="B1011">
        <v>10.11</v>
      </c>
      <c r="C1011">
        <v>10.84</v>
      </c>
      <c r="D1011">
        <v>10.029999999999999</v>
      </c>
      <c r="E1011">
        <v>10.46</v>
      </c>
    </row>
    <row r="1012" spans="1:5" x14ac:dyDescent="0.25">
      <c r="A1012" s="7">
        <v>34333</v>
      </c>
      <c r="B1012">
        <v>10.32</v>
      </c>
      <c r="C1012">
        <v>11.09</v>
      </c>
      <c r="D1012">
        <v>10.199999999999999</v>
      </c>
      <c r="E1012">
        <v>10.69</v>
      </c>
    </row>
    <row r="1013" spans="1:5" x14ac:dyDescent="0.25">
      <c r="A1013" s="7">
        <v>34334</v>
      </c>
      <c r="B1013">
        <v>10.59</v>
      </c>
      <c r="C1013">
        <v>11.66</v>
      </c>
      <c r="D1013">
        <v>10.52</v>
      </c>
      <c r="E1013">
        <v>11.66</v>
      </c>
    </row>
    <row r="1014" spans="1:5" x14ac:dyDescent="0.25">
      <c r="A1014" s="7">
        <v>34337</v>
      </c>
      <c r="B1014">
        <v>11.28</v>
      </c>
      <c r="C1014">
        <v>13.42</v>
      </c>
      <c r="D1014">
        <v>11.28</v>
      </c>
      <c r="E1014">
        <v>12.57</v>
      </c>
    </row>
    <row r="1015" spans="1:5" x14ac:dyDescent="0.25">
      <c r="A1015" s="7">
        <v>34338</v>
      </c>
      <c r="B1015">
        <v>12.87</v>
      </c>
      <c r="C1015">
        <v>12.87</v>
      </c>
      <c r="D1015">
        <v>11.81</v>
      </c>
      <c r="E1015">
        <v>11.91</v>
      </c>
    </row>
    <row r="1016" spans="1:5" x14ac:dyDescent="0.25">
      <c r="A1016" s="7">
        <v>34339</v>
      </c>
      <c r="B1016">
        <v>12.87</v>
      </c>
      <c r="C1016">
        <v>11.47</v>
      </c>
      <c r="D1016">
        <v>10.37</v>
      </c>
      <c r="E1016">
        <v>10.94</v>
      </c>
    </row>
    <row r="1017" spans="1:5" x14ac:dyDescent="0.25">
      <c r="A1017" s="7">
        <v>34340</v>
      </c>
      <c r="B1017">
        <v>11.47</v>
      </c>
      <c r="C1017">
        <v>11.74</v>
      </c>
      <c r="D1017">
        <v>10.34</v>
      </c>
      <c r="E1017">
        <v>11.27</v>
      </c>
    </row>
    <row r="1018" spans="1:5" x14ac:dyDescent="0.25">
      <c r="A1018" s="7">
        <v>34341</v>
      </c>
      <c r="B1018">
        <v>11.47</v>
      </c>
      <c r="C1018">
        <v>12.14</v>
      </c>
      <c r="D1018">
        <v>10</v>
      </c>
      <c r="E1018">
        <v>10.96</v>
      </c>
    </row>
    <row r="1019" spans="1:5" x14ac:dyDescent="0.25">
      <c r="A1019" s="7">
        <v>34344</v>
      </c>
      <c r="B1019">
        <v>10.64</v>
      </c>
      <c r="C1019">
        <v>11.3</v>
      </c>
      <c r="D1019">
        <v>10.28</v>
      </c>
      <c r="E1019">
        <v>10.74</v>
      </c>
    </row>
    <row r="1020" spans="1:5" x14ac:dyDescent="0.25">
      <c r="A1020" s="7">
        <v>34345</v>
      </c>
      <c r="B1020">
        <v>12.04</v>
      </c>
      <c r="C1020">
        <v>12.08</v>
      </c>
      <c r="D1020">
        <v>11.26</v>
      </c>
      <c r="E1020">
        <v>11.29</v>
      </c>
    </row>
    <row r="1021" spans="1:5" x14ac:dyDescent="0.25">
      <c r="A1021" s="7">
        <v>34346</v>
      </c>
      <c r="B1021">
        <v>12.21</v>
      </c>
      <c r="C1021">
        <v>12.41</v>
      </c>
      <c r="D1021">
        <v>11.56</v>
      </c>
      <c r="E1021">
        <v>11.65</v>
      </c>
    </row>
    <row r="1022" spans="1:5" x14ac:dyDescent="0.25">
      <c r="A1022" s="7">
        <v>34347</v>
      </c>
      <c r="B1022">
        <v>12.75</v>
      </c>
      <c r="C1022">
        <v>12.84</v>
      </c>
      <c r="D1022">
        <v>12.05</v>
      </c>
      <c r="E1022">
        <v>12.08</v>
      </c>
    </row>
    <row r="1023" spans="1:5" x14ac:dyDescent="0.25">
      <c r="A1023" s="7">
        <v>34348</v>
      </c>
      <c r="B1023">
        <v>11.14</v>
      </c>
      <c r="C1023">
        <v>11.22</v>
      </c>
      <c r="D1023">
        <v>11</v>
      </c>
      <c r="E1023">
        <v>11.15</v>
      </c>
    </row>
    <row r="1024" spans="1:5" x14ac:dyDescent="0.25">
      <c r="A1024" s="7">
        <v>34351</v>
      </c>
      <c r="B1024">
        <v>11.99</v>
      </c>
      <c r="C1024">
        <v>12.07</v>
      </c>
      <c r="D1024">
        <v>11.72</v>
      </c>
      <c r="E1024">
        <v>11.88</v>
      </c>
    </row>
    <row r="1025" spans="1:5" x14ac:dyDescent="0.25">
      <c r="A1025" s="7">
        <v>34352</v>
      </c>
      <c r="B1025">
        <v>11.7</v>
      </c>
      <c r="C1025">
        <v>11.72</v>
      </c>
      <c r="D1025">
        <v>11.31</v>
      </c>
      <c r="E1025">
        <v>11.63</v>
      </c>
    </row>
    <row r="1026" spans="1:5" x14ac:dyDescent="0.25">
      <c r="A1026" s="7">
        <v>34353</v>
      </c>
      <c r="B1026">
        <v>11.74</v>
      </c>
      <c r="C1026">
        <v>12.15</v>
      </c>
      <c r="D1026">
        <v>11.62</v>
      </c>
      <c r="E1026">
        <v>11.76</v>
      </c>
    </row>
    <row r="1027" spans="1:5" x14ac:dyDescent="0.25">
      <c r="A1027" s="7">
        <v>34354</v>
      </c>
      <c r="B1027">
        <v>11.81</v>
      </c>
      <c r="C1027">
        <v>11.83</v>
      </c>
      <c r="D1027">
        <v>11.16</v>
      </c>
      <c r="E1027">
        <v>11.16</v>
      </c>
    </row>
    <row r="1028" spans="1:5" x14ac:dyDescent="0.25">
      <c r="A1028" s="7">
        <v>34355</v>
      </c>
      <c r="B1028">
        <v>10.9</v>
      </c>
      <c r="C1028">
        <v>11.21</v>
      </c>
      <c r="D1028">
        <v>10.9</v>
      </c>
      <c r="E1028">
        <v>11.09</v>
      </c>
    </row>
    <row r="1029" spans="1:5" x14ac:dyDescent="0.25">
      <c r="A1029" s="7">
        <v>34358</v>
      </c>
      <c r="B1029">
        <v>11.59</v>
      </c>
      <c r="C1029">
        <v>11.93</v>
      </c>
      <c r="D1029">
        <v>11.23</v>
      </c>
      <c r="E1029">
        <v>11.6</v>
      </c>
    </row>
    <row r="1030" spans="1:5" x14ac:dyDescent="0.25">
      <c r="A1030" s="7">
        <v>34359</v>
      </c>
      <c r="B1030">
        <v>10.94</v>
      </c>
      <c r="C1030">
        <v>11.96</v>
      </c>
      <c r="D1030">
        <v>10.94</v>
      </c>
      <c r="E1030">
        <v>11.38</v>
      </c>
    </row>
    <row r="1031" spans="1:5" x14ac:dyDescent="0.25">
      <c r="A1031" s="7">
        <v>34360</v>
      </c>
      <c r="B1031">
        <v>11.76</v>
      </c>
      <c r="C1031">
        <v>11.87</v>
      </c>
      <c r="D1031">
        <v>11.07</v>
      </c>
      <c r="E1031">
        <v>11.17</v>
      </c>
    </row>
    <row r="1032" spans="1:5" x14ac:dyDescent="0.25">
      <c r="A1032" s="7">
        <v>34361</v>
      </c>
      <c r="B1032">
        <v>10.69</v>
      </c>
      <c r="C1032">
        <v>11.28</v>
      </c>
      <c r="D1032">
        <v>10.210000000000001</v>
      </c>
      <c r="E1032">
        <v>10.3</v>
      </c>
    </row>
    <row r="1033" spans="1:5" x14ac:dyDescent="0.25">
      <c r="A1033" s="7">
        <v>34362</v>
      </c>
      <c r="B1033">
        <v>9.86</v>
      </c>
      <c r="C1033">
        <v>10.31</v>
      </c>
      <c r="D1033">
        <v>9.59</v>
      </c>
      <c r="E1033">
        <v>9.94</v>
      </c>
    </row>
    <row r="1034" spans="1:5" x14ac:dyDescent="0.25">
      <c r="A1034" s="7">
        <v>34365</v>
      </c>
      <c r="B1034">
        <v>9.86</v>
      </c>
      <c r="C1034">
        <v>11.2</v>
      </c>
      <c r="D1034">
        <v>10.01</v>
      </c>
      <c r="E1034">
        <v>10.63</v>
      </c>
    </row>
    <row r="1035" spans="1:5" x14ac:dyDescent="0.25">
      <c r="A1035" s="7">
        <v>34366</v>
      </c>
      <c r="B1035">
        <v>10.81</v>
      </c>
      <c r="C1035">
        <v>11.21</v>
      </c>
      <c r="D1035">
        <v>10.51</v>
      </c>
      <c r="E1035">
        <v>10.65</v>
      </c>
    </row>
    <row r="1036" spans="1:5" x14ac:dyDescent="0.25">
      <c r="A1036" s="7">
        <v>34367</v>
      </c>
      <c r="B1036">
        <v>10.54</v>
      </c>
      <c r="C1036">
        <v>10.86</v>
      </c>
      <c r="D1036">
        <v>10.37</v>
      </c>
      <c r="E1036">
        <v>10.61</v>
      </c>
    </row>
    <row r="1037" spans="1:5" x14ac:dyDescent="0.25">
      <c r="A1037" s="7">
        <v>34368</v>
      </c>
      <c r="B1037">
        <v>10.63</v>
      </c>
      <c r="C1037">
        <v>11.26</v>
      </c>
      <c r="D1037">
        <v>10.63</v>
      </c>
      <c r="E1037">
        <v>10.75</v>
      </c>
    </row>
    <row r="1038" spans="1:5" x14ac:dyDescent="0.25">
      <c r="A1038" s="7">
        <v>34369</v>
      </c>
      <c r="B1038">
        <v>10.71</v>
      </c>
      <c r="C1038">
        <v>15.63</v>
      </c>
      <c r="D1038">
        <v>10.210000000000001</v>
      </c>
      <c r="E1038">
        <v>15.25</v>
      </c>
    </row>
    <row r="1039" spans="1:5" x14ac:dyDescent="0.25">
      <c r="A1039" s="7">
        <v>34372</v>
      </c>
      <c r="B1039">
        <v>10.71</v>
      </c>
      <c r="C1039">
        <v>15.37</v>
      </c>
      <c r="D1039">
        <v>13.86</v>
      </c>
      <c r="E1039">
        <v>13.96</v>
      </c>
    </row>
    <row r="1040" spans="1:5" x14ac:dyDescent="0.25">
      <c r="A1040" s="7">
        <v>34373</v>
      </c>
      <c r="B1040">
        <v>12.49</v>
      </c>
      <c r="C1040">
        <v>14.44</v>
      </c>
      <c r="D1040">
        <v>12.49</v>
      </c>
      <c r="E1040">
        <v>13.66</v>
      </c>
    </row>
    <row r="1041" spans="1:5" x14ac:dyDescent="0.25">
      <c r="A1041" s="7">
        <v>34374</v>
      </c>
      <c r="B1041">
        <v>12.91</v>
      </c>
      <c r="C1041">
        <v>13.89</v>
      </c>
      <c r="D1041">
        <v>12.75</v>
      </c>
      <c r="E1041">
        <v>13.3</v>
      </c>
    </row>
    <row r="1042" spans="1:5" x14ac:dyDescent="0.25">
      <c r="A1042" s="7">
        <v>34375</v>
      </c>
      <c r="B1042">
        <v>12.69</v>
      </c>
      <c r="C1042">
        <v>14.96</v>
      </c>
      <c r="D1042">
        <v>12.69</v>
      </c>
      <c r="E1042">
        <v>14.24</v>
      </c>
    </row>
    <row r="1043" spans="1:5" x14ac:dyDescent="0.25">
      <c r="A1043" s="7">
        <v>34376</v>
      </c>
      <c r="B1043">
        <v>15.18</v>
      </c>
      <c r="C1043">
        <v>15.18</v>
      </c>
      <c r="D1043">
        <v>14.2</v>
      </c>
      <c r="E1043">
        <v>14.46</v>
      </c>
    </row>
    <row r="1044" spans="1:5" x14ac:dyDescent="0.25">
      <c r="A1044" s="7">
        <v>34379</v>
      </c>
      <c r="B1044">
        <v>14.25</v>
      </c>
      <c r="C1044">
        <v>14.62</v>
      </c>
      <c r="D1044">
        <v>13.88</v>
      </c>
      <c r="E1044">
        <v>14.28</v>
      </c>
    </row>
    <row r="1045" spans="1:5" x14ac:dyDescent="0.25">
      <c r="A1045" s="7">
        <v>34380</v>
      </c>
      <c r="B1045">
        <v>14.15</v>
      </c>
      <c r="C1045">
        <v>14.15</v>
      </c>
      <c r="D1045">
        <v>13.4</v>
      </c>
      <c r="E1045">
        <v>13.4</v>
      </c>
    </row>
    <row r="1046" spans="1:5" x14ac:dyDescent="0.25">
      <c r="A1046" s="7">
        <v>34381</v>
      </c>
      <c r="B1046">
        <v>13.12</v>
      </c>
      <c r="C1046">
        <v>13.39</v>
      </c>
      <c r="D1046">
        <v>12.98</v>
      </c>
      <c r="E1046">
        <v>13.13</v>
      </c>
    </row>
    <row r="1047" spans="1:5" x14ac:dyDescent="0.25">
      <c r="A1047" s="7">
        <v>34382</v>
      </c>
      <c r="B1047">
        <v>12.75</v>
      </c>
      <c r="C1047">
        <v>14.33</v>
      </c>
      <c r="D1047">
        <v>12.59</v>
      </c>
      <c r="E1047">
        <v>13.79</v>
      </c>
    </row>
    <row r="1048" spans="1:5" x14ac:dyDescent="0.25">
      <c r="A1048" s="7">
        <v>34383</v>
      </c>
      <c r="B1048">
        <v>13.97</v>
      </c>
      <c r="C1048">
        <v>15.4</v>
      </c>
      <c r="D1048">
        <v>13.8</v>
      </c>
      <c r="E1048">
        <v>14.7</v>
      </c>
    </row>
    <row r="1049" spans="1:5" x14ac:dyDescent="0.25">
      <c r="A1049" s="7">
        <v>34387</v>
      </c>
      <c r="B1049">
        <v>14.95</v>
      </c>
      <c r="C1049">
        <v>15.17</v>
      </c>
      <c r="D1049">
        <v>13.52</v>
      </c>
      <c r="E1049">
        <v>13.52</v>
      </c>
    </row>
    <row r="1050" spans="1:5" x14ac:dyDescent="0.25">
      <c r="A1050" s="7">
        <v>34388</v>
      </c>
      <c r="B1050">
        <v>14.95</v>
      </c>
      <c r="C1050">
        <v>14.14</v>
      </c>
      <c r="D1050">
        <v>11.81</v>
      </c>
      <c r="E1050">
        <v>13.91</v>
      </c>
    </row>
    <row r="1051" spans="1:5" x14ac:dyDescent="0.25">
      <c r="A1051" s="7">
        <v>34389</v>
      </c>
      <c r="B1051">
        <v>15.54</v>
      </c>
      <c r="C1051">
        <v>16.309999999999999</v>
      </c>
      <c r="D1051">
        <v>14.78</v>
      </c>
      <c r="E1051">
        <v>15.96</v>
      </c>
    </row>
    <row r="1052" spans="1:5" x14ac:dyDescent="0.25">
      <c r="A1052" s="7">
        <v>34390</v>
      </c>
      <c r="B1052">
        <v>15.01</v>
      </c>
      <c r="C1052">
        <v>15.19</v>
      </c>
      <c r="D1052">
        <v>14.58</v>
      </c>
      <c r="E1052">
        <v>14.8</v>
      </c>
    </row>
    <row r="1053" spans="1:5" x14ac:dyDescent="0.25">
      <c r="A1053" s="7">
        <v>34393</v>
      </c>
      <c r="B1053">
        <v>15.01</v>
      </c>
      <c r="C1053">
        <v>15.21</v>
      </c>
      <c r="D1053">
        <v>13.86</v>
      </c>
      <c r="E1053">
        <v>14.87</v>
      </c>
    </row>
    <row r="1054" spans="1:5" x14ac:dyDescent="0.25">
      <c r="A1054" s="7">
        <v>34394</v>
      </c>
      <c r="B1054">
        <v>12.58</v>
      </c>
      <c r="C1054">
        <v>17.04</v>
      </c>
      <c r="D1054">
        <v>12.54</v>
      </c>
      <c r="E1054">
        <v>15.83</v>
      </c>
    </row>
    <row r="1055" spans="1:5" x14ac:dyDescent="0.25">
      <c r="A1055" s="7">
        <v>34395</v>
      </c>
      <c r="B1055">
        <v>17.82</v>
      </c>
      <c r="C1055">
        <v>17.940000000000001</v>
      </c>
      <c r="D1055">
        <v>16.079999999999998</v>
      </c>
      <c r="E1055">
        <v>16.079999999999998</v>
      </c>
    </row>
    <row r="1056" spans="1:5" x14ac:dyDescent="0.25">
      <c r="A1056" s="7">
        <v>34396</v>
      </c>
      <c r="B1056">
        <v>15.99</v>
      </c>
      <c r="C1056">
        <v>16.670000000000002</v>
      </c>
      <c r="D1056">
        <v>15.82</v>
      </c>
      <c r="E1056">
        <v>16.36</v>
      </c>
    </row>
    <row r="1057" spans="1:5" x14ac:dyDescent="0.25">
      <c r="A1057" s="7">
        <v>34397</v>
      </c>
      <c r="B1057">
        <v>15.65</v>
      </c>
      <c r="C1057">
        <v>16.63</v>
      </c>
      <c r="D1057">
        <v>15.63</v>
      </c>
      <c r="E1057">
        <v>16</v>
      </c>
    </row>
    <row r="1058" spans="1:5" x14ac:dyDescent="0.25">
      <c r="A1058" s="7">
        <v>34400</v>
      </c>
      <c r="B1058">
        <v>12.2</v>
      </c>
      <c r="C1058">
        <v>14.96</v>
      </c>
      <c r="D1058">
        <v>12.2</v>
      </c>
      <c r="E1058">
        <v>14.26</v>
      </c>
    </row>
    <row r="1059" spans="1:5" x14ac:dyDescent="0.25">
      <c r="A1059" s="7">
        <v>34401</v>
      </c>
      <c r="B1059">
        <v>12.2</v>
      </c>
      <c r="C1059">
        <v>16.39</v>
      </c>
      <c r="D1059">
        <v>16.07</v>
      </c>
      <c r="E1059">
        <v>16.23</v>
      </c>
    </row>
    <row r="1060" spans="1:5" x14ac:dyDescent="0.25">
      <c r="A1060" s="7">
        <v>34402</v>
      </c>
      <c r="B1060">
        <v>14.68</v>
      </c>
      <c r="C1060">
        <v>15</v>
      </c>
      <c r="D1060">
        <v>14.35</v>
      </c>
      <c r="E1060">
        <v>14.41</v>
      </c>
    </row>
    <row r="1061" spans="1:5" x14ac:dyDescent="0.25">
      <c r="A1061" s="7">
        <v>34403</v>
      </c>
      <c r="B1061">
        <v>14.68</v>
      </c>
      <c r="C1061">
        <v>16.93</v>
      </c>
      <c r="D1061">
        <v>16.079999999999998</v>
      </c>
      <c r="E1061">
        <v>16.55</v>
      </c>
    </row>
    <row r="1062" spans="1:5" x14ac:dyDescent="0.25">
      <c r="A1062" s="7">
        <v>34404</v>
      </c>
      <c r="B1062">
        <v>14.77</v>
      </c>
      <c r="C1062">
        <v>16.14</v>
      </c>
      <c r="D1062">
        <v>13.89</v>
      </c>
      <c r="E1062">
        <v>14.87</v>
      </c>
    </row>
    <row r="1063" spans="1:5" x14ac:dyDescent="0.25">
      <c r="A1063" s="7">
        <v>34407</v>
      </c>
      <c r="B1063">
        <v>14.77</v>
      </c>
      <c r="C1063">
        <v>17.48</v>
      </c>
      <c r="D1063">
        <v>16.52</v>
      </c>
      <c r="E1063">
        <v>16.61</v>
      </c>
    </row>
    <row r="1064" spans="1:5" x14ac:dyDescent="0.25">
      <c r="A1064" s="7">
        <v>34408</v>
      </c>
      <c r="B1064">
        <v>14.49</v>
      </c>
      <c r="C1064">
        <v>15.18</v>
      </c>
      <c r="D1064">
        <v>13.78</v>
      </c>
      <c r="E1064">
        <v>14.78</v>
      </c>
    </row>
    <row r="1065" spans="1:5" x14ac:dyDescent="0.25">
      <c r="A1065" s="7">
        <v>34409</v>
      </c>
      <c r="B1065">
        <v>15.35</v>
      </c>
      <c r="C1065">
        <v>15.89</v>
      </c>
      <c r="D1065">
        <v>14.49</v>
      </c>
      <c r="E1065">
        <v>14.51</v>
      </c>
    </row>
    <row r="1066" spans="1:5" x14ac:dyDescent="0.25">
      <c r="A1066" s="7">
        <v>34410</v>
      </c>
      <c r="B1066">
        <v>13.23</v>
      </c>
      <c r="C1066">
        <v>13.33</v>
      </c>
      <c r="D1066">
        <v>12.76</v>
      </c>
      <c r="E1066">
        <v>12.76</v>
      </c>
    </row>
    <row r="1067" spans="1:5" x14ac:dyDescent="0.25">
      <c r="A1067" s="7">
        <v>34411</v>
      </c>
      <c r="B1067">
        <v>13.74</v>
      </c>
      <c r="C1067">
        <v>13.74</v>
      </c>
      <c r="D1067">
        <v>13.2</v>
      </c>
      <c r="E1067">
        <v>13.32</v>
      </c>
    </row>
    <row r="1068" spans="1:5" x14ac:dyDescent="0.25">
      <c r="A1068" s="7">
        <v>34414</v>
      </c>
      <c r="B1068">
        <v>14.5</v>
      </c>
      <c r="C1068">
        <v>15.07</v>
      </c>
      <c r="D1068">
        <v>14.3</v>
      </c>
      <c r="E1068">
        <v>14.34</v>
      </c>
    </row>
    <row r="1069" spans="1:5" x14ac:dyDescent="0.25">
      <c r="A1069" s="7">
        <v>34415</v>
      </c>
      <c r="B1069">
        <v>13.94</v>
      </c>
      <c r="C1069">
        <v>13.97</v>
      </c>
      <c r="D1069">
        <v>12.75</v>
      </c>
      <c r="E1069">
        <v>13.39</v>
      </c>
    </row>
    <row r="1070" spans="1:5" x14ac:dyDescent="0.25">
      <c r="A1070" s="7">
        <v>34416</v>
      </c>
      <c r="B1070">
        <v>11.88</v>
      </c>
      <c r="C1070">
        <v>12.76</v>
      </c>
      <c r="D1070">
        <v>11.58</v>
      </c>
      <c r="E1070">
        <v>12.31</v>
      </c>
    </row>
    <row r="1071" spans="1:5" x14ac:dyDescent="0.25">
      <c r="A1071" s="7">
        <v>34417</v>
      </c>
      <c r="B1071">
        <v>12.22</v>
      </c>
      <c r="C1071">
        <v>14.14</v>
      </c>
      <c r="D1071">
        <v>12.22</v>
      </c>
      <c r="E1071">
        <v>13.43</v>
      </c>
    </row>
    <row r="1072" spans="1:5" x14ac:dyDescent="0.25">
      <c r="A1072" s="7">
        <v>34418</v>
      </c>
      <c r="B1072">
        <v>13.4</v>
      </c>
      <c r="C1072">
        <v>13.83</v>
      </c>
      <c r="D1072">
        <v>12.88</v>
      </c>
      <c r="E1072">
        <v>13.67</v>
      </c>
    </row>
    <row r="1073" spans="1:5" x14ac:dyDescent="0.25">
      <c r="A1073" s="7">
        <v>34421</v>
      </c>
      <c r="B1073">
        <v>15.69</v>
      </c>
      <c r="C1073">
        <v>16.239999999999998</v>
      </c>
      <c r="D1073">
        <v>14.9</v>
      </c>
      <c r="E1073">
        <v>14.9</v>
      </c>
    </row>
    <row r="1074" spans="1:5" x14ac:dyDescent="0.25">
      <c r="A1074" s="7">
        <v>34422</v>
      </c>
      <c r="B1074">
        <v>13.66</v>
      </c>
      <c r="C1074">
        <v>16.96</v>
      </c>
      <c r="D1074">
        <v>13.65</v>
      </c>
      <c r="E1074">
        <v>16.489999999999998</v>
      </c>
    </row>
    <row r="1075" spans="1:5" x14ac:dyDescent="0.25">
      <c r="A1075" s="7">
        <v>34423</v>
      </c>
      <c r="B1075">
        <v>17.11</v>
      </c>
      <c r="C1075">
        <v>18.84</v>
      </c>
      <c r="D1075">
        <v>17.11</v>
      </c>
      <c r="E1075">
        <v>18.59</v>
      </c>
    </row>
    <row r="1076" spans="1:5" x14ac:dyDescent="0.25">
      <c r="A1076" s="7">
        <v>34424</v>
      </c>
      <c r="B1076">
        <v>18.5</v>
      </c>
      <c r="C1076">
        <v>21.94</v>
      </c>
      <c r="D1076">
        <v>18.420000000000002</v>
      </c>
      <c r="E1076">
        <v>20.45</v>
      </c>
    </row>
    <row r="1077" spans="1:5" x14ac:dyDescent="0.25">
      <c r="A1077" s="7">
        <v>34428</v>
      </c>
      <c r="B1077">
        <v>18.5</v>
      </c>
      <c r="C1077">
        <v>28.3</v>
      </c>
      <c r="D1077">
        <v>23.61</v>
      </c>
      <c r="E1077">
        <v>23.87</v>
      </c>
    </row>
    <row r="1078" spans="1:5" x14ac:dyDescent="0.25">
      <c r="A1078" s="7">
        <v>34429</v>
      </c>
      <c r="B1078">
        <v>21.63</v>
      </c>
      <c r="C1078">
        <v>21.63</v>
      </c>
      <c r="D1078">
        <v>18.13</v>
      </c>
      <c r="E1078">
        <v>18.13</v>
      </c>
    </row>
    <row r="1079" spans="1:5" x14ac:dyDescent="0.25">
      <c r="A1079" s="7">
        <v>34430</v>
      </c>
      <c r="B1079">
        <v>16.84</v>
      </c>
      <c r="C1079">
        <v>18.34</v>
      </c>
      <c r="D1079">
        <v>16.8</v>
      </c>
      <c r="E1079">
        <v>17.38</v>
      </c>
    </row>
    <row r="1080" spans="1:5" x14ac:dyDescent="0.25">
      <c r="A1080" s="7">
        <v>34431</v>
      </c>
      <c r="B1080">
        <v>17.920000000000002</v>
      </c>
      <c r="C1080">
        <v>18.239999999999998</v>
      </c>
      <c r="D1080">
        <v>16.88</v>
      </c>
      <c r="E1080">
        <v>16.98</v>
      </c>
    </row>
    <row r="1081" spans="1:5" x14ac:dyDescent="0.25">
      <c r="A1081" s="7">
        <v>34432</v>
      </c>
      <c r="B1081">
        <v>16.5</v>
      </c>
      <c r="C1081">
        <v>17.579999999999998</v>
      </c>
      <c r="D1081">
        <v>16.420000000000002</v>
      </c>
      <c r="E1081">
        <v>16.920000000000002</v>
      </c>
    </row>
    <row r="1082" spans="1:5" x14ac:dyDescent="0.25">
      <c r="A1082" s="7">
        <v>34435</v>
      </c>
      <c r="B1082">
        <v>16.5</v>
      </c>
      <c r="C1082">
        <v>17.66</v>
      </c>
      <c r="D1082">
        <v>16.43</v>
      </c>
      <c r="E1082">
        <v>16.61</v>
      </c>
    </row>
    <row r="1083" spans="1:5" x14ac:dyDescent="0.25">
      <c r="A1083" s="7">
        <v>34436</v>
      </c>
      <c r="B1083">
        <v>16.5</v>
      </c>
      <c r="C1083">
        <v>17.45</v>
      </c>
      <c r="D1083">
        <v>16.239999999999998</v>
      </c>
      <c r="E1083">
        <v>16.420000000000002</v>
      </c>
    </row>
    <row r="1084" spans="1:5" x14ac:dyDescent="0.25">
      <c r="A1084" s="7">
        <v>34437</v>
      </c>
      <c r="B1084">
        <v>15.97</v>
      </c>
      <c r="C1084">
        <v>17.96</v>
      </c>
      <c r="D1084">
        <v>14.72</v>
      </c>
      <c r="E1084">
        <v>17.02</v>
      </c>
    </row>
    <row r="1085" spans="1:5" x14ac:dyDescent="0.25">
      <c r="A1085" s="7">
        <v>34438</v>
      </c>
      <c r="B1085">
        <v>17.13</v>
      </c>
      <c r="C1085">
        <v>17.260000000000002</v>
      </c>
      <c r="D1085">
        <v>16.149999999999999</v>
      </c>
      <c r="E1085">
        <v>16.27</v>
      </c>
    </row>
    <row r="1086" spans="1:5" x14ac:dyDescent="0.25">
      <c r="A1086" s="7">
        <v>34439</v>
      </c>
      <c r="B1086">
        <v>15.54</v>
      </c>
      <c r="C1086">
        <v>16.66</v>
      </c>
      <c r="D1086">
        <v>15.5</v>
      </c>
      <c r="E1086">
        <v>15.98</v>
      </c>
    </row>
    <row r="1087" spans="1:5" x14ac:dyDescent="0.25">
      <c r="A1087" s="7">
        <v>34442</v>
      </c>
      <c r="B1087">
        <v>16.079999999999998</v>
      </c>
      <c r="C1087">
        <v>17.88</v>
      </c>
      <c r="D1087">
        <v>15.98</v>
      </c>
      <c r="E1087">
        <v>17.22</v>
      </c>
    </row>
    <row r="1088" spans="1:5" x14ac:dyDescent="0.25">
      <c r="A1088" s="7">
        <v>34443</v>
      </c>
      <c r="B1088">
        <v>16.690000000000001</v>
      </c>
      <c r="C1088">
        <v>17.760000000000002</v>
      </c>
      <c r="D1088">
        <v>16.670000000000002</v>
      </c>
      <c r="E1088">
        <v>16.93</v>
      </c>
    </row>
    <row r="1089" spans="1:5" x14ac:dyDescent="0.25">
      <c r="A1089" s="7">
        <v>34444</v>
      </c>
      <c r="B1089">
        <v>16.8</v>
      </c>
      <c r="C1089">
        <v>18.14</v>
      </c>
      <c r="D1089">
        <v>16.48</v>
      </c>
      <c r="E1089">
        <v>17.010000000000002</v>
      </c>
    </row>
    <row r="1090" spans="1:5" x14ac:dyDescent="0.25">
      <c r="A1090" s="7">
        <v>34445</v>
      </c>
      <c r="B1090">
        <v>16.43</v>
      </c>
      <c r="C1090">
        <v>16.559999999999999</v>
      </c>
      <c r="D1090">
        <v>14.87</v>
      </c>
      <c r="E1090">
        <v>14.93</v>
      </c>
    </row>
    <row r="1091" spans="1:5" x14ac:dyDescent="0.25">
      <c r="A1091" s="7">
        <v>34446</v>
      </c>
      <c r="B1091">
        <v>14.16</v>
      </c>
      <c r="C1091">
        <v>15.4</v>
      </c>
      <c r="D1091">
        <v>14.07</v>
      </c>
      <c r="E1091">
        <v>14.94</v>
      </c>
    </row>
    <row r="1092" spans="1:5" x14ac:dyDescent="0.25">
      <c r="A1092" s="7">
        <v>34449</v>
      </c>
      <c r="B1092">
        <v>15.19</v>
      </c>
      <c r="C1092">
        <v>15.31</v>
      </c>
      <c r="D1092">
        <v>14.07</v>
      </c>
      <c r="E1092">
        <v>14.26</v>
      </c>
    </row>
    <row r="1093" spans="1:5" x14ac:dyDescent="0.25">
      <c r="A1093" s="7">
        <v>34450</v>
      </c>
      <c r="B1093">
        <v>14.19</v>
      </c>
      <c r="C1093">
        <v>14.8</v>
      </c>
      <c r="D1093">
        <v>13.78</v>
      </c>
      <c r="E1093">
        <v>13.8</v>
      </c>
    </row>
    <row r="1094" spans="1:5" x14ac:dyDescent="0.25">
      <c r="A1094" s="7">
        <v>34452</v>
      </c>
      <c r="B1094">
        <v>13.23</v>
      </c>
      <c r="C1094">
        <v>14.88</v>
      </c>
      <c r="D1094">
        <v>13.21</v>
      </c>
      <c r="E1094">
        <v>14.51</v>
      </c>
    </row>
    <row r="1095" spans="1:5" x14ac:dyDescent="0.25">
      <c r="A1095" s="7">
        <v>34453</v>
      </c>
      <c r="B1095">
        <v>13.05</v>
      </c>
      <c r="C1095">
        <v>14.34</v>
      </c>
      <c r="D1095">
        <v>13.05</v>
      </c>
      <c r="E1095">
        <v>13.77</v>
      </c>
    </row>
    <row r="1096" spans="1:5" x14ac:dyDescent="0.25">
      <c r="A1096" s="7">
        <v>34456</v>
      </c>
      <c r="B1096">
        <v>14.42</v>
      </c>
      <c r="C1096">
        <v>14.78</v>
      </c>
      <c r="D1096">
        <v>13.99</v>
      </c>
      <c r="E1096">
        <v>14.11</v>
      </c>
    </row>
    <row r="1097" spans="1:5" x14ac:dyDescent="0.25">
      <c r="A1097" s="7">
        <v>34457</v>
      </c>
      <c r="B1097">
        <v>13.03</v>
      </c>
      <c r="C1097">
        <v>14.45</v>
      </c>
      <c r="D1097">
        <v>13.03</v>
      </c>
      <c r="E1097">
        <v>13.81</v>
      </c>
    </row>
    <row r="1098" spans="1:5" x14ac:dyDescent="0.25">
      <c r="A1098" s="7">
        <v>34458</v>
      </c>
      <c r="B1098">
        <v>13.77</v>
      </c>
      <c r="C1098">
        <v>14.8</v>
      </c>
      <c r="D1098">
        <v>13.71</v>
      </c>
      <c r="E1098">
        <v>14.29</v>
      </c>
    </row>
    <row r="1099" spans="1:5" x14ac:dyDescent="0.25">
      <c r="A1099" s="7">
        <v>34459</v>
      </c>
      <c r="B1099">
        <v>13.62</v>
      </c>
      <c r="C1099">
        <v>15.34</v>
      </c>
      <c r="D1099">
        <v>13.62</v>
      </c>
      <c r="E1099">
        <v>14.56</v>
      </c>
    </row>
    <row r="1100" spans="1:5" x14ac:dyDescent="0.25">
      <c r="A1100" s="7">
        <v>34460</v>
      </c>
      <c r="B1100">
        <v>15.11</v>
      </c>
      <c r="C1100">
        <v>15.54</v>
      </c>
      <c r="D1100">
        <v>14.79</v>
      </c>
      <c r="E1100">
        <v>15.08</v>
      </c>
    </row>
    <row r="1101" spans="1:5" x14ac:dyDescent="0.25">
      <c r="A1101" s="7">
        <v>34463</v>
      </c>
      <c r="B1101">
        <v>16.399999999999999</v>
      </c>
      <c r="C1101">
        <v>16.649999999999999</v>
      </c>
      <c r="D1101">
        <v>15.86</v>
      </c>
      <c r="E1101">
        <v>16.16</v>
      </c>
    </row>
    <row r="1102" spans="1:5" x14ac:dyDescent="0.25">
      <c r="A1102" s="7">
        <v>34464</v>
      </c>
      <c r="B1102">
        <v>15.87</v>
      </c>
      <c r="C1102">
        <v>16.07</v>
      </c>
      <c r="D1102">
        <v>15.1</v>
      </c>
      <c r="E1102">
        <v>15.19</v>
      </c>
    </row>
    <row r="1103" spans="1:5" x14ac:dyDescent="0.25">
      <c r="A1103" s="7">
        <v>34465</v>
      </c>
      <c r="B1103">
        <v>14.93</v>
      </c>
      <c r="C1103">
        <v>16.28</v>
      </c>
      <c r="D1103">
        <v>14.75</v>
      </c>
      <c r="E1103">
        <v>15.55</v>
      </c>
    </row>
    <row r="1104" spans="1:5" x14ac:dyDescent="0.25">
      <c r="A1104" s="7">
        <v>34466</v>
      </c>
      <c r="B1104">
        <v>15.01</v>
      </c>
      <c r="C1104">
        <v>16.16</v>
      </c>
      <c r="D1104">
        <v>14.76</v>
      </c>
      <c r="E1104">
        <v>15.46</v>
      </c>
    </row>
    <row r="1105" spans="1:5" x14ac:dyDescent="0.25">
      <c r="A1105" s="7">
        <v>34467</v>
      </c>
      <c r="B1105">
        <v>15.55</v>
      </c>
      <c r="C1105">
        <v>16.11</v>
      </c>
      <c r="D1105">
        <v>14.48</v>
      </c>
      <c r="E1105">
        <v>14.54</v>
      </c>
    </row>
    <row r="1106" spans="1:5" x14ac:dyDescent="0.25">
      <c r="A1106" s="7">
        <v>34470</v>
      </c>
      <c r="B1106">
        <v>14.85</v>
      </c>
      <c r="C1106">
        <v>15</v>
      </c>
      <c r="D1106">
        <v>14.15</v>
      </c>
      <c r="E1106">
        <v>14.67</v>
      </c>
    </row>
    <row r="1107" spans="1:5" x14ac:dyDescent="0.25">
      <c r="A1107" s="7">
        <v>34471</v>
      </c>
      <c r="B1107">
        <v>14.67</v>
      </c>
      <c r="C1107">
        <v>15.22</v>
      </c>
      <c r="D1107">
        <v>14.08</v>
      </c>
      <c r="E1107">
        <v>14.08</v>
      </c>
    </row>
    <row r="1108" spans="1:5" x14ac:dyDescent="0.25">
      <c r="A1108" s="7">
        <v>34472</v>
      </c>
      <c r="B1108">
        <v>13.1</v>
      </c>
      <c r="C1108">
        <v>13.82</v>
      </c>
      <c r="D1108">
        <v>12.53</v>
      </c>
      <c r="E1108">
        <v>12.55</v>
      </c>
    </row>
    <row r="1109" spans="1:5" x14ac:dyDescent="0.25">
      <c r="A1109" s="7">
        <v>34473</v>
      </c>
      <c r="B1109">
        <v>12.09</v>
      </c>
      <c r="C1109">
        <v>12.46</v>
      </c>
      <c r="D1109">
        <v>11.44</v>
      </c>
      <c r="E1109">
        <v>12.33</v>
      </c>
    </row>
    <row r="1110" spans="1:5" x14ac:dyDescent="0.25">
      <c r="A1110" s="7">
        <v>34474</v>
      </c>
      <c r="B1110">
        <v>11.89</v>
      </c>
      <c r="C1110">
        <v>13.03</v>
      </c>
      <c r="D1110">
        <v>11.8</v>
      </c>
      <c r="E1110">
        <v>12.79</v>
      </c>
    </row>
    <row r="1111" spans="1:5" x14ac:dyDescent="0.25">
      <c r="A1111" s="7">
        <v>34477</v>
      </c>
      <c r="B1111">
        <v>13.26</v>
      </c>
      <c r="C1111">
        <v>13.94</v>
      </c>
      <c r="D1111">
        <v>13.24</v>
      </c>
      <c r="E1111">
        <v>13.49</v>
      </c>
    </row>
    <row r="1112" spans="1:5" x14ac:dyDescent="0.25">
      <c r="A1112" s="7">
        <v>34478</v>
      </c>
      <c r="B1112">
        <v>12.59</v>
      </c>
      <c r="C1112">
        <v>13.17</v>
      </c>
      <c r="D1112">
        <v>12.42</v>
      </c>
      <c r="E1112">
        <v>12.73</v>
      </c>
    </row>
    <row r="1113" spans="1:5" x14ac:dyDescent="0.25">
      <c r="A1113" s="7">
        <v>34479</v>
      </c>
      <c r="B1113">
        <v>13.01</v>
      </c>
      <c r="C1113">
        <v>13.47</v>
      </c>
      <c r="D1113">
        <v>12.39</v>
      </c>
      <c r="E1113">
        <v>12.43</v>
      </c>
    </row>
    <row r="1114" spans="1:5" x14ac:dyDescent="0.25">
      <c r="A1114" s="7">
        <v>34480</v>
      </c>
      <c r="B1114">
        <v>12.46</v>
      </c>
      <c r="C1114">
        <v>12.66</v>
      </c>
      <c r="D1114">
        <v>12.26</v>
      </c>
      <c r="E1114">
        <v>12.5</v>
      </c>
    </row>
    <row r="1115" spans="1:5" x14ac:dyDescent="0.25">
      <c r="A1115" s="7">
        <v>34481</v>
      </c>
      <c r="B1115">
        <v>12.84</v>
      </c>
      <c r="C1115">
        <v>13.01</v>
      </c>
      <c r="D1115">
        <v>12.42</v>
      </c>
      <c r="E1115">
        <v>12.49</v>
      </c>
    </row>
    <row r="1116" spans="1:5" x14ac:dyDescent="0.25">
      <c r="A1116" s="7">
        <v>34485</v>
      </c>
      <c r="B1116">
        <v>13.39</v>
      </c>
      <c r="C1116">
        <v>13.46</v>
      </c>
      <c r="D1116">
        <v>12.77</v>
      </c>
      <c r="E1116">
        <v>13.03</v>
      </c>
    </row>
    <row r="1117" spans="1:5" x14ac:dyDescent="0.25">
      <c r="A1117" s="7">
        <v>34486</v>
      </c>
      <c r="B1117">
        <v>13.16</v>
      </c>
      <c r="C1117">
        <v>13.47</v>
      </c>
      <c r="D1117">
        <v>12.54</v>
      </c>
      <c r="E1117">
        <v>12.72</v>
      </c>
    </row>
    <row r="1118" spans="1:5" x14ac:dyDescent="0.25">
      <c r="A1118" s="7">
        <v>34487</v>
      </c>
      <c r="B1118">
        <v>12.77</v>
      </c>
      <c r="C1118">
        <v>13.06</v>
      </c>
      <c r="D1118">
        <v>12.45</v>
      </c>
      <c r="E1118">
        <v>12.73</v>
      </c>
    </row>
    <row r="1119" spans="1:5" x14ac:dyDescent="0.25">
      <c r="A1119" s="7">
        <v>34488</v>
      </c>
      <c r="B1119">
        <v>13.28</v>
      </c>
      <c r="C1119">
        <v>13.36</v>
      </c>
      <c r="D1119">
        <v>12.1</v>
      </c>
      <c r="E1119">
        <v>12.19</v>
      </c>
    </row>
    <row r="1120" spans="1:5" x14ac:dyDescent="0.25">
      <c r="A1120" s="7">
        <v>34491</v>
      </c>
      <c r="B1120">
        <v>11.78</v>
      </c>
      <c r="C1120">
        <v>13.03</v>
      </c>
      <c r="D1120">
        <v>11.76</v>
      </c>
      <c r="E1120">
        <v>13.03</v>
      </c>
    </row>
    <row r="1121" spans="1:5" x14ac:dyDescent="0.25">
      <c r="A1121" s="7">
        <v>34492</v>
      </c>
      <c r="B1121">
        <v>13.35</v>
      </c>
      <c r="C1121">
        <v>14.12</v>
      </c>
      <c r="D1121">
        <v>13.04</v>
      </c>
      <c r="E1121">
        <v>13.05</v>
      </c>
    </row>
    <row r="1122" spans="1:5" x14ac:dyDescent="0.25">
      <c r="A1122" s="7">
        <v>34493</v>
      </c>
      <c r="B1122">
        <v>12.81</v>
      </c>
      <c r="C1122">
        <v>13.72</v>
      </c>
      <c r="D1122">
        <v>12.69</v>
      </c>
      <c r="E1122">
        <v>13.32</v>
      </c>
    </row>
    <row r="1123" spans="1:5" x14ac:dyDescent="0.25">
      <c r="A1123" s="7">
        <v>34494</v>
      </c>
      <c r="B1123">
        <v>13.27</v>
      </c>
      <c r="C1123">
        <v>13.28</v>
      </c>
      <c r="D1123">
        <v>13.1</v>
      </c>
      <c r="E1123">
        <v>13.21</v>
      </c>
    </row>
    <row r="1124" spans="1:5" x14ac:dyDescent="0.25">
      <c r="A1124" s="7">
        <v>34495</v>
      </c>
      <c r="B1124">
        <v>13.04</v>
      </c>
      <c r="C1124">
        <v>13.04</v>
      </c>
      <c r="D1124">
        <v>12.45</v>
      </c>
      <c r="E1124">
        <v>12.69</v>
      </c>
    </row>
    <row r="1125" spans="1:5" x14ac:dyDescent="0.25">
      <c r="A1125" s="7">
        <v>34498</v>
      </c>
      <c r="B1125">
        <v>12.34</v>
      </c>
      <c r="C1125">
        <v>12.61</v>
      </c>
      <c r="D1125">
        <v>11.66</v>
      </c>
      <c r="E1125">
        <v>11.92</v>
      </c>
    </row>
    <row r="1126" spans="1:5" x14ac:dyDescent="0.25">
      <c r="A1126" s="7">
        <v>34499</v>
      </c>
      <c r="B1126">
        <v>11.62</v>
      </c>
      <c r="C1126">
        <v>11.93</v>
      </c>
      <c r="D1126">
        <v>11.38</v>
      </c>
      <c r="E1126">
        <v>11.6</v>
      </c>
    </row>
    <row r="1127" spans="1:5" x14ac:dyDescent="0.25">
      <c r="A1127" s="7">
        <v>34500</v>
      </c>
      <c r="B1127">
        <v>11.36</v>
      </c>
      <c r="C1127">
        <v>12.39</v>
      </c>
      <c r="D1127">
        <v>11.21</v>
      </c>
      <c r="E1127">
        <v>11.52</v>
      </c>
    </row>
    <row r="1128" spans="1:5" x14ac:dyDescent="0.25">
      <c r="A1128" s="7">
        <v>34501</v>
      </c>
      <c r="B1128">
        <v>11.36</v>
      </c>
      <c r="C1128">
        <v>11.89</v>
      </c>
      <c r="D1128">
        <v>11.2</v>
      </c>
      <c r="E1128">
        <v>11.22</v>
      </c>
    </row>
    <row r="1129" spans="1:5" x14ac:dyDescent="0.25">
      <c r="A1129" s="7">
        <v>34502</v>
      </c>
      <c r="B1129">
        <v>10.52</v>
      </c>
      <c r="C1129">
        <v>12.33</v>
      </c>
      <c r="D1129">
        <v>10.48</v>
      </c>
      <c r="E1129">
        <v>12.31</v>
      </c>
    </row>
    <row r="1130" spans="1:5" x14ac:dyDescent="0.25">
      <c r="A1130" s="7">
        <v>34505</v>
      </c>
      <c r="B1130">
        <v>13.77</v>
      </c>
      <c r="C1130">
        <v>14.21</v>
      </c>
      <c r="D1130">
        <v>13.38</v>
      </c>
      <c r="E1130">
        <v>13.96</v>
      </c>
    </row>
    <row r="1131" spans="1:5" x14ac:dyDescent="0.25">
      <c r="A1131" s="7">
        <v>34506</v>
      </c>
      <c r="B1131">
        <v>13.7</v>
      </c>
      <c r="C1131">
        <v>14.99</v>
      </c>
      <c r="D1131">
        <v>13.6</v>
      </c>
      <c r="E1131">
        <v>14.7</v>
      </c>
    </row>
    <row r="1132" spans="1:5" x14ac:dyDescent="0.25">
      <c r="A1132" s="7">
        <v>34507</v>
      </c>
      <c r="B1132">
        <v>14.75</v>
      </c>
      <c r="C1132">
        <v>14.76</v>
      </c>
      <c r="D1132">
        <v>14.02</v>
      </c>
      <c r="E1132">
        <v>14.02</v>
      </c>
    </row>
    <row r="1133" spans="1:5" x14ac:dyDescent="0.25">
      <c r="A1133" s="7">
        <v>34508</v>
      </c>
      <c r="B1133">
        <v>13.31</v>
      </c>
      <c r="C1133">
        <v>14.28</v>
      </c>
      <c r="D1133">
        <v>13.29</v>
      </c>
      <c r="E1133">
        <v>14.12</v>
      </c>
    </row>
    <row r="1134" spans="1:5" x14ac:dyDescent="0.25">
      <c r="A1134" s="7">
        <v>34509</v>
      </c>
      <c r="B1134">
        <v>15.35</v>
      </c>
      <c r="C1134">
        <v>17.27</v>
      </c>
      <c r="D1134">
        <v>15.31</v>
      </c>
      <c r="E1134">
        <v>16.72</v>
      </c>
    </row>
    <row r="1135" spans="1:5" x14ac:dyDescent="0.25">
      <c r="A1135" s="7">
        <v>34512</v>
      </c>
      <c r="B1135">
        <v>17.36</v>
      </c>
      <c r="C1135">
        <v>17.71</v>
      </c>
      <c r="D1135">
        <v>15.51</v>
      </c>
      <c r="E1135">
        <v>15.53</v>
      </c>
    </row>
    <row r="1136" spans="1:5" x14ac:dyDescent="0.25">
      <c r="A1136" s="7">
        <v>34513</v>
      </c>
      <c r="B1136">
        <v>13.39</v>
      </c>
      <c r="C1136">
        <v>15.75</v>
      </c>
      <c r="D1136">
        <v>13.39</v>
      </c>
      <c r="E1136">
        <v>15.04</v>
      </c>
    </row>
    <row r="1137" spans="1:5" x14ac:dyDescent="0.25">
      <c r="A1137" s="7">
        <v>34514</v>
      </c>
      <c r="B1137">
        <v>14.63</v>
      </c>
      <c r="C1137">
        <v>14.75</v>
      </c>
      <c r="D1137">
        <v>14.26</v>
      </c>
      <c r="E1137">
        <v>14.42</v>
      </c>
    </row>
    <row r="1138" spans="1:5" x14ac:dyDescent="0.25">
      <c r="A1138" s="7">
        <v>34515</v>
      </c>
      <c r="B1138">
        <v>13.92</v>
      </c>
      <c r="C1138">
        <v>15.43</v>
      </c>
      <c r="D1138">
        <v>13.86</v>
      </c>
      <c r="E1138">
        <v>14.97</v>
      </c>
    </row>
    <row r="1139" spans="1:5" x14ac:dyDescent="0.25">
      <c r="A1139" s="7">
        <v>34516</v>
      </c>
      <c r="B1139">
        <v>14.89</v>
      </c>
      <c r="C1139">
        <v>15.26</v>
      </c>
      <c r="D1139">
        <v>14.36</v>
      </c>
      <c r="E1139">
        <v>14.36</v>
      </c>
    </row>
    <row r="1140" spans="1:5" x14ac:dyDescent="0.25">
      <c r="A1140" s="7">
        <v>34520</v>
      </c>
      <c r="B1140">
        <v>14.84</v>
      </c>
      <c r="C1140">
        <v>15.48</v>
      </c>
      <c r="D1140">
        <v>14.6</v>
      </c>
      <c r="E1140">
        <v>14.92</v>
      </c>
    </row>
    <row r="1141" spans="1:5" x14ac:dyDescent="0.25">
      <c r="A1141" s="7">
        <v>34521</v>
      </c>
      <c r="B1141">
        <v>15.12</v>
      </c>
      <c r="C1141">
        <v>15.63</v>
      </c>
      <c r="D1141">
        <v>14.44</v>
      </c>
      <c r="E1141">
        <v>14.7</v>
      </c>
    </row>
    <row r="1142" spans="1:5" x14ac:dyDescent="0.25">
      <c r="A1142" s="7">
        <v>34522</v>
      </c>
      <c r="B1142">
        <v>13.24</v>
      </c>
      <c r="C1142">
        <v>14.64</v>
      </c>
      <c r="D1142">
        <v>13.24</v>
      </c>
      <c r="E1142">
        <v>14.01</v>
      </c>
    </row>
    <row r="1143" spans="1:5" x14ac:dyDescent="0.25">
      <c r="A1143" s="7">
        <v>34523</v>
      </c>
      <c r="B1143">
        <v>14.88</v>
      </c>
      <c r="C1143">
        <v>14.88</v>
      </c>
      <c r="D1143">
        <v>12.85</v>
      </c>
      <c r="E1143">
        <v>13.26</v>
      </c>
    </row>
    <row r="1144" spans="1:5" x14ac:dyDescent="0.25">
      <c r="A1144" s="7">
        <v>34526</v>
      </c>
      <c r="B1144">
        <v>13.3</v>
      </c>
      <c r="C1144">
        <v>14.61</v>
      </c>
      <c r="D1144">
        <v>13.03</v>
      </c>
      <c r="E1144">
        <v>13.83</v>
      </c>
    </row>
    <row r="1145" spans="1:5" x14ac:dyDescent="0.25">
      <c r="A1145" s="7">
        <v>34527</v>
      </c>
      <c r="B1145">
        <v>13.9</v>
      </c>
      <c r="C1145">
        <v>14.16</v>
      </c>
      <c r="D1145">
        <v>13.04</v>
      </c>
      <c r="E1145">
        <v>13.4</v>
      </c>
    </row>
    <row r="1146" spans="1:5" x14ac:dyDescent="0.25">
      <c r="A1146" s="7">
        <v>34528</v>
      </c>
      <c r="B1146">
        <v>12.94</v>
      </c>
      <c r="C1146">
        <v>12.98</v>
      </c>
      <c r="D1146">
        <v>12.17</v>
      </c>
      <c r="E1146">
        <v>12.42</v>
      </c>
    </row>
    <row r="1147" spans="1:5" x14ac:dyDescent="0.25">
      <c r="A1147" s="7">
        <v>34529</v>
      </c>
      <c r="B1147">
        <v>12.69</v>
      </c>
      <c r="C1147">
        <v>12.88</v>
      </c>
      <c r="D1147">
        <v>11.39</v>
      </c>
      <c r="E1147">
        <v>11.64</v>
      </c>
    </row>
    <row r="1148" spans="1:5" x14ac:dyDescent="0.25">
      <c r="A1148" s="7">
        <v>34530</v>
      </c>
      <c r="B1148">
        <v>11.13</v>
      </c>
      <c r="C1148">
        <v>11.54</v>
      </c>
      <c r="D1148">
        <v>11</v>
      </c>
      <c r="E1148">
        <v>11.28</v>
      </c>
    </row>
    <row r="1149" spans="1:5" x14ac:dyDescent="0.25">
      <c r="A1149" s="7">
        <v>34533</v>
      </c>
      <c r="B1149">
        <v>11.49</v>
      </c>
      <c r="C1149">
        <v>11.68</v>
      </c>
      <c r="D1149">
        <v>11.16</v>
      </c>
      <c r="E1149">
        <v>11.44</v>
      </c>
    </row>
    <row r="1150" spans="1:5" x14ac:dyDescent="0.25">
      <c r="A1150" s="7">
        <v>34534</v>
      </c>
      <c r="B1150">
        <v>11.49</v>
      </c>
      <c r="C1150">
        <v>11.91</v>
      </c>
      <c r="D1150">
        <v>11</v>
      </c>
      <c r="E1150">
        <v>11.65</v>
      </c>
    </row>
    <row r="1151" spans="1:5" x14ac:dyDescent="0.25">
      <c r="A1151" s="7">
        <v>34535</v>
      </c>
      <c r="B1151">
        <v>11.51</v>
      </c>
      <c r="C1151">
        <v>12.13</v>
      </c>
      <c r="D1151">
        <v>11.5</v>
      </c>
      <c r="E1151">
        <v>11.7</v>
      </c>
    </row>
    <row r="1152" spans="1:5" x14ac:dyDescent="0.25">
      <c r="A1152" s="7">
        <v>34536</v>
      </c>
      <c r="B1152">
        <v>12.49</v>
      </c>
      <c r="C1152">
        <v>12.56</v>
      </c>
      <c r="D1152">
        <v>11.62</v>
      </c>
      <c r="E1152">
        <v>11.65</v>
      </c>
    </row>
    <row r="1153" spans="1:5" x14ac:dyDescent="0.25">
      <c r="A1153" s="7">
        <v>34537</v>
      </c>
      <c r="B1153">
        <v>10.96</v>
      </c>
      <c r="C1153">
        <v>11.89</v>
      </c>
      <c r="D1153">
        <v>10.96</v>
      </c>
      <c r="E1153">
        <v>11.22</v>
      </c>
    </row>
    <row r="1154" spans="1:5" x14ac:dyDescent="0.25">
      <c r="A1154" s="7">
        <v>34540</v>
      </c>
      <c r="B1154">
        <v>11.87</v>
      </c>
      <c r="C1154">
        <v>12.38</v>
      </c>
      <c r="D1154">
        <v>11.44</v>
      </c>
      <c r="E1154">
        <v>11.46</v>
      </c>
    </row>
    <row r="1155" spans="1:5" x14ac:dyDescent="0.25">
      <c r="A1155" s="7">
        <v>34541</v>
      </c>
      <c r="B1155">
        <v>11.78</v>
      </c>
      <c r="C1155">
        <v>12.02</v>
      </c>
      <c r="D1155">
        <v>11.65</v>
      </c>
      <c r="E1155">
        <v>11.66</v>
      </c>
    </row>
    <row r="1156" spans="1:5" x14ac:dyDescent="0.25">
      <c r="A1156" s="7">
        <v>34542</v>
      </c>
      <c r="B1156">
        <v>11.93</v>
      </c>
      <c r="C1156">
        <v>12.26</v>
      </c>
      <c r="D1156">
        <v>11.86</v>
      </c>
      <c r="E1156">
        <v>11.93</v>
      </c>
    </row>
    <row r="1157" spans="1:5" x14ac:dyDescent="0.25">
      <c r="A1157" s="7">
        <v>34543</v>
      </c>
      <c r="B1157">
        <v>11.99</v>
      </c>
      <c r="C1157">
        <v>12.15</v>
      </c>
      <c r="D1157">
        <v>11.69</v>
      </c>
      <c r="E1157">
        <v>12.03</v>
      </c>
    </row>
    <row r="1158" spans="1:5" x14ac:dyDescent="0.25">
      <c r="A1158" s="7">
        <v>34544</v>
      </c>
      <c r="B1158">
        <v>11.23</v>
      </c>
      <c r="C1158">
        <v>11.74</v>
      </c>
      <c r="D1158">
        <v>11.05</v>
      </c>
      <c r="E1158">
        <v>11.13</v>
      </c>
    </row>
    <row r="1159" spans="1:5" x14ac:dyDescent="0.25">
      <c r="A1159" s="7">
        <v>34547</v>
      </c>
      <c r="B1159">
        <v>11.71</v>
      </c>
      <c r="C1159">
        <v>11.76</v>
      </c>
      <c r="D1159">
        <v>11.13</v>
      </c>
      <c r="E1159">
        <v>11.17</v>
      </c>
    </row>
    <row r="1160" spans="1:5" x14ac:dyDescent="0.25">
      <c r="A1160" s="7">
        <v>34548</v>
      </c>
      <c r="B1160">
        <v>10.91</v>
      </c>
      <c r="C1160">
        <v>11.43</v>
      </c>
      <c r="D1160">
        <v>10.75</v>
      </c>
      <c r="E1160">
        <v>11.27</v>
      </c>
    </row>
    <row r="1161" spans="1:5" x14ac:dyDescent="0.25">
      <c r="A1161" s="7">
        <v>34549</v>
      </c>
      <c r="B1161">
        <v>11.42</v>
      </c>
      <c r="C1161">
        <v>11.61</v>
      </c>
      <c r="D1161">
        <v>11.15</v>
      </c>
      <c r="E1161">
        <v>11.35</v>
      </c>
    </row>
    <row r="1162" spans="1:5" x14ac:dyDescent="0.25">
      <c r="A1162" s="7">
        <v>34550</v>
      </c>
      <c r="B1162">
        <v>11.5</v>
      </c>
      <c r="C1162">
        <v>12.3</v>
      </c>
      <c r="D1162">
        <v>11.46</v>
      </c>
      <c r="E1162">
        <v>12.18</v>
      </c>
    </row>
    <row r="1163" spans="1:5" x14ac:dyDescent="0.25">
      <c r="A1163" s="7">
        <v>34551</v>
      </c>
      <c r="B1163">
        <v>12.85</v>
      </c>
      <c r="C1163">
        <v>12.98</v>
      </c>
      <c r="D1163">
        <v>12.33</v>
      </c>
      <c r="E1163">
        <v>12.34</v>
      </c>
    </row>
    <row r="1164" spans="1:5" x14ac:dyDescent="0.25">
      <c r="A1164" s="7">
        <v>34554</v>
      </c>
      <c r="B1164">
        <v>11.71</v>
      </c>
      <c r="C1164">
        <v>12.7</v>
      </c>
      <c r="D1164">
        <v>11.69</v>
      </c>
      <c r="E1164">
        <v>12.41</v>
      </c>
    </row>
    <row r="1165" spans="1:5" x14ac:dyDescent="0.25">
      <c r="A1165" s="7">
        <v>34555</v>
      </c>
      <c r="B1165">
        <v>11.12</v>
      </c>
      <c r="C1165">
        <v>13.32</v>
      </c>
      <c r="D1165">
        <v>11.12</v>
      </c>
      <c r="E1165">
        <v>12.54</v>
      </c>
    </row>
    <row r="1166" spans="1:5" x14ac:dyDescent="0.25">
      <c r="A1166" s="7">
        <v>34556</v>
      </c>
      <c r="B1166">
        <v>12.61</v>
      </c>
      <c r="C1166">
        <v>12.63</v>
      </c>
      <c r="D1166">
        <v>11.66</v>
      </c>
      <c r="E1166">
        <v>11.91</v>
      </c>
    </row>
    <row r="1167" spans="1:5" x14ac:dyDescent="0.25">
      <c r="A1167" s="7">
        <v>34557</v>
      </c>
      <c r="B1167">
        <v>11.55</v>
      </c>
      <c r="C1167">
        <v>12.89</v>
      </c>
      <c r="D1167">
        <v>11.27</v>
      </c>
      <c r="E1167">
        <v>12.13</v>
      </c>
    </row>
    <row r="1168" spans="1:5" x14ac:dyDescent="0.25">
      <c r="A1168" s="7">
        <v>34558</v>
      </c>
      <c r="B1168">
        <v>11.98</v>
      </c>
      <c r="C1168">
        <v>12.13</v>
      </c>
      <c r="D1168">
        <v>11.03</v>
      </c>
      <c r="E1168">
        <v>11.09</v>
      </c>
    </row>
    <row r="1169" spans="1:5" x14ac:dyDescent="0.25">
      <c r="A1169" s="7">
        <v>34561</v>
      </c>
      <c r="B1169">
        <v>11.92</v>
      </c>
      <c r="C1169">
        <v>12.73</v>
      </c>
      <c r="D1169">
        <v>11.65</v>
      </c>
      <c r="E1169">
        <v>12.06</v>
      </c>
    </row>
    <row r="1170" spans="1:5" x14ac:dyDescent="0.25">
      <c r="A1170" s="7">
        <v>34562</v>
      </c>
      <c r="B1170">
        <v>11.72</v>
      </c>
      <c r="C1170">
        <v>12.79</v>
      </c>
      <c r="D1170">
        <v>11.17</v>
      </c>
      <c r="E1170">
        <v>11.39</v>
      </c>
    </row>
    <row r="1171" spans="1:5" x14ac:dyDescent="0.25">
      <c r="A1171" s="7">
        <v>34563</v>
      </c>
      <c r="B1171">
        <v>11.17</v>
      </c>
      <c r="C1171">
        <v>11.62</v>
      </c>
      <c r="D1171">
        <v>11.16</v>
      </c>
      <c r="E1171">
        <v>11.54</v>
      </c>
    </row>
    <row r="1172" spans="1:5" x14ac:dyDescent="0.25">
      <c r="A1172" s="7">
        <v>34564</v>
      </c>
      <c r="B1172">
        <v>11.76</v>
      </c>
      <c r="C1172">
        <v>12.6</v>
      </c>
      <c r="D1172">
        <v>11.65</v>
      </c>
      <c r="E1172">
        <v>12.07</v>
      </c>
    </row>
    <row r="1173" spans="1:5" x14ac:dyDescent="0.25">
      <c r="A1173" s="7">
        <v>34565</v>
      </c>
      <c r="B1173">
        <v>12.71</v>
      </c>
      <c r="C1173">
        <v>13.34</v>
      </c>
      <c r="D1173">
        <v>12.44</v>
      </c>
      <c r="E1173">
        <v>12.83</v>
      </c>
    </row>
    <row r="1174" spans="1:5" x14ac:dyDescent="0.25">
      <c r="A1174" s="7">
        <v>34568</v>
      </c>
      <c r="B1174">
        <v>12.87</v>
      </c>
      <c r="C1174">
        <v>13.23</v>
      </c>
      <c r="D1174">
        <v>12.55</v>
      </c>
      <c r="E1174">
        <v>12.62</v>
      </c>
    </row>
    <row r="1175" spans="1:5" x14ac:dyDescent="0.25">
      <c r="A1175" s="7">
        <v>34569</v>
      </c>
      <c r="B1175">
        <v>11.78</v>
      </c>
      <c r="C1175">
        <v>11.85</v>
      </c>
      <c r="D1175">
        <v>11.14</v>
      </c>
      <c r="E1175">
        <v>11.75</v>
      </c>
    </row>
    <row r="1176" spans="1:5" x14ac:dyDescent="0.25">
      <c r="A1176" s="7">
        <v>34570</v>
      </c>
      <c r="B1176">
        <v>12.03</v>
      </c>
      <c r="C1176">
        <v>12.05</v>
      </c>
      <c r="D1176">
        <v>11.56</v>
      </c>
      <c r="E1176">
        <v>11.57</v>
      </c>
    </row>
    <row r="1177" spans="1:5" x14ac:dyDescent="0.25">
      <c r="A1177" s="7">
        <v>34571</v>
      </c>
      <c r="B1177">
        <v>11.62</v>
      </c>
      <c r="C1177">
        <v>12.27</v>
      </c>
      <c r="D1177">
        <v>11.52</v>
      </c>
      <c r="E1177">
        <v>12.02</v>
      </c>
    </row>
    <row r="1178" spans="1:5" x14ac:dyDescent="0.25">
      <c r="A1178" s="7">
        <v>34572</v>
      </c>
      <c r="B1178">
        <v>11.16</v>
      </c>
      <c r="C1178">
        <v>12.84</v>
      </c>
      <c r="D1178">
        <v>11.02</v>
      </c>
      <c r="E1178">
        <v>12.19</v>
      </c>
    </row>
    <row r="1179" spans="1:5" x14ac:dyDescent="0.25">
      <c r="A1179" s="7">
        <v>34575</v>
      </c>
      <c r="B1179">
        <v>12.81</v>
      </c>
      <c r="C1179">
        <v>12.81</v>
      </c>
      <c r="D1179">
        <v>11.66</v>
      </c>
      <c r="E1179">
        <v>11.82</v>
      </c>
    </row>
    <row r="1180" spans="1:5" x14ac:dyDescent="0.25">
      <c r="A1180" s="7">
        <v>34576</v>
      </c>
      <c r="B1180">
        <v>11.73</v>
      </c>
      <c r="C1180">
        <v>11.81</v>
      </c>
      <c r="D1180">
        <v>11.22</v>
      </c>
      <c r="E1180">
        <v>11.23</v>
      </c>
    </row>
    <row r="1181" spans="1:5" x14ac:dyDescent="0.25">
      <c r="A1181" s="7">
        <v>34577</v>
      </c>
      <c r="B1181">
        <v>11.18</v>
      </c>
      <c r="C1181">
        <v>12.43</v>
      </c>
      <c r="D1181">
        <v>11.18</v>
      </c>
      <c r="E1181">
        <v>11.97</v>
      </c>
    </row>
    <row r="1182" spans="1:5" x14ac:dyDescent="0.25">
      <c r="A1182" s="7">
        <v>34578</v>
      </c>
      <c r="B1182">
        <v>12.17</v>
      </c>
      <c r="C1182">
        <v>12.66</v>
      </c>
      <c r="D1182">
        <v>11.86</v>
      </c>
      <c r="E1182">
        <v>11.86</v>
      </c>
    </row>
    <row r="1183" spans="1:5" x14ac:dyDescent="0.25">
      <c r="A1183" s="7">
        <v>34579</v>
      </c>
      <c r="B1183">
        <v>11.21</v>
      </c>
      <c r="C1183">
        <v>11.73</v>
      </c>
      <c r="D1183">
        <v>11.17</v>
      </c>
      <c r="E1183">
        <v>11.4</v>
      </c>
    </row>
    <row r="1184" spans="1:5" x14ac:dyDescent="0.25">
      <c r="A1184" s="7">
        <v>34583</v>
      </c>
      <c r="B1184">
        <v>11.5</v>
      </c>
      <c r="C1184">
        <v>12.24</v>
      </c>
      <c r="D1184">
        <v>11.48</v>
      </c>
      <c r="E1184">
        <v>11.69</v>
      </c>
    </row>
    <row r="1185" spans="1:5" x14ac:dyDescent="0.25">
      <c r="A1185" s="7">
        <v>34584</v>
      </c>
      <c r="B1185">
        <v>11.83</v>
      </c>
      <c r="C1185">
        <v>12.49</v>
      </c>
      <c r="D1185">
        <v>11.6</v>
      </c>
      <c r="E1185">
        <v>11.81</v>
      </c>
    </row>
    <row r="1186" spans="1:5" x14ac:dyDescent="0.25">
      <c r="A1186" s="7">
        <v>34585</v>
      </c>
      <c r="B1186">
        <v>12.01</v>
      </c>
      <c r="C1186">
        <v>12.03</v>
      </c>
      <c r="D1186">
        <v>11.4</v>
      </c>
      <c r="E1186">
        <v>11.86</v>
      </c>
    </row>
    <row r="1187" spans="1:5" x14ac:dyDescent="0.25">
      <c r="A1187" s="7">
        <v>34586</v>
      </c>
      <c r="B1187">
        <v>11.62</v>
      </c>
      <c r="C1187">
        <v>13.56</v>
      </c>
      <c r="D1187">
        <v>11.62</v>
      </c>
      <c r="E1187">
        <v>13.12</v>
      </c>
    </row>
    <row r="1188" spans="1:5" x14ac:dyDescent="0.25">
      <c r="A1188" s="7">
        <v>34589</v>
      </c>
      <c r="B1188">
        <v>13.47</v>
      </c>
      <c r="C1188">
        <v>14.91</v>
      </c>
      <c r="D1188">
        <v>13.44</v>
      </c>
      <c r="E1188">
        <v>14.01</v>
      </c>
    </row>
    <row r="1189" spans="1:5" x14ac:dyDescent="0.25">
      <c r="A1189" s="7">
        <v>34590</v>
      </c>
      <c r="B1189">
        <v>12.96</v>
      </c>
      <c r="C1189">
        <v>14.59</v>
      </c>
      <c r="D1189">
        <v>12.96</v>
      </c>
      <c r="E1189">
        <v>13.77</v>
      </c>
    </row>
    <row r="1190" spans="1:5" x14ac:dyDescent="0.25">
      <c r="A1190" s="7">
        <v>34591</v>
      </c>
      <c r="B1190">
        <v>13.95</v>
      </c>
      <c r="C1190">
        <v>14.38</v>
      </c>
      <c r="D1190">
        <v>12.92</v>
      </c>
      <c r="E1190">
        <v>13.09</v>
      </c>
    </row>
    <row r="1191" spans="1:5" x14ac:dyDescent="0.25">
      <c r="A1191" s="7">
        <v>34592</v>
      </c>
      <c r="B1191">
        <v>11.87</v>
      </c>
      <c r="C1191">
        <v>13</v>
      </c>
      <c r="D1191">
        <v>11.43</v>
      </c>
      <c r="E1191">
        <v>11.88</v>
      </c>
    </row>
    <row r="1192" spans="1:5" x14ac:dyDescent="0.25">
      <c r="A1192" s="7">
        <v>34593</v>
      </c>
      <c r="B1192">
        <v>12.06</v>
      </c>
      <c r="C1192">
        <v>13.12</v>
      </c>
      <c r="D1192">
        <v>11.75</v>
      </c>
      <c r="E1192">
        <v>12.8</v>
      </c>
    </row>
    <row r="1193" spans="1:5" x14ac:dyDescent="0.25">
      <c r="A1193" s="7">
        <v>34596</v>
      </c>
      <c r="B1193">
        <v>12.89</v>
      </c>
      <c r="C1193">
        <v>13.26</v>
      </c>
      <c r="D1193">
        <v>12.71</v>
      </c>
      <c r="E1193">
        <v>13.06</v>
      </c>
    </row>
    <row r="1194" spans="1:5" x14ac:dyDescent="0.25">
      <c r="A1194" s="7">
        <v>34597</v>
      </c>
      <c r="B1194">
        <v>12.89</v>
      </c>
      <c r="C1194">
        <v>14.45</v>
      </c>
      <c r="D1194">
        <v>13.35</v>
      </c>
      <c r="E1194">
        <v>14.45</v>
      </c>
    </row>
    <row r="1195" spans="1:5" x14ac:dyDescent="0.25">
      <c r="A1195" s="7">
        <v>34598</v>
      </c>
      <c r="B1195">
        <v>13.65</v>
      </c>
      <c r="C1195">
        <v>16.079999999999998</v>
      </c>
      <c r="D1195">
        <v>13.63</v>
      </c>
      <c r="E1195">
        <v>14.49</v>
      </c>
    </row>
    <row r="1196" spans="1:5" x14ac:dyDescent="0.25">
      <c r="A1196" s="7">
        <v>34599</v>
      </c>
      <c r="B1196">
        <v>13.56</v>
      </c>
      <c r="C1196">
        <v>13.94</v>
      </c>
      <c r="D1196">
        <v>13.43</v>
      </c>
      <c r="E1196">
        <v>13.89</v>
      </c>
    </row>
    <row r="1197" spans="1:5" x14ac:dyDescent="0.25">
      <c r="A1197" s="7">
        <v>34600</v>
      </c>
      <c r="B1197">
        <v>13.79</v>
      </c>
      <c r="C1197">
        <v>14.87</v>
      </c>
      <c r="D1197">
        <v>13.79</v>
      </c>
      <c r="E1197">
        <v>14.53</v>
      </c>
    </row>
    <row r="1198" spans="1:5" x14ac:dyDescent="0.25">
      <c r="A1198" s="7">
        <v>34603</v>
      </c>
      <c r="B1198">
        <v>14.94</v>
      </c>
      <c r="C1198">
        <v>15.01</v>
      </c>
      <c r="D1198">
        <v>14.52</v>
      </c>
      <c r="E1198">
        <v>14.56</v>
      </c>
    </row>
    <row r="1199" spans="1:5" x14ac:dyDescent="0.25">
      <c r="A1199" s="7">
        <v>34604</v>
      </c>
      <c r="B1199">
        <v>14.9</v>
      </c>
      <c r="C1199">
        <v>15.13</v>
      </c>
      <c r="D1199">
        <v>14.13</v>
      </c>
      <c r="E1199">
        <v>14.13</v>
      </c>
    </row>
    <row r="1200" spans="1:5" x14ac:dyDescent="0.25">
      <c r="A1200" s="7">
        <v>34605</v>
      </c>
      <c r="B1200">
        <v>13.62</v>
      </c>
      <c r="C1200">
        <v>13.82</v>
      </c>
      <c r="D1200">
        <v>12.97</v>
      </c>
      <c r="E1200">
        <v>13.25</v>
      </c>
    </row>
    <row r="1201" spans="1:5" x14ac:dyDescent="0.25">
      <c r="A1201" s="7">
        <v>34606</v>
      </c>
      <c r="B1201">
        <v>13.55</v>
      </c>
      <c r="C1201">
        <v>14.4</v>
      </c>
      <c r="D1201">
        <v>13.23</v>
      </c>
      <c r="E1201">
        <v>13.97</v>
      </c>
    </row>
    <row r="1202" spans="1:5" x14ac:dyDescent="0.25">
      <c r="A1202" s="7">
        <v>34607</v>
      </c>
      <c r="B1202">
        <v>13.33</v>
      </c>
      <c r="C1202">
        <v>14.56</v>
      </c>
      <c r="D1202">
        <v>12.85</v>
      </c>
      <c r="E1202">
        <v>14.28</v>
      </c>
    </row>
    <row r="1203" spans="1:5" x14ac:dyDescent="0.25">
      <c r="A1203" s="7">
        <v>34610</v>
      </c>
      <c r="B1203">
        <v>15.69</v>
      </c>
      <c r="C1203">
        <v>16.399999999999999</v>
      </c>
      <c r="D1203">
        <v>15.42</v>
      </c>
      <c r="E1203">
        <v>15.44</v>
      </c>
    </row>
    <row r="1204" spans="1:5" x14ac:dyDescent="0.25">
      <c r="A1204" s="7">
        <v>34611</v>
      </c>
      <c r="B1204">
        <v>14.08</v>
      </c>
      <c r="C1204">
        <v>16.97</v>
      </c>
      <c r="D1204">
        <v>14.08</v>
      </c>
      <c r="E1204">
        <v>16.66</v>
      </c>
    </row>
    <row r="1205" spans="1:5" x14ac:dyDescent="0.25">
      <c r="A1205" s="7">
        <v>34612</v>
      </c>
      <c r="B1205">
        <v>16.260000000000002</v>
      </c>
      <c r="C1205">
        <v>16.72</v>
      </c>
      <c r="D1205">
        <v>15</v>
      </c>
      <c r="E1205">
        <v>15.92</v>
      </c>
    </row>
    <row r="1206" spans="1:5" x14ac:dyDescent="0.25">
      <c r="A1206" s="7">
        <v>34613</v>
      </c>
      <c r="B1206">
        <v>15.65</v>
      </c>
      <c r="C1206">
        <v>16.37</v>
      </c>
      <c r="D1206">
        <v>15.3</v>
      </c>
      <c r="E1206">
        <v>16.239999999999998</v>
      </c>
    </row>
    <row r="1207" spans="1:5" x14ac:dyDescent="0.25">
      <c r="A1207" s="7">
        <v>34614</v>
      </c>
      <c r="B1207">
        <v>15.31</v>
      </c>
      <c r="C1207">
        <v>15.73</v>
      </c>
      <c r="D1207">
        <v>14.85</v>
      </c>
      <c r="E1207">
        <v>14.92</v>
      </c>
    </row>
    <row r="1208" spans="1:5" x14ac:dyDescent="0.25">
      <c r="A1208" s="7">
        <v>34617</v>
      </c>
      <c r="B1208">
        <v>14.26</v>
      </c>
      <c r="C1208">
        <v>15.62</v>
      </c>
      <c r="D1208">
        <v>14.26</v>
      </c>
      <c r="E1208">
        <v>14.72</v>
      </c>
    </row>
    <row r="1209" spans="1:5" x14ac:dyDescent="0.25">
      <c r="A1209" s="7">
        <v>34618</v>
      </c>
      <c r="B1209">
        <v>13.93</v>
      </c>
      <c r="C1209">
        <v>14.16</v>
      </c>
      <c r="D1209">
        <v>13.4</v>
      </c>
      <c r="E1209">
        <v>13.55</v>
      </c>
    </row>
    <row r="1210" spans="1:5" x14ac:dyDescent="0.25">
      <c r="A1210" s="7">
        <v>34619</v>
      </c>
      <c r="B1210">
        <v>13.66</v>
      </c>
      <c r="C1210">
        <v>15.21</v>
      </c>
      <c r="D1210">
        <v>13.59</v>
      </c>
      <c r="E1210">
        <v>14.51</v>
      </c>
    </row>
    <row r="1211" spans="1:5" x14ac:dyDescent="0.25">
      <c r="A1211" s="7">
        <v>34620</v>
      </c>
      <c r="B1211">
        <v>12.75</v>
      </c>
      <c r="C1211">
        <v>14.97</v>
      </c>
      <c r="D1211">
        <v>12.75</v>
      </c>
      <c r="E1211">
        <v>14.9</v>
      </c>
    </row>
    <row r="1212" spans="1:5" x14ac:dyDescent="0.25">
      <c r="A1212" s="7">
        <v>34621</v>
      </c>
      <c r="B1212">
        <v>14.33</v>
      </c>
      <c r="C1212">
        <v>14.33</v>
      </c>
      <c r="D1212">
        <v>13.18</v>
      </c>
      <c r="E1212">
        <v>13.32</v>
      </c>
    </row>
    <row r="1213" spans="1:5" x14ac:dyDescent="0.25">
      <c r="A1213" s="7">
        <v>34624</v>
      </c>
      <c r="B1213">
        <v>14.25</v>
      </c>
      <c r="C1213">
        <v>15.31</v>
      </c>
      <c r="D1213">
        <v>14.13</v>
      </c>
      <c r="E1213">
        <v>14.76</v>
      </c>
    </row>
    <row r="1214" spans="1:5" x14ac:dyDescent="0.25">
      <c r="A1214" s="7">
        <v>34625</v>
      </c>
      <c r="B1214">
        <v>14.4</v>
      </c>
      <c r="C1214">
        <v>15.6</v>
      </c>
      <c r="D1214">
        <v>14.38</v>
      </c>
      <c r="E1214">
        <v>14.59</v>
      </c>
    </row>
    <row r="1215" spans="1:5" x14ac:dyDescent="0.25">
      <c r="A1215" s="7">
        <v>34626</v>
      </c>
      <c r="B1215">
        <v>13.91</v>
      </c>
      <c r="C1215">
        <v>15.33</v>
      </c>
      <c r="D1215">
        <v>13.87</v>
      </c>
      <c r="E1215">
        <v>15.13</v>
      </c>
    </row>
    <row r="1216" spans="1:5" x14ac:dyDescent="0.25">
      <c r="A1216" s="7">
        <v>34627</v>
      </c>
      <c r="B1216">
        <v>15.5</v>
      </c>
      <c r="C1216">
        <v>16.45</v>
      </c>
      <c r="D1216">
        <v>15.5</v>
      </c>
      <c r="E1216">
        <v>15.99</v>
      </c>
    </row>
    <row r="1217" spans="1:5" x14ac:dyDescent="0.25">
      <c r="A1217" s="7">
        <v>34628</v>
      </c>
      <c r="B1217">
        <v>16.14</v>
      </c>
      <c r="C1217">
        <v>16.46</v>
      </c>
      <c r="D1217">
        <v>15.81</v>
      </c>
      <c r="E1217">
        <v>15.91</v>
      </c>
    </row>
    <row r="1218" spans="1:5" x14ac:dyDescent="0.25">
      <c r="A1218" s="7">
        <v>34631</v>
      </c>
      <c r="B1218">
        <v>15.97</v>
      </c>
      <c r="C1218">
        <v>17.22</v>
      </c>
      <c r="D1218">
        <v>15.87</v>
      </c>
      <c r="E1218">
        <v>16.97</v>
      </c>
    </row>
    <row r="1219" spans="1:5" x14ac:dyDescent="0.25">
      <c r="A1219" s="7">
        <v>34632</v>
      </c>
      <c r="B1219">
        <v>17.18</v>
      </c>
      <c r="C1219">
        <v>17.18</v>
      </c>
      <c r="D1219">
        <v>16.11</v>
      </c>
      <c r="E1219">
        <v>16.13</v>
      </c>
    </row>
    <row r="1220" spans="1:5" x14ac:dyDescent="0.25">
      <c r="A1220" s="7">
        <v>34633</v>
      </c>
      <c r="B1220">
        <v>15.7</v>
      </c>
      <c r="C1220">
        <v>16.03</v>
      </c>
      <c r="D1220">
        <v>15.53</v>
      </c>
      <c r="E1220">
        <v>15.7</v>
      </c>
    </row>
    <row r="1221" spans="1:5" x14ac:dyDescent="0.25">
      <c r="A1221" s="7">
        <v>34634</v>
      </c>
      <c r="B1221">
        <v>15.2</v>
      </c>
      <c r="C1221">
        <v>15.9</v>
      </c>
      <c r="D1221">
        <v>15.2</v>
      </c>
      <c r="E1221">
        <v>15.67</v>
      </c>
    </row>
    <row r="1222" spans="1:5" x14ac:dyDescent="0.25">
      <c r="A1222" s="7">
        <v>34635</v>
      </c>
      <c r="B1222">
        <v>15.11</v>
      </c>
      <c r="C1222">
        <v>15.22</v>
      </c>
      <c r="D1222">
        <v>14.56</v>
      </c>
      <c r="E1222">
        <v>14.56</v>
      </c>
    </row>
    <row r="1223" spans="1:5" x14ac:dyDescent="0.25">
      <c r="A1223" s="7">
        <v>34638</v>
      </c>
      <c r="B1223">
        <v>14.73</v>
      </c>
      <c r="C1223">
        <v>15.17</v>
      </c>
      <c r="D1223">
        <v>14.2</v>
      </c>
      <c r="E1223">
        <v>14.56</v>
      </c>
    </row>
    <row r="1224" spans="1:5" x14ac:dyDescent="0.25">
      <c r="A1224" s="7">
        <v>34639</v>
      </c>
      <c r="B1224">
        <v>14.61</v>
      </c>
      <c r="C1224">
        <v>15.18</v>
      </c>
      <c r="D1224">
        <v>14.61</v>
      </c>
      <c r="E1224">
        <v>14.84</v>
      </c>
    </row>
    <row r="1225" spans="1:5" x14ac:dyDescent="0.25">
      <c r="A1225" s="7">
        <v>34640</v>
      </c>
      <c r="B1225">
        <v>15.28</v>
      </c>
      <c r="C1225">
        <v>15.47</v>
      </c>
      <c r="D1225">
        <v>14.41</v>
      </c>
      <c r="E1225">
        <v>15.34</v>
      </c>
    </row>
    <row r="1226" spans="1:5" x14ac:dyDescent="0.25">
      <c r="A1226" s="7">
        <v>34641</v>
      </c>
      <c r="B1226">
        <v>14.32</v>
      </c>
      <c r="C1226">
        <v>16.43</v>
      </c>
      <c r="D1226">
        <v>14.32</v>
      </c>
      <c r="E1226">
        <v>15.58</v>
      </c>
    </row>
    <row r="1227" spans="1:5" x14ac:dyDescent="0.25">
      <c r="A1227" s="7">
        <v>34642</v>
      </c>
      <c r="B1227">
        <v>14.99</v>
      </c>
      <c r="C1227">
        <v>16.87</v>
      </c>
      <c r="D1227">
        <v>14.87</v>
      </c>
      <c r="E1227">
        <v>16.75</v>
      </c>
    </row>
    <row r="1228" spans="1:5" x14ac:dyDescent="0.25">
      <c r="A1228" s="7">
        <v>34645</v>
      </c>
      <c r="B1228">
        <v>16.88</v>
      </c>
      <c r="C1228">
        <v>17.87</v>
      </c>
      <c r="D1228">
        <v>16.82</v>
      </c>
      <c r="E1228">
        <v>17.37</v>
      </c>
    </row>
    <row r="1229" spans="1:5" x14ac:dyDescent="0.25">
      <c r="A1229" s="7">
        <v>34646</v>
      </c>
      <c r="B1229">
        <v>15.57</v>
      </c>
      <c r="C1229">
        <v>16.920000000000002</v>
      </c>
      <c r="D1229">
        <v>15.54</v>
      </c>
      <c r="E1229">
        <v>16.3</v>
      </c>
    </row>
    <row r="1230" spans="1:5" x14ac:dyDescent="0.25">
      <c r="A1230" s="7">
        <v>34647</v>
      </c>
      <c r="B1230">
        <v>15.95</v>
      </c>
      <c r="C1230">
        <v>17.329999999999998</v>
      </c>
      <c r="D1230">
        <v>15.83</v>
      </c>
      <c r="E1230">
        <v>16.420000000000002</v>
      </c>
    </row>
    <row r="1231" spans="1:5" x14ac:dyDescent="0.25">
      <c r="A1231" s="7">
        <v>34648</v>
      </c>
      <c r="B1231">
        <v>16.11</v>
      </c>
      <c r="C1231">
        <v>16.739999999999998</v>
      </c>
      <c r="D1231">
        <v>15.67</v>
      </c>
      <c r="E1231">
        <v>16</v>
      </c>
    </row>
    <row r="1232" spans="1:5" x14ac:dyDescent="0.25">
      <c r="A1232" s="7">
        <v>34649</v>
      </c>
      <c r="B1232">
        <v>15.07</v>
      </c>
      <c r="C1232">
        <v>16.91</v>
      </c>
      <c r="D1232">
        <v>14.99</v>
      </c>
      <c r="E1232">
        <v>16.5</v>
      </c>
    </row>
    <row r="1233" spans="1:5" x14ac:dyDescent="0.25">
      <c r="A1233" s="7">
        <v>34652</v>
      </c>
      <c r="B1233">
        <v>16.96</v>
      </c>
      <c r="C1233">
        <v>16.989999999999998</v>
      </c>
      <c r="D1233">
        <v>16.68</v>
      </c>
      <c r="E1233">
        <v>16.68</v>
      </c>
    </row>
    <row r="1234" spans="1:5" x14ac:dyDescent="0.25">
      <c r="A1234" s="7">
        <v>34653</v>
      </c>
      <c r="B1234">
        <v>14.75</v>
      </c>
      <c r="C1234">
        <v>17.010000000000002</v>
      </c>
      <c r="D1234">
        <v>14.75</v>
      </c>
      <c r="E1234">
        <v>16.66</v>
      </c>
    </row>
    <row r="1235" spans="1:5" x14ac:dyDescent="0.25">
      <c r="A1235" s="7">
        <v>34654</v>
      </c>
      <c r="B1235">
        <v>15.73</v>
      </c>
      <c r="C1235">
        <v>16.03</v>
      </c>
      <c r="D1235">
        <v>15.56</v>
      </c>
      <c r="E1235">
        <v>15.56</v>
      </c>
    </row>
    <row r="1236" spans="1:5" x14ac:dyDescent="0.25">
      <c r="A1236" s="7">
        <v>34655</v>
      </c>
      <c r="B1236">
        <v>15.02</v>
      </c>
      <c r="C1236">
        <v>16.14</v>
      </c>
      <c r="D1236">
        <v>14.99</v>
      </c>
      <c r="E1236">
        <v>15.91</v>
      </c>
    </row>
    <row r="1237" spans="1:5" x14ac:dyDescent="0.25">
      <c r="A1237" s="7">
        <v>34656</v>
      </c>
      <c r="B1237">
        <v>15.77</v>
      </c>
      <c r="C1237">
        <v>16.27</v>
      </c>
      <c r="D1237">
        <v>15.61</v>
      </c>
      <c r="E1237">
        <v>16</v>
      </c>
    </row>
    <row r="1238" spans="1:5" x14ac:dyDescent="0.25">
      <c r="A1238" s="7">
        <v>34659</v>
      </c>
      <c r="B1238">
        <v>15.47</v>
      </c>
      <c r="C1238">
        <v>16.38</v>
      </c>
      <c r="D1238">
        <v>15.28</v>
      </c>
      <c r="E1238">
        <v>16.13</v>
      </c>
    </row>
    <row r="1239" spans="1:5" x14ac:dyDescent="0.25">
      <c r="A1239" s="7">
        <v>34660</v>
      </c>
      <c r="B1239">
        <v>16.57</v>
      </c>
      <c r="C1239">
        <v>17.39</v>
      </c>
      <c r="D1239">
        <v>16.02</v>
      </c>
      <c r="E1239">
        <v>17.239999999999998</v>
      </c>
    </row>
    <row r="1240" spans="1:5" x14ac:dyDescent="0.25">
      <c r="A1240" s="7">
        <v>34661</v>
      </c>
      <c r="B1240">
        <v>18.27</v>
      </c>
      <c r="C1240">
        <v>19.57</v>
      </c>
      <c r="D1240">
        <v>18.27</v>
      </c>
      <c r="E1240">
        <v>18.41</v>
      </c>
    </row>
    <row r="1241" spans="1:5" x14ac:dyDescent="0.25">
      <c r="A1241" s="7">
        <v>34663</v>
      </c>
      <c r="B1241">
        <v>17.64</v>
      </c>
      <c r="C1241">
        <v>18.510000000000002</v>
      </c>
      <c r="D1241">
        <v>17.23</v>
      </c>
      <c r="E1241">
        <v>17.440000000000001</v>
      </c>
    </row>
    <row r="1242" spans="1:5" x14ac:dyDescent="0.25">
      <c r="A1242" s="7">
        <v>34666</v>
      </c>
      <c r="B1242">
        <v>17.09</v>
      </c>
      <c r="C1242">
        <v>17.62</v>
      </c>
      <c r="D1242">
        <v>16.829999999999998</v>
      </c>
      <c r="E1242">
        <v>16.829999999999998</v>
      </c>
    </row>
    <row r="1243" spans="1:5" x14ac:dyDescent="0.25">
      <c r="A1243" s="7">
        <v>34667</v>
      </c>
      <c r="B1243">
        <v>16.010000000000002</v>
      </c>
      <c r="C1243">
        <v>16.760000000000002</v>
      </c>
      <c r="D1243">
        <v>15.65</v>
      </c>
      <c r="E1243">
        <v>16.149999999999999</v>
      </c>
    </row>
    <row r="1244" spans="1:5" x14ac:dyDescent="0.25">
      <c r="A1244" s="7">
        <v>34668</v>
      </c>
      <c r="B1244">
        <v>15.99</v>
      </c>
      <c r="C1244">
        <v>16.87</v>
      </c>
      <c r="D1244">
        <v>15.53</v>
      </c>
      <c r="E1244">
        <v>15.95</v>
      </c>
    </row>
    <row r="1245" spans="1:5" x14ac:dyDescent="0.25">
      <c r="A1245" s="7">
        <v>34669</v>
      </c>
      <c r="B1245">
        <v>15.49</v>
      </c>
      <c r="C1245">
        <v>17.04</v>
      </c>
      <c r="D1245">
        <v>15.42</v>
      </c>
      <c r="E1245">
        <v>16.690000000000001</v>
      </c>
    </row>
    <row r="1246" spans="1:5" x14ac:dyDescent="0.25">
      <c r="A1246" s="7">
        <v>34670</v>
      </c>
      <c r="B1246">
        <v>16.11</v>
      </c>
      <c r="C1246">
        <v>17.14</v>
      </c>
      <c r="D1246">
        <v>16.100000000000001</v>
      </c>
      <c r="E1246">
        <v>16.55</v>
      </c>
    </row>
    <row r="1247" spans="1:5" x14ac:dyDescent="0.25">
      <c r="A1247" s="7">
        <v>34673</v>
      </c>
      <c r="B1247">
        <v>15.88</v>
      </c>
      <c r="C1247">
        <v>17.03</v>
      </c>
      <c r="D1247">
        <v>15.69</v>
      </c>
      <c r="E1247">
        <v>16.100000000000001</v>
      </c>
    </row>
    <row r="1248" spans="1:5" x14ac:dyDescent="0.25">
      <c r="A1248" s="7">
        <v>34674</v>
      </c>
      <c r="B1248">
        <v>15.8</v>
      </c>
      <c r="C1248">
        <v>16.86</v>
      </c>
      <c r="D1248">
        <v>15.66</v>
      </c>
      <c r="E1248">
        <v>16.05</v>
      </c>
    </row>
    <row r="1249" spans="1:5" x14ac:dyDescent="0.25">
      <c r="A1249" s="7">
        <v>34675</v>
      </c>
      <c r="B1249">
        <v>16.61</v>
      </c>
      <c r="C1249">
        <v>17.64</v>
      </c>
      <c r="D1249">
        <v>16.170000000000002</v>
      </c>
      <c r="E1249">
        <v>16.28</v>
      </c>
    </row>
    <row r="1250" spans="1:5" x14ac:dyDescent="0.25">
      <c r="A1250" s="7">
        <v>34676</v>
      </c>
      <c r="B1250">
        <v>16.13</v>
      </c>
      <c r="C1250">
        <v>18.16</v>
      </c>
      <c r="D1250">
        <v>16.12</v>
      </c>
      <c r="E1250">
        <v>18.149999999999999</v>
      </c>
    </row>
    <row r="1251" spans="1:5" x14ac:dyDescent="0.25">
      <c r="A1251" s="7">
        <v>34677</v>
      </c>
      <c r="B1251">
        <v>17</v>
      </c>
      <c r="C1251">
        <v>17.22</v>
      </c>
      <c r="D1251">
        <v>16.010000000000002</v>
      </c>
      <c r="E1251">
        <v>16.04</v>
      </c>
    </row>
    <row r="1252" spans="1:5" x14ac:dyDescent="0.25">
      <c r="A1252" s="7">
        <v>34680</v>
      </c>
      <c r="B1252">
        <v>17.440000000000001</v>
      </c>
      <c r="C1252">
        <v>17.440000000000001</v>
      </c>
      <c r="D1252">
        <v>15.46</v>
      </c>
      <c r="E1252">
        <v>15.46</v>
      </c>
    </row>
    <row r="1253" spans="1:5" x14ac:dyDescent="0.25">
      <c r="A1253" s="7">
        <v>34681</v>
      </c>
      <c r="B1253">
        <v>15.04</v>
      </c>
      <c r="C1253">
        <v>15.17</v>
      </c>
      <c r="D1253">
        <v>14.33</v>
      </c>
      <c r="E1253">
        <v>14.48</v>
      </c>
    </row>
    <row r="1254" spans="1:5" x14ac:dyDescent="0.25">
      <c r="A1254" s="7">
        <v>34682</v>
      </c>
      <c r="B1254">
        <v>15.09</v>
      </c>
      <c r="C1254">
        <v>15.11</v>
      </c>
      <c r="D1254">
        <v>12.66</v>
      </c>
      <c r="E1254">
        <v>13.03</v>
      </c>
    </row>
    <row r="1255" spans="1:5" x14ac:dyDescent="0.25">
      <c r="A1255" s="7">
        <v>34683</v>
      </c>
      <c r="B1255">
        <v>13.79</v>
      </c>
      <c r="C1255">
        <v>13.79</v>
      </c>
      <c r="D1255">
        <v>12.67</v>
      </c>
      <c r="E1255">
        <v>12.87</v>
      </c>
    </row>
    <row r="1256" spans="1:5" x14ac:dyDescent="0.25">
      <c r="A1256" s="7">
        <v>34684</v>
      </c>
      <c r="B1256">
        <v>12.87</v>
      </c>
      <c r="C1256">
        <v>13.13</v>
      </c>
      <c r="D1256">
        <v>11.87</v>
      </c>
      <c r="E1256">
        <v>12.79</v>
      </c>
    </row>
    <row r="1257" spans="1:5" x14ac:dyDescent="0.25">
      <c r="A1257" s="7">
        <v>34687</v>
      </c>
      <c r="B1257">
        <v>12.87</v>
      </c>
      <c r="C1257">
        <v>13.67</v>
      </c>
      <c r="D1257">
        <v>13.02</v>
      </c>
      <c r="E1257">
        <v>13.02</v>
      </c>
    </row>
    <row r="1258" spans="1:5" x14ac:dyDescent="0.25">
      <c r="A1258" s="7">
        <v>34688</v>
      </c>
      <c r="B1258">
        <v>12.94</v>
      </c>
      <c r="C1258">
        <v>13.48</v>
      </c>
      <c r="D1258">
        <v>12.78</v>
      </c>
      <c r="E1258">
        <v>12.98</v>
      </c>
    </row>
    <row r="1259" spans="1:5" x14ac:dyDescent="0.25">
      <c r="A1259" s="7">
        <v>34689</v>
      </c>
      <c r="B1259">
        <v>12.9</v>
      </c>
      <c r="C1259">
        <v>12.94</v>
      </c>
      <c r="D1259">
        <v>11.91</v>
      </c>
      <c r="E1259">
        <v>12.05</v>
      </c>
    </row>
    <row r="1260" spans="1:5" x14ac:dyDescent="0.25">
      <c r="A1260" s="7">
        <v>34690</v>
      </c>
      <c r="B1260">
        <v>12.17</v>
      </c>
      <c r="C1260">
        <v>12.59</v>
      </c>
      <c r="D1260">
        <v>12.12</v>
      </c>
      <c r="E1260">
        <v>12.42</v>
      </c>
    </row>
    <row r="1261" spans="1:5" x14ac:dyDescent="0.25">
      <c r="A1261" s="7">
        <v>34691</v>
      </c>
      <c r="B1261">
        <v>11.96</v>
      </c>
      <c r="C1261">
        <v>12.04</v>
      </c>
      <c r="D1261">
        <v>11.74</v>
      </c>
      <c r="E1261">
        <v>11.82</v>
      </c>
    </row>
    <row r="1262" spans="1:5" x14ac:dyDescent="0.25">
      <c r="A1262" s="7">
        <v>34695</v>
      </c>
      <c r="B1262">
        <v>11.83</v>
      </c>
      <c r="C1262">
        <v>12.37</v>
      </c>
      <c r="D1262">
        <v>11.61</v>
      </c>
      <c r="E1262">
        <v>12.07</v>
      </c>
    </row>
    <row r="1263" spans="1:5" x14ac:dyDescent="0.25">
      <c r="A1263" s="7">
        <v>34696</v>
      </c>
      <c r="B1263">
        <v>11.4</v>
      </c>
      <c r="C1263">
        <v>13.21</v>
      </c>
      <c r="D1263">
        <v>11.36</v>
      </c>
      <c r="E1263">
        <v>12.81</v>
      </c>
    </row>
    <row r="1264" spans="1:5" x14ac:dyDescent="0.25">
      <c r="A1264" s="7">
        <v>34697</v>
      </c>
      <c r="B1264">
        <v>12.87</v>
      </c>
      <c r="C1264">
        <v>12.87</v>
      </c>
      <c r="D1264">
        <v>12.34</v>
      </c>
      <c r="E1264">
        <v>12.86</v>
      </c>
    </row>
    <row r="1265" spans="1:5" x14ac:dyDescent="0.25">
      <c r="A1265" s="7">
        <v>34698</v>
      </c>
      <c r="B1265">
        <v>12.48</v>
      </c>
      <c r="C1265">
        <v>13.48</v>
      </c>
      <c r="D1265">
        <v>12.34</v>
      </c>
      <c r="E1265">
        <v>13.2</v>
      </c>
    </row>
    <row r="1266" spans="1:5" x14ac:dyDescent="0.25">
      <c r="A1266" s="7">
        <v>34702</v>
      </c>
      <c r="B1266">
        <v>14.09</v>
      </c>
      <c r="C1266">
        <v>14.71</v>
      </c>
      <c r="D1266">
        <v>13.39</v>
      </c>
      <c r="E1266">
        <v>14.25</v>
      </c>
    </row>
    <row r="1267" spans="1:5" x14ac:dyDescent="0.25">
      <c r="A1267" s="7">
        <v>34703</v>
      </c>
      <c r="B1267">
        <v>13.87</v>
      </c>
      <c r="C1267">
        <v>14.15</v>
      </c>
      <c r="D1267">
        <v>13.53</v>
      </c>
      <c r="E1267">
        <v>13.53</v>
      </c>
    </row>
    <row r="1268" spans="1:5" x14ac:dyDescent="0.25">
      <c r="A1268" s="7">
        <v>34704</v>
      </c>
      <c r="B1268">
        <v>13.7</v>
      </c>
      <c r="C1268">
        <v>14.19</v>
      </c>
      <c r="D1268">
        <v>13.37</v>
      </c>
      <c r="E1268">
        <v>13.5</v>
      </c>
    </row>
    <row r="1269" spans="1:5" x14ac:dyDescent="0.25">
      <c r="A1269" s="7">
        <v>34705</v>
      </c>
      <c r="B1269">
        <v>13.67</v>
      </c>
      <c r="C1269">
        <v>13.76</v>
      </c>
      <c r="D1269">
        <v>12.79</v>
      </c>
      <c r="E1269">
        <v>13.13</v>
      </c>
    </row>
    <row r="1270" spans="1:5" x14ac:dyDescent="0.25">
      <c r="A1270" s="7">
        <v>34708</v>
      </c>
      <c r="B1270">
        <v>13.53</v>
      </c>
      <c r="C1270">
        <v>14.08</v>
      </c>
      <c r="D1270">
        <v>13.21</v>
      </c>
      <c r="E1270">
        <v>13.33</v>
      </c>
    </row>
    <row r="1271" spans="1:5" x14ac:dyDescent="0.25">
      <c r="A1271" s="7">
        <v>34709</v>
      </c>
      <c r="B1271">
        <v>12.49</v>
      </c>
      <c r="C1271">
        <v>13.25</v>
      </c>
      <c r="D1271">
        <v>11.97</v>
      </c>
      <c r="E1271">
        <v>12.52</v>
      </c>
    </row>
    <row r="1272" spans="1:5" x14ac:dyDescent="0.25">
      <c r="A1272" s="7">
        <v>34710</v>
      </c>
      <c r="B1272">
        <v>12.03</v>
      </c>
      <c r="C1272">
        <v>13.13</v>
      </c>
      <c r="D1272">
        <v>11.95</v>
      </c>
      <c r="E1272">
        <v>12.15</v>
      </c>
    </row>
    <row r="1273" spans="1:5" x14ac:dyDescent="0.25">
      <c r="A1273" s="7">
        <v>34711</v>
      </c>
      <c r="B1273">
        <v>12.74</v>
      </c>
      <c r="C1273">
        <v>13.56</v>
      </c>
      <c r="D1273">
        <v>12.64</v>
      </c>
      <c r="E1273">
        <v>12.83</v>
      </c>
    </row>
    <row r="1274" spans="1:5" x14ac:dyDescent="0.25">
      <c r="A1274" s="7">
        <v>34712</v>
      </c>
      <c r="B1274">
        <v>11.46</v>
      </c>
      <c r="C1274">
        <v>11.86</v>
      </c>
      <c r="D1274">
        <v>11.02</v>
      </c>
      <c r="E1274">
        <v>11.1</v>
      </c>
    </row>
    <row r="1275" spans="1:5" x14ac:dyDescent="0.25">
      <c r="A1275" s="7">
        <v>34715</v>
      </c>
      <c r="B1275">
        <v>11.45</v>
      </c>
      <c r="C1275">
        <v>11.53</v>
      </c>
      <c r="D1275">
        <v>11.06</v>
      </c>
      <c r="E1275">
        <v>11.14</v>
      </c>
    </row>
    <row r="1276" spans="1:5" x14ac:dyDescent="0.25">
      <c r="A1276" s="7">
        <v>34716</v>
      </c>
      <c r="B1276">
        <v>12.45</v>
      </c>
      <c r="C1276">
        <v>12.48</v>
      </c>
      <c r="D1276">
        <v>11.61</v>
      </c>
      <c r="E1276">
        <v>11.79</v>
      </c>
    </row>
    <row r="1277" spans="1:5" x14ac:dyDescent="0.25">
      <c r="A1277" s="7">
        <v>34717</v>
      </c>
      <c r="B1277">
        <v>11.24</v>
      </c>
      <c r="C1277">
        <v>11.9</v>
      </c>
      <c r="D1277">
        <v>11.21</v>
      </c>
      <c r="E1277">
        <v>11.57</v>
      </c>
    </row>
    <row r="1278" spans="1:5" x14ac:dyDescent="0.25">
      <c r="A1278" s="7">
        <v>34718</v>
      </c>
      <c r="B1278">
        <v>12.08</v>
      </c>
      <c r="C1278">
        <v>12.34</v>
      </c>
      <c r="D1278">
        <v>11.52</v>
      </c>
      <c r="E1278">
        <v>11.86</v>
      </c>
    </row>
    <row r="1279" spans="1:5" x14ac:dyDescent="0.25">
      <c r="A1279" s="7">
        <v>34719</v>
      </c>
      <c r="B1279">
        <v>12.08</v>
      </c>
      <c r="C1279">
        <v>12.48</v>
      </c>
      <c r="D1279">
        <v>12</v>
      </c>
      <c r="E1279">
        <v>12.15</v>
      </c>
    </row>
    <row r="1280" spans="1:5" x14ac:dyDescent="0.25">
      <c r="A1280" s="7">
        <v>34722</v>
      </c>
      <c r="B1280">
        <v>13.89</v>
      </c>
      <c r="C1280">
        <v>13.89</v>
      </c>
      <c r="D1280">
        <v>12.78</v>
      </c>
      <c r="E1280">
        <v>12.79</v>
      </c>
    </row>
    <row r="1281" spans="1:5" x14ac:dyDescent="0.25">
      <c r="A1281" s="7">
        <v>34723</v>
      </c>
      <c r="B1281">
        <v>12.13</v>
      </c>
      <c r="C1281">
        <v>12.51</v>
      </c>
      <c r="D1281">
        <v>11.84</v>
      </c>
      <c r="E1281">
        <v>11.94</v>
      </c>
    </row>
    <row r="1282" spans="1:5" x14ac:dyDescent="0.25">
      <c r="A1282" s="7">
        <v>34724</v>
      </c>
      <c r="B1282">
        <v>11.94</v>
      </c>
      <c r="C1282">
        <v>12.26</v>
      </c>
      <c r="D1282">
        <v>11.17</v>
      </c>
      <c r="E1282">
        <v>11.46</v>
      </c>
    </row>
    <row r="1283" spans="1:5" x14ac:dyDescent="0.25">
      <c r="A1283" s="7">
        <v>34725</v>
      </c>
      <c r="B1283">
        <v>10.9</v>
      </c>
      <c r="C1283">
        <v>11.52</v>
      </c>
      <c r="D1283">
        <v>10.89</v>
      </c>
      <c r="E1283">
        <v>11.25</v>
      </c>
    </row>
    <row r="1284" spans="1:5" x14ac:dyDescent="0.25">
      <c r="A1284" s="7">
        <v>34726</v>
      </c>
      <c r="B1284">
        <v>10.77</v>
      </c>
      <c r="C1284">
        <v>11.41</v>
      </c>
      <c r="D1284">
        <v>10.76</v>
      </c>
      <c r="E1284">
        <v>11.25</v>
      </c>
    </row>
    <row r="1285" spans="1:5" x14ac:dyDescent="0.25">
      <c r="A1285" s="7">
        <v>34729</v>
      </c>
      <c r="B1285">
        <v>11.63</v>
      </c>
      <c r="C1285">
        <v>12.67</v>
      </c>
      <c r="D1285">
        <v>11.43</v>
      </c>
      <c r="E1285">
        <v>12.26</v>
      </c>
    </row>
    <row r="1286" spans="1:5" x14ac:dyDescent="0.25">
      <c r="A1286" s="7">
        <v>34730</v>
      </c>
      <c r="B1286">
        <v>12.12</v>
      </c>
      <c r="C1286">
        <v>12.25</v>
      </c>
      <c r="D1286">
        <v>11.77</v>
      </c>
      <c r="E1286">
        <v>11.96</v>
      </c>
    </row>
    <row r="1287" spans="1:5" x14ac:dyDescent="0.25">
      <c r="A1287" s="7">
        <v>34731</v>
      </c>
      <c r="B1287">
        <v>11.74</v>
      </c>
      <c r="C1287">
        <v>11.95</v>
      </c>
      <c r="D1287">
        <v>11.53</v>
      </c>
      <c r="E1287">
        <v>11.73</v>
      </c>
    </row>
    <row r="1288" spans="1:5" x14ac:dyDescent="0.25">
      <c r="A1288" s="7">
        <v>34732</v>
      </c>
      <c r="B1288">
        <v>11.59</v>
      </c>
      <c r="C1288">
        <v>11.63</v>
      </c>
      <c r="D1288">
        <v>11.09</v>
      </c>
      <c r="E1288">
        <v>11.13</v>
      </c>
    </row>
    <row r="1289" spans="1:5" x14ac:dyDescent="0.25">
      <c r="A1289" s="7">
        <v>34733</v>
      </c>
      <c r="B1289">
        <v>10.56</v>
      </c>
      <c r="C1289">
        <v>11.47</v>
      </c>
      <c r="D1289">
        <v>10.51</v>
      </c>
      <c r="E1289">
        <v>10.98</v>
      </c>
    </row>
    <row r="1290" spans="1:5" x14ac:dyDescent="0.25">
      <c r="A1290" s="7">
        <v>34736</v>
      </c>
      <c r="B1290">
        <v>11.24</v>
      </c>
      <c r="C1290">
        <v>11.67</v>
      </c>
      <c r="D1290">
        <v>10.94</v>
      </c>
      <c r="E1290">
        <v>11.22</v>
      </c>
    </row>
    <row r="1291" spans="1:5" x14ac:dyDescent="0.25">
      <c r="A1291" s="7">
        <v>34737</v>
      </c>
      <c r="B1291">
        <v>11.01</v>
      </c>
      <c r="C1291">
        <v>11.41</v>
      </c>
      <c r="D1291">
        <v>11</v>
      </c>
      <c r="E1291">
        <v>11.17</v>
      </c>
    </row>
    <row r="1292" spans="1:5" x14ac:dyDescent="0.25">
      <c r="A1292" s="7">
        <v>34738</v>
      </c>
      <c r="B1292">
        <v>11.29</v>
      </c>
      <c r="C1292">
        <v>11.49</v>
      </c>
      <c r="D1292">
        <v>11.03</v>
      </c>
      <c r="E1292">
        <v>11.42</v>
      </c>
    </row>
    <row r="1293" spans="1:5" x14ac:dyDescent="0.25">
      <c r="A1293" s="7">
        <v>34739</v>
      </c>
      <c r="B1293">
        <v>11.42</v>
      </c>
      <c r="C1293">
        <v>11.98</v>
      </c>
      <c r="D1293">
        <v>11.23</v>
      </c>
      <c r="E1293">
        <v>11.63</v>
      </c>
    </row>
    <row r="1294" spans="1:5" x14ac:dyDescent="0.25">
      <c r="A1294" s="7">
        <v>34740</v>
      </c>
      <c r="B1294">
        <v>11.5</v>
      </c>
      <c r="C1294">
        <v>11.71</v>
      </c>
      <c r="D1294">
        <v>11.16</v>
      </c>
      <c r="E1294">
        <v>11.28</v>
      </c>
    </row>
    <row r="1295" spans="1:5" x14ac:dyDescent="0.25">
      <c r="A1295" s="7">
        <v>34743</v>
      </c>
      <c r="B1295">
        <v>11.74</v>
      </c>
      <c r="C1295">
        <v>11.77</v>
      </c>
      <c r="D1295">
        <v>11.29</v>
      </c>
      <c r="E1295">
        <v>11.41</v>
      </c>
    </row>
    <row r="1296" spans="1:5" x14ac:dyDescent="0.25">
      <c r="A1296" s="7">
        <v>34744</v>
      </c>
      <c r="B1296">
        <v>11.35</v>
      </c>
      <c r="C1296">
        <v>11.78</v>
      </c>
      <c r="D1296">
        <v>11.32</v>
      </c>
      <c r="E1296">
        <v>11.43</v>
      </c>
    </row>
    <row r="1297" spans="1:5" x14ac:dyDescent="0.25">
      <c r="A1297" s="7">
        <v>34745</v>
      </c>
      <c r="B1297">
        <v>11.49</v>
      </c>
      <c r="C1297">
        <v>11.74</v>
      </c>
      <c r="D1297">
        <v>11.28</v>
      </c>
      <c r="E1297">
        <v>11.52</v>
      </c>
    </row>
    <row r="1298" spans="1:5" x14ac:dyDescent="0.25">
      <c r="A1298" s="7">
        <v>34746</v>
      </c>
      <c r="B1298">
        <v>11.62</v>
      </c>
      <c r="C1298">
        <v>11.99</v>
      </c>
      <c r="D1298">
        <v>11.55</v>
      </c>
      <c r="E1298">
        <v>11.61</v>
      </c>
    </row>
    <row r="1299" spans="1:5" x14ac:dyDescent="0.25">
      <c r="A1299" s="7">
        <v>34747</v>
      </c>
      <c r="B1299">
        <v>11.44</v>
      </c>
      <c r="C1299">
        <v>12.06</v>
      </c>
      <c r="D1299">
        <v>11.29</v>
      </c>
      <c r="E1299">
        <v>11.71</v>
      </c>
    </row>
    <row r="1300" spans="1:5" x14ac:dyDescent="0.25">
      <c r="A1300" s="7">
        <v>34751</v>
      </c>
      <c r="B1300">
        <v>11.44</v>
      </c>
      <c r="C1300">
        <v>12.52</v>
      </c>
      <c r="D1300">
        <v>12.05</v>
      </c>
      <c r="E1300">
        <v>12.05</v>
      </c>
    </row>
    <row r="1301" spans="1:5" x14ac:dyDescent="0.25">
      <c r="A1301" s="7">
        <v>34752</v>
      </c>
      <c r="B1301">
        <v>11.03</v>
      </c>
      <c r="C1301">
        <v>11.76</v>
      </c>
      <c r="D1301">
        <v>11.03</v>
      </c>
      <c r="E1301">
        <v>11.39</v>
      </c>
    </row>
    <row r="1302" spans="1:5" x14ac:dyDescent="0.25">
      <c r="A1302" s="7">
        <v>34753</v>
      </c>
      <c r="B1302">
        <v>10.8</v>
      </c>
      <c r="C1302">
        <v>11.35</v>
      </c>
      <c r="D1302">
        <v>10.77</v>
      </c>
      <c r="E1302">
        <v>11.15</v>
      </c>
    </row>
    <row r="1303" spans="1:5" x14ac:dyDescent="0.25">
      <c r="A1303" s="7">
        <v>34754</v>
      </c>
      <c r="B1303">
        <v>10.95</v>
      </c>
      <c r="C1303">
        <v>11.32</v>
      </c>
      <c r="D1303">
        <v>10.78</v>
      </c>
      <c r="E1303">
        <v>10.84</v>
      </c>
    </row>
    <row r="1304" spans="1:5" x14ac:dyDescent="0.25">
      <c r="A1304" s="7">
        <v>34757</v>
      </c>
      <c r="B1304">
        <v>10.93</v>
      </c>
      <c r="C1304">
        <v>13.01</v>
      </c>
      <c r="D1304">
        <v>10.89</v>
      </c>
      <c r="E1304">
        <v>12.51</v>
      </c>
    </row>
    <row r="1305" spans="1:5" x14ac:dyDescent="0.25">
      <c r="A1305" s="7">
        <v>34758</v>
      </c>
      <c r="B1305">
        <v>12.33</v>
      </c>
      <c r="C1305">
        <v>12.39</v>
      </c>
      <c r="D1305">
        <v>11.73</v>
      </c>
      <c r="E1305">
        <v>11.75</v>
      </c>
    </row>
    <row r="1306" spans="1:5" x14ac:dyDescent="0.25">
      <c r="A1306" s="7">
        <v>34759</v>
      </c>
      <c r="B1306">
        <v>11.49</v>
      </c>
      <c r="C1306">
        <v>11.93</v>
      </c>
      <c r="D1306">
        <v>11.36</v>
      </c>
      <c r="E1306">
        <v>11.65</v>
      </c>
    </row>
    <row r="1307" spans="1:5" x14ac:dyDescent="0.25">
      <c r="A1307" s="7">
        <v>34760</v>
      </c>
      <c r="B1307">
        <v>11.66</v>
      </c>
      <c r="C1307">
        <v>12.02</v>
      </c>
      <c r="D1307">
        <v>11.46</v>
      </c>
      <c r="E1307">
        <v>12.02</v>
      </c>
    </row>
    <row r="1308" spans="1:5" x14ac:dyDescent="0.25">
      <c r="A1308" s="7">
        <v>34761</v>
      </c>
      <c r="B1308">
        <v>11.48</v>
      </c>
      <c r="C1308">
        <v>11.91</v>
      </c>
      <c r="D1308">
        <v>11.4</v>
      </c>
      <c r="E1308">
        <v>11.45</v>
      </c>
    </row>
    <row r="1309" spans="1:5" x14ac:dyDescent="0.25">
      <c r="A1309" s="7">
        <v>34764</v>
      </c>
      <c r="B1309">
        <v>12.19</v>
      </c>
      <c r="C1309">
        <v>12.65</v>
      </c>
      <c r="D1309">
        <v>11.84</v>
      </c>
      <c r="E1309">
        <v>12.17</v>
      </c>
    </row>
    <row r="1310" spans="1:5" x14ac:dyDescent="0.25">
      <c r="A1310" s="7">
        <v>34765</v>
      </c>
      <c r="B1310">
        <v>12.39</v>
      </c>
      <c r="C1310">
        <v>14.77</v>
      </c>
      <c r="D1310">
        <v>12.33</v>
      </c>
      <c r="E1310">
        <v>14.22</v>
      </c>
    </row>
    <row r="1311" spans="1:5" x14ac:dyDescent="0.25">
      <c r="A1311" s="7">
        <v>34766</v>
      </c>
      <c r="B1311">
        <v>13.21</v>
      </c>
      <c r="C1311">
        <v>14.27</v>
      </c>
      <c r="D1311">
        <v>13.21</v>
      </c>
      <c r="E1311">
        <v>13.72</v>
      </c>
    </row>
    <row r="1312" spans="1:5" x14ac:dyDescent="0.25">
      <c r="A1312" s="7">
        <v>34767</v>
      </c>
      <c r="B1312">
        <v>13.09</v>
      </c>
      <c r="C1312">
        <v>13.98</v>
      </c>
      <c r="D1312">
        <v>12.89</v>
      </c>
      <c r="E1312">
        <v>13.36</v>
      </c>
    </row>
    <row r="1313" spans="1:5" x14ac:dyDescent="0.25">
      <c r="A1313" s="7">
        <v>34768</v>
      </c>
      <c r="B1313">
        <v>13.27</v>
      </c>
      <c r="C1313">
        <v>13.27</v>
      </c>
      <c r="D1313">
        <v>11.7</v>
      </c>
      <c r="E1313">
        <v>12.38</v>
      </c>
    </row>
    <row r="1314" spans="1:5" x14ac:dyDescent="0.25">
      <c r="A1314" s="7">
        <v>34771</v>
      </c>
      <c r="B1314">
        <v>12.11</v>
      </c>
      <c r="C1314">
        <v>12.46</v>
      </c>
      <c r="D1314">
        <v>11.99</v>
      </c>
      <c r="E1314">
        <v>12.15</v>
      </c>
    </row>
    <row r="1315" spans="1:5" x14ac:dyDescent="0.25">
      <c r="A1315" s="7">
        <v>34772</v>
      </c>
      <c r="B1315">
        <v>11.68</v>
      </c>
      <c r="C1315">
        <v>12.61</v>
      </c>
      <c r="D1315">
        <v>11.4</v>
      </c>
      <c r="E1315">
        <v>12.1</v>
      </c>
    </row>
    <row r="1316" spans="1:5" x14ac:dyDescent="0.25">
      <c r="A1316" s="7">
        <v>34773</v>
      </c>
      <c r="B1316">
        <v>12.27</v>
      </c>
      <c r="C1316">
        <v>12.68</v>
      </c>
      <c r="D1316">
        <v>12.19</v>
      </c>
      <c r="E1316">
        <v>12.42</v>
      </c>
    </row>
    <row r="1317" spans="1:5" x14ac:dyDescent="0.25">
      <c r="A1317" s="7">
        <v>34774</v>
      </c>
      <c r="B1317">
        <v>12.27</v>
      </c>
      <c r="C1317">
        <v>12.38</v>
      </c>
      <c r="D1317">
        <v>11.78</v>
      </c>
      <c r="E1317">
        <v>11.95</v>
      </c>
    </row>
    <row r="1318" spans="1:5" x14ac:dyDescent="0.25">
      <c r="A1318" s="7">
        <v>34775</v>
      </c>
      <c r="B1318">
        <v>12.05</v>
      </c>
      <c r="C1318">
        <v>12.13</v>
      </c>
      <c r="D1318">
        <v>11.6</v>
      </c>
      <c r="E1318">
        <v>11.8</v>
      </c>
    </row>
    <row r="1319" spans="1:5" x14ac:dyDescent="0.25">
      <c r="A1319" s="7">
        <v>34778</v>
      </c>
      <c r="B1319">
        <v>11.88</v>
      </c>
      <c r="C1319">
        <v>11.9</v>
      </c>
      <c r="D1319">
        <v>11.34</v>
      </c>
      <c r="E1319">
        <v>11.34</v>
      </c>
    </row>
    <row r="1320" spans="1:5" x14ac:dyDescent="0.25">
      <c r="A1320" s="7">
        <v>34779</v>
      </c>
      <c r="B1320">
        <v>11.35</v>
      </c>
      <c r="C1320">
        <v>11.83</v>
      </c>
      <c r="D1320">
        <v>10.79</v>
      </c>
      <c r="E1320">
        <v>11.53</v>
      </c>
    </row>
    <row r="1321" spans="1:5" x14ac:dyDescent="0.25">
      <c r="A1321" s="7">
        <v>34780</v>
      </c>
      <c r="B1321">
        <v>11.36</v>
      </c>
      <c r="C1321">
        <v>11.72</v>
      </c>
      <c r="D1321">
        <v>11.27</v>
      </c>
      <c r="E1321">
        <v>11.29</v>
      </c>
    </row>
    <row r="1322" spans="1:5" x14ac:dyDescent="0.25">
      <c r="A1322" s="7">
        <v>34781</v>
      </c>
      <c r="B1322">
        <v>11.39</v>
      </c>
      <c r="C1322">
        <v>11.75</v>
      </c>
      <c r="D1322">
        <v>11.25</v>
      </c>
      <c r="E1322">
        <v>11.43</v>
      </c>
    </row>
    <row r="1323" spans="1:5" x14ac:dyDescent="0.25">
      <c r="A1323" s="7">
        <v>34782</v>
      </c>
      <c r="B1323">
        <v>11.23</v>
      </c>
      <c r="C1323">
        <v>11.24</v>
      </c>
      <c r="D1323">
        <v>10.98</v>
      </c>
      <c r="E1323">
        <v>11.19</v>
      </c>
    </row>
    <row r="1324" spans="1:5" x14ac:dyDescent="0.25">
      <c r="A1324" s="7">
        <v>34785</v>
      </c>
      <c r="B1324">
        <v>11.97</v>
      </c>
      <c r="C1324">
        <v>12.11</v>
      </c>
      <c r="D1324">
        <v>11.78</v>
      </c>
      <c r="E1324">
        <v>11.83</v>
      </c>
    </row>
    <row r="1325" spans="1:5" x14ac:dyDescent="0.25">
      <c r="A1325" s="7">
        <v>34786</v>
      </c>
      <c r="B1325">
        <v>11.51</v>
      </c>
      <c r="C1325">
        <v>11.65</v>
      </c>
      <c r="D1325">
        <v>11.29</v>
      </c>
      <c r="E1325">
        <v>11.33</v>
      </c>
    </row>
    <row r="1326" spans="1:5" x14ac:dyDescent="0.25">
      <c r="A1326" s="7">
        <v>34787</v>
      </c>
      <c r="B1326">
        <v>11.68</v>
      </c>
      <c r="C1326">
        <v>12.93</v>
      </c>
      <c r="D1326">
        <v>11.62</v>
      </c>
      <c r="E1326">
        <v>12.51</v>
      </c>
    </row>
    <row r="1327" spans="1:5" x14ac:dyDescent="0.25">
      <c r="A1327" s="7">
        <v>34788</v>
      </c>
      <c r="B1327">
        <v>12.59</v>
      </c>
      <c r="C1327">
        <v>13.03</v>
      </c>
      <c r="D1327">
        <v>12.3</v>
      </c>
      <c r="E1327">
        <v>12.62</v>
      </c>
    </row>
    <row r="1328" spans="1:5" x14ac:dyDescent="0.25">
      <c r="A1328" s="7">
        <v>34789</v>
      </c>
      <c r="B1328">
        <v>13.6</v>
      </c>
      <c r="C1328">
        <v>13.79</v>
      </c>
      <c r="D1328">
        <v>12.95</v>
      </c>
      <c r="E1328">
        <v>13.37</v>
      </c>
    </row>
    <row r="1329" spans="1:5" x14ac:dyDescent="0.25">
      <c r="A1329" s="7">
        <v>34792</v>
      </c>
      <c r="B1329">
        <v>12.52</v>
      </c>
      <c r="C1329">
        <v>14.09</v>
      </c>
      <c r="D1329">
        <v>12.42</v>
      </c>
      <c r="E1329">
        <v>13.5</v>
      </c>
    </row>
    <row r="1330" spans="1:5" x14ac:dyDescent="0.25">
      <c r="A1330" s="7">
        <v>34793</v>
      </c>
      <c r="B1330">
        <v>12.24</v>
      </c>
      <c r="C1330">
        <v>12.95</v>
      </c>
      <c r="D1330">
        <v>11.76</v>
      </c>
      <c r="E1330">
        <v>12.62</v>
      </c>
    </row>
    <row r="1331" spans="1:5" x14ac:dyDescent="0.25">
      <c r="A1331" s="7">
        <v>34794</v>
      </c>
      <c r="B1331">
        <v>12.98</v>
      </c>
      <c r="C1331">
        <v>13.34</v>
      </c>
      <c r="D1331">
        <v>12.73</v>
      </c>
      <c r="E1331">
        <v>12.96</v>
      </c>
    </row>
    <row r="1332" spans="1:5" x14ac:dyDescent="0.25">
      <c r="A1332" s="7">
        <v>34795</v>
      </c>
      <c r="B1332">
        <v>11.72</v>
      </c>
      <c r="C1332">
        <v>13.22</v>
      </c>
      <c r="D1332">
        <v>11.65</v>
      </c>
      <c r="E1332">
        <v>12.81</v>
      </c>
    </row>
    <row r="1333" spans="1:5" x14ac:dyDescent="0.25">
      <c r="A1333" s="7">
        <v>34796</v>
      </c>
      <c r="B1333">
        <v>13.14</v>
      </c>
      <c r="C1333">
        <v>13.66</v>
      </c>
      <c r="D1333">
        <v>12.72</v>
      </c>
      <c r="E1333">
        <v>12.85</v>
      </c>
    </row>
    <row r="1334" spans="1:5" x14ac:dyDescent="0.25">
      <c r="A1334" s="7">
        <v>34799</v>
      </c>
      <c r="B1334">
        <v>13.3</v>
      </c>
      <c r="C1334">
        <v>13.42</v>
      </c>
      <c r="D1334">
        <v>12.62</v>
      </c>
      <c r="E1334">
        <v>12.79</v>
      </c>
    </row>
    <row r="1335" spans="1:5" x14ac:dyDescent="0.25">
      <c r="A1335" s="7">
        <v>34800</v>
      </c>
      <c r="B1335">
        <v>12.59</v>
      </c>
      <c r="C1335">
        <v>13.6</v>
      </c>
      <c r="D1335">
        <v>11.64</v>
      </c>
      <c r="E1335">
        <v>12.73</v>
      </c>
    </row>
    <row r="1336" spans="1:5" x14ac:dyDescent="0.25">
      <c r="A1336" s="7">
        <v>34801</v>
      </c>
      <c r="B1336">
        <v>12.29</v>
      </c>
      <c r="C1336">
        <v>12.84</v>
      </c>
      <c r="D1336">
        <v>11.8</v>
      </c>
      <c r="E1336">
        <v>12.04</v>
      </c>
    </row>
    <row r="1337" spans="1:5" x14ac:dyDescent="0.25">
      <c r="A1337" s="7">
        <v>34802</v>
      </c>
      <c r="B1337">
        <v>11.22</v>
      </c>
      <c r="C1337">
        <v>11.87</v>
      </c>
      <c r="D1337">
        <v>11.1</v>
      </c>
      <c r="E1337">
        <v>11.48</v>
      </c>
    </row>
    <row r="1338" spans="1:5" x14ac:dyDescent="0.25">
      <c r="A1338" s="7">
        <v>34806</v>
      </c>
      <c r="B1338">
        <v>11.49</v>
      </c>
      <c r="C1338">
        <v>12.89</v>
      </c>
      <c r="D1338">
        <v>11.26</v>
      </c>
      <c r="E1338">
        <v>12.33</v>
      </c>
    </row>
    <row r="1339" spans="1:5" x14ac:dyDescent="0.25">
      <c r="A1339" s="7">
        <v>34807</v>
      </c>
      <c r="B1339">
        <v>12.21</v>
      </c>
      <c r="C1339">
        <v>13.07</v>
      </c>
      <c r="D1339">
        <v>12.16</v>
      </c>
      <c r="E1339">
        <v>12.96</v>
      </c>
    </row>
    <row r="1340" spans="1:5" x14ac:dyDescent="0.25">
      <c r="A1340" s="7">
        <v>34808</v>
      </c>
      <c r="B1340">
        <v>13.11</v>
      </c>
      <c r="C1340">
        <v>14.48</v>
      </c>
      <c r="D1340">
        <v>13.09</v>
      </c>
      <c r="E1340">
        <v>13.09</v>
      </c>
    </row>
    <row r="1341" spans="1:5" x14ac:dyDescent="0.25">
      <c r="A1341" s="7">
        <v>34809</v>
      </c>
      <c r="B1341">
        <v>12.16</v>
      </c>
      <c r="C1341">
        <v>12.94</v>
      </c>
      <c r="D1341">
        <v>12.09</v>
      </c>
      <c r="E1341">
        <v>12.1</v>
      </c>
    </row>
    <row r="1342" spans="1:5" x14ac:dyDescent="0.25">
      <c r="A1342" s="7">
        <v>34810</v>
      </c>
      <c r="B1342">
        <v>11.21</v>
      </c>
      <c r="C1342">
        <v>12.26</v>
      </c>
      <c r="D1342">
        <v>10.95</v>
      </c>
      <c r="E1342">
        <v>11.86</v>
      </c>
    </row>
    <row r="1343" spans="1:5" x14ac:dyDescent="0.25">
      <c r="A1343" s="7">
        <v>34813</v>
      </c>
      <c r="B1343">
        <v>11.78</v>
      </c>
      <c r="C1343">
        <v>12.09</v>
      </c>
      <c r="D1343">
        <v>11.55</v>
      </c>
      <c r="E1343">
        <v>11.92</v>
      </c>
    </row>
    <row r="1344" spans="1:5" x14ac:dyDescent="0.25">
      <c r="A1344" s="7">
        <v>34814</v>
      </c>
      <c r="B1344">
        <v>11.93</v>
      </c>
      <c r="C1344">
        <v>12.53</v>
      </c>
      <c r="D1344">
        <v>11.93</v>
      </c>
      <c r="E1344">
        <v>12.41</v>
      </c>
    </row>
    <row r="1345" spans="1:5" x14ac:dyDescent="0.25">
      <c r="A1345" s="7">
        <v>34815</v>
      </c>
      <c r="B1345">
        <v>12.78</v>
      </c>
      <c r="C1345">
        <v>12.84</v>
      </c>
      <c r="D1345">
        <v>12.25</v>
      </c>
      <c r="E1345">
        <v>12.28</v>
      </c>
    </row>
    <row r="1346" spans="1:5" x14ac:dyDescent="0.25">
      <c r="A1346" s="7">
        <v>34816</v>
      </c>
      <c r="B1346">
        <v>11.81</v>
      </c>
      <c r="C1346">
        <v>12.15</v>
      </c>
      <c r="D1346">
        <v>11.71</v>
      </c>
      <c r="E1346">
        <v>11.93</v>
      </c>
    </row>
    <row r="1347" spans="1:5" x14ac:dyDescent="0.25">
      <c r="A1347" s="7">
        <v>34817</v>
      </c>
      <c r="B1347">
        <v>11.54</v>
      </c>
      <c r="C1347">
        <v>12.37</v>
      </c>
      <c r="D1347">
        <v>11.51</v>
      </c>
      <c r="E1347">
        <v>11.75</v>
      </c>
    </row>
    <row r="1348" spans="1:5" x14ac:dyDescent="0.25">
      <c r="A1348" s="7">
        <v>34820</v>
      </c>
      <c r="B1348">
        <v>11.21</v>
      </c>
      <c r="C1348">
        <v>12.68</v>
      </c>
      <c r="D1348">
        <v>11.12</v>
      </c>
      <c r="E1348">
        <v>12.14</v>
      </c>
    </row>
    <row r="1349" spans="1:5" x14ac:dyDescent="0.25">
      <c r="A1349" s="7">
        <v>34821</v>
      </c>
      <c r="B1349">
        <v>12.18</v>
      </c>
      <c r="C1349">
        <v>12.33</v>
      </c>
      <c r="D1349">
        <v>11.78</v>
      </c>
      <c r="E1349">
        <v>11.88</v>
      </c>
    </row>
    <row r="1350" spans="1:5" x14ac:dyDescent="0.25">
      <c r="A1350" s="7">
        <v>34822</v>
      </c>
      <c r="B1350">
        <v>11.8</v>
      </c>
      <c r="C1350">
        <v>11.82</v>
      </c>
      <c r="D1350">
        <v>11.44</v>
      </c>
      <c r="E1350">
        <v>11.69</v>
      </c>
    </row>
    <row r="1351" spans="1:5" x14ac:dyDescent="0.25">
      <c r="A1351" s="7">
        <v>34823</v>
      </c>
      <c r="B1351">
        <v>11.46</v>
      </c>
      <c r="C1351">
        <v>13.46</v>
      </c>
      <c r="D1351">
        <v>11.4</v>
      </c>
      <c r="E1351">
        <v>12.64</v>
      </c>
    </row>
    <row r="1352" spans="1:5" x14ac:dyDescent="0.25">
      <c r="A1352" s="7">
        <v>34824</v>
      </c>
      <c r="B1352">
        <v>11.91</v>
      </c>
      <c r="C1352">
        <v>12.66</v>
      </c>
      <c r="D1352">
        <v>11.82</v>
      </c>
      <c r="E1352">
        <v>12.06</v>
      </c>
    </row>
    <row r="1353" spans="1:5" x14ac:dyDescent="0.25">
      <c r="A1353" s="7">
        <v>34827</v>
      </c>
      <c r="B1353">
        <v>11.37</v>
      </c>
      <c r="C1353">
        <v>12.37</v>
      </c>
      <c r="D1353">
        <v>11.29</v>
      </c>
      <c r="E1353">
        <v>12.22</v>
      </c>
    </row>
    <row r="1354" spans="1:5" x14ac:dyDescent="0.25">
      <c r="A1354" s="7">
        <v>34828</v>
      </c>
      <c r="B1354">
        <v>12.26</v>
      </c>
      <c r="C1354">
        <v>13.01</v>
      </c>
      <c r="D1354">
        <v>12.17</v>
      </c>
      <c r="E1354">
        <v>12.75</v>
      </c>
    </row>
    <row r="1355" spans="1:5" x14ac:dyDescent="0.25">
      <c r="A1355" s="7">
        <v>34829</v>
      </c>
      <c r="B1355">
        <v>12.94</v>
      </c>
      <c r="C1355">
        <v>13.44</v>
      </c>
      <c r="D1355">
        <v>12.81</v>
      </c>
      <c r="E1355">
        <v>13.08</v>
      </c>
    </row>
    <row r="1356" spans="1:5" x14ac:dyDescent="0.25">
      <c r="A1356" s="7">
        <v>34830</v>
      </c>
      <c r="B1356">
        <v>13.29</v>
      </c>
      <c r="C1356">
        <v>13.59</v>
      </c>
      <c r="D1356">
        <v>12.87</v>
      </c>
      <c r="E1356">
        <v>12.98</v>
      </c>
    </row>
    <row r="1357" spans="1:5" x14ac:dyDescent="0.25">
      <c r="A1357" s="7">
        <v>34831</v>
      </c>
      <c r="B1357">
        <v>11.2</v>
      </c>
      <c r="C1357">
        <v>12.61</v>
      </c>
      <c r="D1357">
        <v>11.18</v>
      </c>
      <c r="E1357">
        <v>11.84</v>
      </c>
    </row>
    <row r="1358" spans="1:5" x14ac:dyDescent="0.25">
      <c r="A1358" s="7">
        <v>34834</v>
      </c>
      <c r="B1358">
        <v>12.09</v>
      </c>
      <c r="C1358">
        <v>12.64</v>
      </c>
      <c r="D1358">
        <v>11.78</v>
      </c>
      <c r="E1358">
        <v>12.38</v>
      </c>
    </row>
    <row r="1359" spans="1:5" x14ac:dyDescent="0.25">
      <c r="A1359" s="7">
        <v>34835</v>
      </c>
      <c r="B1359">
        <v>12.13</v>
      </c>
      <c r="C1359">
        <v>12.65</v>
      </c>
      <c r="D1359">
        <v>12.03</v>
      </c>
      <c r="E1359">
        <v>12.2</v>
      </c>
    </row>
    <row r="1360" spans="1:5" x14ac:dyDescent="0.25">
      <c r="A1360" s="7">
        <v>34836</v>
      </c>
      <c r="B1360">
        <v>12.28</v>
      </c>
      <c r="C1360">
        <v>12.65</v>
      </c>
      <c r="D1360">
        <v>12.11</v>
      </c>
      <c r="E1360">
        <v>12.36</v>
      </c>
    </row>
    <row r="1361" spans="1:5" x14ac:dyDescent="0.25">
      <c r="A1361" s="7">
        <v>34837</v>
      </c>
      <c r="B1361">
        <v>11.89</v>
      </c>
      <c r="C1361">
        <v>13.49</v>
      </c>
      <c r="D1361">
        <v>11.89</v>
      </c>
      <c r="E1361">
        <v>13.13</v>
      </c>
    </row>
    <row r="1362" spans="1:5" x14ac:dyDescent="0.25">
      <c r="A1362" s="7">
        <v>34838</v>
      </c>
      <c r="B1362">
        <v>12.73</v>
      </c>
      <c r="C1362">
        <v>13.6</v>
      </c>
      <c r="D1362">
        <v>12.6</v>
      </c>
      <c r="E1362">
        <v>12.81</v>
      </c>
    </row>
    <row r="1363" spans="1:5" x14ac:dyDescent="0.25">
      <c r="A1363" s="7">
        <v>34841</v>
      </c>
      <c r="B1363">
        <v>12.22</v>
      </c>
      <c r="C1363">
        <v>12.27</v>
      </c>
      <c r="D1363">
        <v>11.49</v>
      </c>
      <c r="E1363">
        <v>11.68</v>
      </c>
    </row>
    <row r="1364" spans="1:5" x14ac:dyDescent="0.25">
      <c r="A1364" s="7">
        <v>34842</v>
      </c>
      <c r="B1364">
        <v>11.14</v>
      </c>
      <c r="C1364">
        <v>11.74</v>
      </c>
      <c r="D1364">
        <v>11.05</v>
      </c>
      <c r="E1364">
        <v>11.55</v>
      </c>
    </row>
    <row r="1365" spans="1:5" x14ac:dyDescent="0.25">
      <c r="A1365" s="7">
        <v>34843</v>
      </c>
      <c r="B1365">
        <v>10.29</v>
      </c>
      <c r="C1365">
        <v>11.85</v>
      </c>
      <c r="D1365">
        <v>10.08</v>
      </c>
      <c r="E1365">
        <v>11.26</v>
      </c>
    </row>
    <row r="1366" spans="1:5" x14ac:dyDescent="0.25">
      <c r="A1366" s="7">
        <v>34844</v>
      </c>
      <c r="B1366">
        <v>11.76</v>
      </c>
      <c r="C1366">
        <v>11.99</v>
      </c>
      <c r="D1366">
        <v>11.31</v>
      </c>
      <c r="E1366">
        <v>11.63</v>
      </c>
    </row>
    <row r="1367" spans="1:5" x14ac:dyDescent="0.25">
      <c r="A1367" s="7">
        <v>34845</v>
      </c>
      <c r="B1367">
        <v>11.63</v>
      </c>
      <c r="C1367">
        <v>12.56</v>
      </c>
      <c r="D1367">
        <v>11.63</v>
      </c>
      <c r="E1367">
        <v>12.2</v>
      </c>
    </row>
    <row r="1368" spans="1:5" x14ac:dyDescent="0.25">
      <c r="A1368" s="7">
        <v>34849</v>
      </c>
      <c r="B1368">
        <v>12.13</v>
      </c>
      <c r="C1368">
        <v>12.97</v>
      </c>
      <c r="D1368">
        <v>12.1</v>
      </c>
      <c r="E1368">
        <v>12.52</v>
      </c>
    </row>
    <row r="1369" spans="1:5" x14ac:dyDescent="0.25">
      <c r="A1369" s="7">
        <v>34850</v>
      </c>
      <c r="B1369">
        <v>12.49</v>
      </c>
      <c r="C1369">
        <v>12.96</v>
      </c>
      <c r="D1369">
        <v>12.05</v>
      </c>
      <c r="E1369">
        <v>12.85</v>
      </c>
    </row>
    <row r="1370" spans="1:5" x14ac:dyDescent="0.25">
      <c r="A1370" s="7">
        <v>34851</v>
      </c>
      <c r="B1370">
        <v>12.16</v>
      </c>
      <c r="C1370">
        <v>12.85</v>
      </c>
      <c r="D1370">
        <v>12.12</v>
      </c>
      <c r="E1370">
        <v>12.21</v>
      </c>
    </row>
    <row r="1371" spans="1:5" x14ac:dyDescent="0.25">
      <c r="A1371" s="7">
        <v>34852</v>
      </c>
      <c r="B1371">
        <v>12.77</v>
      </c>
      <c r="C1371">
        <v>13.31</v>
      </c>
      <c r="D1371">
        <v>12.41</v>
      </c>
      <c r="E1371">
        <v>12.98</v>
      </c>
    </row>
    <row r="1372" spans="1:5" x14ac:dyDescent="0.25">
      <c r="A1372" s="7">
        <v>34855</v>
      </c>
      <c r="B1372">
        <v>13.5</v>
      </c>
      <c r="C1372">
        <v>14.05</v>
      </c>
      <c r="D1372">
        <v>13.27</v>
      </c>
      <c r="E1372">
        <v>13.45</v>
      </c>
    </row>
    <row r="1373" spans="1:5" x14ac:dyDescent="0.25">
      <c r="A1373" s="7">
        <v>34856</v>
      </c>
      <c r="B1373">
        <v>12.96</v>
      </c>
      <c r="C1373">
        <v>13.63</v>
      </c>
      <c r="D1373">
        <v>12.91</v>
      </c>
      <c r="E1373">
        <v>13</v>
      </c>
    </row>
    <row r="1374" spans="1:5" x14ac:dyDescent="0.25">
      <c r="A1374" s="7">
        <v>34857</v>
      </c>
      <c r="B1374">
        <v>13.22</v>
      </c>
      <c r="C1374">
        <v>13.99</v>
      </c>
      <c r="D1374">
        <v>12.78</v>
      </c>
      <c r="E1374">
        <v>12.84</v>
      </c>
    </row>
    <row r="1375" spans="1:5" x14ac:dyDescent="0.25">
      <c r="A1375" s="7">
        <v>34858</v>
      </c>
      <c r="B1375">
        <v>13.01</v>
      </c>
      <c r="C1375">
        <v>13.03</v>
      </c>
      <c r="D1375">
        <v>12.63</v>
      </c>
      <c r="E1375">
        <v>12.89</v>
      </c>
    </row>
    <row r="1376" spans="1:5" x14ac:dyDescent="0.25">
      <c r="A1376" s="7">
        <v>34859</v>
      </c>
      <c r="B1376">
        <v>12.62</v>
      </c>
      <c r="C1376">
        <v>13.45</v>
      </c>
      <c r="D1376">
        <v>12.36</v>
      </c>
      <c r="E1376">
        <v>12.76</v>
      </c>
    </row>
    <row r="1377" spans="1:5" x14ac:dyDescent="0.25">
      <c r="A1377" s="7">
        <v>34862</v>
      </c>
      <c r="B1377">
        <v>12</v>
      </c>
      <c r="C1377">
        <v>12.72</v>
      </c>
      <c r="D1377">
        <v>11.71</v>
      </c>
      <c r="E1377">
        <v>11.91</v>
      </c>
    </row>
    <row r="1378" spans="1:5" x14ac:dyDescent="0.25">
      <c r="A1378" s="7">
        <v>34863</v>
      </c>
      <c r="B1378">
        <v>11.35</v>
      </c>
      <c r="C1378">
        <v>12</v>
      </c>
      <c r="D1378">
        <v>11.05</v>
      </c>
      <c r="E1378">
        <v>11.29</v>
      </c>
    </row>
    <row r="1379" spans="1:5" x14ac:dyDescent="0.25">
      <c r="A1379" s="7">
        <v>34864</v>
      </c>
      <c r="B1379">
        <v>12.16</v>
      </c>
      <c r="C1379">
        <v>12.19</v>
      </c>
      <c r="D1379">
        <v>11.01</v>
      </c>
      <c r="E1379">
        <v>11.29</v>
      </c>
    </row>
    <row r="1380" spans="1:5" x14ac:dyDescent="0.25">
      <c r="A1380" s="7">
        <v>34865</v>
      </c>
      <c r="B1380">
        <v>11.72</v>
      </c>
      <c r="C1380">
        <v>12.05</v>
      </c>
      <c r="D1380">
        <v>10.95</v>
      </c>
      <c r="E1380">
        <v>11.23</v>
      </c>
    </row>
    <row r="1381" spans="1:5" x14ac:dyDescent="0.25">
      <c r="A1381" s="7">
        <v>34866</v>
      </c>
      <c r="B1381">
        <v>10.36</v>
      </c>
      <c r="C1381">
        <v>10.95</v>
      </c>
      <c r="D1381">
        <v>10.36</v>
      </c>
      <c r="E1381">
        <v>10.75</v>
      </c>
    </row>
    <row r="1382" spans="1:5" x14ac:dyDescent="0.25">
      <c r="A1382" s="7">
        <v>34869</v>
      </c>
      <c r="B1382">
        <v>10.6</v>
      </c>
      <c r="C1382">
        <v>11.35</v>
      </c>
      <c r="D1382">
        <v>10.6</v>
      </c>
      <c r="E1382">
        <v>11.21</v>
      </c>
    </row>
    <row r="1383" spans="1:5" x14ac:dyDescent="0.25">
      <c r="A1383" s="7">
        <v>34870</v>
      </c>
      <c r="B1383">
        <v>11.26</v>
      </c>
      <c r="C1383">
        <v>11.47</v>
      </c>
      <c r="D1383">
        <v>11.1</v>
      </c>
      <c r="E1383">
        <v>11.16</v>
      </c>
    </row>
    <row r="1384" spans="1:5" x14ac:dyDescent="0.25">
      <c r="A1384" s="7">
        <v>34871</v>
      </c>
      <c r="B1384">
        <v>11.52</v>
      </c>
      <c r="C1384">
        <v>11.6</v>
      </c>
      <c r="D1384">
        <v>11.19</v>
      </c>
      <c r="E1384">
        <v>11.32</v>
      </c>
    </row>
    <row r="1385" spans="1:5" x14ac:dyDescent="0.25">
      <c r="A1385" s="7">
        <v>34872</v>
      </c>
      <c r="B1385">
        <v>10.92</v>
      </c>
      <c r="C1385">
        <v>11.73</v>
      </c>
      <c r="D1385">
        <v>10.88</v>
      </c>
      <c r="E1385">
        <v>11.44</v>
      </c>
    </row>
    <row r="1386" spans="1:5" x14ac:dyDescent="0.25">
      <c r="A1386" s="7">
        <v>34873</v>
      </c>
      <c r="B1386">
        <v>11.43</v>
      </c>
      <c r="C1386">
        <v>11.51</v>
      </c>
      <c r="D1386">
        <v>10.97</v>
      </c>
      <c r="E1386">
        <v>11.12</v>
      </c>
    </row>
    <row r="1387" spans="1:5" x14ac:dyDescent="0.25">
      <c r="A1387" s="7">
        <v>34876</v>
      </c>
      <c r="B1387">
        <v>10.98</v>
      </c>
      <c r="C1387">
        <v>12.12</v>
      </c>
      <c r="D1387">
        <v>10.98</v>
      </c>
      <c r="E1387">
        <v>11.8</v>
      </c>
    </row>
    <row r="1388" spans="1:5" x14ac:dyDescent="0.25">
      <c r="A1388" s="7">
        <v>34877</v>
      </c>
      <c r="B1388">
        <v>11.85</v>
      </c>
      <c r="C1388">
        <v>12.57</v>
      </c>
      <c r="D1388">
        <v>11.66</v>
      </c>
      <c r="E1388">
        <v>12.37</v>
      </c>
    </row>
    <row r="1389" spans="1:5" x14ac:dyDescent="0.25">
      <c r="A1389" s="7">
        <v>34878</v>
      </c>
      <c r="B1389">
        <v>12.3</v>
      </c>
      <c r="C1389">
        <v>12.41</v>
      </c>
      <c r="D1389">
        <v>11.61</v>
      </c>
      <c r="E1389">
        <v>11.74</v>
      </c>
    </row>
    <row r="1390" spans="1:5" x14ac:dyDescent="0.25">
      <c r="A1390" s="7">
        <v>34879</v>
      </c>
      <c r="B1390">
        <v>11.59</v>
      </c>
      <c r="C1390">
        <v>12.19</v>
      </c>
      <c r="D1390">
        <v>11.47</v>
      </c>
      <c r="E1390">
        <v>11.59</v>
      </c>
    </row>
    <row r="1391" spans="1:5" x14ac:dyDescent="0.25">
      <c r="A1391" s="7">
        <v>34880</v>
      </c>
      <c r="B1391">
        <v>11.07</v>
      </c>
      <c r="C1391">
        <v>11.51</v>
      </c>
      <c r="D1391">
        <v>10.75</v>
      </c>
      <c r="E1391">
        <v>11.38</v>
      </c>
    </row>
    <row r="1392" spans="1:5" x14ac:dyDescent="0.25">
      <c r="A1392" s="7">
        <v>34883</v>
      </c>
      <c r="B1392">
        <v>11.36</v>
      </c>
      <c r="C1392">
        <v>12.55</v>
      </c>
      <c r="D1392">
        <v>11.23</v>
      </c>
      <c r="E1392">
        <v>11.57</v>
      </c>
    </row>
    <row r="1393" spans="1:5" x14ac:dyDescent="0.25">
      <c r="A1393" s="7">
        <v>34885</v>
      </c>
      <c r="B1393">
        <v>11.86</v>
      </c>
      <c r="C1393">
        <v>12.39</v>
      </c>
      <c r="D1393">
        <v>11.19</v>
      </c>
      <c r="E1393">
        <v>12.1</v>
      </c>
    </row>
    <row r="1394" spans="1:5" x14ac:dyDescent="0.25">
      <c r="A1394" s="7">
        <v>34886</v>
      </c>
      <c r="B1394">
        <v>12.35</v>
      </c>
      <c r="C1394">
        <v>12.39</v>
      </c>
      <c r="D1394">
        <v>11.43</v>
      </c>
      <c r="E1394">
        <v>11.52</v>
      </c>
    </row>
    <row r="1395" spans="1:5" x14ac:dyDescent="0.25">
      <c r="A1395" s="7">
        <v>34887</v>
      </c>
      <c r="B1395">
        <v>11.76</v>
      </c>
      <c r="C1395">
        <v>12.11</v>
      </c>
      <c r="D1395">
        <v>11.72</v>
      </c>
      <c r="E1395">
        <v>11.77</v>
      </c>
    </row>
    <row r="1396" spans="1:5" x14ac:dyDescent="0.25">
      <c r="A1396" s="7">
        <v>34890</v>
      </c>
      <c r="B1396">
        <v>11.19</v>
      </c>
      <c r="C1396">
        <v>12.87</v>
      </c>
      <c r="D1396">
        <v>10.93</v>
      </c>
      <c r="E1396">
        <v>12.19</v>
      </c>
    </row>
    <row r="1397" spans="1:5" x14ac:dyDescent="0.25">
      <c r="A1397" s="7">
        <v>34891</v>
      </c>
      <c r="B1397">
        <v>11.97</v>
      </c>
      <c r="C1397">
        <v>13.06</v>
      </c>
      <c r="D1397">
        <v>11.87</v>
      </c>
      <c r="E1397">
        <v>12.25</v>
      </c>
    </row>
    <row r="1398" spans="1:5" x14ac:dyDescent="0.25">
      <c r="A1398" s="7">
        <v>34892</v>
      </c>
      <c r="B1398">
        <v>12.25</v>
      </c>
      <c r="C1398">
        <v>12.75</v>
      </c>
      <c r="D1398">
        <v>12.07</v>
      </c>
      <c r="E1398">
        <v>12.31</v>
      </c>
    </row>
    <row r="1399" spans="1:5" x14ac:dyDescent="0.25">
      <c r="A1399" s="7">
        <v>34893</v>
      </c>
      <c r="B1399">
        <v>11.13</v>
      </c>
      <c r="C1399">
        <v>13.3</v>
      </c>
      <c r="D1399">
        <v>10.92</v>
      </c>
      <c r="E1399">
        <v>12.56</v>
      </c>
    </row>
    <row r="1400" spans="1:5" x14ac:dyDescent="0.25">
      <c r="A1400" s="7">
        <v>34894</v>
      </c>
      <c r="B1400">
        <v>12.73</v>
      </c>
      <c r="C1400">
        <v>12.96</v>
      </c>
      <c r="D1400">
        <v>11.99</v>
      </c>
      <c r="E1400">
        <v>12.08</v>
      </c>
    </row>
    <row r="1401" spans="1:5" x14ac:dyDescent="0.25">
      <c r="A1401" s="7">
        <v>34897</v>
      </c>
      <c r="B1401">
        <v>12.35</v>
      </c>
      <c r="C1401">
        <v>12.69</v>
      </c>
      <c r="D1401">
        <v>12.22</v>
      </c>
      <c r="E1401">
        <v>12.26</v>
      </c>
    </row>
    <row r="1402" spans="1:5" x14ac:dyDescent="0.25">
      <c r="A1402" s="7">
        <v>34898</v>
      </c>
      <c r="B1402">
        <v>12.55</v>
      </c>
      <c r="C1402">
        <v>13.05</v>
      </c>
      <c r="D1402">
        <v>12.45</v>
      </c>
      <c r="E1402">
        <v>12.68</v>
      </c>
    </row>
    <row r="1403" spans="1:5" x14ac:dyDescent="0.25">
      <c r="A1403" s="7">
        <v>34899</v>
      </c>
      <c r="B1403">
        <v>13.48</v>
      </c>
      <c r="C1403">
        <v>15.26</v>
      </c>
      <c r="D1403">
        <v>12.99</v>
      </c>
      <c r="E1403">
        <v>13.49</v>
      </c>
    </row>
    <row r="1404" spans="1:5" x14ac:dyDescent="0.25">
      <c r="A1404" s="7">
        <v>34900</v>
      </c>
      <c r="B1404">
        <v>13.46</v>
      </c>
      <c r="C1404">
        <v>13.8</v>
      </c>
      <c r="D1404">
        <v>12.77</v>
      </c>
      <c r="E1404">
        <v>12.78</v>
      </c>
    </row>
    <row r="1405" spans="1:5" x14ac:dyDescent="0.25">
      <c r="A1405" s="7">
        <v>34901</v>
      </c>
      <c r="B1405">
        <v>11.94</v>
      </c>
      <c r="C1405">
        <v>13.27</v>
      </c>
      <c r="D1405">
        <v>11.73</v>
      </c>
      <c r="E1405">
        <v>12.37</v>
      </c>
    </row>
    <row r="1406" spans="1:5" x14ac:dyDescent="0.25">
      <c r="A1406" s="7">
        <v>34904</v>
      </c>
      <c r="B1406">
        <v>12.64</v>
      </c>
      <c r="C1406">
        <v>12.77</v>
      </c>
      <c r="D1406">
        <v>12.39</v>
      </c>
      <c r="E1406">
        <v>12.55</v>
      </c>
    </row>
    <row r="1407" spans="1:5" x14ac:dyDescent="0.25">
      <c r="A1407" s="7">
        <v>34905</v>
      </c>
      <c r="B1407">
        <v>12.73</v>
      </c>
      <c r="C1407">
        <v>13.05</v>
      </c>
      <c r="D1407">
        <v>12.54</v>
      </c>
      <c r="E1407">
        <v>12.77</v>
      </c>
    </row>
    <row r="1408" spans="1:5" x14ac:dyDescent="0.25">
      <c r="A1408" s="7">
        <v>34906</v>
      </c>
      <c r="B1408">
        <v>12.85</v>
      </c>
      <c r="C1408">
        <v>13.67</v>
      </c>
      <c r="D1408">
        <v>12.85</v>
      </c>
      <c r="E1408">
        <v>13.18</v>
      </c>
    </row>
    <row r="1409" spans="1:5" x14ac:dyDescent="0.25">
      <c r="A1409" s="7">
        <v>34907</v>
      </c>
      <c r="B1409">
        <v>13.34</v>
      </c>
      <c r="C1409">
        <v>13.35</v>
      </c>
      <c r="D1409">
        <v>13.02</v>
      </c>
      <c r="E1409">
        <v>13.18</v>
      </c>
    </row>
    <row r="1410" spans="1:5" x14ac:dyDescent="0.25">
      <c r="A1410" s="7">
        <v>34908</v>
      </c>
      <c r="B1410">
        <v>13.05</v>
      </c>
      <c r="C1410">
        <v>13.82</v>
      </c>
      <c r="D1410">
        <v>13.03</v>
      </c>
      <c r="E1410">
        <v>13.18</v>
      </c>
    </row>
    <row r="1411" spans="1:5" x14ac:dyDescent="0.25">
      <c r="A1411" s="7">
        <v>34911</v>
      </c>
      <c r="B1411">
        <v>13.22</v>
      </c>
      <c r="C1411">
        <v>13.87</v>
      </c>
      <c r="D1411">
        <v>13.22</v>
      </c>
      <c r="E1411">
        <v>13.49</v>
      </c>
    </row>
    <row r="1412" spans="1:5" x14ac:dyDescent="0.25">
      <c r="A1412" s="7">
        <v>34912</v>
      </c>
      <c r="B1412">
        <v>13.44</v>
      </c>
      <c r="C1412">
        <v>14.15</v>
      </c>
      <c r="D1412">
        <v>13.39</v>
      </c>
      <c r="E1412">
        <v>13.56</v>
      </c>
    </row>
    <row r="1413" spans="1:5" x14ac:dyDescent="0.25">
      <c r="A1413" s="7">
        <v>34913</v>
      </c>
      <c r="B1413">
        <v>13.28</v>
      </c>
      <c r="C1413">
        <v>13.98</v>
      </c>
      <c r="D1413">
        <v>13.09</v>
      </c>
      <c r="E1413">
        <v>13.66</v>
      </c>
    </row>
    <row r="1414" spans="1:5" x14ac:dyDescent="0.25">
      <c r="A1414" s="7">
        <v>34914</v>
      </c>
      <c r="B1414">
        <v>14.46</v>
      </c>
      <c r="C1414">
        <v>14.49</v>
      </c>
      <c r="D1414">
        <v>13.76</v>
      </c>
      <c r="E1414">
        <v>13.78</v>
      </c>
    </row>
    <row r="1415" spans="1:5" x14ac:dyDescent="0.25">
      <c r="A1415" s="7">
        <v>34915</v>
      </c>
      <c r="B1415">
        <v>12.9</v>
      </c>
      <c r="C1415">
        <v>13.81</v>
      </c>
      <c r="D1415">
        <v>12.83</v>
      </c>
      <c r="E1415">
        <v>13.21</v>
      </c>
    </row>
    <row r="1416" spans="1:5" x14ac:dyDescent="0.25">
      <c r="A1416" s="7">
        <v>34918</v>
      </c>
      <c r="B1416">
        <v>13.62</v>
      </c>
      <c r="C1416">
        <v>13.99</v>
      </c>
      <c r="D1416">
        <v>13.06</v>
      </c>
      <c r="E1416">
        <v>13.1</v>
      </c>
    </row>
    <row r="1417" spans="1:5" x14ac:dyDescent="0.25">
      <c r="A1417" s="7">
        <v>34919</v>
      </c>
      <c r="B1417">
        <v>13.25</v>
      </c>
      <c r="C1417">
        <v>13.31</v>
      </c>
      <c r="D1417">
        <v>13.06</v>
      </c>
      <c r="E1417">
        <v>13.06</v>
      </c>
    </row>
    <row r="1418" spans="1:5" x14ac:dyDescent="0.25">
      <c r="A1418" s="7">
        <v>34920</v>
      </c>
      <c r="B1418">
        <v>12.78</v>
      </c>
      <c r="C1418">
        <v>13.02</v>
      </c>
      <c r="D1418">
        <v>12.6</v>
      </c>
      <c r="E1418">
        <v>12.75</v>
      </c>
    </row>
    <row r="1419" spans="1:5" x14ac:dyDescent="0.25">
      <c r="A1419" s="7">
        <v>34921</v>
      </c>
      <c r="B1419">
        <v>12.87</v>
      </c>
      <c r="C1419">
        <v>13.35</v>
      </c>
      <c r="D1419">
        <v>12.57</v>
      </c>
      <c r="E1419">
        <v>13</v>
      </c>
    </row>
    <row r="1420" spans="1:5" x14ac:dyDescent="0.25">
      <c r="A1420" s="7">
        <v>34922</v>
      </c>
      <c r="B1420">
        <v>12.45</v>
      </c>
      <c r="C1420">
        <v>13.34</v>
      </c>
      <c r="D1420">
        <v>12.45</v>
      </c>
      <c r="E1420">
        <v>12.9</v>
      </c>
    </row>
    <row r="1421" spans="1:5" x14ac:dyDescent="0.25">
      <c r="A1421" s="7">
        <v>34925</v>
      </c>
      <c r="B1421">
        <v>12.69</v>
      </c>
      <c r="C1421">
        <v>14.35</v>
      </c>
      <c r="D1421">
        <v>12.67</v>
      </c>
      <c r="E1421">
        <v>13.24</v>
      </c>
    </row>
    <row r="1422" spans="1:5" x14ac:dyDescent="0.25">
      <c r="A1422" s="7">
        <v>34926</v>
      </c>
      <c r="B1422">
        <v>12.31</v>
      </c>
      <c r="C1422">
        <v>12.76</v>
      </c>
      <c r="D1422">
        <v>12.27</v>
      </c>
      <c r="E1422">
        <v>12.35</v>
      </c>
    </row>
    <row r="1423" spans="1:5" x14ac:dyDescent="0.25">
      <c r="A1423" s="7">
        <v>34927</v>
      </c>
      <c r="B1423">
        <v>11.6</v>
      </c>
      <c r="C1423">
        <v>12.59</v>
      </c>
      <c r="D1423">
        <v>11.47</v>
      </c>
      <c r="E1423">
        <v>12.45</v>
      </c>
    </row>
    <row r="1424" spans="1:5" x14ac:dyDescent="0.25">
      <c r="A1424" s="7">
        <v>34928</v>
      </c>
      <c r="B1424">
        <v>12.17</v>
      </c>
      <c r="C1424">
        <v>12.83</v>
      </c>
      <c r="D1424">
        <v>12.09</v>
      </c>
      <c r="E1424">
        <v>12.13</v>
      </c>
    </row>
    <row r="1425" spans="1:5" x14ac:dyDescent="0.25">
      <c r="A1425" s="7">
        <v>34929</v>
      </c>
      <c r="B1425">
        <v>11.47</v>
      </c>
      <c r="C1425">
        <v>12.27</v>
      </c>
      <c r="D1425">
        <v>11.36</v>
      </c>
      <c r="E1425">
        <v>12.03</v>
      </c>
    </row>
    <row r="1426" spans="1:5" x14ac:dyDescent="0.25">
      <c r="A1426" s="7">
        <v>34932</v>
      </c>
      <c r="B1426">
        <v>12.08</v>
      </c>
      <c r="C1426">
        <v>13.78</v>
      </c>
      <c r="D1426">
        <v>11.89</v>
      </c>
      <c r="E1426">
        <v>13.42</v>
      </c>
    </row>
    <row r="1427" spans="1:5" x14ac:dyDescent="0.25">
      <c r="A1427" s="7">
        <v>34933</v>
      </c>
      <c r="B1427">
        <v>12.54</v>
      </c>
      <c r="C1427">
        <v>12.98</v>
      </c>
      <c r="D1427">
        <v>12.43</v>
      </c>
      <c r="E1427">
        <v>12.6</v>
      </c>
    </row>
    <row r="1428" spans="1:5" x14ac:dyDescent="0.25">
      <c r="A1428" s="7">
        <v>34934</v>
      </c>
      <c r="B1428">
        <v>11.82</v>
      </c>
      <c r="C1428">
        <v>13.37</v>
      </c>
      <c r="D1428">
        <v>11.8</v>
      </c>
      <c r="E1428">
        <v>13.17</v>
      </c>
    </row>
    <row r="1429" spans="1:5" x14ac:dyDescent="0.25">
      <c r="A1429" s="7">
        <v>34935</v>
      </c>
      <c r="B1429">
        <v>13.31</v>
      </c>
      <c r="C1429">
        <v>13.52</v>
      </c>
      <c r="D1429">
        <v>12.86</v>
      </c>
      <c r="E1429">
        <v>12.94</v>
      </c>
    </row>
    <row r="1430" spans="1:5" x14ac:dyDescent="0.25">
      <c r="A1430" s="7">
        <v>34936</v>
      </c>
      <c r="B1430">
        <v>12.23</v>
      </c>
      <c r="C1430">
        <v>12.69</v>
      </c>
      <c r="D1430">
        <v>12.11</v>
      </c>
      <c r="E1430">
        <v>12.33</v>
      </c>
    </row>
    <row r="1431" spans="1:5" x14ac:dyDescent="0.25">
      <c r="A1431" s="7">
        <v>34939</v>
      </c>
      <c r="B1431">
        <v>12.15</v>
      </c>
      <c r="C1431">
        <v>13.2</v>
      </c>
      <c r="D1431">
        <v>12.05</v>
      </c>
      <c r="E1431">
        <v>12.48</v>
      </c>
    </row>
    <row r="1432" spans="1:5" x14ac:dyDescent="0.25">
      <c r="A1432" s="7">
        <v>34940</v>
      </c>
      <c r="B1432">
        <v>11.68</v>
      </c>
      <c r="C1432">
        <v>13.8</v>
      </c>
      <c r="D1432">
        <v>11.63</v>
      </c>
      <c r="E1432">
        <v>12.65</v>
      </c>
    </row>
    <row r="1433" spans="1:5" x14ac:dyDescent="0.25">
      <c r="A1433" s="7">
        <v>34941</v>
      </c>
      <c r="B1433">
        <v>11.77</v>
      </c>
      <c r="C1433">
        <v>12.42</v>
      </c>
      <c r="D1433">
        <v>11.74</v>
      </c>
      <c r="E1433">
        <v>12.03</v>
      </c>
    </row>
    <row r="1434" spans="1:5" x14ac:dyDescent="0.25">
      <c r="A1434" s="7">
        <v>34942</v>
      </c>
      <c r="B1434">
        <v>11.61</v>
      </c>
      <c r="C1434">
        <v>11.95</v>
      </c>
      <c r="D1434">
        <v>11.36</v>
      </c>
      <c r="E1434">
        <v>11.52</v>
      </c>
    </row>
    <row r="1435" spans="1:5" x14ac:dyDescent="0.25">
      <c r="A1435" s="7">
        <v>34943</v>
      </c>
      <c r="B1435">
        <v>11.15</v>
      </c>
      <c r="C1435">
        <v>11.68</v>
      </c>
      <c r="D1435">
        <v>10.83</v>
      </c>
      <c r="E1435">
        <v>11.29</v>
      </c>
    </row>
    <row r="1436" spans="1:5" x14ac:dyDescent="0.25">
      <c r="A1436" s="7">
        <v>34947</v>
      </c>
      <c r="B1436">
        <v>11.44</v>
      </c>
      <c r="C1436">
        <v>12.03</v>
      </c>
      <c r="D1436">
        <v>11.28</v>
      </c>
      <c r="E1436">
        <v>11.65</v>
      </c>
    </row>
    <row r="1437" spans="1:5" x14ac:dyDescent="0.25">
      <c r="A1437" s="7">
        <v>34948</v>
      </c>
      <c r="B1437">
        <v>10.31</v>
      </c>
      <c r="C1437">
        <v>12.08</v>
      </c>
      <c r="D1437">
        <v>10.19</v>
      </c>
      <c r="E1437">
        <v>11.65</v>
      </c>
    </row>
    <row r="1438" spans="1:5" x14ac:dyDescent="0.25">
      <c r="A1438" s="7">
        <v>34949</v>
      </c>
      <c r="B1438">
        <v>10.65</v>
      </c>
      <c r="C1438">
        <v>12.53</v>
      </c>
      <c r="D1438">
        <v>10.65</v>
      </c>
      <c r="E1438">
        <v>11.85</v>
      </c>
    </row>
    <row r="1439" spans="1:5" x14ac:dyDescent="0.25">
      <c r="A1439" s="7">
        <v>34950</v>
      </c>
      <c r="B1439">
        <v>11.01</v>
      </c>
      <c r="C1439">
        <v>11.94</v>
      </c>
      <c r="D1439">
        <v>10.49</v>
      </c>
      <c r="E1439">
        <v>11.16</v>
      </c>
    </row>
    <row r="1440" spans="1:5" x14ac:dyDescent="0.25">
      <c r="A1440" s="7">
        <v>34953</v>
      </c>
      <c r="B1440">
        <v>11.79</v>
      </c>
      <c r="C1440">
        <v>12.09</v>
      </c>
      <c r="D1440">
        <v>11.31</v>
      </c>
      <c r="E1440">
        <v>11.51</v>
      </c>
    </row>
    <row r="1441" spans="1:5" x14ac:dyDescent="0.25">
      <c r="A1441" s="7">
        <v>34954</v>
      </c>
      <c r="B1441">
        <v>11.67</v>
      </c>
      <c r="C1441">
        <v>12.15</v>
      </c>
      <c r="D1441">
        <v>11.32</v>
      </c>
      <c r="E1441">
        <v>11.46</v>
      </c>
    </row>
    <row r="1442" spans="1:5" x14ac:dyDescent="0.25">
      <c r="A1442" s="7">
        <v>34955</v>
      </c>
      <c r="B1442">
        <v>11.66</v>
      </c>
      <c r="C1442">
        <v>12</v>
      </c>
      <c r="D1442">
        <v>11.18</v>
      </c>
      <c r="E1442">
        <v>11.35</v>
      </c>
    </row>
    <row r="1443" spans="1:5" x14ac:dyDescent="0.25">
      <c r="A1443" s="7">
        <v>34956</v>
      </c>
      <c r="B1443">
        <v>11.29</v>
      </c>
      <c r="C1443">
        <v>11.93</v>
      </c>
      <c r="D1443">
        <v>10.87</v>
      </c>
      <c r="E1443">
        <v>11.1</v>
      </c>
    </row>
    <row r="1444" spans="1:5" x14ac:dyDescent="0.25">
      <c r="A1444" s="7">
        <v>34957</v>
      </c>
      <c r="B1444">
        <v>11.13</v>
      </c>
      <c r="C1444">
        <v>11.84</v>
      </c>
      <c r="D1444">
        <v>11</v>
      </c>
      <c r="E1444">
        <v>11.58</v>
      </c>
    </row>
    <row r="1445" spans="1:5" x14ac:dyDescent="0.25">
      <c r="A1445" s="7">
        <v>34960</v>
      </c>
      <c r="B1445">
        <v>12.38</v>
      </c>
      <c r="C1445">
        <v>12.72</v>
      </c>
      <c r="D1445">
        <v>12.3</v>
      </c>
      <c r="E1445">
        <v>12.34</v>
      </c>
    </row>
    <row r="1446" spans="1:5" x14ac:dyDescent="0.25">
      <c r="A1446" s="7">
        <v>34961</v>
      </c>
      <c r="B1446">
        <v>12.5</v>
      </c>
      <c r="C1446">
        <v>13.31</v>
      </c>
      <c r="D1446">
        <v>12.4</v>
      </c>
      <c r="E1446">
        <v>12.67</v>
      </c>
    </row>
    <row r="1447" spans="1:5" x14ac:dyDescent="0.25">
      <c r="A1447" s="7">
        <v>34962</v>
      </c>
      <c r="B1447">
        <v>12.75</v>
      </c>
      <c r="C1447">
        <v>12.81</v>
      </c>
      <c r="D1447">
        <v>12.35</v>
      </c>
      <c r="E1447">
        <v>12.35</v>
      </c>
    </row>
    <row r="1448" spans="1:5" x14ac:dyDescent="0.25">
      <c r="A1448" s="7">
        <v>34963</v>
      </c>
      <c r="B1448">
        <v>11.95</v>
      </c>
      <c r="C1448">
        <v>13.18</v>
      </c>
      <c r="D1448">
        <v>11.89</v>
      </c>
      <c r="E1448">
        <v>12.5</v>
      </c>
    </row>
    <row r="1449" spans="1:5" x14ac:dyDescent="0.25">
      <c r="A1449" s="7">
        <v>34964</v>
      </c>
      <c r="B1449">
        <v>12.79</v>
      </c>
      <c r="C1449">
        <v>12.94</v>
      </c>
      <c r="D1449">
        <v>12.37</v>
      </c>
      <c r="E1449">
        <v>12.46</v>
      </c>
    </row>
    <row r="1450" spans="1:5" x14ac:dyDescent="0.25">
      <c r="A1450" s="7">
        <v>34967</v>
      </c>
      <c r="B1450">
        <v>12.33</v>
      </c>
      <c r="C1450">
        <v>13.43</v>
      </c>
      <c r="D1450">
        <v>12.31</v>
      </c>
      <c r="E1450">
        <v>13.22</v>
      </c>
    </row>
    <row r="1451" spans="1:5" x14ac:dyDescent="0.25">
      <c r="A1451" s="7">
        <v>34968</v>
      </c>
      <c r="B1451">
        <v>12.21</v>
      </c>
      <c r="C1451">
        <v>13.23</v>
      </c>
      <c r="D1451">
        <v>12.08</v>
      </c>
      <c r="E1451">
        <v>12.9</v>
      </c>
    </row>
    <row r="1452" spans="1:5" x14ac:dyDescent="0.25">
      <c r="A1452" s="7">
        <v>34969</v>
      </c>
      <c r="B1452">
        <v>12.73</v>
      </c>
      <c r="C1452">
        <v>13.95</v>
      </c>
      <c r="D1452">
        <v>12.48</v>
      </c>
      <c r="E1452">
        <v>12.9</v>
      </c>
    </row>
    <row r="1453" spans="1:5" x14ac:dyDescent="0.25">
      <c r="A1453" s="7">
        <v>34970</v>
      </c>
      <c r="B1453">
        <v>11.72</v>
      </c>
      <c r="C1453">
        <v>12.87</v>
      </c>
      <c r="D1453">
        <v>11.67</v>
      </c>
      <c r="E1453">
        <v>12.46</v>
      </c>
    </row>
    <row r="1454" spans="1:5" x14ac:dyDescent="0.25">
      <c r="A1454" s="7">
        <v>34971</v>
      </c>
      <c r="B1454">
        <v>12.2</v>
      </c>
      <c r="C1454">
        <v>13.25</v>
      </c>
      <c r="D1454">
        <v>12.09</v>
      </c>
      <c r="E1454">
        <v>12.74</v>
      </c>
    </row>
    <row r="1455" spans="1:5" x14ac:dyDescent="0.25">
      <c r="A1455" s="7">
        <v>34974</v>
      </c>
      <c r="B1455">
        <v>12.4</v>
      </c>
      <c r="C1455">
        <v>14.37</v>
      </c>
      <c r="D1455">
        <v>12.29</v>
      </c>
      <c r="E1455">
        <v>13.95</v>
      </c>
    </row>
    <row r="1456" spans="1:5" x14ac:dyDescent="0.25">
      <c r="A1456" s="7">
        <v>34975</v>
      </c>
      <c r="B1456">
        <v>14.52</v>
      </c>
      <c r="C1456">
        <v>14.94</v>
      </c>
      <c r="D1456">
        <v>14.26</v>
      </c>
      <c r="E1456">
        <v>14.5</v>
      </c>
    </row>
    <row r="1457" spans="1:5" x14ac:dyDescent="0.25">
      <c r="A1457" s="7">
        <v>34976</v>
      </c>
      <c r="B1457">
        <v>13.31</v>
      </c>
      <c r="C1457">
        <v>15.42</v>
      </c>
      <c r="D1457">
        <v>13.31</v>
      </c>
      <c r="E1457">
        <v>14.86</v>
      </c>
    </row>
    <row r="1458" spans="1:5" x14ac:dyDescent="0.25">
      <c r="A1458" s="7">
        <v>34977</v>
      </c>
      <c r="B1458">
        <v>14.15</v>
      </c>
      <c r="C1458">
        <v>16.29</v>
      </c>
      <c r="D1458">
        <v>14.12</v>
      </c>
      <c r="E1458">
        <v>15.74</v>
      </c>
    </row>
    <row r="1459" spans="1:5" x14ac:dyDescent="0.25">
      <c r="A1459" s="7">
        <v>34978</v>
      </c>
      <c r="B1459">
        <v>13.45</v>
      </c>
      <c r="C1459">
        <v>14.71</v>
      </c>
      <c r="D1459">
        <v>13.45</v>
      </c>
      <c r="E1459">
        <v>13.98</v>
      </c>
    </row>
    <row r="1460" spans="1:5" x14ac:dyDescent="0.25">
      <c r="A1460" s="7">
        <v>34981</v>
      </c>
      <c r="B1460">
        <v>14.61</v>
      </c>
      <c r="C1460">
        <v>15.52</v>
      </c>
      <c r="D1460">
        <v>14.58</v>
      </c>
      <c r="E1460">
        <v>14.85</v>
      </c>
    </row>
    <row r="1461" spans="1:5" x14ac:dyDescent="0.25">
      <c r="A1461" s="7">
        <v>34982</v>
      </c>
      <c r="B1461">
        <v>14.61</v>
      </c>
      <c r="C1461">
        <v>16.47</v>
      </c>
      <c r="D1461">
        <v>14.97</v>
      </c>
      <c r="E1461">
        <v>14.97</v>
      </c>
    </row>
    <row r="1462" spans="1:5" x14ac:dyDescent="0.25">
      <c r="A1462" s="7">
        <v>34983</v>
      </c>
      <c r="B1462">
        <v>14.74</v>
      </c>
      <c r="C1462">
        <v>14.82</v>
      </c>
      <c r="D1462">
        <v>14.43</v>
      </c>
      <c r="E1462">
        <v>14.57</v>
      </c>
    </row>
    <row r="1463" spans="1:5" x14ac:dyDescent="0.25">
      <c r="A1463" s="7">
        <v>34984</v>
      </c>
      <c r="B1463">
        <v>14.34</v>
      </c>
      <c r="C1463">
        <v>14.64</v>
      </c>
      <c r="D1463">
        <v>13.66</v>
      </c>
      <c r="E1463">
        <v>14.24</v>
      </c>
    </row>
    <row r="1464" spans="1:5" x14ac:dyDescent="0.25">
      <c r="A1464" s="7">
        <v>34985</v>
      </c>
      <c r="B1464">
        <v>13.95</v>
      </c>
      <c r="C1464">
        <v>14.39</v>
      </c>
      <c r="D1464">
        <v>13.49</v>
      </c>
      <c r="E1464">
        <v>13.67</v>
      </c>
    </row>
    <row r="1465" spans="1:5" x14ac:dyDescent="0.25">
      <c r="A1465" s="7">
        <v>34988</v>
      </c>
      <c r="B1465">
        <v>15.04</v>
      </c>
      <c r="C1465">
        <v>15.35</v>
      </c>
      <c r="D1465">
        <v>14.57</v>
      </c>
      <c r="E1465">
        <v>14.62</v>
      </c>
    </row>
    <row r="1466" spans="1:5" x14ac:dyDescent="0.25">
      <c r="A1466" s="7">
        <v>34989</v>
      </c>
      <c r="B1466">
        <v>14.63</v>
      </c>
      <c r="C1466">
        <v>14.86</v>
      </c>
      <c r="D1466">
        <v>14.03</v>
      </c>
      <c r="E1466">
        <v>14.03</v>
      </c>
    </row>
    <row r="1467" spans="1:5" x14ac:dyDescent="0.25">
      <c r="A1467" s="7">
        <v>34990</v>
      </c>
      <c r="B1467">
        <v>12.57</v>
      </c>
      <c r="C1467">
        <v>14.56</v>
      </c>
      <c r="D1467">
        <v>12.55</v>
      </c>
      <c r="E1467">
        <v>14.05</v>
      </c>
    </row>
    <row r="1468" spans="1:5" x14ac:dyDescent="0.25">
      <c r="A1468" s="7">
        <v>34991</v>
      </c>
      <c r="B1468">
        <v>14.38</v>
      </c>
      <c r="C1468">
        <v>14.38</v>
      </c>
      <c r="D1468">
        <v>13.48</v>
      </c>
      <c r="E1468">
        <v>13.55</v>
      </c>
    </row>
    <row r="1469" spans="1:5" x14ac:dyDescent="0.25">
      <c r="A1469" s="7">
        <v>34992</v>
      </c>
      <c r="B1469">
        <v>13.46</v>
      </c>
      <c r="C1469">
        <v>13.77</v>
      </c>
      <c r="D1469">
        <v>13.13</v>
      </c>
      <c r="E1469">
        <v>13.46</v>
      </c>
    </row>
    <row r="1470" spans="1:5" x14ac:dyDescent="0.25">
      <c r="A1470" s="7">
        <v>34995</v>
      </c>
      <c r="B1470">
        <v>14.63</v>
      </c>
      <c r="C1470">
        <v>14.7</v>
      </c>
      <c r="D1470">
        <v>14.03</v>
      </c>
      <c r="E1470">
        <v>14.17</v>
      </c>
    </row>
    <row r="1471" spans="1:5" x14ac:dyDescent="0.25">
      <c r="A1471" s="7">
        <v>34996</v>
      </c>
      <c r="B1471">
        <v>14.01</v>
      </c>
      <c r="C1471">
        <v>14.33</v>
      </c>
      <c r="D1471">
        <v>13.85</v>
      </c>
      <c r="E1471">
        <v>13.85</v>
      </c>
    </row>
    <row r="1472" spans="1:5" x14ac:dyDescent="0.25">
      <c r="A1472" s="7">
        <v>34997</v>
      </c>
      <c r="B1472">
        <v>13.41</v>
      </c>
      <c r="C1472">
        <v>14.72</v>
      </c>
      <c r="D1472">
        <v>13.39</v>
      </c>
      <c r="E1472">
        <v>14.49</v>
      </c>
    </row>
    <row r="1473" spans="1:5" x14ac:dyDescent="0.25">
      <c r="A1473" s="7">
        <v>34998</v>
      </c>
      <c r="B1473">
        <v>14.47</v>
      </c>
      <c r="C1473">
        <v>16.989999999999998</v>
      </c>
      <c r="D1473">
        <v>14.41</v>
      </c>
      <c r="E1473">
        <v>15.59</v>
      </c>
    </row>
    <row r="1474" spans="1:5" x14ac:dyDescent="0.25">
      <c r="A1474" s="7">
        <v>34999</v>
      </c>
      <c r="B1474">
        <v>15.79</v>
      </c>
      <c r="C1474">
        <v>15.9</v>
      </c>
      <c r="D1474">
        <v>14.63</v>
      </c>
      <c r="E1474">
        <v>14.63</v>
      </c>
    </row>
    <row r="1475" spans="1:5" x14ac:dyDescent="0.25">
      <c r="A1475" s="7">
        <v>35002</v>
      </c>
      <c r="B1475">
        <v>14.48</v>
      </c>
      <c r="C1475">
        <v>14.8</v>
      </c>
      <c r="D1475">
        <v>14.25</v>
      </c>
      <c r="E1475">
        <v>14.26</v>
      </c>
    </row>
    <row r="1476" spans="1:5" x14ac:dyDescent="0.25">
      <c r="A1476" s="7">
        <v>35003</v>
      </c>
      <c r="B1476">
        <v>13.9</v>
      </c>
      <c r="C1476">
        <v>14.08</v>
      </c>
      <c r="D1476">
        <v>13.43</v>
      </c>
      <c r="E1476">
        <v>13.83</v>
      </c>
    </row>
    <row r="1477" spans="1:5" x14ac:dyDescent="0.25">
      <c r="A1477" s="7">
        <v>35004</v>
      </c>
      <c r="B1477">
        <v>13.98</v>
      </c>
      <c r="C1477">
        <v>13.98</v>
      </c>
      <c r="D1477">
        <v>13.39</v>
      </c>
      <c r="E1477">
        <v>13.41</v>
      </c>
    </row>
    <row r="1478" spans="1:5" x14ac:dyDescent="0.25">
      <c r="A1478" s="7">
        <v>35005</v>
      </c>
      <c r="B1478">
        <v>13.37</v>
      </c>
      <c r="C1478">
        <v>13.64</v>
      </c>
      <c r="D1478">
        <v>13.09</v>
      </c>
      <c r="E1478">
        <v>13.19</v>
      </c>
    </row>
    <row r="1479" spans="1:5" x14ac:dyDescent="0.25">
      <c r="A1479" s="7">
        <v>35006</v>
      </c>
      <c r="B1479">
        <v>12.12</v>
      </c>
      <c r="C1479">
        <v>13.08</v>
      </c>
      <c r="D1479">
        <v>12.12</v>
      </c>
      <c r="E1479">
        <v>12.26</v>
      </c>
    </row>
    <row r="1480" spans="1:5" x14ac:dyDescent="0.25">
      <c r="A1480" s="7">
        <v>35009</v>
      </c>
      <c r="B1480">
        <v>13.09</v>
      </c>
      <c r="C1480">
        <v>13.45</v>
      </c>
      <c r="D1480">
        <v>12.66</v>
      </c>
      <c r="E1480">
        <v>12.74</v>
      </c>
    </row>
    <row r="1481" spans="1:5" x14ac:dyDescent="0.25">
      <c r="A1481" s="7">
        <v>35010</v>
      </c>
      <c r="B1481">
        <v>12.92</v>
      </c>
      <c r="C1481">
        <v>13.99</v>
      </c>
      <c r="D1481">
        <v>12.78</v>
      </c>
      <c r="E1481">
        <v>13.05</v>
      </c>
    </row>
    <row r="1482" spans="1:5" x14ac:dyDescent="0.25">
      <c r="A1482" s="7">
        <v>35011</v>
      </c>
      <c r="B1482">
        <v>12.85</v>
      </c>
      <c r="C1482">
        <v>13.03</v>
      </c>
      <c r="D1482">
        <v>12.11</v>
      </c>
      <c r="E1482">
        <v>12.16</v>
      </c>
    </row>
    <row r="1483" spans="1:5" x14ac:dyDescent="0.25">
      <c r="A1483" s="7">
        <v>35012</v>
      </c>
      <c r="B1483">
        <v>12.35</v>
      </c>
      <c r="C1483">
        <v>13.19</v>
      </c>
      <c r="D1483">
        <v>12.31</v>
      </c>
      <c r="E1483">
        <v>12.46</v>
      </c>
    </row>
    <row r="1484" spans="1:5" x14ac:dyDescent="0.25">
      <c r="A1484" s="7">
        <v>35013</v>
      </c>
      <c r="B1484">
        <v>12.62</v>
      </c>
      <c r="C1484">
        <v>13.45</v>
      </c>
      <c r="D1484">
        <v>12.61</v>
      </c>
      <c r="E1484">
        <v>12.97</v>
      </c>
    </row>
    <row r="1485" spans="1:5" x14ac:dyDescent="0.25">
      <c r="A1485" s="7">
        <v>35016</v>
      </c>
      <c r="B1485">
        <v>13.52</v>
      </c>
      <c r="C1485">
        <v>14.1</v>
      </c>
      <c r="D1485">
        <v>13.01</v>
      </c>
      <c r="E1485">
        <v>13.2</v>
      </c>
    </row>
    <row r="1486" spans="1:5" x14ac:dyDescent="0.25">
      <c r="A1486" s="7">
        <v>35017</v>
      </c>
      <c r="B1486">
        <v>13.77</v>
      </c>
      <c r="C1486">
        <v>13.97</v>
      </c>
      <c r="D1486">
        <v>13.14</v>
      </c>
      <c r="E1486">
        <v>13.38</v>
      </c>
    </row>
    <row r="1487" spans="1:5" x14ac:dyDescent="0.25">
      <c r="A1487" s="7">
        <v>35018</v>
      </c>
      <c r="B1487">
        <v>13.44</v>
      </c>
      <c r="C1487">
        <v>13.9</v>
      </c>
      <c r="D1487">
        <v>12.94</v>
      </c>
      <c r="E1487">
        <v>12.95</v>
      </c>
    </row>
    <row r="1488" spans="1:5" x14ac:dyDescent="0.25">
      <c r="A1488" s="7">
        <v>35019</v>
      </c>
      <c r="B1488">
        <v>12.88</v>
      </c>
      <c r="C1488">
        <v>13.01</v>
      </c>
      <c r="D1488">
        <v>12.47</v>
      </c>
      <c r="E1488">
        <v>12.57</v>
      </c>
    </row>
    <row r="1489" spans="1:5" x14ac:dyDescent="0.25">
      <c r="A1489" s="7">
        <v>35020</v>
      </c>
      <c r="B1489">
        <v>12.61</v>
      </c>
      <c r="C1489">
        <v>12.8</v>
      </c>
      <c r="D1489">
        <v>12.35</v>
      </c>
      <c r="E1489">
        <v>12.49</v>
      </c>
    </row>
    <row r="1490" spans="1:5" x14ac:dyDescent="0.25">
      <c r="A1490" s="7">
        <v>35023</v>
      </c>
      <c r="B1490">
        <v>12.75</v>
      </c>
      <c r="C1490">
        <v>13.27</v>
      </c>
      <c r="D1490">
        <v>12.17</v>
      </c>
      <c r="E1490">
        <v>12.37</v>
      </c>
    </row>
    <row r="1491" spans="1:5" x14ac:dyDescent="0.25">
      <c r="A1491" s="7">
        <v>35024</v>
      </c>
      <c r="B1491">
        <v>11.89</v>
      </c>
      <c r="C1491">
        <v>12.34</v>
      </c>
      <c r="D1491">
        <v>11.73</v>
      </c>
      <c r="E1491">
        <v>11.74</v>
      </c>
    </row>
    <row r="1492" spans="1:5" x14ac:dyDescent="0.25">
      <c r="A1492" s="7">
        <v>35025</v>
      </c>
      <c r="B1492">
        <v>11.91</v>
      </c>
      <c r="C1492">
        <v>11.96</v>
      </c>
      <c r="D1492">
        <v>11.61</v>
      </c>
      <c r="E1492">
        <v>11.81</v>
      </c>
    </row>
    <row r="1493" spans="1:5" x14ac:dyDescent="0.25">
      <c r="A1493" s="7">
        <v>35027</v>
      </c>
      <c r="B1493">
        <v>11.91</v>
      </c>
      <c r="C1493">
        <v>12.8</v>
      </c>
      <c r="D1493">
        <v>11.81</v>
      </c>
      <c r="E1493">
        <v>11.87</v>
      </c>
    </row>
    <row r="1494" spans="1:5" x14ac:dyDescent="0.25">
      <c r="A1494" s="7">
        <v>35030</v>
      </c>
      <c r="B1494">
        <v>10.57</v>
      </c>
      <c r="C1494">
        <v>12.7</v>
      </c>
      <c r="D1494">
        <v>10.57</v>
      </c>
      <c r="E1494">
        <v>12.43</v>
      </c>
    </row>
    <row r="1495" spans="1:5" x14ac:dyDescent="0.25">
      <c r="A1495" s="7">
        <v>35031</v>
      </c>
      <c r="B1495">
        <v>11.94</v>
      </c>
      <c r="C1495">
        <v>12.26</v>
      </c>
      <c r="D1495">
        <v>11.52</v>
      </c>
      <c r="E1495">
        <v>11.57</v>
      </c>
    </row>
    <row r="1496" spans="1:5" x14ac:dyDescent="0.25">
      <c r="A1496" s="7">
        <v>35032</v>
      </c>
      <c r="B1496">
        <v>11</v>
      </c>
      <c r="C1496">
        <v>11.96</v>
      </c>
      <c r="D1496">
        <v>10.93</v>
      </c>
      <c r="E1496">
        <v>11.65</v>
      </c>
    </row>
    <row r="1497" spans="1:5" x14ac:dyDescent="0.25">
      <c r="A1497" s="7">
        <v>35033</v>
      </c>
      <c r="B1497">
        <v>10.9</v>
      </c>
      <c r="C1497">
        <v>11.92</v>
      </c>
      <c r="D1497">
        <v>10.9</v>
      </c>
      <c r="E1497">
        <v>11.58</v>
      </c>
    </row>
    <row r="1498" spans="1:5" x14ac:dyDescent="0.25">
      <c r="A1498" s="7">
        <v>35034</v>
      </c>
      <c r="B1498">
        <v>11.12</v>
      </c>
      <c r="C1498">
        <v>11.64</v>
      </c>
      <c r="D1498">
        <v>11.04</v>
      </c>
      <c r="E1498">
        <v>11.11</v>
      </c>
    </row>
    <row r="1499" spans="1:5" x14ac:dyDescent="0.25">
      <c r="A1499" s="7">
        <v>35037</v>
      </c>
      <c r="B1499">
        <v>11.12</v>
      </c>
      <c r="C1499">
        <v>11.35</v>
      </c>
      <c r="D1499">
        <v>10.06</v>
      </c>
      <c r="E1499">
        <v>10.66</v>
      </c>
    </row>
    <row r="1500" spans="1:5" x14ac:dyDescent="0.25">
      <c r="A1500" s="7">
        <v>35038</v>
      </c>
      <c r="B1500">
        <v>11.12</v>
      </c>
      <c r="C1500">
        <v>11.98</v>
      </c>
      <c r="D1500">
        <v>10.47</v>
      </c>
      <c r="E1500">
        <v>11.65</v>
      </c>
    </row>
    <row r="1501" spans="1:5" x14ac:dyDescent="0.25">
      <c r="A1501" s="7">
        <v>35039</v>
      </c>
      <c r="B1501">
        <v>10.84</v>
      </c>
      <c r="C1501">
        <v>13.17</v>
      </c>
      <c r="D1501">
        <v>10.82</v>
      </c>
      <c r="E1501">
        <v>12.7</v>
      </c>
    </row>
    <row r="1502" spans="1:5" x14ac:dyDescent="0.25">
      <c r="A1502" s="7">
        <v>35040</v>
      </c>
      <c r="B1502">
        <v>12.5</v>
      </c>
      <c r="C1502">
        <v>13.18</v>
      </c>
      <c r="D1502">
        <v>12.14</v>
      </c>
      <c r="E1502">
        <v>12.74</v>
      </c>
    </row>
    <row r="1503" spans="1:5" x14ac:dyDescent="0.25">
      <c r="A1503" s="7">
        <v>35041</v>
      </c>
      <c r="B1503">
        <v>12.5</v>
      </c>
      <c r="C1503">
        <v>12.67</v>
      </c>
      <c r="D1503">
        <v>10.15</v>
      </c>
      <c r="E1503">
        <v>11.12</v>
      </c>
    </row>
    <row r="1504" spans="1:5" x14ac:dyDescent="0.25">
      <c r="A1504" s="7">
        <v>35044</v>
      </c>
      <c r="B1504">
        <v>12.14</v>
      </c>
      <c r="C1504">
        <v>12.21</v>
      </c>
      <c r="D1504">
        <v>10.88</v>
      </c>
      <c r="E1504">
        <v>11.06</v>
      </c>
    </row>
    <row r="1505" spans="1:5" x14ac:dyDescent="0.25">
      <c r="A1505" s="7">
        <v>35045</v>
      </c>
      <c r="B1505">
        <v>10.38</v>
      </c>
      <c r="C1505">
        <v>11.34</v>
      </c>
      <c r="D1505">
        <v>10.07</v>
      </c>
      <c r="E1505">
        <v>10.63</v>
      </c>
    </row>
    <row r="1506" spans="1:5" x14ac:dyDescent="0.25">
      <c r="A1506" s="7">
        <v>35046</v>
      </c>
      <c r="B1506">
        <v>11.51</v>
      </c>
      <c r="C1506">
        <v>11.51</v>
      </c>
      <c r="D1506">
        <v>10.15</v>
      </c>
      <c r="E1506">
        <v>10.36</v>
      </c>
    </row>
    <row r="1507" spans="1:5" x14ac:dyDescent="0.25">
      <c r="A1507" s="7">
        <v>35047</v>
      </c>
      <c r="B1507">
        <v>10.67</v>
      </c>
      <c r="C1507">
        <v>11.44</v>
      </c>
      <c r="D1507">
        <v>10.27</v>
      </c>
      <c r="E1507">
        <v>11.07</v>
      </c>
    </row>
    <row r="1508" spans="1:5" x14ac:dyDescent="0.25">
      <c r="A1508" s="7">
        <v>35048</v>
      </c>
      <c r="B1508">
        <v>11.22</v>
      </c>
      <c r="C1508">
        <v>12.22</v>
      </c>
      <c r="D1508">
        <v>11.12</v>
      </c>
      <c r="E1508">
        <v>11.44</v>
      </c>
    </row>
    <row r="1509" spans="1:5" x14ac:dyDescent="0.25">
      <c r="A1509" s="7">
        <v>35051</v>
      </c>
      <c r="B1509">
        <v>11.22</v>
      </c>
      <c r="C1509">
        <v>14.86</v>
      </c>
      <c r="D1509">
        <v>11.02</v>
      </c>
      <c r="E1509">
        <v>14.55</v>
      </c>
    </row>
    <row r="1510" spans="1:5" x14ac:dyDescent="0.25">
      <c r="A1510" s="7">
        <v>35052</v>
      </c>
      <c r="B1510">
        <v>15.42</v>
      </c>
      <c r="C1510">
        <v>15.42</v>
      </c>
      <c r="D1510">
        <v>13.11</v>
      </c>
      <c r="E1510">
        <v>13.16</v>
      </c>
    </row>
    <row r="1511" spans="1:5" x14ac:dyDescent="0.25">
      <c r="A1511" s="7">
        <v>35053</v>
      </c>
      <c r="B1511">
        <v>11.84</v>
      </c>
      <c r="C1511">
        <v>12.34</v>
      </c>
      <c r="D1511">
        <v>11.11</v>
      </c>
      <c r="E1511">
        <v>12.2</v>
      </c>
    </row>
    <row r="1512" spans="1:5" x14ac:dyDescent="0.25">
      <c r="A1512" s="7">
        <v>35054</v>
      </c>
      <c r="B1512">
        <v>13.01</v>
      </c>
      <c r="C1512">
        <v>13.01</v>
      </c>
      <c r="D1512">
        <v>10.65</v>
      </c>
      <c r="E1512">
        <v>10.77</v>
      </c>
    </row>
    <row r="1513" spans="1:5" x14ac:dyDescent="0.25">
      <c r="A1513" s="7">
        <v>35055</v>
      </c>
      <c r="B1513">
        <v>11.29</v>
      </c>
      <c r="C1513">
        <v>11.58</v>
      </c>
      <c r="D1513">
        <v>10.97</v>
      </c>
      <c r="E1513">
        <v>11.51</v>
      </c>
    </row>
    <row r="1514" spans="1:5" x14ac:dyDescent="0.25">
      <c r="A1514" s="7">
        <v>35059</v>
      </c>
      <c r="B1514">
        <v>11.72</v>
      </c>
      <c r="C1514">
        <v>11.87</v>
      </c>
      <c r="D1514">
        <v>11.48</v>
      </c>
      <c r="E1514">
        <v>11.49</v>
      </c>
    </row>
    <row r="1515" spans="1:5" x14ac:dyDescent="0.25">
      <c r="A1515" s="7">
        <v>35060</v>
      </c>
      <c r="B1515">
        <v>11.24</v>
      </c>
      <c r="C1515">
        <v>12.65</v>
      </c>
      <c r="D1515">
        <v>11.19</v>
      </c>
      <c r="E1515">
        <v>11.98</v>
      </c>
    </row>
    <row r="1516" spans="1:5" x14ac:dyDescent="0.25">
      <c r="A1516" s="7">
        <v>35061</v>
      </c>
      <c r="B1516">
        <v>11.91</v>
      </c>
      <c r="C1516">
        <v>12.37</v>
      </c>
      <c r="D1516">
        <v>11.9</v>
      </c>
      <c r="E1516">
        <v>12.25</v>
      </c>
    </row>
    <row r="1517" spans="1:5" x14ac:dyDescent="0.25">
      <c r="A1517" s="7">
        <v>35062</v>
      </c>
      <c r="B1517">
        <v>12.59</v>
      </c>
      <c r="C1517">
        <v>13.14</v>
      </c>
      <c r="D1517">
        <v>12.31</v>
      </c>
      <c r="E1517">
        <v>12.52</v>
      </c>
    </row>
    <row r="1518" spans="1:5" x14ac:dyDescent="0.25">
      <c r="A1518" s="7">
        <v>35066</v>
      </c>
      <c r="B1518">
        <v>13.39</v>
      </c>
      <c r="C1518">
        <v>13.39</v>
      </c>
      <c r="D1518">
        <v>12.19</v>
      </c>
      <c r="E1518">
        <v>12.19</v>
      </c>
    </row>
    <row r="1519" spans="1:5" x14ac:dyDescent="0.25">
      <c r="A1519" s="7">
        <v>35067</v>
      </c>
      <c r="B1519">
        <v>11.53</v>
      </c>
      <c r="C1519">
        <v>12.29</v>
      </c>
      <c r="D1519">
        <v>11.45</v>
      </c>
      <c r="E1519">
        <v>12.1</v>
      </c>
    </row>
    <row r="1520" spans="1:5" x14ac:dyDescent="0.25">
      <c r="A1520" s="7">
        <v>35068</v>
      </c>
      <c r="B1520">
        <v>11.24</v>
      </c>
      <c r="C1520">
        <v>14.23</v>
      </c>
      <c r="D1520">
        <v>11.23</v>
      </c>
      <c r="E1520">
        <v>13.78</v>
      </c>
    </row>
    <row r="1521" spans="1:5" x14ac:dyDescent="0.25">
      <c r="A1521" s="7">
        <v>35069</v>
      </c>
      <c r="B1521">
        <v>14.02</v>
      </c>
      <c r="C1521">
        <v>14.74</v>
      </c>
      <c r="D1521">
        <v>13.55</v>
      </c>
      <c r="E1521">
        <v>13.58</v>
      </c>
    </row>
    <row r="1522" spans="1:5" x14ac:dyDescent="0.25">
      <c r="A1522" s="7">
        <v>35072</v>
      </c>
      <c r="B1522">
        <v>14.02</v>
      </c>
      <c r="C1522">
        <v>13.22</v>
      </c>
      <c r="D1522">
        <v>12.44</v>
      </c>
      <c r="E1522">
        <v>13.11</v>
      </c>
    </row>
    <row r="1523" spans="1:5" x14ac:dyDescent="0.25">
      <c r="A1523" s="7">
        <v>35073</v>
      </c>
      <c r="B1523">
        <v>13.04</v>
      </c>
      <c r="C1523">
        <v>15.48</v>
      </c>
      <c r="D1523">
        <v>13.04</v>
      </c>
      <c r="E1523">
        <v>15.21</v>
      </c>
    </row>
    <row r="1524" spans="1:5" x14ac:dyDescent="0.25">
      <c r="A1524" s="7">
        <v>35074</v>
      </c>
      <c r="B1524">
        <v>16.55</v>
      </c>
      <c r="C1524">
        <v>16.87</v>
      </c>
      <c r="D1524">
        <v>15.65</v>
      </c>
      <c r="E1524">
        <v>16.399999999999999</v>
      </c>
    </row>
    <row r="1525" spans="1:5" x14ac:dyDescent="0.25">
      <c r="A1525" s="7">
        <v>35075</v>
      </c>
      <c r="B1525">
        <v>15.76</v>
      </c>
      <c r="C1525">
        <v>16.100000000000001</v>
      </c>
      <c r="D1525">
        <v>14.62</v>
      </c>
      <c r="E1525">
        <v>14.69</v>
      </c>
    </row>
    <row r="1526" spans="1:5" x14ac:dyDescent="0.25">
      <c r="A1526" s="7">
        <v>35076</v>
      </c>
      <c r="B1526">
        <v>14.28</v>
      </c>
      <c r="C1526">
        <v>15</v>
      </c>
      <c r="D1526">
        <v>14.15</v>
      </c>
      <c r="E1526">
        <v>14.23</v>
      </c>
    </row>
    <row r="1527" spans="1:5" x14ac:dyDescent="0.25">
      <c r="A1527" s="7">
        <v>35079</v>
      </c>
      <c r="B1527">
        <v>14.12</v>
      </c>
      <c r="C1527">
        <v>15.13</v>
      </c>
      <c r="D1527">
        <v>14.03</v>
      </c>
      <c r="E1527">
        <v>14.99</v>
      </c>
    </row>
    <row r="1528" spans="1:5" x14ac:dyDescent="0.25">
      <c r="A1528" s="7">
        <v>35080</v>
      </c>
      <c r="B1528">
        <v>14.62</v>
      </c>
      <c r="C1528">
        <v>15.33</v>
      </c>
      <c r="D1528">
        <v>14.09</v>
      </c>
      <c r="E1528">
        <v>14.09</v>
      </c>
    </row>
    <row r="1529" spans="1:5" x14ac:dyDescent="0.25">
      <c r="A1529" s="7">
        <v>35081</v>
      </c>
      <c r="B1529">
        <v>14</v>
      </c>
      <c r="C1529">
        <v>14.31</v>
      </c>
      <c r="D1529">
        <v>13.55</v>
      </c>
      <c r="E1529">
        <v>14.25</v>
      </c>
    </row>
    <row r="1530" spans="1:5" x14ac:dyDescent="0.25">
      <c r="A1530" s="7">
        <v>35082</v>
      </c>
      <c r="B1530">
        <v>13.72</v>
      </c>
      <c r="C1530">
        <v>14.36</v>
      </c>
      <c r="D1530">
        <v>13.54</v>
      </c>
      <c r="E1530">
        <v>13.58</v>
      </c>
    </row>
    <row r="1531" spans="1:5" x14ac:dyDescent="0.25">
      <c r="A1531" s="7">
        <v>35083</v>
      </c>
      <c r="B1531">
        <v>13.55</v>
      </c>
      <c r="C1531">
        <v>13.57</v>
      </c>
      <c r="D1531">
        <v>12.59</v>
      </c>
      <c r="E1531">
        <v>12.7</v>
      </c>
    </row>
    <row r="1532" spans="1:5" x14ac:dyDescent="0.25">
      <c r="A1532" s="7">
        <v>35086</v>
      </c>
      <c r="B1532">
        <v>12.88</v>
      </c>
      <c r="C1532">
        <v>13.53</v>
      </c>
      <c r="D1532">
        <v>12.52</v>
      </c>
      <c r="E1532">
        <v>13.34</v>
      </c>
    </row>
    <row r="1533" spans="1:5" x14ac:dyDescent="0.25">
      <c r="A1533" s="7">
        <v>35087</v>
      </c>
      <c r="B1533">
        <v>13.56</v>
      </c>
      <c r="C1533">
        <v>13.67</v>
      </c>
      <c r="D1533">
        <v>13.32</v>
      </c>
      <c r="E1533">
        <v>13.56</v>
      </c>
    </row>
    <row r="1534" spans="1:5" x14ac:dyDescent="0.25">
      <c r="A1534" s="7">
        <v>35088</v>
      </c>
      <c r="B1534">
        <v>12.92</v>
      </c>
      <c r="C1534">
        <v>12.99</v>
      </c>
      <c r="D1534">
        <v>12.5</v>
      </c>
      <c r="E1534">
        <v>12.54</v>
      </c>
    </row>
    <row r="1535" spans="1:5" x14ac:dyDescent="0.25">
      <c r="A1535" s="7">
        <v>35089</v>
      </c>
      <c r="B1535">
        <v>12.31</v>
      </c>
      <c r="C1535">
        <v>12.99</v>
      </c>
      <c r="D1535">
        <v>12.28</v>
      </c>
      <c r="E1535">
        <v>12.94</v>
      </c>
    </row>
    <row r="1536" spans="1:5" x14ac:dyDescent="0.25">
      <c r="A1536" s="7">
        <v>35090</v>
      </c>
      <c r="B1536">
        <v>12.64</v>
      </c>
      <c r="C1536">
        <v>12.65</v>
      </c>
      <c r="D1536">
        <v>11.91</v>
      </c>
      <c r="E1536">
        <v>12</v>
      </c>
    </row>
    <row r="1537" spans="1:5" x14ac:dyDescent="0.25">
      <c r="A1537" s="7">
        <v>35093</v>
      </c>
      <c r="B1537">
        <v>12.07</v>
      </c>
      <c r="C1537">
        <v>12.34</v>
      </c>
      <c r="D1537">
        <v>12.05</v>
      </c>
      <c r="E1537">
        <v>12.19</v>
      </c>
    </row>
    <row r="1538" spans="1:5" x14ac:dyDescent="0.25">
      <c r="A1538" s="7">
        <v>35094</v>
      </c>
      <c r="B1538">
        <v>11.45</v>
      </c>
      <c r="C1538">
        <v>12.42</v>
      </c>
      <c r="D1538">
        <v>11.39</v>
      </c>
      <c r="E1538">
        <v>12.42</v>
      </c>
    </row>
    <row r="1539" spans="1:5" x14ac:dyDescent="0.25">
      <c r="A1539" s="7">
        <v>35095</v>
      </c>
      <c r="B1539">
        <v>12.37</v>
      </c>
      <c r="C1539">
        <v>13.04</v>
      </c>
      <c r="D1539">
        <v>12.35</v>
      </c>
      <c r="E1539">
        <v>12.53</v>
      </c>
    </row>
    <row r="1540" spans="1:5" x14ac:dyDescent="0.25">
      <c r="A1540" s="7">
        <v>35096</v>
      </c>
      <c r="B1540">
        <v>11.44</v>
      </c>
      <c r="C1540">
        <v>12.87</v>
      </c>
      <c r="D1540">
        <v>11.11</v>
      </c>
      <c r="E1540">
        <v>12.65</v>
      </c>
    </row>
    <row r="1541" spans="1:5" x14ac:dyDescent="0.25">
      <c r="A1541" s="7">
        <v>35097</v>
      </c>
      <c r="B1541">
        <v>12.51</v>
      </c>
      <c r="C1541">
        <v>13.48</v>
      </c>
      <c r="D1541">
        <v>12.42</v>
      </c>
      <c r="E1541">
        <v>13.23</v>
      </c>
    </row>
    <row r="1542" spans="1:5" x14ac:dyDescent="0.25">
      <c r="A1542" s="7">
        <v>35100</v>
      </c>
      <c r="B1542">
        <v>13.79</v>
      </c>
      <c r="C1542">
        <v>14.04</v>
      </c>
      <c r="D1542">
        <v>13.37</v>
      </c>
      <c r="E1542">
        <v>13.46</v>
      </c>
    </row>
    <row r="1543" spans="1:5" x14ac:dyDescent="0.25">
      <c r="A1543" s="7">
        <v>35101</v>
      </c>
      <c r="B1543">
        <v>13.99</v>
      </c>
      <c r="C1543">
        <v>14.68</v>
      </c>
      <c r="D1543">
        <v>13.51</v>
      </c>
      <c r="E1543">
        <v>14.59</v>
      </c>
    </row>
    <row r="1544" spans="1:5" x14ac:dyDescent="0.25">
      <c r="A1544" s="7">
        <v>35102</v>
      </c>
      <c r="B1544">
        <v>14.29</v>
      </c>
      <c r="C1544">
        <v>14.77</v>
      </c>
      <c r="D1544">
        <v>14.04</v>
      </c>
      <c r="E1544">
        <v>14.11</v>
      </c>
    </row>
    <row r="1545" spans="1:5" x14ac:dyDescent="0.25">
      <c r="A1545" s="7">
        <v>35103</v>
      </c>
      <c r="B1545">
        <v>13.96</v>
      </c>
      <c r="C1545">
        <v>14.11</v>
      </c>
      <c r="D1545">
        <v>13.43</v>
      </c>
      <c r="E1545">
        <v>13.89</v>
      </c>
    </row>
    <row r="1546" spans="1:5" x14ac:dyDescent="0.25">
      <c r="A1546" s="7">
        <v>35104</v>
      </c>
      <c r="B1546">
        <v>14.27</v>
      </c>
      <c r="C1546">
        <v>15.4</v>
      </c>
      <c r="D1546">
        <v>14.17</v>
      </c>
      <c r="E1546">
        <v>14.63</v>
      </c>
    </row>
    <row r="1547" spans="1:5" x14ac:dyDescent="0.25">
      <c r="A1547" s="7">
        <v>35107</v>
      </c>
      <c r="B1547">
        <v>14.53</v>
      </c>
      <c r="C1547">
        <v>14.99</v>
      </c>
      <c r="D1547">
        <v>14.43</v>
      </c>
      <c r="E1547">
        <v>14.69</v>
      </c>
    </row>
    <row r="1548" spans="1:5" x14ac:dyDescent="0.25">
      <c r="A1548" s="7">
        <v>35108</v>
      </c>
      <c r="B1548">
        <v>14.53</v>
      </c>
      <c r="C1548">
        <v>15.42</v>
      </c>
      <c r="D1548">
        <v>14.61</v>
      </c>
      <c r="E1548">
        <v>14.94</v>
      </c>
    </row>
    <row r="1549" spans="1:5" x14ac:dyDescent="0.25">
      <c r="A1549" s="7">
        <v>35109</v>
      </c>
      <c r="B1549">
        <v>15.02</v>
      </c>
      <c r="C1549">
        <v>15.6</v>
      </c>
      <c r="D1549">
        <v>14.68</v>
      </c>
      <c r="E1549">
        <v>15.59</v>
      </c>
    </row>
    <row r="1550" spans="1:5" x14ac:dyDescent="0.25">
      <c r="A1550" s="7">
        <v>35110</v>
      </c>
      <c r="B1550">
        <v>15.7</v>
      </c>
      <c r="C1550">
        <v>16.309999999999999</v>
      </c>
      <c r="D1550">
        <v>15.64</v>
      </c>
      <c r="E1550">
        <v>16.13</v>
      </c>
    </row>
    <row r="1551" spans="1:5" x14ac:dyDescent="0.25">
      <c r="A1551" s="7">
        <v>35111</v>
      </c>
      <c r="B1551">
        <v>14.93</v>
      </c>
      <c r="C1551">
        <v>16.350000000000001</v>
      </c>
      <c r="D1551">
        <v>14.93</v>
      </c>
      <c r="E1551">
        <v>15.37</v>
      </c>
    </row>
    <row r="1552" spans="1:5" x14ac:dyDescent="0.25">
      <c r="A1552" s="7">
        <v>35115</v>
      </c>
      <c r="B1552">
        <v>16.23</v>
      </c>
      <c r="C1552">
        <v>17.18</v>
      </c>
      <c r="D1552">
        <v>16.170000000000002</v>
      </c>
      <c r="E1552">
        <v>16.8</v>
      </c>
    </row>
    <row r="1553" spans="1:5" x14ac:dyDescent="0.25">
      <c r="A1553" s="7">
        <v>35116</v>
      </c>
      <c r="B1553">
        <v>15.53</v>
      </c>
      <c r="C1553">
        <v>15.56</v>
      </c>
      <c r="D1553">
        <v>14.47</v>
      </c>
      <c r="E1553">
        <v>14.47</v>
      </c>
    </row>
    <row r="1554" spans="1:5" x14ac:dyDescent="0.25">
      <c r="A1554" s="7">
        <v>35117</v>
      </c>
      <c r="B1554">
        <v>14.14</v>
      </c>
      <c r="C1554">
        <v>14.57</v>
      </c>
      <c r="D1554">
        <v>14</v>
      </c>
      <c r="E1554">
        <v>14.56</v>
      </c>
    </row>
    <row r="1555" spans="1:5" x14ac:dyDescent="0.25">
      <c r="A1555" s="7">
        <v>35118</v>
      </c>
      <c r="B1555">
        <v>14.93</v>
      </c>
      <c r="C1555">
        <v>15.81</v>
      </c>
      <c r="D1555">
        <v>14.64</v>
      </c>
      <c r="E1555">
        <v>14.78</v>
      </c>
    </row>
    <row r="1556" spans="1:5" x14ac:dyDescent="0.25">
      <c r="A1556" s="7">
        <v>35121</v>
      </c>
      <c r="B1556">
        <v>15.47</v>
      </c>
      <c r="C1556">
        <v>16.39</v>
      </c>
      <c r="D1556">
        <v>15.44</v>
      </c>
      <c r="E1556">
        <v>16.38</v>
      </c>
    </row>
    <row r="1557" spans="1:5" x14ac:dyDescent="0.25">
      <c r="A1557" s="7">
        <v>35122</v>
      </c>
      <c r="B1557">
        <v>16.510000000000002</v>
      </c>
      <c r="C1557">
        <v>17.03</v>
      </c>
      <c r="D1557">
        <v>16.45</v>
      </c>
      <c r="E1557">
        <v>16.63</v>
      </c>
    </row>
    <row r="1558" spans="1:5" x14ac:dyDescent="0.25">
      <c r="A1558" s="7">
        <v>35123</v>
      </c>
      <c r="B1558">
        <v>15.51</v>
      </c>
      <c r="C1558">
        <v>16.84</v>
      </c>
      <c r="D1558">
        <v>15.36</v>
      </c>
      <c r="E1558">
        <v>16.72</v>
      </c>
    </row>
    <row r="1559" spans="1:5" x14ac:dyDescent="0.25">
      <c r="A1559" s="7">
        <v>35124</v>
      </c>
      <c r="B1559">
        <v>16.88</v>
      </c>
      <c r="C1559">
        <v>17.39</v>
      </c>
      <c r="D1559">
        <v>16.37</v>
      </c>
      <c r="E1559">
        <v>17.04</v>
      </c>
    </row>
    <row r="1560" spans="1:5" x14ac:dyDescent="0.25">
      <c r="A1560" s="7">
        <v>35125</v>
      </c>
      <c r="B1560">
        <v>17.13</v>
      </c>
      <c r="C1560">
        <v>17.920000000000002</v>
      </c>
      <c r="D1560">
        <v>16.670000000000002</v>
      </c>
      <c r="E1560">
        <v>16.72</v>
      </c>
    </row>
    <row r="1561" spans="1:5" x14ac:dyDescent="0.25">
      <c r="A1561" s="7">
        <v>35128</v>
      </c>
      <c r="B1561">
        <v>16.78</v>
      </c>
      <c r="C1561">
        <v>17.03</v>
      </c>
      <c r="D1561">
        <v>16.2</v>
      </c>
      <c r="E1561">
        <v>16.670000000000002</v>
      </c>
    </row>
    <row r="1562" spans="1:5" x14ac:dyDescent="0.25">
      <c r="A1562" s="7">
        <v>35129</v>
      </c>
      <c r="B1562">
        <v>16.64</v>
      </c>
      <c r="C1562">
        <v>16.68</v>
      </c>
      <c r="D1562">
        <v>16.100000000000001</v>
      </c>
      <c r="E1562">
        <v>16.100000000000001</v>
      </c>
    </row>
    <row r="1563" spans="1:5" x14ac:dyDescent="0.25">
      <c r="A1563" s="7">
        <v>35130</v>
      </c>
      <c r="B1563">
        <v>16.03</v>
      </c>
      <c r="C1563">
        <v>16.579999999999998</v>
      </c>
      <c r="D1563">
        <v>16.03</v>
      </c>
      <c r="E1563">
        <v>16.559999999999999</v>
      </c>
    </row>
    <row r="1564" spans="1:5" x14ac:dyDescent="0.25">
      <c r="A1564" s="7">
        <v>35131</v>
      </c>
      <c r="B1564">
        <v>16.850000000000001</v>
      </c>
      <c r="C1564">
        <v>17.100000000000001</v>
      </c>
      <c r="D1564">
        <v>16.41</v>
      </c>
      <c r="E1564">
        <v>16.489999999999998</v>
      </c>
    </row>
    <row r="1565" spans="1:5" x14ac:dyDescent="0.25">
      <c r="A1565" s="7">
        <v>35132</v>
      </c>
      <c r="B1565">
        <v>18.86</v>
      </c>
      <c r="C1565">
        <v>21.36</v>
      </c>
      <c r="D1565">
        <v>17.5</v>
      </c>
      <c r="E1565">
        <v>20.7</v>
      </c>
    </row>
    <row r="1566" spans="1:5" x14ac:dyDescent="0.25">
      <c r="A1566" s="7">
        <v>35135</v>
      </c>
      <c r="B1566">
        <v>17.34</v>
      </c>
      <c r="C1566">
        <v>21.26</v>
      </c>
      <c r="D1566">
        <v>17.29</v>
      </c>
      <c r="E1566">
        <v>19.399999999999999</v>
      </c>
    </row>
    <row r="1567" spans="1:5" x14ac:dyDescent="0.25">
      <c r="A1567" s="7">
        <v>35136</v>
      </c>
      <c r="B1567">
        <v>18.37</v>
      </c>
      <c r="C1567">
        <v>19.809999999999999</v>
      </c>
      <c r="D1567">
        <v>18.22</v>
      </c>
      <c r="E1567">
        <v>19.09</v>
      </c>
    </row>
    <row r="1568" spans="1:5" x14ac:dyDescent="0.25">
      <c r="A1568" s="7">
        <v>35137</v>
      </c>
      <c r="B1568">
        <v>18.52</v>
      </c>
      <c r="C1568">
        <v>18.87</v>
      </c>
      <c r="D1568">
        <v>18.02</v>
      </c>
      <c r="E1568">
        <v>18.13</v>
      </c>
    </row>
    <row r="1569" spans="1:5" x14ac:dyDescent="0.25">
      <c r="A1569" s="7">
        <v>35138</v>
      </c>
      <c r="B1569">
        <v>17.79</v>
      </c>
      <c r="C1569">
        <v>18.2</v>
      </c>
      <c r="D1569">
        <v>16.93</v>
      </c>
      <c r="E1569">
        <v>16.93</v>
      </c>
    </row>
    <row r="1570" spans="1:5" x14ac:dyDescent="0.25">
      <c r="A1570" s="7">
        <v>35139</v>
      </c>
      <c r="B1570">
        <v>15.15</v>
      </c>
      <c r="C1570">
        <v>17.100000000000001</v>
      </c>
      <c r="D1570">
        <v>14.98</v>
      </c>
      <c r="E1570">
        <v>16.54</v>
      </c>
    </row>
    <row r="1571" spans="1:5" x14ac:dyDescent="0.25">
      <c r="A1571" s="7">
        <v>35142</v>
      </c>
      <c r="B1571">
        <v>16.5</v>
      </c>
      <c r="C1571">
        <v>17.39</v>
      </c>
      <c r="D1571">
        <v>16.489999999999998</v>
      </c>
      <c r="E1571">
        <v>17.309999999999999</v>
      </c>
    </row>
    <row r="1572" spans="1:5" x14ac:dyDescent="0.25">
      <c r="A1572" s="7">
        <v>35143</v>
      </c>
      <c r="B1572">
        <v>16.93</v>
      </c>
      <c r="C1572">
        <v>18.420000000000002</v>
      </c>
      <c r="D1572">
        <v>16.809999999999999</v>
      </c>
      <c r="E1572">
        <v>18.350000000000001</v>
      </c>
    </row>
    <row r="1573" spans="1:5" x14ac:dyDescent="0.25">
      <c r="A1573" s="7">
        <v>35144</v>
      </c>
      <c r="B1573">
        <v>18.3</v>
      </c>
      <c r="C1573">
        <v>19.45</v>
      </c>
      <c r="D1573">
        <v>18.28</v>
      </c>
      <c r="E1573">
        <v>18.66</v>
      </c>
    </row>
    <row r="1574" spans="1:5" x14ac:dyDescent="0.25">
      <c r="A1574" s="7">
        <v>35145</v>
      </c>
      <c r="B1574">
        <v>18.36</v>
      </c>
      <c r="C1574">
        <v>18.36</v>
      </c>
      <c r="D1574">
        <v>17.579999999999998</v>
      </c>
      <c r="E1574">
        <v>17.739999999999998</v>
      </c>
    </row>
    <row r="1575" spans="1:5" x14ac:dyDescent="0.25">
      <c r="A1575" s="7">
        <v>35146</v>
      </c>
      <c r="B1575">
        <v>17.41</v>
      </c>
      <c r="C1575">
        <v>17.420000000000002</v>
      </c>
      <c r="D1575">
        <v>16.93</v>
      </c>
      <c r="E1575">
        <v>17.05</v>
      </c>
    </row>
    <row r="1576" spans="1:5" x14ac:dyDescent="0.25">
      <c r="A1576" s="7">
        <v>35149</v>
      </c>
      <c r="B1576">
        <v>17.13</v>
      </c>
      <c r="C1576">
        <v>17.98</v>
      </c>
      <c r="D1576">
        <v>17.12</v>
      </c>
      <c r="E1576">
        <v>17.84</v>
      </c>
    </row>
    <row r="1577" spans="1:5" x14ac:dyDescent="0.25">
      <c r="A1577" s="7">
        <v>35150</v>
      </c>
      <c r="B1577">
        <v>18.23</v>
      </c>
      <c r="C1577">
        <v>18.260000000000002</v>
      </c>
      <c r="D1577">
        <v>17.66</v>
      </c>
      <c r="E1577">
        <v>17.8</v>
      </c>
    </row>
    <row r="1578" spans="1:5" x14ac:dyDescent="0.25">
      <c r="A1578" s="7">
        <v>35151</v>
      </c>
      <c r="B1578">
        <v>17.309999999999999</v>
      </c>
      <c r="C1578">
        <v>18.3</v>
      </c>
      <c r="D1578">
        <v>17.309999999999999</v>
      </c>
      <c r="E1578">
        <v>17.89</v>
      </c>
    </row>
    <row r="1579" spans="1:5" x14ac:dyDescent="0.25">
      <c r="A1579" s="7">
        <v>35152</v>
      </c>
      <c r="B1579">
        <v>17.8</v>
      </c>
      <c r="C1579">
        <v>18.32</v>
      </c>
      <c r="D1579">
        <v>17.68</v>
      </c>
      <c r="E1579">
        <v>18.16</v>
      </c>
    </row>
    <row r="1580" spans="1:5" x14ac:dyDescent="0.25">
      <c r="A1580" s="7">
        <v>35153</v>
      </c>
      <c r="B1580">
        <v>18.25</v>
      </c>
      <c r="C1580">
        <v>18.88</v>
      </c>
      <c r="D1580">
        <v>18.03</v>
      </c>
      <c r="E1580">
        <v>18.88</v>
      </c>
    </row>
    <row r="1581" spans="1:5" x14ac:dyDescent="0.25">
      <c r="A1581" s="7">
        <v>35156</v>
      </c>
      <c r="B1581">
        <v>18.420000000000002</v>
      </c>
      <c r="C1581">
        <v>18.71</v>
      </c>
      <c r="D1581">
        <v>17.88</v>
      </c>
      <c r="E1581">
        <v>17.899999999999999</v>
      </c>
    </row>
    <row r="1582" spans="1:5" x14ac:dyDescent="0.25">
      <c r="A1582" s="7">
        <v>35157</v>
      </c>
      <c r="B1582">
        <v>16.98</v>
      </c>
      <c r="C1582">
        <v>17.34</v>
      </c>
      <c r="D1582">
        <v>16.27</v>
      </c>
      <c r="E1582">
        <v>16.45</v>
      </c>
    </row>
    <row r="1583" spans="1:5" x14ac:dyDescent="0.25">
      <c r="A1583" s="7">
        <v>35158</v>
      </c>
      <c r="B1583">
        <v>16.36</v>
      </c>
      <c r="C1583">
        <v>16.559999999999999</v>
      </c>
      <c r="D1583">
        <v>16.16</v>
      </c>
      <c r="E1583">
        <v>16.329999999999998</v>
      </c>
    </row>
    <row r="1584" spans="1:5" x14ac:dyDescent="0.25">
      <c r="A1584" s="7">
        <v>35159</v>
      </c>
      <c r="B1584">
        <v>16.149999999999999</v>
      </c>
      <c r="C1584">
        <v>16.2</v>
      </c>
      <c r="D1584">
        <v>15.89</v>
      </c>
      <c r="E1584">
        <v>16.18</v>
      </c>
    </row>
    <row r="1585" spans="1:5" x14ac:dyDescent="0.25">
      <c r="A1585" s="7">
        <v>35163</v>
      </c>
      <c r="B1585">
        <v>16.149999999999999</v>
      </c>
      <c r="C1585">
        <v>20.78</v>
      </c>
      <c r="D1585">
        <v>18.149999999999999</v>
      </c>
      <c r="E1585">
        <v>18.72</v>
      </c>
    </row>
    <row r="1586" spans="1:5" x14ac:dyDescent="0.25">
      <c r="A1586" s="7">
        <v>35164</v>
      </c>
      <c r="B1586">
        <v>16.96</v>
      </c>
      <c r="C1586">
        <v>17.420000000000002</v>
      </c>
      <c r="D1586">
        <v>16.96</v>
      </c>
      <c r="E1586">
        <v>17.32</v>
      </c>
    </row>
    <row r="1587" spans="1:5" x14ac:dyDescent="0.25">
      <c r="A1587" s="7">
        <v>35165</v>
      </c>
      <c r="B1587">
        <v>17.79</v>
      </c>
      <c r="C1587">
        <v>20.46</v>
      </c>
      <c r="D1587">
        <v>17.52</v>
      </c>
      <c r="E1587">
        <v>20.22</v>
      </c>
    </row>
    <row r="1588" spans="1:5" x14ac:dyDescent="0.25">
      <c r="A1588" s="7">
        <v>35166</v>
      </c>
      <c r="B1588">
        <v>19.41</v>
      </c>
      <c r="C1588">
        <v>21.09</v>
      </c>
      <c r="D1588">
        <v>19.23</v>
      </c>
      <c r="E1588">
        <v>19.649999999999999</v>
      </c>
    </row>
    <row r="1589" spans="1:5" x14ac:dyDescent="0.25">
      <c r="A1589" s="7">
        <v>35167</v>
      </c>
      <c r="B1589">
        <v>18.690000000000001</v>
      </c>
      <c r="C1589">
        <v>18.73</v>
      </c>
      <c r="D1589">
        <v>17.309999999999999</v>
      </c>
      <c r="E1589">
        <v>17.38</v>
      </c>
    </row>
    <row r="1590" spans="1:5" x14ac:dyDescent="0.25">
      <c r="A1590" s="7">
        <v>35170</v>
      </c>
      <c r="B1590">
        <v>17.54</v>
      </c>
      <c r="C1590">
        <v>17.54</v>
      </c>
      <c r="D1590">
        <v>16.82</v>
      </c>
      <c r="E1590">
        <v>16.829999999999998</v>
      </c>
    </row>
    <row r="1591" spans="1:5" x14ac:dyDescent="0.25">
      <c r="A1591" s="7">
        <v>35171</v>
      </c>
      <c r="B1591">
        <v>16.510000000000002</v>
      </c>
      <c r="C1591">
        <v>16.559999999999999</v>
      </c>
      <c r="D1591">
        <v>16.21</v>
      </c>
      <c r="E1591">
        <v>16.45</v>
      </c>
    </row>
    <row r="1592" spans="1:5" x14ac:dyDescent="0.25">
      <c r="A1592" s="7">
        <v>35172</v>
      </c>
      <c r="B1592">
        <v>16.5</v>
      </c>
      <c r="C1592">
        <v>17.3</v>
      </c>
      <c r="D1592">
        <v>16.36</v>
      </c>
      <c r="E1592">
        <v>17.07</v>
      </c>
    </row>
    <row r="1593" spans="1:5" x14ac:dyDescent="0.25">
      <c r="A1593" s="7">
        <v>35173</v>
      </c>
      <c r="B1593">
        <v>16.690000000000001</v>
      </c>
      <c r="C1593">
        <v>17.059999999999999</v>
      </c>
      <c r="D1593">
        <v>16.239999999999998</v>
      </c>
      <c r="E1593">
        <v>16.41</v>
      </c>
    </row>
    <row r="1594" spans="1:5" x14ac:dyDescent="0.25">
      <c r="A1594" s="7">
        <v>35174</v>
      </c>
      <c r="B1594">
        <v>14.56</v>
      </c>
      <c r="C1594">
        <v>15.4</v>
      </c>
      <c r="D1594">
        <v>14.3</v>
      </c>
      <c r="E1594">
        <v>15.12</v>
      </c>
    </row>
    <row r="1595" spans="1:5" x14ac:dyDescent="0.25">
      <c r="A1595" s="7">
        <v>35177</v>
      </c>
      <c r="B1595">
        <v>14.76</v>
      </c>
      <c r="C1595">
        <v>15.7</v>
      </c>
      <c r="D1595">
        <v>14.76</v>
      </c>
      <c r="E1595">
        <v>15.38</v>
      </c>
    </row>
    <row r="1596" spans="1:5" x14ac:dyDescent="0.25">
      <c r="A1596" s="7">
        <v>35178</v>
      </c>
      <c r="B1596">
        <v>14.95</v>
      </c>
      <c r="C1596">
        <v>15.46</v>
      </c>
      <c r="D1596">
        <v>14.89</v>
      </c>
      <c r="E1596">
        <v>15.01</v>
      </c>
    </row>
    <row r="1597" spans="1:5" x14ac:dyDescent="0.25">
      <c r="A1597" s="7">
        <v>35179</v>
      </c>
      <c r="B1597">
        <v>14.01</v>
      </c>
      <c r="C1597">
        <v>15.13</v>
      </c>
      <c r="D1597">
        <v>13.99</v>
      </c>
      <c r="E1597">
        <v>14.91</v>
      </c>
    </row>
    <row r="1598" spans="1:5" x14ac:dyDescent="0.25">
      <c r="A1598" s="7">
        <v>35180</v>
      </c>
      <c r="B1598">
        <v>14.69</v>
      </c>
      <c r="C1598">
        <v>15.35</v>
      </c>
      <c r="D1598">
        <v>14.59</v>
      </c>
      <c r="E1598">
        <v>14.72</v>
      </c>
    </row>
    <row r="1599" spans="1:5" x14ac:dyDescent="0.25">
      <c r="A1599" s="7">
        <v>35181</v>
      </c>
      <c r="B1599">
        <v>14.56</v>
      </c>
      <c r="C1599">
        <v>14.93</v>
      </c>
      <c r="D1599">
        <v>14.46</v>
      </c>
      <c r="E1599">
        <v>14.75</v>
      </c>
    </row>
    <row r="1600" spans="1:5" x14ac:dyDescent="0.25">
      <c r="A1600" s="7">
        <v>35184</v>
      </c>
      <c r="B1600">
        <v>15.54</v>
      </c>
      <c r="C1600">
        <v>15.67</v>
      </c>
      <c r="D1600">
        <v>15.35</v>
      </c>
      <c r="E1600">
        <v>15.45</v>
      </c>
    </row>
    <row r="1601" spans="1:5" x14ac:dyDescent="0.25">
      <c r="A1601" s="7">
        <v>35185</v>
      </c>
      <c r="B1601">
        <v>15.75</v>
      </c>
      <c r="C1601">
        <v>16.010000000000002</v>
      </c>
      <c r="D1601">
        <v>15.71</v>
      </c>
      <c r="E1601">
        <v>15.83</v>
      </c>
    </row>
    <row r="1602" spans="1:5" x14ac:dyDescent="0.25">
      <c r="A1602" s="7">
        <v>35186</v>
      </c>
      <c r="B1602">
        <v>15.89</v>
      </c>
      <c r="C1602">
        <v>16.87</v>
      </c>
      <c r="D1602">
        <v>15.75</v>
      </c>
      <c r="E1602">
        <v>16.07</v>
      </c>
    </row>
    <row r="1603" spans="1:5" x14ac:dyDescent="0.25">
      <c r="A1603" s="7">
        <v>35187</v>
      </c>
      <c r="B1603">
        <v>16.75</v>
      </c>
      <c r="C1603">
        <v>18.96</v>
      </c>
      <c r="D1603">
        <v>16.72</v>
      </c>
      <c r="E1603">
        <v>18.62</v>
      </c>
    </row>
    <row r="1604" spans="1:5" x14ac:dyDescent="0.25">
      <c r="A1604" s="7">
        <v>35188</v>
      </c>
      <c r="B1604">
        <v>16.61</v>
      </c>
      <c r="C1604">
        <v>17.39</v>
      </c>
      <c r="D1604">
        <v>15.56</v>
      </c>
      <c r="E1604">
        <v>16.7</v>
      </c>
    </row>
    <row r="1605" spans="1:5" x14ac:dyDescent="0.25">
      <c r="A1605" s="7">
        <v>35191</v>
      </c>
      <c r="B1605">
        <v>16.89</v>
      </c>
      <c r="C1605">
        <v>17.87</v>
      </c>
      <c r="D1605">
        <v>16.72</v>
      </c>
      <c r="E1605">
        <v>16.920000000000002</v>
      </c>
    </row>
    <row r="1606" spans="1:5" x14ac:dyDescent="0.25">
      <c r="A1606" s="7">
        <v>35192</v>
      </c>
      <c r="B1606">
        <v>16.62</v>
      </c>
      <c r="C1606">
        <v>17.239999999999998</v>
      </c>
      <c r="D1606">
        <v>16.52</v>
      </c>
      <c r="E1606">
        <v>16.87</v>
      </c>
    </row>
    <row r="1607" spans="1:5" x14ac:dyDescent="0.25">
      <c r="A1607" s="7">
        <v>35193</v>
      </c>
      <c r="B1607">
        <v>17.2</v>
      </c>
      <c r="C1607">
        <v>18.690000000000001</v>
      </c>
      <c r="D1607">
        <v>15.78</v>
      </c>
      <c r="E1607">
        <v>15.78</v>
      </c>
    </row>
    <row r="1608" spans="1:5" x14ac:dyDescent="0.25">
      <c r="A1608" s="7">
        <v>35194</v>
      </c>
      <c r="B1608">
        <v>15.48</v>
      </c>
      <c r="C1608">
        <v>17.05</v>
      </c>
      <c r="D1608">
        <v>15.38</v>
      </c>
      <c r="E1608">
        <v>16.989999999999998</v>
      </c>
    </row>
    <row r="1609" spans="1:5" x14ac:dyDescent="0.25">
      <c r="A1609" s="7">
        <v>35195</v>
      </c>
      <c r="B1609">
        <v>16.2</v>
      </c>
      <c r="C1609">
        <v>16.32</v>
      </c>
      <c r="D1609">
        <v>15.3</v>
      </c>
      <c r="E1609">
        <v>15.61</v>
      </c>
    </row>
    <row r="1610" spans="1:5" x14ac:dyDescent="0.25">
      <c r="A1610" s="7">
        <v>35198</v>
      </c>
      <c r="B1610">
        <v>16.260000000000002</v>
      </c>
      <c r="C1610">
        <v>16.260000000000002</v>
      </c>
      <c r="D1610">
        <v>14.88</v>
      </c>
      <c r="E1610">
        <v>15.16</v>
      </c>
    </row>
    <row r="1611" spans="1:5" x14ac:dyDescent="0.25">
      <c r="A1611" s="7">
        <v>35199</v>
      </c>
      <c r="B1611">
        <v>15.01</v>
      </c>
      <c r="C1611">
        <v>15.18</v>
      </c>
      <c r="D1611">
        <v>14.66</v>
      </c>
      <c r="E1611">
        <v>14.9</v>
      </c>
    </row>
    <row r="1612" spans="1:5" x14ac:dyDescent="0.25">
      <c r="A1612" s="7">
        <v>35200</v>
      </c>
      <c r="B1612">
        <v>14.57</v>
      </c>
      <c r="C1612">
        <v>15.83</v>
      </c>
      <c r="D1612">
        <v>14.57</v>
      </c>
      <c r="E1612">
        <v>15.59</v>
      </c>
    </row>
    <row r="1613" spans="1:5" x14ac:dyDescent="0.25">
      <c r="A1613" s="7">
        <v>35201</v>
      </c>
      <c r="B1613">
        <v>16.010000000000002</v>
      </c>
      <c r="C1613">
        <v>16.010000000000002</v>
      </c>
      <c r="D1613">
        <v>15.53</v>
      </c>
      <c r="E1613">
        <v>15.71</v>
      </c>
    </row>
    <row r="1614" spans="1:5" x14ac:dyDescent="0.25">
      <c r="A1614" s="7">
        <v>35202</v>
      </c>
      <c r="B1614">
        <v>14.74</v>
      </c>
      <c r="C1614">
        <v>15.2</v>
      </c>
      <c r="D1614">
        <v>14.56</v>
      </c>
      <c r="E1614">
        <v>15.13</v>
      </c>
    </row>
    <row r="1615" spans="1:5" x14ac:dyDescent="0.25">
      <c r="A1615" s="7">
        <v>35205</v>
      </c>
      <c r="B1615">
        <v>15.05</v>
      </c>
      <c r="C1615">
        <v>16.36</v>
      </c>
      <c r="D1615">
        <v>14.89</v>
      </c>
      <c r="E1615">
        <v>15.8</v>
      </c>
    </row>
    <row r="1616" spans="1:5" x14ac:dyDescent="0.25">
      <c r="A1616" s="7">
        <v>35206</v>
      </c>
      <c r="B1616">
        <v>15.66</v>
      </c>
      <c r="C1616">
        <v>16.37</v>
      </c>
      <c r="D1616">
        <v>15.59</v>
      </c>
      <c r="E1616">
        <v>16</v>
      </c>
    </row>
    <row r="1617" spans="1:5" x14ac:dyDescent="0.25">
      <c r="A1617" s="7">
        <v>35207</v>
      </c>
      <c r="B1617">
        <v>16</v>
      </c>
      <c r="C1617">
        <v>16.100000000000001</v>
      </c>
      <c r="D1617">
        <v>15.46</v>
      </c>
      <c r="E1617">
        <v>15.5</v>
      </c>
    </row>
    <row r="1618" spans="1:5" x14ac:dyDescent="0.25">
      <c r="A1618" s="7">
        <v>35208</v>
      </c>
      <c r="B1618">
        <v>15.79</v>
      </c>
      <c r="C1618">
        <v>16.41</v>
      </c>
      <c r="D1618">
        <v>15.73</v>
      </c>
      <c r="E1618">
        <v>16.170000000000002</v>
      </c>
    </row>
    <row r="1619" spans="1:5" x14ac:dyDescent="0.25">
      <c r="A1619" s="7">
        <v>35209</v>
      </c>
      <c r="B1619">
        <v>15.58</v>
      </c>
      <c r="C1619">
        <v>15.76</v>
      </c>
      <c r="D1619">
        <v>15.44</v>
      </c>
      <c r="E1619">
        <v>15.54</v>
      </c>
    </row>
    <row r="1620" spans="1:5" x14ac:dyDescent="0.25">
      <c r="A1620" s="7">
        <v>35213</v>
      </c>
      <c r="B1620">
        <v>16.100000000000001</v>
      </c>
      <c r="C1620">
        <v>16.97</v>
      </c>
      <c r="D1620">
        <v>16.04</v>
      </c>
      <c r="E1620">
        <v>16.920000000000002</v>
      </c>
    </row>
    <row r="1621" spans="1:5" x14ac:dyDescent="0.25">
      <c r="A1621" s="7">
        <v>35214</v>
      </c>
      <c r="B1621">
        <v>16.97</v>
      </c>
      <c r="C1621">
        <v>17.75</v>
      </c>
      <c r="D1621">
        <v>16.75</v>
      </c>
      <c r="E1621">
        <v>17.149999999999999</v>
      </c>
    </row>
    <row r="1622" spans="1:5" x14ac:dyDescent="0.25">
      <c r="A1622" s="7">
        <v>35215</v>
      </c>
      <c r="B1622">
        <v>17.059999999999999</v>
      </c>
      <c r="C1622">
        <v>17.14</v>
      </c>
      <c r="D1622">
        <v>16.010000000000002</v>
      </c>
      <c r="E1622">
        <v>16.02</v>
      </c>
    </row>
    <row r="1623" spans="1:5" x14ac:dyDescent="0.25">
      <c r="A1623" s="7">
        <v>35216</v>
      </c>
      <c r="B1623">
        <v>15.74</v>
      </c>
      <c r="C1623">
        <v>16.29</v>
      </c>
      <c r="D1623">
        <v>15.5</v>
      </c>
      <c r="E1623">
        <v>16.07</v>
      </c>
    </row>
    <row r="1624" spans="1:5" x14ac:dyDescent="0.25">
      <c r="A1624" s="7">
        <v>35219</v>
      </c>
      <c r="B1624">
        <v>16.8</v>
      </c>
      <c r="C1624">
        <v>17.03</v>
      </c>
      <c r="D1624">
        <v>16.579999999999998</v>
      </c>
      <c r="E1624">
        <v>16.86</v>
      </c>
    </row>
    <row r="1625" spans="1:5" x14ac:dyDescent="0.25">
      <c r="A1625" s="7">
        <v>35220</v>
      </c>
      <c r="B1625">
        <v>16.350000000000001</v>
      </c>
      <c r="C1625">
        <v>16.39</v>
      </c>
      <c r="D1625">
        <v>16.12</v>
      </c>
      <c r="E1625">
        <v>16.18</v>
      </c>
    </row>
    <row r="1626" spans="1:5" x14ac:dyDescent="0.25">
      <c r="A1626" s="7">
        <v>35221</v>
      </c>
      <c r="B1626">
        <v>16.04</v>
      </c>
      <c r="C1626">
        <v>16.45</v>
      </c>
      <c r="D1626">
        <v>15.93</v>
      </c>
      <c r="E1626">
        <v>16.04</v>
      </c>
    </row>
    <row r="1627" spans="1:5" x14ac:dyDescent="0.25">
      <c r="A1627" s="7">
        <v>35222</v>
      </c>
      <c r="B1627">
        <v>16.34</v>
      </c>
      <c r="C1627">
        <v>16.86</v>
      </c>
      <c r="D1627">
        <v>16.329999999999998</v>
      </c>
      <c r="E1627">
        <v>16.84</v>
      </c>
    </row>
    <row r="1628" spans="1:5" x14ac:dyDescent="0.25">
      <c r="A1628" s="7">
        <v>35223</v>
      </c>
      <c r="B1628">
        <v>17.670000000000002</v>
      </c>
      <c r="C1628">
        <v>17.690000000000001</v>
      </c>
      <c r="D1628">
        <v>16.100000000000001</v>
      </c>
      <c r="E1628">
        <v>16.100000000000001</v>
      </c>
    </row>
    <row r="1629" spans="1:5" x14ac:dyDescent="0.25">
      <c r="A1629" s="7">
        <v>35226</v>
      </c>
      <c r="B1629">
        <v>16.57</v>
      </c>
      <c r="C1629">
        <v>17.16</v>
      </c>
      <c r="D1629">
        <v>16.55</v>
      </c>
      <c r="E1629">
        <v>16.78</v>
      </c>
    </row>
    <row r="1630" spans="1:5" x14ac:dyDescent="0.25">
      <c r="A1630" s="7">
        <v>35227</v>
      </c>
      <c r="B1630">
        <v>16.38</v>
      </c>
      <c r="C1630">
        <v>16.82</v>
      </c>
      <c r="D1630">
        <v>16</v>
      </c>
      <c r="E1630">
        <v>16.68</v>
      </c>
    </row>
    <row r="1631" spans="1:5" x14ac:dyDescent="0.25">
      <c r="A1631" s="7">
        <v>35228</v>
      </c>
      <c r="B1631">
        <v>16.47</v>
      </c>
      <c r="C1631">
        <v>17.2</v>
      </c>
      <c r="D1631">
        <v>16.350000000000001</v>
      </c>
      <c r="E1631">
        <v>17</v>
      </c>
    </row>
    <row r="1632" spans="1:5" x14ac:dyDescent="0.25">
      <c r="A1632" s="7">
        <v>35229</v>
      </c>
      <c r="B1632">
        <v>16.82</v>
      </c>
      <c r="C1632">
        <v>17.670000000000002</v>
      </c>
      <c r="D1632">
        <v>16.8</v>
      </c>
      <c r="E1632">
        <v>17.12</v>
      </c>
    </row>
    <row r="1633" spans="1:5" x14ac:dyDescent="0.25">
      <c r="A1633" s="7">
        <v>35230</v>
      </c>
      <c r="B1633">
        <v>17.100000000000001</v>
      </c>
      <c r="C1633">
        <v>18.88</v>
      </c>
      <c r="D1633">
        <v>16.7</v>
      </c>
      <c r="E1633">
        <v>18.64</v>
      </c>
    </row>
    <row r="1634" spans="1:5" x14ac:dyDescent="0.25">
      <c r="A1634" s="7">
        <v>35233</v>
      </c>
      <c r="B1634">
        <v>17.27</v>
      </c>
      <c r="C1634">
        <v>17.899999999999999</v>
      </c>
      <c r="D1634">
        <v>17.11</v>
      </c>
      <c r="E1634">
        <v>17.46</v>
      </c>
    </row>
    <row r="1635" spans="1:5" x14ac:dyDescent="0.25">
      <c r="A1635" s="7">
        <v>35234</v>
      </c>
      <c r="B1635">
        <v>16.690000000000001</v>
      </c>
      <c r="C1635">
        <v>17.47</v>
      </c>
      <c r="D1635">
        <v>16.64</v>
      </c>
      <c r="E1635">
        <v>17.45</v>
      </c>
    </row>
    <row r="1636" spans="1:5" x14ac:dyDescent="0.25">
      <c r="A1636" s="7">
        <v>35235</v>
      </c>
      <c r="B1636">
        <v>17.55</v>
      </c>
      <c r="C1636">
        <v>17.71</v>
      </c>
      <c r="D1636">
        <v>17.18</v>
      </c>
      <c r="E1636">
        <v>17.54</v>
      </c>
    </row>
    <row r="1637" spans="1:5" x14ac:dyDescent="0.25">
      <c r="A1637" s="7">
        <v>35236</v>
      </c>
      <c r="B1637">
        <v>17.079999999999998</v>
      </c>
      <c r="C1637">
        <v>17.309999999999999</v>
      </c>
      <c r="D1637">
        <v>16.73</v>
      </c>
      <c r="E1637">
        <v>16.97</v>
      </c>
    </row>
    <row r="1638" spans="1:5" x14ac:dyDescent="0.25">
      <c r="A1638" s="7">
        <v>35237</v>
      </c>
      <c r="B1638">
        <v>14.9</v>
      </c>
      <c r="C1638">
        <v>16.12</v>
      </c>
      <c r="D1638">
        <v>14.53</v>
      </c>
      <c r="E1638">
        <v>15.8</v>
      </c>
    </row>
    <row r="1639" spans="1:5" x14ac:dyDescent="0.25">
      <c r="A1639" s="7">
        <v>35240</v>
      </c>
      <c r="B1639">
        <v>16.079999999999998</v>
      </c>
      <c r="C1639">
        <v>16.38</v>
      </c>
      <c r="D1639">
        <v>15.75</v>
      </c>
      <c r="E1639">
        <v>15.91</v>
      </c>
    </row>
    <row r="1640" spans="1:5" x14ac:dyDescent="0.25">
      <c r="A1640" s="7">
        <v>35241</v>
      </c>
      <c r="B1640">
        <v>15.5</v>
      </c>
      <c r="C1640">
        <v>15.85</v>
      </c>
      <c r="D1640">
        <v>15.39</v>
      </c>
      <c r="E1640">
        <v>15.43</v>
      </c>
    </row>
    <row r="1641" spans="1:5" x14ac:dyDescent="0.25">
      <c r="A1641" s="7">
        <v>35242</v>
      </c>
      <c r="B1641">
        <v>15.07</v>
      </c>
      <c r="C1641">
        <v>15.57</v>
      </c>
      <c r="D1641">
        <v>14.95</v>
      </c>
      <c r="E1641">
        <v>15.23</v>
      </c>
    </row>
    <row r="1642" spans="1:5" x14ac:dyDescent="0.25">
      <c r="A1642" s="7">
        <v>35243</v>
      </c>
      <c r="B1642">
        <v>15.08</v>
      </c>
      <c r="C1642">
        <v>15.1</v>
      </c>
      <c r="D1642">
        <v>14.15</v>
      </c>
      <c r="E1642">
        <v>14.19</v>
      </c>
    </row>
    <row r="1643" spans="1:5" x14ac:dyDescent="0.25">
      <c r="A1643" s="7">
        <v>35244</v>
      </c>
      <c r="B1643">
        <v>13.92</v>
      </c>
      <c r="C1643">
        <v>13.92</v>
      </c>
      <c r="D1643">
        <v>13.55</v>
      </c>
      <c r="E1643">
        <v>13.68</v>
      </c>
    </row>
    <row r="1644" spans="1:5" x14ac:dyDescent="0.25">
      <c r="A1644" s="7">
        <v>35247</v>
      </c>
      <c r="B1644">
        <v>13.83</v>
      </c>
      <c r="C1644">
        <v>14.08</v>
      </c>
      <c r="D1644">
        <v>13.75</v>
      </c>
      <c r="E1644">
        <v>13.78</v>
      </c>
    </row>
    <row r="1645" spans="1:5" x14ac:dyDescent="0.25">
      <c r="A1645" s="7">
        <v>35248</v>
      </c>
      <c r="B1645">
        <v>13.93</v>
      </c>
      <c r="C1645">
        <v>14.45</v>
      </c>
      <c r="D1645">
        <v>13.92</v>
      </c>
      <c r="E1645">
        <v>14.19</v>
      </c>
    </row>
    <row r="1646" spans="1:5" x14ac:dyDescent="0.25">
      <c r="A1646" s="7">
        <v>35249</v>
      </c>
      <c r="B1646">
        <v>13.88</v>
      </c>
      <c r="C1646">
        <v>14.66</v>
      </c>
      <c r="D1646">
        <v>13.8</v>
      </c>
      <c r="E1646">
        <v>14.21</v>
      </c>
    </row>
    <row r="1647" spans="1:5" x14ac:dyDescent="0.25">
      <c r="A1647" s="7">
        <v>35251</v>
      </c>
      <c r="B1647">
        <v>16.25</v>
      </c>
      <c r="C1647">
        <v>16.84</v>
      </c>
      <c r="D1647">
        <v>14.92</v>
      </c>
      <c r="E1647">
        <v>16.09</v>
      </c>
    </row>
    <row r="1648" spans="1:5" x14ac:dyDescent="0.25">
      <c r="A1648" s="7">
        <v>35254</v>
      </c>
      <c r="B1648">
        <v>16.68</v>
      </c>
      <c r="C1648">
        <v>16.829999999999998</v>
      </c>
      <c r="D1648">
        <v>15.93</v>
      </c>
      <c r="E1648">
        <v>16.420000000000002</v>
      </c>
    </row>
    <row r="1649" spans="1:5" x14ac:dyDescent="0.25">
      <c r="A1649" s="7">
        <v>35255</v>
      </c>
      <c r="B1649">
        <v>16.02</v>
      </c>
      <c r="C1649">
        <v>16.02</v>
      </c>
      <c r="D1649">
        <v>15.43</v>
      </c>
      <c r="E1649">
        <v>15.49</v>
      </c>
    </row>
    <row r="1650" spans="1:5" x14ac:dyDescent="0.25">
      <c r="A1650" s="7">
        <v>35256</v>
      </c>
      <c r="B1650">
        <v>16.059999999999999</v>
      </c>
      <c r="C1650">
        <v>16.47</v>
      </c>
      <c r="D1650">
        <v>15.51</v>
      </c>
      <c r="E1650">
        <v>15.51</v>
      </c>
    </row>
    <row r="1651" spans="1:5" x14ac:dyDescent="0.25">
      <c r="A1651" s="7">
        <v>35257</v>
      </c>
      <c r="B1651">
        <v>15.81</v>
      </c>
      <c r="C1651">
        <v>19.2</v>
      </c>
      <c r="D1651">
        <v>15.76</v>
      </c>
      <c r="E1651">
        <v>17.809999999999999</v>
      </c>
    </row>
    <row r="1652" spans="1:5" x14ac:dyDescent="0.25">
      <c r="A1652" s="7">
        <v>35258</v>
      </c>
      <c r="B1652">
        <v>16.989999999999998</v>
      </c>
      <c r="C1652">
        <v>17.5</v>
      </c>
      <c r="D1652">
        <v>16.79</v>
      </c>
      <c r="E1652">
        <v>17.09</v>
      </c>
    </row>
    <row r="1653" spans="1:5" x14ac:dyDescent="0.25">
      <c r="A1653" s="7">
        <v>35261</v>
      </c>
      <c r="B1653">
        <v>17.14</v>
      </c>
      <c r="C1653">
        <v>20.11</v>
      </c>
      <c r="D1653">
        <v>17.13</v>
      </c>
      <c r="E1653">
        <v>20.11</v>
      </c>
    </row>
    <row r="1654" spans="1:5" x14ac:dyDescent="0.25">
      <c r="A1654" s="7">
        <v>35262</v>
      </c>
      <c r="B1654">
        <v>20.28</v>
      </c>
      <c r="C1654">
        <v>27.05</v>
      </c>
      <c r="D1654">
        <v>19.48</v>
      </c>
      <c r="E1654">
        <v>20.100000000000001</v>
      </c>
    </row>
    <row r="1655" spans="1:5" x14ac:dyDescent="0.25">
      <c r="A1655" s="7">
        <v>35263</v>
      </c>
      <c r="B1655">
        <v>19.38</v>
      </c>
      <c r="C1655">
        <v>20.34</v>
      </c>
      <c r="D1655">
        <v>19.12</v>
      </c>
      <c r="E1655">
        <v>19.22</v>
      </c>
    </row>
    <row r="1656" spans="1:5" x14ac:dyDescent="0.25">
      <c r="A1656" s="7">
        <v>35264</v>
      </c>
      <c r="B1656">
        <v>18.78</v>
      </c>
      <c r="C1656">
        <v>19.57</v>
      </c>
      <c r="D1656">
        <v>17.920000000000002</v>
      </c>
      <c r="E1656">
        <v>17.93</v>
      </c>
    </row>
    <row r="1657" spans="1:5" x14ac:dyDescent="0.25">
      <c r="A1657" s="7">
        <v>35265</v>
      </c>
      <c r="B1657">
        <v>16.739999999999998</v>
      </c>
      <c r="C1657">
        <v>17.86</v>
      </c>
      <c r="D1657">
        <v>16.73</v>
      </c>
      <c r="E1657">
        <v>17.260000000000002</v>
      </c>
    </row>
    <row r="1658" spans="1:5" x14ac:dyDescent="0.25">
      <c r="A1658" s="7">
        <v>35268</v>
      </c>
      <c r="B1658">
        <v>19.3</v>
      </c>
      <c r="C1658">
        <v>21.31</v>
      </c>
      <c r="D1658">
        <v>19.3</v>
      </c>
      <c r="E1658">
        <v>20.41</v>
      </c>
    </row>
    <row r="1659" spans="1:5" x14ac:dyDescent="0.25">
      <c r="A1659" s="7">
        <v>35269</v>
      </c>
      <c r="B1659">
        <v>19.3</v>
      </c>
      <c r="C1659">
        <v>21.8</v>
      </c>
      <c r="D1659">
        <v>19.28</v>
      </c>
      <c r="E1659">
        <v>21.55</v>
      </c>
    </row>
    <row r="1660" spans="1:5" x14ac:dyDescent="0.25">
      <c r="A1660" s="7">
        <v>35270</v>
      </c>
      <c r="B1660">
        <v>23.9</v>
      </c>
      <c r="C1660">
        <v>24.19</v>
      </c>
      <c r="D1660">
        <v>21.43</v>
      </c>
      <c r="E1660">
        <v>21.44</v>
      </c>
    </row>
    <row r="1661" spans="1:5" x14ac:dyDescent="0.25">
      <c r="A1661" s="7">
        <v>35271</v>
      </c>
      <c r="B1661">
        <v>19.59</v>
      </c>
      <c r="C1661">
        <v>19.690000000000001</v>
      </c>
      <c r="D1661">
        <v>18.61</v>
      </c>
      <c r="E1661">
        <v>19.39</v>
      </c>
    </row>
    <row r="1662" spans="1:5" x14ac:dyDescent="0.25">
      <c r="A1662" s="7">
        <v>35272</v>
      </c>
      <c r="B1662">
        <v>18.690000000000001</v>
      </c>
      <c r="C1662">
        <v>18.8</v>
      </c>
      <c r="D1662">
        <v>17.350000000000001</v>
      </c>
      <c r="E1662">
        <v>17.45</v>
      </c>
    </row>
    <row r="1663" spans="1:5" x14ac:dyDescent="0.25">
      <c r="A1663" s="7">
        <v>35275</v>
      </c>
      <c r="B1663">
        <v>18.559999999999999</v>
      </c>
      <c r="C1663">
        <v>20.51</v>
      </c>
      <c r="D1663">
        <v>18.440000000000001</v>
      </c>
      <c r="E1663">
        <v>20.09</v>
      </c>
    </row>
    <row r="1664" spans="1:5" x14ac:dyDescent="0.25">
      <c r="A1664" s="7">
        <v>35276</v>
      </c>
      <c r="B1664">
        <v>19.829999999999998</v>
      </c>
      <c r="C1664">
        <v>21.57</v>
      </c>
      <c r="D1664">
        <v>19.829999999999998</v>
      </c>
      <c r="E1664">
        <v>20.53</v>
      </c>
    </row>
    <row r="1665" spans="1:5" x14ac:dyDescent="0.25">
      <c r="A1665" s="7">
        <v>35277</v>
      </c>
      <c r="B1665">
        <v>19.88</v>
      </c>
      <c r="C1665">
        <v>20.2</v>
      </c>
      <c r="D1665">
        <v>19.27</v>
      </c>
      <c r="E1665">
        <v>19.46</v>
      </c>
    </row>
    <row r="1666" spans="1:5" x14ac:dyDescent="0.25">
      <c r="A1666" s="7">
        <v>35278</v>
      </c>
      <c r="B1666">
        <v>19.39</v>
      </c>
      <c r="C1666">
        <v>19.39</v>
      </c>
      <c r="D1666">
        <v>18.23</v>
      </c>
      <c r="E1666">
        <v>18.760000000000002</v>
      </c>
    </row>
    <row r="1667" spans="1:5" x14ac:dyDescent="0.25">
      <c r="A1667" s="7">
        <v>35279</v>
      </c>
      <c r="B1667">
        <v>16.38</v>
      </c>
      <c r="C1667">
        <v>17.489999999999998</v>
      </c>
      <c r="D1667">
        <v>16.16</v>
      </c>
      <c r="E1667">
        <v>16.190000000000001</v>
      </c>
    </row>
    <row r="1668" spans="1:5" x14ac:dyDescent="0.25">
      <c r="A1668" s="7">
        <v>35282</v>
      </c>
      <c r="B1668">
        <v>17.12</v>
      </c>
      <c r="C1668">
        <v>17.54</v>
      </c>
      <c r="D1668">
        <v>16.84</v>
      </c>
      <c r="E1668">
        <v>17.36</v>
      </c>
    </row>
    <row r="1669" spans="1:5" x14ac:dyDescent="0.25">
      <c r="A1669" s="7">
        <v>35283</v>
      </c>
      <c r="B1669">
        <v>17.75</v>
      </c>
      <c r="C1669">
        <v>17.88</v>
      </c>
      <c r="D1669">
        <v>16.93</v>
      </c>
      <c r="E1669">
        <v>16.93</v>
      </c>
    </row>
    <row r="1670" spans="1:5" x14ac:dyDescent="0.25">
      <c r="A1670" s="7">
        <v>35284</v>
      </c>
      <c r="B1670">
        <v>16.88</v>
      </c>
      <c r="C1670">
        <v>17.170000000000002</v>
      </c>
      <c r="D1670">
        <v>16.22</v>
      </c>
      <c r="E1670">
        <v>16.239999999999998</v>
      </c>
    </row>
    <row r="1671" spans="1:5" x14ac:dyDescent="0.25">
      <c r="A1671" s="7">
        <v>35285</v>
      </c>
      <c r="B1671">
        <v>16.28</v>
      </c>
      <c r="C1671">
        <v>16.579999999999998</v>
      </c>
      <c r="D1671">
        <v>15.97</v>
      </c>
      <c r="E1671">
        <v>16.04</v>
      </c>
    </row>
    <row r="1672" spans="1:5" x14ac:dyDescent="0.25">
      <c r="A1672" s="7">
        <v>35286</v>
      </c>
      <c r="B1672">
        <v>16.010000000000002</v>
      </c>
      <c r="C1672">
        <v>16.53</v>
      </c>
      <c r="D1672">
        <v>15.25</v>
      </c>
      <c r="E1672">
        <v>15.77</v>
      </c>
    </row>
    <row r="1673" spans="1:5" x14ac:dyDescent="0.25">
      <c r="A1673" s="7">
        <v>35289</v>
      </c>
      <c r="B1673">
        <v>16.14</v>
      </c>
      <c r="C1673">
        <v>16.5</v>
      </c>
      <c r="D1673">
        <v>15.45</v>
      </c>
      <c r="E1673">
        <v>15.57</v>
      </c>
    </row>
    <row r="1674" spans="1:5" x14ac:dyDescent="0.25">
      <c r="A1674" s="7">
        <v>35290</v>
      </c>
      <c r="B1674">
        <v>16.29</v>
      </c>
      <c r="C1674">
        <v>17</v>
      </c>
      <c r="D1674">
        <v>15.71</v>
      </c>
      <c r="E1674">
        <v>16.41</v>
      </c>
    </row>
    <row r="1675" spans="1:5" x14ac:dyDescent="0.25">
      <c r="A1675" s="7">
        <v>35291</v>
      </c>
      <c r="B1675">
        <v>16.53</v>
      </c>
      <c r="C1675">
        <v>16.61</v>
      </c>
      <c r="D1675">
        <v>15.84</v>
      </c>
      <c r="E1675">
        <v>15.96</v>
      </c>
    </row>
    <row r="1676" spans="1:5" x14ac:dyDescent="0.25">
      <c r="A1676" s="7">
        <v>35292</v>
      </c>
      <c r="B1676">
        <v>16.09</v>
      </c>
      <c r="C1676">
        <v>16.09</v>
      </c>
      <c r="D1676">
        <v>15.29</v>
      </c>
      <c r="E1676">
        <v>15.46</v>
      </c>
    </row>
    <row r="1677" spans="1:5" x14ac:dyDescent="0.25">
      <c r="A1677" s="7">
        <v>35293</v>
      </c>
      <c r="B1677">
        <v>15</v>
      </c>
      <c r="C1677">
        <v>15.73</v>
      </c>
      <c r="D1677">
        <v>14.57</v>
      </c>
      <c r="E1677">
        <v>14.81</v>
      </c>
    </row>
    <row r="1678" spans="1:5" x14ac:dyDescent="0.25">
      <c r="A1678" s="7">
        <v>35296</v>
      </c>
      <c r="B1678">
        <v>15.27</v>
      </c>
      <c r="C1678">
        <v>15.49</v>
      </c>
      <c r="D1678">
        <v>15.22</v>
      </c>
      <c r="E1678">
        <v>15.27</v>
      </c>
    </row>
    <row r="1679" spans="1:5" x14ac:dyDescent="0.25">
      <c r="A1679" s="7">
        <v>35297</v>
      </c>
      <c r="B1679">
        <v>15.19</v>
      </c>
      <c r="C1679">
        <v>15.54</v>
      </c>
      <c r="D1679">
        <v>14.73</v>
      </c>
      <c r="E1679">
        <v>14.73</v>
      </c>
    </row>
    <row r="1680" spans="1:5" x14ac:dyDescent="0.25">
      <c r="A1680" s="7">
        <v>35298</v>
      </c>
      <c r="B1680">
        <v>14.91</v>
      </c>
      <c r="C1680">
        <v>15.1</v>
      </c>
      <c r="D1680">
        <v>14.51</v>
      </c>
      <c r="E1680">
        <v>14.52</v>
      </c>
    </row>
    <row r="1681" spans="1:5" x14ac:dyDescent="0.25">
      <c r="A1681" s="7">
        <v>35299</v>
      </c>
      <c r="B1681">
        <v>13.9</v>
      </c>
      <c r="C1681">
        <v>13.91</v>
      </c>
      <c r="D1681">
        <v>13.22</v>
      </c>
      <c r="E1681">
        <v>13.71</v>
      </c>
    </row>
    <row r="1682" spans="1:5" x14ac:dyDescent="0.25">
      <c r="A1682" s="7">
        <v>35300</v>
      </c>
      <c r="B1682">
        <v>13.71</v>
      </c>
      <c r="C1682">
        <v>15.08</v>
      </c>
      <c r="D1682">
        <v>13.67</v>
      </c>
      <c r="E1682">
        <v>14.18</v>
      </c>
    </row>
    <row r="1683" spans="1:5" x14ac:dyDescent="0.25">
      <c r="A1683" s="7">
        <v>35303</v>
      </c>
      <c r="B1683">
        <v>14.74</v>
      </c>
      <c r="C1683">
        <v>15.66</v>
      </c>
      <c r="D1683">
        <v>14.7</v>
      </c>
      <c r="E1683">
        <v>15.38</v>
      </c>
    </row>
    <row r="1684" spans="1:5" x14ac:dyDescent="0.25">
      <c r="A1684" s="7">
        <v>35304</v>
      </c>
      <c r="B1684">
        <v>14.57</v>
      </c>
      <c r="C1684">
        <v>15.62</v>
      </c>
      <c r="D1684">
        <v>14.54</v>
      </c>
      <c r="E1684">
        <v>15.11</v>
      </c>
    </row>
    <row r="1685" spans="1:5" x14ac:dyDescent="0.25">
      <c r="A1685" s="7">
        <v>35305</v>
      </c>
      <c r="B1685">
        <v>14.88</v>
      </c>
      <c r="C1685">
        <v>15.98</v>
      </c>
      <c r="D1685">
        <v>14.84</v>
      </c>
      <c r="E1685">
        <v>15.1</v>
      </c>
    </row>
    <row r="1686" spans="1:5" x14ac:dyDescent="0.25">
      <c r="A1686" s="7">
        <v>35306</v>
      </c>
      <c r="B1686">
        <v>15.43</v>
      </c>
      <c r="C1686">
        <v>16.690000000000001</v>
      </c>
      <c r="D1686">
        <v>15.43</v>
      </c>
      <c r="E1686">
        <v>16.22</v>
      </c>
    </row>
    <row r="1687" spans="1:5" x14ac:dyDescent="0.25">
      <c r="A1687" s="7">
        <v>35307</v>
      </c>
      <c r="B1687">
        <v>16.09</v>
      </c>
      <c r="C1687">
        <v>17.25</v>
      </c>
      <c r="D1687">
        <v>16.09</v>
      </c>
      <c r="E1687">
        <v>17.010000000000002</v>
      </c>
    </row>
    <row r="1688" spans="1:5" x14ac:dyDescent="0.25">
      <c r="A1688" s="7">
        <v>35311</v>
      </c>
      <c r="B1688">
        <v>19.78</v>
      </c>
      <c r="C1688">
        <v>19.78</v>
      </c>
      <c r="D1688">
        <v>18.27</v>
      </c>
      <c r="E1688">
        <v>18.47</v>
      </c>
    </row>
    <row r="1689" spans="1:5" x14ac:dyDescent="0.25">
      <c r="A1689" s="7">
        <v>35312</v>
      </c>
      <c r="B1689">
        <v>18.61</v>
      </c>
      <c r="C1689">
        <v>19.07</v>
      </c>
      <c r="D1689">
        <v>18.55</v>
      </c>
      <c r="E1689">
        <v>18.64</v>
      </c>
    </row>
    <row r="1690" spans="1:5" x14ac:dyDescent="0.25">
      <c r="A1690" s="7">
        <v>35313</v>
      </c>
      <c r="B1690">
        <v>19.07</v>
      </c>
      <c r="C1690">
        <v>20.53</v>
      </c>
      <c r="D1690">
        <v>18.96</v>
      </c>
      <c r="E1690">
        <v>20.51</v>
      </c>
    </row>
    <row r="1691" spans="1:5" x14ac:dyDescent="0.25">
      <c r="A1691" s="7">
        <v>35314</v>
      </c>
      <c r="B1691">
        <v>18.149999999999999</v>
      </c>
      <c r="C1691">
        <v>18.190000000000001</v>
      </c>
      <c r="D1691">
        <v>16.84</v>
      </c>
      <c r="E1691">
        <v>17.100000000000001</v>
      </c>
    </row>
    <row r="1692" spans="1:5" x14ac:dyDescent="0.25">
      <c r="A1692" s="7">
        <v>35317</v>
      </c>
      <c r="B1692">
        <v>17.100000000000001</v>
      </c>
      <c r="C1692">
        <v>17.13</v>
      </c>
      <c r="D1692">
        <v>16.29</v>
      </c>
      <c r="E1692">
        <v>16.36</v>
      </c>
    </row>
    <row r="1693" spans="1:5" x14ac:dyDescent="0.25">
      <c r="A1693" s="7">
        <v>35318</v>
      </c>
      <c r="B1693">
        <v>16.420000000000002</v>
      </c>
      <c r="C1693">
        <v>16.8</v>
      </c>
      <c r="D1693">
        <v>16.25</v>
      </c>
      <c r="E1693">
        <v>16.25</v>
      </c>
    </row>
    <row r="1694" spans="1:5" x14ac:dyDescent="0.25">
      <c r="A1694" s="7">
        <v>35319</v>
      </c>
      <c r="B1694">
        <v>16.559999999999999</v>
      </c>
      <c r="C1694">
        <v>16.559999999999999</v>
      </c>
      <c r="D1694">
        <v>15.91</v>
      </c>
      <c r="E1694">
        <v>16.059999999999999</v>
      </c>
    </row>
    <row r="1695" spans="1:5" x14ac:dyDescent="0.25">
      <c r="A1695" s="7">
        <v>35320</v>
      </c>
      <c r="B1695">
        <v>15.36</v>
      </c>
      <c r="C1695">
        <v>16.09</v>
      </c>
      <c r="D1695">
        <v>15.36</v>
      </c>
      <c r="E1695">
        <v>15.97</v>
      </c>
    </row>
    <row r="1696" spans="1:5" x14ac:dyDescent="0.25">
      <c r="A1696" s="7">
        <v>35321</v>
      </c>
      <c r="B1696">
        <v>15.51</v>
      </c>
      <c r="C1696">
        <v>15.89</v>
      </c>
      <c r="D1696">
        <v>15.15</v>
      </c>
      <c r="E1696">
        <v>15.2</v>
      </c>
    </row>
    <row r="1697" spans="1:5" x14ac:dyDescent="0.25">
      <c r="A1697" s="7">
        <v>35324</v>
      </c>
      <c r="B1697">
        <v>15.4</v>
      </c>
      <c r="C1697">
        <v>15.96</v>
      </c>
      <c r="D1697">
        <v>15.24</v>
      </c>
      <c r="E1697">
        <v>15.43</v>
      </c>
    </row>
    <row r="1698" spans="1:5" x14ac:dyDescent="0.25">
      <c r="A1698" s="7">
        <v>35325</v>
      </c>
      <c r="B1698">
        <v>15.86</v>
      </c>
      <c r="C1698">
        <v>16.22</v>
      </c>
      <c r="D1698">
        <v>15.56</v>
      </c>
      <c r="E1698">
        <v>15.74</v>
      </c>
    </row>
    <row r="1699" spans="1:5" x14ac:dyDescent="0.25">
      <c r="A1699" s="7">
        <v>35326</v>
      </c>
      <c r="B1699">
        <v>16.27</v>
      </c>
      <c r="C1699">
        <v>16.46</v>
      </c>
      <c r="D1699">
        <v>15.76</v>
      </c>
      <c r="E1699">
        <v>15.86</v>
      </c>
    </row>
    <row r="1700" spans="1:5" x14ac:dyDescent="0.25">
      <c r="A1700" s="7">
        <v>35327</v>
      </c>
      <c r="B1700">
        <v>16.09</v>
      </c>
      <c r="C1700">
        <v>16.489999999999998</v>
      </c>
      <c r="D1700">
        <v>15.93</v>
      </c>
      <c r="E1700">
        <v>16.03</v>
      </c>
    </row>
    <row r="1701" spans="1:5" x14ac:dyDescent="0.25">
      <c r="A1701" s="7">
        <v>35328</v>
      </c>
      <c r="B1701">
        <v>14.57</v>
      </c>
      <c r="C1701">
        <v>16.18</v>
      </c>
      <c r="D1701">
        <v>14.55</v>
      </c>
      <c r="E1701">
        <v>15.65</v>
      </c>
    </row>
    <row r="1702" spans="1:5" x14ac:dyDescent="0.25">
      <c r="A1702" s="7">
        <v>35331</v>
      </c>
      <c r="B1702">
        <v>16.329999999999998</v>
      </c>
      <c r="C1702">
        <v>16.739999999999998</v>
      </c>
      <c r="D1702">
        <v>16.32</v>
      </c>
      <c r="E1702">
        <v>16.46</v>
      </c>
    </row>
    <row r="1703" spans="1:5" x14ac:dyDescent="0.25">
      <c r="A1703" s="7">
        <v>35332</v>
      </c>
      <c r="B1703">
        <v>16.55</v>
      </c>
      <c r="C1703">
        <v>16.899999999999999</v>
      </c>
      <c r="D1703">
        <v>16.13</v>
      </c>
      <c r="E1703">
        <v>16.45</v>
      </c>
    </row>
    <row r="1704" spans="1:5" x14ac:dyDescent="0.25">
      <c r="A1704" s="7">
        <v>35333</v>
      </c>
      <c r="B1704">
        <v>15.86</v>
      </c>
      <c r="C1704">
        <v>16.329999999999998</v>
      </c>
      <c r="D1704">
        <v>15.82</v>
      </c>
      <c r="E1704">
        <v>16.22</v>
      </c>
    </row>
    <row r="1705" spans="1:5" x14ac:dyDescent="0.25">
      <c r="A1705" s="7">
        <v>35334</v>
      </c>
      <c r="B1705">
        <v>16.13</v>
      </c>
      <c r="C1705">
        <v>16.510000000000002</v>
      </c>
      <c r="D1705">
        <v>15.7</v>
      </c>
      <c r="E1705">
        <v>16.11</v>
      </c>
    </row>
    <row r="1706" spans="1:5" x14ac:dyDescent="0.25">
      <c r="A1706" s="7">
        <v>35335</v>
      </c>
      <c r="B1706">
        <v>16.57</v>
      </c>
      <c r="C1706">
        <v>16.66</v>
      </c>
      <c r="D1706">
        <v>16.04</v>
      </c>
      <c r="E1706">
        <v>16.100000000000001</v>
      </c>
    </row>
    <row r="1707" spans="1:5" x14ac:dyDescent="0.25">
      <c r="A1707" s="7">
        <v>35338</v>
      </c>
      <c r="B1707">
        <v>16.329999999999998</v>
      </c>
      <c r="C1707">
        <v>17.079999999999998</v>
      </c>
      <c r="D1707">
        <v>16.21</v>
      </c>
      <c r="E1707">
        <v>16.95</v>
      </c>
    </row>
    <row r="1708" spans="1:5" x14ac:dyDescent="0.25">
      <c r="A1708" s="7">
        <v>35339</v>
      </c>
      <c r="B1708">
        <v>16.899999999999999</v>
      </c>
      <c r="C1708">
        <v>17.52</v>
      </c>
      <c r="D1708">
        <v>16.8</v>
      </c>
      <c r="E1708">
        <v>17.05</v>
      </c>
    </row>
    <row r="1709" spans="1:5" x14ac:dyDescent="0.25">
      <c r="A1709" s="7">
        <v>35340</v>
      </c>
      <c r="B1709">
        <v>16.920000000000002</v>
      </c>
      <c r="C1709">
        <v>17.12</v>
      </c>
      <c r="D1709">
        <v>16.690000000000001</v>
      </c>
      <c r="E1709">
        <v>16.78</v>
      </c>
    </row>
    <row r="1710" spans="1:5" x14ac:dyDescent="0.25">
      <c r="A1710" s="7">
        <v>35341</v>
      </c>
      <c r="B1710">
        <v>16.73</v>
      </c>
      <c r="C1710">
        <v>16.98</v>
      </c>
      <c r="D1710">
        <v>16.48</v>
      </c>
      <c r="E1710">
        <v>16.77</v>
      </c>
    </row>
    <row r="1711" spans="1:5" x14ac:dyDescent="0.25">
      <c r="A1711" s="7">
        <v>35342</v>
      </c>
      <c r="B1711">
        <v>15.46</v>
      </c>
      <c r="C1711">
        <v>15.46</v>
      </c>
      <c r="D1711">
        <v>14.78</v>
      </c>
      <c r="E1711">
        <v>14.8</v>
      </c>
    </row>
    <row r="1712" spans="1:5" x14ac:dyDescent="0.25">
      <c r="A1712" s="7">
        <v>35345</v>
      </c>
      <c r="B1712">
        <v>15.06</v>
      </c>
      <c r="C1712">
        <v>15.51</v>
      </c>
      <c r="D1712">
        <v>14.96</v>
      </c>
      <c r="E1712">
        <v>15.11</v>
      </c>
    </row>
    <row r="1713" spans="1:5" x14ac:dyDescent="0.25">
      <c r="A1713" s="7">
        <v>35346</v>
      </c>
      <c r="B1713">
        <v>15.35</v>
      </c>
      <c r="C1713">
        <v>15.63</v>
      </c>
      <c r="D1713">
        <v>15.02</v>
      </c>
      <c r="E1713">
        <v>15.58</v>
      </c>
    </row>
    <row r="1714" spans="1:5" x14ac:dyDescent="0.25">
      <c r="A1714" s="7">
        <v>35347</v>
      </c>
      <c r="B1714">
        <v>15.66</v>
      </c>
      <c r="C1714">
        <v>16.3</v>
      </c>
      <c r="D1714">
        <v>15.62</v>
      </c>
      <c r="E1714">
        <v>16.09</v>
      </c>
    </row>
    <row r="1715" spans="1:5" x14ac:dyDescent="0.25">
      <c r="A1715" s="7">
        <v>35348</v>
      </c>
      <c r="B1715">
        <v>16.329999999999998</v>
      </c>
      <c r="C1715">
        <v>16.350000000000001</v>
      </c>
      <c r="D1715">
        <v>15.92</v>
      </c>
      <c r="E1715">
        <v>16.260000000000002</v>
      </c>
    </row>
    <row r="1716" spans="1:5" x14ac:dyDescent="0.25">
      <c r="A1716" s="7">
        <v>35349</v>
      </c>
      <c r="B1716">
        <v>15.5</v>
      </c>
      <c r="C1716">
        <v>15.57</v>
      </c>
      <c r="D1716">
        <v>14.96</v>
      </c>
      <c r="E1716">
        <v>15.07</v>
      </c>
    </row>
    <row r="1717" spans="1:5" x14ac:dyDescent="0.25">
      <c r="A1717" s="7">
        <v>35352</v>
      </c>
      <c r="B1717">
        <v>14.77</v>
      </c>
      <c r="C1717">
        <v>15.38</v>
      </c>
      <c r="D1717">
        <v>14.63</v>
      </c>
      <c r="E1717">
        <v>15.13</v>
      </c>
    </row>
    <row r="1718" spans="1:5" x14ac:dyDescent="0.25">
      <c r="A1718" s="7">
        <v>35353</v>
      </c>
      <c r="B1718">
        <v>14.82</v>
      </c>
      <c r="C1718">
        <v>16.77</v>
      </c>
      <c r="D1718">
        <v>14.82</v>
      </c>
      <c r="E1718">
        <v>15.83</v>
      </c>
    </row>
    <row r="1719" spans="1:5" x14ac:dyDescent="0.25">
      <c r="A1719" s="7">
        <v>35354</v>
      </c>
      <c r="B1719">
        <v>15.82</v>
      </c>
      <c r="C1719">
        <v>16.07</v>
      </c>
      <c r="D1719">
        <v>15.59</v>
      </c>
      <c r="E1719">
        <v>15.6</v>
      </c>
    </row>
    <row r="1720" spans="1:5" x14ac:dyDescent="0.25">
      <c r="A1720" s="7">
        <v>35355</v>
      </c>
      <c r="B1720">
        <v>15.25</v>
      </c>
      <c r="C1720">
        <v>15.46</v>
      </c>
      <c r="D1720">
        <v>14.99</v>
      </c>
      <c r="E1720">
        <v>15.41</v>
      </c>
    </row>
    <row r="1721" spans="1:5" x14ac:dyDescent="0.25">
      <c r="A1721" s="7">
        <v>35356</v>
      </c>
      <c r="B1721">
        <v>15.52</v>
      </c>
      <c r="C1721">
        <v>15.55</v>
      </c>
      <c r="D1721">
        <v>15.02</v>
      </c>
      <c r="E1721">
        <v>15.08</v>
      </c>
    </row>
    <row r="1722" spans="1:5" x14ac:dyDescent="0.25">
      <c r="A1722" s="7">
        <v>35359</v>
      </c>
      <c r="B1722">
        <v>15.53</v>
      </c>
      <c r="C1722">
        <v>16.23</v>
      </c>
      <c r="D1722">
        <v>15.25</v>
      </c>
      <c r="E1722">
        <v>15.98</v>
      </c>
    </row>
    <row r="1723" spans="1:5" x14ac:dyDescent="0.25">
      <c r="A1723" s="7">
        <v>35360</v>
      </c>
      <c r="B1723">
        <v>16.29</v>
      </c>
      <c r="C1723">
        <v>16.79</v>
      </c>
      <c r="D1723">
        <v>16.239999999999998</v>
      </c>
      <c r="E1723">
        <v>16.399999999999999</v>
      </c>
    </row>
    <row r="1724" spans="1:5" x14ac:dyDescent="0.25">
      <c r="A1724" s="7">
        <v>35361</v>
      </c>
      <c r="B1724">
        <v>16.66</v>
      </c>
      <c r="C1724">
        <v>17.16</v>
      </c>
      <c r="D1724">
        <v>16.2</v>
      </c>
      <c r="E1724">
        <v>16.45</v>
      </c>
    </row>
    <row r="1725" spans="1:5" x14ac:dyDescent="0.25">
      <c r="A1725" s="7">
        <v>35362</v>
      </c>
      <c r="B1725">
        <v>16.170000000000002</v>
      </c>
      <c r="C1725">
        <v>17</v>
      </c>
      <c r="D1725">
        <v>16.170000000000002</v>
      </c>
      <c r="E1725">
        <v>16.89</v>
      </c>
    </row>
    <row r="1726" spans="1:5" x14ac:dyDescent="0.25">
      <c r="A1726" s="7">
        <v>35363</v>
      </c>
      <c r="B1726">
        <v>17.09</v>
      </c>
      <c r="C1726">
        <v>17.62</v>
      </c>
      <c r="D1726">
        <v>16.84</v>
      </c>
      <c r="E1726">
        <v>17.29</v>
      </c>
    </row>
    <row r="1727" spans="1:5" x14ac:dyDescent="0.25">
      <c r="A1727" s="7">
        <v>35366</v>
      </c>
      <c r="B1727">
        <v>17.27</v>
      </c>
      <c r="C1727">
        <v>18.36</v>
      </c>
      <c r="D1727">
        <v>17.13</v>
      </c>
      <c r="E1727">
        <v>18.34</v>
      </c>
    </row>
    <row r="1728" spans="1:5" x14ac:dyDescent="0.25">
      <c r="A1728" s="7">
        <v>35367</v>
      </c>
      <c r="B1728">
        <v>18.440000000000001</v>
      </c>
      <c r="C1728">
        <v>18.84</v>
      </c>
      <c r="D1728">
        <v>18.09</v>
      </c>
      <c r="E1728">
        <v>18.28</v>
      </c>
    </row>
    <row r="1729" spans="1:5" x14ac:dyDescent="0.25">
      <c r="A1729" s="7">
        <v>35368</v>
      </c>
      <c r="B1729">
        <v>18.170000000000002</v>
      </c>
      <c r="C1729">
        <v>19.21</v>
      </c>
      <c r="D1729">
        <v>18.170000000000002</v>
      </c>
      <c r="E1729">
        <v>18.48</v>
      </c>
    </row>
    <row r="1730" spans="1:5" x14ac:dyDescent="0.25">
      <c r="A1730" s="7">
        <v>35369</v>
      </c>
      <c r="B1730">
        <v>18.14</v>
      </c>
      <c r="C1730">
        <v>18.329999999999998</v>
      </c>
      <c r="D1730">
        <v>17.82</v>
      </c>
      <c r="E1730">
        <v>18.11</v>
      </c>
    </row>
    <row r="1731" spans="1:5" x14ac:dyDescent="0.25">
      <c r="A1731" s="7">
        <v>35370</v>
      </c>
      <c r="B1731">
        <v>17.29</v>
      </c>
      <c r="C1731">
        <v>18.3</v>
      </c>
      <c r="D1731">
        <v>17.260000000000002</v>
      </c>
      <c r="E1731">
        <v>17.89</v>
      </c>
    </row>
    <row r="1732" spans="1:5" x14ac:dyDescent="0.25">
      <c r="A1732" s="7">
        <v>35373</v>
      </c>
      <c r="B1732">
        <v>18.329999999999998</v>
      </c>
      <c r="C1732">
        <v>18.61</v>
      </c>
      <c r="D1732">
        <v>18.03</v>
      </c>
      <c r="E1732">
        <v>18.04</v>
      </c>
    </row>
    <row r="1733" spans="1:5" x14ac:dyDescent="0.25">
      <c r="A1733" s="7">
        <v>35374</v>
      </c>
      <c r="B1733">
        <v>17.32</v>
      </c>
      <c r="C1733">
        <v>17.670000000000002</v>
      </c>
      <c r="D1733">
        <v>16.97</v>
      </c>
      <c r="E1733">
        <v>17.649999999999999</v>
      </c>
    </row>
    <row r="1734" spans="1:5" x14ac:dyDescent="0.25">
      <c r="A1734" s="7">
        <v>35375</v>
      </c>
      <c r="B1734">
        <v>16.739999999999998</v>
      </c>
      <c r="C1734">
        <v>17.329999999999998</v>
      </c>
      <c r="D1734">
        <v>16.05</v>
      </c>
      <c r="E1734">
        <v>16.97</v>
      </c>
    </row>
    <row r="1735" spans="1:5" x14ac:dyDescent="0.25">
      <c r="A1735" s="7">
        <v>35376</v>
      </c>
      <c r="B1735">
        <v>16.84</v>
      </c>
      <c r="C1735">
        <v>17.52</v>
      </c>
      <c r="D1735">
        <v>16.66</v>
      </c>
      <c r="E1735">
        <v>17.21</v>
      </c>
    </row>
    <row r="1736" spans="1:5" x14ac:dyDescent="0.25">
      <c r="A1736" s="7">
        <v>35377</v>
      </c>
      <c r="B1736">
        <v>16.52</v>
      </c>
      <c r="C1736">
        <v>16.55</v>
      </c>
      <c r="D1736">
        <v>15.62</v>
      </c>
      <c r="E1736">
        <v>15.78</v>
      </c>
    </row>
    <row r="1737" spans="1:5" x14ac:dyDescent="0.25">
      <c r="A1737" s="7">
        <v>35380</v>
      </c>
      <c r="B1737">
        <v>14.73</v>
      </c>
      <c r="C1737">
        <v>14.73</v>
      </c>
      <c r="D1737">
        <v>13.88</v>
      </c>
      <c r="E1737">
        <v>14.04</v>
      </c>
    </row>
    <row r="1738" spans="1:5" x14ac:dyDescent="0.25">
      <c r="A1738" s="7">
        <v>35381</v>
      </c>
      <c r="B1738">
        <v>15.89</v>
      </c>
      <c r="C1738">
        <v>16.14</v>
      </c>
      <c r="D1738">
        <v>15.22</v>
      </c>
      <c r="E1738">
        <v>15.36</v>
      </c>
    </row>
    <row r="1739" spans="1:5" x14ac:dyDescent="0.25">
      <c r="A1739" s="7">
        <v>35382</v>
      </c>
      <c r="B1739">
        <v>14.94</v>
      </c>
      <c r="C1739">
        <v>15.41</v>
      </c>
      <c r="D1739">
        <v>14.7</v>
      </c>
      <c r="E1739">
        <v>14.89</v>
      </c>
    </row>
    <row r="1740" spans="1:5" x14ac:dyDescent="0.25">
      <c r="A1740" s="7">
        <v>35383</v>
      </c>
      <c r="B1740">
        <v>14.62</v>
      </c>
      <c r="C1740">
        <v>14.62</v>
      </c>
      <c r="D1740">
        <v>13.63</v>
      </c>
      <c r="E1740">
        <v>13.79</v>
      </c>
    </row>
    <row r="1741" spans="1:5" x14ac:dyDescent="0.25">
      <c r="A1741" s="7">
        <v>35384</v>
      </c>
      <c r="B1741">
        <v>13.61</v>
      </c>
      <c r="C1741">
        <v>14.88</v>
      </c>
      <c r="D1741">
        <v>13.45</v>
      </c>
      <c r="E1741">
        <v>14.36</v>
      </c>
    </row>
    <row r="1742" spans="1:5" x14ac:dyDescent="0.25">
      <c r="A1742" s="7">
        <v>35387</v>
      </c>
      <c r="B1742">
        <v>14.71</v>
      </c>
      <c r="C1742">
        <v>15.48</v>
      </c>
      <c r="D1742">
        <v>14.71</v>
      </c>
      <c r="E1742">
        <v>15.12</v>
      </c>
    </row>
    <row r="1743" spans="1:5" x14ac:dyDescent="0.25">
      <c r="A1743" s="7">
        <v>35388</v>
      </c>
      <c r="B1743">
        <v>15.04</v>
      </c>
      <c r="C1743">
        <v>15.61</v>
      </c>
      <c r="D1743">
        <v>14.96</v>
      </c>
      <c r="E1743">
        <v>15.23</v>
      </c>
    </row>
    <row r="1744" spans="1:5" x14ac:dyDescent="0.25">
      <c r="A1744" s="7">
        <v>35389</v>
      </c>
      <c r="B1744">
        <v>15.39</v>
      </c>
      <c r="C1744">
        <v>16.100000000000001</v>
      </c>
      <c r="D1744">
        <v>15.23</v>
      </c>
      <c r="E1744">
        <v>15.94</v>
      </c>
    </row>
    <row r="1745" spans="1:5" x14ac:dyDescent="0.25">
      <c r="A1745" s="7">
        <v>35390</v>
      </c>
      <c r="B1745">
        <v>16.079999999999998</v>
      </c>
      <c r="C1745">
        <v>16.53</v>
      </c>
      <c r="D1745">
        <v>15.77</v>
      </c>
      <c r="E1745">
        <v>15.77</v>
      </c>
    </row>
    <row r="1746" spans="1:5" x14ac:dyDescent="0.25">
      <c r="A1746" s="7">
        <v>35391</v>
      </c>
      <c r="B1746">
        <v>15.06</v>
      </c>
      <c r="C1746">
        <v>15.24</v>
      </c>
      <c r="D1746">
        <v>14.68</v>
      </c>
      <c r="E1746">
        <v>14.92</v>
      </c>
    </row>
    <row r="1747" spans="1:5" x14ac:dyDescent="0.25">
      <c r="A1747" s="7">
        <v>35394</v>
      </c>
      <c r="B1747">
        <v>15.47</v>
      </c>
      <c r="C1747">
        <v>16.03</v>
      </c>
      <c r="D1747">
        <v>15.17</v>
      </c>
      <c r="E1747">
        <v>15.91</v>
      </c>
    </row>
    <row r="1748" spans="1:5" x14ac:dyDescent="0.25">
      <c r="A1748" s="7">
        <v>35395</v>
      </c>
      <c r="B1748">
        <v>16.670000000000002</v>
      </c>
      <c r="C1748">
        <v>17.670000000000002</v>
      </c>
      <c r="D1748">
        <v>16.55</v>
      </c>
      <c r="E1748">
        <v>16.97</v>
      </c>
    </row>
    <row r="1749" spans="1:5" x14ac:dyDescent="0.25">
      <c r="A1749" s="7">
        <v>35396</v>
      </c>
      <c r="B1749">
        <v>17</v>
      </c>
      <c r="C1749">
        <v>17.22</v>
      </c>
      <c r="D1749">
        <v>16.86</v>
      </c>
      <c r="E1749">
        <v>16.96</v>
      </c>
    </row>
    <row r="1750" spans="1:5" x14ac:dyDescent="0.25">
      <c r="A1750" s="7">
        <v>35398</v>
      </c>
      <c r="B1750">
        <v>16.760000000000002</v>
      </c>
      <c r="C1750">
        <v>18.260000000000002</v>
      </c>
      <c r="D1750">
        <v>16.68</v>
      </c>
      <c r="E1750">
        <v>17.14</v>
      </c>
    </row>
    <row r="1751" spans="1:5" x14ac:dyDescent="0.25">
      <c r="A1751" s="7">
        <v>35401</v>
      </c>
      <c r="B1751">
        <v>18.66</v>
      </c>
      <c r="C1751">
        <v>18.73</v>
      </c>
      <c r="D1751">
        <v>17.93</v>
      </c>
      <c r="E1751">
        <v>17.93</v>
      </c>
    </row>
    <row r="1752" spans="1:5" x14ac:dyDescent="0.25">
      <c r="A1752" s="7">
        <v>35402</v>
      </c>
      <c r="B1752">
        <v>17.7</v>
      </c>
      <c r="C1752">
        <v>18.82</v>
      </c>
      <c r="D1752">
        <v>17.59</v>
      </c>
      <c r="E1752">
        <v>18.68</v>
      </c>
    </row>
    <row r="1753" spans="1:5" x14ac:dyDescent="0.25">
      <c r="A1753" s="7">
        <v>35403</v>
      </c>
      <c r="B1753">
        <v>18.760000000000002</v>
      </c>
      <c r="C1753">
        <v>18.920000000000002</v>
      </c>
      <c r="D1753">
        <v>17.91</v>
      </c>
      <c r="E1753">
        <v>17.93</v>
      </c>
    </row>
    <row r="1754" spans="1:5" x14ac:dyDescent="0.25">
      <c r="A1754" s="7">
        <v>35404</v>
      </c>
      <c r="B1754">
        <v>17.59</v>
      </c>
      <c r="C1754">
        <v>18.52</v>
      </c>
      <c r="D1754">
        <v>17.38</v>
      </c>
      <c r="E1754">
        <v>18.14</v>
      </c>
    </row>
    <row r="1755" spans="1:5" x14ac:dyDescent="0.25">
      <c r="A1755" s="7">
        <v>35405</v>
      </c>
      <c r="B1755">
        <v>20.36</v>
      </c>
      <c r="C1755">
        <v>21.88</v>
      </c>
      <c r="D1755">
        <v>18.440000000000001</v>
      </c>
      <c r="E1755">
        <v>18.82</v>
      </c>
    </row>
    <row r="1756" spans="1:5" x14ac:dyDescent="0.25">
      <c r="A1756" s="7">
        <v>35408</v>
      </c>
      <c r="B1756">
        <v>18.5</v>
      </c>
      <c r="C1756">
        <v>18.52</v>
      </c>
      <c r="D1756">
        <v>17.75</v>
      </c>
      <c r="E1756">
        <v>17.75</v>
      </c>
    </row>
    <row r="1757" spans="1:5" x14ac:dyDescent="0.25">
      <c r="A1757" s="7">
        <v>35409</v>
      </c>
      <c r="B1757">
        <v>17.36</v>
      </c>
      <c r="C1757">
        <v>17.91</v>
      </c>
      <c r="D1757">
        <v>17.190000000000001</v>
      </c>
      <c r="E1757">
        <v>17.88</v>
      </c>
    </row>
    <row r="1758" spans="1:5" x14ac:dyDescent="0.25">
      <c r="A1758" s="7">
        <v>35410</v>
      </c>
      <c r="B1758">
        <v>18.61</v>
      </c>
      <c r="C1758">
        <v>20.43</v>
      </c>
      <c r="D1758">
        <v>18.61</v>
      </c>
      <c r="E1758">
        <v>19.68</v>
      </c>
    </row>
    <row r="1759" spans="1:5" x14ac:dyDescent="0.25">
      <c r="A1759" s="7">
        <v>35411</v>
      </c>
      <c r="B1759">
        <v>18.690000000000001</v>
      </c>
      <c r="C1759">
        <v>20.45</v>
      </c>
      <c r="D1759">
        <v>18.66</v>
      </c>
      <c r="E1759">
        <v>20.45</v>
      </c>
    </row>
    <row r="1760" spans="1:5" x14ac:dyDescent="0.25">
      <c r="A1760" s="7">
        <v>35412</v>
      </c>
      <c r="B1760">
        <v>20.85</v>
      </c>
      <c r="C1760">
        <v>21.32</v>
      </c>
      <c r="D1760">
        <v>19.809999999999999</v>
      </c>
      <c r="E1760">
        <v>21.09</v>
      </c>
    </row>
    <row r="1761" spans="1:5" x14ac:dyDescent="0.25">
      <c r="A1761" s="7">
        <v>35415</v>
      </c>
      <c r="B1761">
        <v>21.04</v>
      </c>
      <c r="C1761">
        <v>22.04</v>
      </c>
      <c r="D1761">
        <v>20.73</v>
      </c>
      <c r="E1761">
        <v>21.99</v>
      </c>
    </row>
    <row r="1762" spans="1:5" x14ac:dyDescent="0.25">
      <c r="A1762" s="7">
        <v>35416</v>
      </c>
      <c r="B1762">
        <v>21.99</v>
      </c>
      <c r="C1762">
        <v>22.13</v>
      </c>
      <c r="D1762">
        <v>20.399999999999999</v>
      </c>
      <c r="E1762">
        <v>20.77</v>
      </c>
    </row>
    <row r="1763" spans="1:5" x14ac:dyDescent="0.25">
      <c r="A1763" s="7">
        <v>35417</v>
      </c>
      <c r="B1763">
        <v>20.07</v>
      </c>
      <c r="C1763">
        <v>20.079999999999998</v>
      </c>
      <c r="D1763">
        <v>18.940000000000001</v>
      </c>
      <c r="E1763">
        <v>19.420000000000002</v>
      </c>
    </row>
    <row r="1764" spans="1:5" x14ac:dyDescent="0.25">
      <c r="A1764" s="7">
        <v>35418</v>
      </c>
      <c r="B1764">
        <v>18.940000000000001</v>
      </c>
      <c r="C1764">
        <v>18.97</v>
      </c>
      <c r="D1764">
        <v>18.46</v>
      </c>
      <c r="E1764">
        <v>18.77</v>
      </c>
    </row>
    <row r="1765" spans="1:5" x14ac:dyDescent="0.25">
      <c r="A1765" s="7">
        <v>35419</v>
      </c>
      <c r="B1765">
        <v>16.84</v>
      </c>
      <c r="C1765">
        <v>19.72</v>
      </c>
      <c r="D1765">
        <v>16.829999999999998</v>
      </c>
      <c r="E1765">
        <v>18.850000000000001</v>
      </c>
    </row>
    <row r="1766" spans="1:5" x14ac:dyDescent="0.25">
      <c r="A1766" s="7">
        <v>35422</v>
      </c>
      <c r="B1766">
        <v>19.27</v>
      </c>
      <c r="C1766">
        <v>19.670000000000002</v>
      </c>
      <c r="D1766">
        <v>18.989999999999998</v>
      </c>
      <c r="E1766">
        <v>19.5</v>
      </c>
    </row>
    <row r="1767" spans="1:5" x14ac:dyDescent="0.25">
      <c r="A1767" s="7">
        <v>35423</v>
      </c>
      <c r="B1767">
        <v>19.22</v>
      </c>
      <c r="C1767">
        <v>19.22</v>
      </c>
      <c r="D1767">
        <v>18.68</v>
      </c>
      <c r="E1767">
        <v>18.68</v>
      </c>
    </row>
    <row r="1768" spans="1:5" x14ac:dyDescent="0.25">
      <c r="A1768" s="7">
        <v>35425</v>
      </c>
      <c r="B1768">
        <v>18.329999999999998</v>
      </c>
      <c r="C1768">
        <v>18.71</v>
      </c>
      <c r="D1768">
        <v>18.190000000000001</v>
      </c>
      <c r="E1768">
        <v>18.59</v>
      </c>
    </row>
    <row r="1769" spans="1:5" x14ac:dyDescent="0.25">
      <c r="A1769" s="7">
        <v>35426</v>
      </c>
      <c r="B1769">
        <v>18.670000000000002</v>
      </c>
      <c r="C1769">
        <v>19.13</v>
      </c>
      <c r="D1769">
        <v>18.670000000000002</v>
      </c>
      <c r="E1769">
        <v>19.13</v>
      </c>
    </row>
    <row r="1770" spans="1:5" x14ac:dyDescent="0.25">
      <c r="A1770" s="7">
        <v>35429</v>
      </c>
      <c r="B1770">
        <v>19.7</v>
      </c>
      <c r="C1770">
        <v>19.72</v>
      </c>
      <c r="D1770">
        <v>19.23</v>
      </c>
      <c r="E1770">
        <v>19.510000000000002</v>
      </c>
    </row>
    <row r="1771" spans="1:5" x14ac:dyDescent="0.25">
      <c r="A1771" s="7">
        <v>35430</v>
      </c>
      <c r="B1771">
        <v>19.86</v>
      </c>
      <c r="C1771">
        <v>20.92</v>
      </c>
      <c r="D1771">
        <v>19.8</v>
      </c>
      <c r="E1771">
        <v>20.92</v>
      </c>
    </row>
    <row r="1772" spans="1:5" x14ac:dyDescent="0.25">
      <c r="A1772" s="7">
        <v>35432</v>
      </c>
      <c r="B1772">
        <v>21.54</v>
      </c>
      <c r="C1772">
        <v>22.8</v>
      </c>
      <c r="D1772">
        <v>21.1</v>
      </c>
      <c r="E1772">
        <v>21.14</v>
      </c>
    </row>
    <row r="1773" spans="1:5" x14ac:dyDescent="0.25">
      <c r="A1773" s="7">
        <v>35433</v>
      </c>
      <c r="B1773">
        <v>19.82</v>
      </c>
      <c r="C1773">
        <v>19.920000000000002</v>
      </c>
      <c r="D1773">
        <v>19.04</v>
      </c>
      <c r="E1773">
        <v>19.13</v>
      </c>
    </row>
    <row r="1774" spans="1:5" x14ac:dyDescent="0.25">
      <c r="A1774" s="7">
        <v>35436</v>
      </c>
      <c r="B1774">
        <v>19.84</v>
      </c>
      <c r="C1774">
        <v>20.440000000000001</v>
      </c>
      <c r="D1774">
        <v>19.420000000000002</v>
      </c>
      <c r="E1774">
        <v>19.89</v>
      </c>
    </row>
    <row r="1775" spans="1:5" x14ac:dyDescent="0.25">
      <c r="A1775" s="7">
        <v>35437</v>
      </c>
      <c r="B1775">
        <v>20.46</v>
      </c>
      <c r="C1775">
        <v>20.71</v>
      </c>
      <c r="D1775">
        <v>19.309999999999999</v>
      </c>
      <c r="E1775">
        <v>19.350000000000001</v>
      </c>
    </row>
    <row r="1776" spans="1:5" x14ac:dyDescent="0.25">
      <c r="A1776" s="7">
        <v>35438</v>
      </c>
      <c r="B1776">
        <v>18.600000000000001</v>
      </c>
      <c r="C1776">
        <v>20.53</v>
      </c>
      <c r="D1776">
        <v>18.600000000000001</v>
      </c>
      <c r="E1776">
        <v>20.239999999999998</v>
      </c>
    </row>
    <row r="1777" spans="1:5" x14ac:dyDescent="0.25">
      <c r="A1777" s="7">
        <v>35439</v>
      </c>
      <c r="B1777">
        <v>19.989999999999998</v>
      </c>
      <c r="C1777">
        <v>21.1</v>
      </c>
      <c r="D1777">
        <v>19.87</v>
      </c>
      <c r="E1777">
        <v>20.91</v>
      </c>
    </row>
    <row r="1778" spans="1:5" x14ac:dyDescent="0.25">
      <c r="A1778" s="7">
        <v>35440</v>
      </c>
      <c r="B1778">
        <v>20.75</v>
      </c>
      <c r="C1778">
        <v>20.82</v>
      </c>
      <c r="D1778">
        <v>19.510000000000002</v>
      </c>
      <c r="E1778">
        <v>19.63</v>
      </c>
    </row>
    <row r="1779" spans="1:5" x14ac:dyDescent="0.25">
      <c r="A1779" s="7">
        <v>35443</v>
      </c>
      <c r="B1779">
        <v>19.47</v>
      </c>
      <c r="C1779">
        <v>20.23</v>
      </c>
      <c r="D1779">
        <v>19.28</v>
      </c>
      <c r="E1779">
        <v>19.84</v>
      </c>
    </row>
    <row r="1780" spans="1:5" x14ac:dyDescent="0.25">
      <c r="A1780" s="7">
        <v>35444</v>
      </c>
      <c r="B1780">
        <v>20.100000000000001</v>
      </c>
      <c r="C1780">
        <v>20.100000000000001</v>
      </c>
      <c r="D1780">
        <v>18.829999999999998</v>
      </c>
      <c r="E1780">
        <v>19.27</v>
      </c>
    </row>
    <row r="1781" spans="1:5" x14ac:dyDescent="0.25">
      <c r="A1781" s="7">
        <v>35445</v>
      </c>
      <c r="B1781">
        <v>19.39</v>
      </c>
      <c r="C1781">
        <v>19.739999999999998</v>
      </c>
      <c r="D1781">
        <v>19.14</v>
      </c>
      <c r="E1781">
        <v>19.399999999999999</v>
      </c>
    </row>
    <row r="1782" spans="1:5" x14ac:dyDescent="0.25">
      <c r="A1782" s="7">
        <v>35446</v>
      </c>
      <c r="B1782">
        <v>19.59</v>
      </c>
      <c r="C1782">
        <v>20.07</v>
      </c>
      <c r="D1782">
        <v>19.22</v>
      </c>
      <c r="E1782">
        <v>19.61</v>
      </c>
    </row>
    <row r="1783" spans="1:5" x14ac:dyDescent="0.25">
      <c r="A1783" s="7">
        <v>35447</v>
      </c>
      <c r="B1783">
        <v>19.78</v>
      </c>
      <c r="C1783">
        <v>19.82</v>
      </c>
      <c r="D1783">
        <v>18.600000000000001</v>
      </c>
      <c r="E1783">
        <v>18.63</v>
      </c>
    </row>
    <row r="1784" spans="1:5" x14ac:dyDescent="0.25">
      <c r="A1784" s="7">
        <v>35450</v>
      </c>
      <c r="B1784">
        <v>19.18</v>
      </c>
      <c r="C1784">
        <v>19.18</v>
      </c>
      <c r="D1784">
        <v>18.41</v>
      </c>
      <c r="E1784">
        <v>18.600000000000001</v>
      </c>
    </row>
    <row r="1785" spans="1:5" x14ac:dyDescent="0.25">
      <c r="A1785" s="7">
        <v>35451</v>
      </c>
      <c r="B1785">
        <v>18.690000000000001</v>
      </c>
      <c r="C1785">
        <v>18.7</v>
      </c>
      <c r="D1785">
        <v>17.8</v>
      </c>
      <c r="E1785">
        <v>17.809999999999999</v>
      </c>
    </row>
    <row r="1786" spans="1:5" x14ac:dyDescent="0.25">
      <c r="A1786" s="7">
        <v>35452</v>
      </c>
      <c r="B1786">
        <v>18.02</v>
      </c>
      <c r="C1786">
        <v>18.02</v>
      </c>
      <c r="D1786">
        <v>17.07</v>
      </c>
      <c r="E1786">
        <v>17.09</v>
      </c>
    </row>
    <row r="1787" spans="1:5" x14ac:dyDescent="0.25">
      <c r="A1787" s="7">
        <v>35453</v>
      </c>
      <c r="B1787">
        <v>16.670000000000002</v>
      </c>
      <c r="C1787">
        <v>18.59</v>
      </c>
      <c r="D1787">
        <v>16.36</v>
      </c>
      <c r="E1787">
        <v>18.47</v>
      </c>
    </row>
    <row r="1788" spans="1:5" x14ac:dyDescent="0.25">
      <c r="A1788" s="7">
        <v>35454</v>
      </c>
      <c r="B1788">
        <v>18.45</v>
      </c>
      <c r="C1788">
        <v>20.07</v>
      </c>
      <c r="D1788">
        <v>18.350000000000001</v>
      </c>
      <c r="E1788">
        <v>19.329999999999998</v>
      </c>
    </row>
    <row r="1789" spans="1:5" x14ac:dyDescent="0.25">
      <c r="A1789" s="7">
        <v>35457</v>
      </c>
      <c r="B1789">
        <v>20.170000000000002</v>
      </c>
      <c r="C1789">
        <v>20.52</v>
      </c>
      <c r="D1789">
        <v>19.760000000000002</v>
      </c>
      <c r="E1789">
        <v>20.16</v>
      </c>
    </row>
    <row r="1790" spans="1:5" x14ac:dyDescent="0.25">
      <c r="A1790" s="7">
        <v>35458</v>
      </c>
      <c r="B1790">
        <v>19.96</v>
      </c>
      <c r="C1790">
        <v>21.06</v>
      </c>
      <c r="D1790">
        <v>19.41</v>
      </c>
      <c r="E1790">
        <v>20.74</v>
      </c>
    </row>
    <row r="1791" spans="1:5" x14ac:dyDescent="0.25">
      <c r="A1791" s="7">
        <v>35459</v>
      </c>
      <c r="B1791">
        <v>20.6</v>
      </c>
      <c r="C1791">
        <v>20.69</v>
      </c>
      <c r="D1791">
        <v>20.22</v>
      </c>
      <c r="E1791">
        <v>20.23</v>
      </c>
    </row>
    <row r="1792" spans="1:5" x14ac:dyDescent="0.25">
      <c r="A1792" s="7">
        <v>35460</v>
      </c>
      <c r="B1792">
        <v>19.809999999999999</v>
      </c>
      <c r="C1792">
        <v>20.079999999999998</v>
      </c>
      <c r="D1792">
        <v>19.47</v>
      </c>
      <c r="E1792">
        <v>19.47</v>
      </c>
    </row>
    <row r="1793" spans="1:5" x14ac:dyDescent="0.25">
      <c r="A1793" s="7">
        <v>35464</v>
      </c>
      <c r="B1793">
        <v>19.89</v>
      </c>
      <c r="C1793">
        <v>20.07</v>
      </c>
      <c r="D1793">
        <v>19.559999999999999</v>
      </c>
      <c r="E1793">
        <v>19.579999999999998</v>
      </c>
    </row>
    <row r="1794" spans="1:5" x14ac:dyDescent="0.25">
      <c r="A1794" s="7">
        <v>35465</v>
      </c>
      <c r="B1794">
        <v>19.59</v>
      </c>
      <c r="C1794">
        <v>19.690000000000001</v>
      </c>
      <c r="D1794">
        <v>19.43</v>
      </c>
      <c r="E1794">
        <v>19.43</v>
      </c>
    </row>
    <row r="1795" spans="1:5" x14ac:dyDescent="0.25">
      <c r="A1795" s="7">
        <v>35466</v>
      </c>
      <c r="B1795">
        <v>19.55</v>
      </c>
      <c r="C1795">
        <v>21.39</v>
      </c>
      <c r="D1795">
        <v>19.5</v>
      </c>
      <c r="E1795">
        <v>21.06</v>
      </c>
    </row>
    <row r="1796" spans="1:5" x14ac:dyDescent="0.25">
      <c r="A1796" s="7">
        <v>35467</v>
      </c>
      <c r="B1796">
        <v>20.58</v>
      </c>
      <c r="C1796">
        <v>20.68</v>
      </c>
      <c r="D1796">
        <v>20.04</v>
      </c>
      <c r="E1796">
        <v>20.16</v>
      </c>
    </row>
    <row r="1797" spans="1:5" x14ac:dyDescent="0.25">
      <c r="A1797" s="7">
        <v>35468</v>
      </c>
      <c r="B1797">
        <v>18.82</v>
      </c>
      <c r="C1797">
        <v>19.88</v>
      </c>
      <c r="D1797">
        <v>18.71</v>
      </c>
      <c r="E1797">
        <v>18.899999999999999</v>
      </c>
    </row>
    <row r="1798" spans="1:5" x14ac:dyDescent="0.25">
      <c r="A1798" s="7">
        <v>35471</v>
      </c>
      <c r="B1798">
        <v>19.649999999999999</v>
      </c>
      <c r="C1798">
        <v>21.13</v>
      </c>
      <c r="D1798">
        <v>19.649999999999999</v>
      </c>
      <c r="E1798">
        <v>20.65</v>
      </c>
    </row>
    <row r="1799" spans="1:5" x14ac:dyDescent="0.25">
      <c r="A1799" s="7">
        <v>35472</v>
      </c>
      <c r="B1799">
        <v>20.309999999999999</v>
      </c>
      <c r="C1799">
        <v>20.72</v>
      </c>
      <c r="D1799">
        <v>19.97</v>
      </c>
      <c r="E1799">
        <v>19.97</v>
      </c>
    </row>
    <row r="1800" spans="1:5" x14ac:dyDescent="0.25">
      <c r="A1800" s="7">
        <v>35473</v>
      </c>
      <c r="B1800">
        <v>19.57</v>
      </c>
      <c r="C1800">
        <v>19.89</v>
      </c>
      <c r="D1800">
        <v>19.420000000000002</v>
      </c>
      <c r="E1800">
        <v>19.48</v>
      </c>
    </row>
    <row r="1801" spans="1:5" x14ac:dyDescent="0.25">
      <c r="A1801" s="7">
        <v>35474</v>
      </c>
      <c r="B1801">
        <v>19.3</v>
      </c>
      <c r="C1801">
        <v>19.73</v>
      </c>
      <c r="D1801">
        <v>19.100000000000001</v>
      </c>
      <c r="E1801">
        <v>19.23</v>
      </c>
    </row>
    <row r="1802" spans="1:5" x14ac:dyDescent="0.25">
      <c r="A1802" s="7">
        <v>35475</v>
      </c>
      <c r="B1802">
        <v>19.21</v>
      </c>
      <c r="C1802">
        <v>19.36</v>
      </c>
      <c r="D1802">
        <v>19</v>
      </c>
      <c r="E1802">
        <v>19.18</v>
      </c>
    </row>
    <row r="1803" spans="1:5" x14ac:dyDescent="0.25">
      <c r="A1803" s="7">
        <v>35479</v>
      </c>
      <c r="B1803">
        <v>19.760000000000002</v>
      </c>
      <c r="C1803">
        <v>20.059999999999999</v>
      </c>
      <c r="D1803">
        <v>19.649999999999999</v>
      </c>
      <c r="E1803">
        <v>19.7</v>
      </c>
    </row>
    <row r="1804" spans="1:5" x14ac:dyDescent="0.25">
      <c r="A1804" s="7">
        <v>35480</v>
      </c>
      <c r="B1804">
        <v>19.940000000000001</v>
      </c>
      <c r="C1804">
        <v>20.65</v>
      </c>
      <c r="D1804">
        <v>19.82</v>
      </c>
      <c r="E1804">
        <v>20.61</v>
      </c>
    </row>
    <row r="1805" spans="1:5" x14ac:dyDescent="0.25">
      <c r="A1805" s="7">
        <v>35481</v>
      </c>
      <c r="B1805">
        <v>20.93</v>
      </c>
      <c r="C1805">
        <v>21.54</v>
      </c>
      <c r="D1805">
        <v>20.69</v>
      </c>
      <c r="E1805">
        <v>21.41</v>
      </c>
    </row>
    <row r="1806" spans="1:5" x14ac:dyDescent="0.25">
      <c r="A1806" s="7">
        <v>35482</v>
      </c>
      <c r="B1806">
        <v>21.29</v>
      </c>
      <c r="C1806">
        <v>21.41</v>
      </c>
      <c r="D1806">
        <v>20.49</v>
      </c>
      <c r="E1806">
        <v>20.55</v>
      </c>
    </row>
    <row r="1807" spans="1:5" x14ac:dyDescent="0.25">
      <c r="A1807" s="7">
        <v>35485</v>
      </c>
      <c r="B1807">
        <v>20.94</v>
      </c>
      <c r="C1807">
        <v>20.96</v>
      </c>
      <c r="D1807">
        <v>19.84</v>
      </c>
      <c r="E1807">
        <v>19.84</v>
      </c>
    </row>
    <row r="1808" spans="1:5" x14ac:dyDescent="0.25">
      <c r="A1808" s="7">
        <v>35486</v>
      </c>
      <c r="B1808">
        <v>20.11</v>
      </c>
      <c r="C1808">
        <v>20.2</v>
      </c>
      <c r="D1808">
        <v>19.899999999999999</v>
      </c>
      <c r="E1808">
        <v>19.98</v>
      </c>
    </row>
    <row r="1809" spans="1:5" x14ac:dyDescent="0.25">
      <c r="A1809" s="7">
        <v>35487</v>
      </c>
      <c r="B1809">
        <v>19.399999999999999</v>
      </c>
      <c r="C1809">
        <v>21.25</v>
      </c>
      <c r="D1809">
        <v>19.399999999999999</v>
      </c>
      <c r="E1809">
        <v>20.74</v>
      </c>
    </row>
    <row r="1810" spans="1:5" x14ac:dyDescent="0.25">
      <c r="A1810" s="7">
        <v>35488</v>
      </c>
      <c r="B1810">
        <v>20.43</v>
      </c>
      <c r="C1810">
        <v>21.32</v>
      </c>
      <c r="D1810">
        <v>20.41</v>
      </c>
      <c r="E1810">
        <v>21.08</v>
      </c>
    </row>
    <row r="1811" spans="1:5" x14ac:dyDescent="0.25">
      <c r="A1811" s="7">
        <v>35489</v>
      </c>
      <c r="B1811">
        <v>21.55</v>
      </c>
      <c r="C1811">
        <v>21.55</v>
      </c>
      <c r="D1811">
        <v>20.76</v>
      </c>
      <c r="E1811">
        <v>21.1</v>
      </c>
    </row>
    <row r="1812" spans="1:5" x14ac:dyDescent="0.25">
      <c r="A1812" s="7">
        <v>35492</v>
      </c>
      <c r="B1812">
        <v>21.89</v>
      </c>
      <c r="C1812">
        <v>21.89</v>
      </c>
      <c r="D1812">
        <v>20.88</v>
      </c>
      <c r="E1812">
        <v>20.89</v>
      </c>
    </row>
    <row r="1813" spans="1:5" x14ac:dyDescent="0.25">
      <c r="A1813" s="7">
        <v>35493</v>
      </c>
      <c r="B1813">
        <v>20.75</v>
      </c>
      <c r="C1813">
        <v>20.83</v>
      </c>
      <c r="D1813">
        <v>20.27</v>
      </c>
      <c r="E1813">
        <v>20.62</v>
      </c>
    </row>
    <row r="1814" spans="1:5" x14ac:dyDescent="0.25">
      <c r="A1814" s="7">
        <v>35494</v>
      </c>
      <c r="B1814">
        <v>20.010000000000002</v>
      </c>
      <c r="C1814">
        <v>20.079999999999998</v>
      </c>
      <c r="D1814">
        <v>19.41</v>
      </c>
      <c r="E1814">
        <v>19.489999999999998</v>
      </c>
    </row>
    <row r="1815" spans="1:5" x14ac:dyDescent="0.25">
      <c r="A1815" s="7">
        <v>35495</v>
      </c>
      <c r="B1815">
        <v>19.48</v>
      </c>
      <c r="C1815">
        <v>20.51</v>
      </c>
      <c r="D1815">
        <v>19.47</v>
      </c>
      <c r="E1815">
        <v>20.48</v>
      </c>
    </row>
    <row r="1816" spans="1:5" x14ac:dyDescent="0.25">
      <c r="A1816" s="7">
        <v>35496</v>
      </c>
      <c r="B1816">
        <v>19.52</v>
      </c>
      <c r="C1816">
        <v>19.55</v>
      </c>
      <c r="D1816">
        <v>19.21</v>
      </c>
      <c r="E1816">
        <v>19.32</v>
      </c>
    </row>
    <row r="1817" spans="1:5" x14ac:dyDescent="0.25">
      <c r="A1817" s="7">
        <v>35499</v>
      </c>
      <c r="B1817">
        <v>20.14</v>
      </c>
      <c r="C1817">
        <v>20.14</v>
      </c>
      <c r="D1817">
        <v>18.98</v>
      </c>
      <c r="E1817">
        <v>19</v>
      </c>
    </row>
    <row r="1818" spans="1:5" x14ac:dyDescent="0.25">
      <c r="A1818" s="7">
        <v>35500</v>
      </c>
      <c r="B1818">
        <v>19.239999999999998</v>
      </c>
      <c r="C1818">
        <v>19.46</v>
      </c>
      <c r="D1818">
        <v>19.14</v>
      </c>
      <c r="E1818">
        <v>19.25</v>
      </c>
    </row>
    <row r="1819" spans="1:5" x14ac:dyDescent="0.25">
      <c r="A1819" s="7">
        <v>35501</v>
      </c>
      <c r="B1819">
        <v>18.72</v>
      </c>
      <c r="C1819">
        <v>19.809999999999999</v>
      </c>
      <c r="D1819">
        <v>18.71</v>
      </c>
      <c r="E1819">
        <v>19.61</v>
      </c>
    </row>
    <row r="1820" spans="1:5" x14ac:dyDescent="0.25">
      <c r="A1820" s="7">
        <v>35502</v>
      </c>
      <c r="B1820">
        <v>19.32</v>
      </c>
      <c r="C1820">
        <v>20.49</v>
      </c>
      <c r="D1820">
        <v>19.239999999999998</v>
      </c>
      <c r="E1820">
        <v>19.79</v>
      </c>
    </row>
    <row r="1821" spans="1:5" x14ac:dyDescent="0.25">
      <c r="A1821" s="7">
        <v>35503</v>
      </c>
      <c r="B1821">
        <v>19.86</v>
      </c>
      <c r="C1821">
        <v>19.95</v>
      </c>
      <c r="D1821">
        <v>19.579999999999998</v>
      </c>
      <c r="E1821">
        <v>19.809999999999999</v>
      </c>
    </row>
    <row r="1822" spans="1:5" x14ac:dyDescent="0.25">
      <c r="A1822" s="7">
        <v>35506</v>
      </c>
      <c r="B1822">
        <v>21.18</v>
      </c>
      <c r="C1822">
        <v>21.91</v>
      </c>
      <c r="D1822">
        <v>20.92</v>
      </c>
      <c r="E1822">
        <v>20.95</v>
      </c>
    </row>
    <row r="1823" spans="1:5" x14ac:dyDescent="0.25">
      <c r="A1823" s="7">
        <v>35507</v>
      </c>
      <c r="B1823">
        <v>20.85</v>
      </c>
      <c r="C1823">
        <v>21.56</v>
      </c>
      <c r="D1823">
        <v>20.77</v>
      </c>
      <c r="E1823">
        <v>21.26</v>
      </c>
    </row>
    <row r="1824" spans="1:5" x14ac:dyDescent="0.25">
      <c r="A1824" s="7">
        <v>35508</v>
      </c>
      <c r="B1824">
        <v>21.68</v>
      </c>
      <c r="C1824">
        <v>21.95</v>
      </c>
      <c r="D1824">
        <v>21.29</v>
      </c>
      <c r="E1824">
        <v>21.74</v>
      </c>
    </row>
    <row r="1825" spans="1:5" x14ac:dyDescent="0.25">
      <c r="A1825" s="7">
        <v>35509</v>
      </c>
      <c r="B1825">
        <v>21.52</v>
      </c>
      <c r="C1825">
        <v>21.91</v>
      </c>
      <c r="D1825">
        <v>21.02</v>
      </c>
      <c r="E1825">
        <v>21.22</v>
      </c>
    </row>
    <row r="1826" spans="1:5" x14ac:dyDescent="0.25">
      <c r="A1826" s="7">
        <v>35510</v>
      </c>
      <c r="B1826">
        <v>17.54</v>
      </c>
      <c r="C1826">
        <v>20.67</v>
      </c>
      <c r="D1826">
        <v>17.440000000000001</v>
      </c>
      <c r="E1826">
        <v>19.690000000000001</v>
      </c>
    </row>
    <row r="1827" spans="1:5" x14ac:dyDescent="0.25">
      <c r="A1827" s="7">
        <v>35513</v>
      </c>
      <c r="B1827">
        <v>20</v>
      </c>
      <c r="C1827">
        <v>20.72</v>
      </c>
      <c r="D1827">
        <v>19.95</v>
      </c>
      <c r="E1827">
        <v>20.059999999999999</v>
      </c>
    </row>
    <row r="1828" spans="1:5" x14ac:dyDescent="0.25">
      <c r="A1828" s="7">
        <v>35514</v>
      </c>
      <c r="B1828">
        <v>19.75</v>
      </c>
      <c r="C1828">
        <v>19.940000000000001</v>
      </c>
      <c r="D1828">
        <v>19.14</v>
      </c>
      <c r="E1828">
        <v>19.260000000000002</v>
      </c>
    </row>
    <row r="1829" spans="1:5" x14ac:dyDescent="0.25">
      <c r="A1829" s="7">
        <v>35515</v>
      </c>
      <c r="B1829">
        <v>18.600000000000001</v>
      </c>
      <c r="C1829">
        <v>18.75</v>
      </c>
      <c r="D1829">
        <v>18.23</v>
      </c>
      <c r="E1829">
        <v>18.32</v>
      </c>
    </row>
    <row r="1830" spans="1:5" x14ac:dyDescent="0.25">
      <c r="A1830" s="7">
        <v>35516</v>
      </c>
      <c r="B1830">
        <v>17.38</v>
      </c>
      <c r="C1830">
        <v>20.79</v>
      </c>
      <c r="D1830">
        <v>17.3</v>
      </c>
      <c r="E1830">
        <v>20.5</v>
      </c>
    </row>
    <row r="1831" spans="1:5" x14ac:dyDescent="0.25">
      <c r="A1831" s="7">
        <v>35520</v>
      </c>
      <c r="B1831">
        <v>21.54</v>
      </c>
      <c r="C1831">
        <v>22.44</v>
      </c>
      <c r="D1831">
        <v>21.21</v>
      </c>
      <c r="E1831">
        <v>22.14</v>
      </c>
    </row>
    <row r="1832" spans="1:5" x14ac:dyDescent="0.25">
      <c r="A1832" s="7">
        <v>35521</v>
      </c>
      <c r="B1832">
        <v>22.85</v>
      </c>
      <c r="C1832">
        <v>23.04</v>
      </c>
      <c r="D1832">
        <v>20.67</v>
      </c>
      <c r="E1832">
        <v>20.84</v>
      </c>
    </row>
    <row r="1833" spans="1:5" x14ac:dyDescent="0.25">
      <c r="A1833" s="7">
        <v>35522</v>
      </c>
      <c r="B1833">
        <v>21.29</v>
      </c>
      <c r="C1833">
        <v>21.76</v>
      </c>
      <c r="D1833">
        <v>20.46</v>
      </c>
      <c r="E1833">
        <v>21.3</v>
      </c>
    </row>
    <row r="1834" spans="1:5" x14ac:dyDescent="0.25">
      <c r="A1834" s="7">
        <v>35523</v>
      </c>
      <c r="B1834">
        <v>21.24</v>
      </c>
      <c r="C1834">
        <v>21.49</v>
      </c>
      <c r="D1834">
        <v>20.62</v>
      </c>
      <c r="E1834">
        <v>21.19</v>
      </c>
    </row>
    <row r="1835" spans="1:5" x14ac:dyDescent="0.25">
      <c r="A1835" s="7">
        <v>35524</v>
      </c>
      <c r="B1835">
        <v>20.7</v>
      </c>
      <c r="C1835">
        <v>20.72</v>
      </c>
      <c r="D1835">
        <v>19.149999999999999</v>
      </c>
      <c r="E1835">
        <v>19.23</v>
      </c>
    </row>
    <row r="1836" spans="1:5" x14ac:dyDescent="0.25">
      <c r="A1836" s="7">
        <v>35527</v>
      </c>
      <c r="B1836">
        <v>19.239999999999998</v>
      </c>
      <c r="C1836">
        <v>19.27</v>
      </c>
      <c r="D1836">
        <v>18.350000000000001</v>
      </c>
      <c r="E1836">
        <v>18.510000000000002</v>
      </c>
    </row>
    <row r="1837" spans="1:5" x14ac:dyDescent="0.25">
      <c r="A1837" s="7">
        <v>35528</v>
      </c>
      <c r="B1837">
        <v>18.649999999999999</v>
      </c>
      <c r="C1837">
        <v>18.78</v>
      </c>
      <c r="D1837">
        <v>18.420000000000002</v>
      </c>
      <c r="E1837">
        <v>18.440000000000001</v>
      </c>
    </row>
    <row r="1838" spans="1:5" x14ac:dyDescent="0.25">
      <c r="A1838" s="7">
        <v>35529</v>
      </c>
      <c r="B1838">
        <v>18.09</v>
      </c>
      <c r="C1838">
        <v>18.899999999999999</v>
      </c>
      <c r="D1838">
        <v>18.059999999999999</v>
      </c>
      <c r="E1838">
        <v>18.559999999999999</v>
      </c>
    </row>
    <row r="1839" spans="1:5" x14ac:dyDescent="0.25">
      <c r="A1839" s="7">
        <v>35530</v>
      </c>
      <c r="B1839">
        <v>18.62</v>
      </c>
      <c r="C1839">
        <v>19.02</v>
      </c>
      <c r="D1839">
        <v>18.62</v>
      </c>
      <c r="E1839">
        <v>19.010000000000002</v>
      </c>
    </row>
    <row r="1840" spans="1:5" x14ac:dyDescent="0.25">
      <c r="A1840" s="7">
        <v>35531</v>
      </c>
      <c r="B1840">
        <v>19.510000000000002</v>
      </c>
      <c r="C1840">
        <v>20.02</v>
      </c>
      <c r="D1840">
        <v>19.27</v>
      </c>
      <c r="E1840">
        <v>19.760000000000002</v>
      </c>
    </row>
    <row r="1841" spans="1:5" x14ac:dyDescent="0.25">
      <c r="A1841" s="7">
        <v>35534</v>
      </c>
      <c r="B1841">
        <v>19.82</v>
      </c>
      <c r="C1841">
        <v>20.13</v>
      </c>
      <c r="D1841">
        <v>19.09</v>
      </c>
      <c r="E1841">
        <v>19.09</v>
      </c>
    </row>
    <row r="1842" spans="1:5" x14ac:dyDescent="0.25">
      <c r="A1842" s="7">
        <v>35535</v>
      </c>
      <c r="B1842">
        <v>19.02</v>
      </c>
      <c r="C1842">
        <v>19.02</v>
      </c>
      <c r="D1842">
        <v>18</v>
      </c>
      <c r="E1842">
        <v>18.25</v>
      </c>
    </row>
    <row r="1843" spans="1:5" x14ac:dyDescent="0.25">
      <c r="A1843" s="7">
        <v>35536</v>
      </c>
      <c r="B1843">
        <v>18.43</v>
      </c>
      <c r="C1843">
        <v>18.510000000000002</v>
      </c>
      <c r="D1843">
        <v>17.57</v>
      </c>
      <c r="E1843">
        <v>17.64</v>
      </c>
    </row>
    <row r="1844" spans="1:5" x14ac:dyDescent="0.25">
      <c r="A1844" s="7">
        <v>35537</v>
      </c>
      <c r="B1844">
        <v>18.38</v>
      </c>
      <c r="C1844">
        <v>18.77</v>
      </c>
      <c r="D1844">
        <v>18.12</v>
      </c>
      <c r="E1844">
        <v>18.71</v>
      </c>
    </row>
    <row r="1845" spans="1:5" x14ac:dyDescent="0.25">
      <c r="A1845" s="7">
        <v>35538</v>
      </c>
      <c r="B1845">
        <v>18.14</v>
      </c>
      <c r="C1845">
        <v>19.14</v>
      </c>
      <c r="D1845">
        <v>18.13</v>
      </c>
      <c r="E1845">
        <v>18.75</v>
      </c>
    </row>
    <row r="1846" spans="1:5" x14ac:dyDescent="0.25">
      <c r="A1846" s="7">
        <v>35541</v>
      </c>
      <c r="B1846">
        <v>19.22</v>
      </c>
      <c r="C1846">
        <v>20.46</v>
      </c>
      <c r="D1846">
        <v>19.18</v>
      </c>
      <c r="E1846">
        <v>20.100000000000001</v>
      </c>
    </row>
    <row r="1847" spans="1:5" x14ac:dyDescent="0.25">
      <c r="A1847" s="7">
        <v>35542</v>
      </c>
      <c r="B1847">
        <v>19.88</v>
      </c>
      <c r="C1847">
        <v>20</v>
      </c>
      <c r="D1847">
        <v>19.059999999999999</v>
      </c>
      <c r="E1847">
        <v>19.52</v>
      </c>
    </row>
    <row r="1848" spans="1:5" x14ac:dyDescent="0.25">
      <c r="A1848" s="7">
        <v>35543</v>
      </c>
      <c r="B1848">
        <v>19.84</v>
      </c>
      <c r="C1848">
        <v>20.55</v>
      </c>
      <c r="D1848">
        <v>19.82</v>
      </c>
      <c r="E1848">
        <v>20.48</v>
      </c>
    </row>
    <row r="1849" spans="1:5" x14ac:dyDescent="0.25">
      <c r="A1849" s="7">
        <v>35544</v>
      </c>
      <c r="B1849">
        <v>20.260000000000002</v>
      </c>
      <c r="C1849">
        <v>20.99</v>
      </c>
      <c r="D1849">
        <v>20.149999999999999</v>
      </c>
      <c r="E1849">
        <v>20.83</v>
      </c>
    </row>
    <row r="1850" spans="1:5" x14ac:dyDescent="0.25">
      <c r="A1850" s="7">
        <v>35545</v>
      </c>
      <c r="B1850">
        <v>21.25</v>
      </c>
      <c r="C1850">
        <v>21.47</v>
      </c>
      <c r="D1850">
        <v>20.88</v>
      </c>
      <c r="E1850">
        <v>21.15</v>
      </c>
    </row>
    <row r="1851" spans="1:5" x14ac:dyDescent="0.25">
      <c r="A1851" s="7">
        <v>35548</v>
      </c>
      <c r="B1851">
        <v>22.21</v>
      </c>
      <c r="C1851">
        <v>22.26</v>
      </c>
      <c r="D1851">
        <v>21.04</v>
      </c>
      <c r="E1851">
        <v>21.34</v>
      </c>
    </row>
    <row r="1852" spans="1:5" x14ac:dyDescent="0.25">
      <c r="A1852" s="7">
        <v>35549</v>
      </c>
      <c r="B1852">
        <v>20.64</v>
      </c>
      <c r="C1852">
        <v>20.66</v>
      </c>
      <c r="D1852">
        <v>19.46</v>
      </c>
      <c r="E1852">
        <v>19.809999999999999</v>
      </c>
    </row>
    <row r="1853" spans="1:5" x14ac:dyDescent="0.25">
      <c r="A1853" s="7">
        <v>35550</v>
      </c>
      <c r="B1853">
        <v>20</v>
      </c>
      <c r="C1853">
        <v>20.29</v>
      </c>
      <c r="D1853">
        <v>19.2</v>
      </c>
      <c r="E1853">
        <v>20.059999999999999</v>
      </c>
    </row>
    <row r="1854" spans="1:5" x14ac:dyDescent="0.25">
      <c r="A1854" s="7">
        <v>35551</v>
      </c>
      <c r="B1854">
        <v>20.18</v>
      </c>
      <c r="C1854">
        <v>20.88</v>
      </c>
      <c r="D1854">
        <v>19.87</v>
      </c>
      <c r="E1854">
        <v>19.87</v>
      </c>
    </row>
    <row r="1855" spans="1:5" x14ac:dyDescent="0.25">
      <c r="A1855" s="7">
        <v>35552</v>
      </c>
      <c r="B1855">
        <v>18.88</v>
      </c>
      <c r="C1855">
        <v>18.88</v>
      </c>
      <c r="D1855">
        <v>17.28</v>
      </c>
      <c r="E1855">
        <v>17.510000000000002</v>
      </c>
    </row>
    <row r="1856" spans="1:5" x14ac:dyDescent="0.25">
      <c r="A1856" s="7">
        <v>35555</v>
      </c>
      <c r="B1856">
        <v>18.489999999999998</v>
      </c>
      <c r="C1856">
        <v>20.13</v>
      </c>
      <c r="D1856">
        <v>18.37</v>
      </c>
      <c r="E1856">
        <v>20.13</v>
      </c>
    </row>
    <row r="1857" spans="1:5" x14ac:dyDescent="0.25">
      <c r="A1857" s="7">
        <v>35556</v>
      </c>
      <c r="B1857">
        <v>21.37</v>
      </c>
      <c r="C1857">
        <v>22.26</v>
      </c>
      <c r="D1857">
        <v>20.83</v>
      </c>
      <c r="E1857">
        <v>20.85</v>
      </c>
    </row>
    <row r="1858" spans="1:5" x14ac:dyDescent="0.25">
      <c r="A1858" s="7">
        <v>35557</v>
      </c>
      <c r="B1858">
        <v>21.19</v>
      </c>
      <c r="C1858">
        <v>21.53</v>
      </c>
      <c r="D1858">
        <v>20.63</v>
      </c>
      <c r="E1858">
        <v>21.34</v>
      </c>
    </row>
    <row r="1859" spans="1:5" x14ac:dyDescent="0.25">
      <c r="A1859" s="7">
        <v>35558</v>
      </c>
      <c r="B1859">
        <v>21.4</v>
      </c>
      <c r="C1859">
        <v>21.48</v>
      </c>
      <c r="D1859">
        <v>20.350000000000001</v>
      </c>
      <c r="E1859">
        <v>21.26</v>
      </c>
    </row>
    <row r="1860" spans="1:5" x14ac:dyDescent="0.25">
      <c r="A1860" s="7">
        <v>35559</v>
      </c>
      <c r="B1860">
        <v>21.49</v>
      </c>
      <c r="C1860">
        <v>21.5</v>
      </c>
      <c r="D1860">
        <v>20.010000000000002</v>
      </c>
      <c r="E1860">
        <v>20.11</v>
      </c>
    </row>
    <row r="1861" spans="1:5" x14ac:dyDescent="0.25">
      <c r="A1861" s="7">
        <v>35562</v>
      </c>
      <c r="B1861">
        <v>20.440000000000001</v>
      </c>
      <c r="C1861">
        <v>20.85</v>
      </c>
      <c r="D1861">
        <v>20.07</v>
      </c>
      <c r="E1861">
        <v>20.25</v>
      </c>
    </row>
    <row r="1862" spans="1:5" x14ac:dyDescent="0.25">
      <c r="A1862" s="7">
        <v>35563</v>
      </c>
      <c r="B1862">
        <v>20.53</v>
      </c>
      <c r="C1862">
        <v>21.02</v>
      </c>
      <c r="D1862">
        <v>20.53</v>
      </c>
      <c r="E1862">
        <v>20.81</v>
      </c>
    </row>
    <row r="1863" spans="1:5" x14ac:dyDescent="0.25">
      <c r="A1863" s="7">
        <v>35564</v>
      </c>
      <c r="B1863">
        <v>20.48</v>
      </c>
      <c r="C1863">
        <v>21.32</v>
      </c>
      <c r="D1863">
        <v>20.48</v>
      </c>
      <c r="E1863">
        <v>21.09</v>
      </c>
    </row>
    <row r="1864" spans="1:5" x14ac:dyDescent="0.25">
      <c r="A1864" s="7">
        <v>35565</v>
      </c>
      <c r="B1864">
        <v>21.14</v>
      </c>
      <c r="C1864">
        <v>21.14</v>
      </c>
      <c r="D1864">
        <v>19.87</v>
      </c>
      <c r="E1864">
        <v>19.91</v>
      </c>
    </row>
    <row r="1865" spans="1:5" x14ac:dyDescent="0.25">
      <c r="A1865" s="7">
        <v>35566</v>
      </c>
      <c r="B1865">
        <v>18.73</v>
      </c>
      <c r="C1865">
        <v>21.82</v>
      </c>
      <c r="D1865">
        <v>18.579999999999998</v>
      </c>
      <c r="E1865">
        <v>21.57</v>
      </c>
    </row>
    <row r="1866" spans="1:5" x14ac:dyDescent="0.25">
      <c r="A1866" s="7">
        <v>35569</v>
      </c>
      <c r="B1866">
        <v>21.88</v>
      </c>
      <c r="C1866">
        <v>21.95</v>
      </c>
      <c r="D1866">
        <v>21.26</v>
      </c>
      <c r="E1866">
        <v>21.48</v>
      </c>
    </row>
    <row r="1867" spans="1:5" x14ac:dyDescent="0.25">
      <c r="A1867" s="7">
        <v>35570</v>
      </c>
      <c r="B1867">
        <v>21.49</v>
      </c>
      <c r="C1867">
        <v>21.72</v>
      </c>
      <c r="D1867">
        <v>19.13</v>
      </c>
      <c r="E1867">
        <v>19.260000000000002</v>
      </c>
    </row>
    <row r="1868" spans="1:5" x14ac:dyDescent="0.25">
      <c r="A1868" s="7">
        <v>35571</v>
      </c>
      <c r="B1868">
        <v>19.190000000000001</v>
      </c>
      <c r="C1868">
        <v>19.62</v>
      </c>
      <c r="D1868">
        <v>18.82</v>
      </c>
      <c r="E1868">
        <v>19.28</v>
      </c>
    </row>
    <row r="1869" spans="1:5" x14ac:dyDescent="0.25">
      <c r="A1869" s="7">
        <v>35572</v>
      </c>
      <c r="B1869">
        <v>19.010000000000002</v>
      </c>
      <c r="C1869">
        <v>19.239999999999998</v>
      </c>
      <c r="D1869">
        <v>18.68</v>
      </c>
      <c r="E1869">
        <v>18.77</v>
      </c>
    </row>
    <row r="1870" spans="1:5" x14ac:dyDescent="0.25">
      <c r="A1870" s="7">
        <v>35573</v>
      </c>
      <c r="B1870">
        <v>18.46</v>
      </c>
      <c r="C1870">
        <v>18.52</v>
      </c>
      <c r="D1870">
        <v>18.010000000000002</v>
      </c>
      <c r="E1870">
        <v>18.079999999999998</v>
      </c>
    </row>
    <row r="1871" spans="1:5" x14ac:dyDescent="0.25">
      <c r="A1871" s="7">
        <v>35577</v>
      </c>
      <c r="B1871">
        <v>19.260000000000002</v>
      </c>
      <c r="C1871">
        <v>19.920000000000002</v>
      </c>
      <c r="D1871">
        <v>19.12</v>
      </c>
      <c r="E1871">
        <v>19.36</v>
      </c>
    </row>
    <row r="1872" spans="1:5" x14ac:dyDescent="0.25">
      <c r="A1872" s="7">
        <v>35578</v>
      </c>
      <c r="B1872">
        <v>19.39</v>
      </c>
      <c r="C1872">
        <v>19.579999999999998</v>
      </c>
      <c r="D1872">
        <v>19.22</v>
      </c>
      <c r="E1872">
        <v>19.28</v>
      </c>
    </row>
    <row r="1873" spans="1:5" x14ac:dyDescent="0.25">
      <c r="A1873" s="7">
        <v>35579</v>
      </c>
      <c r="B1873">
        <v>19.100000000000001</v>
      </c>
      <c r="C1873">
        <v>19.77</v>
      </c>
      <c r="D1873">
        <v>18.82</v>
      </c>
      <c r="E1873">
        <v>19.02</v>
      </c>
    </row>
    <row r="1874" spans="1:5" x14ac:dyDescent="0.25">
      <c r="A1874" s="7">
        <v>35580</v>
      </c>
      <c r="B1874">
        <v>19.48</v>
      </c>
      <c r="C1874">
        <v>19.48</v>
      </c>
      <c r="D1874">
        <v>18.850000000000001</v>
      </c>
      <c r="E1874">
        <v>19.190000000000001</v>
      </c>
    </row>
    <row r="1875" spans="1:5" x14ac:dyDescent="0.25">
      <c r="A1875" s="7">
        <v>35583</v>
      </c>
      <c r="B1875">
        <v>21.08</v>
      </c>
      <c r="C1875">
        <v>21.19</v>
      </c>
      <c r="D1875">
        <v>20.76</v>
      </c>
      <c r="E1875">
        <v>20.85</v>
      </c>
    </row>
    <row r="1876" spans="1:5" x14ac:dyDescent="0.25">
      <c r="A1876" s="7">
        <v>35584</v>
      </c>
      <c r="B1876">
        <v>19.91</v>
      </c>
      <c r="C1876">
        <v>20.010000000000002</v>
      </c>
      <c r="D1876">
        <v>19.559999999999999</v>
      </c>
      <c r="E1876">
        <v>20.010000000000002</v>
      </c>
    </row>
    <row r="1877" spans="1:5" x14ac:dyDescent="0.25">
      <c r="A1877" s="7">
        <v>35585</v>
      </c>
      <c r="B1877">
        <v>19.989999999999998</v>
      </c>
      <c r="C1877">
        <v>20.39</v>
      </c>
      <c r="D1877">
        <v>19.88</v>
      </c>
      <c r="E1877">
        <v>20.100000000000001</v>
      </c>
    </row>
    <row r="1878" spans="1:5" x14ac:dyDescent="0.25">
      <c r="A1878" s="7">
        <v>35586</v>
      </c>
      <c r="B1878">
        <v>20.190000000000001</v>
      </c>
      <c r="C1878">
        <v>20.37</v>
      </c>
      <c r="D1878">
        <v>20.05</v>
      </c>
      <c r="E1878">
        <v>20.36</v>
      </c>
    </row>
    <row r="1879" spans="1:5" x14ac:dyDescent="0.25">
      <c r="A1879" s="7">
        <v>35587</v>
      </c>
      <c r="B1879">
        <v>19.440000000000001</v>
      </c>
      <c r="C1879">
        <v>19.48</v>
      </c>
      <c r="D1879">
        <v>18.920000000000002</v>
      </c>
      <c r="E1879">
        <v>18.940000000000001</v>
      </c>
    </row>
    <row r="1880" spans="1:5" x14ac:dyDescent="0.25">
      <c r="A1880" s="7">
        <v>35590</v>
      </c>
      <c r="B1880">
        <v>19.66</v>
      </c>
      <c r="C1880">
        <v>19.66</v>
      </c>
      <c r="D1880">
        <v>19.36</v>
      </c>
      <c r="E1880">
        <v>19.46</v>
      </c>
    </row>
    <row r="1881" spans="1:5" x14ac:dyDescent="0.25">
      <c r="A1881" s="7">
        <v>35591</v>
      </c>
      <c r="B1881">
        <v>19.28</v>
      </c>
      <c r="C1881">
        <v>19.28</v>
      </c>
      <c r="D1881">
        <v>18.79</v>
      </c>
      <c r="E1881">
        <v>19.04</v>
      </c>
    </row>
    <row r="1882" spans="1:5" x14ac:dyDescent="0.25">
      <c r="A1882" s="7">
        <v>35592</v>
      </c>
      <c r="B1882">
        <v>18.96</v>
      </c>
      <c r="C1882">
        <v>19.239999999999998</v>
      </c>
      <c r="D1882">
        <v>18.850000000000001</v>
      </c>
      <c r="E1882">
        <v>18.850000000000001</v>
      </c>
    </row>
    <row r="1883" spans="1:5" x14ac:dyDescent="0.25">
      <c r="A1883" s="7">
        <v>35593</v>
      </c>
      <c r="B1883">
        <v>18.7</v>
      </c>
      <c r="C1883">
        <v>18.940000000000001</v>
      </c>
      <c r="D1883">
        <v>18.2</v>
      </c>
      <c r="E1883">
        <v>18.510000000000002</v>
      </c>
    </row>
    <row r="1884" spans="1:5" x14ac:dyDescent="0.25">
      <c r="A1884" s="7">
        <v>35594</v>
      </c>
      <c r="B1884">
        <v>19.3</v>
      </c>
      <c r="C1884">
        <v>19.760000000000002</v>
      </c>
      <c r="D1884">
        <v>18.989999999999998</v>
      </c>
      <c r="E1884">
        <v>19.27</v>
      </c>
    </row>
    <row r="1885" spans="1:5" x14ac:dyDescent="0.25">
      <c r="A1885" s="7">
        <v>35597</v>
      </c>
      <c r="B1885">
        <v>19.77</v>
      </c>
      <c r="C1885">
        <v>20.21</v>
      </c>
      <c r="D1885">
        <v>19.73</v>
      </c>
      <c r="E1885">
        <v>19.77</v>
      </c>
    </row>
    <row r="1886" spans="1:5" x14ac:dyDescent="0.25">
      <c r="A1886" s="7">
        <v>35598</v>
      </c>
      <c r="B1886">
        <v>20.66</v>
      </c>
      <c r="C1886">
        <v>20.96</v>
      </c>
      <c r="D1886">
        <v>19.87</v>
      </c>
      <c r="E1886">
        <v>20.170000000000002</v>
      </c>
    </row>
    <row r="1887" spans="1:5" x14ac:dyDescent="0.25">
      <c r="A1887" s="7">
        <v>35599</v>
      </c>
      <c r="B1887">
        <v>20.38</v>
      </c>
      <c r="C1887">
        <v>20.66</v>
      </c>
      <c r="D1887">
        <v>20.260000000000002</v>
      </c>
      <c r="E1887">
        <v>20.45</v>
      </c>
    </row>
    <row r="1888" spans="1:5" x14ac:dyDescent="0.25">
      <c r="A1888" s="7">
        <v>35600</v>
      </c>
      <c r="B1888">
        <v>20.18</v>
      </c>
      <c r="C1888">
        <v>21</v>
      </c>
      <c r="D1888">
        <v>19.91</v>
      </c>
      <c r="E1888">
        <v>20.100000000000001</v>
      </c>
    </row>
    <row r="1889" spans="1:5" x14ac:dyDescent="0.25">
      <c r="A1889" s="7">
        <v>35601</v>
      </c>
      <c r="B1889">
        <v>20.239999999999998</v>
      </c>
      <c r="C1889">
        <v>20.36</v>
      </c>
      <c r="D1889">
        <v>19.8</v>
      </c>
      <c r="E1889">
        <v>20.2</v>
      </c>
    </row>
    <row r="1890" spans="1:5" x14ac:dyDescent="0.25">
      <c r="A1890" s="7">
        <v>35604</v>
      </c>
      <c r="B1890">
        <v>20.7</v>
      </c>
      <c r="C1890">
        <v>21.64</v>
      </c>
      <c r="D1890">
        <v>20.25</v>
      </c>
      <c r="E1890">
        <v>21.19</v>
      </c>
    </row>
    <row r="1891" spans="1:5" x14ac:dyDescent="0.25">
      <c r="A1891" s="7">
        <v>35605</v>
      </c>
      <c r="B1891">
        <v>20.73</v>
      </c>
      <c r="C1891">
        <v>21.58</v>
      </c>
      <c r="D1891">
        <v>20.5</v>
      </c>
      <c r="E1891">
        <v>20.74</v>
      </c>
    </row>
    <row r="1892" spans="1:5" x14ac:dyDescent="0.25">
      <c r="A1892" s="7">
        <v>35606</v>
      </c>
      <c r="B1892">
        <v>21.01</v>
      </c>
      <c r="C1892">
        <v>22.28</v>
      </c>
      <c r="D1892">
        <v>20.56</v>
      </c>
      <c r="E1892">
        <v>21.5</v>
      </c>
    </row>
    <row r="1893" spans="1:5" x14ac:dyDescent="0.25">
      <c r="A1893" s="7">
        <v>35607</v>
      </c>
      <c r="B1893">
        <v>21.75</v>
      </c>
      <c r="C1893">
        <v>22.13</v>
      </c>
      <c r="D1893">
        <v>21.4</v>
      </c>
      <c r="E1893">
        <v>21.82</v>
      </c>
    </row>
    <row r="1894" spans="1:5" x14ac:dyDescent="0.25">
      <c r="A1894" s="7">
        <v>35608</v>
      </c>
      <c r="B1894">
        <v>21.26</v>
      </c>
      <c r="C1894">
        <v>21.35</v>
      </c>
      <c r="D1894">
        <v>20.86</v>
      </c>
      <c r="E1894">
        <v>21.22</v>
      </c>
    </row>
    <row r="1895" spans="1:5" x14ac:dyDescent="0.25">
      <c r="A1895" s="7">
        <v>35611</v>
      </c>
      <c r="B1895">
        <v>21.47</v>
      </c>
      <c r="C1895">
        <v>21.91</v>
      </c>
      <c r="D1895">
        <v>21.34</v>
      </c>
      <c r="E1895">
        <v>21.53</v>
      </c>
    </row>
    <row r="1896" spans="1:5" x14ac:dyDescent="0.25">
      <c r="A1896" s="7">
        <v>35612</v>
      </c>
      <c r="B1896">
        <v>21.54</v>
      </c>
      <c r="C1896">
        <v>21.54</v>
      </c>
      <c r="D1896">
        <v>20.92</v>
      </c>
      <c r="E1896">
        <v>21</v>
      </c>
    </row>
    <row r="1897" spans="1:5" x14ac:dyDescent="0.25">
      <c r="A1897" s="7">
        <v>35613</v>
      </c>
      <c r="B1897">
        <v>20.74</v>
      </c>
      <c r="C1897">
        <v>20.74</v>
      </c>
      <c r="D1897">
        <v>19.64</v>
      </c>
      <c r="E1897">
        <v>19.7</v>
      </c>
    </row>
    <row r="1898" spans="1:5" x14ac:dyDescent="0.25">
      <c r="A1898" s="7">
        <v>35614</v>
      </c>
      <c r="B1898">
        <v>18.46</v>
      </c>
      <c r="C1898">
        <v>18.64</v>
      </c>
      <c r="D1898">
        <v>17.82</v>
      </c>
      <c r="E1898">
        <v>17.82</v>
      </c>
    </row>
    <row r="1899" spans="1:5" x14ac:dyDescent="0.25">
      <c r="A1899" s="7">
        <v>35618</v>
      </c>
      <c r="B1899">
        <v>18.71</v>
      </c>
      <c r="C1899">
        <v>19.38</v>
      </c>
      <c r="D1899">
        <v>18.440000000000001</v>
      </c>
      <c r="E1899">
        <v>19.13</v>
      </c>
    </row>
    <row r="1900" spans="1:5" x14ac:dyDescent="0.25">
      <c r="A1900" s="7">
        <v>35619</v>
      </c>
      <c r="B1900">
        <v>19.079999999999998</v>
      </c>
      <c r="C1900">
        <v>19.22</v>
      </c>
      <c r="D1900">
        <v>18.760000000000002</v>
      </c>
      <c r="E1900">
        <v>18.760000000000002</v>
      </c>
    </row>
    <row r="1901" spans="1:5" x14ac:dyDescent="0.25">
      <c r="A1901" s="7">
        <v>35620</v>
      </c>
      <c r="B1901">
        <v>18.579999999999998</v>
      </c>
      <c r="C1901">
        <v>20.51</v>
      </c>
      <c r="D1901">
        <v>18.57</v>
      </c>
      <c r="E1901">
        <v>20.399999999999999</v>
      </c>
    </row>
    <row r="1902" spans="1:5" x14ac:dyDescent="0.25">
      <c r="A1902" s="7">
        <v>35621</v>
      </c>
      <c r="B1902">
        <v>19.89</v>
      </c>
      <c r="C1902">
        <v>20.29</v>
      </c>
      <c r="D1902">
        <v>19.62</v>
      </c>
      <c r="E1902">
        <v>19.920000000000002</v>
      </c>
    </row>
    <row r="1903" spans="1:5" x14ac:dyDescent="0.25">
      <c r="A1903" s="7">
        <v>35622</v>
      </c>
      <c r="B1903">
        <v>19.29</v>
      </c>
      <c r="C1903">
        <v>19.34</v>
      </c>
      <c r="D1903">
        <v>18.72</v>
      </c>
      <c r="E1903">
        <v>19.059999999999999</v>
      </c>
    </row>
    <row r="1904" spans="1:5" x14ac:dyDescent="0.25">
      <c r="A1904" s="7">
        <v>35625</v>
      </c>
      <c r="B1904">
        <v>19.02</v>
      </c>
      <c r="C1904">
        <v>19.84</v>
      </c>
      <c r="D1904">
        <v>18.93</v>
      </c>
      <c r="E1904">
        <v>19.579999999999998</v>
      </c>
    </row>
    <row r="1905" spans="1:5" x14ac:dyDescent="0.25">
      <c r="A1905" s="7">
        <v>35626</v>
      </c>
      <c r="B1905">
        <v>19.510000000000002</v>
      </c>
      <c r="C1905">
        <v>20.100000000000001</v>
      </c>
      <c r="D1905">
        <v>18.98</v>
      </c>
      <c r="E1905">
        <v>19</v>
      </c>
    </row>
    <row r="1906" spans="1:5" x14ac:dyDescent="0.25">
      <c r="A1906" s="7">
        <v>35627</v>
      </c>
      <c r="B1906">
        <v>19.8</v>
      </c>
      <c r="C1906">
        <v>19.84</v>
      </c>
      <c r="D1906">
        <v>19.149999999999999</v>
      </c>
      <c r="E1906">
        <v>19.36</v>
      </c>
    </row>
    <row r="1907" spans="1:5" x14ac:dyDescent="0.25">
      <c r="A1907" s="7">
        <v>35628</v>
      </c>
      <c r="B1907">
        <v>19.97</v>
      </c>
      <c r="C1907">
        <v>20.82</v>
      </c>
      <c r="D1907">
        <v>19.899999999999999</v>
      </c>
      <c r="E1907">
        <v>20.54</v>
      </c>
    </row>
    <row r="1908" spans="1:5" x14ac:dyDescent="0.25">
      <c r="A1908" s="7">
        <v>35629</v>
      </c>
      <c r="B1908">
        <v>21.01</v>
      </c>
      <c r="C1908">
        <v>23.05</v>
      </c>
      <c r="D1908">
        <v>21.01</v>
      </c>
      <c r="E1908">
        <v>22.28</v>
      </c>
    </row>
    <row r="1909" spans="1:5" x14ac:dyDescent="0.25">
      <c r="A1909" s="7">
        <v>35632</v>
      </c>
      <c r="B1909">
        <v>23.55</v>
      </c>
      <c r="C1909">
        <v>23.71</v>
      </c>
      <c r="D1909">
        <v>23.34</v>
      </c>
      <c r="E1909">
        <v>23.51</v>
      </c>
    </row>
    <row r="1910" spans="1:5" x14ac:dyDescent="0.25">
      <c r="A1910" s="7">
        <v>35633</v>
      </c>
      <c r="B1910">
        <v>23.11</v>
      </c>
      <c r="C1910">
        <v>23.17</v>
      </c>
      <c r="D1910">
        <v>21.76</v>
      </c>
      <c r="E1910">
        <v>21.77</v>
      </c>
    </row>
    <row r="1911" spans="1:5" x14ac:dyDescent="0.25">
      <c r="A1911" s="7">
        <v>35634</v>
      </c>
      <c r="B1911">
        <v>21.31</v>
      </c>
      <c r="C1911">
        <v>21.57</v>
      </c>
      <c r="D1911">
        <v>21.04</v>
      </c>
      <c r="E1911">
        <v>21.3</v>
      </c>
    </row>
    <row r="1912" spans="1:5" x14ac:dyDescent="0.25">
      <c r="A1912" s="7">
        <v>35635</v>
      </c>
      <c r="B1912">
        <v>21.57</v>
      </c>
      <c r="C1912">
        <v>22.1</v>
      </c>
      <c r="D1912">
        <v>20.91</v>
      </c>
      <c r="E1912">
        <v>20.96</v>
      </c>
    </row>
    <row r="1913" spans="1:5" x14ac:dyDescent="0.25">
      <c r="A1913" s="7">
        <v>35636</v>
      </c>
      <c r="B1913">
        <v>20.64</v>
      </c>
      <c r="C1913">
        <v>20.97</v>
      </c>
      <c r="D1913">
        <v>20.48</v>
      </c>
      <c r="E1913">
        <v>20.82</v>
      </c>
    </row>
    <row r="1914" spans="1:5" x14ac:dyDescent="0.25">
      <c r="A1914" s="7">
        <v>35639</v>
      </c>
      <c r="B1914">
        <v>20.57</v>
      </c>
      <c r="C1914">
        <v>22.14</v>
      </c>
      <c r="D1914">
        <v>20.57</v>
      </c>
      <c r="E1914">
        <v>21.84</v>
      </c>
    </row>
    <row r="1915" spans="1:5" x14ac:dyDescent="0.25">
      <c r="A1915" s="7">
        <v>35640</v>
      </c>
      <c r="B1915">
        <v>22.28</v>
      </c>
      <c r="C1915">
        <v>22.37</v>
      </c>
      <c r="D1915">
        <v>21.81</v>
      </c>
      <c r="E1915">
        <v>22.02</v>
      </c>
    </row>
    <row r="1916" spans="1:5" x14ac:dyDescent="0.25">
      <c r="A1916" s="7">
        <v>35641</v>
      </c>
      <c r="B1916">
        <v>21.95</v>
      </c>
      <c r="C1916">
        <v>22.06</v>
      </c>
      <c r="D1916">
        <v>21.34</v>
      </c>
      <c r="E1916">
        <v>21.39</v>
      </c>
    </row>
    <row r="1917" spans="1:5" x14ac:dyDescent="0.25">
      <c r="A1917" s="7">
        <v>35642</v>
      </c>
      <c r="B1917">
        <v>21.34</v>
      </c>
      <c r="C1917">
        <v>21.98</v>
      </c>
      <c r="D1917">
        <v>21.24</v>
      </c>
      <c r="E1917">
        <v>21.48</v>
      </c>
    </row>
    <row r="1918" spans="1:5" x14ac:dyDescent="0.25">
      <c r="A1918" s="7">
        <v>35643</v>
      </c>
      <c r="B1918">
        <v>21.29</v>
      </c>
      <c r="C1918">
        <v>22.97</v>
      </c>
      <c r="D1918">
        <v>21.29</v>
      </c>
      <c r="E1918">
        <v>22.29</v>
      </c>
    </row>
    <row r="1919" spans="1:5" x14ac:dyDescent="0.25">
      <c r="A1919" s="7">
        <v>35646</v>
      </c>
      <c r="B1919">
        <v>23</v>
      </c>
      <c r="C1919">
        <v>23.34</v>
      </c>
      <c r="D1919">
        <v>21.92</v>
      </c>
      <c r="E1919">
        <v>21.94</v>
      </c>
    </row>
    <row r="1920" spans="1:5" x14ac:dyDescent="0.25">
      <c r="A1920" s="7">
        <v>35647</v>
      </c>
      <c r="B1920">
        <v>21.78</v>
      </c>
      <c r="C1920">
        <v>21.78</v>
      </c>
      <c r="D1920">
        <v>20.64</v>
      </c>
      <c r="E1920">
        <v>20.64</v>
      </c>
    </row>
    <row r="1921" spans="1:5" x14ac:dyDescent="0.25">
      <c r="A1921" s="7">
        <v>35648</v>
      </c>
      <c r="B1921">
        <v>20.87</v>
      </c>
      <c r="C1921">
        <v>20.89</v>
      </c>
      <c r="D1921">
        <v>19.96</v>
      </c>
      <c r="E1921">
        <v>20.05</v>
      </c>
    </row>
    <row r="1922" spans="1:5" x14ac:dyDescent="0.25">
      <c r="A1922" s="7">
        <v>35649</v>
      </c>
      <c r="B1922">
        <v>19.54</v>
      </c>
      <c r="C1922">
        <v>19.98</v>
      </c>
      <c r="D1922">
        <v>19.329999999999998</v>
      </c>
      <c r="E1922">
        <v>19.77</v>
      </c>
    </row>
    <row r="1923" spans="1:5" x14ac:dyDescent="0.25">
      <c r="A1923" s="7">
        <v>35650</v>
      </c>
      <c r="B1923">
        <v>21.37</v>
      </c>
      <c r="C1923">
        <v>23.23</v>
      </c>
      <c r="D1923">
        <v>21.03</v>
      </c>
      <c r="E1923">
        <v>22.46</v>
      </c>
    </row>
    <row r="1924" spans="1:5" x14ac:dyDescent="0.25">
      <c r="A1924" s="7">
        <v>35653</v>
      </c>
      <c r="B1924">
        <v>22.86</v>
      </c>
      <c r="C1924">
        <v>23.58</v>
      </c>
      <c r="D1924">
        <v>22.59</v>
      </c>
      <c r="E1924">
        <v>22.77</v>
      </c>
    </row>
    <row r="1925" spans="1:5" x14ac:dyDescent="0.25">
      <c r="A1925" s="7">
        <v>35654</v>
      </c>
      <c r="B1925">
        <v>22.13</v>
      </c>
      <c r="C1925">
        <v>23.9</v>
      </c>
      <c r="D1925">
        <v>22.03</v>
      </c>
      <c r="E1925">
        <v>23.75</v>
      </c>
    </row>
    <row r="1926" spans="1:5" x14ac:dyDescent="0.25">
      <c r="A1926" s="7">
        <v>35655</v>
      </c>
      <c r="B1926">
        <v>23.58</v>
      </c>
      <c r="C1926">
        <v>25.47</v>
      </c>
      <c r="D1926">
        <v>23.52</v>
      </c>
      <c r="E1926">
        <v>24.52</v>
      </c>
    </row>
    <row r="1927" spans="1:5" x14ac:dyDescent="0.25">
      <c r="A1927" s="7">
        <v>35656</v>
      </c>
      <c r="B1927">
        <v>23.7</v>
      </c>
      <c r="C1927">
        <v>23.88</v>
      </c>
      <c r="D1927">
        <v>23.11</v>
      </c>
      <c r="E1927">
        <v>23.11</v>
      </c>
    </row>
    <row r="1928" spans="1:5" x14ac:dyDescent="0.25">
      <c r="A1928" s="7">
        <v>35657</v>
      </c>
      <c r="B1928">
        <v>23.2</v>
      </c>
      <c r="C1928">
        <v>25.05</v>
      </c>
      <c r="D1928">
        <v>22.91</v>
      </c>
      <c r="E1928">
        <v>24.45</v>
      </c>
    </row>
    <row r="1929" spans="1:5" x14ac:dyDescent="0.25">
      <c r="A1929" s="7">
        <v>35660</v>
      </c>
      <c r="B1929">
        <v>26.11</v>
      </c>
      <c r="C1929">
        <v>26.31</v>
      </c>
      <c r="D1929">
        <v>24.37</v>
      </c>
      <c r="E1929">
        <v>24.37</v>
      </c>
    </row>
    <row r="1930" spans="1:5" x14ac:dyDescent="0.25">
      <c r="A1930" s="7">
        <v>35661</v>
      </c>
      <c r="B1930">
        <v>23.31</v>
      </c>
      <c r="C1930">
        <v>23.31</v>
      </c>
      <c r="D1930">
        <v>22.61</v>
      </c>
      <c r="E1930">
        <v>22.64</v>
      </c>
    </row>
    <row r="1931" spans="1:5" x14ac:dyDescent="0.25">
      <c r="A1931" s="7">
        <v>35662</v>
      </c>
      <c r="B1931">
        <v>22.57</v>
      </c>
      <c r="C1931">
        <v>22.63</v>
      </c>
      <c r="D1931">
        <v>21.03</v>
      </c>
      <c r="E1931">
        <v>21.09</v>
      </c>
    </row>
    <row r="1932" spans="1:5" x14ac:dyDescent="0.25">
      <c r="A1932" s="7">
        <v>35663</v>
      </c>
      <c r="B1932">
        <v>21.35</v>
      </c>
      <c r="C1932">
        <v>24.08</v>
      </c>
      <c r="D1932">
        <v>21.33</v>
      </c>
      <c r="E1932">
        <v>23.83</v>
      </c>
    </row>
    <row r="1933" spans="1:5" x14ac:dyDescent="0.25">
      <c r="A1933" s="7">
        <v>35664</v>
      </c>
      <c r="B1933">
        <v>25.3</v>
      </c>
      <c r="C1933">
        <v>26.24</v>
      </c>
      <c r="D1933">
        <v>24.67</v>
      </c>
      <c r="E1933">
        <v>24.74</v>
      </c>
    </row>
    <row r="1934" spans="1:5" x14ac:dyDescent="0.25">
      <c r="A1934" s="7">
        <v>35667</v>
      </c>
      <c r="B1934">
        <v>24.46</v>
      </c>
      <c r="C1934">
        <v>24.46</v>
      </c>
      <c r="D1934">
        <v>23.63</v>
      </c>
      <c r="E1934">
        <v>24.1</v>
      </c>
    </row>
    <row r="1935" spans="1:5" x14ac:dyDescent="0.25">
      <c r="A1935" s="7">
        <v>35668</v>
      </c>
      <c r="B1935">
        <v>24.4</v>
      </c>
      <c r="C1935">
        <v>24.91</v>
      </c>
      <c r="D1935">
        <v>24.2</v>
      </c>
      <c r="E1935">
        <v>24.73</v>
      </c>
    </row>
    <row r="1936" spans="1:5" x14ac:dyDescent="0.25">
      <c r="A1936" s="7">
        <v>35669</v>
      </c>
      <c r="B1936">
        <v>25.06</v>
      </c>
      <c r="C1936">
        <v>25.38</v>
      </c>
      <c r="D1936">
        <v>24.18</v>
      </c>
      <c r="E1936">
        <v>24.26</v>
      </c>
    </row>
    <row r="1937" spans="1:5" x14ac:dyDescent="0.25">
      <c r="A1937" s="7">
        <v>35670</v>
      </c>
      <c r="B1937">
        <v>24.79</v>
      </c>
      <c r="C1937">
        <v>25.53</v>
      </c>
      <c r="D1937">
        <v>23.79</v>
      </c>
      <c r="E1937">
        <v>24.51</v>
      </c>
    </row>
    <row r="1938" spans="1:5" x14ac:dyDescent="0.25">
      <c r="A1938" s="7">
        <v>35671</v>
      </c>
      <c r="B1938">
        <v>24.52</v>
      </c>
      <c r="C1938">
        <v>25.06</v>
      </c>
      <c r="D1938">
        <v>24.41</v>
      </c>
      <c r="E1938">
        <v>24.76</v>
      </c>
    </row>
    <row r="1939" spans="1:5" x14ac:dyDescent="0.25">
      <c r="A1939" s="7">
        <v>35675</v>
      </c>
      <c r="B1939">
        <v>25.85</v>
      </c>
      <c r="C1939">
        <v>25.91</v>
      </c>
      <c r="D1939">
        <v>24.46</v>
      </c>
      <c r="E1939">
        <v>24.53</v>
      </c>
    </row>
    <row r="1940" spans="1:5" x14ac:dyDescent="0.25">
      <c r="A1940" s="7">
        <v>35676</v>
      </c>
      <c r="B1940">
        <v>24.41</v>
      </c>
      <c r="C1940">
        <v>24.96</v>
      </c>
      <c r="D1940">
        <v>24.41</v>
      </c>
      <c r="E1940">
        <v>24.95</v>
      </c>
    </row>
    <row r="1941" spans="1:5" x14ac:dyDescent="0.25">
      <c r="A1941" s="7">
        <v>35677</v>
      </c>
      <c r="B1941">
        <v>25.01</v>
      </c>
      <c r="C1941">
        <v>25.6</v>
      </c>
      <c r="D1941">
        <v>24.75</v>
      </c>
      <c r="E1941">
        <v>25.27</v>
      </c>
    </row>
    <row r="1942" spans="1:5" x14ac:dyDescent="0.25">
      <c r="A1942" s="7">
        <v>35678</v>
      </c>
      <c r="B1942">
        <v>24.17</v>
      </c>
      <c r="C1942">
        <v>24.86</v>
      </c>
      <c r="D1942">
        <v>23.95</v>
      </c>
      <c r="E1942">
        <v>24.31</v>
      </c>
    </row>
    <row r="1943" spans="1:5" x14ac:dyDescent="0.25">
      <c r="A1943" s="7">
        <v>35681</v>
      </c>
      <c r="B1943">
        <v>24.5</v>
      </c>
      <c r="C1943">
        <v>24.54</v>
      </c>
      <c r="D1943">
        <v>23.97</v>
      </c>
      <c r="E1943">
        <v>24.4</v>
      </c>
    </row>
    <row r="1944" spans="1:5" x14ac:dyDescent="0.25">
      <c r="A1944" s="7">
        <v>35682</v>
      </c>
      <c r="B1944">
        <v>24.76</v>
      </c>
      <c r="C1944">
        <v>24.77</v>
      </c>
      <c r="D1944">
        <v>23.53</v>
      </c>
      <c r="E1944">
        <v>23.89</v>
      </c>
    </row>
    <row r="1945" spans="1:5" x14ac:dyDescent="0.25">
      <c r="A1945" s="7">
        <v>35683</v>
      </c>
      <c r="B1945">
        <v>24.2</v>
      </c>
      <c r="C1945">
        <v>24.64</v>
      </c>
      <c r="D1945">
        <v>24.09</v>
      </c>
      <c r="E1945">
        <v>24.64</v>
      </c>
    </row>
    <row r="1946" spans="1:5" x14ac:dyDescent="0.25">
      <c r="A1946" s="7">
        <v>35684</v>
      </c>
      <c r="B1946">
        <v>25.53</v>
      </c>
      <c r="C1946">
        <v>27.33</v>
      </c>
      <c r="D1946">
        <v>25.47</v>
      </c>
      <c r="E1946">
        <v>25.99</v>
      </c>
    </row>
    <row r="1947" spans="1:5" x14ac:dyDescent="0.25">
      <c r="A1947" s="7">
        <v>35685</v>
      </c>
      <c r="B1947">
        <v>25.6</v>
      </c>
      <c r="C1947">
        <v>26.36</v>
      </c>
      <c r="D1947">
        <v>24.94</v>
      </c>
      <c r="E1947">
        <v>25.17</v>
      </c>
    </row>
    <row r="1948" spans="1:5" x14ac:dyDescent="0.25">
      <c r="A1948" s="7">
        <v>35688</v>
      </c>
      <c r="B1948">
        <v>25.77</v>
      </c>
      <c r="C1948">
        <v>26.15</v>
      </c>
      <c r="D1948">
        <v>25.1</v>
      </c>
      <c r="E1948">
        <v>25.74</v>
      </c>
    </row>
    <row r="1949" spans="1:5" x14ac:dyDescent="0.25">
      <c r="A1949" s="7">
        <v>35689</v>
      </c>
      <c r="B1949">
        <v>24.77</v>
      </c>
      <c r="C1949">
        <v>25.1</v>
      </c>
      <c r="D1949">
        <v>23.61</v>
      </c>
      <c r="E1949">
        <v>23.77</v>
      </c>
    </row>
    <row r="1950" spans="1:5" x14ac:dyDescent="0.25">
      <c r="A1950" s="7">
        <v>35690</v>
      </c>
      <c r="B1950">
        <v>23.88</v>
      </c>
      <c r="C1950">
        <v>24.8</v>
      </c>
      <c r="D1950">
        <v>23.69</v>
      </c>
      <c r="E1950">
        <v>24.1</v>
      </c>
    </row>
    <row r="1951" spans="1:5" x14ac:dyDescent="0.25">
      <c r="A1951" s="7">
        <v>35691</v>
      </c>
      <c r="B1951">
        <v>23.76</v>
      </c>
      <c r="C1951">
        <v>23.87</v>
      </c>
      <c r="D1951">
        <v>22.76</v>
      </c>
      <c r="E1951">
        <v>23.48</v>
      </c>
    </row>
    <row r="1952" spans="1:5" x14ac:dyDescent="0.25">
      <c r="A1952" s="7">
        <v>35692</v>
      </c>
      <c r="B1952">
        <v>22.51</v>
      </c>
      <c r="C1952">
        <v>23.06</v>
      </c>
      <c r="D1952">
        <v>21.67</v>
      </c>
      <c r="E1952">
        <v>22.74</v>
      </c>
    </row>
    <row r="1953" spans="1:5" x14ac:dyDescent="0.25">
      <c r="A1953" s="7">
        <v>35695</v>
      </c>
      <c r="B1953">
        <v>22.87</v>
      </c>
      <c r="C1953">
        <v>22.87</v>
      </c>
      <c r="D1953">
        <v>21.99</v>
      </c>
      <c r="E1953">
        <v>22.08</v>
      </c>
    </row>
    <row r="1954" spans="1:5" x14ac:dyDescent="0.25">
      <c r="A1954" s="7">
        <v>35696</v>
      </c>
      <c r="B1954">
        <v>22.18</v>
      </c>
      <c r="C1954">
        <v>22.62</v>
      </c>
      <c r="D1954">
        <v>21.94</v>
      </c>
      <c r="E1954">
        <v>22</v>
      </c>
    </row>
    <row r="1955" spans="1:5" x14ac:dyDescent="0.25">
      <c r="A1955" s="7">
        <v>35697</v>
      </c>
      <c r="B1955">
        <v>22.13</v>
      </c>
      <c r="C1955">
        <v>23.88</v>
      </c>
      <c r="D1955">
        <v>21.43</v>
      </c>
      <c r="E1955">
        <v>22.64</v>
      </c>
    </row>
    <row r="1956" spans="1:5" x14ac:dyDescent="0.25">
      <c r="A1956" s="7">
        <v>35698</v>
      </c>
      <c r="B1956">
        <v>22.6</v>
      </c>
      <c r="C1956">
        <v>23.33</v>
      </c>
      <c r="D1956">
        <v>22.46</v>
      </c>
      <c r="E1956">
        <v>22.96</v>
      </c>
    </row>
    <row r="1957" spans="1:5" x14ac:dyDescent="0.25">
      <c r="A1957" s="7">
        <v>35699</v>
      </c>
      <c r="B1957">
        <v>21.96</v>
      </c>
      <c r="C1957">
        <v>22.67</v>
      </c>
      <c r="D1957">
        <v>21.82</v>
      </c>
      <c r="E1957">
        <v>22.26</v>
      </c>
    </row>
    <row r="1958" spans="1:5" x14ac:dyDescent="0.25">
      <c r="A1958" s="7">
        <v>35702</v>
      </c>
      <c r="B1958">
        <v>23.21</v>
      </c>
      <c r="C1958">
        <v>23.23</v>
      </c>
      <c r="D1958">
        <v>22.15</v>
      </c>
      <c r="E1958">
        <v>22.23</v>
      </c>
    </row>
    <row r="1959" spans="1:5" x14ac:dyDescent="0.25">
      <c r="A1959" s="7">
        <v>35703</v>
      </c>
      <c r="B1959">
        <v>22.32</v>
      </c>
      <c r="C1959">
        <v>22.91</v>
      </c>
      <c r="D1959">
        <v>22.05</v>
      </c>
      <c r="E1959">
        <v>22.91</v>
      </c>
    </row>
    <row r="1960" spans="1:5" x14ac:dyDescent="0.25">
      <c r="A1960" s="7">
        <v>35704</v>
      </c>
      <c r="B1960">
        <v>22.95</v>
      </c>
      <c r="C1960">
        <v>22.99</v>
      </c>
      <c r="D1960">
        <v>22.27</v>
      </c>
      <c r="E1960">
        <v>22.32</v>
      </c>
    </row>
    <row r="1961" spans="1:5" x14ac:dyDescent="0.25">
      <c r="A1961" s="7">
        <v>35705</v>
      </c>
      <c r="B1961">
        <v>22.55</v>
      </c>
      <c r="C1961">
        <v>22.73</v>
      </c>
      <c r="D1961">
        <v>22.26</v>
      </c>
      <c r="E1961">
        <v>22.27</v>
      </c>
    </row>
    <row r="1962" spans="1:5" x14ac:dyDescent="0.25">
      <c r="A1962" s="7">
        <v>35706</v>
      </c>
      <c r="B1962">
        <v>20.81</v>
      </c>
      <c r="C1962">
        <v>22.17</v>
      </c>
      <c r="D1962">
        <v>20.75</v>
      </c>
      <c r="E1962">
        <v>21.54</v>
      </c>
    </row>
    <row r="1963" spans="1:5" x14ac:dyDescent="0.25">
      <c r="A1963" s="7">
        <v>35709</v>
      </c>
      <c r="B1963">
        <v>21.98</v>
      </c>
      <c r="C1963">
        <v>22.23</v>
      </c>
      <c r="D1963">
        <v>21.59</v>
      </c>
      <c r="E1963">
        <v>21.61</v>
      </c>
    </row>
    <row r="1964" spans="1:5" x14ac:dyDescent="0.25">
      <c r="A1964" s="7">
        <v>35710</v>
      </c>
      <c r="B1964">
        <v>21.35</v>
      </c>
      <c r="C1964">
        <v>21.65</v>
      </c>
      <c r="D1964">
        <v>20.27</v>
      </c>
      <c r="E1964">
        <v>20.29</v>
      </c>
    </row>
    <row r="1965" spans="1:5" x14ac:dyDescent="0.25">
      <c r="A1965" s="7">
        <v>35711</v>
      </c>
      <c r="B1965">
        <v>20.39</v>
      </c>
      <c r="C1965">
        <v>21.91</v>
      </c>
      <c r="D1965">
        <v>20.39</v>
      </c>
      <c r="E1965">
        <v>20.77</v>
      </c>
    </row>
    <row r="1966" spans="1:5" x14ac:dyDescent="0.25">
      <c r="A1966" s="7">
        <v>35712</v>
      </c>
      <c r="B1966">
        <v>23.35</v>
      </c>
      <c r="C1966">
        <v>23.5</v>
      </c>
      <c r="D1966">
        <v>22.05</v>
      </c>
      <c r="E1966">
        <v>22.31</v>
      </c>
    </row>
    <row r="1967" spans="1:5" x14ac:dyDescent="0.25">
      <c r="A1967" s="7">
        <v>35713</v>
      </c>
      <c r="B1967">
        <v>20.29</v>
      </c>
      <c r="C1967">
        <v>20.54</v>
      </c>
      <c r="D1967">
        <v>19.75</v>
      </c>
      <c r="E1967">
        <v>19.75</v>
      </c>
    </row>
    <row r="1968" spans="1:5" x14ac:dyDescent="0.25">
      <c r="A1968" s="7">
        <v>35716</v>
      </c>
      <c r="B1968">
        <v>19.82</v>
      </c>
      <c r="C1968">
        <v>20.7</v>
      </c>
      <c r="D1968">
        <v>19.78</v>
      </c>
      <c r="E1968">
        <v>20.260000000000002</v>
      </c>
    </row>
    <row r="1969" spans="1:5" x14ac:dyDescent="0.25">
      <c r="A1969" s="7">
        <v>35717</v>
      </c>
      <c r="B1969">
        <v>19.86</v>
      </c>
      <c r="C1969">
        <v>20.97</v>
      </c>
      <c r="D1969">
        <v>19.850000000000001</v>
      </c>
      <c r="E1969">
        <v>19.989999999999998</v>
      </c>
    </row>
    <row r="1970" spans="1:5" x14ac:dyDescent="0.25">
      <c r="A1970" s="7">
        <v>35718</v>
      </c>
      <c r="B1970">
        <v>19.61</v>
      </c>
      <c r="C1970">
        <v>21.01</v>
      </c>
      <c r="D1970">
        <v>19.28</v>
      </c>
      <c r="E1970">
        <v>20.05</v>
      </c>
    </row>
    <row r="1971" spans="1:5" x14ac:dyDescent="0.25">
      <c r="A1971" s="7">
        <v>35719</v>
      </c>
      <c r="B1971">
        <v>19.739999999999998</v>
      </c>
      <c r="C1971">
        <v>21.05</v>
      </c>
      <c r="D1971">
        <v>19.489999999999998</v>
      </c>
      <c r="E1971">
        <v>20.53</v>
      </c>
    </row>
    <row r="1972" spans="1:5" x14ac:dyDescent="0.25">
      <c r="A1972" s="7">
        <v>35720</v>
      </c>
      <c r="B1972">
        <v>20.32</v>
      </c>
      <c r="C1972">
        <v>22.85</v>
      </c>
      <c r="D1972">
        <v>20.09</v>
      </c>
      <c r="E1972">
        <v>21.69</v>
      </c>
    </row>
    <row r="1973" spans="1:5" x14ac:dyDescent="0.25">
      <c r="A1973" s="7">
        <v>35723</v>
      </c>
      <c r="B1973">
        <v>21.4</v>
      </c>
      <c r="C1973">
        <v>21.46</v>
      </c>
      <c r="D1973">
        <v>20.67</v>
      </c>
      <c r="E1973">
        <v>20.72</v>
      </c>
    </row>
    <row r="1974" spans="1:5" x14ac:dyDescent="0.25">
      <c r="A1974" s="7">
        <v>35724</v>
      </c>
      <c r="B1974">
        <v>20.2</v>
      </c>
      <c r="C1974">
        <v>20.21</v>
      </c>
      <c r="D1974">
        <v>19.48</v>
      </c>
      <c r="E1974">
        <v>19.53</v>
      </c>
    </row>
    <row r="1975" spans="1:5" x14ac:dyDescent="0.25">
      <c r="A1975" s="7">
        <v>35725</v>
      </c>
      <c r="B1975">
        <v>19.559999999999999</v>
      </c>
      <c r="C1975">
        <v>20.170000000000002</v>
      </c>
      <c r="D1975">
        <v>19.559999999999999</v>
      </c>
      <c r="E1975">
        <v>19.86</v>
      </c>
    </row>
    <row r="1976" spans="1:5" x14ac:dyDescent="0.25">
      <c r="A1976" s="7">
        <v>35726</v>
      </c>
      <c r="B1976">
        <v>22.55</v>
      </c>
      <c r="C1976">
        <v>24.11</v>
      </c>
      <c r="D1976">
        <v>21.66</v>
      </c>
      <c r="E1976">
        <v>22.99</v>
      </c>
    </row>
    <row r="1977" spans="1:5" x14ac:dyDescent="0.25">
      <c r="A1977" s="7">
        <v>35727</v>
      </c>
      <c r="B1977">
        <v>20.93</v>
      </c>
      <c r="C1977">
        <v>23.49</v>
      </c>
      <c r="D1977">
        <v>20.88</v>
      </c>
      <c r="E1977">
        <v>23.17</v>
      </c>
    </row>
    <row r="1978" spans="1:5" x14ac:dyDescent="0.25">
      <c r="A1978" s="7">
        <v>35730</v>
      </c>
      <c r="B1978">
        <v>24.91</v>
      </c>
      <c r="C1978">
        <v>32.64</v>
      </c>
      <c r="D1978">
        <v>24.77</v>
      </c>
      <c r="E1978">
        <v>31.12</v>
      </c>
    </row>
    <row r="1979" spans="1:5" x14ac:dyDescent="0.25">
      <c r="A1979" s="7">
        <v>35731</v>
      </c>
      <c r="B1979">
        <v>45.69</v>
      </c>
      <c r="C1979">
        <v>48.64</v>
      </c>
      <c r="D1979">
        <v>30.69</v>
      </c>
      <c r="E1979">
        <v>31.22</v>
      </c>
    </row>
    <row r="1980" spans="1:5" x14ac:dyDescent="0.25">
      <c r="A1980" s="7">
        <v>35732</v>
      </c>
      <c r="B1980">
        <v>29.32</v>
      </c>
      <c r="C1980">
        <v>34.43</v>
      </c>
      <c r="D1980">
        <v>28.83</v>
      </c>
      <c r="E1980">
        <v>33.75</v>
      </c>
    </row>
    <row r="1981" spans="1:5" x14ac:dyDescent="0.25">
      <c r="A1981" s="7">
        <v>35733</v>
      </c>
      <c r="B1981">
        <v>36.71</v>
      </c>
      <c r="C1981">
        <v>38.56</v>
      </c>
      <c r="D1981">
        <v>35.840000000000003</v>
      </c>
      <c r="E1981">
        <v>38.200000000000003</v>
      </c>
    </row>
    <row r="1982" spans="1:5" x14ac:dyDescent="0.25">
      <c r="A1982" s="7">
        <v>35734</v>
      </c>
      <c r="B1982">
        <v>35.08</v>
      </c>
      <c r="C1982">
        <v>37.25</v>
      </c>
      <c r="D1982">
        <v>35.020000000000003</v>
      </c>
      <c r="E1982">
        <v>35.090000000000003</v>
      </c>
    </row>
    <row r="1983" spans="1:5" x14ac:dyDescent="0.25">
      <c r="A1983" s="7">
        <v>35737</v>
      </c>
      <c r="B1983">
        <v>32.18</v>
      </c>
      <c r="C1983">
        <v>32.67</v>
      </c>
      <c r="D1983">
        <v>31.9</v>
      </c>
      <c r="E1983">
        <v>32.090000000000003</v>
      </c>
    </row>
    <row r="1984" spans="1:5" x14ac:dyDescent="0.25">
      <c r="A1984" s="7">
        <v>35738</v>
      </c>
      <c r="B1984">
        <v>31.44</v>
      </c>
      <c r="C1984">
        <v>33.28</v>
      </c>
      <c r="D1984">
        <v>31.23</v>
      </c>
      <c r="E1984">
        <v>32.24</v>
      </c>
    </row>
    <row r="1985" spans="1:5" x14ac:dyDescent="0.25">
      <c r="A1985" s="7">
        <v>35739</v>
      </c>
      <c r="B1985">
        <v>32.31</v>
      </c>
      <c r="C1985">
        <v>32.659999999999997</v>
      </c>
      <c r="D1985">
        <v>31.18</v>
      </c>
      <c r="E1985">
        <v>32.18</v>
      </c>
    </row>
    <row r="1986" spans="1:5" x14ac:dyDescent="0.25">
      <c r="A1986" s="7">
        <v>35740</v>
      </c>
      <c r="B1986">
        <v>33.06</v>
      </c>
      <c r="C1986">
        <v>33.450000000000003</v>
      </c>
      <c r="D1986">
        <v>32.33</v>
      </c>
      <c r="E1986">
        <v>32.57</v>
      </c>
    </row>
    <row r="1987" spans="1:5" x14ac:dyDescent="0.25">
      <c r="A1987" s="7">
        <v>35741</v>
      </c>
      <c r="B1987">
        <v>36.200000000000003</v>
      </c>
      <c r="C1987">
        <v>38.22</v>
      </c>
      <c r="D1987">
        <v>34.770000000000003</v>
      </c>
      <c r="E1987">
        <v>36.270000000000003</v>
      </c>
    </row>
    <row r="1988" spans="1:5" x14ac:dyDescent="0.25">
      <c r="A1988" s="7">
        <v>35744</v>
      </c>
      <c r="B1988">
        <v>35.21</v>
      </c>
      <c r="C1988">
        <v>36.76</v>
      </c>
      <c r="D1988">
        <v>35.04</v>
      </c>
      <c r="E1988">
        <v>36.630000000000003</v>
      </c>
    </row>
    <row r="1989" spans="1:5" x14ac:dyDescent="0.25">
      <c r="A1989" s="7">
        <v>35745</v>
      </c>
      <c r="B1989">
        <v>36.92</v>
      </c>
      <c r="C1989">
        <v>36.92</v>
      </c>
      <c r="D1989">
        <v>36.299999999999997</v>
      </c>
      <c r="E1989">
        <v>36.380000000000003</v>
      </c>
    </row>
    <row r="1990" spans="1:5" x14ac:dyDescent="0.25">
      <c r="A1990" s="7">
        <v>35746</v>
      </c>
      <c r="B1990">
        <v>37.82</v>
      </c>
      <c r="C1990">
        <v>37.86</v>
      </c>
      <c r="D1990">
        <v>35.729999999999997</v>
      </c>
      <c r="E1990">
        <v>37.840000000000003</v>
      </c>
    </row>
    <row r="1991" spans="1:5" x14ac:dyDescent="0.25">
      <c r="A1991" s="7">
        <v>35747</v>
      </c>
      <c r="B1991">
        <v>37.24</v>
      </c>
      <c r="C1991">
        <v>38.46</v>
      </c>
      <c r="D1991">
        <v>36.43</v>
      </c>
      <c r="E1991">
        <v>36.64</v>
      </c>
    </row>
    <row r="1992" spans="1:5" x14ac:dyDescent="0.25">
      <c r="A1992" s="7">
        <v>35748</v>
      </c>
      <c r="B1992">
        <v>36.19</v>
      </c>
      <c r="C1992">
        <v>36.299999999999997</v>
      </c>
      <c r="D1992">
        <v>33.54</v>
      </c>
      <c r="E1992">
        <v>33.659999999999997</v>
      </c>
    </row>
    <row r="1993" spans="1:5" x14ac:dyDescent="0.25">
      <c r="A1993" s="7">
        <v>35751</v>
      </c>
      <c r="B1993">
        <v>32.56</v>
      </c>
      <c r="C1993">
        <v>32.619999999999997</v>
      </c>
      <c r="D1993">
        <v>31.13</v>
      </c>
      <c r="E1993">
        <v>31.58</v>
      </c>
    </row>
    <row r="1994" spans="1:5" x14ac:dyDescent="0.25">
      <c r="A1994" s="7">
        <v>35752</v>
      </c>
      <c r="B1994">
        <v>31.33</v>
      </c>
      <c r="C1994">
        <v>32.340000000000003</v>
      </c>
      <c r="D1994">
        <v>31</v>
      </c>
      <c r="E1994">
        <v>31.55</v>
      </c>
    </row>
    <row r="1995" spans="1:5" x14ac:dyDescent="0.25">
      <c r="A1995" s="7">
        <v>35753</v>
      </c>
      <c r="B1995">
        <v>31.12</v>
      </c>
      <c r="C1995">
        <v>31.27</v>
      </c>
      <c r="D1995">
        <v>29.84</v>
      </c>
      <c r="E1995">
        <v>29.93</v>
      </c>
    </row>
    <row r="1996" spans="1:5" x14ac:dyDescent="0.25">
      <c r="A1996" s="7">
        <v>35754</v>
      </c>
      <c r="B1996">
        <v>28.73</v>
      </c>
      <c r="C1996">
        <v>28.81</v>
      </c>
      <c r="D1996">
        <v>27.17</v>
      </c>
      <c r="E1996">
        <v>27.32</v>
      </c>
    </row>
    <row r="1997" spans="1:5" x14ac:dyDescent="0.25">
      <c r="A1997" s="7">
        <v>35755</v>
      </c>
      <c r="B1997">
        <v>26.68</v>
      </c>
      <c r="C1997">
        <v>27.67</v>
      </c>
      <c r="D1997">
        <v>26.42</v>
      </c>
      <c r="E1997">
        <v>26.65</v>
      </c>
    </row>
    <row r="1998" spans="1:5" x14ac:dyDescent="0.25">
      <c r="A1998" s="7">
        <v>35758</v>
      </c>
      <c r="B1998">
        <v>28.91</v>
      </c>
      <c r="C1998">
        <v>30.12</v>
      </c>
      <c r="D1998">
        <v>28.58</v>
      </c>
      <c r="E1998">
        <v>29.8</v>
      </c>
    </row>
    <row r="1999" spans="1:5" x14ac:dyDescent="0.25">
      <c r="A1999" s="7">
        <v>35759</v>
      </c>
      <c r="B1999">
        <v>28.94</v>
      </c>
      <c r="C1999">
        <v>30.32</v>
      </c>
      <c r="D1999">
        <v>28.89</v>
      </c>
      <c r="E1999">
        <v>28.95</v>
      </c>
    </row>
    <row r="2000" spans="1:5" x14ac:dyDescent="0.25">
      <c r="A2000" s="7">
        <v>35762</v>
      </c>
      <c r="B2000">
        <v>28.04</v>
      </c>
      <c r="C2000">
        <v>28.27</v>
      </c>
      <c r="D2000">
        <v>27.03</v>
      </c>
      <c r="E2000">
        <v>27.43</v>
      </c>
    </row>
    <row r="2001" spans="1:5" x14ac:dyDescent="0.25">
      <c r="A2001" s="7">
        <v>35765</v>
      </c>
      <c r="B2001">
        <v>27.86</v>
      </c>
      <c r="C2001">
        <v>27.86</v>
      </c>
      <c r="D2001">
        <v>25.97</v>
      </c>
      <c r="E2001">
        <v>26.01</v>
      </c>
    </row>
    <row r="2002" spans="1:5" x14ac:dyDescent="0.25">
      <c r="A2002" s="7">
        <v>35766</v>
      </c>
      <c r="B2002">
        <v>25.69</v>
      </c>
      <c r="C2002">
        <v>26.06</v>
      </c>
      <c r="D2002">
        <v>25.51</v>
      </c>
      <c r="E2002">
        <v>25.66</v>
      </c>
    </row>
    <row r="2003" spans="1:5" x14ac:dyDescent="0.25">
      <c r="A2003" s="7">
        <v>35767</v>
      </c>
      <c r="B2003">
        <v>25.21</v>
      </c>
      <c r="C2003">
        <v>25.55</v>
      </c>
      <c r="D2003">
        <v>23.46</v>
      </c>
      <c r="E2003">
        <v>23.92</v>
      </c>
    </row>
    <row r="2004" spans="1:5" x14ac:dyDescent="0.25">
      <c r="A2004" s="7">
        <v>35768</v>
      </c>
      <c r="B2004">
        <v>22.8</v>
      </c>
      <c r="C2004">
        <v>24.06</v>
      </c>
      <c r="D2004">
        <v>22.64</v>
      </c>
      <c r="E2004">
        <v>23.84</v>
      </c>
    </row>
    <row r="2005" spans="1:5" x14ac:dyDescent="0.25">
      <c r="A2005" s="7">
        <v>35769</v>
      </c>
      <c r="B2005">
        <v>22.34</v>
      </c>
      <c r="C2005">
        <v>23.05</v>
      </c>
      <c r="D2005">
        <v>20.41</v>
      </c>
      <c r="E2005">
        <v>22.65</v>
      </c>
    </row>
    <row r="2006" spans="1:5" x14ac:dyDescent="0.25">
      <c r="A2006" s="7">
        <v>35772</v>
      </c>
      <c r="B2006">
        <v>22.88</v>
      </c>
      <c r="C2006">
        <v>23.53</v>
      </c>
      <c r="D2006">
        <v>22.88</v>
      </c>
      <c r="E2006">
        <v>23.22</v>
      </c>
    </row>
    <row r="2007" spans="1:5" x14ac:dyDescent="0.25">
      <c r="A2007" s="7">
        <v>35773</v>
      </c>
      <c r="B2007">
        <v>23.45</v>
      </c>
      <c r="C2007">
        <v>23.79</v>
      </c>
      <c r="D2007">
        <v>23.1</v>
      </c>
      <c r="E2007">
        <v>23.36</v>
      </c>
    </row>
    <row r="2008" spans="1:5" x14ac:dyDescent="0.25">
      <c r="A2008" s="7">
        <v>35774</v>
      </c>
      <c r="B2008">
        <v>23.06</v>
      </c>
      <c r="C2008">
        <v>25.22</v>
      </c>
      <c r="D2008">
        <v>22.88</v>
      </c>
      <c r="E2008">
        <v>24.55</v>
      </c>
    </row>
    <row r="2009" spans="1:5" x14ac:dyDescent="0.25">
      <c r="A2009" s="7">
        <v>35775</v>
      </c>
      <c r="B2009">
        <v>26.82</v>
      </c>
      <c r="C2009">
        <v>28.01</v>
      </c>
      <c r="D2009">
        <v>26.56</v>
      </c>
      <c r="E2009">
        <v>27.63</v>
      </c>
    </row>
    <row r="2010" spans="1:5" x14ac:dyDescent="0.25">
      <c r="A2010" s="7">
        <v>35776</v>
      </c>
      <c r="B2010">
        <v>26.55</v>
      </c>
      <c r="C2010">
        <v>27.92</v>
      </c>
      <c r="D2010">
        <v>26.49</v>
      </c>
      <c r="E2010">
        <v>27.92</v>
      </c>
    </row>
    <row r="2011" spans="1:5" x14ac:dyDescent="0.25">
      <c r="A2011" s="7">
        <v>35779</v>
      </c>
      <c r="B2011">
        <v>28.18</v>
      </c>
      <c r="C2011">
        <v>28.81</v>
      </c>
      <c r="D2011">
        <v>27.32</v>
      </c>
      <c r="E2011">
        <v>27.37</v>
      </c>
    </row>
    <row r="2012" spans="1:5" x14ac:dyDescent="0.25">
      <c r="A2012" s="7">
        <v>35780</v>
      </c>
      <c r="B2012">
        <v>26.03</v>
      </c>
      <c r="C2012">
        <v>26.51</v>
      </c>
      <c r="D2012">
        <v>25.48</v>
      </c>
      <c r="E2012">
        <v>26.11</v>
      </c>
    </row>
    <row r="2013" spans="1:5" x14ac:dyDescent="0.25">
      <c r="A2013" s="7">
        <v>35781</v>
      </c>
      <c r="B2013">
        <v>25.57</v>
      </c>
      <c r="C2013">
        <v>26.79</v>
      </c>
      <c r="D2013">
        <v>25.41</v>
      </c>
      <c r="E2013">
        <v>26.33</v>
      </c>
    </row>
    <row r="2014" spans="1:5" x14ac:dyDescent="0.25">
      <c r="A2014" s="7">
        <v>35782</v>
      </c>
      <c r="B2014">
        <v>26.21</v>
      </c>
      <c r="C2014">
        <v>27.63</v>
      </c>
      <c r="D2014">
        <v>26.11</v>
      </c>
      <c r="E2014">
        <v>27.19</v>
      </c>
    </row>
    <row r="2015" spans="1:5" x14ac:dyDescent="0.25">
      <c r="A2015" s="7">
        <v>35783</v>
      </c>
      <c r="B2015">
        <v>29.23</v>
      </c>
      <c r="C2015">
        <v>33.08</v>
      </c>
      <c r="D2015">
        <v>29.11</v>
      </c>
      <c r="E2015">
        <v>29.18</v>
      </c>
    </row>
    <row r="2016" spans="1:5" x14ac:dyDescent="0.25">
      <c r="A2016" s="7">
        <v>35786</v>
      </c>
      <c r="B2016">
        <v>28.83</v>
      </c>
      <c r="C2016">
        <v>29.42</v>
      </c>
      <c r="D2016">
        <v>28.56</v>
      </c>
      <c r="E2016">
        <v>28.56</v>
      </c>
    </row>
    <row r="2017" spans="1:5" x14ac:dyDescent="0.25">
      <c r="A2017" s="7">
        <v>35787</v>
      </c>
      <c r="B2017">
        <v>28.69</v>
      </c>
      <c r="C2017">
        <v>29.86</v>
      </c>
      <c r="D2017">
        <v>28.21</v>
      </c>
      <c r="E2017">
        <v>29.86</v>
      </c>
    </row>
    <row r="2018" spans="1:5" x14ac:dyDescent="0.25">
      <c r="A2018" s="7">
        <v>35788</v>
      </c>
      <c r="B2018">
        <v>29.94</v>
      </c>
      <c r="C2018">
        <v>30.83</v>
      </c>
      <c r="D2018">
        <v>29.52</v>
      </c>
      <c r="E2018">
        <v>30.27</v>
      </c>
    </row>
    <row r="2019" spans="1:5" x14ac:dyDescent="0.25">
      <c r="A2019" s="7">
        <v>35790</v>
      </c>
      <c r="B2019">
        <v>29.39</v>
      </c>
      <c r="C2019">
        <v>30.04</v>
      </c>
      <c r="D2019">
        <v>29.26</v>
      </c>
      <c r="E2019">
        <v>29.27</v>
      </c>
    </row>
    <row r="2020" spans="1:5" x14ac:dyDescent="0.25">
      <c r="A2020" s="7">
        <v>35793</v>
      </c>
      <c r="B2020">
        <v>28.71</v>
      </c>
      <c r="C2020">
        <v>28.77</v>
      </c>
      <c r="D2020">
        <v>26.79</v>
      </c>
      <c r="E2020">
        <v>26.79</v>
      </c>
    </row>
    <row r="2021" spans="1:5" x14ac:dyDescent="0.25">
      <c r="A2021" s="7">
        <v>35794</v>
      </c>
      <c r="B2021">
        <v>26.27</v>
      </c>
      <c r="C2021">
        <v>26.28</v>
      </c>
      <c r="D2021">
        <v>24.35</v>
      </c>
      <c r="E2021">
        <v>24.38</v>
      </c>
    </row>
    <row r="2022" spans="1:5" x14ac:dyDescent="0.25">
      <c r="A2022" s="7">
        <v>35795</v>
      </c>
      <c r="B2022">
        <v>24.21</v>
      </c>
      <c r="C2022">
        <v>24.52</v>
      </c>
      <c r="D2022">
        <v>23.59</v>
      </c>
      <c r="E2022">
        <v>24.01</v>
      </c>
    </row>
    <row r="2023" spans="1:5" x14ac:dyDescent="0.25">
      <c r="A2023" s="7">
        <v>35797</v>
      </c>
      <c r="B2023">
        <v>24.34</v>
      </c>
      <c r="C2023">
        <v>24.93</v>
      </c>
      <c r="D2023">
        <v>23.42</v>
      </c>
      <c r="E2023">
        <v>23.42</v>
      </c>
    </row>
    <row r="2024" spans="1:5" x14ac:dyDescent="0.25">
      <c r="A2024" s="7">
        <v>35800</v>
      </c>
      <c r="B2024">
        <v>24.11</v>
      </c>
      <c r="C2024">
        <v>25.02</v>
      </c>
      <c r="D2024">
        <v>23.02</v>
      </c>
      <c r="E2024">
        <v>24.36</v>
      </c>
    </row>
    <row r="2025" spans="1:5" x14ac:dyDescent="0.25">
      <c r="A2025" s="7">
        <v>35801</v>
      </c>
      <c r="B2025">
        <v>25.2</v>
      </c>
      <c r="C2025">
        <v>25.97</v>
      </c>
      <c r="D2025">
        <v>24.87</v>
      </c>
      <c r="E2025">
        <v>25.66</v>
      </c>
    </row>
    <row r="2026" spans="1:5" x14ac:dyDescent="0.25">
      <c r="A2026" s="7">
        <v>35802</v>
      </c>
      <c r="B2026">
        <v>26.15</v>
      </c>
      <c r="C2026">
        <v>27.43</v>
      </c>
      <c r="D2026">
        <v>25.07</v>
      </c>
      <c r="E2026">
        <v>25.07</v>
      </c>
    </row>
    <row r="2027" spans="1:5" x14ac:dyDescent="0.25">
      <c r="A2027" s="7">
        <v>35803</v>
      </c>
      <c r="B2027">
        <v>26.24</v>
      </c>
      <c r="C2027">
        <v>26.7</v>
      </c>
      <c r="D2027">
        <v>25.62</v>
      </c>
      <c r="E2027">
        <v>26.01</v>
      </c>
    </row>
    <row r="2028" spans="1:5" x14ac:dyDescent="0.25">
      <c r="A2028" s="7">
        <v>35804</v>
      </c>
      <c r="B2028">
        <v>25.79</v>
      </c>
      <c r="C2028">
        <v>29.35</v>
      </c>
      <c r="D2028">
        <v>25.69</v>
      </c>
      <c r="E2028">
        <v>28.69</v>
      </c>
    </row>
    <row r="2029" spans="1:5" x14ac:dyDescent="0.25">
      <c r="A2029" s="7">
        <v>35807</v>
      </c>
      <c r="B2029">
        <v>25.79</v>
      </c>
      <c r="C2029">
        <v>31.08</v>
      </c>
      <c r="D2029">
        <v>28.02</v>
      </c>
      <c r="E2029">
        <v>28.02</v>
      </c>
    </row>
    <row r="2030" spans="1:5" x14ac:dyDescent="0.25">
      <c r="A2030" s="7">
        <v>35808</v>
      </c>
      <c r="B2030">
        <v>26.7</v>
      </c>
      <c r="C2030">
        <v>26.79</v>
      </c>
      <c r="D2030">
        <v>25.12</v>
      </c>
      <c r="E2030">
        <v>25.17</v>
      </c>
    </row>
    <row r="2031" spans="1:5" x14ac:dyDescent="0.25">
      <c r="A2031" s="7">
        <v>35809</v>
      </c>
      <c r="B2031">
        <v>25.04</v>
      </c>
      <c r="C2031">
        <v>25.04</v>
      </c>
      <c r="D2031">
        <v>23.62</v>
      </c>
      <c r="E2031">
        <v>23.75</v>
      </c>
    </row>
    <row r="2032" spans="1:5" x14ac:dyDescent="0.25">
      <c r="A2032" s="7">
        <v>35810</v>
      </c>
      <c r="B2032">
        <v>23.92</v>
      </c>
      <c r="C2032">
        <v>24.4</v>
      </c>
      <c r="D2032">
        <v>23.33</v>
      </c>
      <c r="E2032">
        <v>23.45</v>
      </c>
    </row>
    <row r="2033" spans="1:5" x14ac:dyDescent="0.25">
      <c r="A2033" s="7">
        <v>35811</v>
      </c>
      <c r="B2033">
        <v>21.45</v>
      </c>
      <c r="C2033">
        <v>22.36</v>
      </c>
      <c r="D2033">
        <v>20.55</v>
      </c>
      <c r="E2033">
        <v>21.65</v>
      </c>
    </row>
    <row r="2034" spans="1:5" x14ac:dyDescent="0.25">
      <c r="A2034" s="7">
        <v>35815</v>
      </c>
      <c r="B2034">
        <v>22.21</v>
      </c>
      <c r="C2034">
        <v>23.14</v>
      </c>
      <c r="D2034">
        <v>21.65</v>
      </c>
      <c r="E2034">
        <v>21.65</v>
      </c>
    </row>
    <row r="2035" spans="1:5" x14ac:dyDescent="0.25">
      <c r="A2035" s="7">
        <v>35816</v>
      </c>
      <c r="B2035">
        <v>22.75</v>
      </c>
      <c r="C2035">
        <v>23.59</v>
      </c>
      <c r="D2035">
        <v>22.38</v>
      </c>
      <c r="E2035">
        <v>22.53</v>
      </c>
    </row>
    <row r="2036" spans="1:5" x14ac:dyDescent="0.25">
      <c r="A2036" s="7">
        <v>35817</v>
      </c>
      <c r="B2036">
        <v>23.22</v>
      </c>
      <c r="C2036">
        <v>23.69</v>
      </c>
      <c r="D2036">
        <v>22.97</v>
      </c>
      <c r="E2036">
        <v>23.16</v>
      </c>
    </row>
    <row r="2037" spans="1:5" x14ac:dyDescent="0.25">
      <c r="A2037" s="7">
        <v>35818</v>
      </c>
      <c r="B2037">
        <v>22.72</v>
      </c>
      <c r="C2037">
        <v>24.41</v>
      </c>
      <c r="D2037">
        <v>22.7</v>
      </c>
      <c r="E2037">
        <v>23.32</v>
      </c>
    </row>
    <row r="2038" spans="1:5" x14ac:dyDescent="0.25">
      <c r="A2038" s="7">
        <v>35821</v>
      </c>
      <c r="B2038">
        <v>23.74</v>
      </c>
      <c r="C2038">
        <v>24.43</v>
      </c>
      <c r="D2038">
        <v>23.47</v>
      </c>
      <c r="E2038">
        <v>23.97</v>
      </c>
    </row>
    <row r="2039" spans="1:5" x14ac:dyDescent="0.25">
      <c r="A2039" s="7">
        <v>35822</v>
      </c>
      <c r="B2039">
        <v>23.16</v>
      </c>
      <c r="C2039">
        <v>23.17</v>
      </c>
      <c r="D2039">
        <v>22</v>
      </c>
      <c r="E2039">
        <v>22.27</v>
      </c>
    </row>
    <row r="2040" spans="1:5" x14ac:dyDescent="0.25">
      <c r="A2040" s="7">
        <v>35823</v>
      </c>
      <c r="B2040">
        <v>21.88</v>
      </c>
      <c r="C2040">
        <v>22.4</v>
      </c>
      <c r="D2040">
        <v>21.53</v>
      </c>
      <c r="E2040">
        <v>22.06</v>
      </c>
    </row>
    <row r="2041" spans="1:5" x14ac:dyDescent="0.25">
      <c r="A2041" s="7">
        <v>35824</v>
      </c>
      <c r="B2041">
        <v>21.97</v>
      </c>
      <c r="C2041">
        <v>21.97</v>
      </c>
      <c r="D2041">
        <v>21.08</v>
      </c>
      <c r="E2041">
        <v>21.65</v>
      </c>
    </row>
    <row r="2042" spans="1:5" x14ac:dyDescent="0.25">
      <c r="A2042" s="7">
        <v>35825</v>
      </c>
      <c r="B2042">
        <v>21.67</v>
      </c>
      <c r="C2042">
        <v>21.78</v>
      </c>
      <c r="D2042">
        <v>21.05</v>
      </c>
      <c r="E2042">
        <v>21.47</v>
      </c>
    </row>
    <row r="2043" spans="1:5" x14ac:dyDescent="0.25">
      <c r="A2043" s="7">
        <v>35828</v>
      </c>
      <c r="B2043">
        <v>21.32</v>
      </c>
      <c r="C2043">
        <v>21.56</v>
      </c>
      <c r="D2043">
        <v>21.23</v>
      </c>
      <c r="E2043">
        <v>21.36</v>
      </c>
    </row>
    <row r="2044" spans="1:5" x14ac:dyDescent="0.25">
      <c r="A2044" s="7">
        <v>35829</v>
      </c>
      <c r="B2044">
        <v>21.31</v>
      </c>
      <c r="C2044">
        <v>21.48</v>
      </c>
      <c r="D2044">
        <v>20.67</v>
      </c>
      <c r="E2044">
        <v>20.67</v>
      </c>
    </row>
    <row r="2045" spans="1:5" x14ac:dyDescent="0.25">
      <c r="A2045" s="7">
        <v>35830</v>
      </c>
      <c r="B2045">
        <v>21</v>
      </c>
      <c r="C2045">
        <v>21.17</v>
      </c>
      <c r="D2045">
        <v>20.309999999999999</v>
      </c>
      <c r="E2045">
        <v>20.55</v>
      </c>
    </row>
    <row r="2046" spans="1:5" x14ac:dyDescent="0.25">
      <c r="A2046" s="7">
        <v>35831</v>
      </c>
      <c r="B2046">
        <v>19.18</v>
      </c>
      <c r="C2046">
        <v>21.45</v>
      </c>
      <c r="D2046">
        <v>19.18</v>
      </c>
      <c r="E2046">
        <v>21.29</v>
      </c>
    </row>
    <row r="2047" spans="1:5" x14ac:dyDescent="0.25">
      <c r="A2047" s="7">
        <v>35832</v>
      </c>
      <c r="B2047">
        <v>20.97</v>
      </c>
      <c r="C2047">
        <v>21.25</v>
      </c>
      <c r="D2047">
        <v>20.48</v>
      </c>
      <c r="E2047">
        <v>20.51</v>
      </c>
    </row>
    <row r="2048" spans="1:5" x14ac:dyDescent="0.25">
      <c r="A2048" s="7">
        <v>35835</v>
      </c>
      <c r="B2048">
        <v>21.23</v>
      </c>
      <c r="C2048">
        <v>21.9</v>
      </c>
      <c r="D2048">
        <v>21.2</v>
      </c>
      <c r="E2048">
        <v>21.55</v>
      </c>
    </row>
    <row r="2049" spans="1:5" x14ac:dyDescent="0.25">
      <c r="A2049" s="7">
        <v>35836</v>
      </c>
      <c r="B2049">
        <v>21.21</v>
      </c>
      <c r="C2049">
        <v>21.27</v>
      </c>
      <c r="D2049">
        <v>20.36</v>
      </c>
      <c r="E2049">
        <v>20.66</v>
      </c>
    </row>
    <row r="2050" spans="1:5" x14ac:dyDescent="0.25">
      <c r="A2050" s="7">
        <v>35837</v>
      </c>
      <c r="B2050">
        <v>21.04</v>
      </c>
      <c r="C2050">
        <v>21.04</v>
      </c>
      <c r="D2050">
        <v>20.36</v>
      </c>
      <c r="E2050">
        <v>20.38</v>
      </c>
    </row>
    <row r="2051" spans="1:5" x14ac:dyDescent="0.25">
      <c r="A2051" s="7">
        <v>35838</v>
      </c>
      <c r="B2051">
        <v>20.62</v>
      </c>
      <c r="C2051">
        <v>21.22</v>
      </c>
      <c r="D2051">
        <v>19.66</v>
      </c>
      <c r="E2051">
        <v>19.73</v>
      </c>
    </row>
    <row r="2052" spans="1:5" x14ac:dyDescent="0.25">
      <c r="A2052" s="7">
        <v>35839</v>
      </c>
      <c r="B2052">
        <v>20.48</v>
      </c>
      <c r="C2052">
        <v>20.52</v>
      </c>
      <c r="D2052">
        <v>19.73</v>
      </c>
      <c r="E2052">
        <v>19.84</v>
      </c>
    </row>
    <row r="2053" spans="1:5" x14ac:dyDescent="0.25">
      <c r="A2053" s="7">
        <v>35843</v>
      </c>
      <c r="B2053">
        <v>20.43</v>
      </c>
      <c r="C2053">
        <v>21</v>
      </c>
      <c r="D2053">
        <v>20.23</v>
      </c>
      <c r="E2053">
        <v>20.76</v>
      </c>
    </row>
    <row r="2054" spans="1:5" x14ac:dyDescent="0.25">
      <c r="A2054" s="7">
        <v>35844</v>
      </c>
      <c r="B2054">
        <v>20.239999999999998</v>
      </c>
      <c r="C2054">
        <v>20.38</v>
      </c>
      <c r="D2054">
        <v>19.66</v>
      </c>
      <c r="E2054">
        <v>19.66</v>
      </c>
    </row>
    <row r="2055" spans="1:5" x14ac:dyDescent="0.25">
      <c r="A2055" s="7">
        <v>35845</v>
      </c>
      <c r="B2055">
        <v>19.89</v>
      </c>
      <c r="C2055">
        <v>20.190000000000001</v>
      </c>
      <c r="D2055">
        <v>19.72</v>
      </c>
      <c r="E2055">
        <v>19.88</v>
      </c>
    </row>
    <row r="2056" spans="1:5" x14ac:dyDescent="0.25">
      <c r="A2056" s="7">
        <v>35846</v>
      </c>
      <c r="B2056">
        <v>19.559999999999999</v>
      </c>
      <c r="C2056">
        <v>19.87</v>
      </c>
      <c r="D2056">
        <v>18.97</v>
      </c>
      <c r="E2056">
        <v>19</v>
      </c>
    </row>
    <row r="2057" spans="1:5" x14ac:dyDescent="0.25">
      <c r="A2057" s="7">
        <v>35849</v>
      </c>
      <c r="B2057">
        <v>19.14</v>
      </c>
      <c r="C2057">
        <v>19.72</v>
      </c>
      <c r="D2057">
        <v>18.97</v>
      </c>
      <c r="E2057">
        <v>18.989999999999998</v>
      </c>
    </row>
    <row r="2058" spans="1:5" x14ac:dyDescent="0.25">
      <c r="A2058" s="7">
        <v>35850</v>
      </c>
      <c r="B2058">
        <v>19.13</v>
      </c>
      <c r="C2058">
        <v>19.690000000000001</v>
      </c>
      <c r="D2058">
        <v>18.77</v>
      </c>
      <c r="E2058">
        <v>19.350000000000001</v>
      </c>
    </row>
    <row r="2059" spans="1:5" x14ac:dyDescent="0.25">
      <c r="A2059" s="7">
        <v>35851</v>
      </c>
      <c r="B2059">
        <v>19.010000000000002</v>
      </c>
      <c r="C2059">
        <v>19.29</v>
      </c>
      <c r="D2059">
        <v>18.39</v>
      </c>
      <c r="E2059">
        <v>18.62</v>
      </c>
    </row>
    <row r="2060" spans="1:5" x14ac:dyDescent="0.25">
      <c r="A2060" s="7">
        <v>35852</v>
      </c>
      <c r="B2060">
        <v>18.96</v>
      </c>
      <c r="C2060">
        <v>19.02</v>
      </c>
      <c r="D2060">
        <v>18.53</v>
      </c>
      <c r="E2060">
        <v>18.63</v>
      </c>
    </row>
    <row r="2061" spans="1:5" x14ac:dyDescent="0.25">
      <c r="A2061" s="7">
        <v>35853</v>
      </c>
      <c r="B2061">
        <v>18.66</v>
      </c>
      <c r="C2061">
        <v>18.940000000000001</v>
      </c>
      <c r="D2061">
        <v>18.39</v>
      </c>
      <c r="E2061">
        <v>18.55</v>
      </c>
    </row>
    <row r="2062" spans="1:5" x14ac:dyDescent="0.25">
      <c r="A2062" s="7">
        <v>35856</v>
      </c>
      <c r="B2062">
        <v>18.97</v>
      </c>
      <c r="C2062">
        <v>19.38</v>
      </c>
      <c r="D2062">
        <v>18.8</v>
      </c>
      <c r="E2062">
        <v>19.190000000000001</v>
      </c>
    </row>
    <row r="2063" spans="1:5" x14ac:dyDescent="0.25">
      <c r="A2063" s="7">
        <v>35857</v>
      </c>
      <c r="B2063">
        <v>19.43</v>
      </c>
      <c r="C2063">
        <v>19.579999999999998</v>
      </c>
      <c r="D2063">
        <v>19.04</v>
      </c>
      <c r="E2063">
        <v>19.04</v>
      </c>
    </row>
    <row r="2064" spans="1:5" x14ac:dyDescent="0.25">
      <c r="A2064" s="7">
        <v>35858</v>
      </c>
      <c r="B2064">
        <v>19.27</v>
      </c>
      <c r="C2064">
        <v>19.829999999999998</v>
      </c>
      <c r="D2064">
        <v>19.27</v>
      </c>
      <c r="E2064">
        <v>19.579999999999998</v>
      </c>
    </row>
    <row r="2065" spans="1:5" x14ac:dyDescent="0.25">
      <c r="A2065" s="7">
        <v>35859</v>
      </c>
      <c r="B2065">
        <v>20.87</v>
      </c>
      <c r="C2065">
        <v>21.06</v>
      </c>
      <c r="D2065">
        <v>20.260000000000002</v>
      </c>
      <c r="E2065">
        <v>20.93</v>
      </c>
    </row>
    <row r="2066" spans="1:5" x14ac:dyDescent="0.25">
      <c r="A2066" s="7">
        <v>35860</v>
      </c>
      <c r="B2066">
        <v>19.97</v>
      </c>
      <c r="C2066">
        <v>19.97</v>
      </c>
      <c r="D2066">
        <v>19.13</v>
      </c>
      <c r="E2066">
        <v>19.14</v>
      </c>
    </row>
    <row r="2067" spans="1:5" x14ac:dyDescent="0.25">
      <c r="A2067" s="7">
        <v>35863</v>
      </c>
      <c r="B2067">
        <v>20.2</v>
      </c>
      <c r="C2067">
        <v>20.45</v>
      </c>
      <c r="D2067">
        <v>19.72</v>
      </c>
      <c r="E2067">
        <v>20.23</v>
      </c>
    </row>
    <row r="2068" spans="1:5" x14ac:dyDescent="0.25">
      <c r="A2068" s="7">
        <v>35864</v>
      </c>
      <c r="B2068">
        <v>19.899999999999999</v>
      </c>
      <c r="C2068">
        <v>20.010000000000002</v>
      </c>
      <c r="D2068">
        <v>19.39</v>
      </c>
      <c r="E2068">
        <v>19.43</v>
      </c>
    </row>
    <row r="2069" spans="1:5" x14ac:dyDescent="0.25">
      <c r="A2069" s="7">
        <v>35865</v>
      </c>
      <c r="B2069">
        <v>19.41</v>
      </c>
      <c r="C2069">
        <v>19.559999999999999</v>
      </c>
      <c r="D2069">
        <v>18.760000000000002</v>
      </c>
      <c r="E2069">
        <v>18.89</v>
      </c>
    </row>
    <row r="2070" spans="1:5" x14ac:dyDescent="0.25">
      <c r="A2070" s="7">
        <v>35866</v>
      </c>
      <c r="B2070">
        <v>18.760000000000002</v>
      </c>
      <c r="C2070">
        <v>19.21</v>
      </c>
      <c r="D2070">
        <v>18.04</v>
      </c>
      <c r="E2070">
        <v>18.25</v>
      </c>
    </row>
    <row r="2071" spans="1:5" x14ac:dyDescent="0.25">
      <c r="A2071" s="7">
        <v>35867</v>
      </c>
      <c r="B2071">
        <v>17.690000000000001</v>
      </c>
      <c r="C2071">
        <v>19.43</v>
      </c>
      <c r="D2071">
        <v>17.579999999999998</v>
      </c>
      <c r="E2071">
        <v>18.71</v>
      </c>
    </row>
    <row r="2072" spans="1:5" x14ac:dyDescent="0.25">
      <c r="A2072" s="7">
        <v>35870</v>
      </c>
      <c r="B2072">
        <v>19.27</v>
      </c>
      <c r="C2072">
        <v>19.34</v>
      </c>
      <c r="D2072">
        <v>18.46</v>
      </c>
      <c r="E2072">
        <v>18.510000000000002</v>
      </c>
    </row>
    <row r="2073" spans="1:5" x14ac:dyDescent="0.25">
      <c r="A2073" s="7">
        <v>35871</v>
      </c>
      <c r="B2073">
        <v>18.420000000000002</v>
      </c>
      <c r="C2073">
        <v>19.04</v>
      </c>
      <c r="D2073">
        <v>18.25</v>
      </c>
      <c r="E2073">
        <v>18.66</v>
      </c>
    </row>
    <row r="2074" spans="1:5" x14ac:dyDescent="0.25">
      <c r="A2074" s="7">
        <v>35872</v>
      </c>
      <c r="B2074">
        <v>18.71</v>
      </c>
      <c r="C2074">
        <v>19.059999999999999</v>
      </c>
      <c r="D2074">
        <v>18.11</v>
      </c>
      <c r="E2074">
        <v>18.29</v>
      </c>
    </row>
    <row r="2075" spans="1:5" x14ac:dyDescent="0.25">
      <c r="A2075" s="7">
        <v>35873</v>
      </c>
      <c r="B2075">
        <v>17.899999999999999</v>
      </c>
      <c r="C2075">
        <v>18.53</v>
      </c>
      <c r="D2075">
        <v>17.7</v>
      </c>
      <c r="E2075">
        <v>17.760000000000002</v>
      </c>
    </row>
    <row r="2076" spans="1:5" x14ac:dyDescent="0.25">
      <c r="A2076" s="7">
        <v>35874</v>
      </c>
      <c r="B2076">
        <v>17.61</v>
      </c>
      <c r="C2076">
        <v>18.84</v>
      </c>
      <c r="D2076">
        <v>17.600000000000001</v>
      </c>
      <c r="E2076">
        <v>18.690000000000001</v>
      </c>
    </row>
    <row r="2077" spans="1:5" x14ac:dyDescent="0.25">
      <c r="A2077" s="7">
        <v>35877</v>
      </c>
      <c r="B2077">
        <v>19.649999999999999</v>
      </c>
      <c r="C2077">
        <v>20.18</v>
      </c>
      <c r="D2077">
        <v>19.55</v>
      </c>
      <c r="E2077">
        <v>19.98</v>
      </c>
    </row>
    <row r="2078" spans="1:5" x14ac:dyDescent="0.25">
      <c r="A2078" s="7">
        <v>35878</v>
      </c>
      <c r="B2078">
        <v>20.11</v>
      </c>
      <c r="C2078">
        <v>20.65</v>
      </c>
      <c r="D2078">
        <v>19.87</v>
      </c>
      <c r="E2078">
        <v>20.51</v>
      </c>
    </row>
    <row r="2079" spans="1:5" x14ac:dyDescent="0.25">
      <c r="A2079" s="7">
        <v>35879</v>
      </c>
      <c r="B2079">
        <v>20.59</v>
      </c>
      <c r="C2079">
        <v>23.55</v>
      </c>
      <c r="D2079">
        <v>20.59</v>
      </c>
      <c r="E2079">
        <v>22.54</v>
      </c>
    </row>
    <row r="2080" spans="1:5" x14ac:dyDescent="0.25">
      <c r="A2080" s="7">
        <v>35880</v>
      </c>
      <c r="B2080">
        <v>23.02</v>
      </c>
      <c r="C2080">
        <v>23.54</v>
      </c>
      <c r="D2080">
        <v>22.28</v>
      </c>
      <c r="E2080">
        <v>22.81</v>
      </c>
    </row>
    <row r="2081" spans="1:5" x14ac:dyDescent="0.25">
      <c r="A2081" s="7">
        <v>35881</v>
      </c>
      <c r="B2081">
        <v>22.44</v>
      </c>
      <c r="C2081">
        <v>24.23</v>
      </c>
      <c r="D2081">
        <v>22.41</v>
      </c>
      <c r="E2081">
        <v>23.47</v>
      </c>
    </row>
    <row r="2082" spans="1:5" x14ac:dyDescent="0.25">
      <c r="A2082" s="7">
        <v>35884</v>
      </c>
      <c r="B2082">
        <v>24.32</v>
      </c>
      <c r="C2082">
        <v>24.92</v>
      </c>
      <c r="D2082">
        <v>24.18</v>
      </c>
      <c r="E2082">
        <v>24.66</v>
      </c>
    </row>
    <row r="2083" spans="1:5" x14ac:dyDescent="0.25">
      <c r="A2083" s="7">
        <v>35885</v>
      </c>
      <c r="B2083">
        <v>24.23</v>
      </c>
      <c r="C2083">
        <v>24.35</v>
      </c>
      <c r="D2083">
        <v>23.41</v>
      </c>
      <c r="E2083">
        <v>24.22</v>
      </c>
    </row>
    <row r="2084" spans="1:5" x14ac:dyDescent="0.25">
      <c r="A2084" s="7">
        <v>35886</v>
      </c>
      <c r="B2084">
        <v>24.85</v>
      </c>
      <c r="C2084">
        <v>24.97</v>
      </c>
      <c r="D2084">
        <v>23.29</v>
      </c>
      <c r="E2084">
        <v>23.37</v>
      </c>
    </row>
    <row r="2085" spans="1:5" x14ac:dyDescent="0.25">
      <c r="A2085" s="7">
        <v>35887</v>
      </c>
      <c r="B2085">
        <v>23.07</v>
      </c>
      <c r="C2085">
        <v>23.07</v>
      </c>
      <c r="D2085">
        <v>21.81</v>
      </c>
      <c r="E2085">
        <v>21.98</v>
      </c>
    </row>
    <row r="2086" spans="1:5" x14ac:dyDescent="0.25">
      <c r="A2086" s="7">
        <v>35888</v>
      </c>
      <c r="B2086">
        <v>21.94</v>
      </c>
      <c r="C2086">
        <v>22.25</v>
      </c>
      <c r="D2086">
        <v>21.46</v>
      </c>
      <c r="E2086">
        <v>21.82</v>
      </c>
    </row>
    <row r="2087" spans="1:5" x14ac:dyDescent="0.25">
      <c r="A2087" s="7">
        <v>35891</v>
      </c>
      <c r="B2087">
        <v>21.84</v>
      </c>
      <c r="C2087">
        <v>22.64</v>
      </c>
      <c r="D2087">
        <v>21.84</v>
      </c>
      <c r="E2087">
        <v>22.47</v>
      </c>
    </row>
    <row r="2088" spans="1:5" x14ac:dyDescent="0.25">
      <c r="A2088" s="7">
        <v>35892</v>
      </c>
      <c r="B2088">
        <v>23.31</v>
      </c>
      <c r="C2088">
        <v>24.3</v>
      </c>
      <c r="D2088">
        <v>23.14</v>
      </c>
      <c r="E2088">
        <v>23.66</v>
      </c>
    </row>
    <row r="2089" spans="1:5" x14ac:dyDescent="0.25">
      <c r="A2089" s="7">
        <v>35893</v>
      </c>
      <c r="B2089">
        <v>23.01</v>
      </c>
      <c r="C2089">
        <v>23.5</v>
      </c>
      <c r="D2089">
        <v>22.72</v>
      </c>
      <c r="E2089">
        <v>23.17</v>
      </c>
    </row>
    <row r="2090" spans="1:5" x14ac:dyDescent="0.25">
      <c r="A2090" s="7">
        <v>35894</v>
      </c>
      <c r="B2090">
        <v>21.39</v>
      </c>
      <c r="C2090">
        <v>22.39</v>
      </c>
      <c r="D2090">
        <v>21.25</v>
      </c>
      <c r="E2090">
        <v>21.51</v>
      </c>
    </row>
    <row r="2091" spans="1:5" x14ac:dyDescent="0.25">
      <c r="A2091" s="7">
        <v>35898</v>
      </c>
      <c r="B2091">
        <v>22.99</v>
      </c>
      <c r="C2091">
        <v>23.57</v>
      </c>
      <c r="D2091">
        <v>22.77</v>
      </c>
      <c r="E2091">
        <v>22.77</v>
      </c>
    </row>
    <row r="2092" spans="1:5" x14ac:dyDescent="0.25">
      <c r="A2092" s="7">
        <v>35899</v>
      </c>
      <c r="B2092">
        <v>23.37</v>
      </c>
      <c r="C2092">
        <v>23.94</v>
      </c>
      <c r="D2092">
        <v>21.61</v>
      </c>
      <c r="E2092">
        <v>21.61</v>
      </c>
    </row>
    <row r="2093" spans="1:5" x14ac:dyDescent="0.25">
      <c r="A2093" s="7">
        <v>35900</v>
      </c>
      <c r="B2093">
        <v>21.46</v>
      </c>
      <c r="C2093">
        <v>21.71</v>
      </c>
      <c r="D2093">
        <v>20.78</v>
      </c>
      <c r="E2093">
        <v>20.89</v>
      </c>
    </row>
    <row r="2094" spans="1:5" x14ac:dyDescent="0.25">
      <c r="A2094" s="7">
        <v>35901</v>
      </c>
      <c r="B2094">
        <v>21.44</v>
      </c>
      <c r="C2094">
        <v>22.36</v>
      </c>
      <c r="D2094">
        <v>21.44</v>
      </c>
      <c r="E2094">
        <v>22.06</v>
      </c>
    </row>
    <row r="2095" spans="1:5" x14ac:dyDescent="0.25">
      <c r="A2095" s="7">
        <v>35902</v>
      </c>
      <c r="B2095">
        <v>22.32</v>
      </c>
      <c r="C2095">
        <v>22.32</v>
      </c>
      <c r="D2095">
        <v>20.69</v>
      </c>
      <c r="E2095">
        <v>20.76</v>
      </c>
    </row>
    <row r="2096" spans="1:5" x14ac:dyDescent="0.25">
      <c r="A2096" s="7">
        <v>35905</v>
      </c>
      <c r="B2096">
        <v>21.22</v>
      </c>
      <c r="C2096">
        <v>21.25</v>
      </c>
      <c r="D2096">
        <v>20.38</v>
      </c>
      <c r="E2096">
        <v>20.39</v>
      </c>
    </row>
    <row r="2097" spans="1:5" x14ac:dyDescent="0.25">
      <c r="A2097" s="7">
        <v>35906</v>
      </c>
      <c r="B2097">
        <v>20.51</v>
      </c>
      <c r="C2097">
        <v>20.54</v>
      </c>
      <c r="D2097">
        <v>19.64</v>
      </c>
      <c r="E2097">
        <v>19.91</v>
      </c>
    </row>
    <row r="2098" spans="1:5" x14ac:dyDescent="0.25">
      <c r="A2098" s="7">
        <v>35907</v>
      </c>
      <c r="B2098">
        <v>19.739999999999998</v>
      </c>
      <c r="C2098">
        <v>19.829999999999998</v>
      </c>
      <c r="D2098">
        <v>19.25</v>
      </c>
      <c r="E2098">
        <v>19.440000000000001</v>
      </c>
    </row>
    <row r="2099" spans="1:5" x14ac:dyDescent="0.25">
      <c r="A2099" s="7">
        <v>35908</v>
      </c>
      <c r="B2099">
        <v>20.399999999999999</v>
      </c>
      <c r="C2099">
        <v>20.77</v>
      </c>
      <c r="D2099">
        <v>19.43</v>
      </c>
      <c r="E2099">
        <v>20.6</v>
      </c>
    </row>
    <row r="2100" spans="1:5" x14ac:dyDescent="0.25">
      <c r="A2100" s="7">
        <v>35909</v>
      </c>
      <c r="B2100">
        <v>20.28</v>
      </c>
      <c r="C2100">
        <v>22.42</v>
      </c>
      <c r="D2100">
        <v>20.149999999999999</v>
      </c>
      <c r="E2100">
        <v>21.97</v>
      </c>
    </row>
    <row r="2101" spans="1:5" x14ac:dyDescent="0.25">
      <c r="A2101" s="7">
        <v>35912</v>
      </c>
      <c r="B2101">
        <v>20.28</v>
      </c>
      <c r="C2101">
        <v>27.47</v>
      </c>
      <c r="D2101">
        <v>24.95</v>
      </c>
      <c r="E2101">
        <v>26.09</v>
      </c>
    </row>
    <row r="2102" spans="1:5" x14ac:dyDescent="0.25">
      <c r="A2102" s="7">
        <v>35913</v>
      </c>
      <c r="B2102">
        <v>24.04</v>
      </c>
      <c r="C2102">
        <v>24.88</v>
      </c>
      <c r="D2102">
        <v>23.69</v>
      </c>
      <c r="E2102">
        <v>24.17</v>
      </c>
    </row>
    <row r="2103" spans="1:5" x14ac:dyDescent="0.25">
      <c r="A2103" s="7">
        <v>35914</v>
      </c>
      <c r="B2103">
        <v>23.36</v>
      </c>
      <c r="C2103">
        <v>23.69</v>
      </c>
      <c r="D2103">
        <v>22.54</v>
      </c>
      <c r="E2103">
        <v>22.78</v>
      </c>
    </row>
    <row r="2104" spans="1:5" x14ac:dyDescent="0.25">
      <c r="A2104" s="7">
        <v>35915</v>
      </c>
      <c r="B2104">
        <v>21.16</v>
      </c>
      <c r="C2104">
        <v>21.37</v>
      </c>
      <c r="D2104">
        <v>20.51</v>
      </c>
      <c r="E2104">
        <v>21.18</v>
      </c>
    </row>
    <row r="2105" spans="1:5" x14ac:dyDescent="0.25">
      <c r="A2105" s="7">
        <v>35916</v>
      </c>
      <c r="B2105">
        <v>20.72</v>
      </c>
      <c r="C2105">
        <v>20.92</v>
      </c>
      <c r="D2105">
        <v>19.3</v>
      </c>
      <c r="E2105">
        <v>19.34</v>
      </c>
    </row>
    <row r="2106" spans="1:5" x14ac:dyDescent="0.25">
      <c r="A2106" s="7">
        <v>35919</v>
      </c>
      <c r="B2106">
        <v>19.57</v>
      </c>
      <c r="C2106">
        <v>20.56</v>
      </c>
      <c r="D2106">
        <v>19.489999999999998</v>
      </c>
      <c r="E2106">
        <v>20.32</v>
      </c>
    </row>
    <row r="2107" spans="1:5" x14ac:dyDescent="0.25">
      <c r="A2107" s="7">
        <v>35920</v>
      </c>
      <c r="B2107">
        <v>20.94</v>
      </c>
      <c r="C2107">
        <v>21.73</v>
      </c>
      <c r="D2107">
        <v>20.73</v>
      </c>
      <c r="E2107">
        <v>21.46</v>
      </c>
    </row>
    <row r="2108" spans="1:5" x14ac:dyDescent="0.25">
      <c r="A2108" s="7">
        <v>35921</v>
      </c>
      <c r="B2108">
        <v>21.9</v>
      </c>
      <c r="C2108">
        <v>22.89</v>
      </c>
      <c r="D2108">
        <v>21.84</v>
      </c>
      <c r="E2108">
        <v>22.79</v>
      </c>
    </row>
    <row r="2109" spans="1:5" x14ac:dyDescent="0.25">
      <c r="A2109" s="7">
        <v>35922</v>
      </c>
      <c r="B2109">
        <v>23.65</v>
      </c>
      <c r="C2109">
        <v>23.9</v>
      </c>
      <c r="D2109">
        <v>22.93</v>
      </c>
      <c r="E2109">
        <v>23.39</v>
      </c>
    </row>
    <row r="2110" spans="1:5" x14ac:dyDescent="0.25">
      <c r="A2110" s="7">
        <v>35923</v>
      </c>
      <c r="B2110">
        <v>20.94</v>
      </c>
      <c r="C2110">
        <v>21.1</v>
      </c>
      <c r="D2110">
        <v>20.18</v>
      </c>
      <c r="E2110">
        <v>20.57</v>
      </c>
    </row>
    <row r="2111" spans="1:5" x14ac:dyDescent="0.25">
      <c r="A2111" s="7">
        <v>35926</v>
      </c>
      <c r="B2111">
        <v>20.079999999999998</v>
      </c>
      <c r="C2111">
        <v>21.4</v>
      </c>
      <c r="D2111">
        <v>19.670000000000002</v>
      </c>
      <c r="E2111">
        <v>21.05</v>
      </c>
    </row>
    <row r="2112" spans="1:5" x14ac:dyDescent="0.25">
      <c r="A2112" s="7">
        <v>35927</v>
      </c>
      <c r="B2112">
        <v>21.23</v>
      </c>
      <c r="C2112">
        <v>21.7</v>
      </c>
      <c r="D2112">
        <v>20.71</v>
      </c>
      <c r="E2112">
        <v>20.98</v>
      </c>
    </row>
    <row r="2113" spans="1:5" x14ac:dyDescent="0.25">
      <c r="A2113" s="7">
        <v>35928</v>
      </c>
      <c r="B2113">
        <v>20.29</v>
      </c>
      <c r="C2113">
        <v>20.72</v>
      </c>
      <c r="D2113">
        <v>20.22</v>
      </c>
      <c r="E2113">
        <v>20.440000000000001</v>
      </c>
    </row>
    <row r="2114" spans="1:5" x14ac:dyDescent="0.25">
      <c r="A2114" s="7">
        <v>35929</v>
      </c>
      <c r="B2114">
        <v>19.899999999999999</v>
      </c>
      <c r="C2114">
        <v>20.83</v>
      </c>
      <c r="D2114">
        <v>19.63</v>
      </c>
      <c r="E2114">
        <v>19.64</v>
      </c>
    </row>
    <row r="2115" spans="1:5" x14ac:dyDescent="0.25">
      <c r="A2115" s="7">
        <v>35930</v>
      </c>
      <c r="B2115">
        <v>19.61</v>
      </c>
      <c r="C2115">
        <v>21.05</v>
      </c>
      <c r="D2115">
        <v>19.329999999999998</v>
      </c>
      <c r="E2115">
        <v>20.440000000000001</v>
      </c>
    </row>
    <row r="2116" spans="1:5" x14ac:dyDescent="0.25">
      <c r="A2116" s="7">
        <v>35933</v>
      </c>
      <c r="B2116">
        <v>20.84</v>
      </c>
      <c r="C2116">
        <v>22.21</v>
      </c>
      <c r="D2116">
        <v>20.8</v>
      </c>
      <c r="E2116">
        <v>21.69</v>
      </c>
    </row>
    <row r="2117" spans="1:5" x14ac:dyDescent="0.25">
      <c r="A2117" s="7">
        <v>35934</v>
      </c>
      <c r="B2117">
        <v>20.74</v>
      </c>
      <c r="C2117">
        <v>21.13</v>
      </c>
      <c r="D2117">
        <v>20.11</v>
      </c>
      <c r="E2117">
        <v>20.39</v>
      </c>
    </row>
    <row r="2118" spans="1:5" x14ac:dyDescent="0.25">
      <c r="A2118" s="7">
        <v>35935</v>
      </c>
      <c r="B2118">
        <v>19.66</v>
      </c>
      <c r="C2118">
        <v>20.34</v>
      </c>
      <c r="D2118">
        <v>19.55</v>
      </c>
      <c r="E2118">
        <v>19.89</v>
      </c>
    </row>
    <row r="2119" spans="1:5" x14ac:dyDescent="0.25">
      <c r="A2119" s="7">
        <v>35936</v>
      </c>
      <c r="B2119">
        <v>19.7</v>
      </c>
      <c r="C2119">
        <v>19.95</v>
      </c>
      <c r="D2119">
        <v>19.22</v>
      </c>
      <c r="E2119">
        <v>19.38</v>
      </c>
    </row>
    <row r="2120" spans="1:5" x14ac:dyDescent="0.25">
      <c r="A2120" s="7">
        <v>35937</v>
      </c>
      <c r="B2120">
        <v>18.66</v>
      </c>
      <c r="C2120">
        <v>19.55</v>
      </c>
      <c r="D2120">
        <v>18.600000000000001</v>
      </c>
      <c r="E2120">
        <v>18.989999999999998</v>
      </c>
    </row>
    <row r="2121" spans="1:5" x14ac:dyDescent="0.25">
      <c r="A2121" s="7">
        <v>35941</v>
      </c>
      <c r="B2121">
        <v>19.66</v>
      </c>
      <c r="C2121">
        <v>22.07</v>
      </c>
      <c r="D2121">
        <v>19.63</v>
      </c>
      <c r="E2121">
        <v>22.07</v>
      </c>
    </row>
    <row r="2122" spans="1:5" x14ac:dyDescent="0.25">
      <c r="A2122" s="7">
        <v>35942</v>
      </c>
      <c r="B2122">
        <v>24.33</v>
      </c>
      <c r="C2122">
        <v>25.1</v>
      </c>
      <c r="D2122">
        <v>22.59</v>
      </c>
      <c r="E2122">
        <v>22.59</v>
      </c>
    </row>
    <row r="2123" spans="1:5" x14ac:dyDescent="0.25">
      <c r="A2123" s="7">
        <v>35943</v>
      </c>
      <c r="B2123">
        <v>21.79</v>
      </c>
      <c r="C2123">
        <v>21.92</v>
      </c>
      <c r="D2123">
        <v>20.51</v>
      </c>
      <c r="E2123">
        <v>20.74</v>
      </c>
    </row>
    <row r="2124" spans="1:5" x14ac:dyDescent="0.25">
      <c r="A2124" s="7">
        <v>35944</v>
      </c>
      <c r="B2124">
        <v>19.93</v>
      </c>
      <c r="C2124">
        <v>21.53</v>
      </c>
      <c r="D2124">
        <v>19.93</v>
      </c>
      <c r="E2124">
        <v>21.32</v>
      </c>
    </row>
    <row r="2125" spans="1:5" x14ac:dyDescent="0.25">
      <c r="A2125" s="7">
        <v>35947</v>
      </c>
      <c r="B2125">
        <v>22.71</v>
      </c>
      <c r="C2125">
        <v>23.32</v>
      </c>
      <c r="D2125">
        <v>22.15</v>
      </c>
      <c r="E2125">
        <v>22.83</v>
      </c>
    </row>
    <row r="2126" spans="1:5" x14ac:dyDescent="0.25">
      <c r="A2126" s="7">
        <v>35948</v>
      </c>
      <c r="B2126">
        <v>22.22</v>
      </c>
      <c r="C2126">
        <v>22.66</v>
      </c>
      <c r="D2126">
        <v>21.68</v>
      </c>
      <c r="E2126">
        <v>22</v>
      </c>
    </row>
    <row r="2127" spans="1:5" x14ac:dyDescent="0.25">
      <c r="A2127" s="7">
        <v>35949</v>
      </c>
      <c r="B2127">
        <v>21.1</v>
      </c>
      <c r="C2127">
        <v>22.89</v>
      </c>
      <c r="D2127">
        <v>21.04</v>
      </c>
      <c r="E2127">
        <v>22.85</v>
      </c>
    </row>
    <row r="2128" spans="1:5" x14ac:dyDescent="0.25">
      <c r="A2128" s="7">
        <v>35950</v>
      </c>
      <c r="B2128">
        <v>22.82</v>
      </c>
      <c r="C2128">
        <v>23.15</v>
      </c>
      <c r="D2128">
        <v>21.11</v>
      </c>
      <c r="E2128">
        <v>21.22</v>
      </c>
    </row>
    <row r="2129" spans="1:5" x14ac:dyDescent="0.25">
      <c r="A2129" s="7">
        <v>35951</v>
      </c>
      <c r="B2129">
        <v>20.48</v>
      </c>
      <c r="C2129">
        <v>20.52</v>
      </c>
      <c r="D2129">
        <v>19.77</v>
      </c>
      <c r="E2129">
        <v>19.78</v>
      </c>
    </row>
    <row r="2130" spans="1:5" x14ac:dyDescent="0.25">
      <c r="A2130" s="7">
        <v>35954</v>
      </c>
      <c r="B2130">
        <v>19.02</v>
      </c>
      <c r="C2130">
        <v>20.86</v>
      </c>
      <c r="D2130">
        <v>18.97</v>
      </c>
      <c r="E2130">
        <v>20.58</v>
      </c>
    </row>
    <row r="2131" spans="1:5" x14ac:dyDescent="0.25">
      <c r="A2131" s="7">
        <v>35955</v>
      </c>
      <c r="B2131">
        <v>20.45</v>
      </c>
      <c r="C2131">
        <v>21.05</v>
      </c>
      <c r="D2131">
        <v>20.34</v>
      </c>
      <c r="E2131">
        <v>20.52</v>
      </c>
    </row>
    <row r="2132" spans="1:5" x14ac:dyDescent="0.25">
      <c r="A2132" s="7">
        <v>35956</v>
      </c>
      <c r="B2132">
        <v>21.26</v>
      </c>
      <c r="C2132">
        <v>21.93</v>
      </c>
      <c r="D2132">
        <v>20.420000000000002</v>
      </c>
      <c r="E2132">
        <v>21.48</v>
      </c>
    </row>
    <row r="2133" spans="1:5" x14ac:dyDescent="0.25">
      <c r="A2133" s="7">
        <v>35957</v>
      </c>
      <c r="B2133">
        <v>21.87</v>
      </c>
      <c r="C2133">
        <v>23.65</v>
      </c>
      <c r="D2133">
        <v>21.87</v>
      </c>
      <c r="E2133">
        <v>23.57</v>
      </c>
    </row>
    <row r="2134" spans="1:5" x14ac:dyDescent="0.25">
      <c r="A2134" s="7">
        <v>35958</v>
      </c>
      <c r="B2134">
        <v>23.57</v>
      </c>
      <c r="C2134">
        <v>25.05</v>
      </c>
      <c r="D2134">
        <v>22.73</v>
      </c>
      <c r="E2134">
        <v>22.78</v>
      </c>
    </row>
    <row r="2135" spans="1:5" x14ac:dyDescent="0.25">
      <c r="A2135" s="7">
        <v>35961</v>
      </c>
      <c r="B2135">
        <v>24.77</v>
      </c>
      <c r="C2135">
        <v>26.03</v>
      </c>
      <c r="D2135">
        <v>23.89</v>
      </c>
      <c r="E2135">
        <v>25.94</v>
      </c>
    </row>
    <row r="2136" spans="1:5" x14ac:dyDescent="0.25">
      <c r="A2136" s="7">
        <v>35962</v>
      </c>
      <c r="B2136">
        <v>26.49</v>
      </c>
      <c r="C2136">
        <v>26.49</v>
      </c>
      <c r="D2136">
        <v>24.8</v>
      </c>
      <c r="E2136">
        <v>24.8</v>
      </c>
    </row>
    <row r="2137" spans="1:5" x14ac:dyDescent="0.25">
      <c r="A2137" s="7">
        <v>35963</v>
      </c>
      <c r="B2137">
        <v>23.38</v>
      </c>
      <c r="C2137">
        <v>23.51</v>
      </c>
      <c r="D2137">
        <v>22.27</v>
      </c>
      <c r="E2137">
        <v>22.89</v>
      </c>
    </row>
    <row r="2138" spans="1:5" x14ac:dyDescent="0.25">
      <c r="A2138" s="7">
        <v>35964</v>
      </c>
      <c r="B2138">
        <v>22.87</v>
      </c>
      <c r="C2138">
        <v>23.06</v>
      </c>
      <c r="D2138">
        <v>22.34</v>
      </c>
      <c r="E2138">
        <v>22.4</v>
      </c>
    </row>
    <row r="2139" spans="1:5" x14ac:dyDescent="0.25">
      <c r="A2139" s="7">
        <v>35965</v>
      </c>
      <c r="B2139">
        <v>21.48</v>
      </c>
      <c r="C2139">
        <v>22.12</v>
      </c>
      <c r="D2139">
        <v>21.31</v>
      </c>
      <c r="E2139">
        <v>21.92</v>
      </c>
    </row>
    <row r="2140" spans="1:5" x14ac:dyDescent="0.25">
      <c r="A2140" s="7">
        <v>35968</v>
      </c>
      <c r="B2140">
        <v>22.96</v>
      </c>
      <c r="C2140">
        <v>23.08</v>
      </c>
      <c r="D2140">
        <v>21.59</v>
      </c>
      <c r="E2140">
        <v>21.94</v>
      </c>
    </row>
    <row r="2141" spans="1:5" x14ac:dyDescent="0.25">
      <c r="A2141" s="7">
        <v>35969</v>
      </c>
      <c r="B2141">
        <v>21.18</v>
      </c>
      <c r="C2141">
        <v>21.18</v>
      </c>
      <c r="D2141">
        <v>20.14</v>
      </c>
      <c r="E2141">
        <v>20.170000000000002</v>
      </c>
    </row>
    <row r="2142" spans="1:5" x14ac:dyDescent="0.25">
      <c r="A2142" s="7">
        <v>35970</v>
      </c>
      <c r="B2142">
        <v>20.18</v>
      </c>
      <c r="C2142">
        <v>20.55</v>
      </c>
      <c r="D2142">
        <v>19.46</v>
      </c>
      <c r="E2142">
        <v>20.02</v>
      </c>
    </row>
    <row r="2143" spans="1:5" x14ac:dyDescent="0.25">
      <c r="A2143" s="7">
        <v>35971</v>
      </c>
      <c r="B2143">
        <v>19.5</v>
      </c>
      <c r="C2143">
        <v>20.32</v>
      </c>
      <c r="D2143">
        <v>19.36</v>
      </c>
      <c r="E2143">
        <v>20.25</v>
      </c>
    </row>
    <row r="2144" spans="1:5" x14ac:dyDescent="0.25">
      <c r="A2144" s="7">
        <v>35972</v>
      </c>
      <c r="B2144">
        <v>19.84</v>
      </c>
      <c r="C2144">
        <v>19.95</v>
      </c>
      <c r="D2144">
        <v>19.18</v>
      </c>
      <c r="E2144">
        <v>19.36</v>
      </c>
    </row>
    <row r="2145" spans="1:5" x14ac:dyDescent="0.25">
      <c r="A2145" s="7">
        <v>35975</v>
      </c>
      <c r="B2145">
        <v>19.39</v>
      </c>
      <c r="C2145">
        <v>19.579999999999998</v>
      </c>
      <c r="D2145">
        <v>18.93</v>
      </c>
      <c r="E2145">
        <v>19.57</v>
      </c>
    </row>
    <row r="2146" spans="1:5" x14ac:dyDescent="0.25">
      <c r="A2146" s="7">
        <v>35976</v>
      </c>
      <c r="B2146">
        <v>19.850000000000001</v>
      </c>
      <c r="C2146">
        <v>19.88</v>
      </c>
      <c r="D2146">
        <v>19.12</v>
      </c>
      <c r="E2146">
        <v>19.71</v>
      </c>
    </row>
    <row r="2147" spans="1:5" x14ac:dyDescent="0.25">
      <c r="A2147" s="7">
        <v>35977</v>
      </c>
      <c r="B2147">
        <v>18.989999999999998</v>
      </c>
      <c r="C2147">
        <v>19.350000000000001</v>
      </c>
      <c r="D2147">
        <v>18</v>
      </c>
      <c r="E2147">
        <v>18</v>
      </c>
    </row>
    <row r="2148" spans="1:5" x14ac:dyDescent="0.25">
      <c r="A2148" s="7">
        <v>35978</v>
      </c>
      <c r="B2148">
        <v>18.489999999999998</v>
      </c>
      <c r="C2148">
        <v>18.68</v>
      </c>
      <c r="D2148">
        <v>17.63</v>
      </c>
      <c r="E2148">
        <v>17.670000000000002</v>
      </c>
    </row>
    <row r="2149" spans="1:5" x14ac:dyDescent="0.25">
      <c r="A2149" s="7">
        <v>35982</v>
      </c>
      <c r="B2149">
        <v>19.059999999999999</v>
      </c>
      <c r="C2149">
        <v>19.18</v>
      </c>
      <c r="D2149">
        <v>18.59</v>
      </c>
      <c r="E2149">
        <v>18.63</v>
      </c>
    </row>
    <row r="2150" spans="1:5" x14ac:dyDescent="0.25">
      <c r="A2150" s="7">
        <v>35983</v>
      </c>
      <c r="B2150">
        <v>18.399999999999999</v>
      </c>
      <c r="C2150">
        <v>18.850000000000001</v>
      </c>
      <c r="D2150">
        <v>18.309999999999999</v>
      </c>
      <c r="E2150">
        <v>18.62</v>
      </c>
    </row>
    <row r="2151" spans="1:5" x14ac:dyDescent="0.25">
      <c r="A2151" s="7">
        <v>35984</v>
      </c>
      <c r="B2151">
        <v>18.239999999999998</v>
      </c>
      <c r="C2151">
        <v>18.32</v>
      </c>
      <c r="D2151">
        <v>17.52</v>
      </c>
      <c r="E2151">
        <v>17.82</v>
      </c>
    </row>
    <row r="2152" spans="1:5" x14ac:dyDescent="0.25">
      <c r="A2152" s="7">
        <v>35985</v>
      </c>
      <c r="B2152">
        <v>18.05</v>
      </c>
      <c r="C2152">
        <v>18.489999999999998</v>
      </c>
      <c r="D2152">
        <v>17.78</v>
      </c>
      <c r="E2152">
        <v>18.16</v>
      </c>
    </row>
    <row r="2153" spans="1:5" x14ac:dyDescent="0.25">
      <c r="A2153" s="7">
        <v>35986</v>
      </c>
      <c r="B2153">
        <v>17.86</v>
      </c>
      <c r="C2153">
        <v>18.54</v>
      </c>
      <c r="D2153">
        <v>17.579999999999998</v>
      </c>
      <c r="E2153">
        <v>17.920000000000002</v>
      </c>
    </row>
    <row r="2154" spans="1:5" x14ac:dyDescent="0.25">
      <c r="A2154" s="7">
        <v>35989</v>
      </c>
      <c r="B2154">
        <v>18.36</v>
      </c>
      <c r="C2154">
        <v>18.510000000000002</v>
      </c>
      <c r="D2154">
        <v>18.09</v>
      </c>
      <c r="E2154">
        <v>18.260000000000002</v>
      </c>
    </row>
    <row r="2155" spans="1:5" x14ac:dyDescent="0.25">
      <c r="A2155" s="7">
        <v>35990</v>
      </c>
      <c r="B2155">
        <v>18.32</v>
      </c>
      <c r="C2155">
        <v>18.32</v>
      </c>
      <c r="D2155">
        <v>17.600000000000001</v>
      </c>
      <c r="E2155">
        <v>17.88</v>
      </c>
    </row>
    <row r="2156" spans="1:5" x14ac:dyDescent="0.25">
      <c r="A2156" s="7">
        <v>35991</v>
      </c>
      <c r="B2156">
        <v>17.88</v>
      </c>
      <c r="C2156">
        <v>18.649999999999999</v>
      </c>
      <c r="D2156">
        <v>17.649999999999999</v>
      </c>
      <c r="E2156">
        <v>17.89</v>
      </c>
    </row>
    <row r="2157" spans="1:5" x14ac:dyDescent="0.25">
      <c r="A2157" s="7">
        <v>35992</v>
      </c>
      <c r="B2157">
        <v>17.559999999999999</v>
      </c>
      <c r="C2157">
        <v>18.07</v>
      </c>
      <c r="D2157">
        <v>16.86</v>
      </c>
      <c r="E2157">
        <v>16.97</v>
      </c>
    </row>
    <row r="2158" spans="1:5" x14ac:dyDescent="0.25">
      <c r="A2158" s="7">
        <v>35993</v>
      </c>
      <c r="B2158">
        <v>16.420000000000002</v>
      </c>
      <c r="C2158">
        <v>16.5</v>
      </c>
      <c r="D2158">
        <v>16.100000000000001</v>
      </c>
      <c r="E2158">
        <v>16.23</v>
      </c>
    </row>
    <row r="2159" spans="1:5" x14ac:dyDescent="0.25">
      <c r="A2159" s="7">
        <v>35996</v>
      </c>
      <c r="B2159">
        <v>17.73</v>
      </c>
      <c r="C2159">
        <v>17.73</v>
      </c>
      <c r="D2159">
        <v>16.809999999999999</v>
      </c>
      <c r="E2159">
        <v>17.34</v>
      </c>
    </row>
    <row r="2160" spans="1:5" x14ac:dyDescent="0.25">
      <c r="A2160" s="7">
        <v>35997</v>
      </c>
      <c r="B2160">
        <v>17.45</v>
      </c>
      <c r="C2160">
        <v>20.350000000000001</v>
      </c>
      <c r="D2160">
        <v>17.45</v>
      </c>
      <c r="E2160">
        <v>20.100000000000001</v>
      </c>
    </row>
    <row r="2161" spans="1:5" x14ac:dyDescent="0.25">
      <c r="A2161" s="7">
        <v>35998</v>
      </c>
      <c r="B2161">
        <v>20.53</v>
      </c>
      <c r="C2161">
        <v>21.3</v>
      </c>
      <c r="D2161">
        <v>20.16</v>
      </c>
      <c r="E2161">
        <v>20.32</v>
      </c>
    </row>
    <row r="2162" spans="1:5" x14ac:dyDescent="0.25">
      <c r="A2162" s="7">
        <v>35999</v>
      </c>
      <c r="B2162">
        <v>20.54</v>
      </c>
      <c r="C2162">
        <v>24.08</v>
      </c>
      <c r="D2162">
        <v>20.309999999999999</v>
      </c>
      <c r="E2162">
        <v>23.01</v>
      </c>
    </row>
    <row r="2163" spans="1:5" x14ac:dyDescent="0.25">
      <c r="A2163" s="7">
        <v>36000</v>
      </c>
      <c r="B2163">
        <v>22.54</v>
      </c>
      <c r="C2163">
        <v>24.54</v>
      </c>
      <c r="D2163">
        <v>22.54</v>
      </c>
      <c r="E2163">
        <v>23.01</v>
      </c>
    </row>
    <row r="2164" spans="1:5" x14ac:dyDescent="0.25">
      <c r="A2164" s="7">
        <v>36003</v>
      </c>
      <c r="B2164">
        <v>24.43</v>
      </c>
      <c r="C2164">
        <v>24.69</v>
      </c>
      <c r="D2164">
        <v>23.13</v>
      </c>
      <c r="E2164">
        <v>23.13</v>
      </c>
    </row>
    <row r="2165" spans="1:5" x14ac:dyDescent="0.25">
      <c r="A2165" s="7">
        <v>36004</v>
      </c>
      <c r="B2165">
        <v>23.69</v>
      </c>
      <c r="C2165">
        <v>26.68</v>
      </c>
      <c r="D2165">
        <v>23.43</v>
      </c>
      <c r="E2165">
        <v>25.25</v>
      </c>
    </row>
    <row r="2166" spans="1:5" x14ac:dyDescent="0.25">
      <c r="A2166" s="7">
        <v>36005</v>
      </c>
      <c r="B2166">
        <v>23.29</v>
      </c>
      <c r="C2166">
        <v>25.15</v>
      </c>
      <c r="D2166">
        <v>23.29</v>
      </c>
      <c r="E2166">
        <v>24.79</v>
      </c>
    </row>
    <row r="2167" spans="1:5" x14ac:dyDescent="0.25">
      <c r="A2167" s="7">
        <v>36006</v>
      </c>
      <c r="B2167">
        <v>23.81</v>
      </c>
      <c r="C2167">
        <v>23.81</v>
      </c>
      <c r="D2167">
        <v>22.66</v>
      </c>
      <c r="E2167">
        <v>22.66</v>
      </c>
    </row>
    <row r="2168" spans="1:5" x14ac:dyDescent="0.25">
      <c r="A2168" s="7">
        <v>36007</v>
      </c>
      <c r="B2168">
        <v>22.29</v>
      </c>
      <c r="C2168">
        <v>25.12</v>
      </c>
      <c r="D2168">
        <v>22.11</v>
      </c>
      <c r="E2168">
        <v>24.8</v>
      </c>
    </row>
    <row r="2169" spans="1:5" x14ac:dyDescent="0.25">
      <c r="A2169" s="7">
        <v>36010</v>
      </c>
      <c r="B2169">
        <v>26.15</v>
      </c>
      <c r="C2169">
        <v>26.31</v>
      </c>
      <c r="D2169">
        <v>25.38</v>
      </c>
      <c r="E2169">
        <v>25.98</v>
      </c>
    </row>
    <row r="2170" spans="1:5" x14ac:dyDescent="0.25">
      <c r="A2170" s="7">
        <v>36011</v>
      </c>
      <c r="B2170">
        <v>25.57</v>
      </c>
      <c r="C2170">
        <v>31.06</v>
      </c>
      <c r="D2170">
        <v>25.57</v>
      </c>
      <c r="E2170">
        <v>31.06</v>
      </c>
    </row>
    <row r="2171" spans="1:5" x14ac:dyDescent="0.25">
      <c r="A2171" s="7">
        <v>36012</v>
      </c>
      <c r="B2171">
        <v>31.78</v>
      </c>
      <c r="C2171">
        <v>32.590000000000003</v>
      </c>
      <c r="D2171">
        <v>28.73</v>
      </c>
      <c r="E2171">
        <v>29.83</v>
      </c>
    </row>
    <row r="2172" spans="1:5" x14ac:dyDescent="0.25">
      <c r="A2172" s="7">
        <v>36013</v>
      </c>
      <c r="B2172">
        <v>29.45</v>
      </c>
      <c r="C2172">
        <v>29.93</v>
      </c>
      <c r="D2172">
        <v>28.06</v>
      </c>
      <c r="E2172">
        <v>28.2</v>
      </c>
    </row>
    <row r="2173" spans="1:5" x14ac:dyDescent="0.25">
      <c r="A2173" s="7">
        <v>36014</v>
      </c>
      <c r="B2173">
        <v>27.66</v>
      </c>
      <c r="C2173">
        <v>27.66</v>
      </c>
      <c r="D2173">
        <v>25.35</v>
      </c>
      <c r="E2173">
        <v>27.02</v>
      </c>
    </row>
    <row r="2174" spans="1:5" x14ac:dyDescent="0.25">
      <c r="A2174" s="7">
        <v>36017</v>
      </c>
      <c r="B2174">
        <v>28.05</v>
      </c>
      <c r="C2174">
        <v>29.13</v>
      </c>
      <c r="D2174">
        <v>27.99</v>
      </c>
      <c r="E2174">
        <v>28.75</v>
      </c>
    </row>
    <row r="2175" spans="1:5" x14ac:dyDescent="0.25">
      <c r="A2175" s="7">
        <v>36018</v>
      </c>
      <c r="B2175">
        <v>32.54</v>
      </c>
      <c r="C2175">
        <v>33.67</v>
      </c>
      <c r="D2175">
        <v>31.91</v>
      </c>
      <c r="E2175">
        <v>31.91</v>
      </c>
    </row>
    <row r="2176" spans="1:5" x14ac:dyDescent="0.25">
      <c r="A2176" s="7">
        <v>36019</v>
      </c>
      <c r="B2176">
        <v>29.41</v>
      </c>
      <c r="C2176">
        <v>29.75</v>
      </c>
      <c r="D2176">
        <v>28.51</v>
      </c>
      <c r="E2176">
        <v>28.55</v>
      </c>
    </row>
    <row r="2177" spans="1:5" x14ac:dyDescent="0.25">
      <c r="A2177" s="7">
        <v>36020</v>
      </c>
      <c r="B2177">
        <v>28.2</v>
      </c>
      <c r="C2177">
        <v>29.98</v>
      </c>
      <c r="D2177">
        <v>28.17</v>
      </c>
      <c r="E2177">
        <v>29.92</v>
      </c>
    </row>
    <row r="2178" spans="1:5" x14ac:dyDescent="0.25">
      <c r="A2178" s="7">
        <v>36021</v>
      </c>
      <c r="B2178">
        <v>29.86</v>
      </c>
      <c r="C2178">
        <v>34.61</v>
      </c>
      <c r="D2178">
        <v>29.84</v>
      </c>
      <c r="E2178">
        <v>34.340000000000003</v>
      </c>
    </row>
    <row r="2179" spans="1:5" x14ac:dyDescent="0.25">
      <c r="A2179" s="7">
        <v>36024</v>
      </c>
      <c r="B2179">
        <v>34.770000000000003</v>
      </c>
      <c r="C2179">
        <v>34.770000000000003</v>
      </c>
      <c r="D2179">
        <v>31.86</v>
      </c>
      <c r="E2179">
        <v>31.86</v>
      </c>
    </row>
    <row r="2180" spans="1:5" x14ac:dyDescent="0.25">
      <c r="A2180" s="7">
        <v>36025</v>
      </c>
      <c r="B2180">
        <v>30.66</v>
      </c>
      <c r="C2180">
        <v>30.81</v>
      </c>
      <c r="D2180">
        <v>28.36</v>
      </c>
      <c r="E2180">
        <v>28.4</v>
      </c>
    </row>
    <row r="2181" spans="1:5" x14ac:dyDescent="0.25">
      <c r="A2181" s="7">
        <v>36026</v>
      </c>
      <c r="B2181">
        <v>27.56</v>
      </c>
      <c r="C2181">
        <v>29.26</v>
      </c>
      <c r="D2181">
        <v>27.35</v>
      </c>
      <c r="E2181">
        <v>28.69</v>
      </c>
    </row>
    <row r="2182" spans="1:5" x14ac:dyDescent="0.25">
      <c r="A2182" s="7">
        <v>36027</v>
      </c>
      <c r="B2182">
        <v>29.27</v>
      </c>
      <c r="C2182">
        <v>30.54</v>
      </c>
      <c r="D2182">
        <v>29.24</v>
      </c>
      <c r="E2182">
        <v>30</v>
      </c>
    </row>
    <row r="2183" spans="1:5" x14ac:dyDescent="0.25">
      <c r="A2183" s="7">
        <v>36028</v>
      </c>
      <c r="B2183">
        <v>32.590000000000003</v>
      </c>
      <c r="C2183">
        <v>36.93</v>
      </c>
      <c r="D2183">
        <v>32.590000000000003</v>
      </c>
      <c r="E2183">
        <v>33.14</v>
      </c>
    </row>
    <row r="2184" spans="1:5" x14ac:dyDescent="0.25">
      <c r="A2184" s="7">
        <v>36031</v>
      </c>
      <c r="B2184">
        <v>31.69</v>
      </c>
      <c r="C2184">
        <v>32.58</v>
      </c>
      <c r="D2184">
        <v>31.3</v>
      </c>
      <c r="E2184">
        <v>31.8</v>
      </c>
    </row>
    <row r="2185" spans="1:5" x14ac:dyDescent="0.25">
      <c r="A2185" s="7">
        <v>36032</v>
      </c>
      <c r="B2185">
        <v>29.31</v>
      </c>
      <c r="C2185">
        <v>30.82</v>
      </c>
      <c r="D2185">
        <v>28.49</v>
      </c>
      <c r="E2185">
        <v>30.33</v>
      </c>
    </row>
    <row r="2186" spans="1:5" x14ac:dyDescent="0.25">
      <c r="A2186" s="7">
        <v>36033</v>
      </c>
      <c r="B2186">
        <v>31.95</v>
      </c>
      <c r="C2186">
        <v>32.65</v>
      </c>
      <c r="D2186">
        <v>30.44</v>
      </c>
      <c r="E2186">
        <v>31.14</v>
      </c>
    </row>
    <row r="2187" spans="1:5" x14ac:dyDescent="0.25">
      <c r="A2187" s="7">
        <v>36034</v>
      </c>
      <c r="B2187">
        <v>33.65</v>
      </c>
      <c r="C2187">
        <v>39.479999999999997</v>
      </c>
      <c r="D2187">
        <v>33.65</v>
      </c>
      <c r="E2187">
        <v>38.549999999999997</v>
      </c>
    </row>
    <row r="2188" spans="1:5" x14ac:dyDescent="0.25">
      <c r="A2188" s="7">
        <v>36035</v>
      </c>
      <c r="B2188">
        <v>38.4</v>
      </c>
      <c r="C2188">
        <v>42.78</v>
      </c>
      <c r="D2188">
        <v>38.4</v>
      </c>
      <c r="E2188">
        <v>39.6</v>
      </c>
    </row>
    <row r="2189" spans="1:5" x14ac:dyDescent="0.25">
      <c r="A2189" s="7">
        <v>36038</v>
      </c>
      <c r="B2189">
        <v>39.74</v>
      </c>
      <c r="C2189">
        <v>45.02</v>
      </c>
      <c r="D2189">
        <v>38.799999999999997</v>
      </c>
      <c r="E2189">
        <v>44.28</v>
      </c>
    </row>
    <row r="2190" spans="1:5" x14ac:dyDescent="0.25">
      <c r="A2190" s="7">
        <v>36039</v>
      </c>
      <c r="B2190">
        <v>41.74</v>
      </c>
      <c r="C2190">
        <v>44.94</v>
      </c>
      <c r="D2190">
        <v>36.08</v>
      </c>
      <c r="E2190">
        <v>36.479999999999997</v>
      </c>
    </row>
    <row r="2191" spans="1:5" x14ac:dyDescent="0.25">
      <c r="A2191" s="7">
        <v>36040</v>
      </c>
      <c r="B2191">
        <v>35.21</v>
      </c>
      <c r="C2191">
        <v>36.76</v>
      </c>
      <c r="D2191">
        <v>34.020000000000003</v>
      </c>
      <c r="E2191">
        <v>36.76</v>
      </c>
    </row>
    <row r="2192" spans="1:5" x14ac:dyDescent="0.25">
      <c r="A2192" s="7">
        <v>36041</v>
      </c>
      <c r="B2192">
        <v>40.96</v>
      </c>
      <c r="C2192">
        <v>42.68</v>
      </c>
      <c r="D2192">
        <v>40.01</v>
      </c>
      <c r="E2192">
        <v>41.43</v>
      </c>
    </row>
    <row r="2193" spans="1:5" x14ac:dyDescent="0.25">
      <c r="A2193" s="7">
        <v>36042</v>
      </c>
      <c r="B2193">
        <v>40.659999999999997</v>
      </c>
      <c r="C2193">
        <v>44.19</v>
      </c>
      <c r="D2193">
        <v>40.58</v>
      </c>
      <c r="E2193">
        <v>43.31</v>
      </c>
    </row>
    <row r="2194" spans="1:5" x14ac:dyDescent="0.25">
      <c r="A2194" s="7">
        <v>36046</v>
      </c>
      <c r="B2194">
        <v>40.11</v>
      </c>
      <c r="C2194">
        <v>40.340000000000003</v>
      </c>
      <c r="D2194">
        <v>37.700000000000003</v>
      </c>
      <c r="E2194">
        <v>37.9</v>
      </c>
    </row>
    <row r="2195" spans="1:5" x14ac:dyDescent="0.25">
      <c r="A2195" s="7">
        <v>36047</v>
      </c>
      <c r="B2195">
        <v>37.86</v>
      </c>
      <c r="C2195">
        <v>39.799999999999997</v>
      </c>
      <c r="D2195">
        <v>37.56</v>
      </c>
      <c r="E2195">
        <v>39.659999999999997</v>
      </c>
    </row>
    <row r="2196" spans="1:5" x14ac:dyDescent="0.25">
      <c r="A2196" s="7">
        <v>36048</v>
      </c>
      <c r="B2196">
        <v>43.89</v>
      </c>
      <c r="C2196">
        <v>46.56</v>
      </c>
      <c r="D2196">
        <v>43.72</v>
      </c>
      <c r="E2196">
        <v>45.29</v>
      </c>
    </row>
    <row r="2197" spans="1:5" x14ac:dyDescent="0.25">
      <c r="A2197" s="7">
        <v>36049</v>
      </c>
      <c r="B2197">
        <v>47.95</v>
      </c>
      <c r="C2197">
        <v>48.06</v>
      </c>
      <c r="D2197">
        <v>43.74</v>
      </c>
      <c r="E2197">
        <v>43.74</v>
      </c>
    </row>
    <row r="2198" spans="1:5" x14ac:dyDescent="0.25">
      <c r="A2198" s="7">
        <v>36052</v>
      </c>
      <c r="B2198">
        <v>40.89</v>
      </c>
      <c r="C2198">
        <v>40.89</v>
      </c>
      <c r="D2198">
        <v>37.53</v>
      </c>
      <c r="E2198">
        <v>38.57</v>
      </c>
    </row>
    <row r="2199" spans="1:5" x14ac:dyDescent="0.25">
      <c r="A2199" s="7">
        <v>36053</v>
      </c>
      <c r="B2199">
        <v>38.369999999999997</v>
      </c>
      <c r="C2199">
        <v>38.729999999999997</v>
      </c>
      <c r="D2199">
        <v>36.43</v>
      </c>
      <c r="E2199">
        <v>36.58</v>
      </c>
    </row>
    <row r="2200" spans="1:5" x14ac:dyDescent="0.25">
      <c r="A2200" s="7">
        <v>36054</v>
      </c>
      <c r="B2200">
        <v>35.93</v>
      </c>
      <c r="C2200">
        <v>37.729999999999997</v>
      </c>
      <c r="D2200">
        <v>35.72</v>
      </c>
      <c r="E2200">
        <v>35.94</v>
      </c>
    </row>
    <row r="2201" spans="1:5" x14ac:dyDescent="0.25">
      <c r="A2201" s="7">
        <v>36055</v>
      </c>
      <c r="B2201">
        <v>39.43</v>
      </c>
      <c r="C2201">
        <v>40.11</v>
      </c>
      <c r="D2201">
        <v>38.82</v>
      </c>
      <c r="E2201">
        <v>39.229999999999997</v>
      </c>
    </row>
    <row r="2202" spans="1:5" x14ac:dyDescent="0.25">
      <c r="A2202" s="7">
        <v>36056</v>
      </c>
      <c r="B2202">
        <v>39.44</v>
      </c>
      <c r="C2202">
        <v>39.840000000000003</v>
      </c>
      <c r="D2202">
        <v>38.51</v>
      </c>
      <c r="E2202">
        <v>38.630000000000003</v>
      </c>
    </row>
    <row r="2203" spans="1:5" x14ac:dyDescent="0.25">
      <c r="A2203" s="7">
        <v>36059</v>
      </c>
      <c r="B2203">
        <v>42.74</v>
      </c>
      <c r="C2203">
        <v>42.74</v>
      </c>
      <c r="D2203">
        <v>38.39</v>
      </c>
      <c r="E2203">
        <v>38.58</v>
      </c>
    </row>
    <row r="2204" spans="1:5" x14ac:dyDescent="0.25">
      <c r="A2204" s="7">
        <v>36060</v>
      </c>
      <c r="B2204">
        <v>37.85</v>
      </c>
      <c r="C2204">
        <v>38.909999999999997</v>
      </c>
      <c r="D2204">
        <v>36.47</v>
      </c>
      <c r="E2204">
        <v>36.619999999999997</v>
      </c>
    </row>
    <row r="2205" spans="1:5" x14ac:dyDescent="0.25">
      <c r="A2205" s="7">
        <v>36061</v>
      </c>
      <c r="B2205">
        <v>35.03</v>
      </c>
      <c r="C2205">
        <v>35.14</v>
      </c>
      <c r="D2205">
        <v>32.44</v>
      </c>
      <c r="E2205">
        <v>32.47</v>
      </c>
    </row>
    <row r="2206" spans="1:5" x14ac:dyDescent="0.25">
      <c r="A2206" s="7">
        <v>36062</v>
      </c>
      <c r="B2206">
        <v>33.78</v>
      </c>
      <c r="C2206">
        <v>35.9</v>
      </c>
      <c r="D2206">
        <v>33.06</v>
      </c>
      <c r="E2206">
        <v>34.659999999999997</v>
      </c>
    </row>
    <row r="2207" spans="1:5" x14ac:dyDescent="0.25">
      <c r="A2207" s="7">
        <v>36063</v>
      </c>
      <c r="B2207">
        <v>37.14</v>
      </c>
      <c r="C2207">
        <v>37.29</v>
      </c>
      <c r="D2207">
        <v>33.909999999999997</v>
      </c>
      <c r="E2207">
        <v>34.549999999999997</v>
      </c>
    </row>
    <row r="2208" spans="1:5" x14ac:dyDescent="0.25">
      <c r="A2208" s="7">
        <v>36066</v>
      </c>
      <c r="B2208">
        <v>34.200000000000003</v>
      </c>
      <c r="C2208">
        <v>35.24</v>
      </c>
      <c r="D2208">
        <v>33.520000000000003</v>
      </c>
      <c r="E2208">
        <v>34.869999999999997</v>
      </c>
    </row>
    <row r="2209" spans="1:5" x14ac:dyDescent="0.25">
      <c r="A2209" s="7">
        <v>36067</v>
      </c>
      <c r="B2209">
        <v>37.17</v>
      </c>
      <c r="C2209">
        <v>38.39</v>
      </c>
      <c r="D2209">
        <v>35.74</v>
      </c>
      <c r="E2209">
        <v>36.08</v>
      </c>
    </row>
    <row r="2210" spans="1:5" x14ac:dyDescent="0.25">
      <c r="A2210" s="7">
        <v>36068</v>
      </c>
      <c r="B2210">
        <v>37.159999999999997</v>
      </c>
      <c r="C2210">
        <v>41.15</v>
      </c>
      <c r="D2210">
        <v>37.1</v>
      </c>
      <c r="E2210">
        <v>40.950000000000003</v>
      </c>
    </row>
    <row r="2211" spans="1:5" x14ac:dyDescent="0.25">
      <c r="A2211" s="7">
        <v>36069</v>
      </c>
      <c r="B2211">
        <v>41.9</v>
      </c>
      <c r="C2211">
        <v>43.98</v>
      </c>
      <c r="D2211">
        <v>41.85</v>
      </c>
      <c r="E2211">
        <v>43.48</v>
      </c>
    </row>
    <row r="2212" spans="1:5" x14ac:dyDescent="0.25">
      <c r="A2212" s="7">
        <v>36070</v>
      </c>
      <c r="B2212">
        <v>42.17</v>
      </c>
      <c r="C2212">
        <v>43.38</v>
      </c>
      <c r="D2212">
        <v>40.25</v>
      </c>
      <c r="E2212">
        <v>40.47</v>
      </c>
    </row>
    <row r="2213" spans="1:5" x14ac:dyDescent="0.25">
      <c r="A2213" s="7">
        <v>36073</v>
      </c>
      <c r="B2213">
        <v>42.65</v>
      </c>
      <c r="C2213">
        <v>45.56</v>
      </c>
      <c r="D2213">
        <v>42.3</v>
      </c>
      <c r="E2213">
        <v>42.81</v>
      </c>
    </row>
    <row r="2214" spans="1:5" x14ac:dyDescent="0.25">
      <c r="A2214" s="7">
        <v>36074</v>
      </c>
      <c r="B2214">
        <v>40.159999999999997</v>
      </c>
      <c r="C2214">
        <v>42.05</v>
      </c>
      <c r="D2214">
        <v>39.72</v>
      </c>
      <c r="E2214">
        <v>41.2</v>
      </c>
    </row>
    <row r="2215" spans="1:5" x14ac:dyDescent="0.25">
      <c r="A2215" s="7">
        <v>36075</v>
      </c>
      <c r="B2215">
        <v>40.98</v>
      </c>
      <c r="C2215">
        <v>44.84</v>
      </c>
      <c r="D2215">
        <v>40.659999999999997</v>
      </c>
      <c r="E2215">
        <v>43.51</v>
      </c>
    </row>
    <row r="2216" spans="1:5" x14ac:dyDescent="0.25">
      <c r="A2216" s="7">
        <v>36076</v>
      </c>
      <c r="B2216">
        <v>47.07</v>
      </c>
      <c r="C2216">
        <v>49.53</v>
      </c>
      <c r="D2216">
        <v>45.58</v>
      </c>
      <c r="E2216">
        <v>45.74</v>
      </c>
    </row>
    <row r="2217" spans="1:5" x14ac:dyDescent="0.25">
      <c r="A2217" s="7">
        <v>36077</v>
      </c>
      <c r="B2217">
        <v>43.28</v>
      </c>
      <c r="C2217">
        <v>45.36</v>
      </c>
      <c r="D2217">
        <v>41.85</v>
      </c>
      <c r="E2217">
        <v>42.2</v>
      </c>
    </row>
    <row r="2218" spans="1:5" x14ac:dyDescent="0.25">
      <c r="A2218" s="7">
        <v>36080</v>
      </c>
      <c r="B2218">
        <v>40.549999999999997</v>
      </c>
      <c r="C2218">
        <v>40.56</v>
      </c>
      <c r="D2218">
        <v>39.4</v>
      </c>
      <c r="E2218">
        <v>40.07</v>
      </c>
    </row>
    <row r="2219" spans="1:5" x14ac:dyDescent="0.25">
      <c r="A2219" s="7">
        <v>36081</v>
      </c>
      <c r="B2219">
        <v>40.97</v>
      </c>
      <c r="C2219">
        <v>41.6</v>
      </c>
      <c r="D2219">
        <v>39.96</v>
      </c>
      <c r="E2219">
        <v>40.229999999999997</v>
      </c>
    </row>
    <row r="2220" spans="1:5" x14ac:dyDescent="0.25">
      <c r="A2220" s="7">
        <v>36082</v>
      </c>
      <c r="B2220">
        <v>40.92</v>
      </c>
      <c r="C2220">
        <v>40.93</v>
      </c>
      <c r="D2220">
        <v>38.01</v>
      </c>
      <c r="E2220">
        <v>38.96</v>
      </c>
    </row>
    <row r="2221" spans="1:5" x14ac:dyDescent="0.25">
      <c r="A2221" s="7">
        <v>36083</v>
      </c>
      <c r="B2221">
        <v>39.61</v>
      </c>
      <c r="C2221">
        <v>39.659999999999997</v>
      </c>
      <c r="D2221">
        <v>32.409999999999997</v>
      </c>
      <c r="E2221">
        <v>33.340000000000003</v>
      </c>
    </row>
    <row r="2222" spans="1:5" x14ac:dyDescent="0.25">
      <c r="A2222" s="7">
        <v>36084</v>
      </c>
      <c r="B2222">
        <v>34.01</v>
      </c>
      <c r="C2222">
        <v>35.78</v>
      </c>
      <c r="D2222">
        <v>33.619999999999997</v>
      </c>
      <c r="E2222">
        <v>34.82</v>
      </c>
    </row>
    <row r="2223" spans="1:5" x14ac:dyDescent="0.25">
      <c r="A2223" s="7">
        <v>36087</v>
      </c>
      <c r="B2223">
        <v>35.94</v>
      </c>
      <c r="C2223">
        <v>36.01</v>
      </c>
      <c r="D2223">
        <v>32.409999999999997</v>
      </c>
      <c r="E2223">
        <v>33.130000000000003</v>
      </c>
    </row>
    <row r="2224" spans="1:5" x14ac:dyDescent="0.25">
      <c r="A2224" s="7">
        <v>36088</v>
      </c>
      <c r="B2224">
        <v>30.81</v>
      </c>
      <c r="C2224">
        <v>33.36</v>
      </c>
      <c r="D2224">
        <v>29.82</v>
      </c>
      <c r="E2224">
        <v>33.11</v>
      </c>
    </row>
    <row r="2225" spans="1:5" x14ac:dyDescent="0.25">
      <c r="A2225" s="7">
        <v>36089</v>
      </c>
      <c r="B2225">
        <v>33.270000000000003</v>
      </c>
      <c r="C2225">
        <v>34.549999999999997</v>
      </c>
      <c r="D2225">
        <v>32.99</v>
      </c>
      <c r="E2225">
        <v>33.21</v>
      </c>
    </row>
    <row r="2226" spans="1:5" x14ac:dyDescent="0.25">
      <c r="A2226" s="7">
        <v>36090</v>
      </c>
      <c r="B2226">
        <v>33.9</v>
      </c>
      <c r="C2226">
        <v>34.17</v>
      </c>
      <c r="D2226">
        <v>31.32</v>
      </c>
      <c r="E2226">
        <v>31.53</v>
      </c>
    </row>
    <row r="2227" spans="1:5" x14ac:dyDescent="0.25">
      <c r="A2227" s="7">
        <v>36091</v>
      </c>
      <c r="B2227">
        <v>31.9</v>
      </c>
      <c r="C2227">
        <v>32.700000000000003</v>
      </c>
      <c r="D2227">
        <v>31.69</v>
      </c>
      <c r="E2227">
        <v>32.270000000000003</v>
      </c>
    </row>
    <row r="2228" spans="1:5" x14ac:dyDescent="0.25">
      <c r="A2228" s="7">
        <v>36094</v>
      </c>
      <c r="B2228">
        <v>33.25</v>
      </c>
      <c r="C2228">
        <v>33.26</v>
      </c>
      <c r="D2228">
        <v>31.38</v>
      </c>
      <c r="E2228">
        <v>32.380000000000003</v>
      </c>
    </row>
    <row r="2229" spans="1:5" x14ac:dyDescent="0.25">
      <c r="A2229" s="7">
        <v>36095</v>
      </c>
      <c r="B2229">
        <v>31.2</v>
      </c>
      <c r="C2229">
        <v>33.270000000000003</v>
      </c>
      <c r="D2229">
        <v>30.74</v>
      </c>
      <c r="E2229">
        <v>32.950000000000003</v>
      </c>
    </row>
    <row r="2230" spans="1:5" x14ac:dyDescent="0.25">
      <c r="A2230" s="7">
        <v>36096</v>
      </c>
      <c r="B2230">
        <v>33.770000000000003</v>
      </c>
      <c r="C2230">
        <v>33.770000000000003</v>
      </c>
      <c r="D2230">
        <v>31.97</v>
      </c>
      <c r="E2230">
        <v>32.42</v>
      </c>
    </row>
    <row r="2231" spans="1:5" x14ac:dyDescent="0.25">
      <c r="A2231" s="7">
        <v>36097</v>
      </c>
      <c r="B2231">
        <v>32.090000000000003</v>
      </c>
      <c r="C2231">
        <v>32.26</v>
      </c>
      <c r="D2231">
        <v>29.39</v>
      </c>
      <c r="E2231">
        <v>29.5</v>
      </c>
    </row>
    <row r="2232" spans="1:5" x14ac:dyDescent="0.25">
      <c r="A2232" s="7">
        <v>36098</v>
      </c>
      <c r="B2232">
        <v>28.28</v>
      </c>
      <c r="C2232">
        <v>28.71</v>
      </c>
      <c r="D2232">
        <v>27.54</v>
      </c>
      <c r="E2232">
        <v>28.05</v>
      </c>
    </row>
    <row r="2233" spans="1:5" x14ac:dyDescent="0.25">
      <c r="A2233" s="7">
        <v>36101</v>
      </c>
      <c r="B2233">
        <v>28.31</v>
      </c>
      <c r="C2233">
        <v>28.72</v>
      </c>
      <c r="D2233">
        <v>27.2</v>
      </c>
      <c r="E2233">
        <v>27.26</v>
      </c>
    </row>
    <row r="2234" spans="1:5" x14ac:dyDescent="0.25">
      <c r="A2234" s="7">
        <v>36102</v>
      </c>
      <c r="B2234">
        <v>26.6</v>
      </c>
      <c r="C2234">
        <v>28.19</v>
      </c>
      <c r="D2234">
        <v>26.6</v>
      </c>
      <c r="E2234">
        <v>27.76</v>
      </c>
    </row>
    <row r="2235" spans="1:5" x14ac:dyDescent="0.25">
      <c r="A2235" s="7">
        <v>36103</v>
      </c>
      <c r="B2235">
        <v>26.98</v>
      </c>
      <c r="C2235">
        <v>27.94</v>
      </c>
      <c r="D2235">
        <v>26.5</v>
      </c>
      <c r="E2235">
        <v>27.37</v>
      </c>
    </row>
    <row r="2236" spans="1:5" x14ac:dyDescent="0.25">
      <c r="A2236" s="7">
        <v>36104</v>
      </c>
      <c r="B2236">
        <v>27.52</v>
      </c>
      <c r="C2236">
        <v>28.31</v>
      </c>
      <c r="D2236">
        <v>26</v>
      </c>
      <c r="E2236">
        <v>26.01</v>
      </c>
    </row>
    <row r="2237" spans="1:5" x14ac:dyDescent="0.25">
      <c r="A2237" s="7">
        <v>36105</v>
      </c>
      <c r="B2237">
        <v>25.91</v>
      </c>
      <c r="C2237">
        <v>26.47</v>
      </c>
      <c r="D2237">
        <v>25.6</v>
      </c>
      <c r="E2237">
        <v>25.7</v>
      </c>
    </row>
    <row r="2238" spans="1:5" x14ac:dyDescent="0.25">
      <c r="A2238" s="7">
        <v>36108</v>
      </c>
      <c r="B2238">
        <v>26.93</v>
      </c>
      <c r="C2238">
        <v>28.72</v>
      </c>
      <c r="D2238">
        <v>26.89</v>
      </c>
      <c r="E2238">
        <v>28.09</v>
      </c>
    </row>
    <row r="2239" spans="1:5" x14ac:dyDescent="0.25">
      <c r="A2239" s="7">
        <v>36109</v>
      </c>
      <c r="B2239">
        <v>28.2</v>
      </c>
      <c r="C2239">
        <v>28.59</v>
      </c>
      <c r="D2239">
        <v>27.31</v>
      </c>
      <c r="E2239">
        <v>28.17</v>
      </c>
    </row>
    <row r="2240" spans="1:5" x14ac:dyDescent="0.25">
      <c r="A2240" s="7">
        <v>36110</v>
      </c>
      <c r="B2240">
        <v>27.28</v>
      </c>
      <c r="C2240">
        <v>29.07</v>
      </c>
      <c r="D2240">
        <v>27.25</v>
      </c>
      <c r="E2240">
        <v>28.47</v>
      </c>
    </row>
    <row r="2241" spans="1:5" x14ac:dyDescent="0.25">
      <c r="A2241" s="7">
        <v>36111</v>
      </c>
      <c r="B2241">
        <v>28.63</v>
      </c>
      <c r="C2241">
        <v>29.66</v>
      </c>
      <c r="D2241">
        <v>27.93</v>
      </c>
      <c r="E2241">
        <v>29.28</v>
      </c>
    </row>
    <row r="2242" spans="1:5" x14ac:dyDescent="0.25">
      <c r="A2242" s="7">
        <v>36112</v>
      </c>
      <c r="B2242">
        <v>29.49</v>
      </c>
      <c r="C2242">
        <v>29.6</v>
      </c>
      <c r="D2242">
        <v>28.93</v>
      </c>
      <c r="E2242">
        <v>29.03</v>
      </c>
    </row>
    <row r="2243" spans="1:5" x14ac:dyDescent="0.25">
      <c r="A2243" s="7">
        <v>36115</v>
      </c>
      <c r="B2243">
        <v>28.79</v>
      </c>
      <c r="C2243">
        <v>29.58</v>
      </c>
      <c r="D2243">
        <v>28.78</v>
      </c>
      <c r="E2243">
        <v>28.9</v>
      </c>
    </row>
    <row r="2244" spans="1:5" x14ac:dyDescent="0.25">
      <c r="A2244" s="7">
        <v>36116</v>
      </c>
      <c r="B2244">
        <v>29.34</v>
      </c>
      <c r="C2244">
        <v>30.56</v>
      </c>
      <c r="D2244">
        <v>27.21</v>
      </c>
      <c r="E2244">
        <v>27.95</v>
      </c>
    </row>
    <row r="2245" spans="1:5" x14ac:dyDescent="0.25">
      <c r="A2245" s="7">
        <v>36117</v>
      </c>
      <c r="B2245">
        <v>28.13</v>
      </c>
      <c r="C2245">
        <v>28.46</v>
      </c>
      <c r="D2245">
        <v>27.13</v>
      </c>
      <c r="E2245">
        <v>27.13</v>
      </c>
    </row>
    <row r="2246" spans="1:5" x14ac:dyDescent="0.25">
      <c r="A2246" s="7">
        <v>36118</v>
      </c>
      <c r="B2246">
        <v>26.1</v>
      </c>
      <c r="C2246">
        <v>26.4</v>
      </c>
      <c r="D2246">
        <v>25.31</v>
      </c>
      <c r="E2246">
        <v>25.5</v>
      </c>
    </row>
    <row r="2247" spans="1:5" x14ac:dyDescent="0.25">
      <c r="A2247" s="7">
        <v>36119</v>
      </c>
      <c r="B2247">
        <v>26.1</v>
      </c>
      <c r="C2247">
        <v>24.01</v>
      </c>
      <c r="D2247">
        <v>22.43</v>
      </c>
      <c r="E2247">
        <v>22.47</v>
      </c>
    </row>
    <row r="2248" spans="1:5" x14ac:dyDescent="0.25">
      <c r="A2248" s="7">
        <v>36122</v>
      </c>
      <c r="B2248">
        <v>22.2</v>
      </c>
      <c r="C2248">
        <v>22.23</v>
      </c>
      <c r="D2248">
        <v>21.24</v>
      </c>
      <c r="E2248">
        <v>21.84</v>
      </c>
    </row>
    <row r="2249" spans="1:5" x14ac:dyDescent="0.25">
      <c r="A2249" s="7">
        <v>36123</v>
      </c>
      <c r="B2249">
        <v>22.32</v>
      </c>
      <c r="C2249">
        <v>23.65</v>
      </c>
      <c r="D2249">
        <v>22.1</v>
      </c>
      <c r="E2249">
        <v>23.28</v>
      </c>
    </row>
    <row r="2250" spans="1:5" x14ac:dyDescent="0.25">
      <c r="A2250" s="7">
        <v>36124</v>
      </c>
      <c r="B2250">
        <v>23.48</v>
      </c>
      <c r="C2250">
        <v>23.68</v>
      </c>
      <c r="D2250">
        <v>22.08</v>
      </c>
      <c r="E2250">
        <v>22.15</v>
      </c>
    </row>
    <row r="2251" spans="1:5" x14ac:dyDescent="0.25">
      <c r="A2251" s="7">
        <v>36126</v>
      </c>
      <c r="B2251">
        <v>22.43</v>
      </c>
      <c r="C2251">
        <v>22.47</v>
      </c>
      <c r="D2251">
        <v>21.98</v>
      </c>
      <c r="E2251">
        <v>22.09</v>
      </c>
    </row>
    <row r="2252" spans="1:5" x14ac:dyDescent="0.25">
      <c r="A2252" s="7">
        <v>36129</v>
      </c>
      <c r="B2252">
        <v>22.79</v>
      </c>
      <c r="C2252">
        <v>26.01</v>
      </c>
      <c r="D2252">
        <v>22.79</v>
      </c>
      <c r="E2252">
        <v>26.01</v>
      </c>
    </row>
    <row r="2253" spans="1:5" x14ac:dyDescent="0.25">
      <c r="A2253" s="7">
        <v>36130</v>
      </c>
      <c r="B2253">
        <v>27.38</v>
      </c>
      <c r="C2253">
        <v>27.4</v>
      </c>
      <c r="D2253">
        <v>24.84</v>
      </c>
      <c r="E2253">
        <v>24.97</v>
      </c>
    </row>
    <row r="2254" spans="1:5" x14ac:dyDescent="0.25">
      <c r="A2254" s="7">
        <v>36131</v>
      </c>
      <c r="B2254">
        <v>25.63</v>
      </c>
      <c r="C2254">
        <v>26.52</v>
      </c>
      <c r="D2254">
        <v>25.28</v>
      </c>
      <c r="E2254">
        <v>25.43</v>
      </c>
    </row>
    <row r="2255" spans="1:5" x14ac:dyDescent="0.25">
      <c r="A2255" s="7">
        <v>36132</v>
      </c>
      <c r="B2255">
        <v>25.53</v>
      </c>
      <c r="C2255">
        <v>28.77</v>
      </c>
      <c r="D2255">
        <v>25.13</v>
      </c>
      <c r="E2255">
        <v>28.7</v>
      </c>
    </row>
    <row r="2256" spans="1:5" x14ac:dyDescent="0.25">
      <c r="A2256" s="7">
        <v>36133</v>
      </c>
      <c r="B2256">
        <v>26.28</v>
      </c>
      <c r="C2256">
        <v>26.76</v>
      </c>
      <c r="D2256">
        <v>25.08</v>
      </c>
      <c r="E2256">
        <v>25.31</v>
      </c>
    </row>
    <row r="2257" spans="1:5" x14ac:dyDescent="0.25">
      <c r="A2257" s="7">
        <v>36136</v>
      </c>
      <c r="B2257">
        <v>25.59</v>
      </c>
      <c r="C2257">
        <v>25.96</v>
      </c>
      <c r="D2257">
        <v>24.82</v>
      </c>
      <c r="E2257">
        <v>24.9</v>
      </c>
    </row>
    <row r="2258" spans="1:5" x14ac:dyDescent="0.25">
      <c r="A2258" s="7">
        <v>36137</v>
      </c>
      <c r="B2258">
        <v>25.05</v>
      </c>
      <c r="C2258">
        <v>26.25</v>
      </c>
      <c r="D2258">
        <v>24.64</v>
      </c>
      <c r="E2258">
        <v>25.58</v>
      </c>
    </row>
    <row r="2259" spans="1:5" x14ac:dyDescent="0.25">
      <c r="A2259" s="7">
        <v>36138</v>
      </c>
      <c r="B2259">
        <v>25.78</v>
      </c>
      <c r="C2259">
        <v>26.48</v>
      </c>
      <c r="D2259">
        <v>25.49</v>
      </c>
      <c r="E2259">
        <v>25.66</v>
      </c>
    </row>
    <row r="2260" spans="1:5" x14ac:dyDescent="0.25">
      <c r="A2260" s="7">
        <v>36139</v>
      </c>
      <c r="B2260">
        <v>25.73</v>
      </c>
      <c r="C2260">
        <v>26.91</v>
      </c>
      <c r="D2260">
        <v>25.73</v>
      </c>
      <c r="E2260">
        <v>26.81</v>
      </c>
    </row>
    <row r="2261" spans="1:5" x14ac:dyDescent="0.25">
      <c r="A2261" s="7">
        <v>36140</v>
      </c>
      <c r="B2261">
        <v>27.93</v>
      </c>
      <c r="C2261">
        <v>28.83</v>
      </c>
      <c r="D2261">
        <v>27.29</v>
      </c>
      <c r="E2261">
        <v>27.72</v>
      </c>
    </row>
    <row r="2262" spans="1:5" x14ac:dyDescent="0.25">
      <c r="A2262" s="7">
        <v>36143</v>
      </c>
      <c r="B2262">
        <v>29.86</v>
      </c>
      <c r="C2262">
        <v>31.67</v>
      </c>
      <c r="D2262">
        <v>29.57</v>
      </c>
      <c r="E2262">
        <v>31.31</v>
      </c>
    </row>
    <row r="2263" spans="1:5" x14ac:dyDescent="0.25">
      <c r="A2263" s="7">
        <v>36144</v>
      </c>
      <c r="B2263">
        <v>31.38</v>
      </c>
      <c r="C2263">
        <v>31.38</v>
      </c>
      <c r="D2263">
        <v>29.42</v>
      </c>
      <c r="E2263">
        <v>29.42</v>
      </c>
    </row>
    <row r="2264" spans="1:5" x14ac:dyDescent="0.25">
      <c r="A2264" s="7">
        <v>36145</v>
      </c>
      <c r="B2264">
        <v>29.13</v>
      </c>
      <c r="C2264">
        <v>30.28</v>
      </c>
      <c r="D2264">
        <v>29.13</v>
      </c>
      <c r="E2264">
        <v>29.96</v>
      </c>
    </row>
    <row r="2265" spans="1:5" x14ac:dyDescent="0.25">
      <c r="A2265" s="7">
        <v>36146</v>
      </c>
      <c r="B2265">
        <v>29.42</v>
      </c>
      <c r="C2265">
        <v>29.42</v>
      </c>
      <c r="D2265">
        <v>27.94</v>
      </c>
      <c r="E2265">
        <v>27.96</v>
      </c>
    </row>
    <row r="2266" spans="1:5" x14ac:dyDescent="0.25">
      <c r="A2266" s="7">
        <v>36147</v>
      </c>
      <c r="B2266">
        <v>26.8</v>
      </c>
      <c r="C2266">
        <v>26.96</v>
      </c>
      <c r="D2266">
        <v>25.04</v>
      </c>
      <c r="E2266">
        <v>25.04</v>
      </c>
    </row>
    <row r="2267" spans="1:5" x14ac:dyDescent="0.25">
      <c r="A2267" s="7">
        <v>36150</v>
      </c>
      <c r="B2267">
        <v>24.64</v>
      </c>
      <c r="C2267">
        <v>24.64</v>
      </c>
      <c r="D2267">
        <v>23.09</v>
      </c>
      <c r="E2267">
        <v>23.86</v>
      </c>
    </row>
    <row r="2268" spans="1:5" x14ac:dyDescent="0.25">
      <c r="A2268" s="7">
        <v>36151</v>
      </c>
      <c r="B2268">
        <v>24.05</v>
      </c>
      <c r="C2268">
        <v>24.45</v>
      </c>
      <c r="D2268">
        <v>22.75</v>
      </c>
      <c r="E2268">
        <v>22.78</v>
      </c>
    </row>
    <row r="2269" spans="1:5" x14ac:dyDescent="0.25">
      <c r="A2269" s="7">
        <v>36152</v>
      </c>
      <c r="B2269">
        <v>21.89</v>
      </c>
      <c r="C2269">
        <v>22.06</v>
      </c>
      <c r="D2269">
        <v>20.079999999999998</v>
      </c>
      <c r="E2269">
        <v>20.21</v>
      </c>
    </row>
    <row r="2270" spans="1:5" x14ac:dyDescent="0.25">
      <c r="A2270" s="7">
        <v>36153</v>
      </c>
      <c r="B2270">
        <v>21</v>
      </c>
      <c r="C2270">
        <v>21.78</v>
      </c>
      <c r="D2270">
        <v>20.66</v>
      </c>
      <c r="E2270">
        <v>21.48</v>
      </c>
    </row>
    <row r="2271" spans="1:5" x14ac:dyDescent="0.25">
      <c r="A2271" s="7">
        <v>36157</v>
      </c>
      <c r="B2271">
        <v>22.92</v>
      </c>
      <c r="C2271">
        <v>23.97</v>
      </c>
      <c r="D2271">
        <v>22.91</v>
      </c>
      <c r="E2271">
        <v>23.5</v>
      </c>
    </row>
    <row r="2272" spans="1:5" x14ac:dyDescent="0.25">
      <c r="A2272" s="7">
        <v>36158</v>
      </c>
      <c r="B2272">
        <v>23.68</v>
      </c>
      <c r="C2272">
        <v>24</v>
      </c>
      <c r="D2272">
        <v>22.11</v>
      </c>
      <c r="E2272">
        <v>22.18</v>
      </c>
    </row>
    <row r="2273" spans="1:5" x14ac:dyDescent="0.25">
      <c r="A2273" s="7">
        <v>36159</v>
      </c>
      <c r="B2273">
        <v>22.03</v>
      </c>
      <c r="C2273">
        <v>23.56</v>
      </c>
      <c r="D2273">
        <v>22.03</v>
      </c>
      <c r="E2273">
        <v>23.34</v>
      </c>
    </row>
    <row r="2274" spans="1:5" x14ac:dyDescent="0.25">
      <c r="A2274" s="7">
        <v>36160</v>
      </c>
      <c r="B2274">
        <v>23.74</v>
      </c>
      <c r="C2274">
        <v>24.76</v>
      </c>
      <c r="D2274">
        <v>23.67</v>
      </c>
      <c r="E2274">
        <v>24.42</v>
      </c>
    </row>
    <row r="2275" spans="1:5" x14ac:dyDescent="0.25">
      <c r="A2275" s="7">
        <v>36164</v>
      </c>
      <c r="B2275">
        <v>25.38</v>
      </c>
      <c r="C2275">
        <v>26.96</v>
      </c>
      <c r="D2275">
        <v>24.74</v>
      </c>
      <c r="E2275">
        <v>26.17</v>
      </c>
    </row>
    <row r="2276" spans="1:5" x14ac:dyDescent="0.25">
      <c r="A2276" s="7">
        <v>36165</v>
      </c>
      <c r="B2276">
        <v>25.92</v>
      </c>
      <c r="C2276">
        <v>25.98</v>
      </c>
      <c r="D2276">
        <v>24.36</v>
      </c>
      <c r="E2276">
        <v>24.46</v>
      </c>
    </row>
    <row r="2277" spans="1:5" x14ac:dyDescent="0.25">
      <c r="A2277" s="7">
        <v>36166</v>
      </c>
      <c r="B2277">
        <v>23.36</v>
      </c>
      <c r="C2277">
        <v>23.38</v>
      </c>
      <c r="D2277">
        <v>22.68</v>
      </c>
      <c r="E2277">
        <v>23.34</v>
      </c>
    </row>
    <row r="2278" spans="1:5" x14ac:dyDescent="0.25">
      <c r="A2278" s="7">
        <v>36167</v>
      </c>
      <c r="B2278">
        <v>24.42</v>
      </c>
      <c r="C2278">
        <v>24.9</v>
      </c>
      <c r="D2278">
        <v>24.04</v>
      </c>
      <c r="E2278">
        <v>24.37</v>
      </c>
    </row>
    <row r="2279" spans="1:5" x14ac:dyDescent="0.25">
      <c r="A2279" s="7">
        <v>36168</v>
      </c>
      <c r="B2279">
        <v>22.95</v>
      </c>
      <c r="C2279">
        <v>24.08</v>
      </c>
      <c r="D2279">
        <v>22.81</v>
      </c>
      <c r="E2279">
        <v>23.28</v>
      </c>
    </row>
    <row r="2280" spans="1:5" x14ac:dyDescent="0.25">
      <c r="A2280" s="7">
        <v>36171</v>
      </c>
      <c r="B2280">
        <v>21.41</v>
      </c>
      <c r="C2280">
        <v>25.81</v>
      </c>
      <c r="D2280">
        <v>21.38</v>
      </c>
      <c r="E2280">
        <v>25.46</v>
      </c>
    </row>
    <row r="2281" spans="1:5" x14ac:dyDescent="0.25">
      <c r="A2281" s="7">
        <v>36172</v>
      </c>
      <c r="B2281">
        <v>25.59</v>
      </c>
      <c r="C2281">
        <v>28.32</v>
      </c>
      <c r="D2281">
        <v>25.55</v>
      </c>
      <c r="E2281">
        <v>28.1</v>
      </c>
    </row>
    <row r="2282" spans="1:5" x14ac:dyDescent="0.25">
      <c r="A2282" s="7">
        <v>36173</v>
      </c>
      <c r="B2282">
        <v>32.619999999999997</v>
      </c>
      <c r="C2282">
        <v>32.85</v>
      </c>
      <c r="D2282">
        <v>28.78</v>
      </c>
      <c r="E2282">
        <v>30.11</v>
      </c>
    </row>
    <row r="2283" spans="1:5" x14ac:dyDescent="0.25">
      <c r="A2283" s="7">
        <v>36174</v>
      </c>
      <c r="B2283">
        <v>30.46</v>
      </c>
      <c r="C2283">
        <v>33.659999999999997</v>
      </c>
      <c r="D2283">
        <v>30.2</v>
      </c>
      <c r="E2283">
        <v>32.979999999999997</v>
      </c>
    </row>
    <row r="2284" spans="1:5" x14ac:dyDescent="0.25">
      <c r="A2284" s="7">
        <v>36175</v>
      </c>
      <c r="B2284">
        <v>32.56</v>
      </c>
      <c r="C2284">
        <v>32.56</v>
      </c>
      <c r="D2284">
        <v>29.14</v>
      </c>
      <c r="E2284">
        <v>29.24</v>
      </c>
    </row>
    <row r="2285" spans="1:5" x14ac:dyDescent="0.25">
      <c r="A2285" s="7">
        <v>36179</v>
      </c>
      <c r="B2285">
        <v>28.86</v>
      </c>
      <c r="C2285">
        <v>30.61</v>
      </c>
      <c r="D2285">
        <v>28.8</v>
      </c>
      <c r="E2285">
        <v>29.24</v>
      </c>
    </row>
    <row r="2286" spans="1:5" x14ac:dyDescent="0.25">
      <c r="A2286" s="7">
        <v>36180</v>
      </c>
      <c r="B2286">
        <v>28.62</v>
      </c>
      <c r="C2286">
        <v>29.04</v>
      </c>
      <c r="D2286">
        <v>27.62</v>
      </c>
      <c r="E2286">
        <v>28.6</v>
      </c>
    </row>
    <row r="2287" spans="1:5" x14ac:dyDescent="0.25">
      <c r="A2287" s="7">
        <v>36181</v>
      </c>
      <c r="B2287">
        <v>29.55</v>
      </c>
      <c r="C2287">
        <v>31.37</v>
      </c>
      <c r="D2287">
        <v>29.23</v>
      </c>
      <c r="E2287">
        <v>30.92</v>
      </c>
    </row>
    <row r="2288" spans="1:5" x14ac:dyDescent="0.25">
      <c r="A2288" s="7">
        <v>36182</v>
      </c>
      <c r="B2288">
        <v>32.26</v>
      </c>
      <c r="C2288">
        <v>32.81</v>
      </c>
      <c r="D2288">
        <v>31.1</v>
      </c>
      <c r="E2288">
        <v>31.95</v>
      </c>
    </row>
    <row r="2289" spans="1:5" x14ac:dyDescent="0.25">
      <c r="A2289" s="7">
        <v>36185</v>
      </c>
      <c r="B2289">
        <v>32.22</v>
      </c>
      <c r="C2289">
        <v>32.71</v>
      </c>
      <c r="D2289">
        <v>31.13</v>
      </c>
      <c r="E2289">
        <v>31.13</v>
      </c>
    </row>
    <row r="2290" spans="1:5" x14ac:dyDescent="0.25">
      <c r="A2290" s="7">
        <v>36186</v>
      </c>
      <c r="B2290">
        <v>30.92</v>
      </c>
      <c r="C2290">
        <v>30.96</v>
      </c>
      <c r="D2290">
        <v>29.23</v>
      </c>
      <c r="E2290">
        <v>29.23</v>
      </c>
    </row>
    <row r="2291" spans="1:5" x14ac:dyDescent="0.25">
      <c r="A2291" s="7">
        <v>36187</v>
      </c>
      <c r="B2291">
        <v>28.28</v>
      </c>
      <c r="C2291">
        <v>29.81</v>
      </c>
      <c r="D2291">
        <v>28.24</v>
      </c>
      <c r="E2291">
        <v>29.73</v>
      </c>
    </row>
    <row r="2292" spans="1:5" x14ac:dyDescent="0.25">
      <c r="A2292" s="7">
        <v>36188</v>
      </c>
      <c r="B2292">
        <v>29.25</v>
      </c>
      <c r="C2292">
        <v>29.51</v>
      </c>
      <c r="D2292">
        <v>28.01</v>
      </c>
      <c r="E2292">
        <v>28.11</v>
      </c>
    </row>
    <row r="2293" spans="1:5" x14ac:dyDescent="0.25">
      <c r="A2293" s="7">
        <v>36189</v>
      </c>
      <c r="B2293">
        <v>27.77</v>
      </c>
      <c r="C2293">
        <v>28.55</v>
      </c>
      <c r="D2293">
        <v>25.9</v>
      </c>
      <c r="E2293">
        <v>26.25</v>
      </c>
    </row>
    <row r="2294" spans="1:5" x14ac:dyDescent="0.25">
      <c r="A2294" s="7">
        <v>36192</v>
      </c>
      <c r="B2294">
        <v>27.21</v>
      </c>
      <c r="C2294">
        <v>27.74</v>
      </c>
      <c r="D2294">
        <v>26.76</v>
      </c>
      <c r="E2294">
        <v>27.67</v>
      </c>
    </row>
    <row r="2295" spans="1:5" x14ac:dyDescent="0.25">
      <c r="A2295" s="7">
        <v>36193</v>
      </c>
      <c r="B2295">
        <v>28.19</v>
      </c>
      <c r="C2295">
        <v>29.46</v>
      </c>
      <c r="D2295">
        <v>28.11</v>
      </c>
      <c r="E2295">
        <v>28.16</v>
      </c>
    </row>
    <row r="2296" spans="1:5" x14ac:dyDescent="0.25">
      <c r="A2296" s="7">
        <v>36194</v>
      </c>
      <c r="B2296">
        <v>28.59</v>
      </c>
      <c r="C2296">
        <v>29.03</v>
      </c>
      <c r="D2296">
        <v>27.62</v>
      </c>
      <c r="E2296">
        <v>27.88</v>
      </c>
    </row>
    <row r="2297" spans="1:5" x14ac:dyDescent="0.25">
      <c r="A2297" s="7">
        <v>36195</v>
      </c>
      <c r="B2297">
        <v>27.62</v>
      </c>
      <c r="C2297">
        <v>29.49</v>
      </c>
      <c r="D2297">
        <v>27.58</v>
      </c>
      <c r="E2297">
        <v>29.48</v>
      </c>
    </row>
    <row r="2298" spans="1:5" x14ac:dyDescent="0.25">
      <c r="A2298" s="7">
        <v>36196</v>
      </c>
      <c r="B2298">
        <v>29.69</v>
      </c>
      <c r="C2298">
        <v>30.54</v>
      </c>
      <c r="D2298">
        <v>29.46</v>
      </c>
      <c r="E2298">
        <v>29.67</v>
      </c>
    </row>
    <row r="2299" spans="1:5" x14ac:dyDescent="0.25">
      <c r="A2299" s="7">
        <v>36199</v>
      </c>
      <c r="B2299">
        <v>29.53</v>
      </c>
      <c r="C2299">
        <v>30.77</v>
      </c>
      <c r="D2299">
        <v>29.53</v>
      </c>
      <c r="E2299">
        <v>30.27</v>
      </c>
    </row>
    <row r="2300" spans="1:5" x14ac:dyDescent="0.25">
      <c r="A2300" s="7">
        <v>36200</v>
      </c>
      <c r="B2300">
        <v>29.96</v>
      </c>
      <c r="C2300">
        <v>31.41</v>
      </c>
      <c r="D2300">
        <v>29.84</v>
      </c>
      <c r="E2300">
        <v>31.36</v>
      </c>
    </row>
    <row r="2301" spans="1:5" x14ac:dyDescent="0.25">
      <c r="A2301" s="7">
        <v>36201</v>
      </c>
      <c r="B2301">
        <v>31.59</v>
      </c>
      <c r="C2301">
        <v>31.75</v>
      </c>
      <c r="D2301">
        <v>30.45</v>
      </c>
      <c r="E2301">
        <v>30.45</v>
      </c>
    </row>
    <row r="2302" spans="1:5" x14ac:dyDescent="0.25">
      <c r="A2302" s="7">
        <v>36202</v>
      </c>
      <c r="B2302">
        <v>30.03</v>
      </c>
      <c r="C2302">
        <v>30.16</v>
      </c>
      <c r="D2302">
        <v>27.42</v>
      </c>
      <c r="E2302">
        <v>27.42</v>
      </c>
    </row>
    <row r="2303" spans="1:5" x14ac:dyDescent="0.25">
      <c r="A2303" s="7">
        <v>36203</v>
      </c>
      <c r="B2303">
        <v>27.85</v>
      </c>
      <c r="C2303">
        <v>30.46</v>
      </c>
      <c r="D2303">
        <v>27.85</v>
      </c>
      <c r="E2303">
        <v>29.76</v>
      </c>
    </row>
    <row r="2304" spans="1:5" x14ac:dyDescent="0.25">
      <c r="A2304" s="7">
        <v>36207</v>
      </c>
      <c r="B2304">
        <v>28.88</v>
      </c>
      <c r="C2304">
        <v>30.04</v>
      </c>
      <c r="D2304">
        <v>28.73</v>
      </c>
      <c r="E2304">
        <v>29.65</v>
      </c>
    </row>
    <row r="2305" spans="1:5" x14ac:dyDescent="0.25">
      <c r="A2305" s="7">
        <v>36208</v>
      </c>
      <c r="B2305">
        <v>30.21</v>
      </c>
      <c r="C2305">
        <v>30.95</v>
      </c>
      <c r="D2305">
        <v>29.16</v>
      </c>
      <c r="E2305">
        <v>30.65</v>
      </c>
    </row>
    <row r="2306" spans="1:5" x14ac:dyDescent="0.25">
      <c r="A2306" s="7">
        <v>36209</v>
      </c>
      <c r="B2306">
        <v>30.99</v>
      </c>
      <c r="C2306">
        <v>31.14</v>
      </c>
      <c r="D2306">
        <v>30.32</v>
      </c>
      <c r="E2306">
        <v>30.45</v>
      </c>
    </row>
    <row r="2307" spans="1:5" x14ac:dyDescent="0.25">
      <c r="A2307" s="7">
        <v>36210</v>
      </c>
      <c r="B2307">
        <v>30.01</v>
      </c>
      <c r="C2307">
        <v>30.12</v>
      </c>
      <c r="D2307">
        <v>28.61</v>
      </c>
      <c r="E2307">
        <v>29.3</v>
      </c>
    </row>
    <row r="2308" spans="1:5" x14ac:dyDescent="0.25">
      <c r="A2308" s="7">
        <v>36213</v>
      </c>
      <c r="B2308">
        <v>28.83</v>
      </c>
      <c r="C2308">
        <v>28.83</v>
      </c>
      <c r="D2308">
        <v>25.78</v>
      </c>
      <c r="E2308">
        <v>25.87</v>
      </c>
    </row>
    <row r="2309" spans="1:5" x14ac:dyDescent="0.25">
      <c r="A2309" s="7">
        <v>36214</v>
      </c>
      <c r="B2309">
        <v>25.92</v>
      </c>
      <c r="C2309">
        <v>26.9</v>
      </c>
      <c r="D2309">
        <v>25.92</v>
      </c>
      <c r="E2309">
        <v>26.49</v>
      </c>
    </row>
    <row r="2310" spans="1:5" x14ac:dyDescent="0.25">
      <c r="A2310" s="7">
        <v>36215</v>
      </c>
      <c r="B2310">
        <v>25.7</v>
      </c>
      <c r="C2310">
        <v>27.21</v>
      </c>
      <c r="D2310">
        <v>25.22</v>
      </c>
      <c r="E2310">
        <v>27.21</v>
      </c>
    </row>
    <row r="2311" spans="1:5" x14ac:dyDescent="0.25">
      <c r="A2311" s="7">
        <v>36216</v>
      </c>
      <c r="B2311">
        <v>27.95</v>
      </c>
      <c r="C2311">
        <v>29.71</v>
      </c>
      <c r="D2311">
        <v>27.8</v>
      </c>
      <c r="E2311">
        <v>28.01</v>
      </c>
    </row>
    <row r="2312" spans="1:5" x14ac:dyDescent="0.25">
      <c r="A2312" s="7">
        <v>36217</v>
      </c>
      <c r="B2312">
        <v>28.41</v>
      </c>
      <c r="C2312">
        <v>29</v>
      </c>
      <c r="D2312">
        <v>27.63</v>
      </c>
      <c r="E2312">
        <v>27.88</v>
      </c>
    </row>
    <row r="2313" spans="1:5" x14ac:dyDescent="0.25">
      <c r="A2313" s="7">
        <v>36220</v>
      </c>
      <c r="B2313">
        <v>29.34</v>
      </c>
      <c r="C2313">
        <v>29.87</v>
      </c>
      <c r="D2313">
        <v>28.14</v>
      </c>
      <c r="E2313">
        <v>28.37</v>
      </c>
    </row>
    <row r="2314" spans="1:5" x14ac:dyDescent="0.25">
      <c r="A2314" s="7">
        <v>36221</v>
      </c>
      <c r="B2314">
        <v>27.96</v>
      </c>
      <c r="C2314">
        <v>29.28</v>
      </c>
      <c r="D2314">
        <v>27.49</v>
      </c>
      <c r="E2314">
        <v>29.22</v>
      </c>
    </row>
    <row r="2315" spans="1:5" x14ac:dyDescent="0.25">
      <c r="A2315" s="7">
        <v>36222</v>
      </c>
      <c r="B2315">
        <v>28.85</v>
      </c>
      <c r="C2315">
        <v>29.9</v>
      </c>
      <c r="D2315">
        <v>28.82</v>
      </c>
      <c r="E2315">
        <v>29.04</v>
      </c>
    </row>
    <row r="2316" spans="1:5" x14ac:dyDescent="0.25">
      <c r="A2316" s="7">
        <v>36223</v>
      </c>
      <c r="B2316">
        <v>27.81</v>
      </c>
      <c r="C2316">
        <v>27.81</v>
      </c>
      <c r="D2316">
        <v>26.42</v>
      </c>
      <c r="E2316">
        <v>26.67</v>
      </c>
    </row>
    <row r="2317" spans="1:5" x14ac:dyDescent="0.25">
      <c r="A2317" s="7">
        <v>36224</v>
      </c>
      <c r="B2317">
        <v>24.78</v>
      </c>
      <c r="C2317">
        <v>25.44</v>
      </c>
      <c r="D2317">
        <v>24.08</v>
      </c>
      <c r="E2317">
        <v>24.08</v>
      </c>
    </row>
    <row r="2318" spans="1:5" x14ac:dyDescent="0.25">
      <c r="A2318" s="7">
        <v>36227</v>
      </c>
      <c r="B2318">
        <v>24.87</v>
      </c>
      <c r="C2318">
        <v>25.21</v>
      </c>
      <c r="D2318">
        <v>24.48</v>
      </c>
      <c r="E2318">
        <v>24.54</v>
      </c>
    </row>
    <row r="2319" spans="1:5" x14ac:dyDescent="0.25">
      <c r="A2319" s="7">
        <v>36228</v>
      </c>
      <c r="B2319">
        <v>25.28</v>
      </c>
      <c r="C2319">
        <v>25.29</v>
      </c>
      <c r="D2319">
        <v>24.25</v>
      </c>
      <c r="E2319">
        <v>25.02</v>
      </c>
    </row>
    <row r="2320" spans="1:5" x14ac:dyDescent="0.25">
      <c r="A2320" s="7">
        <v>36229</v>
      </c>
      <c r="B2320">
        <v>24.86</v>
      </c>
      <c r="C2320">
        <v>25.39</v>
      </c>
      <c r="D2320">
        <v>24.61</v>
      </c>
      <c r="E2320">
        <v>24.79</v>
      </c>
    </row>
    <row r="2321" spans="1:5" x14ac:dyDescent="0.25">
      <c r="A2321" s="7">
        <v>36230</v>
      </c>
      <c r="B2321">
        <v>24.31</v>
      </c>
      <c r="C2321">
        <v>24.98</v>
      </c>
      <c r="D2321">
        <v>23.82</v>
      </c>
      <c r="E2321">
        <v>24.37</v>
      </c>
    </row>
    <row r="2322" spans="1:5" x14ac:dyDescent="0.25">
      <c r="A2322" s="7">
        <v>36231</v>
      </c>
      <c r="B2322">
        <v>24.79</v>
      </c>
      <c r="C2322">
        <v>25.36</v>
      </c>
      <c r="D2322">
        <v>24.74</v>
      </c>
      <c r="E2322">
        <v>24.84</v>
      </c>
    </row>
    <row r="2323" spans="1:5" x14ac:dyDescent="0.25">
      <c r="A2323" s="7">
        <v>36234</v>
      </c>
      <c r="B2323">
        <v>25.81</v>
      </c>
      <c r="C2323">
        <v>25.9</v>
      </c>
      <c r="D2323">
        <v>25.18</v>
      </c>
      <c r="E2323">
        <v>25.24</v>
      </c>
    </row>
    <row r="2324" spans="1:5" x14ac:dyDescent="0.25">
      <c r="A2324" s="7">
        <v>36235</v>
      </c>
      <c r="B2324">
        <v>25.34</v>
      </c>
      <c r="C2324">
        <v>25.56</v>
      </c>
      <c r="D2324">
        <v>24.98</v>
      </c>
      <c r="E2324">
        <v>25.15</v>
      </c>
    </row>
    <row r="2325" spans="1:5" x14ac:dyDescent="0.25">
      <c r="A2325" s="7">
        <v>36236</v>
      </c>
      <c r="B2325">
        <v>24.93</v>
      </c>
      <c r="C2325">
        <v>26.49</v>
      </c>
      <c r="D2325">
        <v>24.9</v>
      </c>
      <c r="E2325">
        <v>25.57</v>
      </c>
    </row>
    <row r="2326" spans="1:5" x14ac:dyDescent="0.25">
      <c r="A2326" s="7">
        <v>36237</v>
      </c>
      <c r="B2326">
        <v>25.14</v>
      </c>
      <c r="C2326">
        <v>25.24</v>
      </c>
      <c r="D2326">
        <v>24.03</v>
      </c>
      <c r="E2326">
        <v>24.13</v>
      </c>
    </row>
    <row r="2327" spans="1:5" x14ac:dyDescent="0.25">
      <c r="A2327" s="7">
        <v>36238</v>
      </c>
      <c r="B2327">
        <v>24.07</v>
      </c>
      <c r="C2327">
        <v>24.35</v>
      </c>
      <c r="D2327">
        <v>23.39</v>
      </c>
      <c r="E2327">
        <v>24.32</v>
      </c>
    </row>
    <row r="2328" spans="1:5" x14ac:dyDescent="0.25">
      <c r="A2328" s="7">
        <v>36241</v>
      </c>
      <c r="B2328">
        <v>25.3</v>
      </c>
      <c r="C2328">
        <v>25.55</v>
      </c>
      <c r="D2328">
        <v>24.8</v>
      </c>
      <c r="E2328">
        <v>25</v>
      </c>
    </row>
    <row r="2329" spans="1:5" x14ac:dyDescent="0.25">
      <c r="A2329" s="7">
        <v>36242</v>
      </c>
      <c r="B2329">
        <v>25.97</v>
      </c>
      <c r="C2329">
        <v>27.74</v>
      </c>
      <c r="D2329">
        <v>25.84</v>
      </c>
      <c r="E2329">
        <v>27.27</v>
      </c>
    </row>
    <row r="2330" spans="1:5" x14ac:dyDescent="0.25">
      <c r="A2330" s="7">
        <v>36243</v>
      </c>
      <c r="B2330">
        <v>26.99</v>
      </c>
      <c r="C2330">
        <v>27.31</v>
      </c>
      <c r="D2330">
        <v>26.59</v>
      </c>
      <c r="E2330">
        <v>26.6</v>
      </c>
    </row>
    <row r="2331" spans="1:5" x14ac:dyDescent="0.25">
      <c r="A2331" s="7">
        <v>36244</v>
      </c>
      <c r="B2331">
        <v>25.32</v>
      </c>
      <c r="C2331">
        <v>25.38</v>
      </c>
      <c r="D2331">
        <v>24.33</v>
      </c>
      <c r="E2331">
        <v>24.33</v>
      </c>
    </row>
    <row r="2332" spans="1:5" x14ac:dyDescent="0.25">
      <c r="A2332" s="7">
        <v>36245</v>
      </c>
      <c r="B2332">
        <v>24.79</v>
      </c>
      <c r="C2332">
        <v>24.81</v>
      </c>
      <c r="D2332">
        <v>23.83</v>
      </c>
      <c r="E2332">
        <v>24.04</v>
      </c>
    </row>
    <row r="2333" spans="1:5" x14ac:dyDescent="0.25">
      <c r="A2333" s="7">
        <v>36248</v>
      </c>
      <c r="B2333">
        <v>23.87</v>
      </c>
      <c r="C2333">
        <v>23.96</v>
      </c>
      <c r="D2333">
        <v>23.45</v>
      </c>
      <c r="E2333">
        <v>23.54</v>
      </c>
    </row>
    <row r="2334" spans="1:5" x14ac:dyDescent="0.25">
      <c r="A2334" s="7">
        <v>36249</v>
      </c>
      <c r="B2334">
        <v>24.34</v>
      </c>
      <c r="C2334">
        <v>24.34</v>
      </c>
      <c r="D2334">
        <v>22.71</v>
      </c>
      <c r="E2334">
        <v>22.73</v>
      </c>
    </row>
    <row r="2335" spans="1:5" x14ac:dyDescent="0.25">
      <c r="A2335" s="7">
        <v>36250</v>
      </c>
      <c r="B2335">
        <v>22.03</v>
      </c>
      <c r="C2335">
        <v>23.3</v>
      </c>
      <c r="D2335">
        <v>22</v>
      </c>
      <c r="E2335">
        <v>23.26</v>
      </c>
    </row>
    <row r="2336" spans="1:5" x14ac:dyDescent="0.25">
      <c r="A2336" s="7">
        <v>36251</v>
      </c>
      <c r="B2336">
        <v>22.03</v>
      </c>
      <c r="C2336">
        <v>22.87</v>
      </c>
      <c r="D2336">
        <v>22.06</v>
      </c>
      <c r="E2336">
        <v>22.06</v>
      </c>
    </row>
    <row r="2337" spans="1:5" x14ac:dyDescent="0.25">
      <c r="A2337" s="7">
        <v>36255</v>
      </c>
      <c r="B2337">
        <v>22.88</v>
      </c>
      <c r="C2337">
        <v>23.2</v>
      </c>
      <c r="D2337">
        <v>22.18</v>
      </c>
      <c r="E2337">
        <v>22.19</v>
      </c>
    </row>
    <row r="2338" spans="1:5" x14ac:dyDescent="0.25">
      <c r="A2338" s="7">
        <v>36256</v>
      </c>
      <c r="B2338">
        <v>22.53</v>
      </c>
      <c r="C2338">
        <v>23.04</v>
      </c>
      <c r="D2338">
        <v>22.12</v>
      </c>
      <c r="E2338">
        <v>22.65</v>
      </c>
    </row>
    <row r="2339" spans="1:5" x14ac:dyDescent="0.25">
      <c r="A2339" s="7">
        <v>36257</v>
      </c>
      <c r="B2339">
        <v>22.53</v>
      </c>
      <c r="C2339">
        <v>23.26</v>
      </c>
      <c r="D2339">
        <v>22.1</v>
      </c>
      <c r="E2339">
        <v>22.81</v>
      </c>
    </row>
    <row r="2340" spans="1:5" x14ac:dyDescent="0.25">
      <c r="A2340" s="7">
        <v>36258</v>
      </c>
      <c r="B2340">
        <v>23.38</v>
      </c>
      <c r="C2340">
        <v>23.51</v>
      </c>
      <c r="D2340">
        <v>22.01</v>
      </c>
      <c r="E2340">
        <v>22.59</v>
      </c>
    </row>
    <row r="2341" spans="1:5" x14ac:dyDescent="0.25">
      <c r="A2341" s="7">
        <v>36259</v>
      </c>
      <c r="B2341">
        <v>22.16</v>
      </c>
      <c r="C2341">
        <v>22.59</v>
      </c>
      <c r="D2341">
        <v>21.55</v>
      </c>
      <c r="E2341">
        <v>21.77</v>
      </c>
    </row>
    <row r="2342" spans="1:5" x14ac:dyDescent="0.25">
      <c r="A2342" s="7">
        <v>36262</v>
      </c>
      <c r="B2342">
        <v>21.13</v>
      </c>
      <c r="C2342">
        <v>23.41</v>
      </c>
      <c r="D2342">
        <v>20.47</v>
      </c>
      <c r="E2342">
        <v>21.93</v>
      </c>
    </row>
    <row r="2343" spans="1:5" x14ac:dyDescent="0.25">
      <c r="A2343" s="7">
        <v>36263</v>
      </c>
      <c r="B2343">
        <v>22.16</v>
      </c>
      <c r="C2343">
        <v>23.35</v>
      </c>
      <c r="D2343">
        <v>22.01</v>
      </c>
      <c r="E2343">
        <v>22.73</v>
      </c>
    </row>
    <row r="2344" spans="1:5" x14ac:dyDescent="0.25">
      <c r="A2344" s="7">
        <v>36264</v>
      </c>
      <c r="B2344">
        <v>23.33</v>
      </c>
      <c r="C2344">
        <v>24.96</v>
      </c>
      <c r="D2344">
        <v>23.07</v>
      </c>
      <c r="E2344">
        <v>24.94</v>
      </c>
    </row>
    <row r="2345" spans="1:5" x14ac:dyDescent="0.25">
      <c r="A2345" s="7">
        <v>36265</v>
      </c>
      <c r="B2345">
        <v>25.22</v>
      </c>
      <c r="C2345">
        <v>26.24</v>
      </c>
      <c r="D2345">
        <v>23.91</v>
      </c>
      <c r="E2345">
        <v>23.93</v>
      </c>
    </row>
    <row r="2346" spans="1:5" x14ac:dyDescent="0.25">
      <c r="A2346" s="7">
        <v>36266</v>
      </c>
      <c r="B2346">
        <v>24.07</v>
      </c>
      <c r="C2346">
        <v>24.24</v>
      </c>
      <c r="D2346">
        <v>23.6</v>
      </c>
      <c r="E2346">
        <v>23.9</v>
      </c>
    </row>
    <row r="2347" spans="1:5" x14ac:dyDescent="0.25">
      <c r="A2347" s="7">
        <v>36269</v>
      </c>
      <c r="B2347">
        <v>23.59</v>
      </c>
      <c r="C2347">
        <v>26.5</v>
      </c>
      <c r="D2347">
        <v>22.93</v>
      </c>
      <c r="E2347">
        <v>26.42</v>
      </c>
    </row>
    <row r="2348" spans="1:5" x14ac:dyDescent="0.25">
      <c r="A2348" s="7">
        <v>36270</v>
      </c>
      <c r="B2348">
        <v>25.84</v>
      </c>
      <c r="C2348">
        <v>26.09</v>
      </c>
      <c r="D2348">
        <v>24.79</v>
      </c>
      <c r="E2348">
        <v>25.02</v>
      </c>
    </row>
    <row r="2349" spans="1:5" x14ac:dyDescent="0.25">
      <c r="A2349" s="7">
        <v>36271</v>
      </c>
      <c r="B2349">
        <v>24.86</v>
      </c>
      <c r="C2349">
        <v>24.88</v>
      </c>
      <c r="D2349">
        <v>23.31</v>
      </c>
      <c r="E2349">
        <v>23.31</v>
      </c>
    </row>
    <row r="2350" spans="1:5" x14ac:dyDescent="0.25">
      <c r="A2350" s="7">
        <v>36272</v>
      </c>
      <c r="B2350">
        <v>22.42</v>
      </c>
      <c r="C2350">
        <v>22.81</v>
      </c>
      <c r="D2350">
        <v>22.4</v>
      </c>
      <c r="E2350">
        <v>22.62</v>
      </c>
    </row>
    <row r="2351" spans="1:5" x14ac:dyDescent="0.25">
      <c r="A2351" s="7">
        <v>36273</v>
      </c>
      <c r="B2351">
        <v>22.6</v>
      </c>
      <c r="C2351">
        <v>23.13</v>
      </c>
      <c r="D2351">
        <v>22.37</v>
      </c>
      <c r="E2351">
        <v>22.76</v>
      </c>
    </row>
    <row r="2352" spans="1:5" x14ac:dyDescent="0.25">
      <c r="A2352" s="7">
        <v>36276</v>
      </c>
      <c r="B2352">
        <v>23.93</v>
      </c>
      <c r="C2352">
        <v>23.94</v>
      </c>
      <c r="D2352">
        <v>23.21</v>
      </c>
      <c r="E2352">
        <v>23.53</v>
      </c>
    </row>
    <row r="2353" spans="1:5" x14ac:dyDescent="0.25">
      <c r="A2353" s="7">
        <v>36277</v>
      </c>
      <c r="B2353">
        <v>23.04</v>
      </c>
      <c r="C2353">
        <v>23.71</v>
      </c>
      <c r="D2353">
        <v>23.02</v>
      </c>
      <c r="E2353">
        <v>23.36</v>
      </c>
    </row>
    <row r="2354" spans="1:5" x14ac:dyDescent="0.25">
      <c r="A2354" s="7">
        <v>36278</v>
      </c>
      <c r="B2354">
        <v>23.53</v>
      </c>
      <c r="C2354">
        <v>24.48</v>
      </c>
      <c r="D2354">
        <v>23.45</v>
      </c>
      <c r="E2354">
        <v>24.4</v>
      </c>
    </row>
    <row r="2355" spans="1:5" x14ac:dyDescent="0.25">
      <c r="A2355" s="7">
        <v>36279</v>
      </c>
      <c r="B2355">
        <v>24.5</v>
      </c>
      <c r="C2355">
        <v>25.55</v>
      </c>
      <c r="D2355">
        <v>24.32</v>
      </c>
      <c r="E2355">
        <v>25.06</v>
      </c>
    </row>
    <row r="2356" spans="1:5" x14ac:dyDescent="0.25">
      <c r="A2356" s="7">
        <v>36280</v>
      </c>
      <c r="B2356">
        <v>24.41</v>
      </c>
      <c r="C2356">
        <v>26.47</v>
      </c>
      <c r="D2356">
        <v>23.62</v>
      </c>
      <c r="E2356">
        <v>25.07</v>
      </c>
    </row>
    <row r="2357" spans="1:5" x14ac:dyDescent="0.25">
      <c r="A2357" s="7">
        <v>36283</v>
      </c>
      <c r="B2357">
        <v>24.41</v>
      </c>
      <c r="C2357">
        <v>25.77</v>
      </c>
      <c r="D2357">
        <v>24.11</v>
      </c>
      <c r="E2357">
        <v>24.15</v>
      </c>
    </row>
    <row r="2358" spans="1:5" x14ac:dyDescent="0.25">
      <c r="A2358" s="7">
        <v>36284</v>
      </c>
      <c r="B2358">
        <v>24.23</v>
      </c>
      <c r="C2358">
        <v>25.7</v>
      </c>
      <c r="D2358">
        <v>24.23</v>
      </c>
      <c r="E2358">
        <v>25.62</v>
      </c>
    </row>
    <row r="2359" spans="1:5" x14ac:dyDescent="0.25">
      <c r="A2359" s="7">
        <v>36285</v>
      </c>
      <c r="B2359">
        <v>25.72</v>
      </c>
      <c r="C2359">
        <v>27.22</v>
      </c>
      <c r="D2359">
        <v>25.17</v>
      </c>
      <c r="E2359">
        <v>25.19</v>
      </c>
    </row>
    <row r="2360" spans="1:5" x14ac:dyDescent="0.25">
      <c r="A2360" s="7">
        <v>36286</v>
      </c>
      <c r="B2360">
        <v>25.34</v>
      </c>
      <c r="C2360">
        <v>28.58</v>
      </c>
      <c r="D2360">
        <v>25.34</v>
      </c>
      <c r="E2360">
        <v>27.44</v>
      </c>
    </row>
    <row r="2361" spans="1:5" x14ac:dyDescent="0.25">
      <c r="A2361" s="7">
        <v>36287</v>
      </c>
      <c r="B2361">
        <v>26.15</v>
      </c>
      <c r="C2361">
        <v>26.42</v>
      </c>
      <c r="D2361">
        <v>25.36</v>
      </c>
      <c r="E2361">
        <v>25.36</v>
      </c>
    </row>
    <row r="2362" spans="1:5" x14ac:dyDescent="0.25">
      <c r="A2362" s="7">
        <v>36290</v>
      </c>
      <c r="B2362">
        <v>26.39</v>
      </c>
      <c r="C2362">
        <v>26.98</v>
      </c>
      <c r="D2362">
        <v>25.73</v>
      </c>
      <c r="E2362">
        <v>26.62</v>
      </c>
    </row>
    <row r="2363" spans="1:5" x14ac:dyDescent="0.25">
      <c r="A2363" s="7">
        <v>36291</v>
      </c>
      <c r="B2363">
        <v>25.86</v>
      </c>
      <c r="C2363">
        <v>26.21</v>
      </c>
      <c r="D2363">
        <v>25.33</v>
      </c>
      <c r="E2363">
        <v>25.62</v>
      </c>
    </row>
    <row r="2364" spans="1:5" x14ac:dyDescent="0.25">
      <c r="A2364" s="7">
        <v>36292</v>
      </c>
      <c r="B2364">
        <v>26.71</v>
      </c>
      <c r="C2364">
        <v>27.08</v>
      </c>
      <c r="D2364">
        <v>26.06</v>
      </c>
      <c r="E2364">
        <v>26.13</v>
      </c>
    </row>
    <row r="2365" spans="1:5" x14ac:dyDescent="0.25">
      <c r="A2365" s="7">
        <v>36293</v>
      </c>
      <c r="B2365">
        <v>25.56</v>
      </c>
      <c r="C2365">
        <v>25.56</v>
      </c>
      <c r="D2365">
        <v>24.76</v>
      </c>
      <c r="E2365">
        <v>25.02</v>
      </c>
    </row>
    <row r="2366" spans="1:5" x14ac:dyDescent="0.25">
      <c r="A2366" s="7">
        <v>36294</v>
      </c>
      <c r="B2366">
        <v>26.59</v>
      </c>
      <c r="C2366">
        <v>27.78</v>
      </c>
      <c r="D2366">
        <v>26.48</v>
      </c>
      <c r="E2366">
        <v>26.86</v>
      </c>
    </row>
    <row r="2367" spans="1:5" x14ac:dyDescent="0.25">
      <c r="A2367" s="7">
        <v>36297</v>
      </c>
      <c r="B2367">
        <v>27.98</v>
      </c>
      <c r="C2367">
        <v>29.21</v>
      </c>
      <c r="D2367">
        <v>27.27</v>
      </c>
      <c r="E2367">
        <v>27.28</v>
      </c>
    </row>
    <row r="2368" spans="1:5" x14ac:dyDescent="0.25">
      <c r="A2368" s="7">
        <v>36298</v>
      </c>
      <c r="B2368">
        <v>27.55</v>
      </c>
      <c r="C2368">
        <v>28.76</v>
      </c>
      <c r="D2368">
        <v>27.2</v>
      </c>
      <c r="E2368">
        <v>27.26</v>
      </c>
    </row>
    <row r="2369" spans="1:5" x14ac:dyDescent="0.25">
      <c r="A2369" s="7">
        <v>36299</v>
      </c>
      <c r="B2369">
        <v>25.86</v>
      </c>
      <c r="C2369">
        <v>26.41</v>
      </c>
      <c r="D2369">
        <v>25.08</v>
      </c>
      <c r="E2369">
        <v>25.08</v>
      </c>
    </row>
    <row r="2370" spans="1:5" x14ac:dyDescent="0.25">
      <c r="A2370" s="7">
        <v>36300</v>
      </c>
      <c r="B2370">
        <v>25.1</v>
      </c>
      <c r="C2370">
        <v>25.26</v>
      </c>
      <c r="D2370">
        <v>24.05</v>
      </c>
      <c r="E2370">
        <v>24.46</v>
      </c>
    </row>
    <row r="2371" spans="1:5" x14ac:dyDescent="0.25">
      <c r="A2371" s="7">
        <v>36301</v>
      </c>
      <c r="B2371">
        <v>24.12</v>
      </c>
      <c r="C2371">
        <v>24.84</v>
      </c>
      <c r="D2371">
        <v>24.05</v>
      </c>
      <c r="E2371">
        <v>24.4</v>
      </c>
    </row>
    <row r="2372" spans="1:5" x14ac:dyDescent="0.25">
      <c r="A2372" s="7">
        <v>36304</v>
      </c>
      <c r="B2372">
        <v>24.93</v>
      </c>
      <c r="C2372">
        <v>27.8</v>
      </c>
      <c r="D2372">
        <v>24.84</v>
      </c>
      <c r="E2372">
        <v>27.62</v>
      </c>
    </row>
    <row r="2373" spans="1:5" x14ac:dyDescent="0.25">
      <c r="A2373" s="7">
        <v>36305</v>
      </c>
      <c r="B2373">
        <v>27.71</v>
      </c>
      <c r="C2373">
        <v>29.14</v>
      </c>
      <c r="D2373">
        <v>26.87</v>
      </c>
      <c r="E2373">
        <v>28.9</v>
      </c>
    </row>
    <row r="2374" spans="1:5" x14ac:dyDescent="0.25">
      <c r="A2374" s="7">
        <v>36306</v>
      </c>
      <c r="B2374">
        <v>28.83</v>
      </c>
      <c r="C2374">
        <v>29.62</v>
      </c>
      <c r="D2374">
        <v>27.57</v>
      </c>
      <c r="E2374">
        <v>27.57</v>
      </c>
    </row>
    <row r="2375" spans="1:5" x14ac:dyDescent="0.25">
      <c r="A2375" s="7">
        <v>36307</v>
      </c>
      <c r="B2375">
        <v>27.59</v>
      </c>
      <c r="C2375">
        <v>28.68</v>
      </c>
      <c r="D2375">
        <v>27.55</v>
      </c>
      <c r="E2375">
        <v>28.12</v>
      </c>
    </row>
    <row r="2376" spans="1:5" x14ac:dyDescent="0.25">
      <c r="A2376" s="7">
        <v>36308</v>
      </c>
      <c r="B2376">
        <v>27.26</v>
      </c>
      <c r="C2376">
        <v>27.26</v>
      </c>
      <c r="D2376">
        <v>25.34</v>
      </c>
      <c r="E2376">
        <v>25.39</v>
      </c>
    </row>
    <row r="2377" spans="1:5" x14ac:dyDescent="0.25">
      <c r="A2377" s="7">
        <v>36312</v>
      </c>
      <c r="B2377">
        <v>27.12</v>
      </c>
      <c r="C2377">
        <v>27.99</v>
      </c>
      <c r="D2377">
        <v>26.6</v>
      </c>
      <c r="E2377">
        <v>26.62</v>
      </c>
    </row>
    <row r="2378" spans="1:5" x14ac:dyDescent="0.25">
      <c r="A2378" s="7">
        <v>36313</v>
      </c>
      <c r="B2378">
        <v>26.53</v>
      </c>
      <c r="C2378">
        <v>27.78</v>
      </c>
      <c r="D2378">
        <v>25.99</v>
      </c>
      <c r="E2378">
        <v>26.21</v>
      </c>
    </row>
    <row r="2379" spans="1:5" x14ac:dyDescent="0.25">
      <c r="A2379" s="7">
        <v>36314</v>
      </c>
      <c r="B2379">
        <v>25.82</v>
      </c>
      <c r="C2379">
        <v>26.7</v>
      </c>
      <c r="D2379">
        <v>25.66</v>
      </c>
      <c r="E2379">
        <v>26.2</v>
      </c>
    </row>
    <row r="2380" spans="1:5" x14ac:dyDescent="0.25">
      <c r="A2380" s="7">
        <v>36315</v>
      </c>
      <c r="B2380">
        <v>25.31</v>
      </c>
      <c r="C2380">
        <v>25.46</v>
      </c>
      <c r="D2380">
        <v>23.43</v>
      </c>
      <c r="E2380">
        <v>23.43</v>
      </c>
    </row>
    <row r="2381" spans="1:5" x14ac:dyDescent="0.25">
      <c r="A2381" s="7">
        <v>36318</v>
      </c>
      <c r="B2381">
        <v>24.4</v>
      </c>
      <c r="C2381">
        <v>24.49</v>
      </c>
      <c r="D2381">
        <v>23.66</v>
      </c>
      <c r="E2381">
        <v>23.78</v>
      </c>
    </row>
    <row r="2382" spans="1:5" x14ac:dyDescent="0.25">
      <c r="A2382" s="7">
        <v>36319</v>
      </c>
      <c r="B2382">
        <v>23.56</v>
      </c>
      <c r="C2382">
        <v>24.28</v>
      </c>
      <c r="D2382">
        <v>23.42</v>
      </c>
      <c r="E2382">
        <v>24.02</v>
      </c>
    </row>
    <row r="2383" spans="1:5" x14ac:dyDescent="0.25">
      <c r="A2383" s="7">
        <v>36320</v>
      </c>
      <c r="B2383">
        <v>23.84</v>
      </c>
      <c r="C2383">
        <v>24.26</v>
      </c>
      <c r="D2383">
        <v>23.63</v>
      </c>
      <c r="E2383">
        <v>23.9</v>
      </c>
    </row>
    <row r="2384" spans="1:5" x14ac:dyDescent="0.25">
      <c r="A2384" s="7">
        <v>36321</v>
      </c>
      <c r="B2384">
        <v>24.78</v>
      </c>
      <c r="C2384">
        <v>26.15</v>
      </c>
      <c r="D2384">
        <v>24.71</v>
      </c>
      <c r="E2384">
        <v>25.32</v>
      </c>
    </row>
    <row r="2385" spans="1:5" x14ac:dyDescent="0.25">
      <c r="A2385" s="7">
        <v>36322</v>
      </c>
      <c r="B2385">
        <v>24.87</v>
      </c>
      <c r="C2385">
        <v>27.01</v>
      </c>
      <c r="D2385">
        <v>24.69</v>
      </c>
      <c r="E2385">
        <v>25.9</v>
      </c>
    </row>
    <row r="2386" spans="1:5" x14ac:dyDescent="0.25">
      <c r="A2386" s="7">
        <v>36325</v>
      </c>
      <c r="B2386">
        <v>26.08</v>
      </c>
      <c r="C2386">
        <v>26.8</v>
      </c>
      <c r="D2386">
        <v>26.08</v>
      </c>
      <c r="E2386">
        <v>26.51</v>
      </c>
    </row>
    <row r="2387" spans="1:5" x14ac:dyDescent="0.25">
      <c r="A2387" s="7">
        <v>36326</v>
      </c>
      <c r="B2387">
        <v>26.16</v>
      </c>
      <c r="C2387">
        <v>26.23</v>
      </c>
      <c r="D2387">
        <v>25.33</v>
      </c>
      <c r="E2387">
        <v>25.91</v>
      </c>
    </row>
    <row r="2388" spans="1:5" x14ac:dyDescent="0.25">
      <c r="A2388" s="7">
        <v>36327</v>
      </c>
      <c r="B2388">
        <v>24.39</v>
      </c>
      <c r="C2388">
        <v>24.57</v>
      </c>
      <c r="D2388">
        <v>22.14</v>
      </c>
      <c r="E2388">
        <v>22.4</v>
      </c>
    </row>
    <row r="2389" spans="1:5" x14ac:dyDescent="0.25">
      <c r="A2389" s="7">
        <v>36328</v>
      </c>
      <c r="B2389">
        <v>22.74</v>
      </c>
      <c r="C2389">
        <v>23.12</v>
      </c>
      <c r="D2389">
        <v>21.77</v>
      </c>
      <c r="E2389">
        <v>21.95</v>
      </c>
    </row>
    <row r="2390" spans="1:5" x14ac:dyDescent="0.25">
      <c r="A2390" s="7">
        <v>36329</v>
      </c>
      <c r="B2390">
        <v>22.19</v>
      </c>
      <c r="C2390">
        <v>23.03</v>
      </c>
      <c r="D2390">
        <v>21.75</v>
      </c>
      <c r="E2390">
        <v>21.75</v>
      </c>
    </row>
    <row r="2391" spans="1:5" x14ac:dyDescent="0.25">
      <c r="A2391" s="7">
        <v>36332</v>
      </c>
      <c r="B2391">
        <v>22.32</v>
      </c>
      <c r="C2391">
        <v>22.9</v>
      </c>
      <c r="D2391">
        <v>21.77</v>
      </c>
      <c r="E2391">
        <v>21.81</v>
      </c>
    </row>
    <row r="2392" spans="1:5" x14ac:dyDescent="0.25">
      <c r="A2392" s="7">
        <v>36333</v>
      </c>
      <c r="B2392">
        <v>21.68</v>
      </c>
      <c r="C2392">
        <v>21.89</v>
      </c>
      <c r="D2392">
        <v>20.76</v>
      </c>
      <c r="E2392">
        <v>21.7</v>
      </c>
    </row>
    <row r="2393" spans="1:5" x14ac:dyDescent="0.25">
      <c r="A2393" s="7">
        <v>36334</v>
      </c>
      <c r="B2393">
        <v>22.21</v>
      </c>
      <c r="C2393">
        <v>22.48</v>
      </c>
      <c r="D2393">
        <v>21.31</v>
      </c>
      <c r="E2393">
        <v>21.32</v>
      </c>
    </row>
    <row r="2394" spans="1:5" x14ac:dyDescent="0.25">
      <c r="A2394" s="7">
        <v>36335</v>
      </c>
      <c r="B2394">
        <v>20.67</v>
      </c>
      <c r="C2394">
        <v>23.94</v>
      </c>
      <c r="D2394">
        <v>20.67</v>
      </c>
      <c r="E2394">
        <v>23.06</v>
      </c>
    </row>
    <row r="2395" spans="1:5" x14ac:dyDescent="0.25">
      <c r="A2395" s="7">
        <v>36336</v>
      </c>
      <c r="B2395">
        <v>21.36</v>
      </c>
      <c r="C2395">
        <v>22.25</v>
      </c>
      <c r="D2395">
        <v>20.85</v>
      </c>
      <c r="E2395">
        <v>21.76</v>
      </c>
    </row>
    <row r="2396" spans="1:5" x14ac:dyDescent="0.25">
      <c r="A2396" s="7">
        <v>36339</v>
      </c>
      <c r="B2396">
        <v>22.48</v>
      </c>
      <c r="C2396">
        <v>22.97</v>
      </c>
      <c r="D2396">
        <v>22.28</v>
      </c>
      <c r="E2396">
        <v>22.63</v>
      </c>
    </row>
    <row r="2397" spans="1:5" x14ac:dyDescent="0.25">
      <c r="A2397" s="7">
        <v>36340</v>
      </c>
      <c r="B2397">
        <v>23.54</v>
      </c>
      <c r="C2397">
        <v>23.55</v>
      </c>
      <c r="D2397">
        <v>22.49</v>
      </c>
      <c r="E2397">
        <v>22.51</v>
      </c>
    </row>
    <row r="2398" spans="1:5" x14ac:dyDescent="0.25">
      <c r="A2398" s="7">
        <v>36341</v>
      </c>
      <c r="B2398">
        <v>22.99</v>
      </c>
      <c r="C2398">
        <v>23.34</v>
      </c>
      <c r="D2398">
        <v>20.8</v>
      </c>
      <c r="E2398">
        <v>21.09</v>
      </c>
    </row>
    <row r="2399" spans="1:5" x14ac:dyDescent="0.25">
      <c r="A2399" s="7">
        <v>36342</v>
      </c>
      <c r="B2399">
        <v>20.57</v>
      </c>
      <c r="C2399">
        <v>21.43</v>
      </c>
      <c r="D2399">
        <v>19.63</v>
      </c>
      <c r="E2399">
        <v>19.690000000000001</v>
      </c>
    </row>
    <row r="2400" spans="1:5" x14ac:dyDescent="0.25">
      <c r="A2400" s="7">
        <v>36343</v>
      </c>
      <c r="B2400">
        <v>19.239999999999998</v>
      </c>
      <c r="C2400">
        <v>19.45</v>
      </c>
      <c r="D2400">
        <v>18.66</v>
      </c>
      <c r="E2400">
        <v>18.66</v>
      </c>
    </row>
    <row r="2401" spans="1:5" x14ac:dyDescent="0.25">
      <c r="A2401" s="7">
        <v>36347</v>
      </c>
      <c r="B2401">
        <v>19.93</v>
      </c>
      <c r="C2401">
        <v>20.75</v>
      </c>
      <c r="D2401">
        <v>19.64</v>
      </c>
      <c r="E2401">
        <v>20.73</v>
      </c>
    </row>
    <row r="2402" spans="1:5" x14ac:dyDescent="0.25">
      <c r="A2402" s="7">
        <v>36348</v>
      </c>
      <c r="B2402">
        <v>21.11</v>
      </c>
      <c r="C2402">
        <v>21.24</v>
      </c>
      <c r="D2402">
        <v>20.350000000000001</v>
      </c>
      <c r="E2402">
        <v>20.350000000000001</v>
      </c>
    </row>
    <row r="2403" spans="1:5" x14ac:dyDescent="0.25">
      <c r="A2403" s="7">
        <v>36349</v>
      </c>
      <c r="B2403">
        <v>20.97</v>
      </c>
      <c r="C2403">
        <v>21.01</v>
      </c>
      <c r="D2403">
        <v>19.88</v>
      </c>
      <c r="E2403">
        <v>20.239999999999998</v>
      </c>
    </row>
    <row r="2404" spans="1:5" x14ac:dyDescent="0.25">
      <c r="A2404" s="7">
        <v>36350</v>
      </c>
      <c r="B2404">
        <v>18.55</v>
      </c>
      <c r="C2404">
        <v>18.75</v>
      </c>
      <c r="D2404">
        <v>17.899999999999999</v>
      </c>
      <c r="E2404">
        <v>17.96</v>
      </c>
    </row>
    <row r="2405" spans="1:5" x14ac:dyDescent="0.25">
      <c r="A2405" s="7">
        <v>36353</v>
      </c>
      <c r="B2405">
        <v>19.3</v>
      </c>
      <c r="C2405">
        <v>20.12</v>
      </c>
      <c r="D2405">
        <v>19.3</v>
      </c>
      <c r="E2405">
        <v>19.73</v>
      </c>
    </row>
    <row r="2406" spans="1:5" x14ac:dyDescent="0.25">
      <c r="A2406" s="7">
        <v>36354</v>
      </c>
      <c r="B2406">
        <v>19.350000000000001</v>
      </c>
      <c r="C2406">
        <v>20.74</v>
      </c>
      <c r="D2406">
        <v>19.16</v>
      </c>
      <c r="E2406">
        <v>19.95</v>
      </c>
    </row>
    <row r="2407" spans="1:5" x14ac:dyDescent="0.25">
      <c r="A2407" s="7">
        <v>36355</v>
      </c>
      <c r="B2407">
        <v>19.440000000000001</v>
      </c>
      <c r="C2407">
        <v>20.38</v>
      </c>
      <c r="D2407">
        <v>19.38</v>
      </c>
      <c r="E2407">
        <v>19.71</v>
      </c>
    </row>
    <row r="2408" spans="1:5" x14ac:dyDescent="0.25">
      <c r="A2408" s="7">
        <v>36356</v>
      </c>
      <c r="B2408">
        <v>18.670000000000002</v>
      </c>
      <c r="C2408">
        <v>19.329999999999998</v>
      </c>
      <c r="D2408">
        <v>18.62</v>
      </c>
      <c r="E2408">
        <v>18.68</v>
      </c>
    </row>
    <row r="2409" spans="1:5" x14ac:dyDescent="0.25">
      <c r="A2409" s="7">
        <v>36357</v>
      </c>
      <c r="B2409">
        <v>18.05</v>
      </c>
      <c r="C2409">
        <v>18.48</v>
      </c>
      <c r="D2409">
        <v>17.07</v>
      </c>
      <c r="E2409">
        <v>17.420000000000002</v>
      </c>
    </row>
    <row r="2410" spans="1:5" x14ac:dyDescent="0.25">
      <c r="A2410" s="7">
        <v>36360</v>
      </c>
      <c r="B2410">
        <v>18.5</v>
      </c>
      <c r="C2410">
        <v>19.489999999999998</v>
      </c>
      <c r="D2410">
        <v>18.38</v>
      </c>
      <c r="E2410">
        <v>19.07</v>
      </c>
    </row>
    <row r="2411" spans="1:5" x14ac:dyDescent="0.25">
      <c r="A2411" s="7">
        <v>36361</v>
      </c>
      <c r="B2411">
        <v>19.96</v>
      </c>
      <c r="C2411">
        <v>21.95</v>
      </c>
      <c r="D2411">
        <v>19.96</v>
      </c>
      <c r="E2411">
        <v>21.79</v>
      </c>
    </row>
    <row r="2412" spans="1:5" x14ac:dyDescent="0.25">
      <c r="A2412" s="7">
        <v>36362</v>
      </c>
      <c r="B2412">
        <v>21.26</v>
      </c>
      <c r="C2412">
        <v>21.78</v>
      </c>
      <c r="D2412">
        <v>21.03</v>
      </c>
      <c r="E2412">
        <v>21.46</v>
      </c>
    </row>
    <row r="2413" spans="1:5" x14ac:dyDescent="0.25">
      <c r="A2413" s="7">
        <v>36363</v>
      </c>
      <c r="B2413">
        <v>21.9</v>
      </c>
      <c r="C2413">
        <v>23.38</v>
      </c>
      <c r="D2413">
        <v>21.73</v>
      </c>
      <c r="E2413">
        <v>23.05</v>
      </c>
    </row>
    <row r="2414" spans="1:5" x14ac:dyDescent="0.25">
      <c r="A2414" s="7">
        <v>36364</v>
      </c>
      <c r="B2414">
        <v>22.36</v>
      </c>
      <c r="C2414">
        <v>23.69</v>
      </c>
      <c r="D2414">
        <v>22.36</v>
      </c>
      <c r="E2414">
        <v>23.32</v>
      </c>
    </row>
    <row r="2415" spans="1:5" x14ac:dyDescent="0.25">
      <c r="A2415" s="7">
        <v>36367</v>
      </c>
      <c r="B2415">
        <v>24.76</v>
      </c>
      <c r="C2415">
        <v>25.74</v>
      </c>
      <c r="D2415">
        <v>24.26</v>
      </c>
      <c r="E2415">
        <v>24.98</v>
      </c>
    </row>
    <row r="2416" spans="1:5" x14ac:dyDescent="0.25">
      <c r="A2416" s="7">
        <v>36368</v>
      </c>
      <c r="B2416">
        <v>24.45</v>
      </c>
      <c r="C2416">
        <v>24.54</v>
      </c>
      <c r="D2416">
        <v>22.87</v>
      </c>
      <c r="E2416">
        <v>23.23</v>
      </c>
    </row>
    <row r="2417" spans="1:5" x14ac:dyDescent="0.25">
      <c r="A2417" s="7">
        <v>36369</v>
      </c>
      <c r="B2417">
        <v>23.34</v>
      </c>
      <c r="C2417">
        <v>23.73</v>
      </c>
      <c r="D2417">
        <v>22.57</v>
      </c>
      <c r="E2417">
        <v>22.85</v>
      </c>
    </row>
    <row r="2418" spans="1:5" x14ac:dyDescent="0.25">
      <c r="A2418" s="7">
        <v>36370</v>
      </c>
      <c r="B2418">
        <v>23.51</v>
      </c>
      <c r="C2418">
        <v>25.08</v>
      </c>
      <c r="D2418">
        <v>23.5</v>
      </c>
      <c r="E2418">
        <v>24.52</v>
      </c>
    </row>
    <row r="2419" spans="1:5" x14ac:dyDescent="0.25">
      <c r="A2419" s="7">
        <v>36371</v>
      </c>
      <c r="B2419">
        <v>23.81</v>
      </c>
      <c r="C2419">
        <v>24.71</v>
      </c>
      <c r="D2419">
        <v>23.29</v>
      </c>
      <c r="E2419">
        <v>24.64</v>
      </c>
    </row>
    <row r="2420" spans="1:5" x14ac:dyDescent="0.25">
      <c r="A2420" s="7">
        <v>36374</v>
      </c>
      <c r="B2420">
        <v>25.75</v>
      </c>
      <c r="C2420">
        <v>25.79</v>
      </c>
      <c r="D2420">
        <v>24.75</v>
      </c>
      <c r="E2420">
        <v>25.59</v>
      </c>
    </row>
    <row r="2421" spans="1:5" x14ac:dyDescent="0.25">
      <c r="A2421" s="7">
        <v>36375</v>
      </c>
      <c r="B2421">
        <v>25.25</v>
      </c>
      <c r="C2421">
        <v>26.54</v>
      </c>
      <c r="D2421">
        <v>25.25</v>
      </c>
      <c r="E2421">
        <v>26.27</v>
      </c>
    </row>
    <row r="2422" spans="1:5" x14ac:dyDescent="0.25">
      <c r="A2422" s="7">
        <v>36376</v>
      </c>
      <c r="B2422">
        <v>25.63</v>
      </c>
      <c r="C2422">
        <v>27.5</v>
      </c>
      <c r="D2422">
        <v>25.01</v>
      </c>
      <c r="E2422">
        <v>27.4</v>
      </c>
    </row>
    <row r="2423" spans="1:5" x14ac:dyDescent="0.25">
      <c r="A2423" s="7">
        <v>36377</v>
      </c>
      <c r="B2423">
        <v>28.83</v>
      </c>
      <c r="C2423">
        <v>29.92</v>
      </c>
      <c r="D2423">
        <v>26.94</v>
      </c>
      <c r="E2423">
        <v>27.01</v>
      </c>
    </row>
    <row r="2424" spans="1:5" x14ac:dyDescent="0.25">
      <c r="A2424" s="7">
        <v>36378</v>
      </c>
      <c r="B2424">
        <v>26.31</v>
      </c>
      <c r="C2424">
        <v>27.18</v>
      </c>
      <c r="D2424">
        <v>25.98</v>
      </c>
      <c r="E2424">
        <v>26.6</v>
      </c>
    </row>
    <row r="2425" spans="1:5" x14ac:dyDescent="0.25">
      <c r="A2425" s="7">
        <v>36381</v>
      </c>
      <c r="B2425">
        <v>27.41</v>
      </c>
      <c r="C2425">
        <v>27.98</v>
      </c>
      <c r="D2425">
        <v>27.09</v>
      </c>
      <c r="E2425">
        <v>27.66</v>
      </c>
    </row>
    <row r="2426" spans="1:5" x14ac:dyDescent="0.25">
      <c r="A2426" s="7">
        <v>36382</v>
      </c>
      <c r="B2426">
        <v>27.61</v>
      </c>
      <c r="C2426">
        <v>30</v>
      </c>
      <c r="D2426">
        <v>27.61</v>
      </c>
      <c r="E2426">
        <v>28.45</v>
      </c>
    </row>
    <row r="2427" spans="1:5" x14ac:dyDescent="0.25">
      <c r="A2427" s="7">
        <v>36383</v>
      </c>
      <c r="B2427">
        <v>27.19</v>
      </c>
      <c r="C2427">
        <v>27.27</v>
      </c>
      <c r="D2427">
        <v>25.37</v>
      </c>
      <c r="E2427">
        <v>25.39</v>
      </c>
    </row>
    <row r="2428" spans="1:5" x14ac:dyDescent="0.25">
      <c r="A2428" s="7">
        <v>36384</v>
      </c>
      <c r="B2428">
        <v>24.58</v>
      </c>
      <c r="C2428">
        <v>25.06</v>
      </c>
      <c r="D2428">
        <v>24.08</v>
      </c>
      <c r="E2428">
        <v>25.03</v>
      </c>
    </row>
    <row r="2429" spans="1:5" x14ac:dyDescent="0.25">
      <c r="A2429" s="7">
        <v>36385</v>
      </c>
      <c r="B2429">
        <v>23.66</v>
      </c>
      <c r="C2429">
        <v>23.8</v>
      </c>
      <c r="D2429">
        <v>22.27</v>
      </c>
      <c r="E2429">
        <v>22.31</v>
      </c>
    </row>
    <row r="2430" spans="1:5" x14ac:dyDescent="0.25">
      <c r="A2430" s="7">
        <v>36388</v>
      </c>
      <c r="B2430">
        <v>23.75</v>
      </c>
      <c r="C2430">
        <v>23.75</v>
      </c>
      <c r="D2430">
        <v>22.91</v>
      </c>
      <c r="E2430">
        <v>23.07</v>
      </c>
    </row>
    <row r="2431" spans="1:5" x14ac:dyDescent="0.25">
      <c r="A2431" s="7">
        <v>36389</v>
      </c>
      <c r="B2431">
        <v>22.09</v>
      </c>
      <c r="C2431">
        <v>22.86</v>
      </c>
      <c r="D2431">
        <v>21.67</v>
      </c>
      <c r="E2431">
        <v>21.67</v>
      </c>
    </row>
    <row r="2432" spans="1:5" x14ac:dyDescent="0.25">
      <c r="A2432" s="7">
        <v>36390</v>
      </c>
      <c r="B2432">
        <v>22.78</v>
      </c>
      <c r="C2432">
        <v>23.31</v>
      </c>
      <c r="D2432">
        <v>22.72</v>
      </c>
      <c r="E2432">
        <v>23.3</v>
      </c>
    </row>
    <row r="2433" spans="1:5" x14ac:dyDescent="0.25">
      <c r="A2433" s="7">
        <v>36391</v>
      </c>
      <c r="B2433">
        <v>24.57</v>
      </c>
      <c r="C2433">
        <v>24.96</v>
      </c>
      <c r="D2433">
        <v>24.22</v>
      </c>
      <c r="E2433">
        <v>24.39</v>
      </c>
    </row>
    <row r="2434" spans="1:5" x14ac:dyDescent="0.25">
      <c r="A2434" s="7">
        <v>36392</v>
      </c>
      <c r="B2434">
        <v>24.05</v>
      </c>
      <c r="C2434">
        <v>24.07</v>
      </c>
      <c r="D2434">
        <v>22.95</v>
      </c>
      <c r="E2434">
        <v>22.95</v>
      </c>
    </row>
    <row r="2435" spans="1:5" x14ac:dyDescent="0.25">
      <c r="A2435" s="7">
        <v>36395</v>
      </c>
      <c r="B2435">
        <v>23.13</v>
      </c>
      <c r="C2435">
        <v>23.13</v>
      </c>
      <c r="D2435">
        <v>22.52</v>
      </c>
      <c r="E2435">
        <v>22.55</v>
      </c>
    </row>
    <row r="2436" spans="1:5" x14ac:dyDescent="0.25">
      <c r="A2436" s="7">
        <v>36396</v>
      </c>
      <c r="B2436">
        <v>23.41</v>
      </c>
      <c r="C2436">
        <v>23.63</v>
      </c>
      <c r="D2436">
        <v>22.12</v>
      </c>
      <c r="E2436">
        <v>22.4</v>
      </c>
    </row>
    <row r="2437" spans="1:5" x14ac:dyDescent="0.25">
      <c r="A2437" s="7">
        <v>36397</v>
      </c>
      <c r="B2437">
        <v>21.92</v>
      </c>
      <c r="C2437">
        <v>22.41</v>
      </c>
      <c r="D2437">
        <v>20.83</v>
      </c>
      <c r="E2437">
        <v>20.96</v>
      </c>
    </row>
    <row r="2438" spans="1:5" x14ac:dyDescent="0.25">
      <c r="A2438" s="7">
        <v>36398</v>
      </c>
      <c r="B2438">
        <v>20.25</v>
      </c>
      <c r="C2438">
        <v>21.26</v>
      </c>
      <c r="D2438">
        <v>20.12</v>
      </c>
      <c r="E2438">
        <v>21.21</v>
      </c>
    </row>
    <row r="2439" spans="1:5" x14ac:dyDescent="0.25">
      <c r="A2439" s="7">
        <v>36399</v>
      </c>
      <c r="B2439">
        <v>20.9</v>
      </c>
      <c r="C2439">
        <v>22.01</v>
      </c>
      <c r="D2439">
        <v>20.9</v>
      </c>
      <c r="E2439">
        <v>21.83</v>
      </c>
    </row>
    <row r="2440" spans="1:5" x14ac:dyDescent="0.25">
      <c r="A2440" s="7">
        <v>36402</v>
      </c>
      <c r="B2440">
        <v>23.3</v>
      </c>
      <c r="C2440">
        <v>24.65</v>
      </c>
      <c r="D2440">
        <v>23.29</v>
      </c>
      <c r="E2440">
        <v>24.63</v>
      </c>
    </row>
    <row r="2441" spans="1:5" x14ac:dyDescent="0.25">
      <c r="A2441" s="7">
        <v>36403</v>
      </c>
      <c r="B2441">
        <v>24.41</v>
      </c>
      <c r="C2441">
        <v>25.54</v>
      </c>
      <c r="D2441">
        <v>23.74</v>
      </c>
      <c r="E2441">
        <v>24.45</v>
      </c>
    </row>
    <row r="2442" spans="1:5" x14ac:dyDescent="0.25">
      <c r="A2442" s="7">
        <v>36404</v>
      </c>
      <c r="B2442">
        <v>23.86</v>
      </c>
      <c r="C2442">
        <v>24.18</v>
      </c>
      <c r="D2442">
        <v>22.93</v>
      </c>
      <c r="E2442">
        <v>22.93</v>
      </c>
    </row>
    <row r="2443" spans="1:5" x14ac:dyDescent="0.25">
      <c r="A2443" s="7">
        <v>36405</v>
      </c>
      <c r="B2443">
        <v>24.25</v>
      </c>
      <c r="C2443">
        <v>25.56</v>
      </c>
      <c r="D2443">
        <v>24.25</v>
      </c>
      <c r="E2443">
        <v>24.53</v>
      </c>
    </row>
    <row r="2444" spans="1:5" x14ac:dyDescent="0.25">
      <c r="A2444" s="7">
        <v>36406</v>
      </c>
      <c r="B2444">
        <v>21.5</v>
      </c>
      <c r="C2444">
        <v>21.55</v>
      </c>
      <c r="D2444">
        <v>20.87</v>
      </c>
      <c r="E2444">
        <v>20.98</v>
      </c>
    </row>
    <row r="2445" spans="1:5" x14ac:dyDescent="0.25">
      <c r="A2445" s="7">
        <v>36410</v>
      </c>
      <c r="B2445">
        <v>22.4</v>
      </c>
      <c r="C2445">
        <v>23.65</v>
      </c>
      <c r="D2445">
        <v>22.35</v>
      </c>
      <c r="E2445">
        <v>23.44</v>
      </c>
    </row>
    <row r="2446" spans="1:5" x14ac:dyDescent="0.25">
      <c r="A2446" s="7">
        <v>36411</v>
      </c>
      <c r="B2446">
        <v>24.21</v>
      </c>
      <c r="C2446">
        <v>24.27</v>
      </c>
      <c r="D2446">
        <v>22.94</v>
      </c>
      <c r="E2446">
        <v>23.82</v>
      </c>
    </row>
    <row r="2447" spans="1:5" x14ac:dyDescent="0.25">
      <c r="A2447" s="7">
        <v>36412</v>
      </c>
      <c r="B2447">
        <v>23.91</v>
      </c>
      <c r="C2447">
        <v>24.08</v>
      </c>
      <c r="D2447">
        <v>23.01</v>
      </c>
      <c r="E2447">
        <v>23.01</v>
      </c>
    </row>
    <row r="2448" spans="1:5" x14ac:dyDescent="0.25">
      <c r="A2448" s="7">
        <v>36413</v>
      </c>
      <c r="B2448">
        <v>22.19</v>
      </c>
      <c r="C2448">
        <v>22.54</v>
      </c>
      <c r="D2448">
        <v>21.67</v>
      </c>
      <c r="E2448">
        <v>22.03</v>
      </c>
    </row>
    <row r="2449" spans="1:5" x14ac:dyDescent="0.25">
      <c r="A2449" s="7">
        <v>36416</v>
      </c>
      <c r="B2449">
        <v>22.8</v>
      </c>
      <c r="C2449">
        <v>23.35</v>
      </c>
      <c r="D2449">
        <v>22.7</v>
      </c>
      <c r="E2449">
        <v>22.89</v>
      </c>
    </row>
    <row r="2450" spans="1:5" x14ac:dyDescent="0.25">
      <c r="A2450" s="7">
        <v>36417</v>
      </c>
      <c r="B2450">
        <v>23.38</v>
      </c>
      <c r="C2450">
        <v>24.17</v>
      </c>
      <c r="D2450">
        <v>23.38</v>
      </c>
      <c r="E2450">
        <v>23.77</v>
      </c>
    </row>
    <row r="2451" spans="1:5" x14ac:dyDescent="0.25">
      <c r="A2451" s="7">
        <v>36418</v>
      </c>
      <c r="B2451">
        <v>22.97</v>
      </c>
      <c r="C2451">
        <v>24.89</v>
      </c>
      <c r="D2451">
        <v>22.75</v>
      </c>
      <c r="E2451">
        <v>24.56</v>
      </c>
    </row>
    <row r="2452" spans="1:5" x14ac:dyDescent="0.25">
      <c r="A2452" s="7">
        <v>36419</v>
      </c>
      <c r="B2452">
        <v>25.46</v>
      </c>
      <c r="C2452">
        <v>27.54</v>
      </c>
      <c r="D2452">
        <v>25.07</v>
      </c>
      <c r="E2452">
        <v>25.25</v>
      </c>
    </row>
    <row r="2453" spans="1:5" x14ac:dyDescent="0.25">
      <c r="A2453" s="7">
        <v>36420</v>
      </c>
      <c r="B2453">
        <v>24.33</v>
      </c>
      <c r="C2453">
        <v>24.5</v>
      </c>
      <c r="D2453">
        <v>23.14</v>
      </c>
      <c r="E2453">
        <v>23.3</v>
      </c>
    </row>
    <row r="2454" spans="1:5" x14ac:dyDescent="0.25">
      <c r="A2454" s="7">
        <v>36423</v>
      </c>
      <c r="B2454">
        <v>24.08</v>
      </c>
      <c r="C2454">
        <v>24.36</v>
      </c>
      <c r="D2454">
        <v>23.95</v>
      </c>
      <c r="E2454">
        <v>24.03</v>
      </c>
    </row>
    <row r="2455" spans="1:5" x14ac:dyDescent="0.25">
      <c r="A2455" s="7">
        <v>36424</v>
      </c>
      <c r="B2455">
        <v>24.51</v>
      </c>
      <c r="C2455">
        <v>26.07</v>
      </c>
      <c r="D2455">
        <v>24.2</v>
      </c>
      <c r="E2455">
        <v>25.65</v>
      </c>
    </row>
    <row r="2456" spans="1:5" x14ac:dyDescent="0.25">
      <c r="A2456" s="7">
        <v>36425</v>
      </c>
      <c r="B2456">
        <v>25.88</v>
      </c>
      <c r="C2456">
        <v>26.49</v>
      </c>
      <c r="D2456">
        <v>24.64</v>
      </c>
      <c r="E2456">
        <v>25.19</v>
      </c>
    </row>
    <row r="2457" spans="1:5" x14ac:dyDescent="0.25">
      <c r="A2457" s="7">
        <v>36426</v>
      </c>
      <c r="B2457">
        <v>24.13</v>
      </c>
      <c r="C2457">
        <v>27.84</v>
      </c>
      <c r="D2457">
        <v>24.02</v>
      </c>
      <c r="E2457">
        <v>27.84</v>
      </c>
    </row>
    <row r="2458" spans="1:5" x14ac:dyDescent="0.25">
      <c r="A2458" s="7">
        <v>36427</v>
      </c>
      <c r="B2458">
        <v>28.2</v>
      </c>
      <c r="C2458">
        <v>29.21</v>
      </c>
      <c r="D2458">
        <v>27.76</v>
      </c>
      <c r="E2458">
        <v>27.79</v>
      </c>
    </row>
    <row r="2459" spans="1:5" x14ac:dyDescent="0.25">
      <c r="A2459" s="7">
        <v>36430</v>
      </c>
      <c r="B2459">
        <v>27.06</v>
      </c>
      <c r="C2459">
        <v>27.15</v>
      </c>
      <c r="D2459">
        <v>26.06</v>
      </c>
      <c r="E2459">
        <v>26.4</v>
      </c>
    </row>
    <row r="2460" spans="1:5" x14ac:dyDescent="0.25">
      <c r="A2460" s="7">
        <v>36431</v>
      </c>
      <c r="B2460">
        <v>26.34</v>
      </c>
      <c r="C2460">
        <v>28.58</v>
      </c>
      <c r="D2460">
        <v>25.94</v>
      </c>
      <c r="E2460">
        <v>26.06</v>
      </c>
    </row>
    <row r="2461" spans="1:5" x14ac:dyDescent="0.25">
      <c r="A2461" s="7">
        <v>36432</v>
      </c>
      <c r="B2461">
        <v>25.51</v>
      </c>
      <c r="C2461">
        <v>26.69</v>
      </c>
      <c r="D2461">
        <v>24.86</v>
      </c>
      <c r="E2461">
        <v>26.49</v>
      </c>
    </row>
    <row r="2462" spans="1:5" x14ac:dyDescent="0.25">
      <c r="A2462" s="7">
        <v>36433</v>
      </c>
      <c r="B2462">
        <v>26.15</v>
      </c>
      <c r="C2462">
        <v>26.47</v>
      </c>
      <c r="D2462">
        <v>24.84</v>
      </c>
      <c r="E2462">
        <v>25.41</v>
      </c>
    </row>
    <row r="2463" spans="1:5" x14ac:dyDescent="0.25">
      <c r="A2463" s="7">
        <v>36434</v>
      </c>
      <c r="B2463">
        <v>25.58</v>
      </c>
      <c r="C2463">
        <v>26.29</v>
      </c>
      <c r="D2463">
        <v>24.93</v>
      </c>
      <c r="E2463">
        <v>24.93</v>
      </c>
    </row>
    <row r="2464" spans="1:5" x14ac:dyDescent="0.25">
      <c r="A2464" s="7">
        <v>36437</v>
      </c>
      <c r="B2464">
        <v>25.26</v>
      </c>
      <c r="C2464">
        <v>25.26</v>
      </c>
      <c r="D2464">
        <v>24.45</v>
      </c>
      <c r="E2464">
        <v>24.46</v>
      </c>
    </row>
    <row r="2465" spans="1:5" x14ac:dyDescent="0.25">
      <c r="A2465" s="7">
        <v>36438</v>
      </c>
      <c r="B2465">
        <v>24.68</v>
      </c>
      <c r="C2465">
        <v>26.46</v>
      </c>
      <c r="D2465">
        <v>24.33</v>
      </c>
      <c r="E2465">
        <v>24.79</v>
      </c>
    </row>
    <row r="2466" spans="1:5" x14ac:dyDescent="0.25">
      <c r="A2466" s="7">
        <v>36439</v>
      </c>
      <c r="B2466">
        <v>23.72</v>
      </c>
      <c r="C2466">
        <v>23.86</v>
      </c>
      <c r="D2466">
        <v>21.99</v>
      </c>
      <c r="E2466">
        <v>22.06</v>
      </c>
    </row>
    <row r="2467" spans="1:5" x14ac:dyDescent="0.25">
      <c r="A2467" s="7">
        <v>36440</v>
      </c>
      <c r="B2467">
        <v>22.44</v>
      </c>
      <c r="C2467">
        <v>23.82</v>
      </c>
      <c r="D2467">
        <v>22.32</v>
      </c>
      <c r="E2467">
        <v>23.58</v>
      </c>
    </row>
    <row r="2468" spans="1:5" x14ac:dyDescent="0.25">
      <c r="A2468" s="7">
        <v>36441</v>
      </c>
      <c r="B2468">
        <v>22.44</v>
      </c>
      <c r="C2468">
        <v>22.68</v>
      </c>
      <c r="D2468">
        <v>20.37</v>
      </c>
      <c r="E2468">
        <v>20.49</v>
      </c>
    </row>
    <row r="2469" spans="1:5" x14ac:dyDescent="0.25">
      <c r="A2469" s="7">
        <v>36444</v>
      </c>
      <c r="B2469">
        <v>20.71</v>
      </c>
      <c r="C2469">
        <v>21.05</v>
      </c>
      <c r="D2469">
        <v>20.36</v>
      </c>
      <c r="E2469">
        <v>20.63</v>
      </c>
    </row>
    <row r="2470" spans="1:5" x14ac:dyDescent="0.25">
      <c r="A2470" s="7">
        <v>36445</v>
      </c>
      <c r="B2470">
        <v>21.56</v>
      </c>
      <c r="C2470">
        <v>23.02</v>
      </c>
      <c r="D2470">
        <v>21.54</v>
      </c>
      <c r="E2470">
        <v>22.84</v>
      </c>
    </row>
    <row r="2471" spans="1:5" x14ac:dyDescent="0.25">
      <c r="A2471" s="7">
        <v>36446</v>
      </c>
      <c r="B2471">
        <v>22.62</v>
      </c>
      <c r="C2471">
        <v>26.57</v>
      </c>
      <c r="D2471">
        <v>22.57</v>
      </c>
      <c r="E2471">
        <v>25.96</v>
      </c>
    </row>
    <row r="2472" spans="1:5" x14ac:dyDescent="0.25">
      <c r="A2472" s="7">
        <v>36447</v>
      </c>
      <c r="B2472">
        <v>26.68</v>
      </c>
      <c r="C2472">
        <v>27.47</v>
      </c>
      <c r="D2472">
        <v>25.6</v>
      </c>
      <c r="E2472">
        <v>26.05</v>
      </c>
    </row>
    <row r="2473" spans="1:5" x14ac:dyDescent="0.25">
      <c r="A2473" s="7">
        <v>36448</v>
      </c>
      <c r="B2473">
        <v>27.31</v>
      </c>
      <c r="C2473">
        <v>29.4</v>
      </c>
      <c r="D2473">
        <v>27.31</v>
      </c>
      <c r="E2473">
        <v>28.75</v>
      </c>
    </row>
    <row r="2474" spans="1:5" x14ac:dyDescent="0.25">
      <c r="A2474" s="7">
        <v>36451</v>
      </c>
      <c r="B2474">
        <v>29.34</v>
      </c>
      <c r="C2474">
        <v>29.81</v>
      </c>
      <c r="D2474">
        <v>28.15</v>
      </c>
      <c r="E2474">
        <v>28.19</v>
      </c>
    </row>
    <row r="2475" spans="1:5" x14ac:dyDescent="0.25">
      <c r="A2475" s="7">
        <v>36452</v>
      </c>
      <c r="B2475">
        <v>26.25</v>
      </c>
      <c r="C2475">
        <v>26.56</v>
      </c>
      <c r="D2475">
        <v>24.85</v>
      </c>
      <c r="E2475">
        <v>26.56</v>
      </c>
    </row>
    <row r="2476" spans="1:5" x14ac:dyDescent="0.25">
      <c r="A2476" s="7">
        <v>36453</v>
      </c>
      <c r="B2476">
        <v>25.15</v>
      </c>
      <c r="C2476">
        <v>25.48</v>
      </c>
      <c r="D2476">
        <v>23.87</v>
      </c>
      <c r="E2476">
        <v>23.9</v>
      </c>
    </row>
    <row r="2477" spans="1:5" x14ac:dyDescent="0.25">
      <c r="A2477" s="7">
        <v>36454</v>
      </c>
      <c r="B2477">
        <v>25.53</v>
      </c>
      <c r="C2477">
        <v>25.71</v>
      </c>
      <c r="D2477">
        <v>23.99</v>
      </c>
      <c r="E2477">
        <v>24.02</v>
      </c>
    </row>
    <row r="2478" spans="1:5" x14ac:dyDescent="0.25">
      <c r="A2478" s="7">
        <v>36455</v>
      </c>
      <c r="B2478">
        <v>22.02</v>
      </c>
      <c r="C2478">
        <v>22.08</v>
      </c>
      <c r="D2478">
        <v>20.83</v>
      </c>
      <c r="E2478">
        <v>21.64</v>
      </c>
    </row>
    <row r="2479" spans="1:5" x14ac:dyDescent="0.25">
      <c r="A2479" s="7">
        <v>36458</v>
      </c>
      <c r="B2479">
        <v>23.78</v>
      </c>
      <c r="C2479">
        <v>24.15</v>
      </c>
      <c r="D2479">
        <v>23.16</v>
      </c>
      <c r="E2479">
        <v>23.6</v>
      </c>
    </row>
    <row r="2480" spans="1:5" x14ac:dyDescent="0.25">
      <c r="A2480" s="7">
        <v>36459</v>
      </c>
      <c r="B2480">
        <v>22.94</v>
      </c>
      <c r="C2480">
        <v>24.26</v>
      </c>
      <c r="D2480">
        <v>22.68</v>
      </c>
      <c r="E2480">
        <v>24.26</v>
      </c>
    </row>
    <row r="2481" spans="1:5" x14ac:dyDescent="0.25">
      <c r="A2481" s="7">
        <v>36460</v>
      </c>
      <c r="B2481">
        <v>24.32</v>
      </c>
      <c r="C2481">
        <v>25.38</v>
      </c>
      <c r="D2481">
        <v>24.07</v>
      </c>
      <c r="E2481">
        <v>24.2</v>
      </c>
    </row>
    <row r="2482" spans="1:5" x14ac:dyDescent="0.25">
      <c r="A2482" s="7">
        <v>36461</v>
      </c>
      <c r="B2482">
        <v>22.37</v>
      </c>
      <c r="C2482">
        <v>22.5</v>
      </c>
      <c r="D2482">
        <v>21.28</v>
      </c>
      <c r="E2482">
        <v>21.34</v>
      </c>
    </row>
    <row r="2483" spans="1:5" x14ac:dyDescent="0.25">
      <c r="A2483" s="7">
        <v>36462</v>
      </c>
      <c r="B2483">
        <v>20.63</v>
      </c>
      <c r="C2483">
        <v>22.37</v>
      </c>
      <c r="D2483">
        <v>20.3</v>
      </c>
      <c r="E2483">
        <v>22.2</v>
      </c>
    </row>
    <row r="2484" spans="1:5" x14ac:dyDescent="0.25">
      <c r="A2484" s="7">
        <v>36465</v>
      </c>
      <c r="B2484">
        <v>22.7</v>
      </c>
      <c r="C2484">
        <v>22.91</v>
      </c>
      <c r="D2484">
        <v>22.05</v>
      </c>
      <c r="E2484">
        <v>22.09</v>
      </c>
    </row>
    <row r="2485" spans="1:5" x14ac:dyDescent="0.25">
      <c r="A2485" s="7">
        <v>36466</v>
      </c>
      <c r="B2485">
        <v>22.09</v>
      </c>
      <c r="C2485">
        <v>23.32</v>
      </c>
      <c r="D2485">
        <v>21.29</v>
      </c>
      <c r="E2485">
        <v>23.1</v>
      </c>
    </row>
    <row r="2486" spans="1:5" x14ac:dyDescent="0.25">
      <c r="A2486" s="7">
        <v>36467</v>
      </c>
      <c r="B2486">
        <v>23.08</v>
      </c>
      <c r="C2486">
        <v>23.57</v>
      </c>
      <c r="D2486">
        <v>22.76</v>
      </c>
      <c r="E2486">
        <v>23.16</v>
      </c>
    </row>
    <row r="2487" spans="1:5" x14ac:dyDescent="0.25">
      <c r="A2487" s="7">
        <v>36468</v>
      </c>
      <c r="B2487">
        <v>22.47</v>
      </c>
      <c r="C2487">
        <v>23.31</v>
      </c>
      <c r="D2487">
        <v>22.43</v>
      </c>
      <c r="E2487">
        <v>23</v>
      </c>
    </row>
    <row r="2488" spans="1:5" x14ac:dyDescent="0.25">
      <c r="A2488" s="7">
        <v>36469</v>
      </c>
      <c r="B2488">
        <v>21.47</v>
      </c>
      <c r="C2488">
        <v>22.12</v>
      </c>
      <c r="D2488">
        <v>21.29</v>
      </c>
      <c r="E2488">
        <v>21.66</v>
      </c>
    </row>
    <row r="2489" spans="1:5" x14ac:dyDescent="0.25">
      <c r="A2489" s="7">
        <v>36472</v>
      </c>
      <c r="B2489">
        <v>22.57</v>
      </c>
      <c r="C2489">
        <v>22.58</v>
      </c>
      <c r="D2489">
        <v>21.72</v>
      </c>
      <c r="E2489">
        <v>21.87</v>
      </c>
    </row>
    <row r="2490" spans="1:5" x14ac:dyDescent="0.25">
      <c r="A2490" s="7">
        <v>36473</v>
      </c>
      <c r="B2490">
        <v>22.06</v>
      </c>
      <c r="C2490">
        <v>22.96</v>
      </c>
      <c r="D2490">
        <v>22.06</v>
      </c>
      <c r="E2490">
        <v>22.7</v>
      </c>
    </row>
    <row r="2491" spans="1:5" x14ac:dyDescent="0.25">
      <c r="A2491" s="7">
        <v>36474</v>
      </c>
      <c r="B2491">
        <v>22.6</v>
      </c>
      <c r="C2491">
        <v>22.69</v>
      </c>
      <c r="D2491">
        <v>21.98</v>
      </c>
      <c r="E2491">
        <v>22.26</v>
      </c>
    </row>
    <row r="2492" spans="1:5" x14ac:dyDescent="0.25">
      <c r="A2492" s="7">
        <v>36475</v>
      </c>
      <c r="B2492">
        <v>22.24</v>
      </c>
      <c r="C2492">
        <v>22.68</v>
      </c>
      <c r="D2492">
        <v>22.02</v>
      </c>
      <c r="E2492">
        <v>22.07</v>
      </c>
    </row>
    <row r="2493" spans="1:5" x14ac:dyDescent="0.25">
      <c r="A2493" s="7">
        <v>36476</v>
      </c>
      <c r="B2493">
        <v>21.99</v>
      </c>
      <c r="C2493">
        <v>22.94</v>
      </c>
      <c r="D2493">
        <v>21.64</v>
      </c>
      <c r="E2493">
        <v>21.65</v>
      </c>
    </row>
    <row r="2494" spans="1:5" x14ac:dyDescent="0.25">
      <c r="A2494" s="7">
        <v>36479</v>
      </c>
      <c r="B2494">
        <v>21.78</v>
      </c>
      <c r="C2494">
        <v>23.24</v>
      </c>
      <c r="D2494">
        <v>21.55</v>
      </c>
      <c r="E2494">
        <v>22.74</v>
      </c>
    </row>
    <row r="2495" spans="1:5" x14ac:dyDescent="0.25">
      <c r="A2495" s="7">
        <v>36480</v>
      </c>
      <c r="B2495">
        <v>22.13</v>
      </c>
      <c r="C2495">
        <v>22.77</v>
      </c>
      <c r="D2495">
        <v>20.73</v>
      </c>
      <c r="E2495">
        <v>20.73</v>
      </c>
    </row>
    <row r="2496" spans="1:5" x14ac:dyDescent="0.25">
      <c r="A2496" s="7">
        <v>36481</v>
      </c>
      <c r="B2496">
        <v>20.78</v>
      </c>
      <c r="C2496">
        <v>21.25</v>
      </c>
      <c r="D2496">
        <v>20.55</v>
      </c>
      <c r="E2496">
        <v>20.96</v>
      </c>
    </row>
    <row r="2497" spans="1:5" x14ac:dyDescent="0.25">
      <c r="A2497" s="7">
        <v>36482</v>
      </c>
      <c r="B2497">
        <v>20.59</v>
      </c>
      <c r="C2497">
        <v>20.7</v>
      </c>
      <c r="D2497">
        <v>19.559999999999999</v>
      </c>
      <c r="E2497">
        <v>19.760000000000002</v>
      </c>
    </row>
    <row r="2498" spans="1:5" x14ac:dyDescent="0.25">
      <c r="A2498" s="7">
        <v>36483</v>
      </c>
      <c r="B2498">
        <v>18.8</v>
      </c>
      <c r="C2498">
        <v>19.8</v>
      </c>
      <c r="D2498">
        <v>18.64</v>
      </c>
      <c r="E2498">
        <v>19.11</v>
      </c>
    </row>
    <row r="2499" spans="1:5" x14ac:dyDescent="0.25">
      <c r="A2499" s="7">
        <v>36486</v>
      </c>
      <c r="B2499">
        <v>20.37</v>
      </c>
      <c r="C2499">
        <v>20.46</v>
      </c>
      <c r="D2499">
        <v>19.66</v>
      </c>
      <c r="E2499">
        <v>19.98</v>
      </c>
    </row>
    <row r="2500" spans="1:5" x14ac:dyDescent="0.25">
      <c r="A2500" s="7">
        <v>36487</v>
      </c>
      <c r="B2500">
        <v>21.07</v>
      </c>
      <c r="C2500">
        <v>21.86</v>
      </c>
      <c r="D2500">
        <v>20.8</v>
      </c>
      <c r="E2500">
        <v>21</v>
      </c>
    </row>
    <row r="2501" spans="1:5" x14ac:dyDescent="0.25">
      <c r="A2501" s="7">
        <v>36488</v>
      </c>
      <c r="B2501">
        <v>20.7</v>
      </c>
      <c r="C2501">
        <v>20.85</v>
      </c>
      <c r="D2501">
        <v>20.100000000000001</v>
      </c>
      <c r="E2501">
        <v>20.260000000000002</v>
      </c>
    </row>
    <row r="2502" spans="1:5" x14ac:dyDescent="0.25">
      <c r="A2502" s="7">
        <v>36490</v>
      </c>
      <c r="B2502">
        <v>20.350000000000001</v>
      </c>
      <c r="C2502">
        <v>23.47</v>
      </c>
      <c r="D2502">
        <v>20.22</v>
      </c>
      <c r="E2502">
        <v>22.33</v>
      </c>
    </row>
    <row r="2503" spans="1:5" x14ac:dyDescent="0.25">
      <c r="A2503" s="7">
        <v>36493</v>
      </c>
      <c r="B2503">
        <v>24.27</v>
      </c>
      <c r="C2503">
        <v>24.29</v>
      </c>
      <c r="D2503">
        <v>23.11</v>
      </c>
      <c r="E2503">
        <v>23.57</v>
      </c>
    </row>
    <row r="2504" spans="1:5" x14ac:dyDescent="0.25">
      <c r="A2504" s="7">
        <v>36494</v>
      </c>
      <c r="B2504">
        <v>23.81</v>
      </c>
      <c r="C2504">
        <v>24.21</v>
      </c>
      <c r="D2504">
        <v>22.86</v>
      </c>
      <c r="E2504">
        <v>24.18</v>
      </c>
    </row>
    <row r="2505" spans="1:5" x14ac:dyDescent="0.25">
      <c r="A2505" s="7">
        <v>36495</v>
      </c>
      <c r="B2505">
        <v>23.41</v>
      </c>
      <c r="C2505">
        <v>23.41</v>
      </c>
      <c r="D2505">
        <v>22.23</v>
      </c>
      <c r="E2505">
        <v>22.23</v>
      </c>
    </row>
    <row r="2506" spans="1:5" x14ac:dyDescent="0.25">
      <c r="A2506" s="7">
        <v>36496</v>
      </c>
      <c r="B2506">
        <v>21.69</v>
      </c>
      <c r="C2506">
        <v>22.29</v>
      </c>
      <c r="D2506">
        <v>21.67</v>
      </c>
      <c r="E2506">
        <v>21.77</v>
      </c>
    </row>
    <row r="2507" spans="1:5" x14ac:dyDescent="0.25">
      <c r="A2507" s="7">
        <v>36497</v>
      </c>
      <c r="B2507">
        <v>19.739999999999998</v>
      </c>
      <c r="C2507">
        <v>19.82</v>
      </c>
      <c r="D2507">
        <v>18.690000000000001</v>
      </c>
      <c r="E2507">
        <v>19.32</v>
      </c>
    </row>
    <row r="2508" spans="1:5" x14ac:dyDescent="0.25">
      <c r="A2508" s="7">
        <v>36500</v>
      </c>
      <c r="B2508">
        <v>21.12</v>
      </c>
      <c r="C2508">
        <v>21.47</v>
      </c>
      <c r="D2508">
        <v>20.21</v>
      </c>
      <c r="E2508">
        <v>20.58</v>
      </c>
    </row>
    <row r="2509" spans="1:5" x14ac:dyDescent="0.25">
      <c r="A2509" s="7">
        <v>36501</v>
      </c>
      <c r="B2509">
        <v>20.93</v>
      </c>
      <c r="C2509">
        <v>21.55</v>
      </c>
      <c r="D2509">
        <v>20.8</v>
      </c>
      <c r="E2509">
        <v>21.09</v>
      </c>
    </row>
    <row r="2510" spans="1:5" x14ac:dyDescent="0.25">
      <c r="A2510" s="7">
        <v>36502</v>
      </c>
      <c r="B2510">
        <v>21.21</v>
      </c>
      <c r="C2510">
        <v>21.33</v>
      </c>
      <c r="D2510">
        <v>20.62</v>
      </c>
      <c r="E2510">
        <v>21.25</v>
      </c>
    </row>
    <row r="2511" spans="1:5" x14ac:dyDescent="0.25">
      <c r="A2511" s="7">
        <v>36503</v>
      </c>
      <c r="B2511">
        <v>20.8</v>
      </c>
      <c r="C2511">
        <v>22.31</v>
      </c>
      <c r="D2511">
        <v>20.72</v>
      </c>
      <c r="E2511">
        <v>21.19</v>
      </c>
    </row>
    <row r="2512" spans="1:5" x14ac:dyDescent="0.25">
      <c r="A2512" s="7">
        <v>36504</v>
      </c>
      <c r="B2512">
        <v>21.61</v>
      </c>
      <c r="C2512">
        <v>22.15</v>
      </c>
      <c r="D2512">
        <v>21.03</v>
      </c>
      <c r="E2512">
        <v>21.48</v>
      </c>
    </row>
    <row r="2513" spans="1:5" x14ac:dyDescent="0.25">
      <c r="A2513" s="7">
        <v>36507</v>
      </c>
      <c r="B2513">
        <v>21.96</v>
      </c>
      <c r="C2513">
        <v>22.48</v>
      </c>
      <c r="D2513">
        <v>21.57</v>
      </c>
      <c r="E2513">
        <v>21.72</v>
      </c>
    </row>
    <row r="2514" spans="1:5" x14ac:dyDescent="0.25">
      <c r="A2514" s="7">
        <v>36508</v>
      </c>
      <c r="B2514">
        <v>22.25</v>
      </c>
      <c r="C2514">
        <v>23.25</v>
      </c>
      <c r="D2514">
        <v>22.05</v>
      </c>
      <c r="E2514">
        <v>23.06</v>
      </c>
    </row>
    <row r="2515" spans="1:5" x14ac:dyDescent="0.25">
      <c r="A2515" s="7">
        <v>36509</v>
      </c>
      <c r="B2515">
        <v>23.25</v>
      </c>
      <c r="C2515">
        <v>23.77</v>
      </c>
      <c r="D2515">
        <v>21.83</v>
      </c>
      <c r="E2515">
        <v>22.03</v>
      </c>
    </row>
    <row r="2516" spans="1:5" x14ac:dyDescent="0.25">
      <c r="A2516" s="7">
        <v>36510</v>
      </c>
      <c r="B2516">
        <v>21.36</v>
      </c>
      <c r="C2516">
        <v>22.95</v>
      </c>
      <c r="D2516">
        <v>21.14</v>
      </c>
      <c r="E2516">
        <v>21.91</v>
      </c>
    </row>
    <row r="2517" spans="1:5" x14ac:dyDescent="0.25">
      <c r="A2517" s="7">
        <v>36511</v>
      </c>
      <c r="B2517">
        <v>21.39</v>
      </c>
      <c r="C2517">
        <v>21.46</v>
      </c>
      <c r="D2517">
        <v>20.84</v>
      </c>
      <c r="E2517">
        <v>21.35</v>
      </c>
    </row>
    <row r="2518" spans="1:5" x14ac:dyDescent="0.25">
      <c r="A2518" s="7">
        <v>36514</v>
      </c>
      <c r="B2518">
        <v>22.18</v>
      </c>
      <c r="C2518">
        <v>24.22</v>
      </c>
      <c r="D2518">
        <v>22.14</v>
      </c>
      <c r="E2518">
        <v>23.78</v>
      </c>
    </row>
    <row r="2519" spans="1:5" x14ac:dyDescent="0.25">
      <c r="A2519" s="7">
        <v>36515</v>
      </c>
      <c r="B2519">
        <v>22.98</v>
      </c>
      <c r="C2519">
        <v>24.02</v>
      </c>
      <c r="D2519">
        <v>22.09</v>
      </c>
      <c r="E2519">
        <v>22.66</v>
      </c>
    </row>
    <row r="2520" spans="1:5" x14ac:dyDescent="0.25">
      <c r="A2520" s="7">
        <v>36516</v>
      </c>
      <c r="B2520">
        <v>22.14</v>
      </c>
      <c r="C2520">
        <v>22.84</v>
      </c>
      <c r="D2520">
        <v>22.14</v>
      </c>
      <c r="E2520">
        <v>22.43</v>
      </c>
    </row>
    <row r="2521" spans="1:5" x14ac:dyDescent="0.25">
      <c r="A2521" s="7">
        <v>36517</v>
      </c>
      <c r="B2521">
        <v>21.59</v>
      </c>
      <c r="C2521">
        <v>21.63</v>
      </c>
      <c r="D2521">
        <v>20.87</v>
      </c>
      <c r="E2521">
        <v>21.12</v>
      </c>
    </row>
    <row r="2522" spans="1:5" x14ac:dyDescent="0.25">
      <c r="A2522" s="7">
        <v>36521</v>
      </c>
      <c r="B2522">
        <v>22.88</v>
      </c>
      <c r="C2522">
        <v>23.34</v>
      </c>
      <c r="D2522">
        <v>22.85</v>
      </c>
      <c r="E2522">
        <v>23.07</v>
      </c>
    </row>
    <row r="2523" spans="1:5" x14ac:dyDescent="0.25">
      <c r="A2523" s="7">
        <v>36522</v>
      </c>
      <c r="B2523">
        <v>23.61</v>
      </c>
      <c r="C2523">
        <v>23.69</v>
      </c>
      <c r="D2523">
        <v>22.86</v>
      </c>
      <c r="E2523">
        <v>22.97</v>
      </c>
    </row>
    <row r="2524" spans="1:5" x14ac:dyDescent="0.25">
      <c r="A2524" s="7">
        <v>36523</v>
      </c>
      <c r="B2524">
        <v>23.08</v>
      </c>
      <c r="C2524">
        <v>23.37</v>
      </c>
      <c r="D2524">
        <v>22.8</v>
      </c>
      <c r="E2524">
        <v>23.09</v>
      </c>
    </row>
    <row r="2525" spans="1:5" x14ac:dyDescent="0.25">
      <c r="A2525" s="7">
        <v>36524</v>
      </c>
      <c r="B2525">
        <v>23.51</v>
      </c>
      <c r="C2525">
        <v>25.17</v>
      </c>
      <c r="D2525">
        <v>23.15</v>
      </c>
      <c r="E2525">
        <v>24.76</v>
      </c>
    </row>
    <row r="2526" spans="1:5" x14ac:dyDescent="0.25">
      <c r="A2526" s="7">
        <v>36528</v>
      </c>
      <c r="B2526">
        <v>24.36</v>
      </c>
      <c r="C2526">
        <v>26.15</v>
      </c>
      <c r="D2526">
        <v>23.98</v>
      </c>
      <c r="E2526">
        <v>24.21</v>
      </c>
    </row>
    <row r="2527" spans="1:5" x14ac:dyDescent="0.25">
      <c r="A2527" s="7">
        <v>36529</v>
      </c>
      <c r="B2527">
        <v>24.94</v>
      </c>
      <c r="C2527">
        <v>27.18</v>
      </c>
      <c r="D2527">
        <v>24.8</v>
      </c>
      <c r="E2527">
        <v>27.01</v>
      </c>
    </row>
    <row r="2528" spans="1:5" x14ac:dyDescent="0.25">
      <c r="A2528" s="7">
        <v>36530</v>
      </c>
      <c r="B2528">
        <v>27.98</v>
      </c>
      <c r="C2528">
        <v>29</v>
      </c>
      <c r="D2528">
        <v>25.85</v>
      </c>
      <c r="E2528">
        <v>26.41</v>
      </c>
    </row>
    <row r="2529" spans="1:5" x14ac:dyDescent="0.25">
      <c r="A2529" s="7">
        <v>36531</v>
      </c>
      <c r="B2529">
        <v>26.68</v>
      </c>
      <c r="C2529">
        <v>26.71</v>
      </c>
      <c r="D2529">
        <v>24.7</v>
      </c>
      <c r="E2529">
        <v>25.73</v>
      </c>
    </row>
    <row r="2530" spans="1:5" x14ac:dyDescent="0.25">
      <c r="A2530" s="7">
        <v>36532</v>
      </c>
      <c r="B2530">
        <v>25.14</v>
      </c>
      <c r="C2530">
        <v>25.17</v>
      </c>
      <c r="D2530">
        <v>21.72</v>
      </c>
      <c r="E2530">
        <v>21.72</v>
      </c>
    </row>
    <row r="2531" spans="1:5" x14ac:dyDescent="0.25">
      <c r="A2531" s="7">
        <v>36535</v>
      </c>
      <c r="B2531">
        <v>21.89</v>
      </c>
      <c r="C2531">
        <v>22.49</v>
      </c>
      <c r="D2531">
        <v>21.36</v>
      </c>
      <c r="E2531">
        <v>21.71</v>
      </c>
    </row>
    <row r="2532" spans="1:5" x14ac:dyDescent="0.25">
      <c r="A2532" s="7">
        <v>36536</v>
      </c>
      <c r="B2532">
        <v>21.98</v>
      </c>
      <c r="C2532">
        <v>22.63</v>
      </c>
      <c r="D2532">
        <v>21.69</v>
      </c>
      <c r="E2532">
        <v>22.5</v>
      </c>
    </row>
    <row r="2533" spans="1:5" x14ac:dyDescent="0.25">
      <c r="A2533" s="7">
        <v>36537</v>
      </c>
      <c r="B2533">
        <v>23.05</v>
      </c>
      <c r="C2533">
        <v>23.49</v>
      </c>
      <c r="D2533">
        <v>22.41</v>
      </c>
      <c r="E2533">
        <v>22.84</v>
      </c>
    </row>
    <row r="2534" spans="1:5" x14ac:dyDescent="0.25">
      <c r="A2534" s="7">
        <v>36538</v>
      </c>
      <c r="B2534">
        <v>22.73</v>
      </c>
      <c r="C2534">
        <v>23.1</v>
      </c>
      <c r="D2534">
        <v>21.32</v>
      </c>
      <c r="E2534">
        <v>21.71</v>
      </c>
    </row>
    <row r="2535" spans="1:5" x14ac:dyDescent="0.25">
      <c r="A2535" s="7">
        <v>36539</v>
      </c>
      <c r="B2535">
        <v>19.829999999999998</v>
      </c>
      <c r="C2535">
        <v>20.149999999999999</v>
      </c>
      <c r="D2535">
        <v>19.510000000000002</v>
      </c>
      <c r="E2535">
        <v>19.66</v>
      </c>
    </row>
    <row r="2536" spans="1:5" x14ac:dyDescent="0.25">
      <c r="A2536" s="7">
        <v>36543</v>
      </c>
      <c r="B2536">
        <v>21.39</v>
      </c>
      <c r="C2536">
        <v>21.63</v>
      </c>
      <c r="D2536">
        <v>20.97</v>
      </c>
      <c r="E2536">
        <v>21.5</v>
      </c>
    </row>
    <row r="2537" spans="1:5" x14ac:dyDescent="0.25">
      <c r="A2537" s="7">
        <v>36544</v>
      </c>
      <c r="B2537">
        <v>22.15</v>
      </c>
      <c r="C2537">
        <v>22.16</v>
      </c>
      <c r="D2537">
        <v>21.44</v>
      </c>
      <c r="E2537">
        <v>21.72</v>
      </c>
    </row>
    <row r="2538" spans="1:5" x14ac:dyDescent="0.25">
      <c r="A2538" s="7">
        <v>36545</v>
      </c>
      <c r="B2538">
        <v>21.31</v>
      </c>
      <c r="C2538">
        <v>22.6</v>
      </c>
      <c r="D2538">
        <v>21.18</v>
      </c>
      <c r="E2538">
        <v>21.75</v>
      </c>
    </row>
    <row r="2539" spans="1:5" x14ac:dyDescent="0.25">
      <c r="A2539" s="7">
        <v>36546</v>
      </c>
      <c r="B2539">
        <v>21.55</v>
      </c>
      <c r="C2539">
        <v>21.91</v>
      </c>
      <c r="D2539">
        <v>20.5</v>
      </c>
      <c r="E2539">
        <v>20.82</v>
      </c>
    </row>
    <row r="2540" spans="1:5" x14ac:dyDescent="0.25">
      <c r="A2540" s="7">
        <v>36549</v>
      </c>
      <c r="B2540">
        <v>21.43</v>
      </c>
      <c r="C2540">
        <v>24.44</v>
      </c>
      <c r="D2540">
        <v>21.43</v>
      </c>
      <c r="E2540">
        <v>24.07</v>
      </c>
    </row>
    <row r="2541" spans="1:5" x14ac:dyDescent="0.25">
      <c r="A2541" s="7">
        <v>36550</v>
      </c>
      <c r="B2541">
        <v>23.79</v>
      </c>
      <c r="C2541">
        <v>24.28</v>
      </c>
      <c r="D2541">
        <v>22.87</v>
      </c>
      <c r="E2541">
        <v>23.02</v>
      </c>
    </row>
    <row r="2542" spans="1:5" x14ac:dyDescent="0.25">
      <c r="A2542" s="7">
        <v>36551</v>
      </c>
      <c r="B2542">
        <v>22.91</v>
      </c>
      <c r="C2542">
        <v>23.19</v>
      </c>
      <c r="D2542">
        <v>22.45</v>
      </c>
      <c r="E2542">
        <v>23.03</v>
      </c>
    </row>
    <row r="2543" spans="1:5" x14ac:dyDescent="0.25">
      <c r="A2543" s="7">
        <v>36552</v>
      </c>
      <c r="B2543">
        <v>22.37</v>
      </c>
      <c r="C2543">
        <v>24.39</v>
      </c>
      <c r="D2543">
        <v>22.03</v>
      </c>
      <c r="E2543">
        <v>23.54</v>
      </c>
    </row>
    <row r="2544" spans="1:5" x14ac:dyDescent="0.25">
      <c r="A2544" s="7">
        <v>36553</v>
      </c>
      <c r="B2544">
        <v>23.75</v>
      </c>
      <c r="C2544">
        <v>26.54</v>
      </c>
      <c r="D2544">
        <v>23.17</v>
      </c>
      <c r="E2544">
        <v>26.14</v>
      </c>
    </row>
    <row r="2545" spans="1:5" x14ac:dyDescent="0.25">
      <c r="A2545" s="7">
        <v>36556</v>
      </c>
      <c r="B2545">
        <v>26.78</v>
      </c>
      <c r="C2545">
        <v>27.43</v>
      </c>
      <c r="D2545">
        <v>24.94</v>
      </c>
      <c r="E2545">
        <v>24.95</v>
      </c>
    </row>
    <row r="2546" spans="1:5" x14ac:dyDescent="0.25">
      <c r="A2546" s="7">
        <v>36557</v>
      </c>
      <c r="B2546">
        <v>24.43</v>
      </c>
      <c r="C2546">
        <v>24.74</v>
      </c>
      <c r="D2546">
        <v>23.29</v>
      </c>
      <c r="E2546">
        <v>23.45</v>
      </c>
    </row>
    <row r="2547" spans="1:5" x14ac:dyDescent="0.25">
      <c r="A2547" s="7">
        <v>36558</v>
      </c>
      <c r="B2547">
        <v>23.02</v>
      </c>
      <c r="C2547">
        <v>24.74</v>
      </c>
      <c r="D2547">
        <v>22.62</v>
      </c>
      <c r="E2547">
        <v>23.12</v>
      </c>
    </row>
    <row r="2548" spans="1:5" x14ac:dyDescent="0.25">
      <c r="A2548" s="7">
        <v>36559</v>
      </c>
      <c r="B2548">
        <v>22.72</v>
      </c>
      <c r="C2548">
        <v>23.73</v>
      </c>
      <c r="D2548">
        <v>21.93</v>
      </c>
      <c r="E2548">
        <v>22.01</v>
      </c>
    </row>
    <row r="2549" spans="1:5" x14ac:dyDescent="0.25">
      <c r="A2549" s="7">
        <v>36560</v>
      </c>
      <c r="B2549">
        <v>20.77</v>
      </c>
      <c r="C2549">
        <v>21.77</v>
      </c>
      <c r="D2549">
        <v>20.69</v>
      </c>
      <c r="E2549">
        <v>21.54</v>
      </c>
    </row>
    <row r="2550" spans="1:5" x14ac:dyDescent="0.25">
      <c r="A2550" s="7">
        <v>36563</v>
      </c>
      <c r="B2550">
        <v>22.97</v>
      </c>
      <c r="C2550">
        <v>23.27</v>
      </c>
      <c r="D2550">
        <v>22.79</v>
      </c>
      <c r="E2550">
        <v>22.79</v>
      </c>
    </row>
    <row r="2551" spans="1:5" x14ac:dyDescent="0.25">
      <c r="A2551" s="7">
        <v>36564</v>
      </c>
      <c r="B2551">
        <v>21.68</v>
      </c>
      <c r="C2551">
        <v>22.08</v>
      </c>
      <c r="D2551">
        <v>21.17</v>
      </c>
      <c r="E2551">
        <v>21.25</v>
      </c>
    </row>
    <row r="2552" spans="1:5" x14ac:dyDescent="0.25">
      <c r="A2552" s="7">
        <v>36565</v>
      </c>
      <c r="B2552">
        <v>21.54</v>
      </c>
      <c r="C2552">
        <v>22.9</v>
      </c>
      <c r="D2552">
        <v>21.29</v>
      </c>
      <c r="E2552">
        <v>22.9</v>
      </c>
    </row>
    <row r="2553" spans="1:5" x14ac:dyDescent="0.25">
      <c r="A2553" s="7">
        <v>36566</v>
      </c>
      <c r="B2553">
        <v>23.36</v>
      </c>
      <c r="C2553">
        <v>23.55</v>
      </c>
      <c r="D2553">
        <v>22.75</v>
      </c>
      <c r="E2553">
        <v>23.07</v>
      </c>
    </row>
    <row r="2554" spans="1:5" x14ac:dyDescent="0.25">
      <c r="A2554" s="7">
        <v>36567</v>
      </c>
      <c r="B2554">
        <v>22.94</v>
      </c>
      <c r="C2554">
        <v>24.8</v>
      </c>
      <c r="D2554">
        <v>22.82</v>
      </c>
      <c r="E2554">
        <v>24.42</v>
      </c>
    </row>
    <row r="2555" spans="1:5" x14ac:dyDescent="0.25">
      <c r="A2555" s="7">
        <v>36570</v>
      </c>
      <c r="B2555">
        <v>24.67</v>
      </c>
      <c r="C2555">
        <v>24.89</v>
      </c>
      <c r="D2555">
        <v>24.27</v>
      </c>
      <c r="E2555">
        <v>24.38</v>
      </c>
    </row>
    <row r="2556" spans="1:5" x14ac:dyDescent="0.25">
      <c r="A2556" s="7">
        <v>36571</v>
      </c>
      <c r="B2556">
        <v>24.08</v>
      </c>
      <c r="C2556">
        <v>24.75</v>
      </c>
      <c r="D2556">
        <v>22.84</v>
      </c>
      <c r="E2556">
        <v>22.92</v>
      </c>
    </row>
    <row r="2557" spans="1:5" x14ac:dyDescent="0.25">
      <c r="A2557" s="7">
        <v>36572</v>
      </c>
      <c r="B2557">
        <v>23.2</v>
      </c>
      <c r="C2557">
        <v>23.83</v>
      </c>
      <c r="D2557">
        <v>22.74</v>
      </c>
      <c r="E2557">
        <v>23.51</v>
      </c>
    </row>
    <row r="2558" spans="1:5" x14ac:dyDescent="0.25">
      <c r="A2558" s="7">
        <v>36573</v>
      </c>
      <c r="B2558">
        <v>22.9</v>
      </c>
      <c r="C2558">
        <v>23.48</v>
      </c>
      <c r="D2558">
        <v>22.63</v>
      </c>
      <c r="E2558">
        <v>23.17</v>
      </c>
    </row>
    <row r="2559" spans="1:5" x14ac:dyDescent="0.25">
      <c r="A2559" s="7">
        <v>36574</v>
      </c>
      <c r="B2559">
        <v>23.37</v>
      </c>
      <c r="C2559">
        <v>26.37</v>
      </c>
      <c r="D2559">
        <v>23.37</v>
      </c>
      <c r="E2559">
        <v>26</v>
      </c>
    </row>
    <row r="2560" spans="1:5" x14ac:dyDescent="0.25">
      <c r="A2560" s="7">
        <v>36578</v>
      </c>
      <c r="B2560">
        <v>25.91</v>
      </c>
      <c r="C2560">
        <v>28.12</v>
      </c>
      <c r="D2560">
        <v>25.47</v>
      </c>
      <c r="E2560">
        <v>25.86</v>
      </c>
    </row>
    <row r="2561" spans="1:5" x14ac:dyDescent="0.25">
      <c r="A2561" s="7">
        <v>36579</v>
      </c>
      <c r="B2561">
        <v>25.2</v>
      </c>
      <c r="C2561">
        <v>25.37</v>
      </c>
      <c r="D2561">
        <v>23.56</v>
      </c>
      <c r="E2561">
        <v>23.89</v>
      </c>
    </row>
    <row r="2562" spans="1:5" x14ac:dyDescent="0.25">
      <c r="A2562" s="7">
        <v>36580</v>
      </c>
      <c r="B2562">
        <v>24.18</v>
      </c>
      <c r="C2562">
        <v>25.94</v>
      </c>
      <c r="D2562">
        <v>24.15</v>
      </c>
      <c r="E2562">
        <v>24.38</v>
      </c>
    </row>
    <row r="2563" spans="1:5" x14ac:dyDescent="0.25">
      <c r="A2563" s="7">
        <v>36581</v>
      </c>
      <c r="B2563">
        <v>24.13</v>
      </c>
      <c r="C2563">
        <v>25.37</v>
      </c>
      <c r="D2563">
        <v>23.58</v>
      </c>
      <c r="E2563">
        <v>25.2</v>
      </c>
    </row>
    <row r="2564" spans="1:5" x14ac:dyDescent="0.25">
      <c r="A2564" s="7">
        <v>36584</v>
      </c>
      <c r="B2564">
        <v>25.9</v>
      </c>
      <c r="C2564">
        <v>26.19</v>
      </c>
      <c r="D2564">
        <v>24.09</v>
      </c>
      <c r="E2564">
        <v>24.68</v>
      </c>
    </row>
    <row r="2565" spans="1:5" x14ac:dyDescent="0.25">
      <c r="A2565" s="7">
        <v>36585</v>
      </c>
      <c r="B2565">
        <v>23.76</v>
      </c>
      <c r="C2565">
        <v>23.88</v>
      </c>
      <c r="D2565">
        <v>23.24</v>
      </c>
      <c r="E2565">
        <v>23.37</v>
      </c>
    </row>
    <row r="2566" spans="1:5" x14ac:dyDescent="0.25">
      <c r="A2566" s="7">
        <v>36586</v>
      </c>
      <c r="B2566">
        <v>22.65</v>
      </c>
      <c r="C2566">
        <v>22.72</v>
      </c>
      <c r="D2566">
        <v>21.41</v>
      </c>
      <c r="E2566">
        <v>21.64</v>
      </c>
    </row>
    <row r="2567" spans="1:5" x14ac:dyDescent="0.25">
      <c r="A2567" s="7">
        <v>36587</v>
      </c>
      <c r="B2567">
        <v>21.62</v>
      </c>
      <c r="C2567">
        <v>22.1</v>
      </c>
      <c r="D2567">
        <v>20.93</v>
      </c>
      <c r="E2567">
        <v>21.06</v>
      </c>
    </row>
    <row r="2568" spans="1:5" x14ac:dyDescent="0.25">
      <c r="A2568" s="7">
        <v>36588</v>
      </c>
      <c r="B2568">
        <v>19.98</v>
      </c>
      <c r="C2568">
        <v>20.04</v>
      </c>
      <c r="D2568">
        <v>19.190000000000001</v>
      </c>
      <c r="E2568">
        <v>19.21</v>
      </c>
    </row>
    <row r="2569" spans="1:5" x14ac:dyDescent="0.25">
      <c r="A2569" s="7">
        <v>36591</v>
      </c>
      <c r="B2569">
        <v>20.38</v>
      </c>
      <c r="C2569">
        <v>21.74</v>
      </c>
      <c r="D2569">
        <v>20.329999999999998</v>
      </c>
      <c r="E2569">
        <v>21.5</v>
      </c>
    </row>
    <row r="2570" spans="1:5" x14ac:dyDescent="0.25">
      <c r="A2570" s="7">
        <v>36592</v>
      </c>
      <c r="B2570">
        <v>22.24</v>
      </c>
      <c r="C2570">
        <v>24.49</v>
      </c>
      <c r="D2570">
        <v>22.24</v>
      </c>
      <c r="E2570">
        <v>24.31</v>
      </c>
    </row>
    <row r="2571" spans="1:5" x14ac:dyDescent="0.25">
      <c r="A2571" s="7">
        <v>36593</v>
      </c>
      <c r="B2571">
        <v>24.57</v>
      </c>
      <c r="C2571">
        <v>25.2</v>
      </c>
      <c r="D2571">
        <v>23.48</v>
      </c>
      <c r="E2571">
        <v>23.82</v>
      </c>
    </row>
    <row r="2572" spans="1:5" x14ac:dyDescent="0.25">
      <c r="A2572" s="7">
        <v>36594</v>
      </c>
      <c r="B2572">
        <v>24.18</v>
      </c>
      <c r="C2572">
        <v>24.18</v>
      </c>
      <c r="D2572">
        <v>22.2</v>
      </c>
      <c r="E2572">
        <v>22.21</v>
      </c>
    </row>
    <row r="2573" spans="1:5" x14ac:dyDescent="0.25">
      <c r="A2573" s="7">
        <v>36595</v>
      </c>
      <c r="B2573">
        <v>20.89</v>
      </c>
      <c r="C2573">
        <v>21.69</v>
      </c>
      <c r="D2573">
        <v>20.84</v>
      </c>
      <c r="E2573">
        <v>21.24</v>
      </c>
    </row>
    <row r="2574" spans="1:5" x14ac:dyDescent="0.25">
      <c r="A2574" s="7">
        <v>36598</v>
      </c>
      <c r="B2574">
        <v>23.03</v>
      </c>
      <c r="C2574">
        <v>23.26</v>
      </c>
      <c r="D2574">
        <v>21.99</v>
      </c>
      <c r="E2574">
        <v>22.85</v>
      </c>
    </row>
    <row r="2575" spans="1:5" x14ac:dyDescent="0.25">
      <c r="A2575" s="7">
        <v>36599</v>
      </c>
      <c r="B2575">
        <v>22.75</v>
      </c>
      <c r="C2575">
        <v>24.41</v>
      </c>
      <c r="D2575">
        <v>22.33</v>
      </c>
      <c r="E2575">
        <v>24.41</v>
      </c>
    </row>
    <row r="2576" spans="1:5" x14ac:dyDescent="0.25">
      <c r="A2576" s="7">
        <v>36600</v>
      </c>
      <c r="B2576">
        <v>24.66</v>
      </c>
      <c r="C2576">
        <v>24.76</v>
      </c>
      <c r="D2576">
        <v>21.98</v>
      </c>
      <c r="E2576">
        <v>22.34</v>
      </c>
    </row>
    <row r="2577" spans="1:5" x14ac:dyDescent="0.25">
      <c r="A2577" s="7">
        <v>36601</v>
      </c>
      <c r="B2577">
        <v>21.65</v>
      </c>
      <c r="C2577">
        <v>21.92</v>
      </c>
      <c r="D2577">
        <v>20.49</v>
      </c>
      <c r="E2577">
        <v>20.77</v>
      </c>
    </row>
    <row r="2578" spans="1:5" x14ac:dyDescent="0.25">
      <c r="A2578" s="7">
        <v>36602</v>
      </c>
      <c r="B2578">
        <v>21.26</v>
      </c>
      <c r="C2578">
        <v>22.56</v>
      </c>
      <c r="D2578">
        <v>21.07</v>
      </c>
      <c r="E2578">
        <v>22.37</v>
      </c>
    </row>
    <row r="2579" spans="1:5" x14ac:dyDescent="0.25">
      <c r="A2579" s="7">
        <v>36605</v>
      </c>
      <c r="B2579">
        <v>22.31</v>
      </c>
      <c r="C2579">
        <v>23.26</v>
      </c>
      <c r="D2579">
        <v>22.28</v>
      </c>
      <c r="E2579">
        <v>22.96</v>
      </c>
    </row>
    <row r="2580" spans="1:5" x14ac:dyDescent="0.25">
      <c r="A2580" s="7">
        <v>36606</v>
      </c>
      <c r="B2580">
        <v>23.45</v>
      </c>
      <c r="C2580">
        <v>23.45</v>
      </c>
      <c r="D2580">
        <v>21.27</v>
      </c>
      <c r="E2580">
        <v>21.7</v>
      </c>
    </row>
    <row r="2581" spans="1:5" x14ac:dyDescent="0.25">
      <c r="A2581" s="7">
        <v>36607</v>
      </c>
      <c r="B2581">
        <v>21.91</v>
      </c>
      <c r="C2581">
        <v>22.02</v>
      </c>
      <c r="D2581">
        <v>21.22</v>
      </c>
      <c r="E2581">
        <v>21.49</v>
      </c>
    </row>
    <row r="2582" spans="1:5" x14ac:dyDescent="0.25">
      <c r="A2582" s="7">
        <v>36608</v>
      </c>
      <c r="B2582">
        <v>21.82</v>
      </c>
      <c r="C2582">
        <v>22.42</v>
      </c>
      <c r="D2582">
        <v>21.1</v>
      </c>
      <c r="E2582">
        <v>22.26</v>
      </c>
    </row>
    <row r="2583" spans="1:5" x14ac:dyDescent="0.25">
      <c r="A2583" s="7">
        <v>36609</v>
      </c>
      <c r="B2583">
        <v>22.45</v>
      </c>
      <c r="C2583">
        <v>23.96</v>
      </c>
      <c r="D2583">
        <v>22.12</v>
      </c>
      <c r="E2583">
        <v>23.31</v>
      </c>
    </row>
    <row r="2584" spans="1:5" x14ac:dyDescent="0.25">
      <c r="A2584" s="7">
        <v>36612</v>
      </c>
      <c r="B2584">
        <v>24.35</v>
      </c>
      <c r="C2584">
        <v>24.8</v>
      </c>
      <c r="D2584">
        <v>24.1</v>
      </c>
      <c r="E2584">
        <v>24.53</v>
      </c>
    </row>
    <row r="2585" spans="1:5" x14ac:dyDescent="0.25">
      <c r="A2585" s="7">
        <v>36613</v>
      </c>
      <c r="B2585">
        <v>24.99</v>
      </c>
      <c r="C2585">
        <v>25.2</v>
      </c>
      <c r="D2585">
        <v>24.47</v>
      </c>
      <c r="E2585">
        <v>24.86</v>
      </c>
    </row>
    <row r="2586" spans="1:5" x14ac:dyDescent="0.25">
      <c r="A2586" s="7">
        <v>36614</v>
      </c>
      <c r="B2586">
        <v>24.37</v>
      </c>
      <c r="C2586">
        <v>25.02</v>
      </c>
      <c r="D2586">
        <v>23.79</v>
      </c>
      <c r="E2586">
        <v>24.1</v>
      </c>
    </row>
    <row r="2587" spans="1:5" x14ac:dyDescent="0.25">
      <c r="A2587" s="7">
        <v>36615</v>
      </c>
      <c r="B2587">
        <v>23.95</v>
      </c>
      <c r="C2587">
        <v>25.87</v>
      </c>
      <c r="D2587">
        <v>23.79</v>
      </c>
      <c r="E2587">
        <v>25.47</v>
      </c>
    </row>
    <row r="2588" spans="1:5" x14ac:dyDescent="0.25">
      <c r="A2588" s="7">
        <v>36616</v>
      </c>
      <c r="B2588">
        <v>24.78</v>
      </c>
      <c r="C2588">
        <v>24.97</v>
      </c>
      <c r="D2588">
        <v>23.44</v>
      </c>
      <c r="E2588">
        <v>24.11</v>
      </c>
    </row>
    <row r="2589" spans="1:5" x14ac:dyDescent="0.25">
      <c r="A2589" s="7">
        <v>36619</v>
      </c>
      <c r="B2589">
        <v>24.99</v>
      </c>
      <c r="C2589">
        <v>25.86</v>
      </c>
      <c r="D2589">
        <v>24.03</v>
      </c>
      <c r="E2589">
        <v>24.03</v>
      </c>
    </row>
    <row r="2590" spans="1:5" x14ac:dyDescent="0.25">
      <c r="A2590" s="7">
        <v>36620</v>
      </c>
      <c r="B2590">
        <v>23.5</v>
      </c>
      <c r="C2590">
        <v>31.16</v>
      </c>
      <c r="D2590">
        <v>23.25</v>
      </c>
      <c r="E2590">
        <v>27.12</v>
      </c>
    </row>
    <row r="2591" spans="1:5" x14ac:dyDescent="0.25">
      <c r="A2591" s="7">
        <v>36621</v>
      </c>
      <c r="B2591">
        <v>28.56</v>
      </c>
      <c r="C2591">
        <v>30.01</v>
      </c>
      <c r="D2591">
        <v>27.77</v>
      </c>
      <c r="E2591">
        <v>28.41</v>
      </c>
    </row>
    <row r="2592" spans="1:5" x14ac:dyDescent="0.25">
      <c r="A2592" s="7">
        <v>36622</v>
      </c>
      <c r="B2592">
        <v>27.71</v>
      </c>
      <c r="C2592">
        <v>27.83</v>
      </c>
      <c r="D2592">
        <v>27.05</v>
      </c>
      <c r="E2592">
        <v>27.15</v>
      </c>
    </row>
    <row r="2593" spans="1:5" x14ac:dyDescent="0.25">
      <c r="A2593" s="7">
        <v>36623</v>
      </c>
      <c r="B2593">
        <v>25.64</v>
      </c>
      <c r="C2593">
        <v>25.64</v>
      </c>
      <c r="D2593">
        <v>23.58</v>
      </c>
      <c r="E2593">
        <v>24.39</v>
      </c>
    </row>
    <row r="2594" spans="1:5" x14ac:dyDescent="0.25">
      <c r="A2594" s="7">
        <v>36626</v>
      </c>
      <c r="B2594">
        <v>25.44</v>
      </c>
      <c r="C2594">
        <v>26.04</v>
      </c>
      <c r="D2594">
        <v>24.97</v>
      </c>
      <c r="E2594">
        <v>25.99</v>
      </c>
    </row>
    <row r="2595" spans="1:5" x14ac:dyDescent="0.25">
      <c r="A2595" s="7">
        <v>36627</v>
      </c>
      <c r="B2595">
        <v>27.67</v>
      </c>
      <c r="C2595">
        <v>28.08</v>
      </c>
      <c r="D2595">
        <v>26.64</v>
      </c>
      <c r="E2595">
        <v>27.25</v>
      </c>
    </row>
    <row r="2596" spans="1:5" x14ac:dyDescent="0.25">
      <c r="A2596" s="7">
        <v>36628</v>
      </c>
      <c r="B2596">
        <v>27.19</v>
      </c>
      <c r="C2596">
        <v>28.98</v>
      </c>
      <c r="D2596">
        <v>27.04</v>
      </c>
      <c r="E2596">
        <v>28.98</v>
      </c>
    </row>
    <row r="2597" spans="1:5" x14ac:dyDescent="0.25">
      <c r="A2597" s="7">
        <v>36629</v>
      </c>
      <c r="B2597">
        <v>28.46</v>
      </c>
      <c r="C2597">
        <v>29.4</v>
      </c>
      <c r="D2597">
        <v>27.78</v>
      </c>
      <c r="E2597">
        <v>29.4</v>
      </c>
    </row>
    <row r="2598" spans="1:5" x14ac:dyDescent="0.25">
      <c r="A2598" s="7">
        <v>36630</v>
      </c>
      <c r="B2598">
        <v>30.09</v>
      </c>
      <c r="C2598">
        <v>33.79</v>
      </c>
      <c r="D2598">
        <v>30.09</v>
      </c>
      <c r="E2598">
        <v>33.49</v>
      </c>
    </row>
    <row r="2599" spans="1:5" x14ac:dyDescent="0.25">
      <c r="A2599" s="7">
        <v>36633</v>
      </c>
      <c r="B2599">
        <v>33.700000000000003</v>
      </c>
      <c r="C2599">
        <v>34.31</v>
      </c>
      <c r="D2599">
        <v>28.47</v>
      </c>
      <c r="E2599">
        <v>28.95</v>
      </c>
    </row>
    <row r="2600" spans="1:5" x14ac:dyDescent="0.25">
      <c r="A2600" s="7">
        <v>36634</v>
      </c>
      <c r="B2600">
        <v>27.93</v>
      </c>
      <c r="C2600">
        <v>28.13</v>
      </c>
      <c r="D2600">
        <v>26.12</v>
      </c>
      <c r="E2600">
        <v>26.12</v>
      </c>
    </row>
    <row r="2601" spans="1:5" x14ac:dyDescent="0.25">
      <c r="A2601" s="7">
        <v>36635</v>
      </c>
      <c r="B2601">
        <v>26.54</v>
      </c>
      <c r="C2601">
        <v>27.23</v>
      </c>
      <c r="D2601">
        <v>26.27</v>
      </c>
      <c r="E2601">
        <v>27.02</v>
      </c>
    </row>
    <row r="2602" spans="1:5" x14ac:dyDescent="0.25">
      <c r="A2602" s="7">
        <v>36636</v>
      </c>
      <c r="B2602">
        <v>26.54</v>
      </c>
      <c r="C2602">
        <v>27.21</v>
      </c>
      <c r="D2602">
        <v>25.77</v>
      </c>
      <c r="E2602">
        <v>25.85</v>
      </c>
    </row>
    <row r="2603" spans="1:5" x14ac:dyDescent="0.25">
      <c r="A2603" s="7">
        <v>36640</v>
      </c>
      <c r="B2603">
        <v>27.79</v>
      </c>
      <c r="C2603">
        <v>28.5</v>
      </c>
      <c r="D2603">
        <v>27.25</v>
      </c>
      <c r="E2603">
        <v>27.37</v>
      </c>
    </row>
    <row r="2604" spans="1:5" x14ac:dyDescent="0.25">
      <c r="A2604" s="7">
        <v>36641</v>
      </c>
      <c r="B2604">
        <v>26.26</v>
      </c>
      <c r="C2604">
        <v>26.45</v>
      </c>
      <c r="D2604">
        <v>25.2</v>
      </c>
      <c r="E2604">
        <v>25.24</v>
      </c>
    </row>
    <row r="2605" spans="1:5" x14ac:dyDescent="0.25">
      <c r="A2605" s="7">
        <v>36642</v>
      </c>
      <c r="B2605">
        <v>25.39</v>
      </c>
      <c r="C2605">
        <v>27.24</v>
      </c>
      <c r="D2605">
        <v>25.27</v>
      </c>
      <c r="E2605">
        <v>26.97</v>
      </c>
    </row>
    <row r="2606" spans="1:5" x14ac:dyDescent="0.25">
      <c r="A2606" s="7">
        <v>36643</v>
      </c>
      <c r="B2606">
        <v>29.43</v>
      </c>
      <c r="C2606">
        <v>29.5</v>
      </c>
      <c r="D2606">
        <v>25.95</v>
      </c>
      <c r="E2606">
        <v>26.19</v>
      </c>
    </row>
    <row r="2607" spans="1:5" x14ac:dyDescent="0.25">
      <c r="A2607" s="7">
        <v>36644</v>
      </c>
      <c r="B2607">
        <v>25.62</v>
      </c>
      <c r="C2607">
        <v>26.8</v>
      </c>
      <c r="D2607">
        <v>25.61</v>
      </c>
      <c r="E2607">
        <v>26.2</v>
      </c>
    </row>
    <row r="2608" spans="1:5" x14ac:dyDescent="0.25">
      <c r="A2608" s="7">
        <v>36647</v>
      </c>
      <c r="B2608">
        <v>26.07</v>
      </c>
      <c r="C2608">
        <v>26.44</v>
      </c>
      <c r="D2608">
        <v>25.26</v>
      </c>
      <c r="E2608">
        <v>25.88</v>
      </c>
    </row>
    <row r="2609" spans="1:5" x14ac:dyDescent="0.25">
      <c r="A2609" s="7">
        <v>36648</v>
      </c>
      <c r="B2609">
        <v>26.81</v>
      </c>
      <c r="C2609">
        <v>28.5</v>
      </c>
      <c r="D2609">
        <v>26.5</v>
      </c>
      <c r="E2609">
        <v>28.5</v>
      </c>
    </row>
    <row r="2610" spans="1:5" x14ac:dyDescent="0.25">
      <c r="A2610" s="7">
        <v>36649</v>
      </c>
      <c r="B2610">
        <v>30</v>
      </c>
      <c r="C2610">
        <v>32.89</v>
      </c>
      <c r="D2610">
        <v>30</v>
      </c>
      <c r="E2610">
        <v>31.63</v>
      </c>
    </row>
    <row r="2611" spans="1:5" x14ac:dyDescent="0.25">
      <c r="A2611" s="7">
        <v>36650</v>
      </c>
      <c r="B2611">
        <v>31.45</v>
      </c>
      <c r="C2611">
        <v>32.06</v>
      </c>
      <c r="D2611">
        <v>30.56</v>
      </c>
      <c r="E2611">
        <v>30.77</v>
      </c>
    </row>
    <row r="2612" spans="1:5" x14ac:dyDescent="0.25">
      <c r="A2612" s="7">
        <v>36651</v>
      </c>
      <c r="B2612">
        <v>29.49</v>
      </c>
      <c r="C2612">
        <v>29.54</v>
      </c>
      <c r="D2612">
        <v>27.44</v>
      </c>
      <c r="E2612">
        <v>27.53</v>
      </c>
    </row>
    <row r="2613" spans="1:5" x14ac:dyDescent="0.25">
      <c r="A2613" s="7">
        <v>36654</v>
      </c>
      <c r="B2613">
        <v>28.8</v>
      </c>
      <c r="C2613">
        <v>29.05</v>
      </c>
      <c r="D2613">
        <v>28.2</v>
      </c>
      <c r="E2613">
        <v>28.2</v>
      </c>
    </row>
    <row r="2614" spans="1:5" x14ac:dyDescent="0.25">
      <c r="A2614" s="7">
        <v>36655</v>
      </c>
      <c r="B2614">
        <v>28.25</v>
      </c>
      <c r="C2614">
        <v>29.68</v>
      </c>
      <c r="D2614">
        <v>28.16</v>
      </c>
      <c r="E2614">
        <v>28.93</v>
      </c>
    </row>
    <row r="2615" spans="1:5" x14ac:dyDescent="0.25">
      <c r="A2615" s="7">
        <v>36656</v>
      </c>
      <c r="B2615">
        <v>29.68</v>
      </c>
      <c r="C2615">
        <v>30.6</v>
      </c>
      <c r="D2615">
        <v>28.9</v>
      </c>
      <c r="E2615">
        <v>29.87</v>
      </c>
    </row>
    <row r="2616" spans="1:5" x14ac:dyDescent="0.25">
      <c r="A2616" s="7">
        <v>36657</v>
      </c>
      <c r="B2616">
        <v>29.07</v>
      </c>
      <c r="C2616">
        <v>29.12</v>
      </c>
      <c r="D2616">
        <v>27.76</v>
      </c>
      <c r="E2616">
        <v>27.76</v>
      </c>
    </row>
    <row r="2617" spans="1:5" x14ac:dyDescent="0.25">
      <c r="A2617" s="7">
        <v>36658</v>
      </c>
      <c r="B2617">
        <v>26.33</v>
      </c>
      <c r="C2617">
        <v>26.33</v>
      </c>
      <c r="D2617">
        <v>25.61</v>
      </c>
      <c r="E2617">
        <v>26.05</v>
      </c>
    </row>
    <row r="2618" spans="1:5" x14ac:dyDescent="0.25">
      <c r="A2618" s="7">
        <v>36661</v>
      </c>
      <c r="B2618">
        <v>26.47</v>
      </c>
      <c r="C2618">
        <v>26.7</v>
      </c>
      <c r="D2618">
        <v>24.8</v>
      </c>
      <c r="E2618">
        <v>24.86</v>
      </c>
    </row>
    <row r="2619" spans="1:5" x14ac:dyDescent="0.25">
      <c r="A2619" s="7">
        <v>36662</v>
      </c>
      <c r="B2619">
        <v>24.46</v>
      </c>
      <c r="C2619">
        <v>25.15</v>
      </c>
      <c r="D2619">
        <v>24.09</v>
      </c>
      <c r="E2619">
        <v>24.34</v>
      </c>
    </row>
    <row r="2620" spans="1:5" x14ac:dyDescent="0.25">
      <c r="A2620" s="7">
        <v>36663</v>
      </c>
      <c r="B2620">
        <v>24.62</v>
      </c>
      <c r="C2620">
        <v>25.11</v>
      </c>
      <c r="D2620">
        <v>23.74</v>
      </c>
      <c r="E2620">
        <v>23.98</v>
      </c>
    </row>
    <row r="2621" spans="1:5" x14ac:dyDescent="0.25">
      <c r="A2621" s="7">
        <v>36664</v>
      </c>
      <c r="B2621">
        <v>23.42</v>
      </c>
      <c r="C2621">
        <v>24.03</v>
      </c>
      <c r="D2621">
        <v>23.29</v>
      </c>
      <c r="E2621">
        <v>23.96</v>
      </c>
    </row>
    <row r="2622" spans="1:5" x14ac:dyDescent="0.25">
      <c r="A2622" s="7">
        <v>36665</v>
      </c>
      <c r="B2622">
        <v>24.85</v>
      </c>
      <c r="C2622">
        <v>26.15</v>
      </c>
      <c r="D2622">
        <v>24.85</v>
      </c>
      <c r="E2622">
        <v>25.44</v>
      </c>
    </row>
    <row r="2623" spans="1:5" x14ac:dyDescent="0.25">
      <c r="A2623" s="7">
        <v>36668</v>
      </c>
      <c r="B2623">
        <v>26.25</v>
      </c>
      <c r="C2623">
        <v>27.9</v>
      </c>
      <c r="D2623">
        <v>25.98</v>
      </c>
      <c r="E2623">
        <v>26</v>
      </c>
    </row>
    <row r="2624" spans="1:5" x14ac:dyDescent="0.25">
      <c r="A2624" s="7">
        <v>36669</v>
      </c>
      <c r="B2624">
        <v>25.75</v>
      </c>
      <c r="C2624">
        <v>26.12</v>
      </c>
      <c r="D2624">
        <v>24.97</v>
      </c>
      <c r="E2624">
        <v>25.87</v>
      </c>
    </row>
    <row r="2625" spans="1:5" x14ac:dyDescent="0.25">
      <c r="A2625" s="7">
        <v>36670</v>
      </c>
      <c r="B2625">
        <v>25.96</v>
      </c>
      <c r="C2625">
        <v>26.73</v>
      </c>
      <c r="D2625">
        <v>24.19</v>
      </c>
      <c r="E2625">
        <v>24.32</v>
      </c>
    </row>
    <row r="2626" spans="1:5" x14ac:dyDescent="0.25">
      <c r="A2626" s="7">
        <v>36671</v>
      </c>
      <c r="B2626">
        <v>23.87</v>
      </c>
      <c r="C2626">
        <v>25.03</v>
      </c>
      <c r="D2626">
        <v>23.85</v>
      </c>
      <c r="E2626">
        <v>24.58</v>
      </c>
    </row>
    <row r="2627" spans="1:5" x14ac:dyDescent="0.25">
      <c r="A2627" s="7">
        <v>36672</v>
      </c>
      <c r="B2627">
        <v>24.61</v>
      </c>
      <c r="C2627">
        <v>24.91</v>
      </c>
      <c r="D2627">
        <v>24.2</v>
      </c>
      <c r="E2627">
        <v>24.47</v>
      </c>
    </row>
    <row r="2628" spans="1:5" x14ac:dyDescent="0.25">
      <c r="A2628" s="7">
        <v>36676</v>
      </c>
      <c r="B2628">
        <v>24.59</v>
      </c>
      <c r="C2628">
        <v>24.78</v>
      </c>
      <c r="D2628">
        <v>23.6</v>
      </c>
      <c r="E2628">
        <v>23.62</v>
      </c>
    </row>
    <row r="2629" spans="1:5" x14ac:dyDescent="0.25">
      <c r="A2629" s="7">
        <v>36677</v>
      </c>
      <c r="B2629">
        <v>24.09</v>
      </c>
      <c r="C2629">
        <v>24.09</v>
      </c>
      <c r="D2629">
        <v>23.23</v>
      </c>
      <c r="E2629">
        <v>23.65</v>
      </c>
    </row>
    <row r="2630" spans="1:5" x14ac:dyDescent="0.25">
      <c r="A2630" s="7">
        <v>36678</v>
      </c>
      <c r="B2630">
        <v>23.2</v>
      </c>
      <c r="C2630">
        <v>23.21</v>
      </c>
      <c r="D2630">
        <v>22.32</v>
      </c>
      <c r="E2630">
        <v>22.36</v>
      </c>
    </row>
    <row r="2631" spans="1:5" x14ac:dyDescent="0.25">
      <c r="A2631" s="7">
        <v>36679</v>
      </c>
      <c r="B2631">
        <v>21.32</v>
      </c>
      <c r="C2631">
        <v>21.68</v>
      </c>
      <c r="D2631">
        <v>21.3</v>
      </c>
      <c r="E2631">
        <v>21.48</v>
      </c>
    </row>
    <row r="2632" spans="1:5" x14ac:dyDescent="0.25">
      <c r="A2632" s="7">
        <v>36682</v>
      </c>
      <c r="B2632">
        <v>23.06</v>
      </c>
      <c r="C2632">
        <v>23.29</v>
      </c>
      <c r="D2632">
        <v>22.59</v>
      </c>
      <c r="E2632">
        <v>22.71</v>
      </c>
    </row>
    <row r="2633" spans="1:5" x14ac:dyDescent="0.25">
      <c r="A2633" s="7">
        <v>36683</v>
      </c>
      <c r="B2633">
        <v>23.2</v>
      </c>
      <c r="C2633">
        <v>23.24</v>
      </c>
      <c r="D2633">
        <v>22.72</v>
      </c>
      <c r="E2633">
        <v>23.05</v>
      </c>
    </row>
    <row r="2634" spans="1:5" x14ac:dyDescent="0.25">
      <c r="A2634" s="7">
        <v>36684</v>
      </c>
      <c r="B2634">
        <v>23.17</v>
      </c>
      <c r="C2634">
        <v>23.4</v>
      </c>
      <c r="D2634">
        <v>22.34</v>
      </c>
      <c r="E2634">
        <v>22.48</v>
      </c>
    </row>
    <row r="2635" spans="1:5" x14ac:dyDescent="0.25">
      <c r="A2635" s="7">
        <v>36685</v>
      </c>
      <c r="B2635">
        <v>23.36</v>
      </c>
      <c r="C2635">
        <v>23.53</v>
      </c>
      <c r="D2635">
        <v>22.77</v>
      </c>
      <c r="E2635">
        <v>22.77</v>
      </c>
    </row>
    <row r="2636" spans="1:5" x14ac:dyDescent="0.25">
      <c r="A2636" s="7">
        <v>36686</v>
      </c>
      <c r="B2636">
        <v>22.08</v>
      </c>
      <c r="C2636">
        <v>22.49</v>
      </c>
      <c r="D2636">
        <v>21.99</v>
      </c>
      <c r="E2636">
        <v>22.14</v>
      </c>
    </row>
    <row r="2637" spans="1:5" x14ac:dyDescent="0.25">
      <c r="A2637" s="7">
        <v>36689</v>
      </c>
      <c r="B2637">
        <v>22.22</v>
      </c>
      <c r="C2637">
        <v>22.75</v>
      </c>
      <c r="D2637">
        <v>22.13</v>
      </c>
      <c r="E2637">
        <v>22.32</v>
      </c>
    </row>
    <row r="2638" spans="1:5" x14ac:dyDescent="0.25">
      <c r="A2638" s="7">
        <v>36690</v>
      </c>
      <c r="B2638">
        <v>23.28</v>
      </c>
      <c r="C2638">
        <v>23.39</v>
      </c>
      <c r="D2638">
        <v>21.6</v>
      </c>
      <c r="E2638">
        <v>21.67</v>
      </c>
    </row>
    <row r="2639" spans="1:5" x14ac:dyDescent="0.25">
      <c r="A2639" s="7">
        <v>36691</v>
      </c>
      <c r="B2639">
        <v>21.61</v>
      </c>
      <c r="C2639">
        <v>21.74</v>
      </c>
      <c r="D2639">
        <v>21</v>
      </c>
      <c r="E2639">
        <v>21.48</v>
      </c>
    </row>
    <row r="2640" spans="1:5" x14ac:dyDescent="0.25">
      <c r="A2640" s="7">
        <v>36692</v>
      </c>
      <c r="B2640">
        <v>21.42</v>
      </c>
      <c r="C2640">
        <v>21.63</v>
      </c>
      <c r="D2640">
        <v>20.52</v>
      </c>
      <c r="E2640">
        <v>20.68</v>
      </c>
    </row>
    <row r="2641" spans="1:5" x14ac:dyDescent="0.25">
      <c r="A2641" s="7">
        <v>36693</v>
      </c>
      <c r="B2641">
        <v>20.54</v>
      </c>
      <c r="C2641">
        <v>20.9</v>
      </c>
      <c r="D2641">
        <v>20.3</v>
      </c>
      <c r="E2641">
        <v>20.5</v>
      </c>
    </row>
    <row r="2642" spans="1:5" x14ac:dyDescent="0.25">
      <c r="A2642" s="7">
        <v>36696</v>
      </c>
      <c r="B2642">
        <v>21.16</v>
      </c>
      <c r="C2642">
        <v>21.36</v>
      </c>
      <c r="D2642">
        <v>20.34</v>
      </c>
      <c r="E2642">
        <v>20.63</v>
      </c>
    </row>
    <row r="2643" spans="1:5" x14ac:dyDescent="0.25">
      <c r="A2643" s="7">
        <v>36697</v>
      </c>
      <c r="B2643">
        <v>20.81</v>
      </c>
      <c r="C2643">
        <v>21.23</v>
      </c>
      <c r="D2643">
        <v>20.7</v>
      </c>
      <c r="E2643">
        <v>20.88</v>
      </c>
    </row>
    <row r="2644" spans="1:5" x14ac:dyDescent="0.25">
      <c r="A2644" s="7">
        <v>36698</v>
      </c>
      <c r="B2644">
        <v>21.06</v>
      </c>
      <c r="C2644">
        <v>21.25</v>
      </c>
      <c r="D2644">
        <v>20.46</v>
      </c>
      <c r="E2644">
        <v>20.61</v>
      </c>
    </row>
    <row r="2645" spans="1:5" x14ac:dyDescent="0.25">
      <c r="A2645" s="7">
        <v>36699</v>
      </c>
      <c r="B2645">
        <v>21.54</v>
      </c>
      <c r="C2645">
        <v>22.29</v>
      </c>
      <c r="D2645">
        <v>21.43</v>
      </c>
      <c r="E2645">
        <v>22</v>
      </c>
    </row>
    <row r="2646" spans="1:5" x14ac:dyDescent="0.25">
      <c r="A2646" s="7">
        <v>36700</v>
      </c>
      <c r="B2646">
        <v>22.13</v>
      </c>
      <c r="C2646">
        <v>22.82</v>
      </c>
      <c r="D2646">
        <v>22.02</v>
      </c>
      <c r="E2646">
        <v>22.34</v>
      </c>
    </row>
    <row r="2647" spans="1:5" x14ac:dyDescent="0.25">
      <c r="A2647" s="7">
        <v>36703</v>
      </c>
      <c r="B2647">
        <v>24.85</v>
      </c>
      <c r="C2647">
        <v>25.01</v>
      </c>
      <c r="D2647">
        <v>22.45</v>
      </c>
      <c r="E2647">
        <v>22.45</v>
      </c>
    </row>
    <row r="2648" spans="1:5" x14ac:dyDescent="0.25">
      <c r="A2648" s="7">
        <v>36704</v>
      </c>
      <c r="B2648">
        <v>22.1</v>
      </c>
      <c r="C2648">
        <v>22.17</v>
      </c>
      <c r="D2648">
        <v>21.64</v>
      </c>
      <c r="E2648">
        <v>21.8</v>
      </c>
    </row>
    <row r="2649" spans="1:5" x14ac:dyDescent="0.25">
      <c r="A2649" s="7">
        <v>36705</v>
      </c>
      <c r="B2649">
        <v>21.87</v>
      </c>
      <c r="C2649">
        <v>21.87</v>
      </c>
      <c r="D2649">
        <v>19.989999999999998</v>
      </c>
      <c r="E2649">
        <v>20.29</v>
      </c>
    </row>
    <row r="2650" spans="1:5" x14ac:dyDescent="0.25">
      <c r="A2650" s="7">
        <v>36706</v>
      </c>
      <c r="B2650">
        <v>20.76</v>
      </c>
      <c r="C2650">
        <v>21.16</v>
      </c>
      <c r="D2650">
        <v>19.63</v>
      </c>
      <c r="E2650">
        <v>19.7</v>
      </c>
    </row>
    <row r="2651" spans="1:5" x14ac:dyDescent="0.25">
      <c r="A2651" s="7">
        <v>36707</v>
      </c>
      <c r="B2651">
        <v>19.68</v>
      </c>
      <c r="C2651">
        <v>19.78</v>
      </c>
      <c r="D2651">
        <v>19.39</v>
      </c>
      <c r="E2651">
        <v>19.54</v>
      </c>
    </row>
    <row r="2652" spans="1:5" x14ac:dyDescent="0.25">
      <c r="A2652" s="7">
        <v>36710</v>
      </c>
      <c r="B2652">
        <v>20.51</v>
      </c>
      <c r="C2652">
        <v>20.51</v>
      </c>
      <c r="D2652">
        <v>19.829999999999998</v>
      </c>
      <c r="E2652">
        <v>19.829999999999998</v>
      </c>
    </row>
    <row r="2653" spans="1:5" x14ac:dyDescent="0.25">
      <c r="A2653" s="7">
        <v>36712</v>
      </c>
      <c r="B2653">
        <v>20.63</v>
      </c>
      <c r="C2653">
        <v>21.65</v>
      </c>
      <c r="D2653">
        <v>20.56</v>
      </c>
      <c r="E2653">
        <v>21.16</v>
      </c>
    </row>
    <row r="2654" spans="1:5" x14ac:dyDescent="0.25">
      <c r="A2654" s="7">
        <v>36713</v>
      </c>
      <c r="B2654">
        <v>20.77</v>
      </c>
      <c r="C2654">
        <v>21.51</v>
      </c>
      <c r="D2654">
        <v>20.76</v>
      </c>
      <c r="E2654">
        <v>20.94</v>
      </c>
    </row>
    <row r="2655" spans="1:5" x14ac:dyDescent="0.25">
      <c r="A2655" s="7">
        <v>36714</v>
      </c>
      <c r="B2655">
        <v>19.68</v>
      </c>
      <c r="C2655">
        <v>20.25</v>
      </c>
      <c r="D2655">
        <v>19.170000000000002</v>
      </c>
      <c r="E2655">
        <v>19.22</v>
      </c>
    </row>
    <row r="2656" spans="1:5" x14ac:dyDescent="0.25">
      <c r="A2656" s="7">
        <v>36717</v>
      </c>
      <c r="B2656">
        <v>20.2</v>
      </c>
      <c r="C2656">
        <v>20.63</v>
      </c>
      <c r="D2656">
        <v>20.079999999999998</v>
      </c>
      <c r="E2656">
        <v>20.329999999999998</v>
      </c>
    </row>
    <row r="2657" spans="1:5" x14ac:dyDescent="0.25">
      <c r="A2657" s="7">
        <v>36718</v>
      </c>
      <c r="B2657">
        <v>19.64</v>
      </c>
      <c r="C2657">
        <v>20.45</v>
      </c>
      <c r="D2657">
        <v>19.43</v>
      </c>
      <c r="E2657">
        <v>20.11</v>
      </c>
    </row>
    <row r="2658" spans="1:5" x14ac:dyDescent="0.25">
      <c r="A2658" s="7">
        <v>36719</v>
      </c>
      <c r="B2658">
        <v>20.29</v>
      </c>
      <c r="C2658">
        <v>20.3</v>
      </c>
      <c r="D2658">
        <v>19.940000000000001</v>
      </c>
      <c r="E2658">
        <v>20.03</v>
      </c>
    </row>
    <row r="2659" spans="1:5" x14ac:dyDescent="0.25">
      <c r="A2659" s="7">
        <v>36720</v>
      </c>
      <c r="B2659">
        <v>19.899999999999999</v>
      </c>
      <c r="C2659">
        <v>20.170000000000002</v>
      </c>
      <c r="D2659">
        <v>19.760000000000002</v>
      </c>
      <c r="E2659">
        <v>20.03</v>
      </c>
    </row>
    <row r="2660" spans="1:5" x14ac:dyDescent="0.25">
      <c r="A2660" s="7">
        <v>36721</v>
      </c>
      <c r="B2660">
        <v>19.21</v>
      </c>
      <c r="C2660">
        <v>19.59</v>
      </c>
      <c r="D2660">
        <v>19.21</v>
      </c>
      <c r="E2660">
        <v>19.32</v>
      </c>
    </row>
    <row r="2661" spans="1:5" x14ac:dyDescent="0.25">
      <c r="A2661" s="7">
        <v>36724</v>
      </c>
      <c r="B2661">
        <v>20.02</v>
      </c>
      <c r="C2661">
        <v>20.13</v>
      </c>
      <c r="D2661">
        <v>19.13</v>
      </c>
      <c r="E2661">
        <v>19.45</v>
      </c>
    </row>
    <row r="2662" spans="1:5" x14ac:dyDescent="0.25">
      <c r="A2662" s="7">
        <v>36725</v>
      </c>
      <c r="B2662">
        <v>19.7</v>
      </c>
      <c r="C2662">
        <v>19.920000000000002</v>
      </c>
      <c r="D2662">
        <v>19.329999999999998</v>
      </c>
      <c r="E2662">
        <v>19.75</v>
      </c>
    </row>
    <row r="2663" spans="1:5" x14ac:dyDescent="0.25">
      <c r="A2663" s="7">
        <v>36726</v>
      </c>
      <c r="B2663">
        <v>19.28</v>
      </c>
      <c r="C2663">
        <v>19.829999999999998</v>
      </c>
      <c r="D2663">
        <v>19.190000000000001</v>
      </c>
      <c r="E2663">
        <v>19.649999999999999</v>
      </c>
    </row>
    <row r="2664" spans="1:5" x14ac:dyDescent="0.25">
      <c r="A2664" s="7">
        <v>36727</v>
      </c>
      <c r="B2664">
        <v>19.05</v>
      </c>
      <c r="C2664">
        <v>19.190000000000001</v>
      </c>
      <c r="D2664">
        <v>18.87</v>
      </c>
      <c r="E2664">
        <v>18.940000000000001</v>
      </c>
    </row>
    <row r="2665" spans="1:5" x14ac:dyDescent="0.25">
      <c r="A2665" s="7">
        <v>36728</v>
      </c>
      <c r="B2665">
        <v>19.04</v>
      </c>
      <c r="C2665">
        <v>19.39</v>
      </c>
      <c r="D2665">
        <v>18.77</v>
      </c>
      <c r="E2665">
        <v>18.940000000000001</v>
      </c>
    </row>
    <row r="2666" spans="1:5" x14ac:dyDescent="0.25">
      <c r="A2666" s="7">
        <v>36731</v>
      </c>
      <c r="B2666">
        <v>19.350000000000001</v>
      </c>
      <c r="C2666">
        <v>19.989999999999998</v>
      </c>
      <c r="D2666">
        <v>19.170000000000002</v>
      </c>
      <c r="E2666">
        <v>19.920000000000002</v>
      </c>
    </row>
    <row r="2667" spans="1:5" x14ac:dyDescent="0.25">
      <c r="A2667" s="7">
        <v>36732</v>
      </c>
      <c r="B2667">
        <v>19.46</v>
      </c>
      <c r="C2667">
        <v>19.739999999999998</v>
      </c>
      <c r="D2667">
        <v>19.350000000000001</v>
      </c>
      <c r="E2667">
        <v>19.39</v>
      </c>
    </row>
    <row r="2668" spans="1:5" x14ac:dyDescent="0.25">
      <c r="A2668" s="7">
        <v>36733</v>
      </c>
      <c r="B2668">
        <v>19.63</v>
      </c>
      <c r="C2668">
        <v>19.989999999999998</v>
      </c>
      <c r="D2668">
        <v>19.48</v>
      </c>
      <c r="E2668">
        <v>19.670000000000002</v>
      </c>
    </row>
    <row r="2669" spans="1:5" x14ac:dyDescent="0.25">
      <c r="A2669" s="7">
        <v>36734</v>
      </c>
      <c r="B2669">
        <v>19.260000000000002</v>
      </c>
      <c r="C2669">
        <v>20.190000000000001</v>
      </c>
      <c r="D2669">
        <v>19.260000000000002</v>
      </c>
      <c r="E2669">
        <v>19.600000000000001</v>
      </c>
    </row>
    <row r="2670" spans="1:5" x14ac:dyDescent="0.25">
      <c r="A2670" s="7">
        <v>36735</v>
      </c>
      <c r="B2670">
        <v>19.329999999999998</v>
      </c>
      <c r="C2670">
        <v>20.98</v>
      </c>
      <c r="D2670">
        <v>19.329999999999998</v>
      </c>
      <c r="E2670">
        <v>20.84</v>
      </c>
    </row>
    <row r="2671" spans="1:5" x14ac:dyDescent="0.25">
      <c r="A2671" s="7">
        <v>36738</v>
      </c>
      <c r="B2671">
        <v>20.98</v>
      </c>
      <c r="C2671">
        <v>21.17</v>
      </c>
      <c r="D2671">
        <v>20.54</v>
      </c>
      <c r="E2671">
        <v>20.74</v>
      </c>
    </row>
    <row r="2672" spans="1:5" x14ac:dyDescent="0.25">
      <c r="A2672" s="7">
        <v>36739</v>
      </c>
      <c r="B2672">
        <v>20.66</v>
      </c>
      <c r="C2672">
        <v>20.84</v>
      </c>
      <c r="D2672">
        <v>20.27</v>
      </c>
      <c r="E2672">
        <v>20.55</v>
      </c>
    </row>
    <row r="2673" spans="1:5" x14ac:dyDescent="0.25">
      <c r="A2673" s="7">
        <v>36740</v>
      </c>
      <c r="B2673">
        <v>20.2</v>
      </c>
      <c r="C2673">
        <v>20.2</v>
      </c>
      <c r="D2673">
        <v>19.82</v>
      </c>
      <c r="E2673">
        <v>20</v>
      </c>
    </row>
    <row r="2674" spans="1:5" x14ac:dyDescent="0.25">
      <c r="A2674" s="7">
        <v>36741</v>
      </c>
      <c r="B2674">
        <v>20.29</v>
      </c>
      <c r="C2674">
        <v>20.38</v>
      </c>
      <c r="D2674">
        <v>19.66</v>
      </c>
      <c r="E2674">
        <v>19.989999999999998</v>
      </c>
    </row>
    <row r="2675" spans="1:5" x14ac:dyDescent="0.25">
      <c r="A2675" s="7">
        <v>36742</v>
      </c>
      <c r="B2675">
        <v>18.75</v>
      </c>
      <c r="C2675">
        <v>18.97</v>
      </c>
      <c r="D2675">
        <v>18.53</v>
      </c>
      <c r="E2675">
        <v>18.62</v>
      </c>
    </row>
    <row r="2676" spans="1:5" x14ac:dyDescent="0.25">
      <c r="A2676" s="7">
        <v>36745</v>
      </c>
      <c r="B2676">
        <v>19.309999999999999</v>
      </c>
      <c r="C2676">
        <v>19.36</v>
      </c>
      <c r="D2676">
        <v>18.91</v>
      </c>
      <c r="E2676">
        <v>19.03</v>
      </c>
    </row>
    <row r="2677" spans="1:5" x14ac:dyDescent="0.25">
      <c r="A2677" s="7">
        <v>36746</v>
      </c>
      <c r="B2677">
        <v>18.89</v>
      </c>
      <c r="C2677">
        <v>19.07</v>
      </c>
      <c r="D2677">
        <v>18.75</v>
      </c>
      <c r="E2677">
        <v>18.79</v>
      </c>
    </row>
    <row r="2678" spans="1:5" x14ac:dyDescent="0.25">
      <c r="A2678" s="7">
        <v>36747</v>
      </c>
      <c r="B2678">
        <v>18.78</v>
      </c>
      <c r="C2678">
        <v>19.28</v>
      </c>
      <c r="D2678">
        <v>18.739999999999998</v>
      </c>
      <c r="E2678">
        <v>19.18</v>
      </c>
    </row>
    <row r="2679" spans="1:5" x14ac:dyDescent="0.25">
      <c r="A2679" s="7">
        <v>36748</v>
      </c>
      <c r="B2679">
        <v>18.97</v>
      </c>
      <c r="C2679">
        <v>19.190000000000001</v>
      </c>
      <c r="D2679">
        <v>18.829999999999998</v>
      </c>
      <c r="E2679">
        <v>19.190000000000001</v>
      </c>
    </row>
    <row r="2680" spans="1:5" x14ac:dyDescent="0.25">
      <c r="A2680" s="7">
        <v>36749</v>
      </c>
      <c r="B2680">
        <v>19.260000000000002</v>
      </c>
      <c r="C2680">
        <v>19.36</v>
      </c>
      <c r="D2680">
        <v>18.34</v>
      </c>
      <c r="E2680">
        <v>18.55</v>
      </c>
    </row>
    <row r="2681" spans="1:5" x14ac:dyDescent="0.25">
      <c r="A2681" s="7">
        <v>36752</v>
      </c>
      <c r="B2681">
        <v>18.98</v>
      </c>
      <c r="C2681">
        <v>18.989999999999998</v>
      </c>
      <c r="D2681">
        <v>17.84</v>
      </c>
      <c r="E2681">
        <v>17.88</v>
      </c>
    </row>
    <row r="2682" spans="1:5" x14ac:dyDescent="0.25">
      <c r="A2682" s="7">
        <v>36753</v>
      </c>
      <c r="B2682">
        <v>17.97</v>
      </c>
      <c r="C2682">
        <v>18.27</v>
      </c>
      <c r="D2682">
        <v>17.86</v>
      </c>
      <c r="E2682">
        <v>17.98</v>
      </c>
    </row>
    <row r="2683" spans="1:5" x14ac:dyDescent="0.25">
      <c r="A2683" s="7">
        <v>36754</v>
      </c>
      <c r="B2683">
        <v>17.809999999999999</v>
      </c>
      <c r="C2683">
        <v>18.12</v>
      </c>
      <c r="D2683">
        <v>17.690000000000001</v>
      </c>
      <c r="E2683">
        <v>18.02</v>
      </c>
    </row>
    <row r="2684" spans="1:5" x14ac:dyDescent="0.25">
      <c r="A2684" s="7">
        <v>36755</v>
      </c>
      <c r="B2684">
        <v>18</v>
      </c>
      <c r="C2684">
        <v>18.059999999999999</v>
      </c>
      <c r="D2684">
        <v>17.39</v>
      </c>
      <c r="E2684">
        <v>17.48</v>
      </c>
    </row>
    <row r="2685" spans="1:5" x14ac:dyDescent="0.25">
      <c r="A2685" s="7">
        <v>36756</v>
      </c>
      <c r="B2685">
        <v>17.170000000000002</v>
      </c>
      <c r="C2685">
        <v>17.510000000000002</v>
      </c>
      <c r="D2685">
        <v>16.989999999999998</v>
      </c>
      <c r="E2685">
        <v>17.05</v>
      </c>
    </row>
    <row r="2686" spans="1:5" x14ac:dyDescent="0.25">
      <c r="A2686" s="7">
        <v>36759</v>
      </c>
      <c r="B2686">
        <v>17.71</v>
      </c>
      <c r="C2686">
        <v>17.71</v>
      </c>
      <c r="D2686">
        <v>17.260000000000002</v>
      </c>
      <c r="E2686">
        <v>17.350000000000001</v>
      </c>
    </row>
    <row r="2687" spans="1:5" x14ac:dyDescent="0.25">
      <c r="A2687" s="7">
        <v>36760</v>
      </c>
      <c r="B2687">
        <v>17.829999999999998</v>
      </c>
      <c r="C2687">
        <v>17.829999999999998</v>
      </c>
      <c r="D2687">
        <v>17.27</v>
      </c>
      <c r="E2687">
        <v>17.47</v>
      </c>
    </row>
    <row r="2688" spans="1:5" x14ac:dyDescent="0.25">
      <c r="A2688" s="7">
        <v>36761</v>
      </c>
      <c r="B2688">
        <v>17.59</v>
      </c>
      <c r="C2688">
        <v>17.739999999999998</v>
      </c>
      <c r="D2688">
        <v>17.34</v>
      </c>
      <c r="E2688">
        <v>17.38</v>
      </c>
    </row>
    <row r="2689" spans="1:5" x14ac:dyDescent="0.25">
      <c r="A2689" s="7">
        <v>36762</v>
      </c>
      <c r="B2689">
        <v>17.420000000000002</v>
      </c>
      <c r="C2689">
        <v>17.59</v>
      </c>
      <c r="D2689">
        <v>16.95</v>
      </c>
      <c r="E2689">
        <v>17.04</v>
      </c>
    </row>
    <row r="2690" spans="1:5" x14ac:dyDescent="0.25">
      <c r="A2690" s="7">
        <v>36763</v>
      </c>
      <c r="B2690">
        <v>16.96</v>
      </c>
      <c r="C2690">
        <v>17.059999999999999</v>
      </c>
      <c r="D2690">
        <v>16.489999999999998</v>
      </c>
      <c r="E2690">
        <v>16.53</v>
      </c>
    </row>
    <row r="2691" spans="1:5" x14ac:dyDescent="0.25">
      <c r="A2691" s="7">
        <v>36766</v>
      </c>
      <c r="B2691">
        <v>17.11</v>
      </c>
      <c r="C2691">
        <v>17.11</v>
      </c>
      <c r="D2691">
        <v>16.28</v>
      </c>
      <c r="E2691">
        <v>16.54</v>
      </c>
    </row>
    <row r="2692" spans="1:5" x14ac:dyDescent="0.25">
      <c r="A2692" s="7">
        <v>36767</v>
      </c>
      <c r="B2692">
        <v>16.84</v>
      </c>
      <c r="C2692">
        <v>17.100000000000001</v>
      </c>
      <c r="D2692">
        <v>16.68</v>
      </c>
      <c r="E2692">
        <v>16.89</v>
      </c>
    </row>
    <row r="2693" spans="1:5" x14ac:dyDescent="0.25">
      <c r="A2693" s="7">
        <v>36768</v>
      </c>
      <c r="B2693">
        <v>17.13</v>
      </c>
      <c r="C2693">
        <v>17.96</v>
      </c>
      <c r="D2693">
        <v>17.11</v>
      </c>
      <c r="E2693">
        <v>17.690000000000001</v>
      </c>
    </row>
    <row r="2694" spans="1:5" x14ac:dyDescent="0.25">
      <c r="A2694" s="7">
        <v>36769</v>
      </c>
      <c r="B2694">
        <v>17.440000000000001</v>
      </c>
      <c r="C2694">
        <v>17.45</v>
      </c>
      <c r="D2694">
        <v>16.64</v>
      </c>
      <c r="E2694">
        <v>16.84</v>
      </c>
    </row>
    <row r="2695" spans="1:5" x14ac:dyDescent="0.25">
      <c r="A2695" s="7">
        <v>36770</v>
      </c>
      <c r="B2695">
        <v>16.809999999999999</v>
      </c>
      <c r="C2695">
        <v>17.77</v>
      </c>
      <c r="D2695">
        <v>16.47</v>
      </c>
      <c r="E2695">
        <v>17.53</v>
      </c>
    </row>
    <row r="2696" spans="1:5" x14ac:dyDescent="0.25">
      <c r="A2696" s="7">
        <v>36774</v>
      </c>
      <c r="B2696">
        <v>19.18</v>
      </c>
      <c r="C2696">
        <v>20.059999999999999</v>
      </c>
      <c r="D2696">
        <v>19.16</v>
      </c>
      <c r="E2696">
        <v>19.82</v>
      </c>
    </row>
    <row r="2697" spans="1:5" x14ac:dyDescent="0.25">
      <c r="A2697" s="7">
        <v>36775</v>
      </c>
      <c r="B2697">
        <v>19.7</v>
      </c>
      <c r="C2697">
        <v>20.92</v>
      </c>
      <c r="D2697">
        <v>19.7</v>
      </c>
      <c r="E2697">
        <v>20.79</v>
      </c>
    </row>
    <row r="2698" spans="1:5" x14ac:dyDescent="0.25">
      <c r="A2698" s="7">
        <v>36776</v>
      </c>
      <c r="B2698">
        <v>20.47</v>
      </c>
      <c r="C2698">
        <v>20.51</v>
      </c>
      <c r="D2698">
        <v>19.34</v>
      </c>
      <c r="E2698">
        <v>19.420000000000002</v>
      </c>
    </row>
    <row r="2699" spans="1:5" x14ac:dyDescent="0.25">
      <c r="A2699" s="7">
        <v>36777</v>
      </c>
      <c r="B2699">
        <v>18.809999999999999</v>
      </c>
      <c r="C2699">
        <v>19.07</v>
      </c>
      <c r="D2699">
        <v>18.46</v>
      </c>
      <c r="E2699">
        <v>18.46</v>
      </c>
    </row>
    <row r="2700" spans="1:5" x14ac:dyDescent="0.25">
      <c r="A2700" s="7">
        <v>36780</v>
      </c>
      <c r="B2700">
        <v>19.03</v>
      </c>
      <c r="C2700">
        <v>19.100000000000001</v>
      </c>
      <c r="D2700">
        <v>18.309999999999999</v>
      </c>
      <c r="E2700">
        <v>18.399999999999999</v>
      </c>
    </row>
    <row r="2701" spans="1:5" x14ac:dyDescent="0.25">
      <c r="A2701" s="7">
        <v>36781</v>
      </c>
      <c r="B2701">
        <v>18.329999999999998</v>
      </c>
      <c r="C2701">
        <v>19.04</v>
      </c>
      <c r="D2701">
        <v>18.149999999999999</v>
      </c>
      <c r="E2701">
        <v>18.59</v>
      </c>
    </row>
    <row r="2702" spans="1:5" x14ac:dyDescent="0.25">
      <c r="A2702" s="7">
        <v>36782</v>
      </c>
      <c r="B2702">
        <v>18.760000000000002</v>
      </c>
      <c r="C2702">
        <v>18.760000000000002</v>
      </c>
      <c r="D2702">
        <v>18.16</v>
      </c>
      <c r="E2702">
        <v>18.32</v>
      </c>
    </row>
    <row r="2703" spans="1:5" x14ac:dyDescent="0.25">
      <c r="A2703" s="7">
        <v>36783</v>
      </c>
      <c r="B2703">
        <v>18.239999999999998</v>
      </c>
      <c r="C2703">
        <v>18.510000000000002</v>
      </c>
      <c r="D2703">
        <v>17.96</v>
      </c>
      <c r="E2703">
        <v>18.260000000000002</v>
      </c>
    </row>
    <row r="2704" spans="1:5" x14ac:dyDescent="0.25">
      <c r="A2704" s="7">
        <v>36784</v>
      </c>
      <c r="B2704">
        <v>18.09</v>
      </c>
      <c r="C2704">
        <v>18.72</v>
      </c>
      <c r="D2704">
        <v>18.010000000000002</v>
      </c>
      <c r="E2704">
        <v>18.52</v>
      </c>
    </row>
    <row r="2705" spans="1:5" x14ac:dyDescent="0.25">
      <c r="A2705" s="7">
        <v>36787</v>
      </c>
      <c r="B2705">
        <v>18.88</v>
      </c>
      <c r="C2705">
        <v>20.350000000000001</v>
      </c>
      <c r="D2705">
        <v>18.78</v>
      </c>
      <c r="E2705">
        <v>20.25</v>
      </c>
    </row>
    <row r="2706" spans="1:5" x14ac:dyDescent="0.25">
      <c r="A2706" s="7">
        <v>36788</v>
      </c>
      <c r="B2706">
        <v>20.22</v>
      </c>
      <c r="C2706">
        <v>20.25</v>
      </c>
      <c r="D2706">
        <v>19.54</v>
      </c>
      <c r="E2706">
        <v>19.54</v>
      </c>
    </row>
    <row r="2707" spans="1:5" x14ac:dyDescent="0.25">
      <c r="A2707" s="7">
        <v>36789</v>
      </c>
      <c r="B2707">
        <v>19.989999999999998</v>
      </c>
      <c r="C2707">
        <v>21.18</v>
      </c>
      <c r="D2707">
        <v>19.920000000000002</v>
      </c>
      <c r="E2707">
        <v>19.93</v>
      </c>
    </row>
    <row r="2708" spans="1:5" x14ac:dyDescent="0.25">
      <c r="A2708" s="7">
        <v>36790</v>
      </c>
      <c r="B2708">
        <v>20.170000000000002</v>
      </c>
      <c r="C2708">
        <v>20.71</v>
      </c>
      <c r="D2708">
        <v>20.010000000000002</v>
      </c>
      <c r="E2708">
        <v>20.18</v>
      </c>
    </row>
    <row r="2709" spans="1:5" x14ac:dyDescent="0.25">
      <c r="A2709" s="7">
        <v>36791</v>
      </c>
      <c r="B2709">
        <v>22.09</v>
      </c>
      <c r="C2709">
        <v>22.66</v>
      </c>
      <c r="D2709">
        <v>20.74</v>
      </c>
      <c r="E2709">
        <v>20.74</v>
      </c>
    </row>
    <row r="2710" spans="1:5" x14ac:dyDescent="0.25">
      <c r="A2710" s="7">
        <v>36794</v>
      </c>
      <c r="B2710">
        <v>20.85</v>
      </c>
      <c r="C2710">
        <v>21.66</v>
      </c>
      <c r="D2710">
        <v>20.66</v>
      </c>
      <c r="E2710">
        <v>21.41</v>
      </c>
    </row>
    <row r="2711" spans="1:5" x14ac:dyDescent="0.25">
      <c r="A2711" s="7">
        <v>36795</v>
      </c>
      <c r="B2711">
        <v>21.5</v>
      </c>
      <c r="C2711">
        <v>22.09</v>
      </c>
      <c r="D2711">
        <v>21.1</v>
      </c>
      <c r="E2711">
        <v>21.88</v>
      </c>
    </row>
    <row r="2712" spans="1:5" x14ac:dyDescent="0.25">
      <c r="A2712" s="7">
        <v>36796</v>
      </c>
      <c r="B2712">
        <v>21.71</v>
      </c>
      <c r="C2712">
        <v>22.1</v>
      </c>
      <c r="D2712">
        <v>21.39</v>
      </c>
      <c r="E2712">
        <v>21.67</v>
      </c>
    </row>
    <row r="2713" spans="1:5" x14ac:dyDescent="0.25">
      <c r="A2713" s="7">
        <v>36797</v>
      </c>
      <c r="B2713">
        <v>21.28</v>
      </c>
      <c r="C2713">
        <v>21.31</v>
      </c>
      <c r="D2713">
        <v>19.399999999999999</v>
      </c>
      <c r="E2713">
        <v>19.47</v>
      </c>
    </row>
    <row r="2714" spans="1:5" x14ac:dyDescent="0.25">
      <c r="A2714" s="7">
        <v>36798</v>
      </c>
      <c r="B2714">
        <v>19.88</v>
      </c>
      <c r="C2714">
        <v>20.57</v>
      </c>
      <c r="D2714">
        <v>19.8</v>
      </c>
      <c r="E2714">
        <v>20.57</v>
      </c>
    </row>
    <row r="2715" spans="1:5" x14ac:dyDescent="0.25">
      <c r="A2715" s="7">
        <v>36801</v>
      </c>
      <c r="B2715">
        <v>20.98</v>
      </c>
      <c r="C2715">
        <v>21.56</v>
      </c>
      <c r="D2715">
        <v>20.8</v>
      </c>
      <c r="E2715">
        <v>21.23</v>
      </c>
    </row>
    <row r="2716" spans="1:5" x14ac:dyDescent="0.25">
      <c r="A2716" s="7">
        <v>36802</v>
      </c>
      <c r="B2716">
        <v>20.99</v>
      </c>
      <c r="C2716">
        <v>21.85</v>
      </c>
      <c r="D2716">
        <v>20.41</v>
      </c>
      <c r="E2716">
        <v>21.85</v>
      </c>
    </row>
    <row r="2717" spans="1:5" x14ac:dyDescent="0.25">
      <c r="A2717" s="7">
        <v>36803</v>
      </c>
      <c r="B2717">
        <v>22.18</v>
      </c>
      <c r="C2717">
        <v>22.66</v>
      </c>
      <c r="D2717">
        <v>21.21</v>
      </c>
      <c r="E2717">
        <v>21.54</v>
      </c>
    </row>
    <row r="2718" spans="1:5" x14ac:dyDescent="0.25">
      <c r="A2718" s="7">
        <v>36804</v>
      </c>
      <c r="B2718">
        <v>21.02</v>
      </c>
      <c r="C2718">
        <v>21.3</v>
      </c>
      <c r="D2718">
        <v>20.65</v>
      </c>
      <c r="E2718">
        <v>21.03</v>
      </c>
    </row>
    <row r="2719" spans="1:5" x14ac:dyDescent="0.25">
      <c r="A2719" s="7">
        <v>36805</v>
      </c>
      <c r="B2719">
        <v>20.53</v>
      </c>
      <c r="C2719">
        <v>23.35</v>
      </c>
      <c r="D2719">
        <v>20.43</v>
      </c>
      <c r="E2719">
        <v>22.71</v>
      </c>
    </row>
    <row r="2720" spans="1:5" x14ac:dyDescent="0.25">
      <c r="A2720" s="7">
        <v>36808</v>
      </c>
      <c r="B2720">
        <v>23.92</v>
      </c>
      <c r="C2720">
        <v>24.67</v>
      </c>
      <c r="D2720">
        <v>23.63</v>
      </c>
      <c r="E2720">
        <v>24.02</v>
      </c>
    </row>
    <row r="2721" spans="1:5" x14ac:dyDescent="0.25">
      <c r="A2721" s="7">
        <v>36809</v>
      </c>
      <c r="B2721">
        <v>23.77</v>
      </c>
      <c r="C2721">
        <v>25.02</v>
      </c>
      <c r="D2721">
        <v>23.72</v>
      </c>
      <c r="E2721">
        <v>24.86</v>
      </c>
    </row>
    <row r="2722" spans="1:5" x14ac:dyDescent="0.25">
      <c r="A2722" s="7">
        <v>36810</v>
      </c>
      <c r="B2722">
        <v>26.23</v>
      </c>
      <c r="C2722">
        <v>28.37</v>
      </c>
      <c r="D2722">
        <v>26.09</v>
      </c>
      <c r="E2722">
        <v>26.57</v>
      </c>
    </row>
    <row r="2723" spans="1:5" x14ac:dyDescent="0.25">
      <c r="A2723" s="7">
        <v>36811</v>
      </c>
      <c r="B2723">
        <v>27.21</v>
      </c>
      <c r="C2723">
        <v>30.55</v>
      </c>
      <c r="D2723">
        <v>26.95</v>
      </c>
      <c r="E2723">
        <v>30.51</v>
      </c>
    </row>
    <row r="2724" spans="1:5" x14ac:dyDescent="0.25">
      <c r="A2724" s="7">
        <v>36812</v>
      </c>
      <c r="B2724">
        <v>29.34</v>
      </c>
      <c r="C2724">
        <v>29.42</v>
      </c>
      <c r="D2724">
        <v>27.5</v>
      </c>
      <c r="E2724">
        <v>27.6</v>
      </c>
    </row>
    <row r="2725" spans="1:5" x14ac:dyDescent="0.25">
      <c r="A2725" s="7">
        <v>36815</v>
      </c>
      <c r="B2725">
        <v>27.33</v>
      </c>
      <c r="C2725">
        <v>27.65</v>
      </c>
      <c r="D2725">
        <v>26.59</v>
      </c>
      <c r="E2725">
        <v>26.79</v>
      </c>
    </row>
    <row r="2726" spans="1:5" x14ac:dyDescent="0.25">
      <c r="A2726" s="7">
        <v>36816</v>
      </c>
      <c r="B2726">
        <v>26.19</v>
      </c>
      <c r="C2726">
        <v>28.29</v>
      </c>
      <c r="D2726">
        <v>26.19</v>
      </c>
      <c r="E2726">
        <v>27.84</v>
      </c>
    </row>
    <row r="2727" spans="1:5" x14ac:dyDescent="0.25">
      <c r="A2727" s="7">
        <v>36817</v>
      </c>
      <c r="B2727">
        <v>30.7</v>
      </c>
      <c r="C2727">
        <v>30.8</v>
      </c>
      <c r="D2727">
        <v>28.17</v>
      </c>
      <c r="E2727">
        <v>28.72</v>
      </c>
    </row>
    <row r="2728" spans="1:5" x14ac:dyDescent="0.25">
      <c r="A2728" s="7">
        <v>36818</v>
      </c>
      <c r="B2728">
        <v>26.8</v>
      </c>
      <c r="C2728">
        <v>27.02</v>
      </c>
      <c r="D2728">
        <v>24.85</v>
      </c>
      <c r="E2728">
        <v>25.09</v>
      </c>
    </row>
    <row r="2729" spans="1:5" x14ac:dyDescent="0.25">
      <c r="A2729" s="7">
        <v>36819</v>
      </c>
      <c r="B2729">
        <v>24.63</v>
      </c>
      <c r="C2729">
        <v>24.63</v>
      </c>
      <c r="D2729">
        <v>23.02</v>
      </c>
      <c r="E2729">
        <v>24.24</v>
      </c>
    </row>
    <row r="2730" spans="1:5" x14ac:dyDescent="0.25">
      <c r="A2730" s="7">
        <v>36822</v>
      </c>
      <c r="B2730">
        <v>24.58</v>
      </c>
      <c r="C2730">
        <v>25.13</v>
      </c>
      <c r="D2730">
        <v>24.27</v>
      </c>
      <c r="E2730">
        <v>24.69</v>
      </c>
    </row>
    <row r="2731" spans="1:5" x14ac:dyDescent="0.25">
      <c r="A2731" s="7">
        <v>36823</v>
      </c>
      <c r="B2731">
        <v>24.14</v>
      </c>
      <c r="C2731">
        <v>24.81</v>
      </c>
      <c r="D2731">
        <v>23.6</v>
      </c>
      <c r="E2731">
        <v>24.28</v>
      </c>
    </row>
    <row r="2732" spans="1:5" x14ac:dyDescent="0.25">
      <c r="A2732" s="7">
        <v>36824</v>
      </c>
      <c r="B2732">
        <v>25.58</v>
      </c>
      <c r="C2732">
        <v>26.78</v>
      </c>
      <c r="D2732">
        <v>25.01</v>
      </c>
      <c r="E2732">
        <v>26.65</v>
      </c>
    </row>
    <row r="2733" spans="1:5" x14ac:dyDescent="0.25">
      <c r="A2733" s="7">
        <v>36825</v>
      </c>
      <c r="B2733">
        <v>26.64</v>
      </c>
      <c r="C2733">
        <v>30.08</v>
      </c>
      <c r="D2733">
        <v>26.43</v>
      </c>
      <c r="E2733">
        <v>28.62</v>
      </c>
    </row>
    <row r="2734" spans="1:5" x14ac:dyDescent="0.25">
      <c r="A2734" s="7">
        <v>36826</v>
      </c>
      <c r="B2734">
        <v>27.42</v>
      </c>
      <c r="C2734">
        <v>28.05</v>
      </c>
      <c r="D2734">
        <v>26.47</v>
      </c>
      <c r="E2734">
        <v>26.47</v>
      </c>
    </row>
    <row r="2735" spans="1:5" x14ac:dyDescent="0.25">
      <c r="A2735" s="7">
        <v>36829</v>
      </c>
      <c r="B2735">
        <v>26.23</v>
      </c>
      <c r="C2735">
        <v>26.48</v>
      </c>
      <c r="D2735">
        <v>25.07</v>
      </c>
      <c r="E2735">
        <v>25.46</v>
      </c>
    </row>
    <row r="2736" spans="1:5" x14ac:dyDescent="0.25">
      <c r="A2736" s="7">
        <v>36830</v>
      </c>
      <c r="B2736">
        <v>24.77</v>
      </c>
      <c r="C2736">
        <v>24.87</v>
      </c>
      <c r="D2736">
        <v>23.37</v>
      </c>
      <c r="E2736">
        <v>23.63</v>
      </c>
    </row>
    <row r="2737" spans="1:5" x14ac:dyDescent="0.25">
      <c r="A2737" s="7">
        <v>36831</v>
      </c>
      <c r="B2737">
        <v>24.07</v>
      </c>
      <c r="C2737">
        <v>24.86</v>
      </c>
      <c r="D2737">
        <v>23.91</v>
      </c>
      <c r="E2737">
        <v>24.28</v>
      </c>
    </row>
    <row r="2738" spans="1:5" x14ac:dyDescent="0.25">
      <c r="A2738" s="7">
        <v>36832</v>
      </c>
      <c r="B2738">
        <v>23.71</v>
      </c>
      <c r="C2738">
        <v>24.24</v>
      </c>
      <c r="D2738">
        <v>23.64</v>
      </c>
      <c r="E2738">
        <v>23.92</v>
      </c>
    </row>
    <row r="2739" spans="1:5" x14ac:dyDescent="0.25">
      <c r="A2739" s="7">
        <v>36833</v>
      </c>
      <c r="B2739">
        <v>24.05</v>
      </c>
      <c r="C2739">
        <v>24.06</v>
      </c>
      <c r="D2739">
        <v>23.51</v>
      </c>
      <c r="E2739">
        <v>23.67</v>
      </c>
    </row>
    <row r="2740" spans="1:5" x14ac:dyDescent="0.25">
      <c r="A2740" s="7">
        <v>36836</v>
      </c>
      <c r="B2740">
        <v>24.53</v>
      </c>
      <c r="C2740">
        <v>24.75</v>
      </c>
      <c r="D2740">
        <v>24.13</v>
      </c>
      <c r="E2740">
        <v>24.52</v>
      </c>
    </row>
    <row r="2741" spans="1:5" x14ac:dyDescent="0.25">
      <c r="A2741" s="7">
        <v>36837</v>
      </c>
      <c r="B2741">
        <v>25.12</v>
      </c>
      <c r="C2741">
        <v>25.41</v>
      </c>
      <c r="D2741">
        <v>24.73</v>
      </c>
      <c r="E2741">
        <v>24.91</v>
      </c>
    </row>
    <row r="2742" spans="1:5" x14ac:dyDescent="0.25">
      <c r="A2742" s="7">
        <v>36838</v>
      </c>
      <c r="B2742">
        <v>24.87</v>
      </c>
      <c r="C2742">
        <v>25.74</v>
      </c>
      <c r="D2742">
        <v>24.87</v>
      </c>
      <c r="E2742">
        <v>25.66</v>
      </c>
    </row>
    <row r="2743" spans="1:5" x14ac:dyDescent="0.25">
      <c r="A2743" s="7">
        <v>36839</v>
      </c>
      <c r="B2743">
        <v>26.79</v>
      </c>
      <c r="C2743">
        <v>28.46</v>
      </c>
      <c r="D2743">
        <v>26.18</v>
      </c>
      <c r="E2743">
        <v>27.2</v>
      </c>
    </row>
    <row r="2744" spans="1:5" x14ac:dyDescent="0.25">
      <c r="A2744" s="7">
        <v>36840</v>
      </c>
      <c r="B2744">
        <v>28.07</v>
      </c>
      <c r="C2744">
        <v>28.81</v>
      </c>
      <c r="D2744">
        <v>28</v>
      </c>
      <c r="E2744">
        <v>28.53</v>
      </c>
    </row>
    <row r="2745" spans="1:5" x14ac:dyDescent="0.25">
      <c r="A2745" s="7">
        <v>36843</v>
      </c>
      <c r="B2745">
        <v>29.13</v>
      </c>
      <c r="C2745">
        <v>30.57</v>
      </c>
      <c r="D2745">
        <v>28.74</v>
      </c>
      <c r="E2745">
        <v>29.06</v>
      </c>
    </row>
    <row r="2746" spans="1:5" x14ac:dyDescent="0.25">
      <c r="A2746" s="7">
        <v>36844</v>
      </c>
      <c r="B2746">
        <v>27.93</v>
      </c>
      <c r="C2746">
        <v>27.93</v>
      </c>
      <c r="D2746">
        <v>26.38</v>
      </c>
      <c r="E2746">
        <v>26.81</v>
      </c>
    </row>
    <row r="2747" spans="1:5" x14ac:dyDescent="0.25">
      <c r="A2747" s="7">
        <v>36845</v>
      </c>
      <c r="B2747">
        <v>27.24</v>
      </c>
      <c r="C2747">
        <v>27.25</v>
      </c>
      <c r="D2747">
        <v>25.85</v>
      </c>
      <c r="E2747">
        <v>26.15</v>
      </c>
    </row>
    <row r="2748" spans="1:5" x14ac:dyDescent="0.25">
      <c r="A2748" s="7">
        <v>36846</v>
      </c>
      <c r="B2748">
        <v>25.82</v>
      </c>
      <c r="C2748">
        <v>25.82</v>
      </c>
      <c r="D2748">
        <v>24.67</v>
      </c>
      <c r="E2748">
        <v>25.05</v>
      </c>
    </row>
    <row r="2749" spans="1:5" x14ac:dyDescent="0.25">
      <c r="A2749" s="7">
        <v>36847</v>
      </c>
      <c r="B2749">
        <v>25.5</v>
      </c>
      <c r="C2749">
        <v>25.88</v>
      </c>
      <c r="D2749">
        <v>24.47</v>
      </c>
      <c r="E2749">
        <v>24.81</v>
      </c>
    </row>
    <row r="2750" spans="1:5" x14ac:dyDescent="0.25">
      <c r="A2750" s="7">
        <v>36850</v>
      </c>
      <c r="B2750">
        <v>26.49</v>
      </c>
      <c r="C2750">
        <v>27.6</v>
      </c>
      <c r="D2750">
        <v>26.37</v>
      </c>
      <c r="E2750">
        <v>27.43</v>
      </c>
    </row>
    <row r="2751" spans="1:5" x14ac:dyDescent="0.25">
      <c r="A2751" s="7">
        <v>36851</v>
      </c>
      <c r="B2751">
        <v>27.43</v>
      </c>
      <c r="C2751">
        <v>27.64</v>
      </c>
      <c r="D2751">
        <v>26.52</v>
      </c>
      <c r="E2751">
        <v>26.62</v>
      </c>
    </row>
    <row r="2752" spans="1:5" x14ac:dyDescent="0.25">
      <c r="A2752" s="7">
        <v>36852</v>
      </c>
      <c r="B2752">
        <v>26.91</v>
      </c>
      <c r="C2752">
        <v>27.83</v>
      </c>
      <c r="D2752">
        <v>26.87</v>
      </c>
      <c r="E2752">
        <v>27.71</v>
      </c>
    </row>
    <row r="2753" spans="1:5" x14ac:dyDescent="0.25">
      <c r="A2753" s="7">
        <v>36854</v>
      </c>
      <c r="B2753">
        <v>27.32</v>
      </c>
      <c r="C2753">
        <v>27.32</v>
      </c>
      <c r="D2753">
        <v>25.99</v>
      </c>
      <c r="E2753">
        <v>26</v>
      </c>
    </row>
    <row r="2754" spans="1:5" x14ac:dyDescent="0.25">
      <c r="A2754" s="7">
        <v>36857</v>
      </c>
      <c r="B2754">
        <v>26.12</v>
      </c>
      <c r="C2754">
        <v>26.98</v>
      </c>
      <c r="D2754">
        <v>26.12</v>
      </c>
      <c r="E2754">
        <v>26.93</v>
      </c>
    </row>
    <row r="2755" spans="1:5" x14ac:dyDescent="0.25">
      <c r="A2755" s="7">
        <v>36858</v>
      </c>
      <c r="B2755">
        <v>26.99</v>
      </c>
      <c r="C2755">
        <v>27.84</v>
      </c>
      <c r="D2755">
        <v>26.78</v>
      </c>
      <c r="E2755">
        <v>27.64</v>
      </c>
    </row>
    <row r="2756" spans="1:5" x14ac:dyDescent="0.25">
      <c r="A2756" s="7">
        <v>36859</v>
      </c>
      <c r="B2756">
        <v>27.88</v>
      </c>
      <c r="C2756">
        <v>28.22</v>
      </c>
      <c r="D2756">
        <v>27.3</v>
      </c>
      <c r="E2756">
        <v>27.49</v>
      </c>
    </row>
    <row r="2757" spans="1:5" x14ac:dyDescent="0.25">
      <c r="A2757" s="7">
        <v>36860</v>
      </c>
      <c r="B2757">
        <v>28.64</v>
      </c>
      <c r="C2757">
        <v>31.11</v>
      </c>
      <c r="D2757">
        <v>28.43</v>
      </c>
      <c r="E2757">
        <v>29.65</v>
      </c>
    </row>
    <row r="2758" spans="1:5" x14ac:dyDescent="0.25">
      <c r="A2758" s="7">
        <v>36861</v>
      </c>
      <c r="B2758">
        <v>28.31</v>
      </c>
      <c r="C2758">
        <v>28.39</v>
      </c>
      <c r="D2758">
        <v>27.08</v>
      </c>
      <c r="E2758">
        <v>27.48</v>
      </c>
    </row>
    <row r="2759" spans="1:5" x14ac:dyDescent="0.25">
      <c r="A2759" s="7">
        <v>36864</v>
      </c>
      <c r="B2759">
        <v>28.55</v>
      </c>
      <c r="C2759">
        <v>28.74</v>
      </c>
      <c r="D2759">
        <v>27.65</v>
      </c>
      <c r="E2759">
        <v>27.78</v>
      </c>
    </row>
    <row r="2760" spans="1:5" x14ac:dyDescent="0.25">
      <c r="A2760" s="7">
        <v>36865</v>
      </c>
      <c r="B2760">
        <v>27.28</v>
      </c>
      <c r="C2760">
        <v>27.31</v>
      </c>
      <c r="D2760">
        <v>24.97</v>
      </c>
      <c r="E2760">
        <v>24.99</v>
      </c>
    </row>
    <row r="2761" spans="1:5" x14ac:dyDescent="0.25">
      <c r="A2761" s="7">
        <v>36866</v>
      </c>
      <c r="B2761">
        <v>24.32</v>
      </c>
      <c r="C2761">
        <v>25.21</v>
      </c>
      <c r="D2761">
        <v>23.89</v>
      </c>
      <c r="E2761">
        <v>25.07</v>
      </c>
    </row>
    <row r="2762" spans="1:5" x14ac:dyDescent="0.25">
      <c r="A2762" s="7">
        <v>36867</v>
      </c>
      <c r="B2762">
        <v>25.46</v>
      </c>
      <c r="C2762">
        <v>25.55</v>
      </c>
      <c r="D2762">
        <v>24.91</v>
      </c>
      <c r="E2762">
        <v>25.34</v>
      </c>
    </row>
    <row r="2763" spans="1:5" x14ac:dyDescent="0.25">
      <c r="A2763" s="7">
        <v>36868</v>
      </c>
      <c r="B2763">
        <v>23.74</v>
      </c>
      <c r="C2763">
        <v>23.84</v>
      </c>
      <c r="D2763">
        <v>22.38</v>
      </c>
      <c r="E2763">
        <v>22.41</v>
      </c>
    </row>
    <row r="2764" spans="1:5" x14ac:dyDescent="0.25">
      <c r="A2764" s="7">
        <v>36871</v>
      </c>
      <c r="B2764">
        <v>23.8</v>
      </c>
      <c r="C2764">
        <v>23.99</v>
      </c>
      <c r="D2764">
        <v>22.81</v>
      </c>
      <c r="E2764">
        <v>23.51</v>
      </c>
    </row>
    <row r="2765" spans="1:5" x14ac:dyDescent="0.25">
      <c r="A2765" s="7">
        <v>36872</v>
      </c>
      <c r="B2765">
        <v>24.03</v>
      </c>
      <c r="C2765">
        <v>25.36</v>
      </c>
      <c r="D2765">
        <v>23.97</v>
      </c>
      <c r="E2765">
        <v>24.88</v>
      </c>
    </row>
    <row r="2766" spans="1:5" x14ac:dyDescent="0.25">
      <c r="A2766" s="7">
        <v>36873</v>
      </c>
      <c r="B2766">
        <v>23.69</v>
      </c>
      <c r="C2766">
        <v>24.32</v>
      </c>
      <c r="D2766">
        <v>23.3</v>
      </c>
      <c r="E2766">
        <v>23.63</v>
      </c>
    </row>
    <row r="2767" spans="1:5" x14ac:dyDescent="0.25">
      <c r="A2767" s="7">
        <v>36874</v>
      </c>
      <c r="B2767">
        <v>23.4</v>
      </c>
      <c r="C2767">
        <v>25.41</v>
      </c>
      <c r="D2767">
        <v>23.4</v>
      </c>
      <c r="E2767">
        <v>24.86</v>
      </c>
    </row>
    <row r="2768" spans="1:5" x14ac:dyDescent="0.25">
      <c r="A2768" s="7">
        <v>36875</v>
      </c>
      <c r="B2768">
        <v>25.43</v>
      </c>
      <c r="C2768">
        <v>26.87</v>
      </c>
      <c r="D2768">
        <v>25.43</v>
      </c>
      <c r="E2768">
        <v>26.55</v>
      </c>
    </row>
    <row r="2769" spans="1:5" x14ac:dyDescent="0.25">
      <c r="A2769" s="7">
        <v>36878</v>
      </c>
      <c r="B2769">
        <v>26.79</v>
      </c>
      <c r="C2769">
        <v>27.89</v>
      </c>
      <c r="D2769">
        <v>26.43</v>
      </c>
      <c r="E2769">
        <v>27.7</v>
      </c>
    </row>
    <row r="2770" spans="1:5" x14ac:dyDescent="0.25">
      <c r="A2770" s="7">
        <v>36879</v>
      </c>
      <c r="B2770">
        <v>27.35</v>
      </c>
      <c r="C2770">
        <v>27.54</v>
      </c>
      <c r="D2770">
        <v>25.41</v>
      </c>
      <c r="E2770">
        <v>27.17</v>
      </c>
    </row>
    <row r="2771" spans="1:5" x14ac:dyDescent="0.25">
      <c r="A2771" s="7">
        <v>36880</v>
      </c>
      <c r="B2771">
        <v>29.95</v>
      </c>
      <c r="C2771">
        <v>32.020000000000003</v>
      </c>
      <c r="D2771">
        <v>29.43</v>
      </c>
      <c r="E2771">
        <v>31.74</v>
      </c>
    </row>
    <row r="2772" spans="1:5" x14ac:dyDescent="0.25">
      <c r="A2772" s="7">
        <v>36881</v>
      </c>
      <c r="B2772">
        <v>31.97</v>
      </c>
      <c r="C2772">
        <v>32.32</v>
      </c>
      <c r="D2772">
        <v>29.22</v>
      </c>
      <c r="E2772">
        <v>29.66</v>
      </c>
    </row>
    <row r="2773" spans="1:5" x14ac:dyDescent="0.25">
      <c r="A2773" s="7">
        <v>36882</v>
      </c>
      <c r="B2773">
        <v>28.75</v>
      </c>
      <c r="C2773">
        <v>28.83</v>
      </c>
      <c r="D2773">
        <v>27.55</v>
      </c>
      <c r="E2773">
        <v>27.55</v>
      </c>
    </row>
    <row r="2774" spans="1:5" x14ac:dyDescent="0.25">
      <c r="A2774" s="7">
        <v>36886</v>
      </c>
      <c r="B2774">
        <v>28.47</v>
      </c>
      <c r="C2774">
        <v>29.13</v>
      </c>
      <c r="D2774">
        <v>28.37</v>
      </c>
      <c r="E2774">
        <v>28.73</v>
      </c>
    </row>
    <row r="2775" spans="1:5" x14ac:dyDescent="0.25">
      <c r="A2775" s="7">
        <v>36887</v>
      </c>
      <c r="B2775">
        <v>28.88</v>
      </c>
      <c r="C2775">
        <v>28.95</v>
      </c>
      <c r="D2775">
        <v>27.96</v>
      </c>
      <c r="E2775">
        <v>28.14</v>
      </c>
    </row>
    <row r="2776" spans="1:5" x14ac:dyDescent="0.25">
      <c r="A2776" s="7">
        <v>36888</v>
      </c>
      <c r="B2776">
        <v>27.99</v>
      </c>
      <c r="C2776">
        <v>28.06</v>
      </c>
      <c r="D2776">
        <v>26.53</v>
      </c>
      <c r="E2776">
        <v>26.57</v>
      </c>
    </row>
    <row r="2777" spans="1:5" x14ac:dyDescent="0.25">
      <c r="A2777" s="7">
        <v>36889</v>
      </c>
      <c r="B2777">
        <v>26.35</v>
      </c>
      <c r="C2777">
        <v>26.96</v>
      </c>
      <c r="D2777">
        <v>26.32</v>
      </c>
      <c r="E2777">
        <v>26.85</v>
      </c>
    </row>
    <row r="2778" spans="1:5" x14ac:dyDescent="0.25">
      <c r="A2778" s="7">
        <v>36893</v>
      </c>
      <c r="B2778">
        <v>27.93</v>
      </c>
      <c r="C2778">
        <v>30.4</v>
      </c>
      <c r="D2778">
        <v>27.92</v>
      </c>
      <c r="E2778">
        <v>29.99</v>
      </c>
    </row>
    <row r="2779" spans="1:5" x14ac:dyDescent="0.25">
      <c r="A2779" s="7">
        <v>36894</v>
      </c>
      <c r="B2779">
        <v>29.63</v>
      </c>
      <c r="C2779">
        <v>29.96</v>
      </c>
      <c r="D2779">
        <v>25.99</v>
      </c>
      <c r="E2779">
        <v>26.6</v>
      </c>
    </row>
    <row r="2780" spans="1:5" x14ac:dyDescent="0.25">
      <c r="A2780" s="7">
        <v>36895</v>
      </c>
      <c r="B2780">
        <v>26.35</v>
      </c>
      <c r="C2780">
        <v>27.19</v>
      </c>
      <c r="D2780">
        <v>26.13</v>
      </c>
      <c r="E2780">
        <v>26.97</v>
      </c>
    </row>
    <row r="2781" spans="1:5" x14ac:dyDescent="0.25">
      <c r="A2781" s="7">
        <v>36896</v>
      </c>
      <c r="B2781">
        <v>27.81</v>
      </c>
      <c r="C2781">
        <v>29.04</v>
      </c>
      <c r="D2781">
        <v>27.21</v>
      </c>
      <c r="E2781">
        <v>28.67</v>
      </c>
    </row>
    <row r="2782" spans="1:5" x14ac:dyDescent="0.25">
      <c r="A2782" s="7">
        <v>36899</v>
      </c>
      <c r="B2782">
        <v>29.98</v>
      </c>
      <c r="C2782">
        <v>30.8</v>
      </c>
      <c r="D2782">
        <v>29.72</v>
      </c>
      <c r="E2782">
        <v>29.84</v>
      </c>
    </row>
    <row r="2783" spans="1:5" x14ac:dyDescent="0.25">
      <c r="A2783" s="7">
        <v>36900</v>
      </c>
      <c r="B2783">
        <v>29.47</v>
      </c>
      <c r="C2783">
        <v>29.53</v>
      </c>
      <c r="D2783">
        <v>27.77</v>
      </c>
      <c r="E2783">
        <v>27.99</v>
      </c>
    </row>
    <row r="2784" spans="1:5" x14ac:dyDescent="0.25">
      <c r="A2784" s="7">
        <v>36901</v>
      </c>
      <c r="B2784">
        <v>28.44</v>
      </c>
      <c r="C2784">
        <v>28.47</v>
      </c>
      <c r="D2784">
        <v>26.7</v>
      </c>
      <c r="E2784">
        <v>26.8</v>
      </c>
    </row>
    <row r="2785" spans="1:5" x14ac:dyDescent="0.25">
      <c r="A2785" s="7">
        <v>36902</v>
      </c>
      <c r="B2785">
        <v>26.68</v>
      </c>
      <c r="C2785">
        <v>26.71</v>
      </c>
      <c r="D2785">
        <v>25.65</v>
      </c>
      <c r="E2785">
        <v>25.79</v>
      </c>
    </row>
    <row r="2786" spans="1:5" x14ac:dyDescent="0.25">
      <c r="A2786" s="7">
        <v>36903</v>
      </c>
      <c r="B2786">
        <v>25.31</v>
      </c>
      <c r="C2786">
        <v>25.48</v>
      </c>
      <c r="D2786">
        <v>24.5</v>
      </c>
      <c r="E2786">
        <v>24.56</v>
      </c>
    </row>
    <row r="2787" spans="1:5" x14ac:dyDescent="0.25">
      <c r="A2787" s="7">
        <v>36907</v>
      </c>
      <c r="B2787">
        <v>25.59</v>
      </c>
      <c r="C2787">
        <v>25.68</v>
      </c>
      <c r="D2787">
        <v>24.88</v>
      </c>
      <c r="E2787">
        <v>25.28</v>
      </c>
    </row>
    <row r="2788" spans="1:5" x14ac:dyDescent="0.25">
      <c r="A2788" s="7">
        <v>36908</v>
      </c>
      <c r="B2788">
        <v>24.4</v>
      </c>
      <c r="C2788">
        <v>25.22</v>
      </c>
      <c r="D2788">
        <v>24.28</v>
      </c>
      <c r="E2788">
        <v>24.93</v>
      </c>
    </row>
    <row r="2789" spans="1:5" x14ac:dyDescent="0.25">
      <c r="A2789" s="7">
        <v>36909</v>
      </c>
      <c r="B2789">
        <v>24.48</v>
      </c>
      <c r="C2789">
        <v>24.53</v>
      </c>
      <c r="D2789">
        <v>23.18</v>
      </c>
      <c r="E2789">
        <v>23.37</v>
      </c>
    </row>
    <row r="2790" spans="1:5" x14ac:dyDescent="0.25">
      <c r="A2790" s="7">
        <v>36910</v>
      </c>
      <c r="B2790">
        <v>23.62</v>
      </c>
      <c r="C2790">
        <v>24.08</v>
      </c>
      <c r="D2790">
        <v>23</v>
      </c>
      <c r="E2790">
        <v>23.24</v>
      </c>
    </row>
    <row r="2791" spans="1:5" x14ac:dyDescent="0.25">
      <c r="A2791" s="7">
        <v>36913</v>
      </c>
      <c r="B2791">
        <v>24.27</v>
      </c>
      <c r="C2791">
        <v>24.31</v>
      </c>
      <c r="D2791">
        <v>23.24</v>
      </c>
      <c r="E2791">
        <v>23.25</v>
      </c>
    </row>
    <row r="2792" spans="1:5" x14ac:dyDescent="0.25">
      <c r="A2792" s="7">
        <v>36914</v>
      </c>
      <c r="B2792">
        <v>23</v>
      </c>
      <c r="C2792">
        <v>23.15</v>
      </c>
      <c r="D2792">
        <v>21.47</v>
      </c>
      <c r="E2792">
        <v>21.57</v>
      </c>
    </row>
    <row r="2793" spans="1:5" x14ac:dyDescent="0.25">
      <c r="A2793" s="7">
        <v>36915</v>
      </c>
      <c r="B2793">
        <v>21.98</v>
      </c>
      <c r="C2793">
        <v>22.41</v>
      </c>
      <c r="D2793">
        <v>21.87</v>
      </c>
      <c r="E2793">
        <v>22.03</v>
      </c>
    </row>
    <row r="2794" spans="1:5" x14ac:dyDescent="0.25">
      <c r="A2794" s="7">
        <v>36916</v>
      </c>
      <c r="B2794">
        <v>22.44</v>
      </c>
      <c r="C2794">
        <v>22.86</v>
      </c>
      <c r="D2794">
        <v>22.27</v>
      </c>
      <c r="E2794">
        <v>22.64</v>
      </c>
    </row>
    <row r="2795" spans="1:5" x14ac:dyDescent="0.25">
      <c r="A2795" s="7">
        <v>36917</v>
      </c>
      <c r="B2795">
        <v>22.52</v>
      </c>
      <c r="C2795">
        <v>23.05</v>
      </c>
      <c r="D2795">
        <v>22.44</v>
      </c>
      <c r="E2795">
        <v>22.57</v>
      </c>
    </row>
    <row r="2796" spans="1:5" x14ac:dyDescent="0.25">
      <c r="A2796" s="7">
        <v>36920</v>
      </c>
      <c r="B2796">
        <v>22.8</v>
      </c>
      <c r="C2796">
        <v>22.96</v>
      </c>
      <c r="D2796">
        <v>22.56</v>
      </c>
      <c r="E2796">
        <v>22.61</v>
      </c>
    </row>
    <row r="2797" spans="1:5" x14ac:dyDescent="0.25">
      <c r="A2797" s="7">
        <v>36921</v>
      </c>
      <c r="B2797">
        <v>23.07</v>
      </c>
      <c r="C2797">
        <v>23.35</v>
      </c>
      <c r="D2797">
        <v>22.47</v>
      </c>
      <c r="E2797">
        <v>22.57</v>
      </c>
    </row>
    <row r="2798" spans="1:5" x14ac:dyDescent="0.25">
      <c r="A2798" s="7">
        <v>36922</v>
      </c>
      <c r="B2798">
        <v>22.94</v>
      </c>
      <c r="C2798">
        <v>23.02</v>
      </c>
      <c r="D2798">
        <v>21.98</v>
      </c>
      <c r="E2798">
        <v>22.02</v>
      </c>
    </row>
    <row r="2799" spans="1:5" x14ac:dyDescent="0.25">
      <c r="A2799" s="7">
        <v>36923</v>
      </c>
      <c r="B2799">
        <v>22.39</v>
      </c>
      <c r="C2799">
        <v>22.68</v>
      </c>
      <c r="D2799">
        <v>21.61</v>
      </c>
      <c r="E2799">
        <v>21.66</v>
      </c>
    </row>
    <row r="2800" spans="1:5" x14ac:dyDescent="0.25">
      <c r="A2800" s="7">
        <v>36924</v>
      </c>
      <c r="B2800">
        <v>20.87</v>
      </c>
      <c r="C2800">
        <v>21.95</v>
      </c>
      <c r="D2800">
        <v>20.81</v>
      </c>
      <c r="E2800">
        <v>21.95</v>
      </c>
    </row>
    <row r="2801" spans="1:5" x14ac:dyDescent="0.25">
      <c r="A2801" s="7">
        <v>36927</v>
      </c>
      <c r="B2801">
        <v>22.75</v>
      </c>
      <c r="C2801">
        <v>23.01</v>
      </c>
      <c r="D2801">
        <v>22.18</v>
      </c>
      <c r="E2801">
        <v>22.19</v>
      </c>
    </row>
    <row r="2802" spans="1:5" x14ac:dyDescent="0.25">
      <c r="A2802" s="7">
        <v>36928</v>
      </c>
      <c r="B2802">
        <v>22.04</v>
      </c>
      <c r="C2802">
        <v>22.12</v>
      </c>
      <c r="D2802">
        <v>21.42</v>
      </c>
      <c r="E2802">
        <v>21.98</v>
      </c>
    </row>
    <row r="2803" spans="1:5" x14ac:dyDescent="0.25">
      <c r="A2803" s="7">
        <v>36929</v>
      </c>
      <c r="B2803">
        <v>21.63</v>
      </c>
      <c r="C2803">
        <v>22.36</v>
      </c>
      <c r="D2803">
        <v>21.44</v>
      </c>
      <c r="E2803">
        <v>21.67</v>
      </c>
    </row>
    <row r="2804" spans="1:5" x14ac:dyDescent="0.25">
      <c r="A2804" s="7">
        <v>36930</v>
      </c>
      <c r="B2804">
        <v>21.46</v>
      </c>
      <c r="C2804">
        <v>21.61</v>
      </c>
      <c r="D2804">
        <v>20.92</v>
      </c>
      <c r="E2804">
        <v>21.46</v>
      </c>
    </row>
    <row r="2805" spans="1:5" x14ac:dyDescent="0.25">
      <c r="A2805" s="7">
        <v>36931</v>
      </c>
      <c r="B2805">
        <v>21.67</v>
      </c>
      <c r="C2805">
        <v>22.24</v>
      </c>
      <c r="D2805">
        <v>21.16</v>
      </c>
      <c r="E2805">
        <v>22.03</v>
      </c>
    </row>
    <row r="2806" spans="1:5" x14ac:dyDescent="0.25">
      <c r="A2806" s="7">
        <v>36934</v>
      </c>
      <c r="B2806">
        <v>23.06</v>
      </c>
      <c r="C2806">
        <v>23.13</v>
      </c>
      <c r="D2806">
        <v>21.83</v>
      </c>
      <c r="E2806">
        <v>21.92</v>
      </c>
    </row>
    <row r="2807" spans="1:5" x14ac:dyDescent="0.25">
      <c r="A2807" s="7">
        <v>36935</v>
      </c>
      <c r="B2807">
        <v>21.64</v>
      </c>
      <c r="C2807">
        <v>21.66</v>
      </c>
      <c r="D2807">
        <v>21.12</v>
      </c>
      <c r="E2807">
        <v>21.37</v>
      </c>
    </row>
    <row r="2808" spans="1:5" x14ac:dyDescent="0.25">
      <c r="A2808" s="7">
        <v>36936</v>
      </c>
      <c r="B2808">
        <v>21.84</v>
      </c>
      <c r="C2808">
        <v>22.52</v>
      </c>
      <c r="D2808">
        <v>21.52</v>
      </c>
      <c r="E2808">
        <v>21.52</v>
      </c>
    </row>
    <row r="2809" spans="1:5" x14ac:dyDescent="0.25">
      <c r="A2809" s="7">
        <v>36937</v>
      </c>
      <c r="B2809">
        <v>21.51</v>
      </c>
      <c r="C2809">
        <v>21.51</v>
      </c>
      <c r="D2809">
        <v>20.22</v>
      </c>
      <c r="E2809">
        <v>20.27</v>
      </c>
    </row>
    <row r="2810" spans="1:5" x14ac:dyDescent="0.25">
      <c r="A2810" s="7">
        <v>36938</v>
      </c>
      <c r="B2810">
        <v>21.65</v>
      </c>
      <c r="C2810">
        <v>22.73</v>
      </c>
      <c r="D2810">
        <v>21.43</v>
      </c>
      <c r="E2810">
        <v>22.12</v>
      </c>
    </row>
    <row r="2811" spans="1:5" x14ac:dyDescent="0.25">
      <c r="A2811" s="7">
        <v>36942</v>
      </c>
      <c r="B2811">
        <v>23.43</v>
      </c>
      <c r="C2811">
        <v>24.76</v>
      </c>
      <c r="D2811">
        <v>23.16</v>
      </c>
      <c r="E2811">
        <v>24.69</v>
      </c>
    </row>
    <row r="2812" spans="1:5" x14ac:dyDescent="0.25">
      <c r="A2812" s="7">
        <v>36943</v>
      </c>
      <c r="B2812">
        <v>24.81</v>
      </c>
      <c r="C2812">
        <v>25.81</v>
      </c>
      <c r="D2812">
        <v>24.24</v>
      </c>
      <c r="E2812">
        <v>25.75</v>
      </c>
    </row>
    <row r="2813" spans="1:5" x14ac:dyDescent="0.25">
      <c r="A2813" s="7">
        <v>36944</v>
      </c>
      <c r="B2813">
        <v>25.96</v>
      </c>
      <c r="C2813">
        <v>28.41</v>
      </c>
      <c r="D2813">
        <v>25.96</v>
      </c>
      <c r="E2813">
        <v>26.76</v>
      </c>
    </row>
    <row r="2814" spans="1:5" x14ac:dyDescent="0.25">
      <c r="A2814" s="7">
        <v>36945</v>
      </c>
      <c r="B2814">
        <v>27.18</v>
      </c>
      <c r="C2814">
        <v>30.62</v>
      </c>
      <c r="D2814">
        <v>26.94</v>
      </c>
      <c r="E2814">
        <v>27.21</v>
      </c>
    </row>
    <row r="2815" spans="1:5" x14ac:dyDescent="0.25">
      <c r="A2815" s="7">
        <v>36948</v>
      </c>
      <c r="B2815">
        <v>27.18</v>
      </c>
      <c r="C2815">
        <v>27.48</v>
      </c>
      <c r="D2815">
        <v>25.43</v>
      </c>
      <c r="E2815">
        <v>25.43</v>
      </c>
    </row>
    <row r="2816" spans="1:5" x14ac:dyDescent="0.25">
      <c r="A2816" s="7">
        <v>36949</v>
      </c>
      <c r="B2816">
        <v>25.57</v>
      </c>
      <c r="C2816">
        <v>26.59</v>
      </c>
      <c r="D2816">
        <v>25.02</v>
      </c>
      <c r="E2816">
        <v>26.49</v>
      </c>
    </row>
    <row r="2817" spans="1:5" x14ac:dyDescent="0.25">
      <c r="A2817" s="7">
        <v>36950</v>
      </c>
      <c r="B2817">
        <v>26.37</v>
      </c>
      <c r="C2817">
        <v>28.82</v>
      </c>
      <c r="D2817">
        <v>26.05</v>
      </c>
      <c r="E2817">
        <v>28.35</v>
      </c>
    </row>
    <row r="2818" spans="1:5" x14ac:dyDescent="0.25">
      <c r="A2818" s="7">
        <v>36951</v>
      </c>
      <c r="B2818">
        <v>29.66</v>
      </c>
      <c r="C2818">
        <v>30.26</v>
      </c>
      <c r="D2818">
        <v>28.08</v>
      </c>
      <c r="E2818">
        <v>28.08</v>
      </c>
    </row>
    <row r="2819" spans="1:5" x14ac:dyDescent="0.25">
      <c r="A2819" s="7">
        <v>36952</v>
      </c>
      <c r="B2819">
        <v>29.08</v>
      </c>
      <c r="C2819">
        <v>29.34</v>
      </c>
      <c r="D2819">
        <v>26.82</v>
      </c>
      <c r="E2819">
        <v>27.43</v>
      </c>
    </row>
    <row r="2820" spans="1:5" x14ac:dyDescent="0.25">
      <c r="A2820" s="7">
        <v>36955</v>
      </c>
      <c r="B2820">
        <v>28.32</v>
      </c>
      <c r="C2820">
        <v>28.43</v>
      </c>
      <c r="D2820">
        <v>27.08</v>
      </c>
      <c r="E2820">
        <v>27.12</v>
      </c>
    </row>
    <row r="2821" spans="1:5" x14ac:dyDescent="0.25">
      <c r="A2821" s="7">
        <v>36956</v>
      </c>
      <c r="B2821">
        <v>26.26</v>
      </c>
      <c r="C2821">
        <v>26.28</v>
      </c>
      <c r="D2821">
        <v>25.58</v>
      </c>
      <c r="E2821">
        <v>25.89</v>
      </c>
    </row>
    <row r="2822" spans="1:5" x14ac:dyDescent="0.25">
      <c r="A2822" s="7">
        <v>36957</v>
      </c>
      <c r="B2822">
        <v>25.28</v>
      </c>
      <c r="C2822">
        <v>25.53</v>
      </c>
      <c r="D2822">
        <v>24.12</v>
      </c>
      <c r="E2822">
        <v>24.12</v>
      </c>
    </row>
    <row r="2823" spans="1:5" x14ac:dyDescent="0.25">
      <c r="A2823" s="7">
        <v>36958</v>
      </c>
      <c r="B2823">
        <v>24.42</v>
      </c>
      <c r="C2823">
        <v>24.9</v>
      </c>
      <c r="D2823">
        <v>24.23</v>
      </c>
      <c r="E2823">
        <v>24.29</v>
      </c>
    </row>
    <row r="2824" spans="1:5" x14ac:dyDescent="0.25">
      <c r="A2824" s="7">
        <v>36959</v>
      </c>
      <c r="B2824">
        <v>24.47</v>
      </c>
      <c r="C2824">
        <v>25.76</v>
      </c>
      <c r="D2824">
        <v>24.46</v>
      </c>
      <c r="E2824">
        <v>25.62</v>
      </c>
    </row>
    <row r="2825" spans="1:5" x14ac:dyDescent="0.25">
      <c r="A2825" s="7">
        <v>36962</v>
      </c>
      <c r="B2825">
        <v>27.88</v>
      </c>
      <c r="C2825">
        <v>30.54</v>
      </c>
      <c r="D2825">
        <v>27.74</v>
      </c>
      <c r="E2825">
        <v>30.32</v>
      </c>
    </row>
    <row r="2826" spans="1:5" x14ac:dyDescent="0.25">
      <c r="A2826" s="7">
        <v>36963</v>
      </c>
      <c r="B2826">
        <v>30.77</v>
      </c>
      <c r="C2826">
        <v>30.84</v>
      </c>
      <c r="D2826">
        <v>27.55</v>
      </c>
      <c r="E2826">
        <v>27.55</v>
      </c>
    </row>
    <row r="2827" spans="1:5" x14ac:dyDescent="0.25">
      <c r="A2827" s="7">
        <v>36964</v>
      </c>
      <c r="B2827">
        <v>30.37</v>
      </c>
      <c r="C2827">
        <v>30.71</v>
      </c>
      <c r="D2827">
        <v>28.86</v>
      </c>
      <c r="E2827">
        <v>29.61</v>
      </c>
    </row>
    <row r="2828" spans="1:5" x14ac:dyDescent="0.25">
      <c r="A2828" s="7">
        <v>36965</v>
      </c>
      <c r="B2828">
        <v>28.53</v>
      </c>
      <c r="C2828">
        <v>28.98</v>
      </c>
      <c r="D2828">
        <v>28.25</v>
      </c>
      <c r="E2828">
        <v>28.56</v>
      </c>
    </row>
    <row r="2829" spans="1:5" x14ac:dyDescent="0.25">
      <c r="A2829" s="7">
        <v>36966</v>
      </c>
      <c r="B2829">
        <v>28.78</v>
      </c>
      <c r="C2829">
        <v>29.91</v>
      </c>
      <c r="D2829">
        <v>28.56</v>
      </c>
      <c r="E2829">
        <v>29.91</v>
      </c>
    </row>
    <row r="2830" spans="1:5" x14ac:dyDescent="0.25">
      <c r="A2830" s="7">
        <v>36969</v>
      </c>
      <c r="B2830">
        <v>30.61</v>
      </c>
      <c r="C2830">
        <v>31.33</v>
      </c>
      <c r="D2830">
        <v>29.5</v>
      </c>
      <c r="E2830">
        <v>29.78</v>
      </c>
    </row>
    <row r="2831" spans="1:5" x14ac:dyDescent="0.25">
      <c r="A2831" s="7">
        <v>36970</v>
      </c>
      <c r="B2831">
        <v>30.02</v>
      </c>
      <c r="C2831">
        <v>31.27</v>
      </c>
      <c r="D2831">
        <v>29.3</v>
      </c>
      <c r="E2831">
        <v>30.96</v>
      </c>
    </row>
    <row r="2832" spans="1:5" x14ac:dyDescent="0.25">
      <c r="A2832" s="7">
        <v>36971</v>
      </c>
      <c r="B2832">
        <v>31.41</v>
      </c>
      <c r="C2832">
        <v>32.18</v>
      </c>
      <c r="D2832">
        <v>30.26</v>
      </c>
      <c r="E2832">
        <v>31.93</v>
      </c>
    </row>
    <row r="2833" spans="1:5" x14ac:dyDescent="0.25">
      <c r="A2833" s="7">
        <v>36972</v>
      </c>
      <c r="B2833">
        <v>32.409999999999997</v>
      </c>
      <c r="C2833">
        <v>35.450000000000003</v>
      </c>
      <c r="D2833">
        <v>32.35</v>
      </c>
      <c r="E2833">
        <v>32.840000000000003</v>
      </c>
    </row>
    <row r="2834" spans="1:5" x14ac:dyDescent="0.25">
      <c r="A2834" s="7">
        <v>36973</v>
      </c>
      <c r="B2834">
        <v>33</v>
      </c>
      <c r="C2834">
        <v>33</v>
      </c>
      <c r="D2834">
        <v>30.41</v>
      </c>
      <c r="E2834">
        <v>30.45</v>
      </c>
    </row>
    <row r="2835" spans="1:5" x14ac:dyDescent="0.25">
      <c r="A2835" s="7">
        <v>36976</v>
      </c>
      <c r="B2835">
        <v>30</v>
      </c>
      <c r="C2835">
        <v>30.24</v>
      </c>
      <c r="D2835">
        <v>29.04</v>
      </c>
      <c r="E2835">
        <v>29.04</v>
      </c>
    </row>
    <row r="2836" spans="1:5" x14ac:dyDescent="0.25">
      <c r="A2836" s="7">
        <v>36977</v>
      </c>
      <c r="B2836">
        <v>28.52</v>
      </c>
      <c r="C2836">
        <v>28.63</v>
      </c>
      <c r="D2836">
        <v>27.03</v>
      </c>
      <c r="E2836">
        <v>27.04</v>
      </c>
    </row>
    <row r="2837" spans="1:5" x14ac:dyDescent="0.25">
      <c r="A2837" s="7">
        <v>36978</v>
      </c>
      <c r="B2837">
        <v>28.26</v>
      </c>
      <c r="C2837">
        <v>28.98</v>
      </c>
      <c r="D2837">
        <v>28.21</v>
      </c>
      <c r="E2837">
        <v>28.58</v>
      </c>
    </row>
    <row r="2838" spans="1:5" x14ac:dyDescent="0.25">
      <c r="A2838" s="7">
        <v>36979</v>
      </c>
      <c r="B2838">
        <v>29.27</v>
      </c>
      <c r="C2838">
        <v>29.84</v>
      </c>
      <c r="D2838">
        <v>28.16</v>
      </c>
      <c r="E2838">
        <v>29.17</v>
      </c>
    </row>
    <row r="2839" spans="1:5" x14ac:dyDescent="0.25">
      <c r="A2839" s="7">
        <v>36980</v>
      </c>
      <c r="B2839">
        <v>28.76</v>
      </c>
      <c r="C2839">
        <v>29.32</v>
      </c>
      <c r="D2839">
        <v>28.3</v>
      </c>
      <c r="E2839">
        <v>28.64</v>
      </c>
    </row>
    <row r="2840" spans="1:5" x14ac:dyDescent="0.25">
      <c r="A2840" s="7">
        <v>36983</v>
      </c>
      <c r="B2840">
        <v>29.4</v>
      </c>
      <c r="C2840">
        <v>31.61</v>
      </c>
      <c r="D2840">
        <v>29.16</v>
      </c>
      <c r="E2840">
        <v>31.21</v>
      </c>
    </row>
    <row r="2841" spans="1:5" x14ac:dyDescent="0.25">
      <c r="A2841" s="7">
        <v>36984</v>
      </c>
      <c r="B2841">
        <v>32.92</v>
      </c>
      <c r="C2841">
        <v>35.200000000000003</v>
      </c>
      <c r="D2841">
        <v>32.92</v>
      </c>
      <c r="E2841">
        <v>34.72</v>
      </c>
    </row>
    <row r="2842" spans="1:5" x14ac:dyDescent="0.25">
      <c r="A2842" s="7">
        <v>36985</v>
      </c>
      <c r="B2842">
        <v>34.28</v>
      </c>
      <c r="C2842">
        <v>34.74</v>
      </c>
      <c r="D2842">
        <v>33.21</v>
      </c>
      <c r="E2842">
        <v>34.07</v>
      </c>
    </row>
    <row r="2843" spans="1:5" x14ac:dyDescent="0.25">
      <c r="A2843" s="7">
        <v>36986</v>
      </c>
      <c r="B2843">
        <v>32.51</v>
      </c>
      <c r="C2843">
        <v>32.51</v>
      </c>
      <c r="D2843">
        <v>29.88</v>
      </c>
      <c r="E2843">
        <v>29.94</v>
      </c>
    </row>
    <row r="2844" spans="1:5" x14ac:dyDescent="0.25">
      <c r="A2844" s="7">
        <v>36987</v>
      </c>
      <c r="B2844">
        <v>30.39</v>
      </c>
      <c r="C2844">
        <v>32.04</v>
      </c>
      <c r="D2844">
        <v>30.22</v>
      </c>
      <c r="E2844">
        <v>31.69</v>
      </c>
    </row>
    <row r="2845" spans="1:5" x14ac:dyDescent="0.25">
      <c r="A2845" s="7">
        <v>36990</v>
      </c>
      <c r="B2845">
        <v>31.94</v>
      </c>
      <c r="C2845">
        <v>32.549999999999997</v>
      </c>
      <c r="D2845">
        <v>31.38</v>
      </c>
      <c r="E2845">
        <v>31.91</v>
      </c>
    </row>
    <row r="2846" spans="1:5" x14ac:dyDescent="0.25">
      <c r="A2846" s="7">
        <v>36991</v>
      </c>
      <c r="B2846">
        <v>30.67</v>
      </c>
      <c r="C2846">
        <v>30.69</v>
      </c>
      <c r="D2846">
        <v>29.33</v>
      </c>
      <c r="E2846">
        <v>29.44</v>
      </c>
    </row>
    <row r="2847" spans="1:5" x14ac:dyDescent="0.25">
      <c r="A2847" s="7">
        <v>36992</v>
      </c>
      <c r="B2847">
        <v>28.94</v>
      </c>
      <c r="C2847">
        <v>29.13</v>
      </c>
      <c r="D2847">
        <v>28.4</v>
      </c>
      <c r="E2847">
        <v>28.46</v>
      </c>
    </row>
    <row r="2848" spans="1:5" x14ac:dyDescent="0.25">
      <c r="A2848" s="7">
        <v>36993</v>
      </c>
      <c r="B2848">
        <v>28.09</v>
      </c>
      <c r="C2848">
        <v>28.37</v>
      </c>
      <c r="D2848">
        <v>26.12</v>
      </c>
      <c r="E2848">
        <v>26.12</v>
      </c>
    </row>
    <row r="2849" spans="1:5" x14ac:dyDescent="0.25">
      <c r="A2849" s="7">
        <v>36997</v>
      </c>
      <c r="B2849">
        <v>26.85</v>
      </c>
      <c r="C2849">
        <v>27.18</v>
      </c>
      <c r="D2849">
        <v>26.22</v>
      </c>
      <c r="E2849">
        <v>26.33</v>
      </c>
    </row>
    <row r="2850" spans="1:5" x14ac:dyDescent="0.25">
      <c r="A2850" s="7">
        <v>36998</v>
      </c>
      <c r="B2850">
        <v>26.04</v>
      </c>
      <c r="C2850">
        <v>26.22</v>
      </c>
      <c r="D2850">
        <v>25.33</v>
      </c>
      <c r="E2850">
        <v>25.61</v>
      </c>
    </row>
    <row r="2851" spans="1:5" x14ac:dyDescent="0.25">
      <c r="A2851" s="7">
        <v>36999</v>
      </c>
      <c r="B2851">
        <v>24.58</v>
      </c>
      <c r="C2851">
        <v>24.65</v>
      </c>
      <c r="D2851">
        <v>23.01</v>
      </c>
      <c r="E2851">
        <v>24.13</v>
      </c>
    </row>
    <row r="2852" spans="1:5" x14ac:dyDescent="0.25">
      <c r="A2852" s="7">
        <v>37000</v>
      </c>
      <c r="B2852">
        <v>24.51</v>
      </c>
      <c r="C2852">
        <v>24.62</v>
      </c>
      <c r="D2852">
        <v>24.12</v>
      </c>
      <c r="E2852">
        <v>24.16</v>
      </c>
    </row>
    <row r="2853" spans="1:5" x14ac:dyDescent="0.25">
      <c r="A2853" s="7">
        <v>37001</v>
      </c>
      <c r="B2853">
        <v>24.67</v>
      </c>
      <c r="C2853">
        <v>25.45</v>
      </c>
      <c r="D2853">
        <v>24.5</v>
      </c>
      <c r="E2853">
        <v>25.38</v>
      </c>
    </row>
    <row r="2854" spans="1:5" x14ac:dyDescent="0.25">
      <c r="A2854" s="7">
        <v>37004</v>
      </c>
      <c r="B2854">
        <v>27.35</v>
      </c>
      <c r="C2854">
        <v>28.6</v>
      </c>
      <c r="D2854">
        <v>27.28</v>
      </c>
      <c r="E2854">
        <v>28.16</v>
      </c>
    </row>
    <row r="2855" spans="1:5" x14ac:dyDescent="0.25">
      <c r="A2855" s="7">
        <v>37005</v>
      </c>
      <c r="B2855">
        <v>27.7</v>
      </c>
      <c r="C2855">
        <v>28.61</v>
      </c>
      <c r="D2855">
        <v>27.23</v>
      </c>
      <c r="E2855">
        <v>28.49</v>
      </c>
    </row>
    <row r="2856" spans="1:5" x14ac:dyDescent="0.25">
      <c r="A2856" s="7">
        <v>37006</v>
      </c>
      <c r="B2856">
        <v>28.64</v>
      </c>
      <c r="C2856">
        <v>28.68</v>
      </c>
      <c r="D2856">
        <v>27.25</v>
      </c>
      <c r="E2856">
        <v>27.4</v>
      </c>
    </row>
    <row r="2857" spans="1:5" x14ac:dyDescent="0.25">
      <c r="A2857" s="7">
        <v>37007</v>
      </c>
      <c r="B2857">
        <v>26.41</v>
      </c>
      <c r="C2857">
        <v>26.41</v>
      </c>
      <c r="D2857">
        <v>25.62</v>
      </c>
      <c r="E2857">
        <v>25.96</v>
      </c>
    </row>
    <row r="2858" spans="1:5" x14ac:dyDescent="0.25">
      <c r="A2858" s="7">
        <v>37008</v>
      </c>
      <c r="B2858">
        <v>25</v>
      </c>
      <c r="C2858">
        <v>25</v>
      </c>
      <c r="D2858">
        <v>24.02</v>
      </c>
      <c r="E2858">
        <v>24.02</v>
      </c>
    </row>
    <row r="2859" spans="1:5" x14ac:dyDescent="0.25">
      <c r="A2859" s="7">
        <v>37011</v>
      </c>
      <c r="B2859">
        <v>24.21</v>
      </c>
      <c r="C2859">
        <v>25.74</v>
      </c>
      <c r="D2859">
        <v>23.9</v>
      </c>
      <c r="E2859">
        <v>25.48</v>
      </c>
    </row>
    <row r="2860" spans="1:5" x14ac:dyDescent="0.25">
      <c r="A2860" s="7">
        <v>37012</v>
      </c>
      <c r="B2860">
        <v>25.46</v>
      </c>
      <c r="C2860">
        <v>25.57</v>
      </c>
      <c r="D2860">
        <v>24.16</v>
      </c>
      <c r="E2860">
        <v>24.2</v>
      </c>
    </row>
    <row r="2861" spans="1:5" x14ac:dyDescent="0.25">
      <c r="A2861" s="7">
        <v>37013</v>
      </c>
      <c r="B2861">
        <v>24.6</v>
      </c>
      <c r="C2861">
        <v>25.04</v>
      </c>
      <c r="D2861">
        <v>23.97</v>
      </c>
      <c r="E2861">
        <v>24.23</v>
      </c>
    </row>
    <row r="2862" spans="1:5" x14ac:dyDescent="0.25">
      <c r="A2862" s="7">
        <v>37014</v>
      </c>
      <c r="B2862">
        <v>25.52</v>
      </c>
      <c r="C2862">
        <v>26.32</v>
      </c>
      <c r="D2862">
        <v>25.43</v>
      </c>
      <c r="E2862">
        <v>25.78</v>
      </c>
    </row>
    <row r="2863" spans="1:5" x14ac:dyDescent="0.25">
      <c r="A2863" s="7">
        <v>37015</v>
      </c>
      <c r="B2863">
        <v>26.49</v>
      </c>
      <c r="C2863">
        <v>26.49</v>
      </c>
      <c r="D2863">
        <v>23.88</v>
      </c>
      <c r="E2863">
        <v>23.91</v>
      </c>
    </row>
    <row r="2864" spans="1:5" x14ac:dyDescent="0.25">
      <c r="A2864" s="7">
        <v>37018</v>
      </c>
      <c r="B2864">
        <v>25.1</v>
      </c>
      <c r="C2864">
        <v>25.46</v>
      </c>
      <c r="D2864">
        <v>24.53</v>
      </c>
      <c r="E2864">
        <v>24.86</v>
      </c>
    </row>
    <row r="2865" spans="1:5" x14ac:dyDescent="0.25">
      <c r="A2865" s="7">
        <v>37019</v>
      </c>
      <c r="B2865">
        <v>24.49</v>
      </c>
      <c r="C2865">
        <v>25.35</v>
      </c>
      <c r="D2865">
        <v>24.44</v>
      </c>
      <c r="E2865">
        <v>24.44</v>
      </c>
    </row>
    <row r="2866" spans="1:5" x14ac:dyDescent="0.25">
      <c r="A2866" s="7">
        <v>37020</v>
      </c>
      <c r="B2866">
        <v>24.94</v>
      </c>
      <c r="C2866">
        <v>25.06</v>
      </c>
      <c r="D2866">
        <v>24.27</v>
      </c>
      <c r="E2866">
        <v>24.35</v>
      </c>
    </row>
    <row r="2867" spans="1:5" x14ac:dyDescent="0.25">
      <c r="A2867" s="7">
        <v>37021</v>
      </c>
      <c r="B2867">
        <v>23.69</v>
      </c>
      <c r="C2867">
        <v>24.67</v>
      </c>
      <c r="D2867">
        <v>23.55</v>
      </c>
      <c r="E2867">
        <v>24</v>
      </c>
    </row>
    <row r="2868" spans="1:5" x14ac:dyDescent="0.25">
      <c r="A2868" s="7">
        <v>37022</v>
      </c>
      <c r="B2868">
        <v>23.14</v>
      </c>
      <c r="C2868">
        <v>23.86</v>
      </c>
      <c r="D2868">
        <v>23.14</v>
      </c>
      <c r="E2868">
        <v>23.54</v>
      </c>
    </row>
    <row r="2869" spans="1:5" x14ac:dyDescent="0.25">
      <c r="A2869" s="7">
        <v>37025</v>
      </c>
      <c r="B2869">
        <v>24.23</v>
      </c>
      <c r="C2869">
        <v>24.5</v>
      </c>
      <c r="D2869">
        <v>24.06</v>
      </c>
      <c r="E2869">
        <v>24.26</v>
      </c>
    </row>
    <row r="2870" spans="1:5" x14ac:dyDescent="0.25">
      <c r="A2870" s="7">
        <v>37026</v>
      </c>
      <c r="B2870">
        <v>24.41</v>
      </c>
      <c r="C2870">
        <v>24.5</v>
      </c>
      <c r="D2870">
        <v>23.34</v>
      </c>
      <c r="E2870">
        <v>23.71</v>
      </c>
    </row>
    <row r="2871" spans="1:5" x14ac:dyDescent="0.25">
      <c r="A2871" s="7">
        <v>37027</v>
      </c>
      <c r="B2871">
        <v>23.17</v>
      </c>
      <c r="C2871">
        <v>23.22</v>
      </c>
      <c r="D2871">
        <v>21.17</v>
      </c>
      <c r="E2871">
        <v>21.89</v>
      </c>
    </row>
    <row r="2872" spans="1:5" x14ac:dyDescent="0.25">
      <c r="A2872" s="7">
        <v>37028</v>
      </c>
      <c r="B2872">
        <v>22.5</v>
      </c>
      <c r="C2872">
        <v>22.74</v>
      </c>
      <c r="D2872">
        <v>21.32</v>
      </c>
      <c r="E2872">
        <v>21.47</v>
      </c>
    </row>
    <row r="2873" spans="1:5" x14ac:dyDescent="0.25">
      <c r="A2873" s="7">
        <v>37029</v>
      </c>
      <c r="B2873">
        <v>21.46</v>
      </c>
      <c r="C2873">
        <v>21.71</v>
      </c>
      <c r="D2873">
        <v>21.17</v>
      </c>
      <c r="E2873">
        <v>21.23</v>
      </c>
    </row>
    <row r="2874" spans="1:5" x14ac:dyDescent="0.25">
      <c r="A2874" s="7">
        <v>37032</v>
      </c>
      <c r="B2874">
        <v>21.9</v>
      </c>
      <c r="C2874">
        <v>21.96</v>
      </c>
      <c r="D2874">
        <v>20.74</v>
      </c>
      <c r="E2874">
        <v>20.76</v>
      </c>
    </row>
    <row r="2875" spans="1:5" x14ac:dyDescent="0.25">
      <c r="A2875" s="7">
        <v>37033</v>
      </c>
      <c r="B2875">
        <v>21.53</v>
      </c>
      <c r="C2875">
        <v>21.56</v>
      </c>
      <c r="D2875">
        <v>21.09</v>
      </c>
      <c r="E2875">
        <v>21.35</v>
      </c>
    </row>
    <row r="2876" spans="1:5" x14ac:dyDescent="0.25">
      <c r="A2876" s="7">
        <v>37034</v>
      </c>
      <c r="B2876">
        <v>21.6</v>
      </c>
      <c r="C2876">
        <v>22.15</v>
      </c>
      <c r="D2876">
        <v>21.58</v>
      </c>
      <c r="E2876">
        <v>22.08</v>
      </c>
    </row>
    <row r="2877" spans="1:5" x14ac:dyDescent="0.25">
      <c r="A2877" s="7">
        <v>37035</v>
      </c>
      <c r="B2877">
        <v>21.85</v>
      </c>
      <c r="C2877">
        <v>21.89</v>
      </c>
      <c r="D2877">
        <v>20.55</v>
      </c>
      <c r="E2877">
        <v>20.57</v>
      </c>
    </row>
    <row r="2878" spans="1:5" x14ac:dyDescent="0.25">
      <c r="A2878" s="7">
        <v>37036</v>
      </c>
      <c r="B2878">
        <v>20.6</v>
      </c>
      <c r="C2878">
        <v>21.13</v>
      </c>
      <c r="D2878">
        <v>20.46</v>
      </c>
      <c r="E2878">
        <v>20.6</v>
      </c>
    </row>
    <row r="2879" spans="1:5" x14ac:dyDescent="0.25">
      <c r="A2879" s="7">
        <v>37040</v>
      </c>
      <c r="B2879">
        <v>22.16</v>
      </c>
      <c r="C2879">
        <v>22.37</v>
      </c>
      <c r="D2879">
        <v>21.93</v>
      </c>
      <c r="E2879">
        <v>22.14</v>
      </c>
    </row>
    <row r="2880" spans="1:5" x14ac:dyDescent="0.25">
      <c r="A2880" s="7">
        <v>37041</v>
      </c>
      <c r="B2880">
        <v>22.4</v>
      </c>
      <c r="C2880">
        <v>23.16</v>
      </c>
      <c r="D2880">
        <v>22.25</v>
      </c>
      <c r="E2880">
        <v>22.76</v>
      </c>
    </row>
    <row r="2881" spans="1:5" x14ac:dyDescent="0.25">
      <c r="A2881" s="7">
        <v>37042</v>
      </c>
      <c r="B2881">
        <v>22.96</v>
      </c>
      <c r="C2881">
        <v>23.16</v>
      </c>
      <c r="D2881">
        <v>22.33</v>
      </c>
      <c r="E2881">
        <v>22.64</v>
      </c>
    </row>
    <row r="2882" spans="1:5" x14ac:dyDescent="0.25">
      <c r="A2882" s="7">
        <v>37043</v>
      </c>
      <c r="B2882">
        <v>23.02</v>
      </c>
      <c r="C2882">
        <v>23.12</v>
      </c>
      <c r="D2882">
        <v>21.52</v>
      </c>
      <c r="E2882">
        <v>21.59</v>
      </c>
    </row>
    <row r="2883" spans="1:5" x14ac:dyDescent="0.25">
      <c r="A2883" s="7">
        <v>37046</v>
      </c>
      <c r="B2883">
        <v>21.64</v>
      </c>
      <c r="C2883">
        <v>22.07</v>
      </c>
      <c r="D2883">
        <v>21.33</v>
      </c>
      <c r="E2883">
        <v>21.38</v>
      </c>
    </row>
    <row r="2884" spans="1:5" x14ac:dyDescent="0.25">
      <c r="A2884" s="7">
        <v>37047</v>
      </c>
      <c r="B2884">
        <v>20.8</v>
      </c>
      <c r="C2884">
        <v>20.92</v>
      </c>
      <c r="D2884">
        <v>19.47</v>
      </c>
      <c r="E2884">
        <v>19.579999999999998</v>
      </c>
    </row>
    <row r="2885" spans="1:5" x14ac:dyDescent="0.25">
      <c r="A2885" s="7">
        <v>37048</v>
      </c>
      <c r="B2885">
        <v>20.09</v>
      </c>
      <c r="C2885">
        <v>20.64</v>
      </c>
      <c r="D2885">
        <v>19.93</v>
      </c>
      <c r="E2885">
        <v>20.39</v>
      </c>
    </row>
    <row r="2886" spans="1:5" x14ac:dyDescent="0.25">
      <c r="A2886" s="7">
        <v>37049</v>
      </c>
      <c r="B2886">
        <v>20.350000000000001</v>
      </c>
      <c r="C2886">
        <v>20.39</v>
      </c>
      <c r="D2886">
        <v>19.670000000000002</v>
      </c>
      <c r="E2886">
        <v>19.670000000000002</v>
      </c>
    </row>
    <row r="2887" spans="1:5" x14ac:dyDescent="0.25">
      <c r="A2887" s="7">
        <v>37050</v>
      </c>
      <c r="B2887">
        <v>19.62</v>
      </c>
      <c r="C2887">
        <v>20.440000000000001</v>
      </c>
      <c r="D2887">
        <v>19.579999999999998</v>
      </c>
      <c r="E2887">
        <v>19.920000000000002</v>
      </c>
    </row>
    <row r="2888" spans="1:5" x14ac:dyDescent="0.25">
      <c r="A2888" s="7">
        <v>37053</v>
      </c>
      <c r="B2888">
        <v>20.62</v>
      </c>
      <c r="C2888">
        <v>21.09</v>
      </c>
      <c r="D2888">
        <v>20.37</v>
      </c>
      <c r="E2888">
        <v>20.7</v>
      </c>
    </row>
    <row r="2889" spans="1:5" x14ac:dyDescent="0.25">
      <c r="A2889" s="7">
        <v>37054</v>
      </c>
      <c r="B2889">
        <v>21.21</v>
      </c>
      <c r="C2889">
        <v>21.68</v>
      </c>
      <c r="D2889">
        <v>20.43</v>
      </c>
      <c r="E2889">
        <v>20.7</v>
      </c>
    </row>
    <row r="2890" spans="1:5" x14ac:dyDescent="0.25">
      <c r="A2890" s="7">
        <v>37055</v>
      </c>
      <c r="B2890">
        <v>20.79</v>
      </c>
      <c r="C2890">
        <v>21.6</v>
      </c>
      <c r="D2890">
        <v>20.7</v>
      </c>
      <c r="E2890">
        <v>21.45</v>
      </c>
    </row>
    <row r="2891" spans="1:5" x14ac:dyDescent="0.25">
      <c r="A2891" s="7">
        <v>37056</v>
      </c>
      <c r="B2891">
        <v>22.13</v>
      </c>
      <c r="C2891">
        <v>23.12</v>
      </c>
      <c r="D2891">
        <v>22.12</v>
      </c>
      <c r="E2891">
        <v>23.12</v>
      </c>
    </row>
    <row r="2892" spans="1:5" x14ac:dyDescent="0.25">
      <c r="A2892" s="7">
        <v>37057</v>
      </c>
      <c r="B2892">
        <v>23.98</v>
      </c>
      <c r="C2892">
        <v>24.42</v>
      </c>
      <c r="D2892">
        <v>22.44</v>
      </c>
      <c r="E2892">
        <v>22.81</v>
      </c>
    </row>
    <row r="2893" spans="1:5" x14ac:dyDescent="0.25">
      <c r="A2893" s="7">
        <v>37060</v>
      </c>
      <c r="B2893">
        <v>23.26</v>
      </c>
      <c r="C2893">
        <v>23.54</v>
      </c>
      <c r="D2893">
        <v>22.93</v>
      </c>
      <c r="E2893">
        <v>23.17</v>
      </c>
    </row>
    <row r="2894" spans="1:5" x14ac:dyDescent="0.25">
      <c r="A2894" s="7">
        <v>37061</v>
      </c>
      <c r="B2894">
        <v>22.4</v>
      </c>
      <c r="C2894">
        <v>22.82</v>
      </c>
      <c r="D2894">
        <v>21.93</v>
      </c>
      <c r="E2894">
        <v>22.34</v>
      </c>
    </row>
    <row r="2895" spans="1:5" x14ac:dyDescent="0.25">
      <c r="A2895" s="7">
        <v>37062</v>
      </c>
      <c r="B2895">
        <v>22.05</v>
      </c>
      <c r="C2895">
        <v>22.29</v>
      </c>
      <c r="D2895">
        <v>21.6</v>
      </c>
      <c r="E2895">
        <v>21.71</v>
      </c>
    </row>
    <row r="2896" spans="1:5" x14ac:dyDescent="0.25">
      <c r="A2896" s="7">
        <v>37063</v>
      </c>
      <c r="B2896">
        <v>21.31</v>
      </c>
      <c r="C2896">
        <v>21.36</v>
      </c>
      <c r="D2896">
        <v>19.34</v>
      </c>
      <c r="E2896">
        <v>19.38</v>
      </c>
    </row>
    <row r="2897" spans="1:5" x14ac:dyDescent="0.25">
      <c r="A2897" s="7">
        <v>37064</v>
      </c>
      <c r="B2897">
        <v>19.82</v>
      </c>
      <c r="C2897">
        <v>20.2</v>
      </c>
      <c r="D2897">
        <v>19.59</v>
      </c>
      <c r="E2897">
        <v>20.02</v>
      </c>
    </row>
    <row r="2898" spans="1:5" x14ac:dyDescent="0.25">
      <c r="A2898" s="7">
        <v>37067</v>
      </c>
      <c r="B2898">
        <v>20.36</v>
      </c>
      <c r="C2898">
        <v>20.89</v>
      </c>
      <c r="D2898">
        <v>20.25</v>
      </c>
      <c r="E2898">
        <v>20.67</v>
      </c>
    </row>
    <row r="2899" spans="1:5" x14ac:dyDescent="0.25">
      <c r="A2899" s="7">
        <v>37068</v>
      </c>
      <c r="B2899">
        <v>21.45</v>
      </c>
      <c r="C2899">
        <v>21.65</v>
      </c>
      <c r="D2899">
        <v>20.75</v>
      </c>
      <c r="E2899">
        <v>21.2</v>
      </c>
    </row>
    <row r="2900" spans="1:5" x14ac:dyDescent="0.25">
      <c r="A2900" s="7">
        <v>37069</v>
      </c>
      <c r="B2900">
        <v>21.55</v>
      </c>
      <c r="C2900">
        <v>21.84</v>
      </c>
      <c r="D2900">
        <v>20.54</v>
      </c>
      <c r="E2900">
        <v>20.88</v>
      </c>
    </row>
    <row r="2901" spans="1:5" x14ac:dyDescent="0.25">
      <c r="A2901" s="7">
        <v>37070</v>
      </c>
      <c r="B2901">
        <v>20.18</v>
      </c>
      <c r="C2901">
        <v>20.18</v>
      </c>
      <c r="D2901">
        <v>19.52</v>
      </c>
      <c r="E2901">
        <v>20.010000000000002</v>
      </c>
    </row>
    <row r="2902" spans="1:5" x14ac:dyDescent="0.25">
      <c r="A2902" s="7">
        <v>37071</v>
      </c>
      <c r="B2902">
        <v>19.899999999999999</v>
      </c>
      <c r="C2902">
        <v>19.899999999999999</v>
      </c>
      <c r="D2902">
        <v>18.829999999999998</v>
      </c>
      <c r="E2902">
        <v>19.059999999999999</v>
      </c>
    </row>
    <row r="2903" spans="1:5" x14ac:dyDescent="0.25">
      <c r="A2903" s="7">
        <v>37074</v>
      </c>
      <c r="B2903">
        <v>19.75</v>
      </c>
      <c r="C2903">
        <v>19.75</v>
      </c>
      <c r="D2903">
        <v>18.739999999999998</v>
      </c>
      <c r="E2903">
        <v>18.760000000000002</v>
      </c>
    </row>
    <row r="2904" spans="1:5" x14ac:dyDescent="0.25">
      <c r="A2904" s="7">
        <v>37075</v>
      </c>
      <c r="B2904">
        <v>19.21</v>
      </c>
      <c r="C2904">
        <v>19.37</v>
      </c>
      <c r="D2904">
        <v>18.920000000000002</v>
      </c>
      <c r="E2904">
        <v>18.920000000000002</v>
      </c>
    </row>
    <row r="2905" spans="1:5" x14ac:dyDescent="0.25">
      <c r="A2905" s="7">
        <v>37077</v>
      </c>
      <c r="B2905">
        <v>20.14</v>
      </c>
      <c r="C2905">
        <v>20.39</v>
      </c>
      <c r="D2905">
        <v>19.7</v>
      </c>
      <c r="E2905">
        <v>20.09</v>
      </c>
    </row>
    <row r="2906" spans="1:5" x14ac:dyDescent="0.25">
      <c r="A2906" s="7">
        <v>37078</v>
      </c>
      <c r="B2906">
        <v>20.96</v>
      </c>
      <c r="C2906">
        <v>21.9</v>
      </c>
      <c r="D2906">
        <v>20.96</v>
      </c>
      <c r="E2906">
        <v>21.63</v>
      </c>
    </row>
    <row r="2907" spans="1:5" x14ac:dyDescent="0.25">
      <c r="A2907" s="7">
        <v>37081</v>
      </c>
      <c r="B2907">
        <v>22.71</v>
      </c>
      <c r="C2907">
        <v>22.96</v>
      </c>
      <c r="D2907">
        <v>22.3</v>
      </c>
      <c r="E2907">
        <v>22.48</v>
      </c>
    </row>
    <row r="2908" spans="1:5" x14ac:dyDescent="0.25">
      <c r="A2908" s="7">
        <v>37082</v>
      </c>
      <c r="B2908">
        <v>22.28</v>
      </c>
      <c r="C2908">
        <v>23.26</v>
      </c>
      <c r="D2908">
        <v>22.28</v>
      </c>
      <c r="E2908">
        <v>23.25</v>
      </c>
    </row>
    <row r="2909" spans="1:5" x14ac:dyDescent="0.25">
      <c r="A2909" s="7">
        <v>37083</v>
      </c>
      <c r="B2909">
        <v>24.17</v>
      </c>
      <c r="C2909">
        <v>24.91</v>
      </c>
      <c r="D2909">
        <v>23.59</v>
      </c>
      <c r="E2909">
        <v>24.01</v>
      </c>
    </row>
    <row r="2910" spans="1:5" x14ac:dyDescent="0.25">
      <c r="A2910" s="7">
        <v>37084</v>
      </c>
      <c r="B2910">
        <v>23.29</v>
      </c>
      <c r="C2910">
        <v>23.29</v>
      </c>
      <c r="D2910">
        <v>22.09</v>
      </c>
      <c r="E2910">
        <v>22.09</v>
      </c>
    </row>
    <row r="2911" spans="1:5" x14ac:dyDescent="0.25">
      <c r="A2911" s="7">
        <v>37085</v>
      </c>
      <c r="B2911">
        <v>22.03</v>
      </c>
      <c r="C2911">
        <v>22.12</v>
      </c>
      <c r="D2911">
        <v>21.02</v>
      </c>
      <c r="E2911">
        <v>21.14</v>
      </c>
    </row>
    <row r="2912" spans="1:5" x14ac:dyDescent="0.25">
      <c r="A2912" s="7">
        <v>37088</v>
      </c>
      <c r="B2912">
        <v>21.69</v>
      </c>
      <c r="C2912">
        <v>22.91</v>
      </c>
      <c r="D2912">
        <v>21.58</v>
      </c>
      <c r="E2912">
        <v>22.91</v>
      </c>
    </row>
    <row r="2913" spans="1:5" x14ac:dyDescent="0.25">
      <c r="A2913" s="7">
        <v>37089</v>
      </c>
      <c r="B2913">
        <v>23.54</v>
      </c>
      <c r="C2913">
        <v>23.6</v>
      </c>
      <c r="D2913">
        <v>22.46</v>
      </c>
      <c r="E2913">
        <v>22.61</v>
      </c>
    </row>
    <row r="2914" spans="1:5" x14ac:dyDescent="0.25">
      <c r="A2914" s="7">
        <v>37090</v>
      </c>
      <c r="B2914">
        <v>23.19</v>
      </c>
      <c r="C2914">
        <v>23.84</v>
      </c>
      <c r="D2914">
        <v>23.07</v>
      </c>
      <c r="E2914">
        <v>23.6</v>
      </c>
    </row>
    <row r="2915" spans="1:5" x14ac:dyDescent="0.25">
      <c r="A2915" s="7">
        <v>37091</v>
      </c>
      <c r="B2915">
        <v>22.58</v>
      </c>
      <c r="C2915">
        <v>23.07</v>
      </c>
      <c r="D2915">
        <v>21.84</v>
      </c>
      <c r="E2915">
        <v>22.51</v>
      </c>
    </row>
    <row r="2916" spans="1:5" x14ac:dyDescent="0.25">
      <c r="A2916" s="7">
        <v>37092</v>
      </c>
      <c r="B2916">
        <v>22.67</v>
      </c>
      <c r="C2916">
        <v>23.01</v>
      </c>
      <c r="D2916">
        <v>22.19</v>
      </c>
      <c r="E2916">
        <v>22.34</v>
      </c>
    </row>
    <row r="2917" spans="1:5" x14ac:dyDescent="0.25">
      <c r="A2917" s="7">
        <v>37095</v>
      </c>
      <c r="B2917">
        <v>22.64</v>
      </c>
      <c r="C2917">
        <v>23.87</v>
      </c>
      <c r="D2917">
        <v>22.51</v>
      </c>
      <c r="E2917">
        <v>23.74</v>
      </c>
    </row>
    <row r="2918" spans="1:5" x14ac:dyDescent="0.25">
      <c r="A2918" s="7">
        <v>37096</v>
      </c>
      <c r="B2918">
        <v>24.2</v>
      </c>
      <c r="C2918">
        <v>25.61</v>
      </c>
      <c r="D2918">
        <v>24.16</v>
      </c>
      <c r="E2918">
        <v>25.24</v>
      </c>
    </row>
    <row r="2919" spans="1:5" x14ac:dyDescent="0.25">
      <c r="A2919" s="7">
        <v>37097</v>
      </c>
      <c r="B2919">
        <v>24.92</v>
      </c>
      <c r="C2919">
        <v>25.23</v>
      </c>
      <c r="D2919">
        <v>23.92</v>
      </c>
      <c r="E2919">
        <v>24</v>
      </c>
    </row>
    <row r="2920" spans="1:5" x14ac:dyDescent="0.25">
      <c r="A2920" s="7">
        <v>37098</v>
      </c>
      <c r="B2920">
        <v>24.02</v>
      </c>
      <c r="C2920">
        <v>24.23</v>
      </c>
      <c r="D2920">
        <v>22.98</v>
      </c>
      <c r="E2920">
        <v>23.01</v>
      </c>
    </row>
    <row r="2921" spans="1:5" x14ac:dyDescent="0.25">
      <c r="A2921" s="7">
        <v>37099</v>
      </c>
      <c r="B2921">
        <v>23.02</v>
      </c>
      <c r="C2921">
        <v>23.13</v>
      </c>
      <c r="D2921">
        <v>21.93</v>
      </c>
      <c r="E2921">
        <v>22</v>
      </c>
    </row>
    <row r="2922" spans="1:5" x14ac:dyDescent="0.25">
      <c r="A2922" s="7">
        <v>37102</v>
      </c>
      <c r="B2922">
        <v>22.48</v>
      </c>
      <c r="C2922">
        <v>23.03</v>
      </c>
      <c r="D2922">
        <v>22.48</v>
      </c>
      <c r="E2922">
        <v>22.69</v>
      </c>
    </row>
    <row r="2923" spans="1:5" x14ac:dyDescent="0.25">
      <c r="A2923" s="7">
        <v>37103</v>
      </c>
      <c r="B2923">
        <v>22.31</v>
      </c>
      <c r="C2923">
        <v>22.45</v>
      </c>
      <c r="D2923">
        <v>20.79</v>
      </c>
      <c r="E2923">
        <v>21.62</v>
      </c>
    </row>
    <row r="2924" spans="1:5" x14ac:dyDescent="0.25">
      <c r="A2924" s="7">
        <v>37104</v>
      </c>
      <c r="B2924">
        <v>20.97</v>
      </c>
      <c r="C2924">
        <v>20.99</v>
      </c>
      <c r="D2924">
        <v>20.13</v>
      </c>
      <c r="E2924">
        <v>20.56</v>
      </c>
    </row>
    <row r="2925" spans="1:5" x14ac:dyDescent="0.25">
      <c r="A2925" s="7">
        <v>37105</v>
      </c>
      <c r="B2925">
        <v>20.329999999999998</v>
      </c>
      <c r="C2925">
        <v>20.48</v>
      </c>
      <c r="D2925">
        <v>19.690000000000001</v>
      </c>
      <c r="E2925">
        <v>20.09</v>
      </c>
    </row>
    <row r="2926" spans="1:5" x14ac:dyDescent="0.25">
      <c r="A2926" s="7">
        <v>37106</v>
      </c>
      <c r="B2926">
        <v>20.23</v>
      </c>
      <c r="C2926">
        <v>21.03</v>
      </c>
      <c r="D2926">
        <v>19.829999999999998</v>
      </c>
      <c r="E2926">
        <v>19.89</v>
      </c>
    </row>
    <row r="2927" spans="1:5" x14ac:dyDescent="0.25">
      <c r="A2927" s="7">
        <v>37109</v>
      </c>
      <c r="B2927">
        <v>21.07</v>
      </c>
      <c r="C2927">
        <v>22.26</v>
      </c>
      <c r="D2927">
        <v>20.88</v>
      </c>
      <c r="E2927">
        <v>21.89</v>
      </c>
    </row>
    <row r="2928" spans="1:5" x14ac:dyDescent="0.25">
      <c r="A2928" s="7">
        <v>37110</v>
      </c>
      <c r="B2928">
        <v>21.43</v>
      </c>
      <c r="C2928">
        <v>21.51</v>
      </c>
      <c r="D2928">
        <v>20.73</v>
      </c>
      <c r="E2928">
        <v>21.01</v>
      </c>
    </row>
    <row r="2929" spans="1:5" x14ac:dyDescent="0.25">
      <c r="A2929" s="7">
        <v>37111</v>
      </c>
      <c r="B2929">
        <v>21.52</v>
      </c>
      <c r="C2929">
        <v>22.57</v>
      </c>
      <c r="D2929">
        <v>20.72</v>
      </c>
      <c r="E2929">
        <v>22.32</v>
      </c>
    </row>
    <row r="2930" spans="1:5" x14ac:dyDescent="0.25">
      <c r="A2930" s="7">
        <v>37112</v>
      </c>
      <c r="B2930">
        <v>22.02</v>
      </c>
      <c r="C2930">
        <v>22.43</v>
      </c>
      <c r="D2930">
        <v>21.64</v>
      </c>
      <c r="E2930">
        <v>21.75</v>
      </c>
    </row>
    <row r="2931" spans="1:5" x14ac:dyDescent="0.25">
      <c r="A2931" s="7">
        <v>37113</v>
      </c>
      <c r="B2931">
        <v>20.56</v>
      </c>
      <c r="C2931">
        <v>21.53</v>
      </c>
      <c r="D2931">
        <v>20.37</v>
      </c>
      <c r="E2931">
        <v>20.55</v>
      </c>
    </row>
    <row r="2932" spans="1:5" x14ac:dyDescent="0.25">
      <c r="A2932" s="7">
        <v>37116</v>
      </c>
      <c r="B2932">
        <v>20.58</v>
      </c>
      <c r="C2932">
        <v>20.69</v>
      </c>
      <c r="D2932">
        <v>20.239999999999998</v>
      </c>
      <c r="E2932">
        <v>20.420000000000002</v>
      </c>
    </row>
    <row r="2933" spans="1:5" x14ac:dyDescent="0.25">
      <c r="A2933" s="7">
        <v>37117</v>
      </c>
      <c r="B2933">
        <v>19.95</v>
      </c>
      <c r="C2933">
        <v>20.54</v>
      </c>
      <c r="D2933">
        <v>19.93</v>
      </c>
      <c r="E2933">
        <v>20.48</v>
      </c>
    </row>
    <row r="2934" spans="1:5" x14ac:dyDescent="0.25">
      <c r="A2934" s="7">
        <v>37118</v>
      </c>
      <c r="B2934">
        <v>20.14</v>
      </c>
      <c r="C2934">
        <v>20.91</v>
      </c>
      <c r="D2934">
        <v>19.84</v>
      </c>
      <c r="E2934">
        <v>20.91</v>
      </c>
    </row>
    <row r="2935" spans="1:5" x14ac:dyDescent="0.25">
      <c r="A2935" s="7">
        <v>37119</v>
      </c>
      <c r="B2935">
        <v>21.26</v>
      </c>
      <c r="C2935">
        <v>22.15</v>
      </c>
      <c r="D2935">
        <v>21.06</v>
      </c>
      <c r="E2935">
        <v>21.54</v>
      </c>
    </row>
    <row r="2936" spans="1:5" x14ac:dyDescent="0.25">
      <c r="A2936" s="7">
        <v>37120</v>
      </c>
      <c r="B2936">
        <v>21.94</v>
      </c>
      <c r="C2936">
        <v>24.24</v>
      </c>
      <c r="D2936">
        <v>21.91</v>
      </c>
      <c r="E2936">
        <v>23.84</v>
      </c>
    </row>
    <row r="2937" spans="1:5" x14ac:dyDescent="0.25">
      <c r="A2937" s="7">
        <v>37123</v>
      </c>
      <c r="B2937">
        <v>24.83</v>
      </c>
      <c r="C2937">
        <v>24.85</v>
      </c>
      <c r="D2937">
        <v>22.87</v>
      </c>
      <c r="E2937">
        <v>22.87</v>
      </c>
    </row>
    <row r="2938" spans="1:5" x14ac:dyDescent="0.25">
      <c r="A2938" s="7">
        <v>37124</v>
      </c>
      <c r="B2938">
        <v>22.55</v>
      </c>
      <c r="C2938">
        <v>24.51</v>
      </c>
      <c r="D2938">
        <v>21.63</v>
      </c>
      <c r="E2938">
        <v>24.4</v>
      </c>
    </row>
    <row r="2939" spans="1:5" x14ac:dyDescent="0.25">
      <c r="A2939" s="7">
        <v>37125</v>
      </c>
      <c r="B2939">
        <v>22.71</v>
      </c>
      <c r="C2939">
        <v>23.28</v>
      </c>
      <c r="D2939">
        <v>22.34</v>
      </c>
      <c r="E2939">
        <v>22.44</v>
      </c>
    </row>
    <row r="2940" spans="1:5" x14ac:dyDescent="0.25">
      <c r="A2940" s="7">
        <v>37126</v>
      </c>
      <c r="B2940">
        <v>22.05</v>
      </c>
      <c r="C2940">
        <v>22.36</v>
      </c>
      <c r="D2940">
        <v>21.85</v>
      </c>
      <c r="E2940">
        <v>22.23</v>
      </c>
    </row>
    <row r="2941" spans="1:5" x14ac:dyDescent="0.25">
      <c r="A2941" s="7">
        <v>37127</v>
      </c>
      <c r="B2941">
        <v>21.3</v>
      </c>
      <c r="C2941">
        <v>21.31</v>
      </c>
      <c r="D2941">
        <v>19.7</v>
      </c>
      <c r="E2941">
        <v>19.71</v>
      </c>
    </row>
    <row r="2942" spans="1:5" x14ac:dyDescent="0.25">
      <c r="A2942" s="7">
        <v>37130</v>
      </c>
      <c r="B2942">
        <v>20.5</v>
      </c>
      <c r="C2942">
        <v>20.85</v>
      </c>
      <c r="D2942">
        <v>20.13</v>
      </c>
      <c r="E2942">
        <v>20.56</v>
      </c>
    </row>
    <row r="2943" spans="1:5" x14ac:dyDescent="0.25">
      <c r="A2943" s="7">
        <v>37131</v>
      </c>
      <c r="B2943">
        <v>20.9</v>
      </c>
      <c r="C2943">
        <v>22.12</v>
      </c>
      <c r="D2943">
        <v>20.9</v>
      </c>
      <c r="E2943">
        <v>22</v>
      </c>
    </row>
    <row r="2944" spans="1:5" x14ac:dyDescent="0.25">
      <c r="A2944" s="7">
        <v>37132</v>
      </c>
      <c r="B2944">
        <v>21.85</v>
      </c>
      <c r="C2944">
        <v>23.26</v>
      </c>
      <c r="D2944">
        <v>21.84</v>
      </c>
      <c r="E2944">
        <v>23.03</v>
      </c>
    </row>
    <row r="2945" spans="1:5" x14ac:dyDescent="0.25">
      <c r="A2945" s="7">
        <v>37133</v>
      </c>
      <c r="B2945">
        <v>23.16</v>
      </c>
      <c r="C2945">
        <v>25.84</v>
      </c>
      <c r="D2945">
        <v>23.16</v>
      </c>
      <c r="E2945">
        <v>25.41</v>
      </c>
    </row>
    <row r="2946" spans="1:5" x14ac:dyDescent="0.25">
      <c r="A2946" s="7">
        <v>37134</v>
      </c>
      <c r="B2946">
        <v>25.31</v>
      </c>
      <c r="C2946">
        <v>25.47</v>
      </c>
      <c r="D2946">
        <v>24.41</v>
      </c>
      <c r="E2946">
        <v>24.92</v>
      </c>
    </row>
    <row r="2947" spans="1:5" x14ac:dyDescent="0.25">
      <c r="A2947" s="7">
        <v>37138</v>
      </c>
      <c r="B2947">
        <v>26.11</v>
      </c>
      <c r="C2947">
        <v>26.17</v>
      </c>
      <c r="D2947">
        <v>24.19</v>
      </c>
      <c r="E2947">
        <v>25.85</v>
      </c>
    </row>
    <row r="2948" spans="1:5" x14ac:dyDescent="0.25">
      <c r="A2948" s="7">
        <v>37139</v>
      </c>
      <c r="B2948">
        <v>26.22</v>
      </c>
      <c r="C2948">
        <v>27.37</v>
      </c>
      <c r="D2948">
        <v>26.22</v>
      </c>
      <c r="E2948">
        <v>26.35</v>
      </c>
    </row>
    <row r="2949" spans="1:5" x14ac:dyDescent="0.25">
      <c r="A2949" s="7">
        <v>37140</v>
      </c>
      <c r="B2949">
        <v>27.23</v>
      </c>
      <c r="C2949">
        <v>28.73</v>
      </c>
      <c r="D2949">
        <v>27.23</v>
      </c>
      <c r="E2949">
        <v>28.61</v>
      </c>
    </row>
    <row r="2950" spans="1:5" x14ac:dyDescent="0.25">
      <c r="A2950" s="7">
        <v>37141</v>
      </c>
      <c r="B2950">
        <v>29.89</v>
      </c>
      <c r="C2950">
        <v>31.3</v>
      </c>
      <c r="D2950">
        <v>28.92</v>
      </c>
      <c r="E2950">
        <v>30.99</v>
      </c>
    </row>
    <row r="2951" spans="1:5" x14ac:dyDescent="0.25">
      <c r="A2951" s="7">
        <v>37144</v>
      </c>
      <c r="B2951">
        <v>33.11</v>
      </c>
      <c r="C2951">
        <v>33.340000000000003</v>
      </c>
      <c r="D2951">
        <v>31.84</v>
      </c>
      <c r="E2951">
        <v>31.84</v>
      </c>
    </row>
    <row r="2952" spans="1:5" x14ac:dyDescent="0.25">
      <c r="A2952" s="7">
        <v>37151</v>
      </c>
      <c r="B2952">
        <v>43.2</v>
      </c>
      <c r="C2952">
        <v>44.33</v>
      </c>
      <c r="D2952">
        <v>39.770000000000003</v>
      </c>
      <c r="E2952">
        <v>41.76</v>
      </c>
    </row>
    <row r="2953" spans="1:5" x14ac:dyDescent="0.25">
      <c r="A2953" s="7">
        <v>37152</v>
      </c>
      <c r="B2953">
        <v>41.07</v>
      </c>
      <c r="C2953">
        <v>42.17</v>
      </c>
      <c r="D2953">
        <v>38.869999999999997</v>
      </c>
      <c r="E2953">
        <v>38.869999999999997</v>
      </c>
    </row>
    <row r="2954" spans="1:5" x14ac:dyDescent="0.25">
      <c r="A2954" s="7">
        <v>37153</v>
      </c>
      <c r="B2954">
        <v>37.880000000000003</v>
      </c>
      <c r="C2954">
        <v>44.26</v>
      </c>
      <c r="D2954">
        <v>37.5</v>
      </c>
      <c r="E2954">
        <v>40.56</v>
      </c>
    </row>
    <row r="2955" spans="1:5" x14ac:dyDescent="0.25">
      <c r="A2955" s="7">
        <v>37154</v>
      </c>
      <c r="B2955">
        <v>41.4</v>
      </c>
      <c r="C2955">
        <v>43.76</v>
      </c>
      <c r="D2955">
        <v>41.17</v>
      </c>
      <c r="E2955">
        <v>43.74</v>
      </c>
    </row>
    <row r="2956" spans="1:5" x14ac:dyDescent="0.25">
      <c r="A2956" s="7">
        <v>37155</v>
      </c>
      <c r="B2956">
        <v>48.93</v>
      </c>
      <c r="C2956">
        <v>49.35</v>
      </c>
      <c r="D2956">
        <v>42.66</v>
      </c>
      <c r="E2956">
        <v>42.66</v>
      </c>
    </row>
    <row r="2957" spans="1:5" x14ac:dyDescent="0.25">
      <c r="A2957" s="7">
        <v>37158</v>
      </c>
      <c r="B2957">
        <v>41.32</v>
      </c>
      <c r="C2957">
        <v>41.49</v>
      </c>
      <c r="D2957">
        <v>37.200000000000003</v>
      </c>
      <c r="E2957">
        <v>37.75</v>
      </c>
    </row>
    <row r="2958" spans="1:5" x14ac:dyDescent="0.25">
      <c r="A2958" s="7">
        <v>37159</v>
      </c>
      <c r="B2958">
        <v>37.06</v>
      </c>
      <c r="C2958">
        <v>37.26</v>
      </c>
      <c r="D2958">
        <v>35.81</v>
      </c>
      <c r="E2958">
        <v>35.81</v>
      </c>
    </row>
    <row r="2959" spans="1:5" x14ac:dyDescent="0.25">
      <c r="A2959" s="7">
        <v>37160</v>
      </c>
      <c r="B2959">
        <v>35</v>
      </c>
      <c r="C2959">
        <v>35.74</v>
      </c>
      <c r="D2959">
        <v>34.49</v>
      </c>
      <c r="E2959">
        <v>35.26</v>
      </c>
    </row>
    <row r="2960" spans="1:5" x14ac:dyDescent="0.25">
      <c r="A2960" s="7">
        <v>37161</v>
      </c>
      <c r="B2960">
        <v>35.450000000000003</v>
      </c>
      <c r="C2960">
        <v>36.11</v>
      </c>
      <c r="D2960">
        <v>33.99</v>
      </c>
      <c r="E2960">
        <v>34</v>
      </c>
    </row>
    <row r="2961" spans="1:5" x14ac:dyDescent="0.25">
      <c r="A2961" s="7">
        <v>37162</v>
      </c>
      <c r="B2961">
        <v>33.08</v>
      </c>
      <c r="C2961">
        <v>33.08</v>
      </c>
      <c r="D2961">
        <v>31.74</v>
      </c>
      <c r="E2961">
        <v>31.93</v>
      </c>
    </row>
    <row r="2962" spans="1:5" x14ac:dyDescent="0.25">
      <c r="A2962" s="7">
        <v>37165</v>
      </c>
      <c r="B2962">
        <v>33.42</v>
      </c>
      <c r="C2962">
        <v>34.08</v>
      </c>
      <c r="D2962">
        <v>32.29</v>
      </c>
      <c r="E2962">
        <v>32.32</v>
      </c>
    </row>
    <row r="2963" spans="1:5" x14ac:dyDescent="0.25">
      <c r="A2963" s="7">
        <v>37166</v>
      </c>
      <c r="B2963">
        <v>32.409999999999997</v>
      </c>
      <c r="C2963">
        <v>32.64</v>
      </c>
      <c r="D2963">
        <v>31.16</v>
      </c>
      <c r="E2963">
        <v>31.18</v>
      </c>
    </row>
    <row r="2964" spans="1:5" x14ac:dyDescent="0.25">
      <c r="A2964" s="7">
        <v>37167</v>
      </c>
      <c r="B2964">
        <v>32.4</v>
      </c>
      <c r="C2964">
        <v>32.47</v>
      </c>
      <c r="D2964">
        <v>31.15</v>
      </c>
      <c r="E2964">
        <v>31.34</v>
      </c>
    </row>
    <row r="2965" spans="1:5" x14ac:dyDescent="0.25">
      <c r="A2965" s="7">
        <v>37168</v>
      </c>
      <c r="B2965">
        <v>31.37</v>
      </c>
      <c r="C2965">
        <v>32.159999999999997</v>
      </c>
      <c r="D2965">
        <v>30.31</v>
      </c>
      <c r="E2965">
        <v>31.97</v>
      </c>
    </row>
    <row r="2966" spans="1:5" x14ac:dyDescent="0.25">
      <c r="A2966" s="7">
        <v>37169</v>
      </c>
      <c r="B2966">
        <v>32.68</v>
      </c>
      <c r="C2966">
        <v>34.39</v>
      </c>
      <c r="D2966">
        <v>32.64</v>
      </c>
      <c r="E2966">
        <v>33.39</v>
      </c>
    </row>
    <row r="2967" spans="1:5" x14ac:dyDescent="0.25">
      <c r="A2967" s="7">
        <v>37172</v>
      </c>
      <c r="B2967">
        <v>35.659999999999997</v>
      </c>
      <c r="C2967">
        <v>36.18</v>
      </c>
      <c r="D2967">
        <v>34.840000000000003</v>
      </c>
      <c r="E2967">
        <v>35.119999999999997</v>
      </c>
    </row>
    <row r="2968" spans="1:5" x14ac:dyDescent="0.25">
      <c r="A2968" s="7">
        <v>37173</v>
      </c>
      <c r="B2968">
        <v>35.25</v>
      </c>
      <c r="C2968">
        <v>35.53</v>
      </c>
      <c r="D2968">
        <v>34.479999999999997</v>
      </c>
      <c r="E2968">
        <v>34.83</v>
      </c>
    </row>
    <row r="2969" spans="1:5" x14ac:dyDescent="0.25">
      <c r="A2969" s="7">
        <v>37174</v>
      </c>
      <c r="B2969">
        <v>34.17</v>
      </c>
      <c r="C2969">
        <v>34.17</v>
      </c>
      <c r="D2969">
        <v>31.34</v>
      </c>
      <c r="E2969">
        <v>31.6</v>
      </c>
    </row>
    <row r="2970" spans="1:5" x14ac:dyDescent="0.25">
      <c r="A2970" s="7">
        <v>37175</v>
      </c>
      <c r="B2970">
        <v>30.93</v>
      </c>
      <c r="C2970">
        <v>32.159999999999997</v>
      </c>
      <c r="D2970">
        <v>30.83</v>
      </c>
      <c r="E2970">
        <v>31.5</v>
      </c>
    </row>
    <row r="2971" spans="1:5" x14ac:dyDescent="0.25">
      <c r="A2971" s="7">
        <v>37176</v>
      </c>
      <c r="B2971">
        <v>32.479999999999997</v>
      </c>
      <c r="C2971">
        <v>36.56</v>
      </c>
      <c r="D2971">
        <v>32.270000000000003</v>
      </c>
      <c r="E2971">
        <v>35.270000000000003</v>
      </c>
    </row>
    <row r="2972" spans="1:5" x14ac:dyDescent="0.25">
      <c r="A2972" s="7">
        <v>37179</v>
      </c>
      <c r="B2972">
        <v>36.75</v>
      </c>
      <c r="C2972">
        <v>36.950000000000003</v>
      </c>
      <c r="D2972">
        <v>35.24</v>
      </c>
      <c r="E2972">
        <v>35.31</v>
      </c>
    </row>
    <row r="2973" spans="1:5" x14ac:dyDescent="0.25">
      <c r="A2973" s="7">
        <v>37180</v>
      </c>
      <c r="B2973">
        <v>34.81</v>
      </c>
      <c r="C2973">
        <v>35.32</v>
      </c>
      <c r="D2973">
        <v>32.85</v>
      </c>
      <c r="E2973">
        <v>32.880000000000003</v>
      </c>
    </row>
    <row r="2974" spans="1:5" x14ac:dyDescent="0.25">
      <c r="A2974" s="7">
        <v>37181</v>
      </c>
      <c r="B2974">
        <v>32.44</v>
      </c>
      <c r="C2974">
        <v>35.090000000000003</v>
      </c>
      <c r="D2974">
        <v>32.44</v>
      </c>
      <c r="E2974">
        <v>35.08</v>
      </c>
    </row>
    <row r="2975" spans="1:5" x14ac:dyDescent="0.25">
      <c r="A2975" s="7">
        <v>37182</v>
      </c>
      <c r="B2975">
        <v>35.42</v>
      </c>
      <c r="C2975">
        <v>35.61</v>
      </c>
      <c r="D2975">
        <v>34.85</v>
      </c>
      <c r="E2975">
        <v>34.950000000000003</v>
      </c>
    </row>
    <row r="2976" spans="1:5" x14ac:dyDescent="0.25">
      <c r="A2976" s="7">
        <v>37183</v>
      </c>
      <c r="B2976">
        <v>34.76</v>
      </c>
      <c r="C2976">
        <v>35.46</v>
      </c>
      <c r="D2976">
        <v>33.89</v>
      </c>
      <c r="E2976">
        <v>34.11</v>
      </c>
    </row>
    <row r="2977" spans="1:5" x14ac:dyDescent="0.25">
      <c r="A2977" s="7">
        <v>37186</v>
      </c>
      <c r="B2977">
        <v>34.47</v>
      </c>
      <c r="C2977">
        <v>34.659999999999997</v>
      </c>
      <c r="D2977">
        <v>32.17</v>
      </c>
      <c r="E2977">
        <v>32.25</v>
      </c>
    </row>
    <row r="2978" spans="1:5" x14ac:dyDescent="0.25">
      <c r="A2978" s="7">
        <v>37187</v>
      </c>
      <c r="B2978">
        <v>32.24</v>
      </c>
      <c r="C2978">
        <v>32.46</v>
      </c>
      <c r="D2978">
        <v>31.3</v>
      </c>
      <c r="E2978">
        <v>32</v>
      </c>
    </row>
    <row r="2979" spans="1:5" x14ac:dyDescent="0.25">
      <c r="A2979" s="7">
        <v>37188</v>
      </c>
      <c r="B2979">
        <v>31.74</v>
      </c>
      <c r="C2979">
        <v>31.84</v>
      </c>
      <c r="D2979">
        <v>30.8</v>
      </c>
      <c r="E2979">
        <v>30.95</v>
      </c>
    </row>
    <row r="2980" spans="1:5" x14ac:dyDescent="0.25">
      <c r="A2980" s="7">
        <v>37189</v>
      </c>
      <c r="B2980">
        <v>32.4</v>
      </c>
      <c r="C2980">
        <v>32.92</v>
      </c>
      <c r="D2980">
        <v>29.45</v>
      </c>
      <c r="E2980">
        <v>29.46</v>
      </c>
    </row>
    <row r="2981" spans="1:5" x14ac:dyDescent="0.25">
      <c r="A2981" s="7">
        <v>37190</v>
      </c>
      <c r="B2981">
        <v>30.02</v>
      </c>
      <c r="C2981">
        <v>30.02</v>
      </c>
      <c r="D2981">
        <v>28.11</v>
      </c>
      <c r="E2981">
        <v>28.42</v>
      </c>
    </row>
    <row r="2982" spans="1:5" x14ac:dyDescent="0.25">
      <c r="A2982" s="7">
        <v>37193</v>
      </c>
      <c r="B2982">
        <v>30.43</v>
      </c>
      <c r="C2982">
        <v>31.67</v>
      </c>
      <c r="D2982">
        <v>30.31</v>
      </c>
      <c r="E2982">
        <v>31.64</v>
      </c>
    </row>
    <row r="2983" spans="1:5" x14ac:dyDescent="0.25">
      <c r="A2983" s="7">
        <v>37194</v>
      </c>
      <c r="B2983">
        <v>33.24</v>
      </c>
      <c r="C2983">
        <v>34.770000000000003</v>
      </c>
      <c r="D2983">
        <v>33</v>
      </c>
      <c r="E2983">
        <v>33.46</v>
      </c>
    </row>
    <row r="2984" spans="1:5" x14ac:dyDescent="0.25">
      <c r="A2984" s="7">
        <v>37195</v>
      </c>
      <c r="B2984">
        <v>33.119999999999997</v>
      </c>
      <c r="C2984">
        <v>33.590000000000003</v>
      </c>
      <c r="D2984">
        <v>32.270000000000003</v>
      </c>
      <c r="E2984">
        <v>33.56</v>
      </c>
    </row>
    <row r="2985" spans="1:5" x14ac:dyDescent="0.25">
      <c r="A2985" s="7">
        <v>37196</v>
      </c>
      <c r="B2985">
        <v>33.97</v>
      </c>
      <c r="C2985">
        <v>34.57</v>
      </c>
      <c r="D2985">
        <v>32</v>
      </c>
      <c r="E2985">
        <v>32.31</v>
      </c>
    </row>
    <row r="2986" spans="1:5" x14ac:dyDescent="0.25">
      <c r="A2986" s="7">
        <v>37197</v>
      </c>
      <c r="B2986">
        <v>32.450000000000003</v>
      </c>
      <c r="C2986">
        <v>32.67</v>
      </c>
      <c r="D2986">
        <v>30.46</v>
      </c>
      <c r="E2986">
        <v>30.71</v>
      </c>
    </row>
    <row r="2987" spans="1:5" x14ac:dyDescent="0.25">
      <c r="A2987" s="7">
        <v>37200</v>
      </c>
      <c r="B2987">
        <v>31.14</v>
      </c>
      <c r="C2987">
        <v>31.21</v>
      </c>
      <c r="D2987">
        <v>30.23</v>
      </c>
      <c r="E2987">
        <v>30.5</v>
      </c>
    </row>
    <row r="2988" spans="1:5" x14ac:dyDescent="0.25">
      <c r="A2988" s="7">
        <v>37201</v>
      </c>
      <c r="B2988">
        <v>30.64</v>
      </c>
      <c r="C2988">
        <v>31.19</v>
      </c>
      <c r="D2988">
        <v>28.72</v>
      </c>
      <c r="E2988">
        <v>28.8</v>
      </c>
    </row>
    <row r="2989" spans="1:5" x14ac:dyDescent="0.25">
      <c r="A2989" s="7">
        <v>37202</v>
      </c>
      <c r="B2989">
        <v>29.41</v>
      </c>
      <c r="C2989">
        <v>29.54</v>
      </c>
      <c r="D2989">
        <v>28.11</v>
      </c>
      <c r="E2989">
        <v>29.13</v>
      </c>
    </row>
    <row r="2990" spans="1:5" x14ac:dyDescent="0.25">
      <c r="A2990" s="7">
        <v>37203</v>
      </c>
      <c r="B2990">
        <v>28.51</v>
      </c>
      <c r="C2990">
        <v>28.88</v>
      </c>
      <c r="D2990">
        <v>27.43</v>
      </c>
      <c r="E2990">
        <v>28.62</v>
      </c>
    </row>
    <row r="2991" spans="1:5" x14ac:dyDescent="0.25">
      <c r="A2991" s="7">
        <v>37204</v>
      </c>
      <c r="B2991">
        <v>28.99</v>
      </c>
      <c r="C2991">
        <v>29.05</v>
      </c>
      <c r="D2991">
        <v>27.34</v>
      </c>
      <c r="E2991">
        <v>27.44</v>
      </c>
    </row>
    <row r="2992" spans="1:5" x14ac:dyDescent="0.25">
      <c r="A2992" s="7">
        <v>37207</v>
      </c>
      <c r="B2992">
        <v>31.94</v>
      </c>
      <c r="C2992">
        <v>31.94</v>
      </c>
      <c r="D2992">
        <v>29.04</v>
      </c>
      <c r="E2992">
        <v>29.35</v>
      </c>
    </row>
    <row r="2993" spans="1:5" x14ac:dyDescent="0.25">
      <c r="A2993" s="7">
        <v>37208</v>
      </c>
      <c r="B2993">
        <v>27.95</v>
      </c>
      <c r="C2993">
        <v>28.02</v>
      </c>
      <c r="D2993">
        <v>26.34</v>
      </c>
      <c r="E2993">
        <v>26.47</v>
      </c>
    </row>
    <row r="2994" spans="1:5" x14ac:dyDescent="0.25">
      <c r="A2994" s="7">
        <v>37209</v>
      </c>
      <c r="B2994">
        <v>26.27</v>
      </c>
      <c r="C2994">
        <v>27.04</v>
      </c>
      <c r="D2994">
        <v>26.26</v>
      </c>
      <c r="E2994">
        <v>26.56</v>
      </c>
    </row>
    <row r="2995" spans="1:5" x14ac:dyDescent="0.25">
      <c r="A2995" s="7">
        <v>37210</v>
      </c>
      <c r="B2995">
        <v>26.33</v>
      </c>
      <c r="C2995">
        <v>26.46</v>
      </c>
      <c r="D2995">
        <v>25.53</v>
      </c>
      <c r="E2995">
        <v>25.56</v>
      </c>
    </row>
    <row r="2996" spans="1:5" x14ac:dyDescent="0.25">
      <c r="A2996" s="7">
        <v>37211</v>
      </c>
      <c r="B2996">
        <v>25.76</v>
      </c>
      <c r="C2996">
        <v>25.95</v>
      </c>
      <c r="D2996">
        <v>25.03</v>
      </c>
      <c r="E2996">
        <v>25.07</v>
      </c>
    </row>
    <row r="2997" spans="1:5" x14ac:dyDescent="0.25">
      <c r="A2997" s="7">
        <v>37214</v>
      </c>
      <c r="B2997">
        <v>25.43</v>
      </c>
      <c r="C2997">
        <v>25.43</v>
      </c>
      <c r="D2997">
        <v>24.46</v>
      </c>
      <c r="E2997">
        <v>24.46</v>
      </c>
    </row>
    <row r="2998" spans="1:5" x14ac:dyDescent="0.25">
      <c r="A2998" s="7">
        <v>37215</v>
      </c>
      <c r="B2998">
        <v>24.35</v>
      </c>
      <c r="C2998">
        <v>24.48</v>
      </c>
      <c r="D2998">
        <v>23.5</v>
      </c>
      <c r="E2998">
        <v>24.12</v>
      </c>
    </row>
    <row r="2999" spans="1:5" x14ac:dyDescent="0.25">
      <c r="A2999" s="7">
        <v>37216</v>
      </c>
      <c r="B2999">
        <v>23.86</v>
      </c>
      <c r="C2999">
        <v>24.42</v>
      </c>
      <c r="D2999">
        <v>23.84</v>
      </c>
      <c r="E2999">
        <v>24.19</v>
      </c>
    </row>
    <row r="3000" spans="1:5" x14ac:dyDescent="0.25">
      <c r="A3000" s="7">
        <v>37218</v>
      </c>
      <c r="B3000">
        <v>23.93</v>
      </c>
      <c r="C3000">
        <v>23.94</v>
      </c>
      <c r="D3000">
        <v>23</v>
      </c>
      <c r="E3000">
        <v>23.25</v>
      </c>
    </row>
    <row r="3001" spans="1:5" x14ac:dyDescent="0.25">
      <c r="A3001" s="7">
        <v>37221</v>
      </c>
      <c r="B3001">
        <v>24.22</v>
      </c>
      <c r="C3001">
        <v>24.74</v>
      </c>
      <c r="D3001">
        <v>23.75</v>
      </c>
      <c r="E3001">
        <v>23.79</v>
      </c>
    </row>
    <row r="3002" spans="1:5" x14ac:dyDescent="0.25">
      <c r="A3002" s="7">
        <v>37222</v>
      </c>
      <c r="B3002">
        <v>23.6</v>
      </c>
      <c r="C3002">
        <v>24.56</v>
      </c>
      <c r="D3002">
        <v>22.96</v>
      </c>
      <c r="E3002">
        <v>24</v>
      </c>
    </row>
    <row r="3003" spans="1:5" x14ac:dyDescent="0.25">
      <c r="A3003" s="7">
        <v>37223</v>
      </c>
      <c r="B3003">
        <v>24.57</v>
      </c>
      <c r="C3003">
        <v>25.91</v>
      </c>
      <c r="D3003">
        <v>24.29</v>
      </c>
      <c r="E3003">
        <v>25.9</v>
      </c>
    </row>
    <row r="3004" spans="1:5" x14ac:dyDescent="0.25">
      <c r="A3004" s="7">
        <v>37224</v>
      </c>
      <c r="B3004">
        <v>26.16</v>
      </c>
      <c r="C3004">
        <v>26.46</v>
      </c>
      <c r="D3004">
        <v>25.14</v>
      </c>
      <c r="E3004">
        <v>25.18</v>
      </c>
    </row>
    <row r="3005" spans="1:5" x14ac:dyDescent="0.25">
      <c r="A3005" s="7">
        <v>37225</v>
      </c>
      <c r="B3005">
        <v>25.05</v>
      </c>
      <c r="C3005">
        <v>25.3</v>
      </c>
      <c r="D3005">
        <v>23.6</v>
      </c>
      <c r="E3005">
        <v>23.84</v>
      </c>
    </row>
    <row r="3006" spans="1:5" x14ac:dyDescent="0.25">
      <c r="A3006" s="7">
        <v>37228</v>
      </c>
      <c r="B3006">
        <v>25.92</v>
      </c>
      <c r="C3006">
        <v>26.38</v>
      </c>
      <c r="D3006">
        <v>25.52</v>
      </c>
      <c r="E3006">
        <v>25.77</v>
      </c>
    </row>
    <row r="3007" spans="1:5" x14ac:dyDescent="0.25">
      <c r="A3007" s="7">
        <v>37229</v>
      </c>
      <c r="B3007">
        <v>25.41</v>
      </c>
      <c r="C3007">
        <v>25.75</v>
      </c>
      <c r="D3007">
        <v>24.08</v>
      </c>
      <c r="E3007">
        <v>24.08</v>
      </c>
    </row>
    <row r="3008" spans="1:5" x14ac:dyDescent="0.25">
      <c r="A3008" s="7">
        <v>37230</v>
      </c>
      <c r="B3008">
        <v>23.15</v>
      </c>
      <c r="C3008">
        <v>23.15</v>
      </c>
      <c r="D3008">
        <v>22.58</v>
      </c>
      <c r="E3008">
        <v>23.02</v>
      </c>
    </row>
    <row r="3009" spans="1:5" x14ac:dyDescent="0.25">
      <c r="A3009" s="7">
        <v>37231</v>
      </c>
      <c r="B3009">
        <v>23.5</v>
      </c>
      <c r="C3009">
        <v>24.14</v>
      </c>
      <c r="D3009">
        <v>23.35</v>
      </c>
      <c r="E3009">
        <v>23.71</v>
      </c>
    </row>
    <row r="3010" spans="1:5" x14ac:dyDescent="0.25">
      <c r="A3010" s="7">
        <v>37232</v>
      </c>
      <c r="B3010">
        <v>23.76</v>
      </c>
      <c r="C3010">
        <v>23.85</v>
      </c>
      <c r="D3010">
        <v>23.18</v>
      </c>
      <c r="E3010">
        <v>23.49</v>
      </c>
    </row>
    <row r="3011" spans="1:5" x14ac:dyDescent="0.25">
      <c r="A3011" s="7">
        <v>37235</v>
      </c>
      <c r="B3011">
        <v>24.97</v>
      </c>
      <c r="C3011">
        <v>25.87</v>
      </c>
      <c r="D3011">
        <v>24.58</v>
      </c>
      <c r="E3011">
        <v>25.62</v>
      </c>
    </row>
    <row r="3012" spans="1:5" x14ac:dyDescent="0.25">
      <c r="A3012" s="7">
        <v>37236</v>
      </c>
      <c r="B3012">
        <v>25.25</v>
      </c>
      <c r="C3012">
        <v>25.58</v>
      </c>
      <c r="D3012">
        <v>24.22</v>
      </c>
      <c r="E3012">
        <v>25.3</v>
      </c>
    </row>
    <row r="3013" spans="1:5" x14ac:dyDescent="0.25">
      <c r="A3013" s="7">
        <v>37237</v>
      </c>
      <c r="B3013">
        <v>25</v>
      </c>
      <c r="C3013">
        <v>25.91</v>
      </c>
      <c r="D3013">
        <v>24.66</v>
      </c>
      <c r="E3013">
        <v>24.87</v>
      </c>
    </row>
    <row r="3014" spans="1:5" x14ac:dyDescent="0.25">
      <c r="A3014" s="7">
        <v>37238</v>
      </c>
      <c r="B3014">
        <v>25.48</v>
      </c>
      <c r="C3014">
        <v>25.93</v>
      </c>
      <c r="D3014">
        <v>25.03</v>
      </c>
      <c r="E3014">
        <v>25.91</v>
      </c>
    </row>
    <row r="3015" spans="1:5" x14ac:dyDescent="0.25">
      <c r="A3015" s="7">
        <v>37239</v>
      </c>
      <c r="B3015">
        <v>25.28</v>
      </c>
      <c r="C3015">
        <v>25.53</v>
      </c>
      <c r="D3015">
        <v>24.23</v>
      </c>
      <c r="E3015">
        <v>24.63</v>
      </c>
    </row>
    <row r="3016" spans="1:5" x14ac:dyDescent="0.25">
      <c r="A3016" s="7">
        <v>37242</v>
      </c>
      <c r="B3016">
        <v>25.02</v>
      </c>
      <c r="C3016">
        <v>25.06</v>
      </c>
      <c r="D3016">
        <v>23.96</v>
      </c>
      <c r="E3016">
        <v>24.26</v>
      </c>
    </row>
    <row r="3017" spans="1:5" x14ac:dyDescent="0.25">
      <c r="A3017" s="7">
        <v>37243</v>
      </c>
      <c r="B3017">
        <v>23.43</v>
      </c>
      <c r="C3017">
        <v>23.71</v>
      </c>
      <c r="D3017">
        <v>23.19</v>
      </c>
      <c r="E3017">
        <v>23.29</v>
      </c>
    </row>
    <row r="3018" spans="1:5" x14ac:dyDescent="0.25">
      <c r="A3018" s="7">
        <v>37244</v>
      </c>
      <c r="B3018">
        <v>23.34</v>
      </c>
      <c r="C3018">
        <v>23.34</v>
      </c>
      <c r="D3018">
        <v>22.26</v>
      </c>
      <c r="E3018">
        <v>22.58</v>
      </c>
    </row>
    <row r="3019" spans="1:5" x14ac:dyDescent="0.25">
      <c r="A3019" s="7">
        <v>37245</v>
      </c>
      <c r="B3019">
        <v>22.56</v>
      </c>
      <c r="C3019">
        <v>23.69</v>
      </c>
      <c r="D3019">
        <v>22.48</v>
      </c>
      <c r="E3019">
        <v>23.67</v>
      </c>
    </row>
    <row r="3020" spans="1:5" x14ac:dyDescent="0.25">
      <c r="A3020" s="7">
        <v>37246</v>
      </c>
      <c r="B3020">
        <v>23.13</v>
      </c>
      <c r="C3020">
        <v>23.28</v>
      </c>
      <c r="D3020">
        <v>22.38</v>
      </c>
      <c r="E3020">
        <v>22.5</v>
      </c>
    </row>
    <row r="3021" spans="1:5" x14ac:dyDescent="0.25">
      <c r="A3021" s="7">
        <v>37249</v>
      </c>
      <c r="B3021">
        <v>23.06</v>
      </c>
      <c r="C3021">
        <v>23.11</v>
      </c>
      <c r="D3021">
        <v>22.62</v>
      </c>
      <c r="E3021">
        <v>22.62</v>
      </c>
    </row>
    <row r="3022" spans="1:5" x14ac:dyDescent="0.25">
      <c r="A3022" s="7">
        <v>37251</v>
      </c>
      <c r="B3022">
        <v>22.36</v>
      </c>
      <c r="C3022">
        <v>22.42</v>
      </c>
      <c r="D3022">
        <v>22.01</v>
      </c>
      <c r="E3022">
        <v>22.29</v>
      </c>
    </row>
    <row r="3023" spans="1:5" x14ac:dyDescent="0.25">
      <c r="A3023" s="7">
        <v>37252</v>
      </c>
      <c r="B3023">
        <v>22.01</v>
      </c>
      <c r="C3023">
        <v>22.01</v>
      </c>
      <c r="D3023">
        <v>21.59</v>
      </c>
      <c r="E3023">
        <v>21.59</v>
      </c>
    </row>
    <row r="3024" spans="1:5" x14ac:dyDescent="0.25">
      <c r="A3024" s="7">
        <v>37253</v>
      </c>
      <c r="B3024">
        <v>21.4</v>
      </c>
      <c r="C3024">
        <v>21.59</v>
      </c>
      <c r="D3024">
        <v>21.12</v>
      </c>
      <c r="E3024">
        <v>21.4</v>
      </c>
    </row>
    <row r="3025" spans="1:5" x14ac:dyDescent="0.25">
      <c r="A3025" s="7">
        <v>37256</v>
      </c>
      <c r="B3025">
        <v>22.5</v>
      </c>
      <c r="C3025">
        <v>23.8</v>
      </c>
      <c r="D3025">
        <v>22.46</v>
      </c>
      <c r="E3025">
        <v>23.8</v>
      </c>
    </row>
    <row r="3026" spans="1:5" x14ac:dyDescent="0.25">
      <c r="A3026" s="7">
        <v>37258</v>
      </c>
      <c r="B3026">
        <v>23.78</v>
      </c>
      <c r="C3026">
        <v>24.2</v>
      </c>
      <c r="D3026">
        <v>22.71</v>
      </c>
      <c r="E3026">
        <v>22.71</v>
      </c>
    </row>
    <row r="3027" spans="1:5" x14ac:dyDescent="0.25">
      <c r="A3027" s="7">
        <v>37259</v>
      </c>
      <c r="B3027">
        <v>22.22</v>
      </c>
      <c r="C3027">
        <v>22.43</v>
      </c>
      <c r="D3027">
        <v>21.33</v>
      </c>
      <c r="E3027">
        <v>21.34</v>
      </c>
    </row>
    <row r="3028" spans="1:5" x14ac:dyDescent="0.25">
      <c r="A3028" s="7">
        <v>37260</v>
      </c>
      <c r="B3028">
        <v>20.97</v>
      </c>
      <c r="C3028">
        <v>21.53</v>
      </c>
      <c r="D3028">
        <v>20.399999999999999</v>
      </c>
      <c r="E3028">
        <v>20.45</v>
      </c>
    </row>
    <row r="3029" spans="1:5" x14ac:dyDescent="0.25">
      <c r="A3029" s="7">
        <v>37263</v>
      </c>
      <c r="B3029">
        <v>21.41</v>
      </c>
      <c r="C3029">
        <v>22.15</v>
      </c>
      <c r="D3029">
        <v>21.35</v>
      </c>
      <c r="E3029">
        <v>21.94</v>
      </c>
    </row>
    <row r="3030" spans="1:5" x14ac:dyDescent="0.25">
      <c r="A3030" s="7">
        <v>37264</v>
      </c>
      <c r="B3030">
        <v>21.63</v>
      </c>
      <c r="C3030">
        <v>22.29</v>
      </c>
      <c r="D3030">
        <v>21.28</v>
      </c>
      <c r="E3030">
        <v>21.83</v>
      </c>
    </row>
    <row r="3031" spans="1:5" x14ac:dyDescent="0.25">
      <c r="A3031" s="7">
        <v>37265</v>
      </c>
      <c r="B3031">
        <v>21.3</v>
      </c>
      <c r="C3031">
        <v>22.42</v>
      </c>
      <c r="D3031">
        <v>20.66</v>
      </c>
      <c r="E3031">
        <v>22.13</v>
      </c>
    </row>
    <row r="3032" spans="1:5" x14ac:dyDescent="0.25">
      <c r="A3032" s="7">
        <v>37266</v>
      </c>
      <c r="B3032">
        <v>22.28</v>
      </c>
      <c r="C3032">
        <v>22.78</v>
      </c>
      <c r="D3032">
        <v>21.78</v>
      </c>
      <c r="E3032">
        <v>22.36</v>
      </c>
    </row>
    <row r="3033" spans="1:5" x14ac:dyDescent="0.25">
      <c r="A3033" s="7">
        <v>37267</v>
      </c>
      <c r="B3033">
        <v>22.29</v>
      </c>
      <c r="C3033">
        <v>22.84</v>
      </c>
      <c r="D3033">
        <v>21.92</v>
      </c>
      <c r="E3033">
        <v>22.6</v>
      </c>
    </row>
    <row r="3034" spans="1:5" x14ac:dyDescent="0.25">
      <c r="A3034" s="7">
        <v>37270</v>
      </c>
      <c r="B3034">
        <v>23.94</v>
      </c>
      <c r="C3034">
        <v>24.04</v>
      </c>
      <c r="D3034">
        <v>23.24</v>
      </c>
      <c r="E3034">
        <v>23.58</v>
      </c>
    </row>
    <row r="3035" spans="1:5" x14ac:dyDescent="0.25">
      <c r="A3035" s="7">
        <v>37271</v>
      </c>
      <c r="B3035">
        <v>23.39</v>
      </c>
      <c r="C3035">
        <v>23.74</v>
      </c>
      <c r="D3035">
        <v>22.58</v>
      </c>
      <c r="E3035">
        <v>22.7</v>
      </c>
    </row>
    <row r="3036" spans="1:5" x14ac:dyDescent="0.25">
      <c r="A3036" s="7">
        <v>37272</v>
      </c>
      <c r="B3036">
        <v>23.42</v>
      </c>
      <c r="C3036">
        <v>23.6</v>
      </c>
      <c r="D3036">
        <v>22.87</v>
      </c>
      <c r="E3036">
        <v>23.45</v>
      </c>
    </row>
    <row r="3037" spans="1:5" x14ac:dyDescent="0.25">
      <c r="A3037" s="7">
        <v>37273</v>
      </c>
      <c r="B3037">
        <v>23.34</v>
      </c>
      <c r="C3037">
        <v>23.55</v>
      </c>
      <c r="D3037">
        <v>22.13</v>
      </c>
      <c r="E3037">
        <v>22.25</v>
      </c>
    </row>
    <row r="3038" spans="1:5" x14ac:dyDescent="0.25">
      <c r="A3038" s="7">
        <v>37274</v>
      </c>
      <c r="B3038">
        <v>22.97</v>
      </c>
      <c r="C3038">
        <v>23.07</v>
      </c>
      <c r="D3038">
        <v>22.22</v>
      </c>
      <c r="E3038">
        <v>22.52</v>
      </c>
    </row>
    <row r="3039" spans="1:5" x14ac:dyDescent="0.25">
      <c r="A3039" s="7">
        <v>37278</v>
      </c>
      <c r="B3039">
        <v>22.93</v>
      </c>
      <c r="C3039">
        <v>23.83</v>
      </c>
      <c r="D3039">
        <v>22.76</v>
      </c>
      <c r="E3039">
        <v>23.61</v>
      </c>
    </row>
    <row r="3040" spans="1:5" x14ac:dyDescent="0.25">
      <c r="A3040" s="7">
        <v>37279</v>
      </c>
      <c r="B3040">
        <v>23.35</v>
      </c>
      <c r="C3040">
        <v>23.54</v>
      </c>
      <c r="D3040">
        <v>21.68</v>
      </c>
      <c r="E3040">
        <v>21.88</v>
      </c>
    </row>
    <row r="3041" spans="1:5" x14ac:dyDescent="0.25">
      <c r="A3041" s="7">
        <v>37280</v>
      </c>
      <c r="B3041">
        <v>21.19</v>
      </c>
      <c r="C3041">
        <v>21.34</v>
      </c>
      <c r="D3041">
        <v>20.74</v>
      </c>
      <c r="E3041">
        <v>21.15</v>
      </c>
    </row>
    <row r="3042" spans="1:5" x14ac:dyDescent="0.25">
      <c r="A3042" s="7">
        <v>37281</v>
      </c>
      <c r="B3042">
        <v>21.36</v>
      </c>
      <c r="C3042">
        <v>21.57</v>
      </c>
      <c r="D3042">
        <v>20.74</v>
      </c>
      <c r="E3042">
        <v>21.01</v>
      </c>
    </row>
    <row r="3043" spans="1:5" x14ac:dyDescent="0.25">
      <c r="A3043" s="7">
        <v>37284</v>
      </c>
      <c r="B3043">
        <v>21.24</v>
      </c>
      <c r="C3043">
        <v>21.88</v>
      </c>
      <c r="D3043">
        <v>21.11</v>
      </c>
      <c r="E3043">
        <v>21.14</v>
      </c>
    </row>
    <row r="3044" spans="1:5" x14ac:dyDescent="0.25">
      <c r="A3044" s="7">
        <v>37285</v>
      </c>
      <c r="B3044">
        <v>20.92</v>
      </c>
      <c r="C3044">
        <v>24.99</v>
      </c>
      <c r="D3044">
        <v>20.69</v>
      </c>
      <c r="E3044">
        <v>24.35</v>
      </c>
    </row>
    <row r="3045" spans="1:5" x14ac:dyDescent="0.25">
      <c r="A3045" s="7">
        <v>37286</v>
      </c>
      <c r="B3045">
        <v>24.58</v>
      </c>
      <c r="C3045">
        <v>26.88</v>
      </c>
      <c r="D3045">
        <v>23.22</v>
      </c>
      <c r="E3045">
        <v>23.22</v>
      </c>
    </row>
    <row r="3046" spans="1:5" x14ac:dyDescent="0.25">
      <c r="A3046" s="7">
        <v>37287</v>
      </c>
      <c r="B3046">
        <v>22.45</v>
      </c>
      <c r="C3046">
        <v>22.7</v>
      </c>
      <c r="D3046">
        <v>21.09</v>
      </c>
      <c r="E3046">
        <v>21.09</v>
      </c>
    </row>
    <row r="3047" spans="1:5" x14ac:dyDescent="0.25">
      <c r="A3047" s="7">
        <v>37288</v>
      </c>
      <c r="B3047">
        <v>21.12</v>
      </c>
      <c r="C3047">
        <v>21.43</v>
      </c>
      <c r="D3047">
        <v>20.95</v>
      </c>
      <c r="E3047">
        <v>21.12</v>
      </c>
    </row>
    <row r="3048" spans="1:5" x14ac:dyDescent="0.25">
      <c r="A3048" s="7">
        <v>37291</v>
      </c>
      <c r="B3048">
        <v>22.77</v>
      </c>
      <c r="C3048">
        <v>25.15</v>
      </c>
      <c r="D3048">
        <v>22.69</v>
      </c>
      <c r="E3048">
        <v>24.87</v>
      </c>
    </row>
    <row r="3049" spans="1:5" x14ac:dyDescent="0.25">
      <c r="A3049" s="7">
        <v>37292</v>
      </c>
      <c r="B3049">
        <v>25.26</v>
      </c>
      <c r="C3049">
        <v>26.19</v>
      </c>
      <c r="D3049">
        <v>24.51</v>
      </c>
      <c r="E3049">
        <v>25.45</v>
      </c>
    </row>
    <row r="3050" spans="1:5" x14ac:dyDescent="0.25">
      <c r="A3050" s="7">
        <v>37293</v>
      </c>
      <c r="B3050">
        <v>25.53</v>
      </c>
      <c r="C3050">
        <v>27.32</v>
      </c>
      <c r="D3050">
        <v>25.34</v>
      </c>
      <c r="E3050">
        <v>26.09</v>
      </c>
    </row>
    <row r="3051" spans="1:5" x14ac:dyDescent="0.25">
      <c r="A3051" s="7">
        <v>37294</v>
      </c>
      <c r="B3051">
        <v>25.99</v>
      </c>
      <c r="C3051">
        <v>26.54</v>
      </c>
      <c r="D3051">
        <v>24.24</v>
      </c>
      <c r="E3051">
        <v>25.11</v>
      </c>
    </row>
    <row r="3052" spans="1:5" x14ac:dyDescent="0.25">
      <c r="A3052" s="7">
        <v>37295</v>
      </c>
      <c r="B3052">
        <v>24.56</v>
      </c>
      <c r="C3052">
        <v>24.67</v>
      </c>
      <c r="D3052">
        <v>23.07</v>
      </c>
      <c r="E3052">
        <v>23.26</v>
      </c>
    </row>
    <row r="3053" spans="1:5" x14ac:dyDescent="0.25">
      <c r="A3053" s="7">
        <v>37298</v>
      </c>
      <c r="B3053">
        <v>24.04</v>
      </c>
      <c r="C3053">
        <v>24.04</v>
      </c>
      <c r="D3053">
        <v>21.78</v>
      </c>
      <c r="E3053">
        <v>21.78</v>
      </c>
    </row>
    <row r="3054" spans="1:5" x14ac:dyDescent="0.25">
      <c r="A3054" s="7">
        <v>37299</v>
      </c>
      <c r="B3054">
        <v>22.3</v>
      </c>
      <c r="C3054">
        <v>22.44</v>
      </c>
      <c r="D3054">
        <v>21.44</v>
      </c>
      <c r="E3054">
        <v>21.62</v>
      </c>
    </row>
    <row r="3055" spans="1:5" x14ac:dyDescent="0.25">
      <c r="A3055" s="7">
        <v>37300</v>
      </c>
      <c r="B3055">
        <v>20.92</v>
      </c>
      <c r="C3055">
        <v>21.17</v>
      </c>
      <c r="D3055">
        <v>20.55</v>
      </c>
      <c r="E3055">
        <v>20.85</v>
      </c>
    </row>
    <row r="3056" spans="1:5" x14ac:dyDescent="0.25">
      <c r="A3056" s="7">
        <v>37301</v>
      </c>
      <c r="B3056">
        <v>21.92</v>
      </c>
      <c r="C3056">
        <v>21.92</v>
      </c>
      <c r="D3056">
        <v>21.32</v>
      </c>
      <c r="E3056">
        <v>21.77</v>
      </c>
    </row>
    <row r="3057" spans="1:5" x14ac:dyDescent="0.25">
      <c r="A3057" s="7">
        <v>37302</v>
      </c>
      <c r="B3057">
        <v>21.98</v>
      </c>
      <c r="C3057">
        <v>22.79</v>
      </c>
      <c r="D3057">
        <v>21.54</v>
      </c>
      <c r="E3057">
        <v>22.37</v>
      </c>
    </row>
    <row r="3058" spans="1:5" x14ac:dyDescent="0.25">
      <c r="A3058" s="7">
        <v>37306</v>
      </c>
      <c r="B3058">
        <v>23.92</v>
      </c>
      <c r="C3058">
        <v>24.59</v>
      </c>
      <c r="D3058">
        <v>23.83</v>
      </c>
      <c r="E3058">
        <v>24.43</v>
      </c>
    </row>
    <row r="3059" spans="1:5" x14ac:dyDescent="0.25">
      <c r="A3059" s="7">
        <v>37307</v>
      </c>
      <c r="B3059">
        <v>23.78</v>
      </c>
      <c r="C3059">
        <v>24.94</v>
      </c>
      <c r="D3059">
        <v>22.62</v>
      </c>
      <c r="E3059">
        <v>22.66</v>
      </c>
    </row>
    <row r="3060" spans="1:5" x14ac:dyDescent="0.25">
      <c r="A3060" s="7">
        <v>37308</v>
      </c>
      <c r="B3060">
        <v>22.59</v>
      </c>
      <c r="C3060">
        <v>23.96</v>
      </c>
      <c r="D3060">
        <v>21.9</v>
      </c>
      <c r="E3060">
        <v>23.8</v>
      </c>
    </row>
    <row r="3061" spans="1:5" x14ac:dyDescent="0.25">
      <c r="A3061" s="7">
        <v>37309</v>
      </c>
      <c r="B3061">
        <v>24.04</v>
      </c>
      <c r="C3061">
        <v>24.44</v>
      </c>
      <c r="D3061">
        <v>22.75</v>
      </c>
      <c r="E3061">
        <v>22.86</v>
      </c>
    </row>
    <row r="3062" spans="1:5" x14ac:dyDescent="0.25">
      <c r="A3062" s="7">
        <v>37312</v>
      </c>
      <c r="B3062">
        <v>23.09</v>
      </c>
      <c r="C3062">
        <v>23.11</v>
      </c>
      <c r="D3062">
        <v>21.42</v>
      </c>
      <c r="E3062">
        <v>21.84</v>
      </c>
    </row>
    <row r="3063" spans="1:5" x14ac:dyDescent="0.25">
      <c r="A3063" s="7">
        <v>37313</v>
      </c>
      <c r="B3063">
        <v>21.36</v>
      </c>
      <c r="C3063">
        <v>22.25</v>
      </c>
      <c r="D3063">
        <v>21.35</v>
      </c>
      <c r="E3063">
        <v>21.68</v>
      </c>
    </row>
    <row r="3064" spans="1:5" x14ac:dyDescent="0.25">
      <c r="A3064" s="7">
        <v>37314</v>
      </c>
      <c r="B3064">
        <v>21.18</v>
      </c>
      <c r="C3064">
        <v>22.42</v>
      </c>
      <c r="D3064">
        <v>20.82</v>
      </c>
      <c r="E3064">
        <v>21.49</v>
      </c>
    </row>
    <row r="3065" spans="1:5" x14ac:dyDescent="0.25">
      <c r="A3065" s="7">
        <v>37315</v>
      </c>
      <c r="B3065">
        <v>21.12</v>
      </c>
      <c r="C3065">
        <v>21.59</v>
      </c>
      <c r="D3065">
        <v>20.71</v>
      </c>
      <c r="E3065">
        <v>21.59</v>
      </c>
    </row>
    <row r="3066" spans="1:5" x14ac:dyDescent="0.25">
      <c r="A3066" s="7">
        <v>37316</v>
      </c>
      <c r="B3066">
        <v>21.06</v>
      </c>
      <c r="C3066">
        <v>21.06</v>
      </c>
      <c r="D3066">
        <v>19.88</v>
      </c>
      <c r="E3066">
        <v>19.96</v>
      </c>
    </row>
    <row r="3067" spans="1:5" x14ac:dyDescent="0.25">
      <c r="A3067" s="7">
        <v>37319</v>
      </c>
      <c r="B3067">
        <v>20.69</v>
      </c>
      <c r="C3067">
        <v>20.95</v>
      </c>
      <c r="D3067">
        <v>20.350000000000001</v>
      </c>
      <c r="E3067">
        <v>20.5</v>
      </c>
    </row>
    <row r="3068" spans="1:5" x14ac:dyDescent="0.25">
      <c r="A3068" s="7">
        <v>37320</v>
      </c>
      <c r="B3068">
        <v>20.76</v>
      </c>
      <c r="C3068">
        <v>21.12</v>
      </c>
      <c r="D3068">
        <v>20.239999999999998</v>
      </c>
      <c r="E3068">
        <v>20.3</v>
      </c>
    </row>
    <row r="3069" spans="1:5" x14ac:dyDescent="0.25">
      <c r="A3069" s="7">
        <v>37321</v>
      </c>
      <c r="B3069">
        <v>20.27</v>
      </c>
      <c r="C3069">
        <v>20.49</v>
      </c>
      <c r="D3069">
        <v>19.55</v>
      </c>
      <c r="E3069">
        <v>19.940000000000001</v>
      </c>
    </row>
    <row r="3070" spans="1:5" x14ac:dyDescent="0.25">
      <c r="A3070" s="7">
        <v>37322</v>
      </c>
      <c r="B3070">
        <v>20.72</v>
      </c>
      <c r="C3070">
        <v>20.81</v>
      </c>
      <c r="D3070">
        <v>19.97</v>
      </c>
      <c r="E3070">
        <v>20.04</v>
      </c>
    </row>
    <row r="3071" spans="1:5" x14ac:dyDescent="0.25">
      <c r="A3071" s="7">
        <v>37323</v>
      </c>
      <c r="B3071">
        <v>19.760000000000002</v>
      </c>
      <c r="C3071">
        <v>20.22</v>
      </c>
      <c r="D3071">
        <v>19.27</v>
      </c>
      <c r="E3071">
        <v>19.27</v>
      </c>
    </row>
    <row r="3072" spans="1:5" x14ac:dyDescent="0.25">
      <c r="A3072" s="7">
        <v>37326</v>
      </c>
      <c r="B3072">
        <v>20.66</v>
      </c>
      <c r="C3072">
        <v>20.77</v>
      </c>
      <c r="D3072">
        <v>19.559999999999999</v>
      </c>
      <c r="E3072">
        <v>19.84</v>
      </c>
    </row>
    <row r="3073" spans="1:5" x14ac:dyDescent="0.25">
      <c r="A3073" s="7">
        <v>37327</v>
      </c>
      <c r="B3073">
        <v>20.52</v>
      </c>
      <c r="C3073">
        <v>20.57</v>
      </c>
      <c r="D3073">
        <v>19.510000000000002</v>
      </c>
      <c r="E3073">
        <v>19.59</v>
      </c>
    </row>
    <row r="3074" spans="1:5" x14ac:dyDescent="0.25">
      <c r="A3074" s="7">
        <v>37328</v>
      </c>
      <c r="B3074">
        <v>19.829999999999998</v>
      </c>
      <c r="C3074">
        <v>19.89</v>
      </c>
      <c r="D3074">
        <v>19.399999999999999</v>
      </c>
      <c r="E3074">
        <v>19.46</v>
      </c>
    </row>
    <row r="3075" spans="1:5" x14ac:dyDescent="0.25">
      <c r="A3075" s="7">
        <v>37329</v>
      </c>
      <c r="B3075">
        <v>19.45</v>
      </c>
      <c r="C3075">
        <v>19.559999999999999</v>
      </c>
      <c r="D3075">
        <v>18.98</v>
      </c>
      <c r="E3075">
        <v>19.2</v>
      </c>
    </row>
    <row r="3076" spans="1:5" x14ac:dyDescent="0.25">
      <c r="A3076" s="7">
        <v>37330</v>
      </c>
      <c r="B3076">
        <v>18.77</v>
      </c>
      <c r="C3076">
        <v>18.84</v>
      </c>
      <c r="D3076">
        <v>18.38</v>
      </c>
      <c r="E3076">
        <v>18.420000000000002</v>
      </c>
    </row>
    <row r="3077" spans="1:5" x14ac:dyDescent="0.25">
      <c r="A3077" s="7">
        <v>37333</v>
      </c>
      <c r="B3077">
        <v>18.79</v>
      </c>
      <c r="C3077">
        <v>19.399999999999999</v>
      </c>
      <c r="D3077">
        <v>18.739999999999998</v>
      </c>
      <c r="E3077">
        <v>18.93</v>
      </c>
    </row>
    <row r="3078" spans="1:5" x14ac:dyDescent="0.25">
      <c r="A3078" s="7">
        <v>37334</v>
      </c>
      <c r="B3078">
        <v>18.5</v>
      </c>
      <c r="C3078">
        <v>18.66</v>
      </c>
      <c r="D3078">
        <v>18.09</v>
      </c>
      <c r="E3078">
        <v>18.16</v>
      </c>
    </row>
    <row r="3079" spans="1:5" x14ac:dyDescent="0.25">
      <c r="A3079" s="7">
        <v>37335</v>
      </c>
      <c r="B3079">
        <v>18.7</v>
      </c>
      <c r="C3079">
        <v>18.75</v>
      </c>
      <c r="D3079">
        <v>18.329999999999998</v>
      </c>
      <c r="E3079">
        <v>18.46</v>
      </c>
    </row>
    <row r="3080" spans="1:5" x14ac:dyDescent="0.25">
      <c r="A3080" s="7">
        <v>37336</v>
      </c>
      <c r="B3080">
        <v>18.61</v>
      </c>
      <c r="C3080">
        <v>18.84</v>
      </c>
      <c r="D3080">
        <v>18.14</v>
      </c>
      <c r="E3080">
        <v>18.149999999999999</v>
      </c>
    </row>
    <row r="3081" spans="1:5" x14ac:dyDescent="0.25">
      <c r="A3081" s="7">
        <v>37337</v>
      </c>
      <c r="B3081">
        <v>18.34</v>
      </c>
      <c r="C3081">
        <v>18.38</v>
      </c>
      <c r="D3081">
        <v>17.62</v>
      </c>
      <c r="E3081">
        <v>17.77</v>
      </c>
    </row>
    <row r="3082" spans="1:5" x14ac:dyDescent="0.25">
      <c r="A3082" s="7">
        <v>37340</v>
      </c>
      <c r="B3082">
        <v>18.18</v>
      </c>
      <c r="C3082">
        <v>18.72</v>
      </c>
      <c r="D3082">
        <v>18.04</v>
      </c>
      <c r="E3082">
        <v>18.48</v>
      </c>
    </row>
    <row r="3083" spans="1:5" x14ac:dyDescent="0.25">
      <c r="A3083" s="7">
        <v>37341</v>
      </c>
      <c r="B3083">
        <v>18.440000000000001</v>
      </c>
      <c r="C3083">
        <v>18.440000000000001</v>
      </c>
      <c r="D3083">
        <v>17.809999999999999</v>
      </c>
      <c r="E3083">
        <v>18.13</v>
      </c>
    </row>
    <row r="3084" spans="1:5" x14ac:dyDescent="0.25">
      <c r="A3084" s="7">
        <v>37342</v>
      </c>
      <c r="B3084">
        <v>18.100000000000001</v>
      </c>
      <c r="C3084">
        <v>18.16</v>
      </c>
      <c r="D3084">
        <v>17.55</v>
      </c>
      <c r="E3084">
        <v>17.7</v>
      </c>
    </row>
    <row r="3085" spans="1:5" x14ac:dyDescent="0.25">
      <c r="A3085" s="7">
        <v>37343</v>
      </c>
      <c r="B3085">
        <v>17.23</v>
      </c>
      <c r="C3085">
        <v>17.510000000000002</v>
      </c>
      <c r="D3085">
        <v>17.02</v>
      </c>
      <c r="E3085">
        <v>17.399999999999999</v>
      </c>
    </row>
    <row r="3086" spans="1:5" x14ac:dyDescent="0.25">
      <c r="A3086" s="7">
        <v>37347</v>
      </c>
      <c r="B3086">
        <v>18.989999999999998</v>
      </c>
      <c r="C3086">
        <v>19.5</v>
      </c>
      <c r="D3086">
        <v>18.61</v>
      </c>
      <c r="E3086">
        <v>18.73</v>
      </c>
    </row>
    <row r="3087" spans="1:5" x14ac:dyDescent="0.25">
      <c r="A3087" s="7">
        <v>37348</v>
      </c>
      <c r="B3087">
        <v>19.12</v>
      </c>
      <c r="C3087">
        <v>19.41</v>
      </c>
      <c r="D3087">
        <v>19.12</v>
      </c>
      <c r="E3087">
        <v>19.16</v>
      </c>
    </row>
    <row r="3088" spans="1:5" x14ac:dyDescent="0.25">
      <c r="A3088" s="7">
        <v>37349</v>
      </c>
      <c r="B3088">
        <v>19.41</v>
      </c>
      <c r="C3088">
        <v>20.47</v>
      </c>
      <c r="D3088">
        <v>19.399999999999999</v>
      </c>
      <c r="E3088">
        <v>20.2</v>
      </c>
    </row>
    <row r="3089" spans="1:5" x14ac:dyDescent="0.25">
      <c r="A3089" s="7">
        <v>37350</v>
      </c>
      <c r="B3089">
        <v>19.899999999999999</v>
      </c>
      <c r="C3089">
        <v>20.09</v>
      </c>
      <c r="D3089">
        <v>19.46</v>
      </c>
      <c r="E3089">
        <v>19.78</v>
      </c>
    </row>
    <row r="3090" spans="1:5" x14ac:dyDescent="0.25">
      <c r="A3090" s="7">
        <v>37351</v>
      </c>
      <c r="B3090">
        <v>19.329999999999998</v>
      </c>
      <c r="C3090">
        <v>19.399999999999999</v>
      </c>
      <c r="D3090">
        <v>18.78</v>
      </c>
      <c r="E3090">
        <v>19.13</v>
      </c>
    </row>
    <row r="3091" spans="1:5" x14ac:dyDescent="0.25">
      <c r="A3091" s="7">
        <v>37354</v>
      </c>
      <c r="B3091">
        <v>20.350000000000001</v>
      </c>
      <c r="C3091">
        <v>20.46</v>
      </c>
      <c r="D3091">
        <v>19.57</v>
      </c>
      <c r="E3091">
        <v>19.61</v>
      </c>
    </row>
    <row r="3092" spans="1:5" x14ac:dyDescent="0.25">
      <c r="A3092" s="7">
        <v>37355</v>
      </c>
      <c r="B3092">
        <v>19.309999999999999</v>
      </c>
      <c r="C3092">
        <v>19.73</v>
      </c>
      <c r="D3092">
        <v>19.3</v>
      </c>
      <c r="E3092">
        <v>19.47</v>
      </c>
    </row>
    <row r="3093" spans="1:5" x14ac:dyDescent="0.25">
      <c r="A3093" s="7">
        <v>37356</v>
      </c>
      <c r="B3093">
        <v>19.22</v>
      </c>
      <c r="C3093">
        <v>19.28</v>
      </c>
      <c r="D3093">
        <v>18.170000000000002</v>
      </c>
      <c r="E3093">
        <v>18.190000000000001</v>
      </c>
    </row>
    <row r="3094" spans="1:5" x14ac:dyDescent="0.25">
      <c r="A3094" s="7">
        <v>37357</v>
      </c>
      <c r="B3094">
        <v>18.72</v>
      </c>
      <c r="C3094">
        <v>20.350000000000001</v>
      </c>
      <c r="D3094">
        <v>18.559999999999999</v>
      </c>
      <c r="E3094">
        <v>20.3</v>
      </c>
    </row>
    <row r="3095" spans="1:5" x14ac:dyDescent="0.25">
      <c r="A3095" s="7">
        <v>37358</v>
      </c>
      <c r="B3095">
        <v>19.96</v>
      </c>
      <c r="C3095">
        <v>20.190000000000001</v>
      </c>
      <c r="D3095">
        <v>19.309999999999999</v>
      </c>
      <c r="E3095">
        <v>19.420000000000002</v>
      </c>
    </row>
    <row r="3096" spans="1:5" x14ac:dyDescent="0.25">
      <c r="A3096" s="7">
        <v>37361</v>
      </c>
      <c r="B3096">
        <v>20.13</v>
      </c>
      <c r="C3096">
        <v>20.2</v>
      </c>
      <c r="D3096">
        <v>19.47</v>
      </c>
      <c r="E3096">
        <v>19.82</v>
      </c>
    </row>
    <row r="3097" spans="1:5" x14ac:dyDescent="0.25">
      <c r="A3097" s="7">
        <v>37362</v>
      </c>
      <c r="B3097">
        <v>18.579999999999998</v>
      </c>
      <c r="C3097">
        <v>19.03</v>
      </c>
      <c r="D3097">
        <v>18.059999999999999</v>
      </c>
      <c r="E3097">
        <v>18.11</v>
      </c>
    </row>
    <row r="3098" spans="1:5" x14ac:dyDescent="0.25">
      <c r="A3098" s="7">
        <v>37363</v>
      </c>
      <c r="B3098">
        <v>18.34</v>
      </c>
      <c r="C3098">
        <v>19.03</v>
      </c>
      <c r="D3098">
        <v>17.899999999999999</v>
      </c>
      <c r="E3098">
        <v>18.43</v>
      </c>
    </row>
    <row r="3099" spans="1:5" x14ac:dyDescent="0.25">
      <c r="A3099" s="7">
        <v>37364</v>
      </c>
      <c r="B3099">
        <v>17.82</v>
      </c>
      <c r="C3099">
        <v>19.8</v>
      </c>
      <c r="D3099">
        <v>17.82</v>
      </c>
      <c r="E3099">
        <v>19.29</v>
      </c>
    </row>
    <row r="3100" spans="1:5" x14ac:dyDescent="0.25">
      <c r="A3100" s="7">
        <v>37365</v>
      </c>
      <c r="B3100">
        <v>18.41</v>
      </c>
      <c r="C3100">
        <v>18.96</v>
      </c>
      <c r="D3100">
        <v>17.73</v>
      </c>
      <c r="E3100">
        <v>18.3</v>
      </c>
    </row>
    <row r="3101" spans="1:5" x14ac:dyDescent="0.25">
      <c r="A3101" s="7">
        <v>37368</v>
      </c>
      <c r="B3101">
        <v>19.41</v>
      </c>
      <c r="C3101">
        <v>20.09</v>
      </c>
      <c r="D3101">
        <v>19.34</v>
      </c>
      <c r="E3101">
        <v>19.77</v>
      </c>
    </row>
    <row r="3102" spans="1:5" x14ac:dyDescent="0.25">
      <c r="A3102" s="7">
        <v>37369</v>
      </c>
      <c r="B3102">
        <v>19.23</v>
      </c>
      <c r="C3102">
        <v>20.329999999999998</v>
      </c>
      <c r="D3102">
        <v>19.2</v>
      </c>
      <c r="E3102">
        <v>20.28</v>
      </c>
    </row>
    <row r="3103" spans="1:5" x14ac:dyDescent="0.25">
      <c r="A3103" s="7">
        <v>37370</v>
      </c>
      <c r="B3103">
        <v>20.010000000000002</v>
      </c>
      <c r="C3103">
        <v>20.86</v>
      </c>
      <c r="D3103">
        <v>19.71</v>
      </c>
      <c r="E3103">
        <v>20.77</v>
      </c>
    </row>
    <row r="3104" spans="1:5" x14ac:dyDescent="0.25">
      <c r="A3104" s="7">
        <v>37371</v>
      </c>
      <c r="B3104">
        <v>21.56</v>
      </c>
      <c r="C3104">
        <v>21.7</v>
      </c>
      <c r="D3104">
        <v>20.86</v>
      </c>
      <c r="E3104">
        <v>20.95</v>
      </c>
    </row>
    <row r="3105" spans="1:5" x14ac:dyDescent="0.25">
      <c r="A3105" s="7">
        <v>37372</v>
      </c>
      <c r="B3105">
        <v>20.72</v>
      </c>
      <c r="C3105">
        <v>22.14</v>
      </c>
      <c r="D3105">
        <v>20.67</v>
      </c>
      <c r="E3105">
        <v>22.14</v>
      </c>
    </row>
    <row r="3106" spans="1:5" x14ac:dyDescent="0.25">
      <c r="A3106" s="7">
        <v>37375</v>
      </c>
      <c r="B3106">
        <v>23.23</v>
      </c>
      <c r="C3106">
        <v>24.5</v>
      </c>
      <c r="D3106">
        <v>22.91</v>
      </c>
      <c r="E3106">
        <v>24.05</v>
      </c>
    </row>
    <row r="3107" spans="1:5" x14ac:dyDescent="0.25">
      <c r="A3107" s="7">
        <v>37376</v>
      </c>
      <c r="B3107">
        <v>24.03</v>
      </c>
      <c r="C3107">
        <v>24.03</v>
      </c>
      <c r="D3107">
        <v>21.64</v>
      </c>
      <c r="E3107">
        <v>21.91</v>
      </c>
    </row>
    <row r="3108" spans="1:5" x14ac:dyDescent="0.25">
      <c r="A3108" s="7">
        <v>37377</v>
      </c>
      <c r="B3108">
        <v>21.44</v>
      </c>
      <c r="C3108">
        <v>22.03</v>
      </c>
      <c r="D3108">
        <v>19.91</v>
      </c>
      <c r="E3108">
        <v>20.059999999999999</v>
      </c>
    </row>
    <row r="3109" spans="1:5" x14ac:dyDescent="0.25">
      <c r="A3109" s="7">
        <v>37378</v>
      </c>
      <c r="B3109">
        <v>20.11</v>
      </c>
      <c r="C3109">
        <v>20.51</v>
      </c>
      <c r="D3109">
        <v>19.91</v>
      </c>
      <c r="E3109">
        <v>20.07</v>
      </c>
    </row>
    <row r="3110" spans="1:5" x14ac:dyDescent="0.25">
      <c r="A3110" s="7">
        <v>37379</v>
      </c>
      <c r="B3110">
        <v>20.25</v>
      </c>
      <c r="C3110">
        <v>20.96</v>
      </c>
      <c r="D3110">
        <v>20.05</v>
      </c>
      <c r="E3110">
        <v>20.190000000000001</v>
      </c>
    </row>
    <row r="3111" spans="1:5" x14ac:dyDescent="0.25">
      <c r="A3111" s="7">
        <v>37382</v>
      </c>
      <c r="B3111">
        <v>20.99</v>
      </c>
      <c r="C3111">
        <v>22.57</v>
      </c>
      <c r="D3111">
        <v>20.83</v>
      </c>
      <c r="E3111">
        <v>22.56</v>
      </c>
    </row>
    <row r="3112" spans="1:5" x14ac:dyDescent="0.25">
      <c r="A3112" s="7">
        <v>37383</v>
      </c>
      <c r="B3112">
        <v>22.38</v>
      </c>
      <c r="C3112">
        <v>22.59</v>
      </c>
      <c r="D3112">
        <v>21.64</v>
      </c>
      <c r="E3112">
        <v>21.94</v>
      </c>
    </row>
    <row r="3113" spans="1:5" x14ac:dyDescent="0.25">
      <c r="A3113" s="7">
        <v>37384</v>
      </c>
      <c r="B3113">
        <v>21.3</v>
      </c>
      <c r="C3113">
        <v>21.31</v>
      </c>
      <c r="D3113">
        <v>20.21</v>
      </c>
      <c r="E3113">
        <v>20.39</v>
      </c>
    </row>
    <row r="3114" spans="1:5" x14ac:dyDescent="0.25">
      <c r="A3114" s="7">
        <v>37385</v>
      </c>
      <c r="B3114">
        <v>20.84</v>
      </c>
      <c r="C3114">
        <v>21.62</v>
      </c>
      <c r="D3114">
        <v>20.83</v>
      </c>
      <c r="E3114">
        <v>21.56</v>
      </c>
    </row>
    <row r="3115" spans="1:5" x14ac:dyDescent="0.25">
      <c r="A3115" s="7">
        <v>37386</v>
      </c>
      <c r="B3115">
        <v>21.83</v>
      </c>
      <c r="C3115">
        <v>22.71</v>
      </c>
      <c r="D3115">
        <v>21.77</v>
      </c>
      <c r="E3115">
        <v>22.41</v>
      </c>
    </row>
    <row r="3116" spans="1:5" x14ac:dyDescent="0.25">
      <c r="A3116" s="7">
        <v>37389</v>
      </c>
      <c r="B3116">
        <v>22.25</v>
      </c>
      <c r="C3116">
        <v>22.25</v>
      </c>
      <c r="D3116">
        <v>20.67</v>
      </c>
      <c r="E3116">
        <v>20.72</v>
      </c>
    </row>
    <row r="3117" spans="1:5" x14ac:dyDescent="0.25">
      <c r="A3117" s="7">
        <v>37390</v>
      </c>
      <c r="B3117">
        <v>19.87</v>
      </c>
      <c r="C3117">
        <v>20.079999999999998</v>
      </c>
      <c r="D3117">
        <v>19.2</v>
      </c>
      <c r="E3117">
        <v>19.350000000000001</v>
      </c>
    </row>
    <row r="3118" spans="1:5" x14ac:dyDescent="0.25">
      <c r="A3118" s="7">
        <v>37391</v>
      </c>
      <c r="B3118">
        <v>19.5</v>
      </c>
      <c r="C3118">
        <v>19.649999999999999</v>
      </c>
      <c r="D3118">
        <v>18.5</v>
      </c>
      <c r="E3118">
        <v>19.190000000000001</v>
      </c>
    </row>
    <row r="3119" spans="1:5" x14ac:dyDescent="0.25">
      <c r="A3119" s="7">
        <v>37392</v>
      </c>
      <c r="B3119">
        <v>19.309999999999999</v>
      </c>
      <c r="C3119">
        <v>19.309999999999999</v>
      </c>
      <c r="D3119">
        <v>18.48</v>
      </c>
      <c r="E3119">
        <v>18.5</v>
      </c>
    </row>
    <row r="3120" spans="1:5" x14ac:dyDescent="0.25">
      <c r="A3120" s="7">
        <v>37393</v>
      </c>
      <c r="B3120">
        <v>18.010000000000002</v>
      </c>
      <c r="C3120">
        <v>18.57</v>
      </c>
      <c r="D3120">
        <v>17.7</v>
      </c>
      <c r="E3120">
        <v>17.7</v>
      </c>
    </row>
    <row r="3121" spans="1:5" x14ac:dyDescent="0.25">
      <c r="A3121" s="7">
        <v>37396</v>
      </c>
      <c r="B3121">
        <v>18.760000000000002</v>
      </c>
      <c r="C3121">
        <v>19.420000000000002</v>
      </c>
      <c r="D3121">
        <v>18.760000000000002</v>
      </c>
      <c r="E3121">
        <v>19.239999999999998</v>
      </c>
    </row>
    <row r="3122" spans="1:5" x14ac:dyDescent="0.25">
      <c r="A3122" s="7">
        <v>37397</v>
      </c>
      <c r="B3122">
        <v>19.04</v>
      </c>
      <c r="C3122">
        <v>20.11</v>
      </c>
      <c r="D3122">
        <v>18.989999999999998</v>
      </c>
      <c r="E3122">
        <v>20.05</v>
      </c>
    </row>
    <row r="3123" spans="1:5" x14ac:dyDescent="0.25">
      <c r="A3123" s="7">
        <v>37398</v>
      </c>
      <c r="B3123">
        <v>20.25</v>
      </c>
      <c r="C3123">
        <v>20.71</v>
      </c>
      <c r="D3123">
        <v>19.54</v>
      </c>
      <c r="E3123">
        <v>19.579999999999998</v>
      </c>
    </row>
    <row r="3124" spans="1:5" x14ac:dyDescent="0.25">
      <c r="A3124" s="7">
        <v>37399</v>
      </c>
      <c r="B3124">
        <v>19.05</v>
      </c>
      <c r="C3124">
        <v>19.16</v>
      </c>
      <c r="D3124">
        <v>18.190000000000001</v>
      </c>
      <c r="E3124">
        <v>18.23</v>
      </c>
    </row>
    <row r="3125" spans="1:5" x14ac:dyDescent="0.25">
      <c r="A3125" s="7">
        <v>37400</v>
      </c>
      <c r="B3125">
        <v>18.22</v>
      </c>
      <c r="C3125">
        <v>19.03</v>
      </c>
      <c r="D3125">
        <v>18.22</v>
      </c>
      <c r="E3125">
        <v>18.899999999999999</v>
      </c>
    </row>
    <row r="3126" spans="1:5" x14ac:dyDescent="0.25">
      <c r="A3126" s="7">
        <v>37404</v>
      </c>
      <c r="B3126">
        <v>20.21</v>
      </c>
      <c r="C3126">
        <v>20.77</v>
      </c>
      <c r="D3126">
        <v>20.07</v>
      </c>
      <c r="E3126">
        <v>20.309999999999999</v>
      </c>
    </row>
    <row r="3127" spans="1:5" x14ac:dyDescent="0.25">
      <c r="A3127" s="7">
        <v>37405</v>
      </c>
      <c r="B3127">
        <v>20.41</v>
      </c>
      <c r="C3127">
        <v>20.79</v>
      </c>
      <c r="D3127">
        <v>19.73</v>
      </c>
      <c r="E3127">
        <v>20.39</v>
      </c>
    </row>
    <row r="3128" spans="1:5" x14ac:dyDescent="0.25">
      <c r="A3128" s="7">
        <v>37406</v>
      </c>
      <c r="B3128">
        <v>20.88</v>
      </c>
      <c r="C3128">
        <v>21.58</v>
      </c>
      <c r="D3128">
        <v>20.420000000000002</v>
      </c>
      <c r="E3128">
        <v>20.61</v>
      </c>
    </row>
    <row r="3129" spans="1:5" x14ac:dyDescent="0.25">
      <c r="A3129" s="7">
        <v>37407</v>
      </c>
      <c r="B3129">
        <v>20.260000000000002</v>
      </c>
      <c r="C3129">
        <v>20.260000000000002</v>
      </c>
      <c r="D3129">
        <v>19.43</v>
      </c>
      <c r="E3129">
        <v>19.98</v>
      </c>
    </row>
    <row r="3130" spans="1:5" x14ac:dyDescent="0.25">
      <c r="A3130" s="7">
        <v>37410</v>
      </c>
      <c r="B3130">
        <v>20.98</v>
      </c>
      <c r="C3130">
        <v>23.37</v>
      </c>
      <c r="D3130">
        <v>20.62</v>
      </c>
      <c r="E3130">
        <v>23.37</v>
      </c>
    </row>
    <row r="3131" spans="1:5" x14ac:dyDescent="0.25">
      <c r="A3131" s="7">
        <v>37411</v>
      </c>
      <c r="B3131">
        <v>23.6</v>
      </c>
      <c r="C3131">
        <v>24.82</v>
      </c>
      <c r="D3131">
        <v>23.31</v>
      </c>
      <c r="E3131">
        <v>23.89</v>
      </c>
    </row>
    <row r="3132" spans="1:5" x14ac:dyDescent="0.25">
      <c r="A3132" s="7">
        <v>37412</v>
      </c>
      <c r="B3132">
        <v>23.52</v>
      </c>
      <c r="C3132">
        <v>23.77</v>
      </c>
      <c r="D3132">
        <v>22.46</v>
      </c>
      <c r="E3132">
        <v>22.61</v>
      </c>
    </row>
    <row r="3133" spans="1:5" x14ac:dyDescent="0.25">
      <c r="A3133" s="7">
        <v>37413</v>
      </c>
      <c r="B3133">
        <v>22.97</v>
      </c>
      <c r="C3133">
        <v>24.64</v>
      </c>
      <c r="D3133">
        <v>22.94</v>
      </c>
      <c r="E3133">
        <v>24.16</v>
      </c>
    </row>
    <row r="3134" spans="1:5" x14ac:dyDescent="0.25">
      <c r="A3134" s="7">
        <v>37414</v>
      </c>
      <c r="B3134">
        <v>25.96</v>
      </c>
      <c r="C3134">
        <v>26.15</v>
      </c>
      <c r="D3134">
        <v>22.98</v>
      </c>
      <c r="E3134">
        <v>23.51</v>
      </c>
    </row>
    <row r="3135" spans="1:5" x14ac:dyDescent="0.25">
      <c r="A3135" s="7">
        <v>37417</v>
      </c>
      <c r="B3135">
        <v>24.18</v>
      </c>
      <c r="C3135">
        <v>24.28</v>
      </c>
      <c r="D3135">
        <v>23.05</v>
      </c>
      <c r="E3135">
        <v>23.72</v>
      </c>
    </row>
    <row r="3136" spans="1:5" x14ac:dyDescent="0.25">
      <c r="A3136" s="7">
        <v>37418</v>
      </c>
      <c r="B3136">
        <v>23.11</v>
      </c>
      <c r="C3136">
        <v>24.5</v>
      </c>
      <c r="D3136">
        <v>22.81</v>
      </c>
      <c r="E3136">
        <v>24.45</v>
      </c>
    </row>
    <row r="3137" spans="1:5" x14ac:dyDescent="0.25">
      <c r="A3137" s="7">
        <v>37419</v>
      </c>
      <c r="B3137">
        <v>24.18</v>
      </c>
      <c r="C3137">
        <v>25.5</v>
      </c>
      <c r="D3137">
        <v>23.85</v>
      </c>
      <c r="E3137">
        <v>24.15</v>
      </c>
    </row>
    <row r="3138" spans="1:5" x14ac:dyDescent="0.25">
      <c r="A3138" s="7">
        <v>37420</v>
      </c>
      <c r="B3138">
        <v>24.65</v>
      </c>
      <c r="C3138">
        <v>25.56</v>
      </c>
      <c r="D3138">
        <v>23.97</v>
      </c>
      <c r="E3138">
        <v>25.02</v>
      </c>
    </row>
    <row r="3139" spans="1:5" x14ac:dyDescent="0.25">
      <c r="A3139" s="7">
        <v>37421</v>
      </c>
      <c r="B3139">
        <v>28.43</v>
      </c>
      <c r="C3139">
        <v>28.78</v>
      </c>
      <c r="D3139">
        <v>25.8</v>
      </c>
      <c r="E3139">
        <v>25.96</v>
      </c>
    </row>
    <row r="3140" spans="1:5" x14ac:dyDescent="0.25">
      <c r="A3140" s="7">
        <v>37424</v>
      </c>
      <c r="B3140">
        <v>25.92</v>
      </c>
      <c r="C3140">
        <v>25.92</v>
      </c>
      <c r="D3140">
        <v>24.6</v>
      </c>
      <c r="E3140">
        <v>24.64</v>
      </c>
    </row>
    <row r="3141" spans="1:5" x14ac:dyDescent="0.25">
      <c r="A3141" s="7">
        <v>37425</v>
      </c>
      <c r="B3141">
        <v>24.75</v>
      </c>
      <c r="C3141">
        <v>24.81</v>
      </c>
      <c r="D3141">
        <v>24.06</v>
      </c>
      <c r="E3141">
        <v>24.24</v>
      </c>
    </row>
    <row r="3142" spans="1:5" x14ac:dyDescent="0.25">
      <c r="A3142" s="7">
        <v>37426</v>
      </c>
      <c r="B3142">
        <v>25.05</v>
      </c>
      <c r="C3142">
        <v>26.08</v>
      </c>
      <c r="D3142">
        <v>24.65</v>
      </c>
      <c r="E3142">
        <v>26.06</v>
      </c>
    </row>
    <row r="3143" spans="1:5" x14ac:dyDescent="0.25">
      <c r="A3143" s="7">
        <v>37427</v>
      </c>
      <c r="B3143">
        <v>26.1</v>
      </c>
      <c r="C3143">
        <v>27.56</v>
      </c>
      <c r="D3143">
        <v>26</v>
      </c>
      <c r="E3143">
        <v>27.48</v>
      </c>
    </row>
    <row r="3144" spans="1:5" x14ac:dyDescent="0.25">
      <c r="A3144" s="7">
        <v>37428</v>
      </c>
      <c r="B3144">
        <v>28.38</v>
      </c>
      <c r="C3144">
        <v>28.5</v>
      </c>
      <c r="D3144">
        <v>26.84</v>
      </c>
      <c r="E3144">
        <v>27.23</v>
      </c>
    </row>
    <row r="3145" spans="1:5" x14ac:dyDescent="0.25">
      <c r="A3145" s="7">
        <v>37431</v>
      </c>
      <c r="B3145">
        <v>27.93</v>
      </c>
      <c r="C3145">
        <v>29.02</v>
      </c>
      <c r="D3145">
        <v>26.46</v>
      </c>
      <c r="E3145">
        <v>26.98</v>
      </c>
    </row>
    <row r="3146" spans="1:5" x14ac:dyDescent="0.25">
      <c r="A3146" s="7">
        <v>37432</v>
      </c>
      <c r="B3146">
        <v>26.41</v>
      </c>
      <c r="C3146">
        <v>27.92</v>
      </c>
      <c r="D3146">
        <v>25.49</v>
      </c>
      <c r="E3146">
        <v>27.84</v>
      </c>
    </row>
    <row r="3147" spans="1:5" x14ac:dyDescent="0.25">
      <c r="A3147" s="7">
        <v>37433</v>
      </c>
      <c r="B3147">
        <v>29.99</v>
      </c>
      <c r="C3147">
        <v>30.98</v>
      </c>
      <c r="D3147">
        <v>28.41</v>
      </c>
      <c r="E3147">
        <v>28.42</v>
      </c>
    </row>
    <row r="3148" spans="1:5" x14ac:dyDescent="0.25">
      <c r="A3148" s="7">
        <v>37434</v>
      </c>
      <c r="B3148">
        <v>27.67</v>
      </c>
      <c r="C3148">
        <v>29.24</v>
      </c>
      <c r="D3148">
        <v>26.29</v>
      </c>
      <c r="E3148">
        <v>26.29</v>
      </c>
    </row>
    <row r="3149" spans="1:5" x14ac:dyDescent="0.25">
      <c r="A3149" s="7">
        <v>37435</v>
      </c>
      <c r="B3149">
        <v>25.74</v>
      </c>
      <c r="C3149">
        <v>25.88</v>
      </c>
      <c r="D3149">
        <v>24.88</v>
      </c>
      <c r="E3149">
        <v>25.4</v>
      </c>
    </row>
    <row r="3150" spans="1:5" x14ac:dyDescent="0.25">
      <c r="A3150" s="7">
        <v>37438</v>
      </c>
      <c r="B3150">
        <v>25.71</v>
      </c>
      <c r="C3150">
        <v>27.16</v>
      </c>
      <c r="D3150">
        <v>25.63</v>
      </c>
      <c r="E3150">
        <v>27.11</v>
      </c>
    </row>
    <row r="3151" spans="1:5" x14ac:dyDescent="0.25">
      <c r="A3151" s="7">
        <v>37439</v>
      </c>
      <c r="B3151">
        <v>27.56</v>
      </c>
      <c r="C3151">
        <v>29.78</v>
      </c>
      <c r="D3151">
        <v>27.56</v>
      </c>
      <c r="E3151">
        <v>28.96</v>
      </c>
    </row>
    <row r="3152" spans="1:5" x14ac:dyDescent="0.25">
      <c r="A3152" s="7">
        <v>37440</v>
      </c>
      <c r="B3152">
        <v>28.88</v>
      </c>
      <c r="C3152">
        <v>31.03</v>
      </c>
      <c r="D3152">
        <v>28.76</v>
      </c>
      <c r="E3152">
        <v>29.42</v>
      </c>
    </row>
    <row r="3153" spans="1:5" x14ac:dyDescent="0.25">
      <c r="A3153" s="7">
        <v>37442</v>
      </c>
      <c r="B3153">
        <v>27.3</v>
      </c>
      <c r="C3153">
        <v>27.3</v>
      </c>
      <c r="D3153">
        <v>25.68</v>
      </c>
      <c r="E3153">
        <v>27.11</v>
      </c>
    </row>
    <row r="3154" spans="1:5" x14ac:dyDescent="0.25">
      <c r="A3154" s="7">
        <v>37445</v>
      </c>
      <c r="B3154">
        <v>28.54</v>
      </c>
      <c r="C3154">
        <v>28.78</v>
      </c>
      <c r="D3154">
        <v>27.88</v>
      </c>
      <c r="E3154">
        <v>28.25</v>
      </c>
    </row>
    <row r="3155" spans="1:5" x14ac:dyDescent="0.25">
      <c r="A3155" s="7">
        <v>37446</v>
      </c>
      <c r="B3155">
        <v>27.96</v>
      </c>
      <c r="C3155">
        <v>30.34</v>
      </c>
      <c r="D3155">
        <v>27.79</v>
      </c>
      <c r="E3155">
        <v>30.22</v>
      </c>
    </row>
    <row r="3156" spans="1:5" x14ac:dyDescent="0.25">
      <c r="A3156" s="7">
        <v>37447</v>
      </c>
      <c r="B3156">
        <v>31.4</v>
      </c>
      <c r="C3156">
        <v>34.17</v>
      </c>
      <c r="D3156">
        <v>30.77</v>
      </c>
      <c r="E3156">
        <v>34.1</v>
      </c>
    </row>
    <row r="3157" spans="1:5" x14ac:dyDescent="0.25">
      <c r="A3157" s="7">
        <v>37448</v>
      </c>
      <c r="B3157">
        <v>34.42</v>
      </c>
      <c r="C3157">
        <v>36.35</v>
      </c>
      <c r="D3157">
        <v>33.85</v>
      </c>
      <c r="E3157">
        <v>33.85</v>
      </c>
    </row>
    <row r="3158" spans="1:5" x14ac:dyDescent="0.25">
      <c r="A3158" s="7">
        <v>37449</v>
      </c>
      <c r="B3158">
        <v>34.299999999999997</v>
      </c>
      <c r="C3158">
        <v>34.299999999999997</v>
      </c>
      <c r="D3158">
        <v>32.409999999999997</v>
      </c>
      <c r="E3158">
        <v>32.94</v>
      </c>
    </row>
    <row r="3159" spans="1:5" x14ac:dyDescent="0.25">
      <c r="A3159" s="7">
        <v>37452</v>
      </c>
      <c r="B3159">
        <v>35.07</v>
      </c>
      <c r="C3159">
        <v>38.380000000000003</v>
      </c>
      <c r="D3159">
        <v>34.86</v>
      </c>
      <c r="E3159">
        <v>35.03</v>
      </c>
    </row>
    <row r="3160" spans="1:5" x14ac:dyDescent="0.25">
      <c r="A3160" s="7">
        <v>37453</v>
      </c>
      <c r="B3160">
        <v>35.97</v>
      </c>
      <c r="C3160">
        <v>36.82</v>
      </c>
      <c r="D3160">
        <v>35.200000000000003</v>
      </c>
      <c r="E3160">
        <v>36.65</v>
      </c>
    </row>
    <row r="3161" spans="1:5" x14ac:dyDescent="0.25">
      <c r="A3161" s="7">
        <v>37454</v>
      </c>
      <c r="B3161">
        <v>34.25</v>
      </c>
      <c r="C3161">
        <v>36.729999999999997</v>
      </c>
      <c r="D3161">
        <v>33.619999999999997</v>
      </c>
      <c r="E3161">
        <v>35.450000000000003</v>
      </c>
    </row>
    <row r="3162" spans="1:5" x14ac:dyDescent="0.25">
      <c r="A3162" s="7">
        <v>37455</v>
      </c>
      <c r="B3162">
        <v>35.200000000000003</v>
      </c>
      <c r="C3162">
        <v>35.42</v>
      </c>
      <c r="D3162">
        <v>33.450000000000003</v>
      </c>
      <c r="E3162">
        <v>35.119999999999997</v>
      </c>
    </row>
    <row r="3163" spans="1:5" x14ac:dyDescent="0.25">
      <c r="A3163" s="7">
        <v>37456</v>
      </c>
      <c r="B3163">
        <v>36.42</v>
      </c>
      <c r="C3163">
        <v>38.17</v>
      </c>
      <c r="D3163">
        <v>35.979999999999997</v>
      </c>
      <c r="E3163">
        <v>38.17</v>
      </c>
    </row>
    <row r="3164" spans="1:5" x14ac:dyDescent="0.25">
      <c r="A3164" s="7">
        <v>37459</v>
      </c>
      <c r="B3164">
        <v>39.130000000000003</v>
      </c>
      <c r="C3164">
        <v>42.58</v>
      </c>
      <c r="D3164">
        <v>38.57</v>
      </c>
      <c r="E3164">
        <v>41.87</v>
      </c>
    </row>
    <row r="3165" spans="1:5" x14ac:dyDescent="0.25">
      <c r="A3165" s="7">
        <v>37460</v>
      </c>
      <c r="B3165">
        <v>42.27</v>
      </c>
      <c r="C3165">
        <v>46.13</v>
      </c>
      <c r="D3165">
        <v>42.05</v>
      </c>
      <c r="E3165">
        <v>44.92</v>
      </c>
    </row>
    <row r="3166" spans="1:5" x14ac:dyDescent="0.25">
      <c r="A3166" s="7">
        <v>37461</v>
      </c>
      <c r="B3166">
        <v>48.17</v>
      </c>
      <c r="C3166">
        <v>48.46</v>
      </c>
      <c r="D3166">
        <v>39.83</v>
      </c>
      <c r="E3166">
        <v>39.86</v>
      </c>
    </row>
    <row r="3167" spans="1:5" x14ac:dyDescent="0.25">
      <c r="A3167" s="7">
        <v>37462</v>
      </c>
      <c r="B3167">
        <v>40.65</v>
      </c>
      <c r="C3167">
        <v>42.05</v>
      </c>
      <c r="D3167">
        <v>38.89</v>
      </c>
      <c r="E3167">
        <v>39.270000000000003</v>
      </c>
    </row>
    <row r="3168" spans="1:5" x14ac:dyDescent="0.25">
      <c r="A3168" s="7">
        <v>37463</v>
      </c>
      <c r="B3168">
        <v>38.61</v>
      </c>
      <c r="C3168">
        <v>38.799999999999997</v>
      </c>
      <c r="D3168">
        <v>35.51</v>
      </c>
      <c r="E3168">
        <v>35.51</v>
      </c>
    </row>
    <row r="3169" spans="1:5" x14ac:dyDescent="0.25">
      <c r="A3169" s="7">
        <v>37466</v>
      </c>
      <c r="B3169">
        <v>33.89</v>
      </c>
      <c r="C3169">
        <v>33.89</v>
      </c>
      <c r="D3169">
        <v>31.19</v>
      </c>
      <c r="E3169">
        <v>31.33</v>
      </c>
    </row>
    <row r="3170" spans="1:5" x14ac:dyDescent="0.25">
      <c r="A3170" s="7">
        <v>37467</v>
      </c>
      <c r="B3170">
        <v>32.04</v>
      </c>
      <c r="C3170">
        <v>32.770000000000003</v>
      </c>
      <c r="D3170">
        <v>30.6</v>
      </c>
      <c r="E3170">
        <v>31.92</v>
      </c>
    </row>
    <row r="3171" spans="1:5" x14ac:dyDescent="0.25">
      <c r="A3171" s="7">
        <v>37468</v>
      </c>
      <c r="B3171">
        <v>32.78</v>
      </c>
      <c r="C3171">
        <v>33.68</v>
      </c>
      <c r="D3171">
        <v>32.03</v>
      </c>
      <c r="E3171">
        <v>32.03</v>
      </c>
    </row>
    <row r="3172" spans="1:5" x14ac:dyDescent="0.25">
      <c r="A3172" s="7">
        <v>37469</v>
      </c>
      <c r="B3172">
        <v>32.770000000000003</v>
      </c>
      <c r="C3172">
        <v>36.950000000000003</v>
      </c>
      <c r="D3172">
        <v>32.770000000000003</v>
      </c>
      <c r="E3172">
        <v>36.950000000000003</v>
      </c>
    </row>
    <row r="3173" spans="1:5" x14ac:dyDescent="0.25">
      <c r="A3173" s="7">
        <v>37470</v>
      </c>
      <c r="B3173">
        <v>37.53</v>
      </c>
      <c r="C3173">
        <v>43.93</v>
      </c>
      <c r="D3173">
        <v>36.86</v>
      </c>
      <c r="E3173">
        <v>41.29</v>
      </c>
    </row>
    <row r="3174" spans="1:5" x14ac:dyDescent="0.25">
      <c r="A3174" s="7">
        <v>37473</v>
      </c>
      <c r="B3174">
        <v>41.95</v>
      </c>
      <c r="C3174">
        <v>45.21</v>
      </c>
      <c r="D3174">
        <v>41.77</v>
      </c>
      <c r="E3174">
        <v>45.08</v>
      </c>
    </row>
    <row r="3175" spans="1:5" x14ac:dyDescent="0.25">
      <c r="A3175" s="7">
        <v>37474</v>
      </c>
      <c r="B3175">
        <v>43.06</v>
      </c>
      <c r="C3175">
        <v>43.06</v>
      </c>
      <c r="D3175">
        <v>40.28</v>
      </c>
      <c r="E3175">
        <v>42.03</v>
      </c>
    </row>
    <row r="3176" spans="1:5" x14ac:dyDescent="0.25">
      <c r="A3176" s="7">
        <v>37475</v>
      </c>
      <c r="B3176">
        <v>40.72</v>
      </c>
      <c r="C3176">
        <v>41.37</v>
      </c>
      <c r="D3176">
        <v>38.65</v>
      </c>
      <c r="E3176">
        <v>38.729999999999997</v>
      </c>
    </row>
    <row r="3177" spans="1:5" x14ac:dyDescent="0.25">
      <c r="A3177" s="7">
        <v>37476</v>
      </c>
      <c r="B3177">
        <v>38.53</v>
      </c>
      <c r="C3177">
        <v>39.06</v>
      </c>
      <c r="D3177">
        <v>36.19</v>
      </c>
      <c r="E3177">
        <v>36.33</v>
      </c>
    </row>
    <row r="3178" spans="1:5" x14ac:dyDescent="0.25">
      <c r="A3178" s="7">
        <v>37477</v>
      </c>
      <c r="B3178">
        <v>37.409999999999997</v>
      </c>
      <c r="C3178">
        <v>37.479999999999997</v>
      </c>
      <c r="D3178">
        <v>34.69</v>
      </c>
      <c r="E3178">
        <v>35.33</v>
      </c>
    </row>
    <row r="3179" spans="1:5" x14ac:dyDescent="0.25">
      <c r="A3179" s="7">
        <v>37480</v>
      </c>
      <c r="B3179">
        <v>37.229999999999997</v>
      </c>
      <c r="C3179">
        <v>37.520000000000003</v>
      </c>
      <c r="D3179">
        <v>36.83</v>
      </c>
      <c r="E3179">
        <v>37.049999999999997</v>
      </c>
    </row>
    <row r="3180" spans="1:5" x14ac:dyDescent="0.25">
      <c r="A3180" s="7">
        <v>37481</v>
      </c>
      <c r="B3180">
        <v>37.24</v>
      </c>
      <c r="C3180">
        <v>37.31</v>
      </c>
      <c r="D3180">
        <v>34.200000000000003</v>
      </c>
      <c r="E3180">
        <v>35.82</v>
      </c>
    </row>
    <row r="3181" spans="1:5" x14ac:dyDescent="0.25">
      <c r="A3181" s="7">
        <v>37482</v>
      </c>
      <c r="B3181">
        <v>35.56</v>
      </c>
      <c r="C3181">
        <v>35.99</v>
      </c>
      <c r="D3181">
        <v>32.35</v>
      </c>
      <c r="E3181">
        <v>32.36</v>
      </c>
    </row>
    <row r="3182" spans="1:5" x14ac:dyDescent="0.25">
      <c r="A3182" s="7">
        <v>37483</v>
      </c>
      <c r="B3182">
        <v>31.9</v>
      </c>
      <c r="C3182">
        <v>32.1</v>
      </c>
      <c r="D3182">
        <v>29.43</v>
      </c>
      <c r="E3182">
        <v>29.43</v>
      </c>
    </row>
    <row r="3183" spans="1:5" x14ac:dyDescent="0.25">
      <c r="A3183" s="7">
        <v>37484</v>
      </c>
      <c r="B3183">
        <v>29.88</v>
      </c>
      <c r="C3183">
        <v>29.95</v>
      </c>
      <c r="D3183">
        <v>28.01</v>
      </c>
      <c r="E3183">
        <v>28.81</v>
      </c>
    </row>
    <row r="3184" spans="1:5" x14ac:dyDescent="0.25">
      <c r="A3184" s="7">
        <v>37487</v>
      </c>
      <c r="B3184">
        <v>29.6</v>
      </c>
      <c r="C3184">
        <v>29.73</v>
      </c>
      <c r="D3184">
        <v>28.29</v>
      </c>
      <c r="E3184">
        <v>28.61</v>
      </c>
    </row>
    <row r="3185" spans="1:5" x14ac:dyDescent="0.25">
      <c r="A3185" s="7">
        <v>37488</v>
      </c>
      <c r="B3185">
        <v>29.52</v>
      </c>
      <c r="C3185">
        <v>30.22</v>
      </c>
      <c r="D3185">
        <v>29.18</v>
      </c>
      <c r="E3185">
        <v>29.59</v>
      </c>
    </row>
    <row r="3186" spans="1:5" x14ac:dyDescent="0.25">
      <c r="A3186" s="7">
        <v>37489</v>
      </c>
      <c r="B3186">
        <v>29.18</v>
      </c>
      <c r="C3186">
        <v>30.06</v>
      </c>
      <c r="D3186">
        <v>28.07</v>
      </c>
      <c r="E3186">
        <v>28.23</v>
      </c>
    </row>
    <row r="3187" spans="1:5" x14ac:dyDescent="0.25">
      <c r="A3187" s="7">
        <v>37490</v>
      </c>
      <c r="B3187">
        <v>28.64</v>
      </c>
      <c r="C3187">
        <v>28.64</v>
      </c>
      <c r="D3187">
        <v>27.61</v>
      </c>
      <c r="E3187">
        <v>27.75</v>
      </c>
    </row>
    <row r="3188" spans="1:5" x14ac:dyDescent="0.25">
      <c r="A3188" s="7">
        <v>37491</v>
      </c>
      <c r="B3188">
        <v>28.08</v>
      </c>
      <c r="C3188">
        <v>29.54</v>
      </c>
      <c r="D3188">
        <v>28.08</v>
      </c>
      <c r="E3188">
        <v>29.32</v>
      </c>
    </row>
    <row r="3189" spans="1:5" x14ac:dyDescent="0.25">
      <c r="A3189" s="7">
        <v>37494</v>
      </c>
      <c r="B3189">
        <v>30.73</v>
      </c>
      <c r="C3189">
        <v>31.93</v>
      </c>
      <c r="D3189">
        <v>29.63</v>
      </c>
      <c r="E3189">
        <v>29.89</v>
      </c>
    </row>
    <row r="3190" spans="1:5" x14ac:dyDescent="0.25">
      <c r="A3190" s="7">
        <v>37495</v>
      </c>
      <c r="B3190">
        <v>29.89</v>
      </c>
      <c r="C3190">
        <v>30.8</v>
      </c>
      <c r="D3190">
        <v>29.53</v>
      </c>
      <c r="E3190">
        <v>30.11</v>
      </c>
    </row>
    <row r="3191" spans="1:5" x14ac:dyDescent="0.25">
      <c r="A3191" s="7">
        <v>37496</v>
      </c>
      <c r="B3191">
        <v>31.24</v>
      </c>
      <c r="C3191">
        <v>33.6</v>
      </c>
      <c r="D3191">
        <v>31.19</v>
      </c>
      <c r="E3191">
        <v>33.32</v>
      </c>
    </row>
    <row r="3192" spans="1:5" x14ac:dyDescent="0.25">
      <c r="A3192" s="7">
        <v>37497</v>
      </c>
      <c r="B3192">
        <v>35.42</v>
      </c>
      <c r="C3192">
        <v>35.42</v>
      </c>
      <c r="D3192">
        <v>33.21</v>
      </c>
      <c r="E3192">
        <v>33.67</v>
      </c>
    </row>
    <row r="3193" spans="1:5" x14ac:dyDescent="0.25">
      <c r="A3193" s="7">
        <v>37498</v>
      </c>
      <c r="B3193">
        <v>33.64</v>
      </c>
      <c r="C3193">
        <v>33.64</v>
      </c>
      <c r="D3193">
        <v>31.93</v>
      </c>
      <c r="E3193">
        <v>32.64</v>
      </c>
    </row>
    <row r="3194" spans="1:5" x14ac:dyDescent="0.25">
      <c r="A3194" s="7">
        <v>37502</v>
      </c>
      <c r="B3194">
        <v>37.119999999999997</v>
      </c>
      <c r="C3194">
        <v>39.97</v>
      </c>
      <c r="D3194">
        <v>37.119999999999997</v>
      </c>
      <c r="E3194">
        <v>39.97</v>
      </c>
    </row>
    <row r="3195" spans="1:5" x14ac:dyDescent="0.25">
      <c r="A3195" s="7">
        <v>37503</v>
      </c>
      <c r="B3195">
        <v>39.21</v>
      </c>
      <c r="C3195">
        <v>39.71</v>
      </c>
      <c r="D3195">
        <v>37.049999999999997</v>
      </c>
      <c r="E3195">
        <v>37.44</v>
      </c>
    </row>
    <row r="3196" spans="1:5" x14ac:dyDescent="0.25">
      <c r="A3196" s="7">
        <v>37504</v>
      </c>
      <c r="B3196">
        <v>39.58</v>
      </c>
      <c r="C3196">
        <v>40.409999999999997</v>
      </c>
      <c r="D3196">
        <v>38.21</v>
      </c>
      <c r="E3196">
        <v>38.86</v>
      </c>
    </row>
    <row r="3197" spans="1:5" x14ac:dyDescent="0.25">
      <c r="A3197" s="7">
        <v>37505</v>
      </c>
      <c r="B3197">
        <v>36.880000000000003</v>
      </c>
      <c r="C3197">
        <v>37.35</v>
      </c>
      <c r="D3197">
        <v>35.99</v>
      </c>
      <c r="E3197">
        <v>36.33</v>
      </c>
    </row>
    <row r="3198" spans="1:5" x14ac:dyDescent="0.25">
      <c r="A3198" s="7">
        <v>37508</v>
      </c>
      <c r="B3198">
        <v>39.1</v>
      </c>
      <c r="C3198">
        <v>39.630000000000003</v>
      </c>
      <c r="D3198">
        <v>36.04</v>
      </c>
      <c r="E3198">
        <v>36.450000000000003</v>
      </c>
    </row>
    <row r="3199" spans="1:5" x14ac:dyDescent="0.25">
      <c r="A3199" s="7">
        <v>37509</v>
      </c>
      <c r="B3199">
        <v>35.979999999999997</v>
      </c>
      <c r="C3199">
        <v>35.979999999999997</v>
      </c>
      <c r="D3199">
        <v>35.08</v>
      </c>
      <c r="E3199">
        <v>35.08</v>
      </c>
    </row>
    <row r="3200" spans="1:5" x14ac:dyDescent="0.25">
      <c r="A3200" s="7">
        <v>37510</v>
      </c>
      <c r="B3200">
        <v>35.979999999999997</v>
      </c>
      <c r="C3200">
        <v>34.81</v>
      </c>
      <c r="D3200">
        <v>33.72</v>
      </c>
      <c r="E3200">
        <v>34.81</v>
      </c>
    </row>
    <row r="3201" spans="1:5" x14ac:dyDescent="0.25">
      <c r="A3201" s="7">
        <v>37511</v>
      </c>
      <c r="B3201">
        <v>36.24</v>
      </c>
      <c r="C3201">
        <v>37.74</v>
      </c>
      <c r="D3201">
        <v>36.1</v>
      </c>
      <c r="E3201">
        <v>37.5</v>
      </c>
    </row>
    <row r="3202" spans="1:5" x14ac:dyDescent="0.25">
      <c r="A3202" s="7">
        <v>37512</v>
      </c>
      <c r="B3202">
        <v>38.22</v>
      </c>
      <c r="C3202">
        <v>38.520000000000003</v>
      </c>
      <c r="D3202">
        <v>35.82</v>
      </c>
      <c r="E3202">
        <v>35.82</v>
      </c>
    </row>
    <row r="3203" spans="1:5" x14ac:dyDescent="0.25">
      <c r="A3203" s="7">
        <v>37515</v>
      </c>
      <c r="B3203">
        <v>37.340000000000003</v>
      </c>
      <c r="C3203">
        <v>38.549999999999997</v>
      </c>
      <c r="D3203">
        <v>36.64</v>
      </c>
      <c r="E3203">
        <v>36.74</v>
      </c>
    </row>
    <row r="3204" spans="1:5" x14ac:dyDescent="0.25">
      <c r="A3204" s="7">
        <v>37516</v>
      </c>
      <c r="B3204">
        <v>35.869999999999997</v>
      </c>
      <c r="C3204">
        <v>38.06</v>
      </c>
      <c r="D3204">
        <v>35.79</v>
      </c>
      <c r="E3204">
        <v>38.01</v>
      </c>
    </row>
    <row r="3205" spans="1:5" x14ac:dyDescent="0.25">
      <c r="A3205" s="7">
        <v>37517</v>
      </c>
      <c r="B3205">
        <v>38.68</v>
      </c>
      <c r="C3205">
        <v>39.71</v>
      </c>
      <c r="D3205">
        <v>36.96</v>
      </c>
      <c r="E3205">
        <v>37.520000000000003</v>
      </c>
    </row>
    <row r="3206" spans="1:5" x14ac:dyDescent="0.25">
      <c r="A3206" s="7">
        <v>37518</v>
      </c>
      <c r="B3206">
        <v>39.92</v>
      </c>
      <c r="C3206">
        <v>40.700000000000003</v>
      </c>
      <c r="D3206">
        <v>38.92</v>
      </c>
      <c r="E3206">
        <v>40.65</v>
      </c>
    </row>
    <row r="3207" spans="1:5" x14ac:dyDescent="0.25">
      <c r="A3207" s="7">
        <v>37519</v>
      </c>
      <c r="B3207">
        <v>39.93</v>
      </c>
      <c r="C3207">
        <v>40.229999999999997</v>
      </c>
      <c r="D3207">
        <v>38.72</v>
      </c>
      <c r="E3207">
        <v>38.979999999999997</v>
      </c>
    </row>
    <row r="3208" spans="1:5" x14ac:dyDescent="0.25">
      <c r="A3208" s="7">
        <v>37522</v>
      </c>
      <c r="B3208">
        <v>40.78</v>
      </c>
      <c r="C3208">
        <v>41.18</v>
      </c>
      <c r="D3208">
        <v>39.26</v>
      </c>
      <c r="E3208">
        <v>39.68</v>
      </c>
    </row>
    <row r="3209" spans="1:5" x14ac:dyDescent="0.25">
      <c r="A3209" s="7">
        <v>37523</v>
      </c>
      <c r="B3209">
        <v>40.950000000000003</v>
      </c>
      <c r="C3209">
        <v>41.34</v>
      </c>
      <c r="D3209">
        <v>39.57</v>
      </c>
      <c r="E3209">
        <v>40.520000000000003</v>
      </c>
    </row>
    <row r="3210" spans="1:5" x14ac:dyDescent="0.25">
      <c r="A3210" s="7">
        <v>37524</v>
      </c>
      <c r="B3210">
        <v>39.65</v>
      </c>
      <c r="C3210">
        <v>39.92</v>
      </c>
      <c r="D3210">
        <v>36.79</v>
      </c>
      <c r="E3210">
        <v>37.33</v>
      </c>
    </row>
    <row r="3211" spans="1:5" x14ac:dyDescent="0.25">
      <c r="A3211" s="7">
        <v>37525</v>
      </c>
      <c r="B3211">
        <v>36.090000000000003</v>
      </c>
      <c r="C3211">
        <v>36.15</v>
      </c>
      <c r="D3211">
        <v>34.6</v>
      </c>
      <c r="E3211">
        <v>34.6</v>
      </c>
    </row>
    <row r="3212" spans="1:5" x14ac:dyDescent="0.25">
      <c r="A3212" s="7">
        <v>37526</v>
      </c>
      <c r="B3212">
        <v>35.07</v>
      </c>
      <c r="C3212">
        <v>36.97</v>
      </c>
      <c r="D3212">
        <v>33.96</v>
      </c>
      <c r="E3212">
        <v>36.97</v>
      </c>
    </row>
    <row r="3213" spans="1:5" x14ac:dyDescent="0.25">
      <c r="A3213" s="7">
        <v>37529</v>
      </c>
      <c r="B3213">
        <v>41.07</v>
      </c>
      <c r="C3213">
        <v>41.86</v>
      </c>
      <c r="D3213">
        <v>38.89</v>
      </c>
      <c r="E3213">
        <v>39.69</v>
      </c>
    </row>
    <row r="3214" spans="1:5" x14ac:dyDescent="0.25">
      <c r="A3214" s="7">
        <v>37530</v>
      </c>
      <c r="B3214">
        <v>37.25</v>
      </c>
      <c r="C3214">
        <v>37.61</v>
      </c>
      <c r="D3214">
        <v>33.770000000000003</v>
      </c>
      <c r="E3214">
        <v>34.119999999999997</v>
      </c>
    </row>
    <row r="3215" spans="1:5" x14ac:dyDescent="0.25">
      <c r="A3215" s="7">
        <v>37531</v>
      </c>
      <c r="B3215">
        <v>35.159999999999997</v>
      </c>
      <c r="C3215">
        <v>36.97</v>
      </c>
      <c r="D3215">
        <v>34.42</v>
      </c>
      <c r="E3215">
        <v>36.83</v>
      </c>
    </row>
    <row r="3216" spans="1:5" x14ac:dyDescent="0.25">
      <c r="A3216" s="7">
        <v>37532</v>
      </c>
      <c r="B3216">
        <v>37.33</v>
      </c>
      <c r="C3216">
        <v>37.75</v>
      </c>
      <c r="D3216">
        <v>36.11</v>
      </c>
      <c r="E3216">
        <v>37.31</v>
      </c>
    </row>
    <row r="3217" spans="1:5" x14ac:dyDescent="0.25">
      <c r="A3217" s="7">
        <v>37533</v>
      </c>
      <c r="B3217">
        <v>39.18</v>
      </c>
      <c r="C3217">
        <v>40.29</v>
      </c>
      <c r="D3217">
        <v>38.67</v>
      </c>
      <c r="E3217">
        <v>39.46</v>
      </c>
    </row>
    <row r="3218" spans="1:5" x14ac:dyDescent="0.25">
      <c r="A3218" s="7">
        <v>37536</v>
      </c>
      <c r="B3218">
        <v>41.65</v>
      </c>
      <c r="C3218">
        <v>42.95</v>
      </c>
      <c r="D3218">
        <v>41.04</v>
      </c>
      <c r="E3218">
        <v>42.64</v>
      </c>
    </row>
    <row r="3219" spans="1:5" x14ac:dyDescent="0.25">
      <c r="A3219" s="7">
        <v>37537</v>
      </c>
      <c r="B3219">
        <v>42.09</v>
      </c>
      <c r="C3219">
        <v>43.44</v>
      </c>
      <c r="D3219">
        <v>39.96</v>
      </c>
      <c r="E3219">
        <v>41.02</v>
      </c>
    </row>
    <row r="3220" spans="1:5" x14ac:dyDescent="0.25">
      <c r="A3220" s="7">
        <v>37538</v>
      </c>
      <c r="B3220">
        <v>42.25</v>
      </c>
      <c r="C3220">
        <v>42.58</v>
      </c>
      <c r="D3220">
        <v>41.21</v>
      </c>
      <c r="E3220">
        <v>42.13</v>
      </c>
    </row>
    <row r="3221" spans="1:5" x14ac:dyDescent="0.25">
      <c r="A3221" s="7">
        <v>37539</v>
      </c>
      <c r="B3221">
        <v>39.130000000000003</v>
      </c>
      <c r="C3221">
        <v>39.39</v>
      </c>
      <c r="D3221">
        <v>37.54</v>
      </c>
      <c r="E3221">
        <v>37.549999999999997</v>
      </c>
    </row>
    <row r="3222" spans="1:5" x14ac:dyDescent="0.25">
      <c r="A3222" s="7">
        <v>37540</v>
      </c>
      <c r="B3222">
        <v>36.36</v>
      </c>
      <c r="C3222">
        <v>36.53</v>
      </c>
      <c r="D3222">
        <v>35.200000000000003</v>
      </c>
      <c r="E3222">
        <v>35.700000000000003</v>
      </c>
    </row>
    <row r="3223" spans="1:5" x14ac:dyDescent="0.25">
      <c r="A3223" s="7">
        <v>37543</v>
      </c>
      <c r="B3223">
        <v>36.92</v>
      </c>
      <c r="C3223">
        <v>37.18</v>
      </c>
      <c r="D3223">
        <v>36.020000000000003</v>
      </c>
      <c r="E3223">
        <v>36.04</v>
      </c>
    </row>
    <row r="3224" spans="1:5" x14ac:dyDescent="0.25">
      <c r="A3224" s="7">
        <v>37544</v>
      </c>
      <c r="B3224">
        <v>34.36</v>
      </c>
      <c r="C3224">
        <v>34.71</v>
      </c>
      <c r="D3224">
        <v>33.79</v>
      </c>
      <c r="E3224">
        <v>34.020000000000003</v>
      </c>
    </row>
    <row r="3225" spans="1:5" x14ac:dyDescent="0.25">
      <c r="A3225" s="7">
        <v>37545</v>
      </c>
      <c r="B3225">
        <v>34.909999999999997</v>
      </c>
      <c r="C3225">
        <v>36.270000000000003</v>
      </c>
      <c r="D3225">
        <v>34.909999999999997</v>
      </c>
      <c r="E3225">
        <v>36</v>
      </c>
    </row>
    <row r="3226" spans="1:5" x14ac:dyDescent="0.25">
      <c r="A3226" s="7">
        <v>37546</v>
      </c>
      <c r="B3226">
        <v>34.770000000000003</v>
      </c>
      <c r="C3226">
        <v>35.130000000000003</v>
      </c>
      <c r="D3226">
        <v>33.93</v>
      </c>
      <c r="E3226">
        <v>34.1</v>
      </c>
    </row>
    <row r="3227" spans="1:5" x14ac:dyDescent="0.25">
      <c r="A3227" s="7">
        <v>37547</v>
      </c>
      <c r="B3227">
        <v>34.6</v>
      </c>
      <c r="C3227">
        <v>34.729999999999997</v>
      </c>
      <c r="D3227">
        <v>33.340000000000003</v>
      </c>
      <c r="E3227">
        <v>33.53</v>
      </c>
    </row>
    <row r="3228" spans="1:5" x14ac:dyDescent="0.25">
      <c r="A3228" s="7">
        <v>37550</v>
      </c>
      <c r="B3228">
        <v>35.340000000000003</v>
      </c>
      <c r="C3228">
        <v>35.549999999999997</v>
      </c>
      <c r="D3228">
        <v>33</v>
      </c>
      <c r="E3228">
        <v>33.11</v>
      </c>
    </row>
    <row r="3229" spans="1:5" x14ac:dyDescent="0.25">
      <c r="A3229" s="7">
        <v>37551</v>
      </c>
      <c r="B3229">
        <v>34.39</v>
      </c>
      <c r="C3229">
        <v>34.76</v>
      </c>
      <c r="D3229">
        <v>33.61</v>
      </c>
      <c r="E3229">
        <v>34.090000000000003</v>
      </c>
    </row>
    <row r="3230" spans="1:5" x14ac:dyDescent="0.25">
      <c r="A3230" s="7">
        <v>37552</v>
      </c>
      <c r="B3230">
        <v>34.06</v>
      </c>
      <c r="C3230">
        <v>35.61</v>
      </c>
      <c r="D3230">
        <v>33.200000000000003</v>
      </c>
      <c r="E3230">
        <v>33.200000000000003</v>
      </c>
    </row>
    <row r="3231" spans="1:5" x14ac:dyDescent="0.25">
      <c r="A3231" s="7">
        <v>37553</v>
      </c>
      <c r="B3231">
        <v>32.99</v>
      </c>
      <c r="C3231">
        <v>34.43</v>
      </c>
      <c r="D3231">
        <v>32.53</v>
      </c>
      <c r="E3231">
        <v>34.03</v>
      </c>
    </row>
    <row r="3232" spans="1:5" x14ac:dyDescent="0.25">
      <c r="A3232" s="7">
        <v>37554</v>
      </c>
      <c r="B3232">
        <v>33.369999999999997</v>
      </c>
      <c r="C3232">
        <v>33.369999999999997</v>
      </c>
      <c r="D3232">
        <v>29.88</v>
      </c>
      <c r="E3232">
        <v>30</v>
      </c>
    </row>
    <row r="3233" spans="1:5" x14ac:dyDescent="0.25">
      <c r="A3233" s="7">
        <v>37557</v>
      </c>
      <c r="B3233">
        <v>30.78</v>
      </c>
      <c r="C3233">
        <v>31.67</v>
      </c>
      <c r="D3233">
        <v>30.31</v>
      </c>
      <c r="E3233">
        <v>31.07</v>
      </c>
    </row>
    <row r="3234" spans="1:5" x14ac:dyDescent="0.25">
      <c r="A3234" s="7">
        <v>37558</v>
      </c>
      <c r="B3234">
        <v>31.53</v>
      </c>
      <c r="C3234">
        <v>33.53</v>
      </c>
      <c r="D3234">
        <v>31.53</v>
      </c>
      <c r="E3234">
        <v>32.270000000000003</v>
      </c>
    </row>
    <row r="3235" spans="1:5" x14ac:dyDescent="0.25">
      <c r="A3235" s="7">
        <v>37559</v>
      </c>
      <c r="B3235">
        <v>32.5</v>
      </c>
      <c r="C3235">
        <v>32.5</v>
      </c>
      <c r="D3235">
        <v>30.79</v>
      </c>
      <c r="E3235">
        <v>31.23</v>
      </c>
    </row>
    <row r="3236" spans="1:5" x14ac:dyDescent="0.25">
      <c r="A3236" s="7">
        <v>37560</v>
      </c>
      <c r="B3236">
        <v>31.57</v>
      </c>
      <c r="C3236">
        <v>31.57</v>
      </c>
      <c r="D3236">
        <v>29.69</v>
      </c>
      <c r="E3236">
        <v>31.14</v>
      </c>
    </row>
    <row r="3237" spans="1:5" x14ac:dyDescent="0.25">
      <c r="A3237" s="7">
        <v>37561</v>
      </c>
      <c r="B3237">
        <v>31.57</v>
      </c>
      <c r="C3237">
        <v>31.7</v>
      </c>
      <c r="D3237">
        <v>28.62</v>
      </c>
      <c r="E3237">
        <v>29.3</v>
      </c>
    </row>
    <row r="3238" spans="1:5" x14ac:dyDescent="0.25">
      <c r="A3238" s="7">
        <v>37564</v>
      </c>
      <c r="B3238">
        <v>29.81</v>
      </c>
      <c r="C3238">
        <v>30.9</v>
      </c>
      <c r="D3238">
        <v>28.83</v>
      </c>
      <c r="E3238">
        <v>30.82</v>
      </c>
    </row>
    <row r="3239" spans="1:5" x14ac:dyDescent="0.25">
      <c r="A3239" s="7">
        <v>37565</v>
      </c>
      <c r="B3239">
        <v>31.01</v>
      </c>
      <c r="C3239">
        <v>31.72</v>
      </c>
      <c r="D3239">
        <v>30.43</v>
      </c>
      <c r="E3239">
        <v>31.23</v>
      </c>
    </row>
    <row r="3240" spans="1:5" x14ac:dyDescent="0.25">
      <c r="A3240" s="7">
        <v>37566</v>
      </c>
      <c r="B3240">
        <v>31.89</v>
      </c>
      <c r="C3240">
        <v>32.6</v>
      </c>
      <c r="D3240">
        <v>30.71</v>
      </c>
      <c r="E3240">
        <v>30.73</v>
      </c>
    </row>
    <row r="3241" spans="1:5" x14ac:dyDescent="0.25">
      <c r="A3241" s="7">
        <v>37567</v>
      </c>
      <c r="B3241">
        <v>31.42</v>
      </c>
      <c r="C3241">
        <v>31.85</v>
      </c>
      <c r="D3241">
        <v>30.76</v>
      </c>
      <c r="E3241">
        <v>31.42</v>
      </c>
    </row>
    <row r="3242" spans="1:5" x14ac:dyDescent="0.25">
      <c r="A3242" s="7">
        <v>37568</v>
      </c>
      <c r="B3242">
        <v>30.39</v>
      </c>
      <c r="C3242">
        <v>31.03</v>
      </c>
      <c r="D3242">
        <v>29.1</v>
      </c>
      <c r="E3242">
        <v>29.41</v>
      </c>
    </row>
    <row r="3243" spans="1:5" x14ac:dyDescent="0.25">
      <c r="A3243" s="7">
        <v>37571</v>
      </c>
      <c r="B3243">
        <v>30.63</v>
      </c>
      <c r="C3243">
        <v>31.64</v>
      </c>
      <c r="D3243">
        <v>30.41</v>
      </c>
      <c r="E3243">
        <v>31.3</v>
      </c>
    </row>
    <row r="3244" spans="1:5" x14ac:dyDescent="0.25">
      <c r="A3244" s="7">
        <v>37572</v>
      </c>
      <c r="B3244">
        <v>31.09</v>
      </c>
      <c r="C3244">
        <v>31.2</v>
      </c>
      <c r="D3244">
        <v>29.75</v>
      </c>
      <c r="E3244">
        <v>30.58</v>
      </c>
    </row>
    <row r="3245" spans="1:5" x14ac:dyDescent="0.25">
      <c r="A3245" s="7">
        <v>37573</v>
      </c>
      <c r="B3245">
        <v>31.21</v>
      </c>
      <c r="C3245">
        <v>31.9</v>
      </c>
      <c r="D3245">
        <v>30.5</v>
      </c>
      <c r="E3245">
        <v>31.24</v>
      </c>
    </row>
    <row r="3246" spans="1:5" x14ac:dyDescent="0.25">
      <c r="A3246" s="7">
        <v>37574</v>
      </c>
      <c r="B3246">
        <v>29.69</v>
      </c>
      <c r="C3246">
        <v>29.76</v>
      </c>
      <c r="D3246">
        <v>28.65</v>
      </c>
      <c r="E3246">
        <v>28.67</v>
      </c>
    </row>
    <row r="3247" spans="1:5" x14ac:dyDescent="0.25">
      <c r="A3247" s="7">
        <v>37575</v>
      </c>
      <c r="B3247">
        <v>27.92</v>
      </c>
      <c r="C3247">
        <v>28.23</v>
      </c>
      <c r="D3247">
        <v>26.44</v>
      </c>
      <c r="E3247">
        <v>26.65</v>
      </c>
    </row>
    <row r="3248" spans="1:5" x14ac:dyDescent="0.25">
      <c r="A3248" s="7">
        <v>37578</v>
      </c>
      <c r="B3248">
        <v>27.09</v>
      </c>
      <c r="C3248">
        <v>27.66</v>
      </c>
      <c r="D3248">
        <v>26.73</v>
      </c>
      <c r="E3248">
        <v>27.66</v>
      </c>
    </row>
    <row r="3249" spans="1:5" x14ac:dyDescent="0.25">
      <c r="A3249" s="7">
        <v>37579</v>
      </c>
      <c r="B3249">
        <v>28.12</v>
      </c>
      <c r="C3249">
        <v>28.15</v>
      </c>
      <c r="D3249">
        <v>26.63</v>
      </c>
      <c r="E3249">
        <v>27.41</v>
      </c>
    </row>
    <row r="3250" spans="1:5" x14ac:dyDescent="0.25">
      <c r="A3250" s="7">
        <v>37580</v>
      </c>
      <c r="B3250">
        <v>26.93</v>
      </c>
      <c r="C3250">
        <v>26.93</v>
      </c>
      <c r="D3250">
        <v>25.06</v>
      </c>
      <c r="E3250">
        <v>25.32</v>
      </c>
    </row>
    <row r="3251" spans="1:5" x14ac:dyDescent="0.25">
      <c r="A3251" s="7">
        <v>37581</v>
      </c>
      <c r="B3251">
        <v>24.6</v>
      </c>
      <c r="C3251">
        <v>24.75</v>
      </c>
      <c r="D3251">
        <v>23.41</v>
      </c>
      <c r="E3251">
        <v>23.81</v>
      </c>
    </row>
    <row r="3252" spans="1:5" x14ac:dyDescent="0.25">
      <c r="A3252" s="7">
        <v>37582</v>
      </c>
      <c r="B3252">
        <v>23.99</v>
      </c>
      <c r="C3252">
        <v>24.22</v>
      </c>
      <c r="D3252">
        <v>23.05</v>
      </c>
      <c r="E3252">
        <v>23.16</v>
      </c>
    </row>
    <row r="3253" spans="1:5" x14ac:dyDescent="0.25">
      <c r="A3253" s="7">
        <v>37585</v>
      </c>
      <c r="B3253">
        <v>23.92</v>
      </c>
      <c r="C3253">
        <v>25.42</v>
      </c>
      <c r="D3253">
        <v>23.62</v>
      </c>
      <c r="E3253">
        <v>24.07</v>
      </c>
    </row>
    <row r="3254" spans="1:5" x14ac:dyDescent="0.25">
      <c r="A3254" s="7">
        <v>37586</v>
      </c>
      <c r="B3254">
        <v>24.56</v>
      </c>
      <c r="C3254">
        <v>26.15</v>
      </c>
      <c r="D3254">
        <v>24.56</v>
      </c>
      <c r="E3254">
        <v>25.97</v>
      </c>
    </row>
    <row r="3255" spans="1:5" x14ac:dyDescent="0.25">
      <c r="A3255" s="7">
        <v>37587</v>
      </c>
      <c r="B3255">
        <v>25.15</v>
      </c>
      <c r="C3255">
        <v>27.42</v>
      </c>
      <c r="D3255">
        <v>23.97</v>
      </c>
      <c r="E3255">
        <v>27.25</v>
      </c>
    </row>
    <row r="3256" spans="1:5" x14ac:dyDescent="0.25">
      <c r="A3256" s="7">
        <v>37589</v>
      </c>
      <c r="B3256">
        <v>27.1</v>
      </c>
      <c r="C3256">
        <v>27.7</v>
      </c>
      <c r="D3256">
        <v>26.84</v>
      </c>
      <c r="E3256">
        <v>27.5</v>
      </c>
    </row>
    <row r="3257" spans="1:5" x14ac:dyDescent="0.25">
      <c r="A3257" s="7">
        <v>37592</v>
      </c>
      <c r="B3257">
        <v>28.35</v>
      </c>
      <c r="C3257">
        <v>28.61</v>
      </c>
      <c r="D3257">
        <v>27.28</v>
      </c>
      <c r="E3257">
        <v>27.46</v>
      </c>
    </row>
    <row r="3258" spans="1:5" x14ac:dyDescent="0.25">
      <c r="A3258" s="7">
        <v>37593</v>
      </c>
      <c r="B3258">
        <v>27.79</v>
      </c>
      <c r="C3258">
        <v>28.41</v>
      </c>
      <c r="D3258">
        <v>27.47</v>
      </c>
      <c r="E3258">
        <v>28.33</v>
      </c>
    </row>
    <row r="3259" spans="1:5" x14ac:dyDescent="0.25">
      <c r="A3259" s="7">
        <v>37594</v>
      </c>
      <c r="B3259">
        <v>29.1</v>
      </c>
      <c r="C3259">
        <v>29.51</v>
      </c>
      <c r="D3259">
        <v>28.27</v>
      </c>
      <c r="E3259">
        <v>28.92</v>
      </c>
    </row>
    <row r="3260" spans="1:5" x14ac:dyDescent="0.25">
      <c r="A3260" s="7">
        <v>37595</v>
      </c>
      <c r="B3260">
        <v>29.5</v>
      </c>
      <c r="C3260">
        <v>30.2</v>
      </c>
      <c r="D3260">
        <v>29.26</v>
      </c>
      <c r="E3260">
        <v>30.1</v>
      </c>
    </row>
    <row r="3261" spans="1:5" x14ac:dyDescent="0.25">
      <c r="A3261" s="7">
        <v>37596</v>
      </c>
      <c r="B3261">
        <v>30.64</v>
      </c>
      <c r="C3261">
        <v>30.64</v>
      </c>
      <c r="D3261">
        <v>28.77</v>
      </c>
      <c r="E3261">
        <v>28.88</v>
      </c>
    </row>
    <row r="3262" spans="1:5" x14ac:dyDescent="0.25">
      <c r="A3262" s="7">
        <v>37599</v>
      </c>
      <c r="B3262">
        <v>30.07</v>
      </c>
      <c r="C3262">
        <v>31.2</v>
      </c>
      <c r="D3262">
        <v>29.99</v>
      </c>
      <c r="E3262">
        <v>30.78</v>
      </c>
    </row>
    <row r="3263" spans="1:5" x14ac:dyDescent="0.25">
      <c r="A3263" s="7">
        <v>37600</v>
      </c>
      <c r="B3263">
        <v>30.44</v>
      </c>
      <c r="C3263">
        <v>30.49</v>
      </c>
      <c r="D3263">
        <v>28.65</v>
      </c>
      <c r="E3263">
        <v>28.76</v>
      </c>
    </row>
    <row r="3264" spans="1:5" x14ac:dyDescent="0.25">
      <c r="A3264" s="7">
        <v>37601</v>
      </c>
      <c r="B3264">
        <v>28.92</v>
      </c>
      <c r="C3264">
        <v>29</v>
      </c>
      <c r="D3264">
        <v>27.55</v>
      </c>
      <c r="E3264">
        <v>27.76</v>
      </c>
    </row>
    <row r="3265" spans="1:5" x14ac:dyDescent="0.25">
      <c r="A3265" s="7">
        <v>37602</v>
      </c>
      <c r="B3265">
        <v>27.95</v>
      </c>
      <c r="C3265">
        <v>28.16</v>
      </c>
      <c r="D3265">
        <v>27.23</v>
      </c>
      <c r="E3265">
        <v>27.29</v>
      </c>
    </row>
    <row r="3266" spans="1:5" x14ac:dyDescent="0.25">
      <c r="A3266" s="7">
        <v>37603</v>
      </c>
      <c r="B3266">
        <v>28.01</v>
      </c>
      <c r="C3266">
        <v>28.67</v>
      </c>
      <c r="D3266">
        <v>27.56</v>
      </c>
      <c r="E3266">
        <v>28.18</v>
      </c>
    </row>
    <row r="3267" spans="1:5" x14ac:dyDescent="0.25">
      <c r="A3267" s="7">
        <v>37606</v>
      </c>
      <c r="B3267">
        <v>28.25</v>
      </c>
      <c r="C3267">
        <v>28.29</v>
      </c>
      <c r="D3267">
        <v>26.22</v>
      </c>
      <c r="E3267">
        <v>26.24</v>
      </c>
    </row>
    <row r="3268" spans="1:5" x14ac:dyDescent="0.25">
      <c r="A3268" s="7">
        <v>37607</v>
      </c>
      <c r="B3268">
        <v>26.25</v>
      </c>
      <c r="C3268">
        <v>26.82</v>
      </c>
      <c r="D3268">
        <v>25.9</v>
      </c>
      <c r="E3268">
        <v>26.66</v>
      </c>
    </row>
    <row r="3269" spans="1:5" x14ac:dyDescent="0.25">
      <c r="A3269" s="7">
        <v>37608</v>
      </c>
      <c r="B3269">
        <v>27.29</v>
      </c>
      <c r="C3269">
        <v>28.55</v>
      </c>
      <c r="D3269">
        <v>27.29</v>
      </c>
      <c r="E3269">
        <v>28.29</v>
      </c>
    </row>
    <row r="3270" spans="1:5" x14ac:dyDescent="0.25">
      <c r="A3270" s="7">
        <v>37609</v>
      </c>
      <c r="B3270">
        <v>28.26</v>
      </c>
      <c r="C3270">
        <v>30.84</v>
      </c>
      <c r="D3270">
        <v>27.88</v>
      </c>
      <c r="E3270">
        <v>30.21</v>
      </c>
    </row>
    <row r="3271" spans="1:5" x14ac:dyDescent="0.25">
      <c r="A3271" s="7">
        <v>37610</v>
      </c>
      <c r="B3271">
        <v>28.59</v>
      </c>
      <c r="C3271">
        <v>28.75</v>
      </c>
      <c r="D3271">
        <v>26.59</v>
      </c>
      <c r="E3271">
        <v>26.71</v>
      </c>
    </row>
    <row r="3272" spans="1:5" x14ac:dyDescent="0.25">
      <c r="A3272" s="7">
        <v>37613</v>
      </c>
      <c r="B3272">
        <v>27.61</v>
      </c>
      <c r="C3272">
        <v>27.69</v>
      </c>
      <c r="D3272">
        <v>25.87</v>
      </c>
      <c r="E3272">
        <v>26.2</v>
      </c>
    </row>
    <row r="3273" spans="1:5" x14ac:dyDescent="0.25">
      <c r="A3273" s="7">
        <v>37614</v>
      </c>
      <c r="B3273">
        <v>26.39</v>
      </c>
      <c r="C3273">
        <v>26.82</v>
      </c>
      <c r="D3273">
        <v>26.38</v>
      </c>
      <c r="E3273">
        <v>26.49</v>
      </c>
    </row>
    <row r="3274" spans="1:5" x14ac:dyDescent="0.25">
      <c r="A3274" s="7">
        <v>37616</v>
      </c>
      <c r="B3274">
        <v>26.32</v>
      </c>
      <c r="C3274">
        <v>27.57</v>
      </c>
      <c r="D3274">
        <v>26.16</v>
      </c>
      <c r="E3274">
        <v>27.37</v>
      </c>
    </row>
    <row r="3275" spans="1:5" x14ac:dyDescent="0.25">
      <c r="A3275" s="7">
        <v>37617</v>
      </c>
      <c r="B3275">
        <v>27.72</v>
      </c>
      <c r="C3275">
        <v>29.97</v>
      </c>
      <c r="D3275">
        <v>27.52</v>
      </c>
      <c r="E3275">
        <v>29.55</v>
      </c>
    </row>
    <row r="3276" spans="1:5" x14ac:dyDescent="0.25">
      <c r="A3276" s="7">
        <v>37620</v>
      </c>
      <c r="B3276">
        <v>30.69</v>
      </c>
      <c r="C3276">
        <v>30.83</v>
      </c>
      <c r="D3276">
        <v>29.47</v>
      </c>
      <c r="E3276">
        <v>29.62</v>
      </c>
    </row>
    <row r="3277" spans="1:5" x14ac:dyDescent="0.25">
      <c r="A3277" s="7">
        <v>37621</v>
      </c>
      <c r="B3277">
        <v>29.08</v>
      </c>
      <c r="C3277">
        <v>29.62</v>
      </c>
      <c r="D3277">
        <v>28.6</v>
      </c>
      <c r="E3277">
        <v>28.62</v>
      </c>
    </row>
    <row r="3278" spans="1:5" x14ac:dyDescent="0.25">
      <c r="A3278" s="7">
        <v>37623</v>
      </c>
      <c r="B3278">
        <v>28.74</v>
      </c>
      <c r="C3278">
        <v>28.74</v>
      </c>
      <c r="D3278">
        <v>25.32</v>
      </c>
      <c r="E3278">
        <v>25.39</v>
      </c>
    </row>
    <row r="3279" spans="1:5" x14ac:dyDescent="0.25">
      <c r="A3279" s="7">
        <v>37624</v>
      </c>
      <c r="B3279">
        <v>25.55</v>
      </c>
      <c r="C3279">
        <v>25.55</v>
      </c>
      <c r="D3279">
        <v>24.68</v>
      </c>
      <c r="E3279">
        <v>24.68</v>
      </c>
    </row>
    <row r="3280" spans="1:5" x14ac:dyDescent="0.25">
      <c r="A3280" s="7">
        <v>37627</v>
      </c>
      <c r="B3280">
        <v>25.32</v>
      </c>
      <c r="C3280">
        <v>25.42</v>
      </c>
      <c r="D3280">
        <v>24.29</v>
      </c>
      <c r="E3280">
        <v>24.91</v>
      </c>
    </row>
    <row r="3281" spans="1:5" x14ac:dyDescent="0.25">
      <c r="A3281" s="7">
        <v>37628</v>
      </c>
      <c r="B3281">
        <v>25.13</v>
      </c>
      <c r="C3281">
        <v>25.69</v>
      </c>
      <c r="D3281">
        <v>24.91</v>
      </c>
      <c r="E3281">
        <v>25.13</v>
      </c>
    </row>
    <row r="3282" spans="1:5" x14ac:dyDescent="0.25">
      <c r="A3282" s="7">
        <v>37629</v>
      </c>
      <c r="B3282">
        <v>25.62</v>
      </c>
      <c r="C3282">
        <v>25.76</v>
      </c>
      <c r="D3282">
        <v>25.07</v>
      </c>
      <c r="E3282">
        <v>25.53</v>
      </c>
    </row>
    <row r="3283" spans="1:5" x14ac:dyDescent="0.25">
      <c r="A3283" s="7">
        <v>37630</v>
      </c>
      <c r="B3283">
        <v>24.9</v>
      </c>
      <c r="C3283">
        <v>24.9</v>
      </c>
      <c r="D3283">
        <v>24.02</v>
      </c>
      <c r="E3283">
        <v>24.25</v>
      </c>
    </row>
    <row r="3284" spans="1:5" x14ac:dyDescent="0.25">
      <c r="A3284" s="7">
        <v>37631</v>
      </c>
      <c r="B3284">
        <v>24.62</v>
      </c>
      <c r="C3284">
        <v>24.69</v>
      </c>
      <c r="D3284">
        <v>24.15</v>
      </c>
      <c r="E3284">
        <v>24.32</v>
      </c>
    </row>
    <row r="3285" spans="1:5" x14ac:dyDescent="0.25">
      <c r="A3285" s="7">
        <v>37634</v>
      </c>
      <c r="B3285">
        <v>24.95</v>
      </c>
      <c r="C3285">
        <v>25.48</v>
      </c>
      <c r="D3285">
        <v>24.68</v>
      </c>
      <c r="E3285">
        <v>24.9</v>
      </c>
    </row>
    <row r="3286" spans="1:5" x14ac:dyDescent="0.25">
      <c r="A3286" s="7">
        <v>37635</v>
      </c>
      <c r="B3286">
        <v>25.01</v>
      </c>
      <c r="C3286">
        <v>25.09</v>
      </c>
      <c r="D3286">
        <v>24.38</v>
      </c>
      <c r="E3286">
        <v>24.57</v>
      </c>
    </row>
    <row r="3287" spans="1:5" x14ac:dyDescent="0.25">
      <c r="A3287" s="7">
        <v>37636</v>
      </c>
      <c r="B3287">
        <v>24.85</v>
      </c>
      <c r="C3287">
        <v>26.01</v>
      </c>
      <c r="D3287">
        <v>24.85</v>
      </c>
      <c r="E3287">
        <v>25.51</v>
      </c>
    </row>
    <row r="3288" spans="1:5" x14ac:dyDescent="0.25">
      <c r="A3288" s="7">
        <v>37637</v>
      </c>
      <c r="B3288">
        <v>24.92</v>
      </c>
      <c r="C3288">
        <v>25.8</v>
      </c>
      <c r="D3288">
        <v>24.69</v>
      </c>
      <c r="E3288">
        <v>25.01</v>
      </c>
    </row>
    <row r="3289" spans="1:5" x14ac:dyDescent="0.25">
      <c r="A3289" s="7">
        <v>37638</v>
      </c>
      <c r="B3289">
        <v>25.39</v>
      </c>
      <c r="C3289">
        <v>26</v>
      </c>
      <c r="D3289">
        <v>25.2</v>
      </c>
      <c r="E3289">
        <v>25.7</v>
      </c>
    </row>
    <row r="3290" spans="1:5" x14ac:dyDescent="0.25">
      <c r="A3290" s="7">
        <v>37642</v>
      </c>
      <c r="B3290">
        <v>26.75</v>
      </c>
      <c r="C3290">
        <v>27.7</v>
      </c>
      <c r="D3290">
        <v>26.73</v>
      </c>
      <c r="E3290">
        <v>27.59</v>
      </c>
    </row>
    <row r="3291" spans="1:5" x14ac:dyDescent="0.25">
      <c r="A3291" s="7">
        <v>37643</v>
      </c>
      <c r="B3291">
        <v>28.16</v>
      </c>
      <c r="C3291">
        <v>29.08</v>
      </c>
      <c r="D3291">
        <v>27.77</v>
      </c>
      <c r="E3291">
        <v>29.01</v>
      </c>
    </row>
    <row r="3292" spans="1:5" x14ac:dyDescent="0.25">
      <c r="A3292" s="7">
        <v>37644</v>
      </c>
      <c r="B3292">
        <v>28.72</v>
      </c>
      <c r="C3292">
        <v>29.19</v>
      </c>
      <c r="D3292">
        <v>27.35</v>
      </c>
      <c r="E3292">
        <v>27.53</v>
      </c>
    </row>
    <row r="3293" spans="1:5" x14ac:dyDescent="0.25">
      <c r="A3293" s="7">
        <v>37645</v>
      </c>
      <c r="B3293">
        <v>28.47</v>
      </c>
      <c r="C3293">
        <v>32.409999999999997</v>
      </c>
      <c r="D3293">
        <v>28.45</v>
      </c>
      <c r="E3293">
        <v>31.51</v>
      </c>
    </row>
    <row r="3294" spans="1:5" x14ac:dyDescent="0.25">
      <c r="A3294" s="7">
        <v>37648</v>
      </c>
      <c r="B3294">
        <v>33.31</v>
      </c>
      <c r="C3294">
        <v>35.33</v>
      </c>
      <c r="D3294">
        <v>32.97</v>
      </c>
      <c r="E3294">
        <v>34.69</v>
      </c>
    </row>
    <row r="3295" spans="1:5" x14ac:dyDescent="0.25">
      <c r="A3295" s="7">
        <v>37649</v>
      </c>
      <c r="B3295">
        <v>34.42</v>
      </c>
      <c r="C3295">
        <v>34.47</v>
      </c>
      <c r="D3295">
        <v>31.82</v>
      </c>
      <c r="E3295">
        <v>31.93</v>
      </c>
    </row>
    <row r="3296" spans="1:5" x14ac:dyDescent="0.25">
      <c r="A3296" s="7">
        <v>37650</v>
      </c>
      <c r="B3296">
        <v>32.450000000000003</v>
      </c>
      <c r="C3296">
        <v>33.24</v>
      </c>
      <c r="D3296">
        <v>31.05</v>
      </c>
      <c r="E3296">
        <v>31.26</v>
      </c>
    </row>
    <row r="3297" spans="1:5" x14ac:dyDescent="0.25">
      <c r="A3297" s="7">
        <v>37651</v>
      </c>
      <c r="B3297">
        <v>31.38</v>
      </c>
      <c r="C3297">
        <v>31.5</v>
      </c>
      <c r="D3297">
        <v>30.66</v>
      </c>
      <c r="E3297">
        <v>31.32</v>
      </c>
    </row>
    <row r="3298" spans="1:5" x14ac:dyDescent="0.25">
      <c r="A3298" s="7">
        <v>37652</v>
      </c>
      <c r="B3298">
        <v>31.15</v>
      </c>
      <c r="C3298">
        <v>31.66</v>
      </c>
      <c r="D3298">
        <v>30.61</v>
      </c>
      <c r="E3298">
        <v>31.17</v>
      </c>
    </row>
    <row r="3299" spans="1:5" x14ac:dyDescent="0.25">
      <c r="A3299" s="7">
        <v>37655</v>
      </c>
      <c r="B3299">
        <v>32.450000000000003</v>
      </c>
      <c r="C3299">
        <v>32.450000000000003</v>
      </c>
      <c r="D3299">
        <v>30.87</v>
      </c>
      <c r="E3299">
        <v>31.02</v>
      </c>
    </row>
    <row r="3300" spans="1:5" x14ac:dyDescent="0.25">
      <c r="A3300" s="7">
        <v>37656</v>
      </c>
      <c r="B3300">
        <v>32.74</v>
      </c>
      <c r="C3300">
        <v>33.369999999999997</v>
      </c>
      <c r="D3300">
        <v>32.700000000000003</v>
      </c>
      <c r="E3300">
        <v>32.76</v>
      </c>
    </row>
    <row r="3301" spans="1:5" x14ac:dyDescent="0.25">
      <c r="A3301" s="7">
        <v>37657</v>
      </c>
      <c r="B3301">
        <v>32.76</v>
      </c>
      <c r="C3301">
        <v>33.22</v>
      </c>
      <c r="D3301">
        <v>31.98</v>
      </c>
      <c r="E3301">
        <v>33.04</v>
      </c>
    </row>
    <row r="3302" spans="1:5" x14ac:dyDescent="0.25">
      <c r="A3302" s="7">
        <v>37658</v>
      </c>
      <c r="B3302">
        <v>34.03</v>
      </c>
      <c r="C3302">
        <v>34.24</v>
      </c>
      <c r="D3302">
        <v>33.119999999999997</v>
      </c>
      <c r="E3302">
        <v>33.35</v>
      </c>
    </row>
    <row r="3303" spans="1:5" x14ac:dyDescent="0.25">
      <c r="A3303" s="7">
        <v>37659</v>
      </c>
      <c r="B3303">
        <v>33.299999999999997</v>
      </c>
      <c r="C3303">
        <v>34.31</v>
      </c>
      <c r="D3303">
        <v>33.19</v>
      </c>
      <c r="E3303">
        <v>34.01</v>
      </c>
    </row>
    <row r="3304" spans="1:5" x14ac:dyDescent="0.25">
      <c r="A3304" s="7">
        <v>37662</v>
      </c>
      <c r="B3304">
        <v>35.21</v>
      </c>
      <c r="C3304">
        <v>35.659999999999997</v>
      </c>
      <c r="D3304">
        <v>33.99</v>
      </c>
      <c r="E3304">
        <v>33.99</v>
      </c>
    </row>
    <row r="3305" spans="1:5" x14ac:dyDescent="0.25">
      <c r="A3305" s="7">
        <v>37663</v>
      </c>
      <c r="B3305">
        <v>33.18</v>
      </c>
      <c r="C3305">
        <v>33.97</v>
      </c>
      <c r="D3305">
        <v>32.72</v>
      </c>
      <c r="E3305">
        <v>33.68</v>
      </c>
    </row>
    <row r="3306" spans="1:5" x14ac:dyDescent="0.25">
      <c r="A3306" s="7">
        <v>37664</v>
      </c>
      <c r="B3306">
        <v>33.880000000000003</v>
      </c>
      <c r="C3306">
        <v>34.33</v>
      </c>
      <c r="D3306">
        <v>33.770000000000003</v>
      </c>
      <c r="E3306">
        <v>34.33</v>
      </c>
    </row>
    <row r="3307" spans="1:5" x14ac:dyDescent="0.25">
      <c r="A3307" s="7">
        <v>37665</v>
      </c>
      <c r="B3307">
        <v>34.99</v>
      </c>
      <c r="C3307">
        <v>35.200000000000003</v>
      </c>
      <c r="D3307">
        <v>33.33</v>
      </c>
      <c r="E3307">
        <v>33.700000000000003</v>
      </c>
    </row>
    <row r="3308" spans="1:5" x14ac:dyDescent="0.25">
      <c r="A3308" s="7">
        <v>37666</v>
      </c>
      <c r="B3308">
        <v>33.74</v>
      </c>
      <c r="C3308">
        <v>33.94</v>
      </c>
      <c r="D3308">
        <v>32.42</v>
      </c>
      <c r="E3308">
        <v>32.619999999999997</v>
      </c>
    </row>
    <row r="3309" spans="1:5" x14ac:dyDescent="0.25">
      <c r="A3309" s="7">
        <v>37670</v>
      </c>
      <c r="B3309">
        <v>32.119999999999997</v>
      </c>
      <c r="C3309">
        <v>32.119999999999997</v>
      </c>
      <c r="D3309">
        <v>31.11</v>
      </c>
      <c r="E3309">
        <v>31.11</v>
      </c>
    </row>
    <row r="3310" spans="1:5" x14ac:dyDescent="0.25">
      <c r="A3310" s="7">
        <v>37671</v>
      </c>
      <c r="B3310">
        <v>31.17</v>
      </c>
      <c r="C3310">
        <v>31.72</v>
      </c>
      <c r="D3310">
        <v>31.13</v>
      </c>
      <c r="E3310">
        <v>31.31</v>
      </c>
    </row>
    <row r="3311" spans="1:5" x14ac:dyDescent="0.25">
      <c r="A3311" s="7">
        <v>37672</v>
      </c>
      <c r="B3311">
        <v>30.97</v>
      </c>
      <c r="C3311">
        <v>31.27</v>
      </c>
      <c r="D3311">
        <v>30.86</v>
      </c>
      <c r="E3311">
        <v>31.16</v>
      </c>
    </row>
    <row r="3312" spans="1:5" x14ac:dyDescent="0.25">
      <c r="A3312" s="7">
        <v>37673</v>
      </c>
      <c r="B3312">
        <v>30.98</v>
      </c>
      <c r="C3312">
        <v>31.65</v>
      </c>
      <c r="D3312">
        <v>30.16</v>
      </c>
      <c r="E3312">
        <v>30.25</v>
      </c>
    </row>
    <row r="3313" spans="1:5" x14ac:dyDescent="0.25">
      <c r="A3313" s="7">
        <v>37676</v>
      </c>
      <c r="B3313">
        <v>31.46</v>
      </c>
      <c r="C3313">
        <v>32.31</v>
      </c>
      <c r="D3313">
        <v>31.46</v>
      </c>
      <c r="E3313">
        <v>31.98</v>
      </c>
    </row>
    <row r="3314" spans="1:5" x14ac:dyDescent="0.25">
      <c r="A3314" s="7">
        <v>37677</v>
      </c>
      <c r="B3314">
        <v>32.71</v>
      </c>
      <c r="C3314">
        <v>33.06</v>
      </c>
      <c r="D3314">
        <v>31.6</v>
      </c>
      <c r="E3314">
        <v>31.74</v>
      </c>
    </row>
    <row r="3315" spans="1:5" x14ac:dyDescent="0.25">
      <c r="A3315" s="7">
        <v>37678</v>
      </c>
      <c r="B3315">
        <v>32.119999999999997</v>
      </c>
      <c r="C3315">
        <v>32.21</v>
      </c>
      <c r="D3315">
        <v>31.75</v>
      </c>
      <c r="E3315">
        <v>31.94</v>
      </c>
    </row>
    <row r="3316" spans="1:5" x14ac:dyDescent="0.25">
      <c r="A3316" s="7">
        <v>37679</v>
      </c>
      <c r="B3316">
        <v>31.76</v>
      </c>
      <c r="C3316">
        <v>31.85</v>
      </c>
      <c r="D3316">
        <v>30.47</v>
      </c>
      <c r="E3316">
        <v>30.53</v>
      </c>
    </row>
    <row r="3317" spans="1:5" x14ac:dyDescent="0.25">
      <c r="A3317" s="7">
        <v>37680</v>
      </c>
      <c r="B3317">
        <v>29.84</v>
      </c>
      <c r="C3317">
        <v>29.84</v>
      </c>
      <c r="D3317">
        <v>29.06</v>
      </c>
      <c r="E3317">
        <v>29.63</v>
      </c>
    </row>
    <row r="3318" spans="1:5" x14ac:dyDescent="0.25">
      <c r="A3318" s="7">
        <v>37683</v>
      </c>
      <c r="B3318">
        <v>29.78</v>
      </c>
      <c r="C3318">
        <v>30.52</v>
      </c>
      <c r="D3318">
        <v>29.71</v>
      </c>
      <c r="E3318">
        <v>30.43</v>
      </c>
    </row>
    <row r="3319" spans="1:5" x14ac:dyDescent="0.25">
      <c r="A3319" s="7">
        <v>37684</v>
      </c>
      <c r="B3319">
        <v>31.05</v>
      </c>
      <c r="C3319">
        <v>31.98</v>
      </c>
      <c r="D3319">
        <v>30.98</v>
      </c>
      <c r="E3319">
        <v>31.83</v>
      </c>
    </row>
    <row r="3320" spans="1:5" x14ac:dyDescent="0.25">
      <c r="A3320" s="7">
        <v>37685</v>
      </c>
      <c r="B3320">
        <v>31.25</v>
      </c>
      <c r="C3320">
        <v>31.33</v>
      </c>
      <c r="D3320">
        <v>30.38</v>
      </c>
      <c r="E3320">
        <v>30.38</v>
      </c>
    </row>
    <row r="3321" spans="1:5" x14ac:dyDescent="0.25">
      <c r="A3321" s="7">
        <v>37686</v>
      </c>
      <c r="B3321">
        <v>31.04</v>
      </c>
      <c r="C3321">
        <v>31.53</v>
      </c>
      <c r="D3321">
        <v>30.69</v>
      </c>
      <c r="E3321">
        <v>31.37</v>
      </c>
    </row>
    <row r="3322" spans="1:5" x14ac:dyDescent="0.25">
      <c r="A3322" s="7">
        <v>37687</v>
      </c>
      <c r="B3322">
        <v>32.64</v>
      </c>
      <c r="C3322">
        <v>32.81</v>
      </c>
      <c r="D3322">
        <v>30.84</v>
      </c>
      <c r="E3322">
        <v>31.08</v>
      </c>
    </row>
    <row r="3323" spans="1:5" x14ac:dyDescent="0.25">
      <c r="A3323" s="7">
        <v>37690</v>
      </c>
      <c r="B3323">
        <v>33.369999999999997</v>
      </c>
      <c r="C3323">
        <v>33.85</v>
      </c>
      <c r="D3323">
        <v>33.08</v>
      </c>
      <c r="E3323">
        <v>33.31</v>
      </c>
    </row>
    <row r="3324" spans="1:5" x14ac:dyDescent="0.25">
      <c r="A3324" s="7">
        <v>37691</v>
      </c>
      <c r="B3324">
        <v>33.32</v>
      </c>
      <c r="C3324">
        <v>33.75</v>
      </c>
      <c r="D3324">
        <v>32.97</v>
      </c>
      <c r="E3324">
        <v>33.61</v>
      </c>
    </row>
    <row r="3325" spans="1:5" x14ac:dyDescent="0.25">
      <c r="A3325" s="7">
        <v>37692</v>
      </c>
      <c r="B3325">
        <v>33.69</v>
      </c>
      <c r="C3325">
        <v>34.4</v>
      </c>
      <c r="D3325">
        <v>33.32</v>
      </c>
      <c r="E3325">
        <v>33.51</v>
      </c>
    </row>
    <row r="3326" spans="1:5" x14ac:dyDescent="0.25">
      <c r="A3326" s="7">
        <v>37693</v>
      </c>
      <c r="B3326">
        <v>32.979999999999997</v>
      </c>
      <c r="C3326">
        <v>32.979999999999997</v>
      </c>
      <c r="D3326">
        <v>31.67</v>
      </c>
      <c r="E3326">
        <v>31.76</v>
      </c>
    </row>
    <row r="3327" spans="1:5" x14ac:dyDescent="0.25">
      <c r="A3327" s="7">
        <v>37694</v>
      </c>
      <c r="B3327">
        <v>30.85</v>
      </c>
      <c r="C3327">
        <v>31.25</v>
      </c>
      <c r="D3327">
        <v>30.45</v>
      </c>
      <c r="E3327">
        <v>30.98</v>
      </c>
    </row>
    <row r="3328" spans="1:5" x14ac:dyDescent="0.25">
      <c r="A3328" s="7">
        <v>37697</v>
      </c>
      <c r="B3328">
        <v>31.85</v>
      </c>
      <c r="C3328">
        <v>32.619999999999997</v>
      </c>
      <c r="D3328">
        <v>31.67</v>
      </c>
      <c r="E3328">
        <v>31.75</v>
      </c>
    </row>
    <row r="3329" spans="1:5" x14ac:dyDescent="0.25">
      <c r="A3329" s="7">
        <v>37698</v>
      </c>
      <c r="B3329">
        <v>31.51</v>
      </c>
      <c r="C3329">
        <v>31.51</v>
      </c>
      <c r="D3329">
        <v>30.24</v>
      </c>
      <c r="E3329">
        <v>30.43</v>
      </c>
    </row>
    <row r="3330" spans="1:5" x14ac:dyDescent="0.25">
      <c r="A3330" s="7">
        <v>37699</v>
      </c>
      <c r="B3330">
        <v>30.82</v>
      </c>
      <c r="C3330">
        <v>31.54</v>
      </c>
      <c r="D3330">
        <v>30.4</v>
      </c>
      <c r="E3330">
        <v>31.54</v>
      </c>
    </row>
    <row r="3331" spans="1:5" x14ac:dyDescent="0.25">
      <c r="A3331" s="7">
        <v>37700</v>
      </c>
      <c r="B3331">
        <v>31.81</v>
      </c>
      <c r="C3331">
        <v>32</v>
      </c>
      <c r="D3331">
        <v>30.41</v>
      </c>
      <c r="E3331">
        <v>30.44</v>
      </c>
    </row>
    <row r="3332" spans="1:5" x14ac:dyDescent="0.25">
      <c r="A3332" s="7">
        <v>37701</v>
      </c>
      <c r="B3332">
        <v>29.41</v>
      </c>
      <c r="C3332">
        <v>29.7</v>
      </c>
      <c r="D3332">
        <v>28.44</v>
      </c>
      <c r="E3332">
        <v>28.67</v>
      </c>
    </row>
    <row r="3333" spans="1:5" x14ac:dyDescent="0.25">
      <c r="A3333" s="7">
        <v>37704</v>
      </c>
      <c r="B3333">
        <v>30.53</v>
      </c>
      <c r="C3333">
        <v>31</v>
      </c>
      <c r="D3333">
        <v>30.33</v>
      </c>
      <c r="E3333">
        <v>30.39</v>
      </c>
    </row>
    <row r="3334" spans="1:5" x14ac:dyDescent="0.25">
      <c r="A3334" s="7">
        <v>37705</v>
      </c>
      <c r="B3334">
        <v>30.27</v>
      </c>
      <c r="C3334">
        <v>30.5</v>
      </c>
      <c r="D3334">
        <v>28.75</v>
      </c>
      <c r="E3334">
        <v>28.75</v>
      </c>
    </row>
    <row r="3335" spans="1:5" x14ac:dyDescent="0.25">
      <c r="A3335" s="7">
        <v>37706</v>
      </c>
      <c r="B3335">
        <v>28.62</v>
      </c>
      <c r="C3335">
        <v>28.79</v>
      </c>
      <c r="D3335">
        <v>27.89</v>
      </c>
      <c r="E3335">
        <v>28.23</v>
      </c>
    </row>
    <row r="3336" spans="1:5" x14ac:dyDescent="0.25">
      <c r="A3336" s="7">
        <v>37707</v>
      </c>
      <c r="B3336">
        <v>28.94</v>
      </c>
      <c r="C3336">
        <v>29.1</v>
      </c>
      <c r="D3336">
        <v>27.62</v>
      </c>
      <c r="E3336">
        <v>27.96</v>
      </c>
    </row>
    <row r="3337" spans="1:5" x14ac:dyDescent="0.25">
      <c r="A3337" s="7">
        <v>37708</v>
      </c>
      <c r="B3337">
        <v>28.21</v>
      </c>
      <c r="C3337">
        <v>28.25</v>
      </c>
      <c r="D3337">
        <v>27.58</v>
      </c>
      <c r="E3337">
        <v>27.75</v>
      </c>
    </row>
    <row r="3338" spans="1:5" x14ac:dyDescent="0.25">
      <c r="A3338" s="7">
        <v>37711</v>
      </c>
      <c r="B3338">
        <v>29.95</v>
      </c>
      <c r="C3338">
        <v>30.21</v>
      </c>
      <c r="D3338">
        <v>28.57</v>
      </c>
      <c r="E3338">
        <v>29.15</v>
      </c>
    </row>
    <row r="3339" spans="1:5" x14ac:dyDescent="0.25">
      <c r="A3339" s="7">
        <v>37712</v>
      </c>
      <c r="B3339">
        <v>29.58</v>
      </c>
      <c r="C3339">
        <v>29.58</v>
      </c>
      <c r="D3339">
        <v>28.18</v>
      </c>
      <c r="E3339">
        <v>28.36</v>
      </c>
    </row>
    <row r="3340" spans="1:5" x14ac:dyDescent="0.25">
      <c r="A3340" s="7">
        <v>37713</v>
      </c>
      <c r="B3340">
        <v>27.5</v>
      </c>
      <c r="C3340">
        <v>28.12</v>
      </c>
      <c r="D3340">
        <v>27.45</v>
      </c>
      <c r="E3340">
        <v>28.02</v>
      </c>
    </row>
    <row r="3341" spans="1:5" x14ac:dyDescent="0.25">
      <c r="A3341" s="7">
        <v>37714</v>
      </c>
      <c r="B3341">
        <v>28.32</v>
      </c>
      <c r="C3341">
        <v>28.44</v>
      </c>
      <c r="D3341">
        <v>27.54</v>
      </c>
      <c r="E3341">
        <v>28.21</v>
      </c>
    </row>
    <row r="3342" spans="1:5" x14ac:dyDescent="0.25">
      <c r="A3342" s="7">
        <v>37715</v>
      </c>
      <c r="B3342">
        <v>28.35</v>
      </c>
      <c r="C3342">
        <v>30.04</v>
      </c>
      <c r="D3342">
        <v>28.35</v>
      </c>
      <c r="E3342">
        <v>29.13</v>
      </c>
    </row>
    <row r="3343" spans="1:5" x14ac:dyDescent="0.25">
      <c r="A3343" s="7">
        <v>37718</v>
      </c>
      <c r="B3343">
        <v>28.86</v>
      </c>
      <c r="C3343">
        <v>28.86</v>
      </c>
      <c r="D3343">
        <v>27.68</v>
      </c>
      <c r="E3343">
        <v>28.45</v>
      </c>
    </row>
    <row r="3344" spans="1:5" x14ac:dyDescent="0.25">
      <c r="A3344" s="7">
        <v>37719</v>
      </c>
      <c r="B3344">
        <v>27.87</v>
      </c>
      <c r="C3344">
        <v>27.94</v>
      </c>
      <c r="D3344">
        <v>26.86</v>
      </c>
      <c r="E3344">
        <v>27.13</v>
      </c>
    </row>
    <row r="3345" spans="1:5" x14ac:dyDescent="0.25">
      <c r="A3345" s="7">
        <v>37720</v>
      </c>
      <c r="B3345">
        <v>27.08</v>
      </c>
      <c r="C3345">
        <v>27.23</v>
      </c>
      <c r="D3345">
        <v>26.13</v>
      </c>
      <c r="E3345">
        <v>27.11</v>
      </c>
    </row>
    <row r="3346" spans="1:5" x14ac:dyDescent="0.25">
      <c r="A3346" s="7">
        <v>37721</v>
      </c>
      <c r="B3346">
        <v>26.92</v>
      </c>
      <c r="C3346">
        <v>27.13</v>
      </c>
      <c r="D3346">
        <v>25.51</v>
      </c>
      <c r="E3346">
        <v>25.6</v>
      </c>
    </row>
    <row r="3347" spans="1:5" x14ac:dyDescent="0.25">
      <c r="A3347" s="7">
        <v>37722</v>
      </c>
      <c r="B3347">
        <v>24.42</v>
      </c>
      <c r="C3347">
        <v>25.2</v>
      </c>
      <c r="D3347">
        <v>24.31</v>
      </c>
      <c r="E3347">
        <v>24.44</v>
      </c>
    </row>
    <row r="3348" spans="1:5" x14ac:dyDescent="0.25">
      <c r="A3348" s="7">
        <v>37725</v>
      </c>
      <c r="B3348">
        <v>24.83</v>
      </c>
      <c r="C3348">
        <v>25</v>
      </c>
      <c r="D3348">
        <v>23.32</v>
      </c>
      <c r="E3348">
        <v>23.41</v>
      </c>
    </row>
    <row r="3349" spans="1:5" x14ac:dyDescent="0.25">
      <c r="A3349" s="7">
        <v>37726</v>
      </c>
      <c r="B3349">
        <v>23.24</v>
      </c>
      <c r="C3349">
        <v>23.42</v>
      </c>
      <c r="D3349">
        <v>22.44</v>
      </c>
      <c r="E3349">
        <v>22.56</v>
      </c>
    </row>
    <row r="3350" spans="1:5" x14ac:dyDescent="0.25">
      <c r="A3350" s="7">
        <v>37727</v>
      </c>
      <c r="B3350">
        <v>22.5</v>
      </c>
      <c r="C3350">
        <v>22.85</v>
      </c>
      <c r="D3350">
        <v>21.95</v>
      </c>
      <c r="E3350">
        <v>22.52</v>
      </c>
    </row>
    <row r="3351" spans="1:5" x14ac:dyDescent="0.25">
      <c r="A3351" s="7">
        <v>37728</v>
      </c>
      <c r="B3351">
        <v>22.11</v>
      </c>
      <c r="C3351">
        <v>22.38</v>
      </c>
      <c r="D3351">
        <v>21.33</v>
      </c>
      <c r="E3351">
        <v>21.5</v>
      </c>
    </row>
    <row r="3352" spans="1:5" x14ac:dyDescent="0.25">
      <c r="A3352" s="7">
        <v>37732</v>
      </c>
      <c r="B3352">
        <v>21.81</v>
      </c>
      <c r="C3352">
        <v>22.35</v>
      </c>
      <c r="D3352">
        <v>21.56</v>
      </c>
      <c r="E3352">
        <v>21.95</v>
      </c>
    </row>
    <row r="3353" spans="1:5" x14ac:dyDescent="0.25">
      <c r="A3353" s="7">
        <v>37733</v>
      </c>
      <c r="B3353">
        <v>21.83</v>
      </c>
      <c r="C3353">
        <v>21.86</v>
      </c>
      <c r="D3353">
        <v>20.260000000000002</v>
      </c>
      <c r="E3353">
        <v>20.7</v>
      </c>
    </row>
    <row r="3354" spans="1:5" x14ac:dyDescent="0.25">
      <c r="A3354" s="7">
        <v>37734</v>
      </c>
      <c r="B3354">
        <v>20.86</v>
      </c>
      <c r="C3354">
        <v>21.07</v>
      </c>
      <c r="D3354">
        <v>20.68</v>
      </c>
      <c r="E3354">
        <v>20.8</v>
      </c>
    </row>
    <row r="3355" spans="1:5" x14ac:dyDescent="0.25">
      <c r="A3355" s="7">
        <v>37735</v>
      </c>
      <c r="B3355">
        <v>21.03</v>
      </c>
      <c r="C3355">
        <v>21.27</v>
      </c>
      <c r="D3355">
        <v>20.309999999999999</v>
      </c>
      <c r="E3355">
        <v>20.329999999999998</v>
      </c>
    </row>
    <row r="3356" spans="1:5" x14ac:dyDescent="0.25">
      <c r="A3356" s="7">
        <v>37736</v>
      </c>
      <c r="B3356">
        <v>20.51</v>
      </c>
      <c r="C3356">
        <v>20.89</v>
      </c>
      <c r="D3356">
        <v>20.36</v>
      </c>
      <c r="E3356">
        <v>20.8</v>
      </c>
    </row>
    <row r="3357" spans="1:5" x14ac:dyDescent="0.25">
      <c r="A3357" s="7">
        <v>37739</v>
      </c>
      <c r="B3357">
        <v>20.89</v>
      </c>
      <c r="C3357">
        <v>20.96</v>
      </c>
      <c r="D3357">
        <v>20.65</v>
      </c>
      <c r="E3357">
        <v>20.84</v>
      </c>
    </row>
    <row r="3358" spans="1:5" x14ac:dyDescent="0.25">
      <c r="A3358" s="7">
        <v>37740</v>
      </c>
      <c r="B3358">
        <v>20.66</v>
      </c>
      <c r="C3358">
        <v>21.33</v>
      </c>
      <c r="D3358">
        <v>20.46</v>
      </c>
      <c r="E3358">
        <v>20.76</v>
      </c>
    </row>
    <row r="3359" spans="1:5" x14ac:dyDescent="0.25">
      <c r="A3359" s="7">
        <v>37741</v>
      </c>
      <c r="B3359">
        <v>21.04</v>
      </c>
      <c r="C3359">
        <v>21.56</v>
      </c>
      <c r="D3359">
        <v>20.87</v>
      </c>
      <c r="E3359">
        <v>21.21</v>
      </c>
    </row>
    <row r="3360" spans="1:5" x14ac:dyDescent="0.25">
      <c r="A3360" s="7">
        <v>37742</v>
      </c>
      <c r="B3360">
        <v>21.35</v>
      </c>
      <c r="C3360">
        <v>22.33</v>
      </c>
      <c r="D3360">
        <v>21.32</v>
      </c>
      <c r="E3360">
        <v>21.59</v>
      </c>
    </row>
    <row r="3361" spans="1:5" x14ac:dyDescent="0.25">
      <c r="A3361" s="7">
        <v>37743</v>
      </c>
      <c r="B3361">
        <v>21.09</v>
      </c>
      <c r="C3361">
        <v>21.42</v>
      </c>
      <c r="D3361">
        <v>20.63</v>
      </c>
      <c r="E3361">
        <v>20.63</v>
      </c>
    </row>
    <row r="3362" spans="1:5" x14ac:dyDescent="0.25">
      <c r="A3362" s="7">
        <v>37746</v>
      </c>
      <c r="B3362">
        <v>21.32</v>
      </c>
      <c r="C3362">
        <v>21.71</v>
      </c>
      <c r="D3362">
        <v>21.06</v>
      </c>
      <c r="E3362">
        <v>21.13</v>
      </c>
    </row>
    <row r="3363" spans="1:5" x14ac:dyDescent="0.25">
      <c r="A3363" s="7">
        <v>37747</v>
      </c>
      <c r="B3363">
        <v>21</v>
      </c>
      <c r="C3363">
        <v>21.35</v>
      </c>
      <c r="D3363">
        <v>20.399999999999999</v>
      </c>
      <c r="E3363">
        <v>20.8</v>
      </c>
    </row>
    <row r="3364" spans="1:5" x14ac:dyDescent="0.25">
      <c r="A3364" s="7">
        <v>37748</v>
      </c>
      <c r="B3364">
        <v>21.45</v>
      </c>
      <c r="C3364">
        <v>21.58</v>
      </c>
      <c r="D3364">
        <v>20.94</v>
      </c>
      <c r="E3364">
        <v>21</v>
      </c>
    </row>
    <row r="3365" spans="1:5" x14ac:dyDescent="0.25">
      <c r="A3365" s="7">
        <v>37749</v>
      </c>
      <c r="B3365">
        <v>21.66</v>
      </c>
      <c r="C3365">
        <v>21.66</v>
      </c>
      <c r="D3365">
        <v>20.7</v>
      </c>
      <c r="E3365">
        <v>21.24</v>
      </c>
    </row>
    <row r="3366" spans="1:5" x14ac:dyDescent="0.25">
      <c r="A3366" s="7">
        <v>37750</v>
      </c>
      <c r="B3366">
        <v>20.85</v>
      </c>
      <c r="C3366">
        <v>20.93</v>
      </c>
      <c r="D3366">
        <v>19.66</v>
      </c>
      <c r="E3366">
        <v>19.690000000000001</v>
      </c>
    </row>
    <row r="3367" spans="1:5" x14ac:dyDescent="0.25">
      <c r="A3367" s="7">
        <v>37753</v>
      </c>
      <c r="B3367">
        <v>19.96</v>
      </c>
      <c r="C3367">
        <v>20.02</v>
      </c>
      <c r="D3367">
        <v>19.39</v>
      </c>
      <c r="E3367">
        <v>19.52</v>
      </c>
    </row>
    <row r="3368" spans="1:5" x14ac:dyDescent="0.25">
      <c r="A3368" s="7">
        <v>37754</v>
      </c>
      <c r="B3368">
        <v>19.510000000000002</v>
      </c>
      <c r="C3368">
        <v>20.05</v>
      </c>
      <c r="D3368">
        <v>19.350000000000001</v>
      </c>
      <c r="E3368">
        <v>19.91</v>
      </c>
    </row>
    <row r="3369" spans="1:5" x14ac:dyDescent="0.25">
      <c r="A3369" s="7">
        <v>37755</v>
      </c>
      <c r="B3369">
        <v>20.02</v>
      </c>
      <c r="C3369">
        <v>20.29</v>
      </c>
      <c r="D3369">
        <v>19.82</v>
      </c>
      <c r="E3369">
        <v>20</v>
      </c>
    </row>
    <row r="3370" spans="1:5" x14ac:dyDescent="0.25">
      <c r="A3370" s="7">
        <v>37756</v>
      </c>
      <c r="B3370">
        <v>19.55</v>
      </c>
      <c r="C3370">
        <v>19.79</v>
      </c>
      <c r="D3370">
        <v>19.22</v>
      </c>
      <c r="E3370">
        <v>19.239999999999998</v>
      </c>
    </row>
    <row r="3371" spans="1:5" x14ac:dyDescent="0.25">
      <c r="A3371" s="7">
        <v>37757</v>
      </c>
      <c r="B3371">
        <v>19.260000000000002</v>
      </c>
      <c r="C3371">
        <v>19.420000000000002</v>
      </c>
      <c r="D3371">
        <v>18.239999999999998</v>
      </c>
      <c r="E3371">
        <v>18.399999999999999</v>
      </c>
    </row>
    <row r="3372" spans="1:5" x14ac:dyDescent="0.25">
      <c r="A3372" s="7">
        <v>37760</v>
      </c>
      <c r="B3372">
        <v>19.489999999999998</v>
      </c>
      <c r="C3372">
        <v>20.69</v>
      </c>
      <c r="D3372">
        <v>19.45</v>
      </c>
      <c r="E3372">
        <v>20.51</v>
      </c>
    </row>
    <row r="3373" spans="1:5" x14ac:dyDescent="0.25">
      <c r="A3373" s="7">
        <v>37761</v>
      </c>
      <c r="B3373">
        <v>20.49</v>
      </c>
      <c r="C3373">
        <v>21.68</v>
      </c>
      <c r="D3373">
        <v>20.3</v>
      </c>
      <c r="E3373">
        <v>21.29</v>
      </c>
    </row>
    <row r="3374" spans="1:5" x14ac:dyDescent="0.25">
      <c r="A3374" s="7">
        <v>37762</v>
      </c>
      <c r="B3374">
        <v>21.69</v>
      </c>
      <c r="C3374">
        <v>21.72</v>
      </c>
      <c r="D3374">
        <v>21.21</v>
      </c>
      <c r="E3374">
        <v>21.21</v>
      </c>
    </row>
    <row r="3375" spans="1:5" x14ac:dyDescent="0.25">
      <c r="A3375" s="7">
        <v>37763</v>
      </c>
      <c r="B3375">
        <v>20.99</v>
      </c>
      <c r="C3375">
        <v>21</v>
      </c>
      <c r="D3375">
        <v>19.559999999999999</v>
      </c>
      <c r="E3375">
        <v>19.78</v>
      </c>
    </row>
    <row r="3376" spans="1:5" x14ac:dyDescent="0.25">
      <c r="A3376" s="7">
        <v>37764</v>
      </c>
      <c r="B3376">
        <v>20.07</v>
      </c>
      <c r="C3376">
        <v>20.079999999999998</v>
      </c>
      <c r="D3376">
        <v>19.14</v>
      </c>
      <c r="E3376">
        <v>19.170000000000002</v>
      </c>
    </row>
    <row r="3377" spans="1:5" x14ac:dyDescent="0.25">
      <c r="A3377" s="7">
        <v>37768</v>
      </c>
      <c r="B3377">
        <v>20.68</v>
      </c>
      <c r="C3377">
        <v>20.75</v>
      </c>
      <c r="D3377">
        <v>19.66</v>
      </c>
      <c r="E3377">
        <v>19.989999999999998</v>
      </c>
    </row>
    <row r="3378" spans="1:5" x14ac:dyDescent="0.25">
      <c r="A3378" s="7">
        <v>37769</v>
      </c>
      <c r="B3378">
        <v>19.79</v>
      </c>
      <c r="C3378">
        <v>20.350000000000001</v>
      </c>
      <c r="D3378">
        <v>19.79</v>
      </c>
      <c r="E3378">
        <v>20.03</v>
      </c>
    </row>
    <row r="3379" spans="1:5" x14ac:dyDescent="0.25">
      <c r="A3379" s="7">
        <v>37770</v>
      </c>
      <c r="B3379">
        <v>19.72</v>
      </c>
      <c r="C3379">
        <v>20.74</v>
      </c>
      <c r="D3379">
        <v>19.66</v>
      </c>
      <c r="E3379">
        <v>20.43</v>
      </c>
    </row>
    <row r="3380" spans="1:5" x14ac:dyDescent="0.25">
      <c r="A3380" s="7">
        <v>37771</v>
      </c>
      <c r="B3380">
        <v>19.829999999999998</v>
      </c>
      <c r="C3380">
        <v>19.829999999999998</v>
      </c>
      <c r="D3380">
        <v>19.440000000000001</v>
      </c>
      <c r="E3380">
        <v>19.47</v>
      </c>
    </row>
    <row r="3381" spans="1:5" x14ac:dyDescent="0.25">
      <c r="A3381" s="7">
        <v>37774</v>
      </c>
      <c r="B3381">
        <v>20.350000000000001</v>
      </c>
      <c r="C3381">
        <v>20.98</v>
      </c>
      <c r="D3381">
        <v>20.059999999999999</v>
      </c>
      <c r="E3381">
        <v>20.85</v>
      </c>
    </row>
    <row r="3382" spans="1:5" x14ac:dyDescent="0.25">
      <c r="A3382" s="7">
        <v>37775</v>
      </c>
      <c r="B3382">
        <v>20.85</v>
      </c>
      <c r="C3382">
        <v>21.22</v>
      </c>
      <c r="D3382">
        <v>20.7</v>
      </c>
      <c r="E3382">
        <v>20.84</v>
      </c>
    </row>
    <row r="3383" spans="1:5" x14ac:dyDescent="0.25">
      <c r="A3383" s="7">
        <v>37776</v>
      </c>
      <c r="B3383">
        <v>20.95</v>
      </c>
      <c r="C3383">
        <v>20.95</v>
      </c>
      <c r="D3383">
        <v>20.5</v>
      </c>
      <c r="E3383">
        <v>20.62</v>
      </c>
    </row>
    <row r="3384" spans="1:5" x14ac:dyDescent="0.25">
      <c r="A3384" s="7">
        <v>37777</v>
      </c>
      <c r="B3384">
        <v>21.21</v>
      </c>
      <c r="C3384">
        <v>21.39</v>
      </c>
      <c r="D3384">
        <v>20.81</v>
      </c>
      <c r="E3384">
        <v>20.83</v>
      </c>
    </row>
    <row r="3385" spans="1:5" x14ac:dyDescent="0.25">
      <c r="A3385" s="7">
        <v>37778</v>
      </c>
      <c r="B3385">
        <v>20.41</v>
      </c>
      <c r="C3385">
        <v>21.44</v>
      </c>
      <c r="D3385">
        <v>20.16</v>
      </c>
      <c r="E3385">
        <v>21.25</v>
      </c>
    </row>
    <row r="3386" spans="1:5" x14ac:dyDescent="0.25">
      <c r="A3386" s="7">
        <v>37781</v>
      </c>
      <c r="B3386">
        <v>22.2</v>
      </c>
      <c r="C3386">
        <v>22.81</v>
      </c>
      <c r="D3386">
        <v>22.12</v>
      </c>
      <c r="E3386">
        <v>22.15</v>
      </c>
    </row>
    <row r="3387" spans="1:5" x14ac:dyDescent="0.25">
      <c r="A3387" s="7">
        <v>37782</v>
      </c>
      <c r="B3387">
        <v>21.87</v>
      </c>
      <c r="C3387">
        <v>21.87</v>
      </c>
      <c r="D3387">
        <v>20.64</v>
      </c>
      <c r="E3387">
        <v>20.64</v>
      </c>
    </row>
    <row r="3388" spans="1:5" x14ac:dyDescent="0.25">
      <c r="A3388" s="7">
        <v>37783</v>
      </c>
      <c r="B3388">
        <v>20.61</v>
      </c>
      <c r="C3388">
        <v>20.72</v>
      </c>
      <c r="D3388">
        <v>20.100000000000001</v>
      </c>
      <c r="E3388">
        <v>20.21</v>
      </c>
    </row>
    <row r="3389" spans="1:5" x14ac:dyDescent="0.25">
      <c r="A3389" s="7">
        <v>37784</v>
      </c>
      <c r="B3389">
        <v>20.74</v>
      </c>
      <c r="C3389">
        <v>21.04</v>
      </c>
      <c r="D3389">
        <v>20.39</v>
      </c>
      <c r="E3389">
        <v>20.41</v>
      </c>
    </row>
    <row r="3390" spans="1:5" x14ac:dyDescent="0.25">
      <c r="A3390" s="7">
        <v>37785</v>
      </c>
      <c r="B3390">
        <v>20.57</v>
      </c>
      <c r="C3390">
        <v>20.9</v>
      </c>
      <c r="D3390">
        <v>20.5</v>
      </c>
      <c r="E3390">
        <v>20.66</v>
      </c>
    </row>
    <row r="3391" spans="1:5" x14ac:dyDescent="0.25">
      <c r="A3391" s="7">
        <v>37788</v>
      </c>
      <c r="B3391">
        <v>21.28</v>
      </c>
      <c r="C3391">
        <v>21.28</v>
      </c>
      <c r="D3391">
        <v>20.22</v>
      </c>
      <c r="E3391">
        <v>20.22</v>
      </c>
    </row>
    <row r="3392" spans="1:5" x14ac:dyDescent="0.25">
      <c r="A3392" s="7">
        <v>37789</v>
      </c>
      <c r="B3392">
        <v>20.3</v>
      </c>
      <c r="C3392">
        <v>20.55</v>
      </c>
      <c r="D3392">
        <v>19.78</v>
      </c>
      <c r="E3392">
        <v>20.010000000000002</v>
      </c>
    </row>
    <row r="3393" spans="1:5" x14ac:dyDescent="0.25">
      <c r="A3393" s="7">
        <v>37790</v>
      </c>
      <c r="B3393">
        <v>20.25</v>
      </c>
      <c r="C3393">
        <v>20.329999999999998</v>
      </c>
      <c r="D3393">
        <v>19.739999999999998</v>
      </c>
      <c r="E3393">
        <v>19.760000000000002</v>
      </c>
    </row>
    <row r="3394" spans="1:5" x14ac:dyDescent="0.25">
      <c r="A3394" s="7">
        <v>37791</v>
      </c>
      <c r="B3394">
        <v>19.829999999999998</v>
      </c>
      <c r="C3394">
        <v>19.989999999999998</v>
      </c>
      <c r="D3394">
        <v>19.510000000000002</v>
      </c>
      <c r="E3394">
        <v>19.8</v>
      </c>
    </row>
    <row r="3395" spans="1:5" x14ac:dyDescent="0.25">
      <c r="A3395" s="7">
        <v>37792</v>
      </c>
      <c r="B3395">
        <v>19.54</v>
      </c>
      <c r="C3395">
        <v>19.59</v>
      </c>
      <c r="D3395">
        <v>18.89</v>
      </c>
      <c r="E3395">
        <v>19.14</v>
      </c>
    </row>
    <row r="3396" spans="1:5" x14ac:dyDescent="0.25">
      <c r="A3396" s="7">
        <v>37795</v>
      </c>
      <c r="B3396">
        <v>20.16</v>
      </c>
      <c r="C3396">
        <v>20.99</v>
      </c>
      <c r="D3396">
        <v>20.16</v>
      </c>
      <c r="E3396">
        <v>20.58</v>
      </c>
    </row>
    <row r="3397" spans="1:5" x14ac:dyDescent="0.25">
      <c r="A3397" s="7">
        <v>37796</v>
      </c>
      <c r="B3397">
        <v>20.29</v>
      </c>
      <c r="C3397">
        <v>20.89</v>
      </c>
      <c r="D3397">
        <v>20.239999999999998</v>
      </c>
      <c r="E3397">
        <v>20.75</v>
      </c>
    </row>
    <row r="3398" spans="1:5" x14ac:dyDescent="0.25">
      <c r="A3398" s="7">
        <v>37797</v>
      </c>
      <c r="B3398">
        <v>21.14</v>
      </c>
      <c r="C3398">
        <v>21.25</v>
      </c>
      <c r="D3398">
        <v>20.48</v>
      </c>
      <c r="E3398">
        <v>20.81</v>
      </c>
    </row>
    <row r="3399" spans="1:5" x14ac:dyDescent="0.25">
      <c r="A3399" s="7">
        <v>37798</v>
      </c>
      <c r="B3399">
        <v>20.190000000000001</v>
      </c>
      <c r="C3399">
        <v>20.47</v>
      </c>
      <c r="D3399">
        <v>19.399999999999999</v>
      </c>
      <c r="E3399">
        <v>19.399999999999999</v>
      </c>
    </row>
    <row r="3400" spans="1:5" x14ac:dyDescent="0.25">
      <c r="A3400" s="7">
        <v>37799</v>
      </c>
      <c r="B3400">
        <v>19.399999999999999</v>
      </c>
      <c r="C3400">
        <v>19.64</v>
      </c>
      <c r="D3400">
        <v>18.87</v>
      </c>
      <c r="E3400">
        <v>19.16</v>
      </c>
    </row>
    <row r="3401" spans="1:5" x14ac:dyDescent="0.25">
      <c r="A3401" s="7">
        <v>37802</v>
      </c>
      <c r="B3401">
        <v>19.309999999999999</v>
      </c>
      <c r="C3401">
        <v>19.63</v>
      </c>
      <c r="D3401">
        <v>19.21</v>
      </c>
      <c r="E3401">
        <v>19.52</v>
      </c>
    </row>
    <row r="3402" spans="1:5" x14ac:dyDescent="0.25">
      <c r="A3402" s="7">
        <v>37803</v>
      </c>
      <c r="B3402">
        <v>20.49</v>
      </c>
      <c r="C3402">
        <v>20.8</v>
      </c>
      <c r="D3402">
        <v>19.29</v>
      </c>
      <c r="E3402">
        <v>19.46</v>
      </c>
    </row>
    <row r="3403" spans="1:5" x14ac:dyDescent="0.25">
      <c r="A3403" s="7">
        <v>37804</v>
      </c>
      <c r="B3403">
        <v>18.91</v>
      </c>
      <c r="C3403">
        <v>19.399999999999999</v>
      </c>
      <c r="D3403">
        <v>18.84</v>
      </c>
      <c r="E3403">
        <v>19.03</v>
      </c>
    </row>
    <row r="3404" spans="1:5" x14ac:dyDescent="0.25">
      <c r="A3404" s="7">
        <v>37805</v>
      </c>
      <c r="B3404">
        <v>19.329999999999998</v>
      </c>
      <c r="C3404">
        <v>19.73</v>
      </c>
      <c r="D3404">
        <v>18.86</v>
      </c>
      <c r="E3404">
        <v>19.39</v>
      </c>
    </row>
    <row r="3405" spans="1:5" x14ac:dyDescent="0.25">
      <c r="A3405" s="7">
        <v>37809</v>
      </c>
      <c r="B3405">
        <v>19.989999999999998</v>
      </c>
      <c r="C3405">
        <v>20.32</v>
      </c>
      <c r="D3405">
        <v>19.84</v>
      </c>
      <c r="E3405">
        <v>20.059999999999999</v>
      </c>
    </row>
    <row r="3406" spans="1:5" x14ac:dyDescent="0.25">
      <c r="A3406" s="7">
        <v>37810</v>
      </c>
      <c r="B3406">
        <v>19.96</v>
      </c>
      <c r="C3406">
        <v>20.05</v>
      </c>
      <c r="D3406">
        <v>19.37</v>
      </c>
      <c r="E3406">
        <v>19.48</v>
      </c>
    </row>
    <row r="3407" spans="1:5" x14ac:dyDescent="0.25">
      <c r="A3407" s="7">
        <v>37811</v>
      </c>
      <c r="B3407">
        <v>19.5</v>
      </c>
      <c r="C3407">
        <v>19.63</v>
      </c>
      <c r="D3407">
        <v>18.93</v>
      </c>
      <c r="E3407">
        <v>18.93</v>
      </c>
    </row>
    <row r="3408" spans="1:5" x14ac:dyDescent="0.25">
      <c r="A3408" s="7">
        <v>37812</v>
      </c>
      <c r="B3408">
        <v>19.260000000000002</v>
      </c>
      <c r="C3408">
        <v>19.5</v>
      </c>
      <c r="D3408">
        <v>19.05</v>
      </c>
      <c r="E3408">
        <v>19.190000000000001</v>
      </c>
    </row>
    <row r="3409" spans="1:5" x14ac:dyDescent="0.25">
      <c r="A3409" s="7">
        <v>37813</v>
      </c>
      <c r="B3409">
        <v>18.75</v>
      </c>
      <c r="C3409">
        <v>18.89</v>
      </c>
      <c r="D3409">
        <v>18.260000000000002</v>
      </c>
      <c r="E3409">
        <v>18.47</v>
      </c>
    </row>
    <row r="3410" spans="1:5" x14ac:dyDescent="0.25">
      <c r="A3410" s="7">
        <v>37816</v>
      </c>
      <c r="B3410">
        <v>18.88</v>
      </c>
      <c r="C3410">
        <v>19.670000000000002</v>
      </c>
      <c r="D3410">
        <v>18.7</v>
      </c>
      <c r="E3410">
        <v>19.59</v>
      </c>
    </row>
    <row r="3411" spans="1:5" x14ac:dyDescent="0.25">
      <c r="A3411" s="7">
        <v>37817</v>
      </c>
      <c r="B3411">
        <v>19.7</v>
      </c>
      <c r="C3411">
        <v>19.93</v>
      </c>
      <c r="D3411">
        <v>19.38</v>
      </c>
      <c r="E3411">
        <v>19.55</v>
      </c>
    </row>
    <row r="3412" spans="1:5" x14ac:dyDescent="0.25">
      <c r="A3412" s="7">
        <v>37818</v>
      </c>
      <c r="B3412">
        <v>19.71</v>
      </c>
      <c r="C3412">
        <v>20.149999999999999</v>
      </c>
      <c r="D3412">
        <v>19.66</v>
      </c>
      <c r="E3412">
        <v>19.760000000000002</v>
      </c>
    </row>
    <row r="3413" spans="1:5" x14ac:dyDescent="0.25">
      <c r="A3413" s="7">
        <v>37819</v>
      </c>
      <c r="B3413">
        <v>19.8</v>
      </c>
      <c r="C3413">
        <v>20.45</v>
      </c>
      <c r="D3413">
        <v>19.8</v>
      </c>
      <c r="E3413">
        <v>20.22</v>
      </c>
    </row>
    <row r="3414" spans="1:5" x14ac:dyDescent="0.25">
      <c r="A3414" s="7">
        <v>37820</v>
      </c>
      <c r="B3414">
        <v>20.14</v>
      </c>
      <c r="C3414">
        <v>20.2</v>
      </c>
      <c r="D3414">
        <v>19.100000000000001</v>
      </c>
      <c r="E3414">
        <v>19.11</v>
      </c>
    </row>
    <row r="3415" spans="1:5" x14ac:dyDescent="0.25">
      <c r="A3415" s="7">
        <v>37823</v>
      </c>
      <c r="B3415">
        <v>20.059999999999999</v>
      </c>
      <c r="C3415">
        <v>20.36</v>
      </c>
      <c r="D3415">
        <v>19.78</v>
      </c>
      <c r="E3415">
        <v>19.78</v>
      </c>
    </row>
    <row r="3416" spans="1:5" x14ac:dyDescent="0.25">
      <c r="A3416" s="7">
        <v>37824</v>
      </c>
      <c r="B3416">
        <v>19.850000000000001</v>
      </c>
      <c r="C3416">
        <v>20.07</v>
      </c>
      <c r="D3416">
        <v>19.100000000000001</v>
      </c>
      <c r="E3416">
        <v>19.170000000000002</v>
      </c>
    </row>
    <row r="3417" spans="1:5" x14ac:dyDescent="0.25">
      <c r="A3417" s="7">
        <v>37825</v>
      </c>
      <c r="B3417">
        <v>19.440000000000001</v>
      </c>
      <c r="C3417">
        <v>19.600000000000001</v>
      </c>
      <c r="D3417">
        <v>18.600000000000001</v>
      </c>
      <c r="E3417">
        <v>18.64</v>
      </c>
    </row>
    <row r="3418" spans="1:5" x14ac:dyDescent="0.25">
      <c r="A3418" s="7">
        <v>37826</v>
      </c>
      <c r="B3418">
        <v>18.37</v>
      </c>
      <c r="C3418">
        <v>18.649999999999999</v>
      </c>
      <c r="D3418">
        <v>17.88</v>
      </c>
      <c r="E3418">
        <v>18.600000000000001</v>
      </c>
    </row>
    <row r="3419" spans="1:5" x14ac:dyDescent="0.25">
      <c r="A3419" s="7">
        <v>37827</v>
      </c>
      <c r="B3419">
        <v>18.600000000000001</v>
      </c>
      <c r="C3419">
        <v>18.88</v>
      </c>
      <c r="D3419">
        <v>17.649999999999999</v>
      </c>
      <c r="E3419">
        <v>17.75</v>
      </c>
    </row>
    <row r="3420" spans="1:5" x14ac:dyDescent="0.25">
      <c r="A3420" s="7">
        <v>37830</v>
      </c>
      <c r="B3420">
        <v>18.690000000000001</v>
      </c>
      <c r="C3420">
        <v>18.760000000000002</v>
      </c>
      <c r="D3420">
        <v>18.25</v>
      </c>
      <c r="E3420">
        <v>18.36</v>
      </c>
    </row>
    <row r="3421" spans="1:5" x14ac:dyDescent="0.25">
      <c r="A3421" s="7">
        <v>37831</v>
      </c>
      <c r="B3421">
        <v>18.600000000000001</v>
      </c>
      <c r="C3421">
        <v>19.5</v>
      </c>
      <c r="D3421">
        <v>18.32</v>
      </c>
      <c r="E3421">
        <v>18.670000000000002</v>
      </c>
    </row>
    <row r="3422" spans="1:5" x14ac:dyDescent="0.25">
      <c r="A3422" s="7">
        <v>37832</v>
      </c>
      <c r="B3422">
        <v>18.88</v>
      </c>
      <c r="C3422">
        <v>19.03</v>
      </c>
      <c r="D3422">
        <v>18.73</v>
      </c>
      <c r="E3422">
        <v>18.850000000000001</v>
      </c>
    </row>
    <row r="3423" spans="1:5" x14ac:dyDescent="0.25">
      <c r="A3423" s="7">
        <v>37833</v>
      </c>
      <c r="B3423">
        <v>18.82</v>
      </c>
      <c r="C3423">
        <v>19.579999999999998</v>
      </c>
      <c r="D3423">
        <v>18.36</v>
      </c>
      <c r="E3423">
        <v>19.489999999999998</v>
      </c>
    </row>
    <row r="3424" spans="1:5" x14ac:dyDescent="0.25">
      <c r="A3424" s="7">
        <v>37834</v>
      </c>
      <c r="B3424">
        <v>20.059999999999999</v>
      </c>
      <c r="C3424">
        <v>20.77</v>
      </c>
      <c r="D3424">
        <v>20.059999999999999</v>
      </c>
      <c r="E3424">
        <v>20.75</v>
      </c>
    </row>
    <row r="3425" spans="1:5" x14ac:dyDescent="0.25">
      <c r="A3425" s="7">
        <v>37837</v>
      </c>
      <c r="B3425">
        <v>22.16</v>
      </c>
      <c r="C3425">
        <v>22.86</v>
      </c>
      <c r="D3425">
        <v>21.25</v>
      </c>
      <c r="E3425">
        <v>21.27</v>
      </c>
    </row>
    <row r="3426" spans="1:5" x14ac:dyDescent="0.25">
      <c r="A3426" s="7">
        <v>37838</v>
      </c>
      <c r="B3426">
        <v>21.61</v>
      </c>
      <c r="C3426">
        <v>22.68</v>
      </c>
      <c r="D3426">
        <v>21.36</v>
      </c>
      <c r="E3426">
        <v>22.68</v>
      </c>
    </row>
    <row r="3427" spans="1:5" x14ac:dyDescent="0.25">
      <c r="A3427" s="7">
        <v>37839</v>
      </c>
      <c r="B3427">
        <v>23.26</v>
      </c>
      <c r="C3427">
        <v>23.89</v>
      </c>
      <c r="D3427">
        <v>21.48</v>
      </c>
      <c r="E3427">
        <v>21.5</v>
      </c>
    </row>
    <row r="3428" spans="1:5" x14ac:dyDescent="0.25">
      <c r="A3428" s="7">
        <v>37840</v>
      </c>
      <c r="B3428">
        <v>21.51</v>
      </c>
      <c r="C3428">
        <v>21.72</v>
      </c>
      <c r="D3428">
        <v>20.09</v>
      </c>
      <c r="E3428">
        <v>20.260000000000002</v>
      </c>
    </row>
    <row r="3429" spans="1:5" x14ac:dyDescent="0.25">
      <c r="A3429" s="7">
        <v>37841</v>
      </c>
      <c r="B3429">
        <v>19.78</v>
      </c>
      <c r="C3429">
        <v>20.21</v>
      </c>
      <c r="D3429">
        <v>19.48</v>
      </c>
      <c r="E3429">
        <v>19.59</v>
      </c>
    </row>
    <row r="3430" spans="1:5" x14ac:dyDescent="0.25">
      <c r="A3430" s="7">
        <v>37844</v>
      </c>
      <c r="B3430">
        <v>20.04</v>
      </c>
      <c r="C3430">
        <v>20.309999999999999</v>
      </c>
      <c r="D3430">
        <v>19.510000000000002</v>
      </c>
      <c r="E3430">
        <v>19.75</v>
      </c>
    </row>
    <row r="3431" spans="1:5" x14ac:dyDescent="0.25">
      <c r="A3431" s="7">
        <v>37845</v>
      </c>
      <c r="B3431">
        <v>19.11</v>
      </c>
      <c r="C3431">
        <v>19.55</v>
      </c>
      <c r="D3431">
        <v>17.75</v>
      </c>
      <c r="E3431">
        <v>17.940000000000001</v>
      </c>
    </row>
    <row r="3432" spans="1:5" x14ac:dyDescent="0.25">
      <c r="A3432" s="7">
        <v>37846</v>
      </c>
      <c r="B3432">
        <v>18.309999999999999</v>
      </c>
      <c r="C3432">
        <v>18.989999999999998</v>
      </c>
      <c r="D3432">
        <v>18.05</v>
      </c>
      <c r="E3432">
        <v>18.77</v>
      </c>
    </row>
    <row r="3433" spans="1:5" x14ac:dyDescent="0.25">
      <c r="A3433" s="7">
        <v>37847</v>
      </c>
      <c r="B3433">
        <v>18.96</v>
      </c>
      <c r="C3433">
        <v>18.96</v>
      </c>
      <c r="D3433">
        <v>18.2</v>
      </c>
      <c r="E3433">
        <v>18.47</v>
      </c>
    </row>
    <row r="3434" spans="1:5" x14ac:dyDescent="0.25">
      <c r="A3434" s="7">
        <v>37848</v>
      </c>
      <c r="B3434">
        <v>18.649999999999999</v>
      </c>
      <c r="C3434">
        <v>18.940000000000001</v>
      </c>
      <c r="D3434">
        <v>18.149999999999999</v>
      </c>
      <c r="E3434">
        <v>18.27</v>
      </c>
    </row>
    <row r="3435" spans="1:5" x14ac:dyDescent="0.25">
      <c r="A3435" s="7">
        <v>37851</v>
      </c>
      <c r="B3435">
        <v>18.72</v>
      </c>
      <c r="C3435">
        <v>18.850000000000001</v>
      </c>
      <c r="D3435">
        <v>18.010000000000002</v>
      </c>
      <c r="E3435">
        <v>18.18</v>
      </c>
    </row>
    <row r="3436" spans="1:5" x14ac:dyDescent="0.25">
      <c r="A3436" s="7">
        <v>37852</v>
      </c>
      <c r="B3436">
        <v>17.989999999999998</v>
      </c>
      <c r="C3436">
        <v>18.38</v>
      </c>
      <c r="D3436">
        <v>17.79</v>
      </c>
      <c r="E3436">
        <v>17.86</v>
      </c>
    </row>
    <row r="3437" spans="1:5" x14ac:dyDescent="0.25">
      <c r="A3437" s="7">
        <v>37853</v>
      </c>
      <c r="B3437">
        <v>18.07</v>
      </c>
      <c r="C3437">
        <v>18.329999999999998</v>
      </c>
      <c r="D3437">
        <v>17.809999999999999</v>
      </c>
      <c r="E3437">
        <v>17.82</v>
      </c>
    </row>
    <row r="3438" spans="1:5" x14ac:dyDescent="0.25">
      <c r="A3438" s="7">
        <v>37854</v>
      </c>
      <c r="B3438">
        <v>17.64</v>
      </c>
      <c r="C3438">
        <v>18.18</v>
      </c>
      <c r="D3438">
        <v>17.64</v>
      </c>
      <c r="E3438">
        <v>17.84</v>
      </c>
    </row>
    <row r="3439" spans="1:5" x14ac:dyDescent="0.25">
      <c r="A3439" s="7">
        <v>37855</v>
      </c>
      <c r="B3439">
        <v>17.739999999999998</v>
      </c>
      <c r="C3439">
        <v>18.63</v>
      </c>
      <c r="D3439">
        <v>17.73</v>
      </c>
      <c r="E3439">
        <v>18.55</v>
      </c>
    </row>
    <row r="3440" spans="1:5" x14ac:dyDescent="0.25">
      <c r="A3440" s="7">
        <v>37858</v>
      </c>
      <c r="B3440">
        <v>19.45</v>
      </c>
      <c r="C3440">
        <v>19.579999999999998</v>
      </c>
      <c r="D3440">
        <v>19.21</v>
      </c>
      <c r="E3440">
        <v>19.53</v>
      </c>
    </row>
    <row r="3441" spans="1:5" x14ac:dyDescent="0.25">
      <c r="A3441" s="7">
        <v>37859</v>
      </c>
      <c r="B3441">
        <v>19.77</v>
      </c>
      <c r="C3441">
        <v>20.3</v>
      </c>
      <c r="D3441">
        <v>19.45</v>
      </c>
      <c r="E3441">
        <v>19.489999999999998</v>
      </c>
    </row>
    <row r="3442" spans="1:5" x14ac:dyDescent="0.25">
      <c r="A3442" s="7">
        <v>37860</v>
      </c>
      <c r="B3442">
        <v>19.91</v>
      </c>
      <c r="C3442">
        <v>19.93</v>
      </c>
      <c r="D3442">
        <v>19.09</v>
      </c>
      <c r="E3442">
        <v>19.13</v>
      </c>
    </row>
    <row r="3443" spans="1:5" x14ac:dyDescent="0.25">
      <c r="A3443" s="7">
        <v>37861</v>
      </c>
      <c r="B3443">
        <v>19.09</v>
      </c>
      <c r="C3443">
        <v>19.59</v>
      </c>
      <c r="D3443">
        <v>18.45</v>
      </c>
      <c r="E3443">
        <v>18.48</v>
      </c>
    </row>
    <row r="3444" spans="1:5" x14ac:dyDescent="0.25">
      <c r="A3444" s="7">
        <v>37862</v>
      </c>
      <c r="B3444">
        <v>18.53</v>
      </c>
      <c r="C3444">
        <v>18.75</v>
      </c>
      <c r="D3444">
        <v>18.52</v>
      </c>
      <c r="E3444">
        <v>18.63</v>
      </c>
    </row>
    <row r="3445" spans="1:5" x14ac:dyDescent="0.25">
      <c r="A3445" s="7">
        <v>37866</v>
      </c>
      <c r="B3445">
        <v>19.309999999999999</v>
      </c>
      <c r="C3445">
        <v>19.829999999999998</v>
      </c>
      <c r="D3445">
        <v>18.95</v>
      </c>
      <c r="E3445">
        <v>19.02</v>
      </c>
    </row>
    <row r="3446" spans="1:5" x14ac:dyDescent="0.25">
      <c r="A3446" s="7">
        <v>37867</v>
      </c>
      <c r="B3446">
        <v>19.309999999999999</v>
      </c>
      <c r="C3446">
        <v>19.579999999999998</v>
      </c>
      <c r="D3446">
        <v>19.21</v>
      </c>
      <c r="E3446">
        <v>19.440000000000001</v>
      </c>
    </row>
    <row r="3447" spans="1:5" x14ac:dyDescent="0.25">
      <c r="A3447" s="7">
        <v>37868</v>
      </c>
      <c r="B3447">
        <v>19.579999999999998</v>
      </c>
      <c r="C3447">
        <v>19.64</v>
      </c>
      <c r="D3447">
        <v>18.7</v>
      </c>
      <c r="E3447">
        <v>18.71</v>
      </c>
    </row>
    <row r="3448" spans="1:5" x14ac:dyDescent="0.25">
      <c r="A3448" s="7">
        <v>37869</v>
      </c>
      <c r="B3448">
        <v>18.64</v>
      </c>
      <c r="C3448">
        <v>18.690000000000001</v>
      </c>
      <c r="D3448">
        <v>18.149999999999999</v>
      </c>
      <c r="E3448">
        <v>18.170000000000002</v>
      </c>
    </row>
    <row r="3449" spans="1:5" x14ac:dyDescent="0.25">
      <c r="A3449" s="7">
        <v>37872</v>
      </c>
      <c r="B3449">
        <v>18.3</v>
      </c>
      <c r="C3449">
        <v>18.59</v>
      </c>
      <c r="D3449">
        <v>18.25</v>
      </c>
      <c r="E3449">
        <v>18.260000000000002</v>
      </c>
    </row>
    <row r="3450" spans="1:5" x14ac:dyDescent="0.25">
      <c r="A3450" s="7">
        <v>37873</v>
      </c>
      <c r="B3450">
        <v>18.48</v>
      </c>
      <c r="C3450">
        <v>19.14</v>
      </c>
      <c r="D3450">
        <v>18.45</v>
      </c>
      <c r="E3450">
        <v>18.850000000000001</v>
      </c>
    </row>
    <row r="3451" spans="1:5" x14ac:dyDescent="0.25">
      <c r="A3451" s="7">
        <v>37874</v>
      </c>
      <c r="B3451">
        <v>19.260000000000002</v>
      </c>
      <c r="C3451">
        <v>20.149999999999999</v>
      </c>
      <c r="D3451">
        <v>19.260000000000002</v>
      </c>
      <c r="E3451">
        <v>20.010000000000002</v>
      </c>
    </row>
    <row r="3452" spans="1:5" x14ac:dyDescent="0.25">
      <c r="A3452" s="7">
        <v>37875</v>
      </c>
      <c r="B3452">
        <v>19.87</v>
      </c>
      <c r="C3452">
        <v>20.02</v>
      </c>
      <c r="D3452">
        <v>19.190000000000001</v>
      </c>
      <c r="E3452">
        <v>19.25</v>
      </c>
    </row>
    <row r="3453" spans="1:5" x14ac:dyDescent="0.25">
      <c r="A3453" s="7">
        <v>37876</v>
      </c>
      <c r="B3453">
        <v>20.58</v>
      </c>
      <c r="C3453">
        <v>20.66</v>
      </c>
      <c r="D3453">
        <v>18.510000000000002</v>
      </c>
      <c r="E3453">
        <v>18.68</v>
      </c>
    </row>
    <row r="3454" spans="1:5" x14ac:dyDescent="0.25">
      <c r="A3454" s="7">
        <v>37879</v>
      </c>
      <c r="B3454">
        <v>19.149999999999999</v>
      </c>
      <c r="C3454">
        <v>19.350000000000001</v>
      </c>
      <c r="D3454">
        <v>18.850000000000001</v>
      </c>
      <c r="E3454">
        <v>19.28</v>
      </c>
    </row>
    <row r="3455" spans="1:5" x14ac:dyDescent="0.25">
      <c r="A3455" s="7">
        <v>37880</v>
      </c>
      <c r="B3455">
        <v>18.940000000000001</v>
      </c>
      <c r="C3455">
        <v>18.940000000000001</v>
      </c>
      <c r="D3455">
        <v>17.95</v>
      </c>
      <c r="E3455">
        <v>18.03</v>
      </c>
    </row>
    <row r="3456" spans="1:5" x14ac:dyDescent="0.25">
      <c r="A3456" s="7">
        <v>37881</v>
      </c>
      <c r="B3456">
        <v>18.03</v>
      </c>
      <c r="C3456">
        <v>18.239999999999998</v>
      </c>
      <c r="D3456">
        <v>17.98</v>
      </c>
      <c r="E3456">
        <v>18.149999999999999</v>
      </c>
    </row>
    <row r="3457" spans="1:5" x14ac:dyDescent="0.25">
      <c r="A3457" s="7">
        <v>37882</v>
      </c>
      <c r="B3457">
        <v>18.14</v>
      </c>
      <c r="C3457">
        <v>18.149999999999999</v>
      </c>
      <c r="D3457">
        <v>17.559999999999999</v>
      </c>
      <c r="E3457">
        <v>17.57</v>
      </c>
    </row>
    <row r="3458" spans="1:5" x14ac:dyDescent="0.25">
      <c r="A3458" s="7">
        <v>37883</v>
      </c>
      <c r="B3458">
        <v>17.829999999999998</v>
      </c>
      <c r="C3458">
        <v>17.86</v>
      </c>
      <c r="D3458">
        <v>17.52</v>
      </c>
      <c r="E3458">
        <v>17.54</v>
      </c>
    </row>
    <row r="3459" spans="1:5" x14ac:dyDescent="0.25">
      <c r="A3459" s="7">
        <v>37886</v>
      </c>
      <c r="B3459">
        <v>19.079999999999998</v>
      </c>
      <c r="C3459">
        <v>23.9</v>
      </c>
      <c r="D3459">
        <v>19.03</v>
      </c>
      <c r="E3459">
        <v>19.649999999999999</v>
      </c>
    </row>
    <row r="3460" spans="1:5" x14ac:dyDescent="0.25">
      <c r="A3460" s="7">
        <v>37887</v>
      </c>
      <c r="B3460">
        <v>19.91</v>
      </c>
      <c r="C3460">
        <v>19.97</v>
      </c>
      <c r="D3460">
        <v>19.309999999999999</v>
      </c>
      <c r="E3460">
        <v>19.47</v>
      </c>
    </row>
    <row r="3461" spans="1:5" x14ac:dyDescent="0.25">
      <c r="A3461" s="7">
        <v>37888</v>
      </c>
      <c r="B3461">
        <v>19.53</v>
      </c>
      <c r="C3461">
        <v>21.26</v>
      </c>
      <c r="D3461">
        <v>19.440000000000001</v>
      </c>
      <c r="E3461">
        <v>21.22</v>
      </c>
    </row>
    <row r="3462" spans="1:5" x14ac:dyDescent="0.25">
      <c r="A3462" s="7">
        <v>37889</v>
      </c>
      <c r="B3462">
        <v>21.11</v>
      </c>
      <c r="C3462">
        <v>22.27</v>
      </c>
      <c r="D3462">
        <v>21.04</v>
      </c>
      <c r="E3462">
        <v>22.26</v>
      </c>
    </row>
    <row r="3463" spans="1:5" x14ac:dyDescent="0.25">
      <c r="A3463" s="7">
        <v>37890</v>
      </c>
      <c r="B3463">
        <v>22.28</v>
      </c>
      <c r="C3463">
        <v>22.73</v>
      </c>
      <c r="D3463">
        <v>21.85</v>
      </c>
      <c r="E3463">
        <v>22.23</v>
      </c>
    </row>
    <row r="3464" spans="1:5" x14ac:dyDescent="0.25">
      <c r="A3464" s="7">
        <v>37893</v>
      </c>
      <c r="B3464">
        <v>22.85</v>
      </c>
      <c r="C3464">
        <v>22.85</v>
      </c>
      <c r="D3464">
        <v>21.64</v>
      </c>
      <c r="E3464">
        <v>21.67</v>
      </c>
    </row>
    <row r="3465" spans="1:5" x14ac:dyDescent="0.25">
      <c r="A3465" s="7">
        <v>37894</v>
      </c>
      <c r="B3465">
        <v>22.04</v>
      </c>
      <c r="C3465">
        <v>23.26</v>
      </c>
      <c r="D3465">
        <v>22.03</v>
      </c>
      <c r="E3465">
        <v>22.72</v>
      </c>
    </row>
    <row r="3466" spans="1:5" x14ac:dyDescent="0.25">
      <c r="A3466" s="7">
        <v>37895</v>
      </c>
      <c r="B3466">
        <v>22.81</v>
      </c>
      <c r="C3466">
        <v>22.82</v>
      </c>
      <c r="D3466">
        <v>20.99</v>
      </c>
      <c r="E3466">
        <v>21.07</v>
      </c>
    </row>
    <row r="3467" spans="1:5" x14ac:dyDescent="0.25">
      <c r="A3467" s="7">
        <v>37896</v>
      </c>
      <c r="B3467">
        <v>21.23</v>
      </c>
      <c r="C3467">
        <v>21.45</v>
      </c>
      <c r="D3467">
        <v>20.71</v>
      </c>
      <c r="E3467">
        <v>20.8</v>
      </c>
    </row>
    <row r="3468" spans="1:5" x14ac:dyDescent="0.25">
      <c r="A3468" s="7">
        <v>37897</v>
      </c>
      <c r="B3468">
        <v>19.940000000000001</v>
      </c>
      <c r="C3468">
        <v>20.09</v>
      </c>
      <c r="D3468">
        <v>18.95</v>
      </c>
      <c r="E3468">
        <v>19.5</v>
      </c>
    </row>
    <row r="3469" spans="1:5" x14ac:dyDescent="0.25">
      <c r="A3469" s="7">
        <v>37900</v>
      </c>
      <c r="B3469">
        <v>20.69</v>
      </c>
      <c r="C3469">
        <v>20.69</v>
      </c>
      <c r="D3469">
        <v>19.45</v>
      </c>
      <c r="E3469">
        <v>19.510000000000002</v>
      </c>
    </row>
    <row r="3470" spans="1:5" x14ac:dyDescent="0.25">
      <c r="A3470" s="7">
        <v>37901</v>
      </c>
      <c r="B3470">
        <v>20.14</v>
      </c>
      <c r="C3470">
        <v>20.14</v>
      </c>
      <c r="D3470">
        <v>19.399999999999999</v>
      </c>
      <c r="E3470">
        <v>19.41</v>
      </c>
    </row>
    <row r="3471" spans="1:5" x14ac:dyDescent="0.25">
      <c r="A3471" s="7">
        <v>37902</v>
      </c>
      <c r="B3471">
        <v>19.260000000000002</v>
      </c>
      <c r="C3471">
        <v>19.61</v>
      </c>
      <c r="D3471">
        <v>19.079999999999998</v>
      </c>
      <c r="E3471">
        <v>19.18</v>
      </c>
    </row>
    <row r="3472" spans="1:5" x14ac:dyDescent="0.25">
      <c r="A3472" s="7">
        <v>37903</v>
      </c>
      <c r="B3472">
        <v>18.510000000000002</v>
      </c>
      <c r="C3472">
        <v>19.28</v>
      </c>
      <c r="D3472">
        <v>18.260000000000002</v>
      </c>
      <c r="E3472">
        <v>18.82</v>
      </c>
    </row>
    <row r="3473" spans="1:5" x14ac:dyDescent="0.25">
      <c r="A3473" s="7">
        <v>37904</v>
      </c>
      <c r="B3473">
        <v>18.920000000000002</v>
      </c>
      <c r="C3473">
        <v>18.920000000000002</v>
      </c>
      <c r="D3473">
        <v>18.420000000000002</v>
      </c>
      <c r="E3473">
        <v>18.45</v>
      </c>
    </row>
    <row r="3474" spans="1:5" x14ac:dyDescent="0.25">
      <c r="A3474" s="7">
        <v>37907</v>
      </c>
      <c r="B3474">
        <v>17.62</v>
      </c>
      <c r="C3474">
        <v>17.91</v>
      </c>
      <c r="D3474">
        <v>17.420000000000002</v>
      </c>
      <c r="E3474">
        <v>17.55</v>
      </c>
    </row>
    <row r="3475" spans="1:5" x14ac:dyDescent="0.25">
      <c r="A3475" s="7">
        <v>37908</v>
      </c>
      <c r="B3475">
        <v>17.399999999999999</v>
      </c>
      <c r="C3475">
        <v>17.79</v>
      </c>
      <c r="D3475">
        <v>17.2</v>
      </c>
      <c r="E3475">
        <v>17.37</v>
      </c>
    </row>
    <row r="3476" spans="1:5" x14ac:dyDescent="0.25">
      <c r="A3476" s="7">
        <v>37909</v>
      </c>
      <c r="B3476">
        <v>17.73</v>
      </c>
      <c r="C3476">
        <v>17.96</v>
      </c>
      <c r="D3476">
        <v>16.98</v>
      </c>
      <c r="E3476">
        <v>17.690000000000001</v>
      </c>
    </row>
    <row r="3477" spans="1:5" x14ac:dyDescent="0.25">
      <c r="A3477" s="7">
        <v>37910</v>
      </c>
      <c r="B3477">
        <v>17.579999999999998</v>
      </c>
      <c r="C3477">
        <v>18.05</v>
      </c>
      <c r="D3477">
        <v>16.86</v>
      </c>
      <c r="E3477">
        <v>17.190000000000001</v>
      </c>
    </row>
    <row r="3478" spans="1:5" x14ac:dyDescent="0.25">
      <c r="A3478" s="7">
        <v>37911</v>
      </c>
      <c r="B3478">
        <v>16.97</v>
      </c>
      <c r="C3478">
        <v>17.850000000000001</v>
      </c>
      <c r="D3478">
        <v>16.97</v>
      </c>
      <c r="E3478">
        <v>17.62</v>
      </c>
    </row>
    <row r="3479" spans="1:5" x14ac:dyDescent="0.25">
      <c r="A3479" s="7">
        <v>37914</v>
      </c>
      <c r="B3479">
        <v>17.84</v>
      </c>
      <c r="C3479">
        <v>18.07</v>
      </c>
      <c r="D3479">
        <v>17.04</v>
      </c>
      <c r="E3479">
        <v>17.04</v>
      </c>
    </row>
    <row r="3480" spans="1:5" x14ac:dyDescent="0.25">
      <c r="A3480" s="7">
        <v>37915</v>
      </c>
      <c r="B3480">
        <v>17.16</v>
      </c>
      <c r="C3480">
        <v>17.23</v>
      </c>
      <c r="D3480">
        <v>16.190000000000001</v>
      </c>
      <c r="E3480">
        <v>16.55</v>
      </c>
    </row>
    <row r="3481" spans="1:5" x14ac:dyDescent="0.25">
      <c r="A3481" s="7">
        <v>37916</v>
      </c>
      <c r="B3481">
        <v>17.100000000000001</v>
      </c>
      <c r="C3481">
        <v>17.98</v>
      </c>
      <c r="D3481">
        <v>17.100000000000001</v>
      </c>
      <c r="E3481">
        <v>17.670000000000002</v>
      </c>
    </row>
    <row r="3482" spans="1:5" x14ac:dyDescent="0.25">
      <c r="A3482" s="7">
        <v>37917</v>
      </c>
      <c r="B3482">
        <v>18.510000000000002</v>
      </c>
      <c r="C3482">
        <v>18.510000000000002</v>
      </c>
      <c r="D3482">
        <v>17.48</v>
      </c>
      <c r="E3482">
        <v>17.68</v>
      </c>
    </row>
    <row r="3483" spans="1:5" x14ac:dyDescent="0.25">
      <c r="A3483" s="7">
        <v>37918</v>
      </c>
      <c r="B3483">
        <v>18.25</v>
      </c>
      <c r="C3483">
        <v>18.68</v>
      </c>
      <c r="D3483">
        <v>17.670000000000002</v>
      </c>
      <c r="E3483">
        <v>17.71</v>
      </c>
    </row>
    <row r="3484" spans="1:5" x14ac:dyDescent="0.25">
      <c r="A3484" s="7">
        <v>37921</v>
      </c>
      <c r="B3484">
        <v>17.97</v>
      </c>
      <c r="C3484">
        <v>18.18</v>
      </c>
      <c r="D3484">
        <v>17.739999999999998</v>
      </c>
      <c r="E3484">
        <v>18.05</v>
      </c>
    </row>
    <row r="3485" spans="1:5" x14ac:dyDescent="0.25">
      <c r="A3485" s="7">
        <v>37922</v>
      </c>
      <c r="B3485">
        <v>17.79</v>
      </c>
      <c r="C3485">
        <v>17.89</v>
      </c>
      <c r="D3485">
        <v>16.77</v>
      </c>
      <c r="E3485">
        <v>16.82</v>
      </c>
    </row>
    <row r="3486" spans="1:5" x14ac:dyDescent="0.25">
      <c r="A3486" s="7">
        <v>37923</v>
      </c>
      <c r="B3486">
        <v>16.850000000000001</v>
      </c>
      <c r="C3486">
        <v>17.02</v>
      </c>
      <c r="D3486">
        <v>16.34</v>
      </c>
      <c r="E3486">
        <v>16.43</v>
      </c>
    </row>
    <row r="3487" spans="1:5" x14ac:dyDescent="0.25">
      <c r="A3487" s="7">
        <v>37924</v>
      </c>
      <c r="B3487">
        <v>18.45</v>
      </c>
      <c r="C3487">
        <v>18.45</v>
      </c>
      <c r="D3487">
        <v>16.010000000000002</v>
      </c>
      <c r="E3487">
        <v>16.329999999999998</v>
      </c>
    </row>
    <row r="3488" spans="1:5" x14ac:dyDescent="0.25">
      <c r="A3488" s="7">
        <v>37925</v>
      </c>
      <c r="B3488">
        <v>16.11</v>
      </c>
      <c r="C3488">
        <v>16.190000000000001</v>
      </c>
      <c r="D3488">
        <v>15.79</v>
      </c>
      <c r="E3488">
        <v>16.100000000000001</v>
      </c>
    </row>
    <row r="3489" spans="1:5" x14ac:dyDescent="0.25">
      <c r="A3489" s="7">
        <v>37928</v>
      </c>
      <c r="B3489">
        <v>16.329999999999998</v>
      </c>
      <c r="C3489">
        <v>16.7</v>
      </c>
      <c r="D3489">
        <v>16.22</v>
      </c>
      <c r="E3489">
        <v>16.55</v>
      </c>
    </row>
    <row r="3490" spans="1:5" x14ac:dyDescent="0.25">
      <c r="A3490" s="7">
        <v>37929</v>
      </c>
      <c r="B3490">
        <v>16.57</v>
      </c>
      <c r="C3490">
        <v>16.78</v>
      </c>
      <c r="D3490">
        <v>16.45</v>
      </c>
      <c r="E3490">
        <v>16.55</v>
      </c>
    </row>
    <row r="3491" spans="1:5" x14ac:dyDescent="0.25">
      <c r="A3491" s="7">
        <v>37930</v>
      </c>
      <c r="B3491">
        <v>16.989999999999998</v>
      </c>
      <c r="C3491">
        <v>17.32</v>
      </c>
      <c r="D3491">
        <v>16.55</v>
      </c>
      <c r="E3491">
        <v>16.86</v>
      </c>
    </row>
    <row r="3492" spans="1:5" x14ac:dyDescent="0.25">
      <c r="A3492" s="7">
        <v>37931</v>
      </c>
      <c r="B3492">
        <v>17</v>
      </c>
      <c r="C3492">
        <v>17.37</v>
      </c>
      <c r="D3492">
        <v>16.62</v>
      </c>
      <c r="E3492">
        <v>16.739999999999998</v>
      </c>
    </row>
    <row r="3493" spans="1:5" x14ac:dyDescent="0.25">
      <c r="A3493" s="7">
        <v>37932</v>
      </c>
      <c r="B3493">
        <v>16.63</v>
      </c>
      <c r="C3493">
        <v>16.93</v>
      </c>
      <c r="D3493">
        <v>16.5</v>
      </c>
      <c r="E3493">
        <v>16.93</v>
      </c>
    </row>
    <row r="3494" spans="1:5" x14ac:dyDescent="0.25">
      <c r="A3494" s="7">
        <v>37935</v>
      </c>
      <c r="B3494">
        <v>17.79</v>
      </c>
      <c r="C3494">
        <v>17.88</v>
      </c>
      <c r="D3494">
        <v>17.53</v>
      </c>
      <c r="E3494">
        <v>17.62</v>
      </c>
    </row>
    <row r="3495" spans="1:5" x14ac:dyDescent="0.25">
      <c r="A3495" s="7">
        <v>37936</v>
      </c>
      <c r="B3495">
        <v>18.14</v>
      </c>
      <c r="C3495">
        <v>18.53</v>
      </c>
      <c r="D3495">
        <v>17.5</v>
      </c>
      <c r="E3495">
        <v>17.54</v>
      </c>
    </row>
    <row r="3496" spans="1:5" x14ac:dyDescent="0.25">
      <c r="A3496" s="7">
        <v>37937</v>
      </c>
      <c r="B3496">
        <v>17.78</v>
      </c>
      <c r="C3496">
        <v>17.850000000000001</v>
      </c>
      <c r="D3496">
        <v>16.55</v>
      </c>
      <c r="E3496">
        <v>16.75</v>
      </c>
    </row>
    <row r="3497" spans="1:5" x14ac:dyDescent="0.25">
      <c r="A3497" s="7">
        <v>37938</v>
      </c>
      <c r="B3497">
        <v>17.05</v>
      </c>
      <c r="C3497">
        <v>17.13</v>
      </c>
      <c r="D3497">
        <v>16.43</v>
      </c>
      <c r="E3497">
        <v>16.47</v>
      </c>
    </row>
    <row r="3498" spans="1:5" x14ac:dyDescent="0.25">
      <c r="A3498" s="7">
        <v>37939</v>
      </c>
      <c r="B3498">
        <v>16.63</v>
      </c>
      <c r="C3498">
        <v>17</v>
      </c>
      <c r="D3498">
        <v>16.170000000000002</v>
      </c>
      <c r="E3498">
        <v>16.940000000000001</v>
      </c>
    </row>
    <row r="3499" spans="1:5" x14ac:dyDescent="0.25">
      <c r="A3499" s="7">
        <v>37942</v>
      </c>
      <c r="B3499">
        <v>18.14</v>
      </c>
      <c r="C3499">
        <v>19.36</v>
      </c>
      <c r="D3499">
        <v>18.04</v>
      </c>
      <c r="E3499">
        <v>18.600000000000001</v>
      </c>
    </row>
    <row r="3500" spans="1:5" x14ac:dyDescent="0.25">
      <c r="A3500" s="7">
        <v>37943</v>
      </c>
      <c r="B3500">
        <v>18.09</v>
      </c>
      <c r="C3500">
        <v>19.170000000000002</v>
      </c>
      <c r="D3500">
        <v>17.78</v>
      </c>
      <c r="E3500">
        <v>19.11</v>
      </c>
    </row>
    <row r="3501" spans="1:5" x14ac:dyDescent="0.25">
      <c r="A3501" s="7">
        <v>37944</v>
      </c>
      <c r="B3501">
        <v>19.14</v>
      </c>
      <c r="C3501">
        <v>19.510000000000002</v>
      </c>
      <c r="D3501">
        <v>18.649999999999999</v>
      </c>
      <c r="E3501">
        <v>18.8</v>
      </c>
    </row>
    <row r="3502" spans="1:5" x14ac:dyDescent="0.25">
      <c r="A3502" s="7">
        <v>37945</v>
      </c>
      <c r="B3502">
        <v>19.09</v>
      </c>
      <c r="C3502">
        <v>19.61</v>
      </c>
      <c r="D3502">
        <v>18.46</v>
      </c>
      <c r="E3502">
        <v>19.48</v>
      </c>
    </row>
    <row r="3503" spans="1:5" x14ac:dyDescent="0.25">
      <c r="A3503" s="7">
        <v>37946</v>
      </c>
      <c r="B3503">
        <v>19.079999999999998</v>
      </c>
      <c r="C3503">
        <v>19.399999999999999</v>
      </c>
      <c r="D3503">
        <v>18.82</v>
      </c>
      <c r="E3503">
        <v>18.98</v>
      </c>
    </row>
    <row r="3504" spans="1:5" x14ac:dyDescent="0.25">
      <c r="A3504" s="7">
        <v>37949</v>
      </c>
      <c r="B3504">
        <v>18.91</v>
      </c>
      <c r="C3504">
        <v>18.98</v>
      </c>
      <c r="D3504">
        <v>17.190000000000001</v>
      </c>
      <c r="E3504">
        <v>17.440000000000001</v>
      </c>
    </row>
    <row r="3505" spans="1:5" x14ac:dyDescent="0.25">
      <c r="A3505" s="7">
        <v>37950</v>
      </c>
      <c r="B3505">
        <v>17.399999999999999</v>
      </c>
      <c r="C3505">
        <v>17.87</v>
      </c>
      <c r="D3505">
        <v>16.399999999999999</v>
      </c>
      <c r="E3505">
        <v>16.71</v>
      </c>
    </row>
    <row r="3506" spans="1:5" x14ac:dyDescent="0.25">
      <c r="A3506" s="7">
        <v>37951</v>
      </c>
      <c r="B3506">
        <v>16.11</v>
      </c>
      <c r="C3506">
        <v>17.260000000000002</v>
      </c>
      <c r="D3506">
        <v>16.02</v>
      </c>
      <c r="E3506">
        <v>16.23</v>
      </c>
    </row>
    <row r="3507" spans="1:5" x14ac:dyDescent="0.25">
      <c r="A3507" s="7">
        <v>37953</v>
      </c>
      <c r="B3507">
        <v>16.510000000000002</v>
      </c>
      <c r="C3507">
        <v>16.62</v>
      </c>
      <c r="D3507">
        <v>16.16</v>
      </c>
      <c r="E3507">
        <v>16.32</v>
      </c>
    </row>
    <row r="3508" spans="1:5" x14ac:dyDescent="0.25">
      <c r="A3508" s="7">
        <v>37956</v>
      </c>
      <c r="B3508">
        <v>16.739999999999998</v>
      </c>
      <c r="C3508">
        <v>17.03</v>
      </c>
      <c r="D3508">
        <v>16.170000000000002</v>
      </c>
      <c r="E3508">
        <v>16.77</v>
      </c>
    </row>
    <row r="3509" spans="1:5" x14ac:dyDescent="0.25">
      <c r="A3509" s="7">
        <v>37957</v>
      </c>
      <c r="B3509">
        <v>16.89</v>
      </c>
      <c r="C3509">
        <v>16.89</v>
      </c>
      <c r="D3509">
        <v>16.170000000000002</v>
      </c>
      <c r="E3509">
        <v>16.27</v>
      </c>
    </row>
    <row r="3510" spans="1:5" x14ac:dyDescent="0.25">
      <c r="A3510" s="7">
        <v>37958</v>
      </c>
      <c r="B3510">
        <v>16.079999999999998</v>
      </c>
      <c r="C3510">
        <v>16.68</v>
      </c>
      <c r="D3510">
        <v>15.77</v>
      </c>
      <c r="E3510">
        <v>16.63</v>
      </c>
    </row>
    <row r="3511" spans="1:5" x14ac:dyDescent="0.25">
      <c r="A3511" s="7">
        <v>37959</v>
      </c>
      <c r="B3511">
        <v>16.48</v>
      </c>
      <c r="C3511">
        <v>16.829999999999998</v>
      </c>
      <c r="D3511">
        <v>16.29</v>
      </c>
      <c r="E3511">
        <v>16.3</v>
      </c>
    </row>
    <row r="3512" spans="1:5" x14ac:dyDescent="0.25">
      <c r="A3512" s="7">
        <v>37960</v>
      </c>
      <c r="B3512">
        <v>16.760000000000002</v>
      </c>
      <c r="C3512">
        <v>17.32</v>
      </c>
      <c r="D3512">
        <v>16.5</v>
      </c>
      <c r="E3512">
        <v>17.09</v>
      </c>
    </row>
    <row r="3513" spans="1:5" x14ac:dyDescent="0.25">
      <c r="A3513" s="7">
        <v>37963</v>
      </c>
      <c r="B3513">
        <v>17.55</v>
      </c>
      <c r="C3513">
        <v>17.59</v>
      </c>
      <c r="D3513">
        <v>16.52</v>
      </c>
      <c r="E3513">
        <v>16.54</v>
      </c>
    </row>
    <row r="3514" spans="1:5" x14ac:dyDescent="0.25">
      <c r="A3514" s="7">
        <v>37964</v>
      </c>
      <c r="B3514">
        <v>16.63</v>
      </c>
      <c r="C3514">
        <v>17.8</v>
      </c>
      <c r="D3514">
        <v>16.559999999999999</v>
      </c>
      <c r="E3514">
        <v>17.63</v>
      </c>
    </row>
    <row r="3515" spans="1:5" x14ac:dyDescent="0.25">
      <c r="A3515" s="7">
        <v>37965</v>
      </c>
      <c r="B3515">
        <v>17.66</v>
      </c>
      <c r="C3515">
        <v>18.27</v>
      </c>
      <c r="D3515">
        <v>17.579999999999998</v>
      </c>
      <c r="E3515">
        <v>17.87</v>
      </c>
    </row>
    <row r="3516" spans="1:5" x14ac:dyDescent="0.25">
      <c r="A3516" s="7">
        <v>37966</v>
      </c>
      <c r="B3516">
        <v>17.95</v>
      </c>
      <c r="C3516">
        <v>17.95</v>
      </c>
      <c r="D3516">
        <v>16.510000000000002</v>
      </c>
      <c r="E3516">
        <v>16.73</v>
      </c>
    </row>
    <row r="3517" spans="1:5" x14ac:dyDescent="0.25">
      <c r="A3517" s="7">
        <v>37967</v>
      </c>
      <c r="B3517">
        <v>16.190000000000001</v>
      </c>
      <c r="C3517">
        <v>16.98</v>
      </c>
      <c r="D3517">
        <v>16.09</v>
      </c>
      <c r="E3517">
        <v>16.41</v>
      </c>
    </row>
    <row r="3518" spans="1:5" x14ac:dyDescent="0.25">
      <c r="A3518" s="7">
        <v>37970</v>
      </c>
      <c r="B3518">
        <v>15.8</v>
      </c>
      <c r="C3518">
        <v>17.420000000000002</v>
      </c>
      <c r="D3518">
        <v>15.79</v>
      </c>
      <c r="E3518">
        <v>17.23</v>
      </c>
    </row>
    <row r="3519" spans="1:5" x14ac:dyDescent="0.25">
      <c r="A3519" s="7">
        <v>37971</v>
      </c>
      <c r="B3519">
        <v>17.27</v>
      </c>
      <c r="C3519">
        <v>17.45</v>
      </c>
      <c r="D3519">
        <v>15.9</v>
      </c>
      <c r="E3519">
        <v>15.93</v>
      </c>
    </row>
    <row r="3520" spans="1:5" x14ac:dyDescent="0.25">
      <c r="A3520" s="7">
        <v>37972</v>
      </c>
      <c r="B3520">
        <v>16.12</v>
      </c>
      <c r="C3520">
        <v>16.27</v>
      </c>
      <c r="D3520">
        <v>15.52</v>
      </c>
      <c r="E3520">
        <v>15.58</v>
      </c>
    </row>
    <row r="3521" spans="1:5" x14ac:dyDescent="0.25">
      <c r="A3521" s="7">
        <v>37973</v>
      </c>
      <c r="B3521">
        <v>15.59</v>
      </c>
      <c r="C3521">
        <v>16.190000000000001</v>
      </c>
      <c r="D3521">
        <v>14.66</v>
      </c>
      <c r="E3521">
        <v>16.16</v>
      </c>
    </row>
    <row r="3522" spans="1:5" x14ac:dyDescent="0.25">
      <c r="A3522" s="7">
        <v>37974</v>
      </c>
      <c r="B3522">
        <v>16.66</v>
      </c>
      <c r="C3522">
        <v>16.809999999999999</v>
      </c>
      <c r="D3522">
        <v>15.71</v>
      </c>
      <c r="E3522">
        <v>16.420000000000002</v>
      </c>
    </row>
    <row r="3523" spans="1:5" x14ac:dyDescent="0.25">
      <c r="A3523" s="7">
        <v>37977</v>
      </c>
      <c r="B3523">
        <v>17.059999999999999</v>
      </c>
      <c r="C3523">
        <v>17.309999999999999</v>
      </c>
      <c r="D3523">
        <v>16.61</v>
      </c>
      <c r="E3523">
        <v>16.940000000000001</v>
      </c>
    </row>
    <row r="3524" spans="1:5" x14ac:dyDescent="0.25">
      <c r="A3524" s="7">
        <v>37978</v>
      </c>
      <c r="B3524">
        <v>17.32</v>
      </c>
      <c r="C3524">
        <v>17.399999999999999</v>
      </c>
      <c r="D3524">
        <v>16.29</v>
      </c>
      <c r="E3524">
        <v>16.489999999999998</v>
      </c>
    </row>
    <row r="3525" spans="1:5" x14ac:dyDescent="0.25">
      <c r="A3525" s="7">
        <v>37979</v>
      </c>
      <c r="B3525">
        <v>16.649999999999999</v>
      </c>
      <c r="C3525">
        <v>16.77</v>
      </c>
      <c r="D3525">
        <v>16.239999999999998</v>
      </c>
      <c r="E3525">
        <v>16.66</v>
      </c>
    </row>
    <row r="3526" spans="1:5" x14ac:dyDescent="0.25">
      <c r="A3526" s="7">
        <v>37981</v>
      </c>
      <c r="B3526">
        <v>16.760000000000002</v>
      </c>
      <c r="C3526">
        <v>17.489999999999998</v>
      </c>
      <c r="D3526">
        <v>16.63</v>
      </c>
      <c r="E3526">
        <v>17.45</v>
      </c>
    </row>
    <row r="3527" spans="1:5" x14ac:dyDescent="0.25">
      <c r="A3527" s="7">
        <v>37984</v>
      </c>
      <c r="B3527">
        <v>17.809999999999999</v>
      </c>
      <c r="C3527">
        <v>17.86</v>
      </c>
      <c r="D3527">
        <v>17.07</v>
      </c>
      <c r="E3527">
        <v>17.09</v>
      </c>
    </row>
    <row r="3528" spans="1:5" x14ac:dyDescent="0.25">
      <c r="A3528" s="7">
        <v>37985</v>
      </c>
      <c r="B3528">
        <v>17.32</v>
      </c>
      <c r="C3528">
        <v>17.97</v>
      </c>
      <c r="D3528">
        <v>17.2</v>
      </c>
      <c r="E3528">
        <v>17.68</v>
      </c>
    </row>
    <row r="3529" spans="1:5" x14ac:dyDescent="0.25">
      <c r="A3529" s="7">
        <v>37986</v>
      </c>
      <c r="B3529">
        <v>17.489999999999998</v>
      </c>
      <c r="C3529">
        <v>18.86</v>
      </c>
      <c r="D3529">
        <v>17.41</v>
      </c>
      <c r="E3529">
        <v>18.309999999999999</v>
      </c>
    </row>
    <row r="3530" spans="1:5" x14ac:dyDescent="0.25">
      <c r="A3530" s="7">
        <v>37988</v>
      </c>
      <c r="B3530">
        <v>17.96</v>
      </c>
      <c r="C3530">
        <v>18.68</v>
      </c>
      <c r="D3530">
        <v>17.54</v>
      </c>
      <c r="E3530">
        <v>18.22</v>
      </c>
    </row>
    <row r="3531" spans="1:5" x14ac:dyDescent="0.25">
      <c r="A3531" s="7">
        <v>37991</v>
      </c>
      <c r="B3531">
        <v>18.45</v>
      </c>
      <c r="C3531">
        <v>18.489999999999998</v>
      </c>
      <c r="D3531">
        <v>17.440000000000001</v>
      </c>
      <c r="E3531">
        <v>17.489999999999998</v>
      </c>
    </row>
    <row r="3532" spans="1:5" x14ac:dyDescent="0.25">
      <c r="A3532" s="7">
        <v>37992</v>
      </c>
      <c r="B3532">
        <v>17.66</v>
      </c>
      <c r="C3532">
        <v>17.670000000000002</v>
      </c>
      <c r="D3532">
        <v>16.190000000000001</v>
      </c>
      <c r="E3532">
        <v>16.73</v>
      </c>
    </row>
    <row r="3533" spans="1:5" x14ac:dyDescent="0.25">
      <c r="A3533" s="7">
        <v>37993</v>
      </c>
      <c r="B3533">
        <v>16.72</v>
      </c>
      <c r="C3533">
        <v>16.75</v>
      </c>
      <c r="D3533">
        <v>15.5</v>
      </c>
      <c r="E3533">
        <v>15.5</v>
      </c>
    </row>
    <row r="3534" spans="1:5" x14ac:dyDescent="0.25">
      <c r="A3534" s="7">
        <v>37994</v>
      </c>
      <c r="B3534">
        <v>15.42</v>
      </c>
      <c r="C3534">
        <v>15.68</v>
      </c>
      <c r="D3534">
        <v>15.32</v>
      </c>
      <c r="E3534">
        <v>15.61</v>
      </c>
    </row>
    <row r="3535" spans="1:5" x14ac:dyDescent="0.25">
      <c r="A3535" s="7">
        <v>37995</v>
      </c>
      <c r="B3535">
        <v>16.149999999999999</v>
      </c>
      <c r="C3535">
        <v>16.88</v>
      </c>
      <c r="D3535">
        <v>15.57</v>
      </c>
      <c r="E3535">
        <v>16.75</v>
      </c>
    </row>
    <row r="3536" spans="1:5" x14ac:dyDescent="0.25">
      <c r="A3536" s="7">
        <v>37998</v>
      </c>
      <c r="B3536">
        <v>17.32</v>
      </c>
      <c r="C3536">
        <v>17.46</v>
      </c>
      <c r="D3536">
        <v>16.79</v>
      </c>
      <c r="E3536">
        <v>16.82</v>
      </c>
    </row>
    <row r="3537" spans="1:5" x14ac:dyDescent="0.25">
      <c r="A3537" s="7">
        <v>37999</v>
      </c>
      <c r="B3537">
        <v>16.600000000000001</v>
      </c>
      <c r="C3537">
        <v>18.329999999999998</v>
      </c>
      <c r="D3537">
        <v>16.53</v>
      </c>
      <c r="E3537">
        <v>18.04</v>
      </c>
    </row>
    <row r="3538" spans="1:5" x14ac:dyDescent="0.25">
      <c r="A3538" s="7">
        <v>38000</v>
      </c>
      <c r="B3538">
        <v>17.29</v>
      </c>
      <c r="C3538">
        <v>17.3</v>
      </c>
      <c r="D3538">
        <v>16.399999999999999</v>
      </c>
      <c r="E3538">
        <v>16.75</v>
      </c>
    </row>
    <row r="3539" spans="1:5" x14ac:dyDescent="0.25">
      <c r="A3539" s="7">
        <v>38001</v>
      </c>
      <c r="B3539">
        <v>17.07</v>
      </c>
      <c r="C3539">
        <v>17.309999999999999</v>
      </c>
      <c r="D3539">
        <v>15.49</v>
      </c>
      <c r="E3539">
        <v>15.56</v>
      </c>
    </row>
    <row r="3540" spans="1:5" x14ac:dyDescent="0.25">
      <c r="A3540" s="7">
        <v>38002</v>
      </c>
      <c r="B3540">
        <v>15.4</v>
      </c>
      <c r="C3540">
        <v>15.44</v>
      </c>
      <c r="D3540">
        <v>14.9</v>
      </c>
      <c r="E3540">
        <v>15</v>
      </c>
    </row>
    <row r="3541" spans="1:5" x14ac:dyDescent="0.25">
      <c r="A3541" s="7">
        <v>38006</v>
      </c>
      <c r="B3541">
        <v>15.77</v>
      </c>
      <c r="C3541">
        <v>16.13</v>
      </c>
      <c r="D3541">
        <v>15.09</v>
      </c>
      <c r="E3541">
        <v>15.21</v>
      </c>
    </row>
    <row r="3542" spans="1:5" x14ac:dyDescent="0.25">
      <c r="A3542" s="7">
        <v>38007</v>
      </c>
      <c r="B3542">
        <v>15.63</v>
      </c>
      <c r="C3542">
        <v>15.63</v>
      </c>
      <c r="D3542">
        <v>14.24</v>
      </c>
      <c r="E3542">
        <v>14.34</v>
      </c>
    </row>
    <row r="3543" spans="1:5" x14ac:dyDescent="0.25">
      <c r="A3543" s="7">
        <v>38008</v>
      </c>
      <c r="B3543">
        <v>14.2</v>
      </c>
      <c r="C3543">
        <v>14.87</v>
      </c>
      <c r="D3543">
        <v>14.01</v>
      </c>
      <c r="E3543">
        <v>14.71</v>
      </c>
    </row>
    <row r="3544" spans="1:5" x14ac:dyDescent="0.25">
      <c r="A3544" s="7">
        <v>38009</v>
      </c>
      <c r="B3544">
        <v>14.73</v>
      </c>
      <c r="C3544">
        <v>15.05</v>
      </c>
      <c r="D3544">
        <v>14.56</v>
      </c>
      <c r="E3544">
        <v>14.84</v>
      </c>
    </row>
    <row r="3545" spans="1:5" x14ac:dyDescent="0.25">
      <c r="A3545" s="7">
        <v>38012</v>
      </c>
      <c r="B3545">
        <v>15.78</v>
      </c>
      <c r="C3545">
        <v>15.78</v>
      </c>
      <c r="D3545">
        <v>14.52</v>
      </c>
      <c r="E3545">
        <v>14.55</v>
      </c>
    </row>
    <row r="3546" spans="1:5" x14ac:dyDescent="0.25">
      <c r="A3546" s="7">
        <v>38013</v>
      </c>
      <c r="B3546">
        <v>15.28</v>
      </c>
      <c r="C3546">
        <v>15.44</v>
      </c>
      <c r="D3546">
        <v>14.74</v>
      </c>
      <c r="E3546">
        <v>15.35</v>
      </c>
    </row>
    <row r="3547" spans="1:5" x14ac:dyDescent="0.25">
      <c r="A3547" s="7">
        <v>38014</v>
      </c>
      <c r="B3547">
        <v>15.37</v>
      </c>
      <c r="C3547">
        <v>17.059999999999999</v>
      </c>
      <c r="D3547">
        <v>15.29</v>
      </c>
      <c r="E3547">
        <v>16.78</v>
      </c>
    </row>
    <row r="3548" spans="1:5" x14ac:dyDescent="0.25">
      <c r="A3548" s="7">
        <v>38015</v>
      </c>
      <c r="B3548">
        <v>16.88</v>
      </c>
      <c r="C3548">
        <v>17.66</v>
      </c>
      <c r="D3548">
        <v>16.79</v>
      </c>
      <c r="E3548">
        <v>17.14</v>
      </c>
    </row>
    <row r="3549" spans="1:5" x14ac:dyDescent="0.25">
      <c r="A3549" s="7">
        <v>38016</v>
      </c>
      <c r="B3549">
        <v>16.55</v>
      </c>
      <c r="C3549">
        <v>17.350000000000001</v>
      </c>
      <c r="D3549">
        <v>16.55</v>
      </c>
      <c r="E3549">
        <v>16.63</v>
      </c>
    </row>
    <row r="3550" spans="1:5" x14ac:dyDescent="0.25">
      <c r="A3550" s="7">
        <v>38019</v>
      </c>
      <c r="B3550">
        <v>17.45</v>
      </c>
      <c r="C3550">
        <v>17.559999999999999</v>
      </c>
      <c r="D3550">
        <v>16.670000000000002</v>
      </c>
      <c r="E3550">
        <v>17.11</v>
      </c>
    </row>
    <row r="3551" spans="1:5" x14ac:dyDescent="0.25">
      <c r="A3551" s="7">
        <v>38020</v>
      </c>
      <c r="B3551">
        <v>17.29</v>
      </c>
      <c r="C3551">
        <v>17.78</v>
      </c>
      <c r="D3551">
        <v>17.170000000000002</v>
      </c>
      <c r="E3551">
        <v>17.34</v>
      </c>
    </row>
    <row r="3552" spans="1:5" x14ac:dyDescent="0.25">
      <c r="A3552" s="7">
        <v>38021</v>
      </c>
      <c r="B3552">
        <v>17.84</v>
      </c>
      <c r="C3552">
        <v>18.059999999999999</v>
      </c>
      <c r="D3552">
        <v>17.46</v>
      </c>
      <c r="E3552">
        <v>17.87</v>
      </c>
    </row>
    <row r="3553" spans="1:5" x14ac:dyDescent="0.25">
      <c r="A3553" s="7">
        <v>38022</v>
      </c>
      <c r="B3553">
        <v>17.91</v>
      </c>
      <c r="C3553">
        <v>17.989999999999998</v>
      </c>
      <c r="D3553">
        <v>17.600000000000001</v>
      </c>
      <c r="E3553">
        <v>17.71</v>
      </c>
    </row>
    <row r="3554" spans="1:5" x14ac:dyDescent="0.25">
      <c r="A3554" s="7">
        <v>38023</v>
      </c>
      <c r="B3554">
        <v>17.71</v>
      </c>
      <c r="C3554">
        <v>17.71</v>
      </c>
      <c r="D3554">
        <v>15.94</v>
      </c>
      <c r="E3554">
        <v>16</v>
      </c>
    </row>
    <row r="3555" spans="1:5" x14ac:dyDescent="0.25">
      <c r="A3555" s="7">
        <v>38026</v>
      </c>
      <c r="B3555">
        <v>16.54</v>
      </c>
      <c r="C3555">
        <v>16.82</v>
      </c>
      <c r="D3555">
        <v>16.12</v>
      </c>
      <c r="E3555">
        <v>16.39</v>
      </c>
    </row>
    <row r="3556" spans="1:5" x14ac:dyDescent="0.25">
      <c r="A3556" s="7">
        <v>38027</v>
      </c>
      <c r="B3556">
        <v>16.41</v>
      </c>
      <c r="C3556">
        <v>16.760000000000002</v>
      </c>
      <c r="D3556">
        <v>15.84</v>
      </c>
      <c r="E3556">
        <v>15.94</v>
      </c>
    </row>
    <row r="3557" spans="1:5" x14ac:dyDescent="0.25">
      <c r="A3557" s="7">
        <v>38028</v>
      </c>
      <c r="B3557">
        <v>15.9</v>
      </c>
      <c r="C3557">
        <v>16.16</v>
      </c>
      <c r="D3557">
        <v>15.26</v>
      </c>
      <c r="E3557">
        <v>15.39</v>
      </c>
    </row>
    <row r="3558" spans="1:5" x14ac:dyDescent="0.25">
      <c r="A3558" s="7">
        <v>38029</v>
      </c>
      <c r="B3558">
        <v>15.36</v>
      </c>
      <c r="C3558">
        <v>15.72</v>
      </c>
      <c r="D3558">
        <v>15.23</v>
      </c>
      <c r="E3558">
        <v>15.31</v>
      </c>
    </row>
    <row r="3559" spans="1:5" x14ac:dyDescent="0.25">
      <c r="A3559" s="7">
        <v>38030</v>
      </c>
      <c r="B3559">
        <v>15.12</v>
      </c>
      <c r="C3559">
        <v>16.03</v>
      </c>
      <c r="D3559">
        <v>14.86</v>
      </c>
      <c r="E3559">
        <v>15.58</v>
      </c>
    </row>
    <row r="3560" spans="1:5" x14ac:dyDescent="0.25">
      <c r="A3560" s="7">
        <v>38034</v>
      </c>
      <c r="B3560">
        <v>15.63</v>
      </c>
      <c r="C3560">
        <v>15.96</v>
      </c>
      <c r="D3560">
        <v>15.32</v>
      </c>
      <c r="E3560">
        <v>15.4</v>
      </c>
    </row>
    <row r="3561" spans="1:5" x14ac:dyDescent="0.25">
      <c r="A3561" s="7">
        <v>38035</v>
      </c>
      <c r="B3561">
        <v>15.51</v>
      </c>
      <c r="C3561">
        <v>15.76</v>
      </c>
      <c r="D3561">
        <v>15.3</v>
      </c>
      <c r="E3561">
        <v>15.59</v>
      </c>
    </row>
    <row r="3562" spans="1:5" x14ac:dyDescent="0.25">
      <c r="A3562" s="7">
        <v>38036</v>
      </c>
      <c r="B3562">
        <v>15.33</v>
      </c>
      <c r="C3562">
        <v>15.97</v>
      </c>
      <c r="D3562">
        <v>15.2</v>
      </c>
      <c r="E3562">
        <v>15.8</v>
      </c>
    </row>
    <row r="3563" spans="1:5" x14ac:dyDescent="0.25">
      <c r="A3563" s="7">
        <v>38037</v>
      </c>
      <c r="B3563">
        <v>15.85</v>
      </c>
      <c r="C3563">
        <v>16.55</v>
      </c>
      <c r="D3563">
        <v>15.82</v>
      </c>
      <c r="E3563">
        <v>16.04</v>
      </c>
    </row>
    <row r="3564" spans="1:5" x14ac:dyDescent="0.25">
      <c r="A3564" s="7">
        <v>38040</v>
      </c>
      <c r="B3564">
        <v>16.5</v>
      </c>
      <c r="C3564">
        <v>16.78</v>
      </c>
      <c r="D3564">
        <v>16.25</v>
      </c>
      <c r="E3564">
        <v>16.29</v>
      </c>
    </row>
    <row r="3565" spans="1:5" x14ac:dyDescent="0.25">
      <c r="A3565" s="7">
        <v>38041</v>
      </c>
      <c r="B3565">
        <v>16.38</v>
      </c>
      <c r="C3565">
        <v>16.760000000000002</v>
      </c>
      <c r="D3565">
        <v>15.77</v>
      </c>
      <c r="E3565">
        <v>15.9</v>
      </c>
    </row>
    <row r="3566" spans="1:5" x14ac:dyDescent="0.25">
      <c r="A3566" s="7">
        <v>38042</v>
      </c>
      <c r="B3566">
        <v>15.58</v>
      </c>
      <c r="C3566">
        <v>16.05</v>
      </c>
      <c r="D3566">
        <v>14.93</v>
      </c>
      <c r="E3566">
        <v>14.93</v>
      </c>
    </row>
    <row r="3567" spans="1:5" x14ac:dyDescent="0.25">
      <c r="A3567" s="7">
        <v>38043</v>
      </c>
      <c r="B3567">
        <v>15.32</v>
      </c>
      <c r="C3567">
        <v>15.33</v>
      </c>
      <c r="D3567">
        <v>14.69</v>
      </c>
      <c r="E3567">
        <v>14.83</v>
      </c>
    </row>
    <row r="3568" spans="1:5" x14ac:dyDescent="0.25">
      <c r="A3568" s="7">
        <v>38044</v>
      </c>
      <c r="B3568">
        <v>13.8</v>
      </c>
      <c r="C3568">
        <v>14.77</v>
      </c>
      <c r="D3568">
        <v>13.8</v>
      </c>
      <c r="E3568">
        <v>14.55</v>
      </c>
    </row>
    <row r="3569" spans="1:5" x14ac:dyDescent="0.25">
      <c r="A3569" s="7">
        <v>38047</v>
      </c>
      <c r="B3569">
        <v>14.91</v>
      </c>
      <c r="C3569">
        <v>15.05</v>
      </c>
      <c r="D3569">
        <v>14.4</v>
      </c>
      <c r="E3569">
        <v>14.44</v>
      </c>
    </row>
    <row r="3570" spans="1:5" x14ac:dyDescent="0.25">
      <c r="A3570" s="7">
        <v>38048</v>
      </c>
      <c r="B3570">
        <v>14.59</v>
      </c>
      <c r="C3570">
        <v>14.89</v>
      </c>
      <c r="D3570">
        <v>14.18</v>
      </c>
      <c r="E3570">
        <v>14.86</v>
      </c>
    </row>
    <row r="3571" spans="1:5" x14ac:dyDescent="0.25">
      <c r="A3571" s="7">
        <v>38049</v>
      </c>
      <c r="B3571">
        <v>14.73</v>
      </c>
      <c r="C3571">
        <v>15.27</v>
      </c>
      <c r="D3571">
        <v>14.47</v>
      </c>
      <c r="E3571">
        <v>14.55</v>
      </c>
    </row>
    <row r="3572" spans="1:5" x14ac:dyDescent="0.25">
      <c r="A3572" s="7">
        <v>38050</v>
      </c>
      <c r="B3572">
        <v>14.45</v>
      </c>
      <c r="C3572">
        <v>14.5</v>
      </c>
      <c r="D3572">
        <v>14.19</v>
      </c>
      <c r="E3572">
        <v>14.4</v>
      </c>
    </row>
    <row r="3573" spans="1:5" x14ac:dyDescent="0.25">
      <c r="A3573" s="7">
        <v>38051</v>
      </c>
      <c r="B3573">
        <v>14.81</v>
      </c>
      <c r="C3573">
        <v>14.82</v>
      </c>
      <c r="D3573">
        <v>13.83</v>
      </c>
      <c r="E3573">
        <v>14.48</v>
      </c>
    </row>
    <row r="3574" spans="1:5" x14ac:dyDescent="0.25">
      <c r="A3574" s="7">
        <v>38054</v>
      </c>
      <c r="B3574">
        <v>14.83</v>
      </c>
      <c r="C3574">
        <v>15.83</v>
      </c>
      <c r="D3574">
        <v>14.54</v>
      </c>
      <c r="E3574">
        <v>15.79</v>
      </c>
    </row>
    <row r="3575" spans="1:5" x14ac:dyDescent="0.25">
      <c r="A3575" s="7">
        <v>38055</v>
      </c>
      <c r="B3575">
        <v>15.57</v>
      </c>
      <c r="C3575">
        <v>16.739999999999998</v>
      </c>
      <c r="D3575">
        <v>15.56</v>
      </c>
      <c r="E3575">
        <v>16.600000000000001</v>
      </c>
    </row>
    <row r="3576" spans="1:5" x14ac:dyDescent="0.25">
      <c r="A3576" s="7">
        <v>38056</v>
      </c>
      <c r="B3576">
        <v>16.12</v>
      </c>
      <c r="C3576">
        <v>18.7</v>
      </c>
      <c r="D3576">
        <v>16.11</v>
      </c>
      <c r="E3576">
        <v>18.670000000000002</v>
      </c>
    </row>
    <row r="3577" spans="1:5" x14ac:dyDescent="0.25">
      <c r="A3577" s="7">
        <v>38057</v>
      </c>
      <c r="B3577">
        <v>18.809999999999999</v>
      </c>
      <c r="C3577">
        <v>20.69</v>
      </c>
      <c r="D3577">
        <v>17.63</v>
      </c>
      <c r="E3577">
        <v>20.67</v>
      </c>
    </row>
    <row r="3578" spans="1:5" x14ac:dyDescent="0.25">
      <c r="A3578" s="7">
        <v>38058</v>
      </c>
      <c r="B3578">
        <v>19.940000000000001</v>
      </c>
      <c r="C3578">
        <v>20.079999999999998</v>
      </c>
      <c r="D3578">
        <v>18.059999999999999</v>
      </c>
      <c r="E3578">
        <v>18.3</v>
      </c>
    </row>
    <row r="3579" spans="1:5" x14ac:dyDescent="0.25">
      <c r="A3579" s="7">
        <v>38061</v>
      </c>
      <c r="B3579">
        <v>18.98</v>
      </c>
      <c r="C3579">
        <v>21.39</v>
      </c>
      <c r="D3579">
        <v>18.86</v>
      </c>
      <c r="E3579">
        <v>21.13</v>
      </c>
    </row>
    <row r="3580" spans="1:5" x14ac:dyDescent="0.25">
      <c r="A3580" s="7">
        <v>38062</v>
      </c>
      <c r="B3580">
        <v>20.27</v>
      </c>
      <c r="C3580">
        <v>20.94</v>
      </c>
      <c r="D3580">
        <v>19.86</v>
      </c>
      <c r="E3580">
        <v>20.34</v>
      </c>
    </row>
    <row r="3581" spans="1:5" x14ac:dyDescent="0.25">
      <c r="A3581" s="7">
        <v>38063</v>
      </c>
      <c r="B3581">
        <v>19.54</v>
      </c>
      <c r="C3581">
        <v>19.55</v>
      </c>
      <c r="D3581">
        <v>17.98</v>
      </c>
      <c r="E3581">
        <v>18.11</v>
      </c>
    </row>
    <row r="3582" spans="1:5" x14ac:dyDescent="0.25">
      <c r="A3582" s="7">
        <v>38064</v>
      </c>
      <c r="B3582">
        <v>18.38</v>
      </c>
      <c r="C3582">
        <v>19.23</v>
      </c>
      <c r="D3582">
        <v>18.350000000000001</v>
      </c>
      <c r="E3582">
        <v>18.53</v>
      </c>
    </row>
    <row r="3583" spans="1:5" x14ac:dyDescent="0.25">
      <c r="A3583" s="7">
        <v>38065</v>
      </c>
      <c r="B3583">
        <v>17.98</v>
      </c>
      <c r="C3583">
        <v>19.25</v>
      </c>
      <c r="D3583">
        <v>17.89</v>
      </c>
      <c r="E3583">
        <v>19.149999999999999</v>
      </c>
    </row>
    <row r="3584" spans="1:5" x14ac:dyDescent="0.25">
      <c r="A3584" s="7">
        <v>38068</v>
      </c>
      <c r="B3584">
        <v>20.61</v>
      </c>
      <c r="C3584">
        <v>22.67</v>
      </c>
      <c r="D3584">
        <v>20.61</v>
      </c>
      <c r="E3584">
        <v>21.58</v>
      </c>
    </row>
    <row r="3585" spans="1:5" x14ac:dyDescent="0.25">
      <c r="A3585" s="7">
        <v>38069</v>
      </c>
      <c r="B3585">
        <v>21.06</v>
      </c>
      <c r="C3585">
        <v>21.33</v>
      </c>
      <c r="D3585">
        <v>20.010000000000002</v>
      </c>
      <c r="E3585">
        <v>20.67</v>
      </c>
    </row>
    <row r="3586" spans="1:5" x14ac:dyDescent="0.25">
      <c r="A3586" s="7">
        <v>38070</v>
      </c>
      <c r="B3586">
        <v>20.239999999999998</v>
      </c>
      <c r="C3586">
        <v>20.83</v>
      </c>
      <c r="D3586">
        <v>19.45</v>
      </c>
      <c r="E3586">
        <v>19.809999999999999</v>
      </c>
    </row>
    <row r="3587" spans="1:5" x14ac:dyDescent="0.25">
      <c r="A3587" s="7">
        <v>38071</v>
      </c>
      <c r="B3587">
        <v>19.579999999999998</v>
      </c>
      <c r="C3587">
        <v>19.579999999999998</v>
      </c>
      <c r="D3587">
        <v>17.61</v>
      </c>
      <c r="E3587">
        <v>17.88</v>
      </c>
    </row>
    <row r="3588" spans="1:5" x14ac:dyDescent="0.25">
      <c r="A3588" s="7">
        <v>38072</v>
      </c>
      <c r="B3588">
        <v>18.190000000000001</v>
      </c>
      <c r="C3588">
        <v>18.23</v>
      </c>
      <c r="D3588">
        <v>16.670000000000002</v>
      </c>
      <c r="E3588">
        <v>17.329999999999998</v>
      </c>
    </row>
    <row r="3589" spans="1:5" x14ac:dyDescent="0.25">
      <c r="A3589" s="7">
        <v>38075</v>
      </c>
      <c r="B3589">
        <v>17.11</v>
      </c>
      <c r="C3589">
        <v>17.170000000000002</v>
      </c>
      <c r="D3589">
        <v>16.29</v>
      </c>
      <c r="E3589">
        <v>16.5</v>
      </c>
    </row>
    <row r="3590" spans="1:5" x14ac:dyDescent="0.25">
      <c r="A3590" s="7">
        <v>38076</v>
      </c>
      <c r="B3590">
        <v>16.68</v>
      </c>
      <c r="C3590">
        <v>16.8</v>
      </c>
      <c r="D3590">
        <v>16.13</v>
      </c>
      <c r="E3590">
        <v>16.28</v>
      </c>
    </row>
    <row r="3591" spans="1:5" x14ac:dyDescent="0.25">
      <c r="A3591" s="7">
        <v>38077</v>
      </c>
      <c r="B3591">
        <v>16.329999999999998</v>
      </c>
      <c r="C3591">
        <v>16.96</v>
      </c>
      <c r="D3591">
        <v>16.23</v>
      </c>
      <c r="E3591">
        <v>16.739999999999998</v>
      </c>
    </row>
    <row r="3592" spans="1:5" x14ac:dyDescent="0.25">
      <c r="A3592" s="7">
        <v>38078</v>
      </c>
      <c r="B3592">
        <v>16.760000000000002</v>
      </c>
      <c r="C3592">
        <v>17.25</v>
      </c>
      <c r="D3592">
        <v>16.649999999999999</v>
      </c>
      <c r="E3592">
        <v>16.649999999999999</v>
      </c>
    </row>
    <row r="3593" spans="1:5" x14ac:dyDescent="0.25">
      <c r="A3593" s="7">
        <v>38079</v>
      </c>
      <c r="B3593">
        <v>15.21</v>
      </c>
      <c r="C3593">
        <v>16.55</v>
      </c>
      <c r="D3593">
        <v>15.21</v>
      </c>
      <c r="E3593">
        <v>15.64</v>
      </c>
    </row>
    <row r="3594" spans="1:5" x14ac:dyDescent="0.25">
      <c r="A3594" s="7">
        <v>38082</v>
      </c>
      <c r="B3594">
        <v>16.170000000000002</v>
      </c>
      <c r="C3594">
        <v>16.64</v>
      </c>
      <c r="D3594">
        <v>14.81</v>
      </c>
      <c r="E3594">
        <v>14.97</v>
      </c>
    </row>
    <row r="3595" spans="1:5" x14ac:dyDescent="0.25">
      <c r="A3595" s="7">
        <v>38083</v>
      </c>
      <c r="B3595">
        <v>15.35</v>
      </c>
      <c r="C3595">
        <v>15.53</v>
      </c>
      <c r="D3595">
        <v>15.07</v>
      </c>
      <c r="E3595">
        <v>15.32</v>
      </c>
    </row>
    <row r="3596" spans="1:5" x14ac:dyDescent="0.25">
      <c r="A3596" s="7">
        <v>38084</v>
      </c>
      <c r="B3596">
        <v>15.41</v>
      </c>
      <c r="C3596">
        <v>16.36</v>
      </c>
      <c r="D3596">
        <v>15.34</v>
      </c>
      <c r="E3596">
        <v>15.76</v>
      </c>
    </row>
    <row r="3597" spans="1:5" x14ac:dyDescent="0.25">
      <c r="A3597" s="7">
        <v>38085</v>
      </c>
      <c r="B3597">
        <v>14.96</v>
      </c>
      <c r="C3597">
        <v>16.82</v>
      </c>
      <c r="D3597">
        <v>14.96</v>
      </c>
      <c r="E3597">
        <v>16.260000000000002</v>
      </c>
    </row>
    <row r="3598" spans="1:5" x14ac:dyDescent="0.25">
      <c r="A3598" s="7">
        <v>38089</v>
      </c>
      <c r="B3598">
        <v>15.71</v>
      </c>
      <c r="C3598">
        <v>16.12</v>
      </c>
      <c r="D3598">
        <v>15</v>
      </c>
      <c r="E3598">
        <v>15.28</v>
      </c>
    </row>
    <row r="3599" spans="1:5" x14ac:dyDescent="0.25">
      <c r="A3599" s="7">
        <v>38090</v>
      </c>
      <c r="B3599">
        <v>15.29</v>
      </c>
      <c r="C3599">
        <v>17.98</v>
      </c>
      <c r="D3599">
        <v>15.29</v>
      </c>
      <c r="E3599">
        <v>17.260000000000002</v>
      </c>
    </row>
    <row r="3600" spans="1:5" x14ac:dyDescent="0.25">
      <c r="A3600" s="7">
        <v>38091</v>
      </c>
      <c r="B3600">
        <v>17.29</v>
      </c>
      <c r="C3600">
        <v>17.71</v>
      </c>
      <c r="D3600">
        <v>15.6</v>
      </c>
      <c r="E3600">
        <v>15.62</v>
      </c>
    </row>
    <row r="3601" spans="1:5" x14ac:dyDescent="0.25">
      <c r="A3601" s="7">
        <v>38092</v>
      </c>
      <c r="B3601">
        <v>16.02</v>
      </c>
      <c r="C3601">
        <v>16.78</v>
      </c>
      <c r="D3601">
        <v>15.22</v>
      </c>
      <c r="E3601">
        <v>15.74</v>
      </c>
    </row>
    <row r="3602" spans="1:5" x14ac:dyDescent="0.25">
      <c r="A3602" s="7">
        <v>38093</v>
      </c>
      <c r="B3602">
        <v>15.59</v>
      </c>
      <c r="C3602">
        <v>15.69</v>
      </c>
      <c r="D3602">
        <v>14.77</v>
      </c>
      <c r="E3602">
        <v>14.94</v>
      </c>
    </row>
    <row r="3603" spans="1:5" x14ac:dyDescent="0.25">
      <c r="A3603" s="7">
        <v>38096</v>
      </c>
      <c r="B3603">
        <v>15.73</v>
      </c>
      <c r="C3603">
        <v>16.079999999999998</v>
      </c>
      <c r="D3603">
        <v>15.33</v>
      </c>
      <c r="E3603">
        <v>15.42</v>
      </c>
    </row>
    <row r="3604" spans="1:5" x14ac:dyDescent="0.25">
      <c r="A3604" s="7">
        <v>38097</v>
      </c>
      <c r="B3604">
        <v>15.24</v>
      </c>
      <c r="C3604">
        <v>16.72</v>
      </c>
      <c r="D3604">
        <v>14.79</v>
      </c>
      <c r="E3604">
        <v>16.670000000000002</v>
      </c>
    </row>
    <row r="3605" spans="1:5" x14ac:dyDescent="0.25">
      <c r="A3605" s="7">
        <v>38098</v>
      </c>
      <c r="B3605">
        <v>16.61</v>
      </c>
      <c r="C3605">
        <v>16.940000000000001</v>
      </c>
      <c r="D3605">
        <v>15.55</v>
      </c>
      <c r="E3605">
        <v>15.6</v>
      </c>
    </row>
    <row r="3606" spans="1:5" x14ac:dyDescent="0.25">
      <c r="A3606" s="7">
        <v>38099</v>
      </c>
      <c r="B3606">
        <v>15.89</v>
      </c>
      <c r="C3606">
        <v>15.98</v>
      </c>
      <c r="D3606">
        <v>13.86</v>
      </c>
      <c r="E3606">
        <v>14.61</v>
      </c>
    </row>
    <row r="3607" spans="1:5" x14ac:dyDescent="0.25">
      <c r="A3607" s="7">
        <v>38100</v>
      </c>
      <c r="B3607">
        <v>12.89</v>
      </c>
      <c r="C3607">
        <v>14.56</v>
      </c>
      <c r="D3607">
        <v>12.89</v>
      </c>
      <c r="E3607">
        <v>14.01</v>
      </c>
    </row>
    <row r="3608" spans="1:5" x14ac:dyDescent="0.25">
      <c r="A3608" s="7">
        <v>38103</v>
      </c>
      <c r="B3608">
        <v>14.75</v>
      </c>
      <c r="C3608">
        <v>15.22</v>
      </c>
      <c r="D3608">
        <v>14.39</v>
      </c>
      <c r="E3608">
        <v>14.77</v>
      </c>
    </row>
    <row r="3609" spans="1:5" x14ac:dyDescent="0.25">
      <c r="A3609" s="7">
        <v>38104</v>
      </c>
      <c r="B3609">
        <v>15.05</v>
      </c>
      <c r="C3609">
        <v>15.17</v>
      </c>
      <c r="D3609">
        <v>14.37</v>
      </c>
      <c r="E3609">
        <v>15.07</v>
      </c>
    </row>
    <row r="3610" spans="1:5" x14ac:dyDescent="0.25">
      <c r="A3610" s="7">
        <v>38105</v>
      </c>
      <c r="B3610">
        <v>15.55</v>
      </c>
      <c r="C3610">
        <v>16.54</v>
      </c>
      <c r="D3610">
        <v>15.55</v>
      </c>
      <c r="E3610">
        <v>16.29</v>
      </c>
    </row>
    <row r="3611" spans="1:5" x14ac:dyDescent="0.25">
      <c r="A3611" s="7">
        <v>38106</v>
      </c>
      <c r="B3611">
        <v>16.36</v>
      </c>
      <c r="C3611">
        <v>17.27</v>
      </c>
      <c r="D3611">
        <v>15.87</v>
      </c>
      <c r="E3611">
        <v>16.600000000000001</v>
      </c>
    </row>
    <row r="3612" spans="1:5" x14ac:dyDescent="0.25">
      <c r="A3612" s="7">
        <v>38107</v>
      </c>
      <c r="B3612">
        <v>16.27</v>
      </c>
      <c r="C3612">
        <v>17.23</v>
      </c>
      <c r="D3612">
        <v>16.14</v>
      </c>
      <c r="E3612">
        <v>17.190000000000001</v>
      </c>
    </row>
    <row r="3613" spans="1:5" x14ac:dyDescent="0.25">
      <c r="A3613" s="7">
        <v>38110</v>
      </c>
      <c r="B3613">
        <v>17.690000000000001</v>
      </c>
      <c r="C3613">
        <v>17.72</v>
      </c>
      <c r="D3613">
        <v>16.61</v>
      </c>
      <c r="E3613">
        <v>16.62</v>
      </c>
    </row>
    <row r="3614" spans="1:5" x14ac:dyDescent="0.25">
      <c r="A3614" s="7">
        <v>38111</v>
      </c>
      <c r="B3614">
        <v>16.8</v>
      </c>
      <c r="C3614">
        <v>17.13</v>
      </c>
      <c r="D3614">
        <v>15.97</v>
      </c>
      <c r="E3614">
        <v>16.55</v>
      </c>
    </row>
    <row r="3615" spans="1:5" x14ac:dyDescent="0.25">
      <c r="A3615" s="7">
        <v>38112</v>
      </c>
      <c r="B3615">
        <v>16.43</v>
      </c>
      <c r="C3615">
        <v>16.55</v>
      </c>
      <c r="D3615">
        <v>15.64</v>
      </c>
      <c r="E3615">
        <v>15.77</v>
      </c>
    </row>
    <row r="3616" spans="1:5" x14ac:dyDescent="0.25">
      <c r="A3616" s="7">
        <v>38113</v>
      </c>
      <c r="B3616">
        <v>16.45</v>
      </c>
      <c r="C3616">
        <v>17.670000000000002</v>
      </c>
      <c r="D3616">
        <v>16.45</v>
      </c>
      <c r="E3616">
        <v>17.05</v>
      </c>
    </row>
    <row r="3617" spans="1:5" x14ac:dyDescent="0.25">
      <c r="A3617" s="7">
        <v>38114</v>
      </c>
      <c r="B3617">
        <v>17.22</v>
      </c>
      <c r="C3617">
        <v>18.170000000000002</v>
      </c>
      <c r="D3617">
        <v>16.440000000000001</v>
      </c>
      <c r="E3617">
        <v>18.13</v>
      </c>
    </row>
    <row r="3618" spans="1:5" x14ac:dyDescent="0.25">
      <c r="A3618" s="7">
        <v>38117</v>
      </c>
      <c r="B3618">
        <v>19.440000000000001</v>
      </c>
      <c r="C3618">
        <v>20.2</v>
      </c>
      <c r="D3618">
        <v>18.989999999999998</v>
      </c>
      <c r="E3618">
        <v>19.77</v>
      </c>
    </row>
    <row r="3619" spans="1:5" x14ac:dyDescent="0.25">
      <c r="A3619" s="7">
        <v>38118</v>
      </c>
      <c r="B3619">
        <v>19.23</v>
      </c>
      <c r="C3619">
        <v>19.28</v>
      </c>
      <c r="D3619">
        <v>17.940000000000001</v>
      </c>
      <c r="E3619">
        <v>18.57</v>
      </c>
    </row>
    <row r="3620" spans="1:5" x14ac:dyDescent="0.25">
      <c r="A3620" s="7">
        <v>38119</v>
      </c>
      <c r="B3620">
        <v>18.79</v>
      </c>
      <c r="C3620">
        <v>20.41</v>
      </c>
      <c r="D3620">
        <v>18.14</v>
      </c>
      <c r="E3620">
        <v>18.14</v>
      </c>
    </row>
    <row r="3621" spans="1:5" x14ac:dyDescent="0.25">
      <c r="A3621" s="7">
        <v>38120</v>
      </c>
      <c r="B3621">
        <v>18.78</v>
      </c>
      <c r="C3621">
        <v>18.920000000000002</v>
      </c>
      <c r="D3621">
        <v>17.97</v>
      </c>
      <c r="E3621">
        <v>18.86</v>
      </c>
    </row>
    <row r="3622" spans="1:5" x14ac:dyDescent="0.25">
      <c r="A3622" s="7">
        <v>38121</v>
      </c>
      <c r="B3622">
        <v>18.66</v>
      </c>
      <c r="C3622">
        <v>19.27</v>
      </c>
      <c r="D3622">
        <v>18.059999999999999</v>
      </c>
      <c r="E3622">
        <v>18.47</v>
      </c>
    </row>
    <row r="3623" spans="1:5" x14ac:dyDescent="0.25">
      <c r="A3623" s="7">
        <v>38124</v>
      </c>
      <c r="B3623">
        <v>19.7</v>
      </c>
      <c r="C3623">
        <v>20.45</v>
      </c>
      <c r="D3623">
        <v>19.649999999999999</v>
      </c>
      <c r="E3623">
        <v>19.96</v>
      </c>
    </row>
    <row r="3624" spans="1:5" x14ac:dyDescent="0.25">
      <c r="A3624" s="7">
        <v>38125</v>
      </c>
      <c r="B3624">
        <v>19.600000000000001</v>
      </c>
      <c r="C3624">
        <v>19.7</v>
      </c>
      <c r="D3624">
        <v>19.14</v>
      </c>
      <c r="E3624">
        <v>19.329999999999998</v>
      </c>
    </row>
    <row r="3625" spans="1:5" x14ac:dyDescent="0.25">
      <c r="A3625" s="7">
        <v>38126</v>
      </c>
      <c r="B3625">
        <v>18.48</v>
      </c>
      <c r="C3625">
        <v>18.93</v>
      </c>
      <c r="D3625">
        <v>17.579999999999998</v>
      </c>
      <c r="E3625">
        <v>18.93</v>
      </c>
    </row>
    <row r="3626" spans="1:5" x14ac:dyDescent="0.25">
      <c r="A3626" s="7">
        <v>38127</v>
      </c>
      <c r="B3626">
        <v>18.600000000000001</v>
      </c>
      <c r="C3626">
        <v>19.25</v>
      </c>
      <c r="D3626">
        <v>18.55</v>
      </c>
      <c r="E3626">
        <v>18.670000000000002</v>
      </c>
    </row>
    <row r="3627" spans="1:5" x14ac:dyDescent="0.25">
      <c r="A3627" s="7">
        <v>38128</v>
      </c>
      <c r="B3627">
        <v>18.73</v>
      </c>
      <c r="C3627">
        <v>18.739999999999998</v>
      </c>
      <c r="D3627">
        <v>18</v>
      </c>
      <c r="E3627">
        <v>18.489999999999998</v>
      </c>
    </row>
    <row r="3628" spans="1:5" x14ac:dyDescent="0.25">
      <c r="A3628" s="7">
        <v>38131</v>
      </c>
      <c r="B3628">
        <v>18.79</v>
      </c>
      <c r="C3628">
        <v>18.82</v>
      </c>
      <c r="D3628">
        <v>17.96</v>
      </c>
      <c r="E3628">
        <v>18.079999999999998</v>
      </c>
    </row>
    <row r="3629" spans="1:5" x14ac:dyDescent="0.25">
      <c r="A3629" s="7">
        <v>38132</v>
      </c>
      <c r="B3629">
        <v>18.41</v>
      </c>
      <c r="C3629">
        <v>18.420000000000002</v>
      </c>
      <c r="D3629">
        <v>15.73</v>
      </c>
      <c r="E3629">
        <v>15.96</v>
      </c>
    </row>
    <row r="3630" spans="1:5" x14ac:dyDescent="0.25">
      <c r="A3630" s="7">
        <v>38133</v>
      </c>
      <c r="B3630">
        <v>16.09</v>
      </c>
      <c r="C3630">
        <v>16.3</v>
      </c>
      <c r="D3630">
        <v>15.78</v>
      </c>
      <c r="E3630">
        <v>15.97</v>
      </c>
    </row>
    <row r="3631" spans="1:5" x14ac:dyDescent="0.25">
      <c r="A3631" s="7">
        <v>38134</v>
      </c>
      <c r="B3631">
        <v>15.74</v>
      </c>
      <c r="C3631">
        <v>15.86</v>
      </c>
      <c r="D3631">
        <v>15.19</v>
      </c>
      <c r="E3631">
        <v>15.28</v>
      </c>
    </row>
    <row r="3632" spans="1:5" x14ac:dyDescent="0.25">
      <c r="A3632" s="7">
        <v>38135</v>
      </c>
      <c r="B3632">
        <v>15.44</v>
      </c>
      <c r="C3632">
        <v>15.65</v>
      </c>
      <c r="D3632">
        <v>15.39</v>
      </c>
      <c r="E3632">
        <v>15.5</v>
      </c>
    </row>
    <row r="3633" spans="1:5" x14ac:dyDescent="0.25">
      <c r="A3633" s="7">
        <v>38139</v>
      </c>
      <c r="B3633">
        <v>16.600000000000001</v>
      </c>
      <c r="C3633">
        <v>16.96</v>
      </c>
      <c r="D3633">
        <v>16.190000000000001</v>
      </c>
      <c r="E3633">
        <v>16.3</v>
      </c>
    </row>
    <row r="3634" spans="1:5" x14ac:dyDescent="0.25">
      <c r="A3634" s="7">
        <v>38140</v>
      </c>
      <c r="B3634">
        <v>16.05</v>
      </c>
      <c r="C3634">
        <v>16.7</v>
      </c>
      <c r="D3634">
        <v>15.95</v>
      </c>
      <c r="E3634">
        <v>16.079999999999998</v>
      </c>
    </row>
    <row r="3635" spans="1:5" x14ac:dyDescent="0.25">
      <c r="A3635" s="7">
        <v>38141</v>
      </c>
      <c r="B3635">
        <v>16.43</v>
      </c>
      <c r="C3635">
        <v>17.04</v>
      </c>
      <c r="D3635">
        <v>16.16</v>
      </c>
      <c r="E3635">
        <v>17.03</v>
      </c>
    </row>
    <row r="3636" spans="1:5" x14ac:dyDescent="0.25">
      <c r="A3636" s="7">
        <v>38142</v>
      </c>
      <c r="B3636">
        <v>16.239999999999998</v>
      </c>
      <c r="C3636">
        <v>16.899999999999999</v>
      </c>
      <c r="D3636">
        <v>15.82</v>
      </c>
      <c r="E3636">
        <v>16.78</v>
      </c>
    </row>
    <row r="3637" spans="1:5" x14ac:dyDescent="0.25">
      <c r="A3637" s="7">
        <v>38145</v>
      </c>
      <c r="B3637">
        <v>16.600000000000001</v>
      </c>
      <c r="C3637">
        <v>16.7</v>
      </c>
      <c r="D3637">
        <v>15.33</v>
      </c>
      <c r="E3637">
        <v>15.39</v>
      </c>
    </row>
    <row r="3638" spans="1:5" x14ac:dyDescent="0.25">
      <c r="A3638" s="7">
        <v>38146</v>
      </c>
      <c r="B3638">
        <v>15.79</v>
      </c>
      <c r="C3638">
        <v>15.88</v>
      </c>
      <c r="D3638">
        <v>15</v>
      </c>
      <c r="E3638">
        <v>15.01</v>
      </c>
    </row>
    <row r="3639" spans="1:5" x14ac:dyDescent="0.25">
      <c r="A3639" s="7">
        <v>38147</v>
      </c>
      <c r="B3639">
        <v>14.56</v>
      </c>
      <c r="C3639">
        <v>15.46</v>
      </c>
      <c r="D3639">
        <v>14.56</v>
      </c>
      <c r="E3639">
        <v>15.39</v>
      </c>
    </row>
    <row r="3640" spans="1:5" x14ac:dyDescent="0.25">
      <c r="A3640" s="7">
        <v>38148</v>
      </c>
      <c r="B3640">
        <v>15.33</v>
      </c>
      <c r="C3640">
        <v>15.35</v>
      </c>
      <c r="D3640">
        <v>14.92</v>
      </c>
      <c r="E3640">
        <v>15.04</v>
      </c>
    </row>
    <row r="3641" spans="1:5" x14ac:dyDescent="0.25">
      <c r="A3641" s="7">
        <v>38149</v>
      </c>
      <c r="B3641">
        <v>15.04</v>
      </c>
      <c r="C3641">
        <v>15.04</v>
      </c>
      <c r="D3641">
        <v>15.04</v>
      </c>
      <c r="E3641">
        <v>15.04</v>
      </c>
    </row>
    <row r="3642" spans="1:5" x14ac:dyDescent="0.25">
      <c r="A3642" s="7">
        <v>38152</v>
      </c>
      <c r="B3642">
        <v>15.54</v>
      </c>
      <c r="C3642">
        <v>16.36</v>
      </c>
      <c r="D3642">
        <v>15.54</v>
      </c>
      <c r="E3642">
        <v>16.07</v>
      </c>
    </row>
    <row r="3643" spans="1:5" x14ac:dyDescent="0.25">
      <c r="A3643" s="7">
        <v>38153</v>
      </c>
      <c r="B3643">
        <v>15.34</v>
      </c>
      <c r="C3643">
        <v>15.35</v>
      </c>
      <c r="D3643">
        <v>14.72</v>
      </c>
      <c r="E3643">
        <v>15.05</v>
      </c>
    </row>
    <row r="3644" spans="1:5" x14ac:dyDescent="0.25">
      <c r="A3644" s="7">
        <v>38154</v>
      </c>
      <c r="B3644">
        <v>14.83</v>
      </c>
      <c r="C3644">
        <v>15.22</v>
      </c>
      <c r="D3644">
        <v>14.48</v>
      </c>
      <c r="E3644">
        <v>14.79</v>
      </c>
    </row>
    <row r="3645" spans="1:5" x14ac:dyDescent="0.25">
      <c r="A3645" s="7">
        <v>38155</v>
      </c>
      <c r="B3645">
        <v>15.06</v>
      </c>
      <c r="C3645">
        <v>15.58</v>
      </c>
      <c r="D3645">
        <v>15</v>
      </c>
      <c r="E3645">
        <v>15.15</v>
      </c>
    </row>
    <row r="3646" spans="1:5" x14ac:dyDescent="0.25">
      <c r="A3646" s="7">
        <v>38156</v>
      </c>
      <c r="B3646">
        <v>14.74</v>
      </c>
      <c r="C3646">
        <v>15.25</v>
      </c>
      <c r="D3646">
        <v>14.51</v>
      </c>
      <c r="E3646">
        <v>14.99</v>
      </c>
    </row>
    <row r="3647" spans="1:5" x14ac:dyDescent="0.25">
      <c r="A3647" s="7">
        <v>38159</v>
      </c>
      <c r="B3647">
        <v>15.61</v>
      </c>
      <c r="C3647">
        <v>15.62</v>
      </c>
      <c r="D3647">
        <v>14.96</v>
      </c>
      <c r="E3647">
        <v>15.26</v>
      </c>
    </row>
    <row r="3648" spans="1:5" x14ac:dyDescent="0.25">
      <c r="A3648" s="7">
        <v>38160</v>
      </c>
      <c r="B3648">
        <v>15.44</v>
      </c>
      <c r="C3648">
        <v>15.64</v>
      </c>
      <c r="D3648">
        <v>14.31</v>
      </c>
      <c r="E3648">
        <v>14.31</v>
      </c>
    </row>
    <row r="3649" spans="1:5" x14ac:dyDescent="0.25">
      <c r="A3649" s="7">
        <v>38161</v>
      </c>
      <c r="B3649">
        <v>14.6</v>
      </c>
      <c r="C3649">
        <v>14.82</v>
      </c>
      <c r="D3649">
        <v>13.75</v>
      </c>
      <c r="E3649">
        <v>13.98</v>
      </c>
    </row>
    <row r="3650" spans="1:5" x14ac:dyDescent="0.25">
      <c r="A3650" s="7">
        <v>38162</v>
      </c>
      <c r="B3650">
        <v>14.39</v>
      </c>
      <c r="C3650">
        <v>14.97</v>
      </c>
      <c r="D3650">
        <v>14.16</v>
      </c>
      <c r="E3650">
        <v>14.81</v>
      </c>
    </row>
    <row r="3651" spans="1:5" x14ac:dyDescent="0.25">
      <c r="A3651" s="7">
        <v>38163</v>
      </c>
      <c r="B3651">
        <v>14.78</v>
      </c>
      <c r="C3651">
        <v>15.29</v>
      </c>
      <c r="D3651">
        <v>14.47</v>
      </c>
      <c r="E3651">
        <v>15.19</v>
      </c>
    </row>
    <row r="3652" spans="1:5" x14ac:dyDescent="0.25">
      <c r="A3652" s="7">
        <v>38166</v>
      </c>
      <c r="B3652">
        <v>15.28</v>
      </c>
      <c r="C3652">
        <v>16.13</v>
      </c>
      <c r="D3652">
        <v>15.19</v>
      </c>
      <c r="E3652">
        <v>16.07</v>
      </c>
    </row>
    <row r="3653" spans="1:5" x14ac:dyDescent="0.25">
      <c r="A3653" s="7">
        <v>38167</v>
      </c>
      <c r="B3653">
        <v>15.22</v>
      </c>
      <c r="C3653">
        <v>16.28</v>
      </c>
      <c r="D3653">
        <v>15.22</v>
      </c>
      <c r="E3653">
        <v>15.47</v>
      </c>
    </row>
    <row r="3654" spans="1:5" x14ac:dyDescent="0.25">
      <c r="A3654" s="7">
        <v>38168</v>
      </c>
      <c r="B3654">
        <v>15.27</v>
      </c>
      <c r="C3654">
        <v>15.73</v>
      </c>
      <c r="D3654">
        <v>14.25</v>
      </c>
      <c r="E3654">
        <v>14.34</v>
      </c>
    </row>
    <row r="3655" spans="1:5" x14ac:dyDescent="0.25">
      <c r="A3655" s="7">
        <v>38169</v>
      </c>
      <c r="B3655">
        <v>14.74</v>
      </c>
      <c r="C3655">
        <v>15.57</v>
      </c>
      <c r="D3655">
        <v>14.41</v>
      </c>
      <c r="E3655">
        <v>15.2</v>
      </c>
    </row>
    <row r="3656" spans="1:5" x14ac:dyDescent="0.25">
      <c r="A3656" s="7">
        <v>38170</v>
      </c>
      <c r="B3656">
        <v>15.23</v>
      </c>
      <c r="C3656">
        <v>15.45</v>
      </c>
      <c r="D3656">
        <v>14.8</v>
      </c>
      <c r="E3656">
        <v>15.08</v>
      </c>
    </row>
    <row r="3657" spans="1:5" x14ac:dyDescent="0.25">
      <c r="A3657" s="7">
        <v>38174</v>
      </c>
      <c r="B3657">
        <v>16.25</v>
      </c>
      <c r="C3657">
        <v>16.75</v>
      </c>
      <c r="D3657">
        <v>16.13</v>
      </c>
      <c r="E3657">
        <v>16.25</v>
      </c>
    </row>
    <row r="3658" spans="1:5" x14ac:dyDescent="0.25">
      <c r="A3658" s="7">
        <v>38175</v>
      </c>
      <c r="B3658">
        <v>16.36</v>
      </c>
      <c r="C3658">
        <v>16.47</v>
      </c>
      <c r="D3658">
        <v>15.59</v>
      </c>
      <c r="E3658">
        <v>15.81</v>
      </c>
    </row>
    <row r="3659" spans="1:5" x14ac:dyDescent="0.25">
      <c r="A3659" s="7">
        <v>38176</v>
      </c>
      <c r="B3659">
        <v>15.86</v>
      </c>
      <c r="C3659">
        <v>16.36</v>
      </c>
      <c r="D3659">
        <v>15.5</v>
      </c>
      <c r="E3659">
        <v>16.2</v>
      </c>
    </row>
    <row r="3660" spans="1:5" x14ac:dyDescent="0.25">
      <c r="A3660" s="7">
        <v>38177</v>
      </c>
      <c r="B3660">
        <v>16.010000000000002</v>
      </c>
      <c r="C3660">
        <v>16.03</v>
      </c>
      <c r="D3660">
        <v>15.71</v>
      </c>
      <c r="E3660">
        <v>15.78</v>
      </c>
    </row>
    <row r="3661" spans="1:5" x14ac:dyDescent="0.25">
      <c r="A3661" s="7">
        <v>38180</v>
      </c>
      <c r="B3661">
        <v>15.25</v>
      </c>
      <c r="C3661">
        <v>15.61</v>
      </c>
      <c r="D3661">
        <v>14.61</v>
      </c>
      <c r="E3661">
        <v>14.96</v>
      </c>
    </row>
    <row r="3662" spans="1:5" x14ac:dyDescent="0.25">
      <c r="A3662" s="7">
        <v>38181</v>
      </c>
      <c r="B3662">
        <v>14.86</v>
      </c>
      <c r="C3662">
        <v>15.08</v>
      </c>
      <c r="D3662">
        <v>14.28</v>
      </c>
      <c r="E3662">
        <v>14.46</v>
      </c>
    </row>
    <row r="3663" spans="1:5" x14ac:dyDescent="0.25">
      <c r="A3663" s="7">
        <v>38182</v>
      </c>
      <c r="B3663">
        <v>14.9</v>
      </c>
      <c r="C3663">
        <v>16.59</v>
      </c>
      <c r="D3663">
        <v>13.34</v>
      </c>
      <c r="E3663">
        <v>13.76</v>
      </c>
    </row>
    <row r="3664" spans="1:5" x14ac:dyDescent="0.25">
      <c r="A3664" s="7">
        <v>38183</v>
      </c>
      <c r="B3664">
        <v>13.94</v>
      </c>
      <c r="C3664">
        <v>14.73</v>
      </c>
      <c r="D3664">
        <v>13.6</v>
      </c>
      <c r="E3664">
        <v>14.71</v>
      </c>
    </row>
    <row r="3665" spans="1:5" x14ac:dyDescent="0.25">
      <c r="A3665" s="7">
        <v>38184</v>
      </c>
      <c r="B3665">
        <v>14.27</v>
      </c>
      <c r="C3665">
        <v>14.58</v>
      </c>
      <c r="D3665">
        <v>13.95</v>
      </c>
      <c r="E3665">
        <v>14.34</v>
      </c>
    </row>
    <row r="3666" spans="1:5" x14ac:dyDescent="0.25">
      <c r="A3666" s="7">
        <v>38187</v>
      </c>
      <c r="B3666">
        <v>15.17</v>
      </c>
      <c r="C3666">
        <v>15.83</v>
      </c>
      <c r="D3666">
        <v>14.86</v>
      </c>
      <c r="E3666">
        <v>15.17</v>
      </c>
    </row>
    <row r="3667" spans="1:5" x14ac:dyDescent="0.25">
      <c r="A3667" s="7">
        <v>38188</v>
      </c>
      <c r="B3667">
        <v>15.53</v>
      </c>
      <c r="C3667">
        <v>15.57</v>
      </c>
      <c r="D3667">
        <v>13.98</v>
      </c>
      <c r="E3667">
        <v>14.17</v>
      </c>
    </row>
    <row r="3668" spans="1:5" x14ac:dyDescent="0.25">
      <c r="A3668" s="7">
        <v>38189</v>
      </c>
      <c r="B3668">
        <v>14</v>
      </c>
      <c r="C3668">
        <v>16.46</v>
      </c>
      <c r="D3668">
        <v>13.91</v>
      </c>
      <c r="E3668">
        <v>16.41</v>
      </c>
    </row>
    <row r="3669" spans="1:5" x14ac:dyDescent="0.25">
      <c r="A3669" s="7">
        <v>38190</v>
      </c>
      <c r="B3669">
        <v>16.649999999999999</v>
      </c>
      <c r="C3669">
        <v>17.100000000000001</v>
      </c>
      <c r="D3669">
        <v>15.29</v>
      </c>
      <c r="E3669">
        <v>15.75</v>
      </c>
    </row>
    <row r="3670" spans="1:5" x14ac:dyDescent="0.25">
      <c r="A3670" s="7">
        <v>38191</v>
      </c>
      <c r="B3670">
        <v>15.82</v>
      </c>
      <c r="C3670">
        <v>16.940000000000001</v>
      </c>
      <c r="D3670">
        <v>15.82</v>
      </c>
      <c r="E3670">
        <v>16.5</v>
      </c>
    </row>
    <row r="3671" spans="1:5" x14ac:dyDescent="0.25">
      <c r="A3671" s="7">
        <v>38194</v>
      </c>
      <c r="B3671">
        <v>17.22</v>
      </c>
      <c r="C3671">
        <v>17.93</v>
      </c>
      <c r="D3671">
        <v>16.98</v>
      </c>
      <c r="E3671">
        <v>17.3</v>
      </c>
    </row>
    <row r="3672" spans="1:5" x14ac:dyDescent="0.25">
      <c r="A3672" s="7">
        <v>38195</v>
      </c>
      <c r="B3672">
        <v>17.239999999999998</v>
      </c>
      <c r="C3672">
        <v>17.34</v>
      </c>
      <c r="D3672">
        <v>16.3</v>
      </c>
      <c r="E3672">
        <v>16.55</v>
      </c>
    </row>
    <row r="3673" spans="1:5" x14ac:dyDescent="0.25">
      <c r="A3673" s="7">
        <v>38196</v>
      </c>
      <c r="B3673">
        <v>16.77</v>
      </c>
      <c r="C3673">
        <v>17.41</v>
      </c>
      <c r="D3673">
        <v>15.94</v>
      </c>
      <c r="E3673">
        <v>16.149999999999999</v>
      </c>
    </row>
    <row r="3674" spans="1:5" x14ac:dyDescent="0.25">
      <c r="A3674" s="7">
        <v>38197</v>
      </c>
      <c r="B3674">
        <v>16</v>
      </c>
      <c r="C3674">
        <v>16.12</v>
      </c>
      <c r="D3674">
        <v>15.42</v>
      </c>
      <c r="E3674">
        <v>15.68</v>
      </c>
    </row>
    <row r="3675" spans="1:5" x14ac:dyDescent="0.25">
      <c r="A3675" s="7">
        <v>38198</v>
      </c>
      <c r="B3675">
        <v>15.85</v>
      </c>
      <c r="C3675">
        <v>15.89</v>
      </c>
      <c r="D3675">
        <v>15.27</v>
      </c>
      <c r="E3675">
        <v>15.32</v>
      </c>
    </row>
    <row r="3676" spans="1:5" x14ac:dyDescent="0.25">
      <c r="A3676" s="7">
        <v>38201</v>
      </c>
      <c r="B3676">
        <v>16.420000000000002</v>
      </c>
      <c r="C3676">
        <v>16.579999999999998</v>
      </c>
      <c r="D3676">
        <v>15.22</v>
      </c>
      <c r="E3676">
        <v>15.37</v>
      </c>
    </row>
    <row r="3677" spans="1:5" x14ac:dyDescent="0.25">
      <c r="A3677" s="7">
        <v>38202</v>
      </c>
      <c r="B3677">
        <v>15.56</v>
      </c>
      <c r="C3677">
        <v>16.05</v>
      </c>
      <c r="D3677">
        <v>15.28</v>
      </c>
      <c r="E3677">
        <v>16.03</v>
      </c>
    </row>
    <row r="3678" spans="1:5" x14ac:dyDescent="0.25">
      <c r="A3678" s="7">
        <v>38203</v>
      </c>
      <c r="B3678">
        <v>16.329999999999998</v>
      </c>
      <c r="C3678">
        <v>16.649999999999999</v>
      </c>
      <c r="D3678">
        <v>15.82</v>
      </c>
      <c r="E3678">
        <v>16.21</v>
      </c>
    </row>
    <row r="3679" spans="1:5" x14ac:dyDescent="0.25">
      <c r="A3679" s="7">
        <v>38204</v>
      </c>
      <c r="B3679">
        <v>16.190000000000001</v>
      </c>
      <c r="C3679">
        <v>18.41</v>
      </c>
      <c r="D3679">
        <v>16.170000000000002</v>
      </c>
      <c r="E3679">
        <v>18.32</v>
      </c>
    </row>
    <row r="3680" spans="1:5" x14ac:dyDescent="0.25">
      <c r="A3680" s="7">
        <v>38205</v>
      </c>
      <c r="B3680">
        <v>18.21</v>
      </c>
      <c r="C3680">
        <v>19.68</v>
      </c>
      <c r="D3680">
        <v>18.18</v>
      </c>
      <c r="E3680">
        <v>19.34</v>
      </c>
    </row>
    <row r="3681" spans="1:5" x14ac:dyDescent="0.25">
      <c r="A3681" s="7">
        <v>38208</v>
      </c>
      <c r="B3681">
        <v>19.97</v>
      </c>
      <c r="C3681">
        <v>19.97</v>
      </c>
      <c r="D3681">
        <v>18.63</v>
      </c>
      <c r="E3681">
        <v>18.89</v>
      </c>
    </row>
    <row r="3682" spans="1:5" x14ac:dyDescent="0.25">
      <c r="A3682" s="7">
        <v>38209</v>
      </c>
      <c r="B3682">
        <v>18.8</v>
      </c>
      <c r="C3682">
        <v>18.86</v>
      </c>
      <c r="D3682">
        <v>17.25</v>
      </c>
      <c r="E3682">
        <v>17.47</v>
      </c>
    </row>
    <row r="3683" spans="1:5" x14ac:dyDescent="0.25">
      <c r="A3683" s="7">
        <v>38210</v>
      </c>
      <c r="B3683">
        <v>18.149999999999999</v>
      </c>
      <c r="C3683">
        <v>18.489999999999998</v>
      </c>
      <c r="D3683">
        <v>17.84</v>
      </c>
      <c r="E3683">
        <v>18.04</v>
      </c>
    </row>
    <row r="3684" spans="1:5" x14ac:dyDescent="0.25">
      <c r="A3684" s="7">
        <v>38211</v>
      </c>
      <c r="B3684">
        <v>18.61</v>
      </c>
      <c r="C3684">
        <v>19.3</v>
      </c>
      <c r="D3684">
        <v>18.36</v>
      </c>
      <c r="E3684">
        <v>19.079999999999998</v>
      </c>
    </row>
    <row r="3685" spans="1:5" x14ac:dyDescent="0.25">
      <c r="A3685" s="7">
        <v>38212</v>
      </c>
      <c r="B3685">
        <v>18.91</v>
      </c>
      <c r="C3685">
        <v>19.25</v>
      </c>
      <c r="D3685">
        <v>17.97</v>
      </c>
      <c r="E3685">
        <v>17.98</v>
      </c>
    </row>
    <row r="3686" spans="1:5" x14ac:dyDescent="0.25">
      <c r="A3686" s="7">
        <v>38215</v>
      </c>
      <c r="B3686">
        <v>19.28</v>
      </c>
      <c r="C3686">
        <v>19.28</v>
      </c>
      <c r="D3686">
        <v>17.420000000000002</v>
      </c>
      <c r="E3686">
        <v>17.57</v>
      </c>
    </row>
    <row r="3687" spans="1:5" x14ac:dyDescent="0.25">
      <c r="A3687" s="7">
        <v>38216</v>
      </c>
      <c r="B3687">
        <v>16.579999999999998</v>
      </c>
      <c r="C3687">
        <v>17.28</v>
      </c>
      <c r="D3687">
        <v>16.16</v>
      </c>
      <c r="E3687">
        <v>17.02</v>
      </c>
    </row>
    <row r="3688" spans="1:5" x14ac:dyDescent="0.25">
      <c r="A3688" s="7">
        <v>38217</v>
      </c>
      <c r="B3688">
        <v>17.55</v>
      </c>
      <c r="C3688">
        <v>17.55</v>
      </c>
      <c r="D3688">
        <v>16.13</v>
      </c>
      <c r="E3688">
        <v>16.23</v>
      </c>
    </row>
    <row r="3689" spans="1:5" x14ac:dyDescent="0.25">
      <c r="A3689" s="7">
        <v>38218</v>
      </c>
      <c r="B3689">
        <v>16.54</v>
      </c>
      <c r="C3689">
        <v>17.55</v>
      </c>
      <c r="D3689">
        <v>16.309999999999999</v>
      </c>
      <c r="E3689">
        <v>16.96</v>
      </c>
    </row>
    <row r="3690" spans="1:5" x14ac:dyDescent="0.25">
      <c r="A3690" s="7">
        <v>38219</v>
      </c>
      <c r="B3690">
        <v>16.989999999999998</v>
      </c>
      <c r="C3690">
        <v>17.04</v>
      </c>
      <c r="D3690">
        <v>15.78</v>
      </c>
      <c r="E3690">
        <v>16</v>
      </c>
    </row>
    <row r="3691" spans="1:5" x14ac:dyDescent="0.25">
      <c r="A3691" s="7">
        <v>38222</v>
      </c>
      <c r="B3691">
        <v>16.68</v>
      </c>
      <c r="C3691">
        <v>16.71</v>
      </c>
      <c r="D3691">
        <v>15.79</v>
      </c>
      <c r="E3691">
        <v>15.88</v>
      </c>
    </row>
    <row r="3692" spans="1:5" x14ac:dyDescent="0.25">
      <c r="A3692" s="7">
        <v>38223</v>
      </c>
      <c r="B3692">
        <v>15.63</v>
      </c>
      <c r="C3692">
        <v>15.81</v>
      </c>
      <c r="D3692">
        <v>15.33</v>
      </c>
      <c r="E3692">
        <v>15.33</v>
      </c>
    </row>
    <row r="3693" spans="1:5" x14ac:dyDescent="0.25">
      <c r="A3693" s="7">
        <v>38224</v>
      </c>
      <c r="B3693">
        <v>15.4</v>
      </c>
      <c r="C3693">
        <v>15.76</v>
      </c>
      <c r="D3693">
        <v>14.81</v>
      </c>
      <c r="E3693">
        <v>14.98</v>
      </c>
    </row>
    <row r="3694" spans="1:5" x14ac:dyDescent="0.25">
      <c r="A3694" s="7">
        <v>38225</v>
      </c>
      <c r="B3694">
        <v>15.22</v>
      </c>
      <c r="C3694">
        <v>15.22</v>
      </c>
      <c r="D3694">
        <v>14.76</v>
      </c>
      <c r="E3694">
        <v>14.91</v>
      </c>
    </row>
    <row r="3695" spans="1:5" x14ac:dyDescent="0.25">
      <c r="A3695" s="7">
        <v>38226</v>
      </c>
      <c r="B3695">
        <v>14.91</v>
      </c>
      <c r="C3695">
        <v>15.02</v>
      </c>
      <c r="D3695">
        <v>14.67</v>
      </c>
      <c r="E3695">
        <v>14.71</v>
      </c>
    </row>
    <row r="3696" spans="1:5" x14ac:dyDescent="0.25">
      <c r="A3696" s="7">
        <v>38229</v>
      </c>
      <c r="B3696">
        <v>15.35</v>
      </c>
      <c r="C3696">
        <v>15.58</v>
      </c>
      <c r="D3696">
        <v>15.3</v>
      </c>
      <c r="E3696">
        <v>15.44</v>
      </c>
    </row>
    <row r="3697" spans="1:5" x14ac:dyDescent="0.25">
      <c r="A3697" s="7">
        <v>38230</v>
      </c>
      <c r="B3697">
        <v>15.64</v>
      </c>
      <c r="C3697">
        <v>15.85</v>
      </c>
      <c r="D3697">
        <v>15.28</v>
      </c>
      <c r="E3697">
        <v>15.29</v>
      </c>
    </row>
    <row r="3698" spans="1:5" x14ac:dyDescent="0.25">
      <c r="A3698" s="7">
        <v>38231</v>
      </c>
      <c r="B3698">
        <v>15.39</v>
      </c>
      <c r="C3698">
        <v>15.39</v>
      </c>
      <c r="D3698">
        <v>14.72</v>
      </c>
      <c r="E3698">
        <v>14.91</v>
      </c>
    </row>
    <row r="3699" spans="1:5" x14ac:dyDescent="0.25">
      <c r="A3699" s="7">
        <v>38232</v>
      </c>
      <c r="B3699">
        <v>14.97</v>
      </c>
      <c r="C3699">
        <v>15.05</v>
      </c>
      <c r="D3699">
        <v>14.18</v>
      </c>
      <c r="E3699">
        <v>14.28</v>
      </c>
    </row>
    <row r="3700" spans="1:5" x14ac:dyDescent="0.25">
      <c r="A3700" s="7">
        <v>38233</v>
      </c>
      <c r="B3700">
        <v>14.36</v>
      </c>
      <c r="C3700">
        <v>14.38</v>
      </c>
      <c r="D3700">
        <v>13.79</v>
      </c>
      <c r="E3700">
        <v>13.91</v>
      </c>
    </row>
    <row r="3701" spans="1:5" x14ac:dyDescent="0.25">
      <c r="A3701" s="7">
        <v>38237</v>
      </c>
      <c r="B3701">
        <v>14.52</v>
      </c>
      <c r="C3701">
        <v>14.64</v>
      </c>
      <c r="D3701">
        <v>14.03</v>
      </c>
      <c r="E3701">
        <v>14.07</v>
      </c>
    </row>
    <row r="3702" spans="1:5" x14ac:dyDescent="0.25">
      <c r="A3702" s="7">
        <v>38238</v>
      </c>
      <c r="B3702">
        <v>13.41</v>
      </c>
      <c r="C3702">
        <v>14.31</v>
      </c>
      <c r="D3702">
        <v>13.41</v>
      </c>
      <c r="E3702">
        <v>14.06</v>
      </c>
    </row>
    <row r="3703" spans="1:5" x14ac:dyDescent="0.25">
      <c r="A3703" s="7">
        <v>38239</v>
      </c>
      <c r="B3703">
        <v>14.12</v>
      </c>
      <c r="C3703">
        <v>14.41</v>
      </c>
      <c r="D3703">
        <v>13.7</v>
      </c>
      <c r="E3703">
        <v>14.01</v>
      </c>
    </row>
    <row r="3704" spans="1:5" x14ac:dyDescent="0.25">
      <c r="A3704" s="7">
        <v>38240</v>
      </c>
      <c r="B3704">
        <v>14.01</v>
      </c>
      <c r="C3704">
        <v>14.01</v>
      </c>
      <c r="D3704">
        <v>14.01</v>
      </c>
      <c r="E3704">
        <v>14.01</v>
      </c>
    </row>
    <row r="3705" spans="1:5" x14ac:dyDescent="0.25">
      <c r="A3705" s="7">
        <v>38243</v>
      </c>
      <c r="B3705">
        <v>13.64</v>
      </c>
      <c r="C3705">
        <v>13.78</v>
      </c>
      <c r="D3705">
        <v>13.16</v>
      </c>
      <c r="E3705">
        <v>13.17</v>
      </c>
    </row>
    <row r="3706" spans="1:5" x14ac:dyDescent="0.25">
      <c r="A3706" s="7">
        <v>38244</v>
      </c>
      <c r="B3706">
        <v>13.5</v>
      </c>
      <c r="C3706">
        <v>13.89</v>
      </c>
      <c r="D3706">
        <v>13.5</v>
      </c>
      <c r="E3706">
        <v>13.56</v>
      </c>
    </row>
    <row r="3707" spans="1:5" x14ac:dyDescent="0.25">
      <c r="A3707" s="7">
        <v>38245</v>
      </c>
      <c r="B3707">
        <v>13.88</v>
      </c>
      <c r="C3707">
        <v>14.67</v>
      </c>
      <c r="D3707">
        <v>13.68</v>
      </c>
      <c r="E3707">
        <v>14.64</v>
      </c>
    </row>
    <row r="3708" spans="1:5" x14ac:dyDescent="0.25">
      <c r="A3708" s="7">
        <v>38246</v>
      </c>
      <c r="B3708">
        <v>14.29</v>
      </c>
      <c r="C3708">
        <v>14.66</v>
      </c>
      <c r="D3708">
        <v>14.27</v>
      </c>
      <c r="E3708">
        <v>14.39</v>
      </c>
    </row>
    <row r="3709" spans="1:5" x14ac:dyDescent="0.25">
      <c r="A3709" s="7">
        <v>38247</v>
      </c>
      <c r="B3709">
        <v>14.11</v>
      </c>
      <c r="C3709">
        <v>14.43</v>
      </c>
      <c r="D3709">
        <v>13.93</v>
      </c>
      <c r="E3709">
        <v>14.03</v>
      </c>
    </row>
    <row r="3710" spans="1:5" x14ac:dyDescent="0.25">
      <c r="A3710" s="7">
        <v>38250</v>
      </c>
      <c r="B3710">
        <v>13.98</v>
      </c>
      <c r="C3710">
        <v>15.29</v>
      </c>
      <c r="D3710">
        <v>13.98</v>
      </c>
      <c r="E3710">
        <v>14.43</v>
      </c>
    </row>
    <row r="3711" spans="1:5" x14ac:dyDescent="0.25">
      <c r="A3711" s="7">
        <v>38251</v>
      </c>
      <c r="B3711">
        <v>15.98</v>
      </c>
      <c r="C3711">
        <v>15.98</v>
      </c>
      <c r="D3711">
        <v>13.38</v>
      </c>
      <c r="E3711">
        <v>13.66</v>
      </c>
    </row>
    <row r="3712" spans="1:5" x14ac:dyDescent="0.25">
      <c r="A3712" s="7">
        <v>38252</v>
      </c>
      <c r="B3712">
        <v>15.28</v>
      </c>
      <c r="C3712">
        <v>15.3</v>
      </c>
      <c r="D3712">
        <v>13.95</v>
      </c>
      <c r="E3712">
        <v>14.74</v>
      </c>
    </row>
    <row r="3713" spans="1:5" x14ac:dyDescent="0.25">
      <c r="A3713" s="7">
        <v>38253</v>
      </c>
      <c r="B3713">
        <v>14.85</v>
      </c>
      <c r="C3713">
        <v>15.08</v>
      </c>
      <c r="D3713">
        <v>14.61</v>
      </c>
      <c r="E3713">
        <v>14.8</v>
      </c>
    </row>
    <row r="3714" spans="1:5" x14ac:dyDescent="0.25">
      <c r="A3714" s="7">
        <v>38254</v>
      </c>
      <c r="B3714">
        <v>14.93</v>
      </c>
      <c r="C3714">
        <v>14.94</v>
      </c>
      <c r="D3714">
        <v>14.08</v>
      </c>
      <c r="E3714">
        <v>14.28</v>
      </c>
    </row>
    <row r="3715" spans="1:5" x14ac:dyDescent="0.25">
      <c r="A3715" s="7">
        <v>38257</v>
      </c>
      <c r="B3715">
        <v>14.86</v>
      </c>
      <c r="C3715">
        <v>15.09</v>
      </c>
      <c r="D3715">
        <v>14.55</v>
      </c>
      <c r="E3715">
        <v>14.62</v>
      </c>
    </row>
    <row r="3716" spans="1:5" x14ac:dyDescent="0.25">
      <c r="A3716" s="7">
        <v>38258</v>
      </c>
      <c r="B3716">
        <v>14.73</v>
      </c>
      <c r="C3716">
        <v>14.84</v>
      </c>
      <c r="D3716">
        <v>13.69</v>
      </c>
      <c r="E3716">
        <v>13.83</v>
      </c>
    </row>
    <row r="3717" spans="1:5" x14ac:dyDescent="0.25">
      <c r="A3717" s="7">
        <v>38259</v>
      </c>
      <c r="B3717">
        <v>14.09</v>
      </c>
      <c r="C3717">
        <v>14.14</v>
      </c>
      <c r="D3717">
        <v>13.2</v>
      </c>
      <c r="E3717">
        <v>13.21</v>
      </c>
    </row>
    <row r="3718" spans="1:5" x14ac:dyDescent="0.25">
      <c r="A3718" s="7">
        <v>38260</v>
      </c>
      <c r="B3718">
        <v>13.49</v>
      </c>
      <c r="C3718">
        <v>13.67</v>
      </c>
      <c r="D3718">
        <v>13.2</v>
      </c>
      <c r="E3718">
        <v>13.34</v>
      </c>
    </row>
    <row r="3719" spans="1:5" x14ac:dyDescent="0.25">
      <c r="A3719" s="7">
        <v>38261</v>
      </c>
      <c r="B3719">
        <v>13.11</v>
      </c>
      <c r="C3719">
        <v>13.11</v>
      </c>
      <c r="D3719">
        <v>12.6</v>
      </c>
      <c r="E3719">
        <v>12.75</v>
      </c>
    </row>
    <row r="3720" spans="1:5" x14ac:dyDescent="0.25">
      <c r="A3720" s="7">
        <v>38264</v>
      </c>
      <c r="B3720">
        <v>13.05</v>
      </c>
      <c r="C3720">
        <v>13.45</v>
      </c>
      <c r="D3720">
        <v>12.99</v>
      </c>
      <c r="E3720">
        <v>13.41</v>
      </c>
    </row>
    <row r="3721" spans="1:5" x14ac:dyDescent="0.25">
      <c r="A3721" s="7">
        <v>38265</v>
      </c>
      <c r="B3721">
        <v>13.51</v>
      </c>
      <c r="C3721">
        <v>14.19</v>
      </c>
      <c r="D3721">
        <v>13.51</v>
      </c>
      <c r="E3721">
        <v>13.95</v>
      </c>
    </row>
    <row r="3722" spans="1:5" x14ac:dyDescent="0.25">
      <c r="A3722" s="7">
        <v>38266</v>
      </c>
      <c r="B3722">
        <v>14.01</v>
      </c>
      <c r="C3722">
        <v>14.1</v>
      </c>
      <c r="D3722">
        <v>13.24</v>
      </c>
      <c r="E3722">
        <v>13.28</v>
      </c>
    </row>
    <row r="3723" spans="1:5" x14ac:dyDescent="0.25">
      <c r="A3723" s="7">
        <v>38267</v>
      </c>
      <c r="B3723">
        <v>13.33</v>
      </c>
      <c r="C3723">
        <v>14.66</v>
      </c>
      <c r="D3723">
        <v>13.32</v>
      </c>
      <c r="E3723">
        <v>14.5</v>
      </c>
    </row>
    <row r="3724" spans="1:5" x14ac:dyDescent="0.25">
      <c r="A3724" s="7">
        <v>38268</v>
      </c>
      <c r="B3724">
        <v>14.7</v>
      </c>
      <c r="C3724">
        <v>15.52</v>
      </c>
      <c r="D3724">
        <v>13.78</v>
      </c>
      <c r="E3724">
        <v>15.05</v>
      </c>
    </row>
    <row r="3725" spans="1:5" x14ac:dyDescent="0.25">
      <c r="A3725" s="7">
        <v>38271</v>
      </c>
      <c r="B3725">
        <v>14.69</v>
      </c>
      <c r="C3725">
        <v>15.27</v>
      </c>
      <c r="D3725">
        <v>14.28</v>
      </c>
      <c r="E3725">
        <v>14.71</v>
      </c>
    </row>
    <row r="3726" spans="1:5" x14ac:dyDescent="0.25">
      <c r="A3726" s="7">
        <v>38272</v>
      </c>
      <c r="B3726">
        <v>15.21</v>
      </c>
      <c r="C3726">
        <v>15.69</v>
      </c>
      <c r="D3726">
        <v>14.91</v>
      </c>
      <c r="E3726">
        <v>15.05</v>
      </c>
    </row>
    <row r="3727" spans="1:5" x14ac:dyDescent="0.25">
      <c r="A3727" s="7">
        <v>38273</v>
      </c>
      <c r="B3727">
        <v>13.92</v>
      </c>
      <c r="C3727">
        <v>15.63</v>
      </c>
      <c r="D3727">
        <v>13.92</v>
      </c>
      <c r="E3727">
        <v>15.42</v>
      </c>
    </row>
    <row r="3728" spans="1:5" x14ac:dyDescent="0.25">
      <c r="A3728" s="7">
        <v>38274</v>
      </c>
      <c r="B3728">
        <v>15.22</v>
      </c>
      <c r="C3728">
        <v>16.559999999999999</v>
      </c>
      <c r="D3728">
        <v>15.22</v>
      </c>
      <c r="E3728">
        <v>16.43</v>
      </c>
    </row>
    <row r="3729" spans="1:5" x14ac:dyDescent="0.25">
      <c r="A3729" s="7">
        <v>38275</v>
      </c>
      <c r="B3729">
        <v>16.28</v>
      </c>
      <c r="C3729">
        <v>16.489999999999998</v>
      </c>
      <c r="D3729">
        <v>14.72</v>
      </c>
      <c r="E3729">
        <v>15.04</v>
      </c>
    </row>
    <row r="3730" spans="1:5" x14ac:dyDescent="0.25">
      <c r="A3730" s="7">
        <v>38278</v>
      </c>
      <c r="B3730">
        <v>16.16</v>
      </c>
      <c r="C3730">
        <v>16.16</v>
      </c>
      <c r="D3730">
        <v>14.64</v>
      </c>
      <c r="E3730">
        <v>14.71</v>
      </c>
    </row>
    <row r="3731" spans="1:5" x14ac:dyDescent="0.25">
      <c r="A3731" s="7">
        <v>38279</v>
      </c>
      <c r="B3731">
        <v>16.32</v>
      </c>
      <c r="C3731">
        <v>16.32</v>
      </c>
      <c r="D3731">
        <v>14.32</v>
      </c>
      <c r="E3731">
        <v>15.13</v>
      </c>
    </row>
    <row r="3732" spans="1:5" x14ac:dyDescent="0.25">
      <c r="A3732" s="7">
        <v>38280</v>
      </c>
      <c r="B3732">
        <v>15.46</v>
      </c>
      <c r="C3732">
        <v>15.53</v>
      </c>
      <c r="D3732">
        <v>14.8</v>
      </c>
      <c r="E3732">
        <v>14.85</v>
      </c>
    </row>
    <row r="3733" spans="1:5" x14ac:dyDescent="0.25">
      <c r="A3733" s="7">
        <v>38281</v>
      </c>
      <c r="B3733">
        <v>14.98</v>
      </c>
      <c r="C3733">
        <v>15.19</v>
      </c>
      <c r="D3733">
        <v>14.28</v>
      </c>
      <c r="E3733">
        <v>14.54</v>
      </c>
    </row>
    <row r="3734" spans="1:5" x14ac:dyDescent="0.25">
      <c r="A3734" s="7">
        <v>38282</v>
      </c>
      <c r="B3734">
        <v>14.59</v>
      </c>
      <c r="C3734">
        <v>15.41</v>
      </c>
      <c r="D3734">
        <v>14.31</v>
      </c>
      <c r="E3734">
        <v>15.28</v>
      </c>
    </row>
    <row r="3735" spans="1:5" x14ac:dyDescent="0.25">
      <c r="A3735" s="7">
        <v>38285</v>
      </c>
      <c r="B3735">
        <v>16.07</v>
      </c>
      <c r="C3735">
        <v>16.71</v>
      </c>
      <c r="D3735">
        <v>16.02</v>
      </c>
      <c r="E3735">
        <v>16.579999999999998</v>
      </c>
    </row>
    <row r="3736" spans="1:5" x14ac:dyDescent="0.25">
      <c r="A3736" s="7">
        <v>38286</v>
      </c>
      <c r="B3736">
        <v>16.87</v>
      </c>
      <c r="C3736">
        <v>16.87</v>
      </c>
      <c r="D3736">
        <v>15.97</v>
      </c>
      <c r="E3736">
        <v>16.39</v>
      </c>
    </row>
    <row r="3737" spans="1:5" x14ac:dyDescent="0.25">
      <c r="A3737" s="7">
        <v>38287</v>
      </c>
      <c r="B3737">
        <v>16.48</v>
      </c>
      <c r="C3737">
        <v>16.53</v>
      </c>
      <c r="D3737">
        <v>15.66</v>
      </c>
      <c r="E3737">
        <v>15.72</v>
      </c>
    </row>
    <row r="3738" spans="1:5" x14ac:dyDescent="0.25">
      <c r="A3738" s="7">
        <v>38288</v>
      </c>
      <c r="B3738">
        <v>16.02</v>
      </c>
      <c r="C3738">
        <v>16.05</v>
      </c>
      <c r="D3738">
        <v>15.36</v>
      </c>
      <c r="E3738">
        <v>15.39</v>
      </c>
    </row>
    <row r="3739" spans="1:5" x14ac:dyDescent="0.25">
      <c r="A3739" s="7">
        <v>38289</v>
      </c>
      <c r="B3739">
        <v>15.83</v>
      </c>
      <c r="C3739">
        <v>16.29</v>
      </c>
      <c r="D3739">
        <v>14.96</v>
      </c>
      <c r="E3739">
        <v>16.27</v>
      </c>
    </row>
    <row r="3740" spans="1:5" x14ac:dyDescent="0.25">
      <c r="A3740" s="7">
        <v>38292</v>
      </c>
      <c r="B3740">
        <v>16.43</v>
      </c>
      <c r="C3740">
        <v>16.760000000000002</v>
      </c>
      <c r="D3740">
        <v>16.18</v>
      </c>
      <c r="E3740">
        <v>16.27</v>
      </c>
    </row>
    <row r="3741" spans="1:5" x14ac:dyDescent="0.25">
      <c r="A3741" s="7">
        <v>38293</v>
      </c>
      <c r="B3741">
        <v>15.99</v>
      </c>
      <c r="C3741">
        <v>16.32</v>
      </c>
      <c r="D3741">
        <v>15.21</v>
      </c>
      <c r="E3741">
        <v>16.18</v>
      </c>
    </row>
    <row r="3742" spans="1:5" x14ac:dyDescent="0.25">
      <c r="A3742" s="7">
        <v>38294</v>
      </c>
      <c r="B3742">
        <v>15.05</v>
      </c>
      <c r="C3742">
        <v>15.18</v>
      </c>
      <c r="D3742">
        <v>13.79</v>
      </c>
      <c r="E3742">
        <v>14.04</v>
      </c>
    </row>
    <row r="3743" spans="1:5" x14ac:dyDescent="0.25">
      <c r="A3743" s="7">
        <v>38295</v>
      </c>
      <c r="B3743">
        <v>13.83</v>
      </c>
      <c r="C3743">
        <v>14.02</v>
      </c>
      <c r="D3743">
        <v>12.95</v>
      </c>
      <c r="E3743">
        <v>13.97</v>
      </c>
    </row>
    <row r="3744" spans="1:5" x14ac:dyDescent="0.25">
      <c r="A3744" s="7">
        <v>38296</v>
      </c>
      <c r="B3744">
        <v>13.67</v>
      </c>
      <c r="C3744">
        <v>14.1</v>
      </c>
      <c r="D3744">
        <v>13.23</v>
      </c>
      <c r="E3744">
        <v>13.84</v>
      </c>
    </row>
    <row r="3745" spans="1:5" x14ac:dyDescent="0.25">
      <c r="A3745" s="7">
        <v>38299</v>
      </c>
      <c r="B3745">
        <v>14.11</v>
      </c>
      <c r="C3745">
        <v>14.48</v>
      </c>
      <c r="D3745">
        <v>13.68</v>
      </c>
      <c r="E3745">
        <v>13.8</v>
      </c>
    </row>
    <row r="3746" spans="1:5" x14ac:dyDescent="0.25">
      <c r="A3746" s="7">
        <v>38300</v>
      </c>
      <c r="B3746">
        <v>12.89</v>
      </c>
      <c r="C3746">
        <v>13.96</v>
      </c>
      <c r="D3746">
        <v>12.89</v>
      </c>
      <c r="E3746">
        <v>13.61</v>
      </c>
    </row>
    <row r="3747" spans="1:5" x14ac:dyDescent="0.25">
      <c r="A3747" s="7">
        <v>38301</v>
      </c>
      <c r="B3747">
        <v>13.16</v>
      </c>
      <c r="C3747">
        <v>13.51</v>
      </c>
      <c r="D3747">
        <v>12.79</v>
      </c>
      <c r="E3747">
        <v>13.08</v>
      </c>
    </row>
    <row r="3748" spans="1:5" x14ac:dyDescent="0.25">
      <c r="A3748" s="7">
        <v>38302</v>
      </c>
      <c r="B3748">
        <v>13.11</v>
      </c>
      <c r="C3748">
        <v>13.12</v>
      </c>
      <c r="D3748">
        <v>12.64</v>
      </c>
      <c r="E3748">
        <v>13.04</v>
      </c>
    </row>
    <row r="3749" spans="1:5" x14ac:dyDescent="0.25">
      <c r="A3749" s="7">
        <v>38303</v>
      </c>
      <c r="B3749">
        <v>13.24</v>
      </c>
      <c r="C3749">
        <v>13.48</v>
      </c>
      <c r="D3749">
        <v>13.04</v>
      </c>
      <c r="E3749">
        <v>13.33</v>
      </c>
    </row>
    <row r="3750" spans="1:5" x14ac:dyDescent="0.25">
      <c r="A3750" s="7">
        <v>38306</v>
      </c>
      <c r="B3750">
        <v>14.05</v>
      </c>
      <c r="C3750">
        <v>14.06</v>
      </c>
      <c r="D3750">
        <v>13.25</v>
      </c>
      <c r="E3750">
        <v>13.38</v>
      </c>
    </row>
    <row r="3751" spans="1:5" x14ac:dyDescent="0.25">
      <c r="A3751" s="7">
        <v>38307</v>
      </c>
      <c r="B3751">
        <v>13.41</v>
      </c>
      <c r="C3751">
        <v>13.67</v>
      </c>
      <c r="D3751">
        <v>13.2</v>
      </c>
      <c r="E3751">
        <v>13.21</v>
      </c>
    </row>
    <row r="3752" spans="1:5" x14ac:dyDescent="0.25">
      <c r="A3752" s="7">
        <v>38308</v>
      </c>
      <c r="B3752">
        <v>13.2</v>
      </c>
      <c r="C3752">
        <v>13.39</v>
      </c>
      <c r="D3752">
        <v>12.77</v>
      </c>
      <c r="E3752">
        <v>13.21</v>
      </c>
    </row>
    <row r="3753" spans="1:5" x14ac:dyDescent="0.25">
      <c r="A3753" s="7">
        <v>38309</v>
      </c>
      <c r="B3753">
        <v>13.22</v>
      </c>
      <c r="C3753">
        <v>13.29</v>
      </c>
      <c r="D3753">
        <v>12.96</v>
      </c>
      <c r="E3753">
        <v>12.98</v>
      </c>
    </row>
    <row r="3754" spans="1:5" x14ac:dyDescent="0.25">
      <c r="A3754" s="7">
        <v>38310</v>
      </c>
      <c r="B3754">
        <v>12.79</v>
      </c>
      <c r="C3754">
        <v>13.83</v>
      </c>
      <c r="D3754">
        <v>12.77</v>
      </c>
      <c r="E3754">
        <v>13.5</v>
      </c>
    </row>
    <row r="3755" spans="1:5" x14ac:dyDescent="0.25">
      <c r="A3755" s="7">
        <v>38313</v>
      </c>
      <c r="B3755">
        <v>13.71</v>
      </c>
      <c r="C3755">
        <v>13.71</v>
      </c>
      <c r="D3755">
        <v>12.94</v>
      </c>
      <c r="E3755">
        <v>12.97</v>
      </c>
    </row>
    <row r="3756" spans="1:5" x14ac:dyDescent="0.25">
      <c r="A3756" s="7">
        <v>38314</v>
      </c>
      <c r="B3756">
        <v>12.78</v>
      </c>
      <c r="C3756">
        <v>12.91</v>
      </c>
      <c r="D3756">
        <v>12.57</v>
      </c>
      <c r="E3756">
        <v>12.67</v>
      </c>
    </row>
    <row r="3757" spans="1:5" x14ac:dyDescent="0.25">
      <c r="A3757" s="7">
        <v>38315</v>
      </c>
      <c r="B3757">
        <v>12.58</v>
      </c>
      <c r="C3757">
        <v>12.89</v>
      </c>
      <c r="D3757">
        <v>12.56</v>
      </c>
      <c r="E3757">
        <v>12.72</v>
      </c>
    </row>
    <row r="3758" spans="1:5" x14ac:dyDescent="0.25">
      <c r="A3758" s="7">
        <v>38317</v>
      </c>
      <c r="B3758">
        <v>12.76</v>
      </c>
      <c r="C3758">
        <v>12.9</v>
      </c>
      <c r="D3758">
        <v>12.59</v>
      </c>
      <c r="E3758">
        <v>12.79</v>
      </c>
    </row>
    <row r="3759" spans="1:5" x14ac:dyDescent="0.25">
      <c r="A3759" s="7">
        <v>38320</v>
      </c>
      <c r="B3759">
        <v>12.99</v>
      </c>
      <c r="C3759">
        <v>13.69</v>
      </c>
      <c r="D3759">
        <v>12.93</v>
      </c>
      <c r="E3759">
        <v>13.3</v>
      </c>
    </row>
    <row r="3760" spans="1:5" x14ac:dyDescent="0.25">
      <c r="A3760" s="7">
        <v>38321</v>
      </c>
      <c r="B3760">
        <v>13.27</v>
      </c>
      <c r="C3760">
        <v>13.38</v>
      </c>
      <c r="D3760">
        <v>13.07</v>
      </c>
      <c r="E3760">
        <v>13.24</v>
      </c>
    </row>
    <row r="3761" spans="1:5" x14ac:dyDescent="0.25">
      <c r="A3761" s="7">
        <v>38322</v>
      </c>
      <c r="B3761">
        <v>13.1</v>
      </c>
      <c r="C3761">
        <v>13.12</v>
      </c>
      <c r="D3761">
        <v>12.77</v>
      </c>
      <c r="E3761">
        <v>12.97</v>
      </c>
    </row>
    <row r="3762" spans="1:5" x14ac:dyDescent="0.25">
      <c r="A3762" s="7">
        <v>38323</v>
      </c>
      <c r="B3762">
        <v>12.97</v>
      </c>
      <c r="C3762">
        <v>13.04</v>
      </c>
      <c r="D3762">
        <v>12.72</v>
      </c>
      <c r="E3762">
        <v>12.98</v>
      </c>
    </row>
    <row r="3763" spans="1:5" x14ac:dyDescent="0.25">
      <c r="A3763" s="7">
        <v>38324</v>
      </c>
      <c r="B3763">
        <v>13.02</v>
      </c>
      <c r="C3763">
        <v>13.06</v>
      </c>
      <c r="D3763">
        <v>12.4</v>
      </c>
      <c r="E3763">
        <v>12.96</v>
      </c>
    </row>
    <row r="3764" spans="1:5" x14ac:dyDescent="0.25">
      <c r="A3764" s="7">
        <v>38327</v>
      </c>
      <c r="B3764">
        <v>12.95</v>
      </c>
      <c r="C3764">
        <v>13.4</v>
      </c>
      <c r="D3764">
        <v>12.93</v>
      </c>
      <c r="E3764">
        <v>13.19</v>
      </c>
    </row>
    <row r="3765" spans="1:5" x14ac:dyDescent="0.25">
      <c r="A3765" s="7">
        <v>38328</v>
      </c>
      <c r="B3765">
        <v>13.07</v>
      </c>
      <c r="C3765">
        <v>13.74</v>
      </c>
      <c r="D3765">
        <v>12.96</v>
      </c>
      <c r="E3765">
        <v>13.67</v>
      </c>
    </row>
    <row r="3766" spans="1:5" x14ac:dyDescent="0.25">
      <c r="A3766" s="7">
        <v>38329</v>
      </c>
      <c r="B3766">
        <v>13.52</v>
      </c>
      <c r="C3766">
        <v>13.68</v>
      </c>
      <c r="D3766">
        <v>13.18</v>
      </c>
      <c r="E3766">
        <v>13.19</v>
      </c>
    </row>
    <row r="3767" spans="1:5" x14ac:dyDescent="0.25">
      <c r="A3767" s="7">
        <v>38330</v>
      </c>
      <c r="B3767">
        <v>13.52</v>
      </c>
      <c r="C3767">
        <v>13.71</v>
      </c>
      <c r="D3767">
        <v>12.77</v>
      </c>
      <c r="E3767">
        <v>12.88</v>
      </c>
    </row>
    <row r="3768" spans="1:5" x14ac:dyDescent="0.25">
      <c r="A3768" s="7">
        <v>38331</v>
      </c>
      <c r="B3768">
        <v>13.05</v>
      </c>
      <c r="C3768">
        <v>13.15</v>
      </c>
      <c r="D3768">
        <v>12.68</v>
      </c>
      <c r="E3768">
        <v>12.76</v>
      </c>
    </row>
    <row r="3769" spans="1:5" x14ac:dyDescent="0.25">
      <c r="A3769" s="7">
        <v>38334</v>
      </c>
      <c r="B3769">
        <v>12.37</v>
      </c>
      <c r="C3769">
        <v>12.61</v>
      </c>
      <c r="D3769">
        <v>12.13</v>
      </c>
      <c r="E3769">
        <v>12.54</v>
      </c>
    </row>
    <row r="3770" spans="1:5" x14ac:dyDescent="0.25">
      <c r="A3770" s="7">
        <v>38335</v>
      </c>
      <c r="B3770">
        <v>12.55</v>
      </c>
      <c r="C3770">
        <v>12.97</v>
      </c>
      <c r="D3770">
        <v>12.21</v>
      </c>
      <c r="E3770">
        <v>12.73</v>
      </c>
    </row>
    <row r="3771" spans="1:5" x14ac:dyDescent="0.25">
      <c r="A3771" s="7">
        <v>38336</v>
      </c>
      <c r="B3771">
        <v>12.41</v>
      </c>
      <c r="C3771">
        <v>12.88</v>
      </c>
      <c r="D3771">
        <v>12.23</v>
      </c>
      <c r="E3771">
        <v>12.35</v>
      </c>
    </row>
    <row r="3772" spans="1:5" x14ac:dyDescent="0.25">
      <c r="A3772" s="7">
        <v>38337</v>
      </c>
      <c r="B3772">
        <v>12.34</v>
      </c>
      <c r="C3772">
        <v>12.59</v>
      </c>
      <c r="D3772">
        <v>11.96</v>
      </c>
      <c r="E3772">
        <v>12.27</v>
      </c>
    </row>
    <row r="3773" spans="1:5" x14ac:dyDescent="0.25">
      <c r="A3773" s="7">
        <v>38338</v>
      </c>
      <c r="B3773">
        <v>12.34</v>
      </c>
      <c r="C3773">
        <v>12.75</v>
      </c>
      <c r="D3773">
        <v>11.87</v>
      </c>
      <c r="E3773">
        <v>11.95</v>
      </c>
    </row>
    <row r="3774" spans="1:5" x14ac:dyDescent="0.25">
      <c r="A3774" s="7">
        <v>38341</v>
      </c>
      <c r="B3774">
        <v>12.26</v>
      </c>
      <c r="C3774">
        <v>12.34</v>
      </c>
      <c r="D3774">
        <v>11.77</v>
      </c>
      <c r="E3774">
        <v>11.83</v>
      </c>
    </row>
    <row r="3775" spans="1:5" x14ac:dyDescent="0.25">
      <c r="A3775" s="7">
        <v>38342</v>
      </c>
      <c r="B3775">
        <v>11.78</v>
      </c>
      <c r="C3775">
        <v>12</v>
      </c>
      <c r="D3775">
        <v>11.37</v>
      </c>
      <c r="E3775">
        <v>11.55</v>
      </c>
    </row>
    <row r="3776" spans="1:5" x14ac:dyDescent="0.25">
      <c r="A3776" s="7">
        <v>38343</v>
      </c>
      <c r="B3776">
        <v>11.42</v>
      </c>
      <c r="C3776">
        <v>11.71</v>
      </c>
      <c r="D3776">
        <v>11.37</v>
      </c>
      <c r="E3776">
        <v>11.45</v>
      </c>
    </row>
    <row r="3777" spans="1:5" x14ac:dyDescent="0.25">
      <c r="A3777" s="7">
        <v>38344</v>
      </c>
      <c r="B3777">
        <v>11.41</v>
      </c>
      <c r="C3777">
        <v>11.64</v>
      </c>
      <c r="D3777">
        <v>11.14</v>
      </c>
      <c r="E3777">
        <v>11.23</v>
      </c>
    </row>
    <row r="3778" spans="1:5" x14ac:dyDescent="0.25">
      <c r="A3778" s="7">
        <v>38348</v>
      </c>
      <c r="B3778">
        <v>11.53</v>
      </c>
      <c r="C3778">
        <v>12.16</v>
      </c>
      <c r="D3778">
        <v>11.53</v>
      </c>
      <c r="E3778">
        <v>12.14</v>
      </c>
    </row>
    <row r="3779" spans="1:5" x14ac:dyDescent="0.25">
      <c r="A3779" s="7">
        <v>38349</v>
      </c>
      <c r="B3779">
        <v>12.25</v>
      </c>
      <c r="C3779">
        <v>12.4</v>
      </c>
      <c r="D3779">
        <v>11.97</v>
      </c>
      <c r="E3779">
        <v>12</v>
      </c>
    </row>
    <row r="3780" spans="1:5" x14ac:dyDescent="0.25">
      <c r="A3780" s="7">
        <v>38350</v>
      </c>
      <c r="B3780">
        <v>11.61</v>
      </c>
      <c r="C3780">
        <v>11.79</v>
      </c>
      <c r="D3780">
        <v>11.61</v>
      </c>
      <c r="E3780">
        <v>11.62</v>
      </c>
    </row>
    <row r="3781" spans="1:5" x14ac:dyDescent="0.25">
      <c r="A3781" s="7">
        <v>38351</v>
      </c>
      <c r="B3781">
        <v>12.25</v>
      </c>
      <c r="C3781">
        <v>12.61</v>
      </c>
      <c r="D3781">
        <v>12.18</v>
      </c>
      <c r="E3781">
        <v>12.56</v>
      </c>
    </row>
    <row r="3782" spans="1:5" x14ac:dyDescent="0.25">
      <c r="A3782" s="7">
        <v>38352</v>
      </c>
      <c r="B3782">
        <v>12.42</v>
      </c>
      <c r="C3782">
        <v>13.29</v>
      </c>
      <c r="D3782">
        <v>12.42</v>
      </c>
      <c r="E3782">
        <v>13.29</v>
      </c>
    </row>
    <row r="3783" spans="1:5" x14ac:dyDescent="0.25">
      <c r="A3783" s="7">
        <v>38355</v>
      </c>
      <c r="B3783">
        <v>13.39</v>
      </c>
      <c r="C3783">
        <v>14.23</v>
      </c>
      <c r="D3783">
        <v>13.25</v>
      </c>
      <c r="E3783">
        <v>14.08</v>
      </c>
    </row>
    <row r="3784" spans="1:5" x14ac:dyDescent="0.25">
      <c r="A3784" s="7">
        <v>38356</v>
      </c>
      <c r="B3784">
        <v>14.01</v>
      </c>
      <c r="C3784">
        <v>14.45</v>
      </c>
      <c r="D3784">
        <v>13.93</v>
      </c>
      <c r="E3784">
        <v>13.98</v>
      </c>
    </row>
    <row r="3785" spans="1:5" x14ac:dyDescent="0.25">
      <c r="A3785" s="7">
        <v>38357</v>
      </c>
      <c r="B3785">
        <v>13.98</v>
      </c>
      <c r="C3785">
        <v>14.09</v>
      </c>
      <c r="D3785">
        <v>13.26</v>
      </c>
      <c r="E3785">
        <v>14.09</v>
      </c>
    </row>
    <row r="3786" spans="1:5" x14ac:dyDescent="0.25">
      <c r="A3786" s="7">
        <v>38358</v>
      </c>
      <c r="B3786">
        <v>14.09</v>
      </c>
      <c r="C3786">
        <v>14.09</v>
      </c>
      <c r="D3786">
        <v>13.33</v>
      </c>
      <c r="E3786">
        <v>13.58</v>
      </c>
    </row>
    <row r="3787" spans="1:5" x14ac:dyDescent="0.25">
      <c r="A3787" s="7">
        <v>38359</v>
      </c>
      <c r="B3787">
        <v>13.47</v>
      </c>
      <c r="C3787">
        <v>13.51</v>
      </c>
      <c r="D3787">
        <v>12.94</v>
      </c>
      <c r="E3787">
        <v>13.49</v>
      </c>
    </row>
    <row r="3788" spans="1:5" x14ac:dyDescent="0.25">
      <c r="A3788" s="7">
        <v>38362</v>
      </c>
      <c r="B3788">
        <v>13.92</v>
      </c>
      <c r="C3788">
        <v>13.93</v>
      </c>
      <c r="D3788">
        <v>12.94</v>
      </c>
      <c r="E3788">
        <v>13.23</v>
      </c>
    </row>
    <row r="3789" spans="1:5" x14ac:dyDescent="0.25">
      <c r="A3789" s="7">
        <v>38363</v>
      </c>
      <c r="B3789">
        <v>13.44</v>
      </c>
      <c r="C3789">
        <v>13.68</v>
      </c>
      <c r="D3789">
        <v>13.05</v>
      </c>
      <c r="E3789">
        <v>13.19</v>
      </c>
    </row>
    <row r="3790" spans="1:5" x14ac:dyDescent="0.25">
      <c r="A3790" s="7">
        <v>38364</v>
      </c>
      <c r="B3790">
        <v>13.94</v>
      </c>
      <c r="C3790">
        <v>13.94</v>
      </c>
      <c r="D3790">
        <v>12.54</v>
      </c>
      <c r="E3790">
        <v>12.56</v>
      </c>
    </row>
    <row r="3791" spans="1:5" x14ac:dyDescent="0.25">
      <c r="A3791" s="7">
        <v>38365</v>
      </c>
      <c r="B3791">
        <v>12.7</v>
      </c>
      <c r="C3791">
        <v>12.86</v>
      </c>
      <c r="D3791">
        <v>12.37</v>
      </c>
      <c r="E3791">
        <v>12.84</v>
      </c>
    </row>
    <row r="3792" spans="1:5" x14ac:dyDescent="0.25">
      <c r="A3792" s="7">
        <v>38366</v>
      </c>
      <c r="B3792">
        <v>12.68</v>
      </c>
      <c r="C3792">
        <v>12.82</v>
      </c>
      <c r="D3792">
        <v>12.29</v>
      </c>
      <c r="E3792">
        <v>12.43</v>
      </c>
    </row>
    <row r="3793" spans="1:5" x14ac:dyDescent="0.25">
      <c r="A3793" s="7">
        <v>38370</v>
      </c>
      <c r="B3793">
        <v>13.13</v>
      </c>
      <c r="C3793">
        <v>13.15</v>
      </c>
      <c r="D3793">
        <v>12.3</v>
      </c>
      <c r="E3793">
        <v>12.47</v>
      </c>
    </row>
    <row r="3794" spans="1:5" x14ac:dyDescent="0.25">
      <c r="A3794" s="7">
        <v>38371</v>
      </c>
      <c r="B3794">
        <v>12.47</v>
      </c>
      <c r="C3794">
        <v>13.21</v>
      </c>
      <c r="D3794">
        <v>12.41</v>
      </c>
      <c r="E3794">
        <v>13.18</v>
      </c>
    </row>
    <row r="3795" spans="1:5" x14ac:dyDescent="0.25">
      <c r="A3795" s="7">
        <v>38372</v>
      </c>
      <c r="B3795">
        <v>13.37</v>
      </c>
      <c r="C3795">
        <v>14.11</v>
      </c>
      <c r="D3795">
        <v>13.28</v>
      </c>
      <c r="E3795">
        <v>13.83</v>
      </c>
    </row>
    <row r="3796" spans="1:5" x14ac:dyDescent="0.25">
      <c r="A3796" s="7">
        <v>38373</v>
      </c>
      <c r="B3796">
        <v>13.75</v>
      </c>
      <c r="C3796">
        <v>14.46</v>
      </c>
      <c r="D3796">
        <v>13.4</v>
      </c>
      <c r="E3796">
        <v>14.36</v>
      </c>
    </row>
    <row r="3797" spans="1:5" x14ac:dyDescent="0.25">
      <c r="A3797" s="7">
        <v>38376</v>
      </c>
      <c r="B3797">
        <v>14.38</v>
      </c>
      <c r="C3797">
        <v>14.75</v>
      </c>
      <c r="D3797">
        <v>14.17</v>
      </c>
      <c r="E3797">
        <v>14.65</v>
      </c>
    </row>
    <row r="3798" spans="1:5" x14ac:dyDescent="0.25">
      <c r="A3798" s="7">
        <v>38377</v>
      </c>
      <c r="B3798">
        <v>14.34</v>
      </c>
      <c r="C3798">
        <v>14.36</v>
      </c>
      <c r="D3798">
        <v>13.88</v>
      </c>
      <c r="E3798">
        <v>14.06</v>
      </c>
    </row>
    <row r="3799" spans="1:5" x14ac:dyDescent="0.25">
      <c r="A3799" s="7">
        <v>38378</v>
      </c>
      <c r="B3799">
        <v>13.84</v>
      </c>
      <c r="C3799">
        <v>13.84</v>
      </c>
      <c r="D3799">
        <v>13.06</v>
      </c>
      <c r="E3799">
        <v>13.44</v>
      </c>
    </row>
    <row r="3800" spans="1:5" x14ac:dyDescent="0.25">
      <c r="A3800" s="7">
        <v>38379</v>
      </c>
      <c r="B3800">
        <v>13.5</v>
      </c>
      <c r="C3800">
        <v>13.57</v>
      </c>
      <c r="D3800">
        <v>12.96</v>
      </c>
      <c r="E3800">
        <v>13.24</v>
      </c>
    </row>
    <row r="3801" spans="1:5" x14ac:dyDescent="0.25">
      <c r="A3801" s="7">
        <v>38380</v>
      </c>
      <c r="B3801">
        <v>13.15</v>
      </c>
      <c r="C3801">
        <v>13.56</v>
      </c>
      <c r="D3801">
        <v>12.83</v>
      </c>
      <c r="E3801">
        <v>13.24</v>
      </c>
    </row>
    <row r="3802" spans="1:5" x14ac:dyDescent="0.25">
      <c r="A3802" s="7">
        <v>38383</v>
      </c>
      <c r="B3802">
        <v>13.63</v>
      </c>
      <c r="C3802">
        <v>13.63</v>
      </c>
      <c r="D3802">
        <v>12.79</v>
      </c>
      <c r="E3802">
        <v>12.82</v>
      </c>
    </row>
    <row r="3803" spans="1:5" x14ac:dyDescent="0.25">
      <c r="A3803" s="7">
        <v>38384</v>
      </c>
      <c r="B3803">
        <v>12.8</v>
      </c>
      <c r="C3803">
        <v>12.8</v>
      </c>
      <c r="D3803">
        <v>12.02</v>
      </c>
      <c r="E3803">
        <v>12.03</v>
      </c>
    </row>
    <row r="3804" spans="1:5" x14ac:dyDescent="0.25">
      <c r="A3804" s="7">
        <v>38385</v>
      </c>
      <c r="B3804">
        <v>12.01</v>
      </c>
      <c r="C3804">
        <v>12.06</v>
      </c>
      <c r="D3804">
        <v>11.52</v>
      </c>
      <c r="E3804">
        <v>11.66</v>
      </c>
    </row>
    <row r="3805" spans="1:5" x14ac:dyDescent="0.25">
      <c r="A3805" s="7">
        <v>38386</v>
      </c>
      <c r="B3805">
        <v>12.03</v>
      </c>
      <c r="C3805">
        <v>12.12</v>
      </c>
      <c r="D3805">
        <v>11.72</v>
      </c>
      <c r="E3805">
        <v>11.79</v>
      </c>
    </row>
    <row r="3806" spans="1:5" x14ac:dyDescent="0.25">
      <c r="A3806" s="7">
        <v>38387</v>
      </c>
      <c r="B3806">
        <v>11.97</v>
      </c>
      <c r="C3806">
        <v>11.97</v>
      </c>
      <c r="D3806">
        <v>10.9</v>
      </c>
      <c r="E3806">
        <v>11.21</v>
      </c>
    </row>
    <row r="3807" spans="1:5" x14ac:dyDescent="0.25">
      <c r="A3807" s="7">
        <v>38390</v>
      </c>
      <c r="B3807">
        <v>11.53</v>
      </c>
      <c r="C3807">
        <v>11.75</v>
      </c>
      <c r="D3807">
        <v>11.36</v>
      </c>
      <c r="E3807">
        <v>11.73</v>
      </c>
    </row>
    <row r="3808" spans="1:5" x14ac:dyDescent="0.25">
      <c r="A3808" s="7">
        <v>38391</v>
      </c>
      <c r="B3808">
        <v>11.66</v>
      </c>
      <c r="C3808">
        <v>11.67</v>
      </c>
      <c r="D3808">
        <v>11.45</v>
      </c>
      <c r="E3808">
        <v>11.6</v>
      </c>
    </row>
    <row r="3809" spans="1:5" x14ac:dyDescent="0.25">
      <c r="A3809" s="7">
        <v>38392</v>
      </c>
      <c r="B3809">
        <v>11.52</v>
      </c>
      <c r="C3809">
        <v>12.02</v>
      </c>
      <c r="D3809">
        <v>11.41</v>
      </c>
      <c r="E3809">
        <v>12</v>
      </c>
    </row>
    <row r="3810" spans="1:5" x14ac:dyDescent="0.25">
      <c r="A3810" s="7">
        <v>38393</v>
      </c>
      <c r="B3810">
        <v>11.98</v>
      </c>
      <c r="C3810">
        <v>11.99</v>
      </c>
      <c r="D3810">
        <v>11.38</v>
      </c>
      <c r="E3810">
        <v>11.51</v>
      </c>
    </row>
    <row r="3811" spans="1:5" x14ac:dyDescent="0.25">
      <c r="A3811" s="7">
        <v>38394</v>
      </c>
      <c r="B3811">
        <v>11.64</v>
      </c>
      <c r="C3811">
        <v>11.82</v>
      </c>
      <c r="D3811">
        <v>11.25</v>
      </c>
      <c r="E3811">
        <v>11.43</v>
      </c>
    </row>
    <row r="3812" spans="1:5" x14ac:dyDescent="0.25">
      <c r="A3812" s="7">
        <v>38397</v>
      </c>
      <c r="B3812">
        <v>11.28</v>
      </c>
      <c r="C3812">
        <v>11.86</v>
      </c>
      <c r="D3812">
        <v>11.18</v>
      </c>
      <c r="E3812">
        <v>11.52</v>
      </c>
    </row>
    <row r="3813" spans="1:5" x14ac:dyDescent="0.25">
      <c r="A3813" s="7">
        <v>38398</v>
      </c>
      <c r="B3813">
        <v>11.57</v>
      </c>
      <c r="C3813">
        <v>11.76</v>
      </c>
      <c r="D3813">
        <v>11.13</v>
      </c>
      <c r="E3813">
        <v>11.27</v>
      </c>
    </row>
    <row r="3814" spans="1:5" x14ac:dyDescent="0.25">
      <c r="A3814" s="7">
        <v>38399</v>
      </c>
      <c r="B3814">
        <v>11.4</v>
      </c>
      <c r="C3814">
        <v>11.5</v>
      </c>
      <c r="D3814">
        <v>11.03</v>
      </c>
      <c r="E3814">
        <v>11.1</v>
      </c>
    </row>
    <row r="3815" spans="1:5" x14ac:dyDescent="0.25">
      <c r="A3815" s="7">
        <v>38400</v>
      </c>
      <c r="B3815">
        <v>11.25</v>
      </c>
      <c r="C3815">
        <v>11.91</v>
      </c>
      <c r="D3815">
        <v>11.21</v>
      </c>
      <c r="E3815">
        <v>11.77</v>
      </c>
    </row>
    <row r="3816" spans="1:5" x14ac:dyDescent="0.25">
      <c r="A3816" s="7">
        <v>38401</v>
      </c>
      <c r="B3816">
        <v>11.99</v>
      </c>
      <c r="C3816">
        <v>12.12</v>
      </c>
      <c r="D3816">
        <v>11.18</v>
      </c>
      <c r="E3816">
        <v>11.18</v>
      </c>
    </row>
    <row r="3817" spans="1:5" x14ac:dyDescent="0.25">
      <c r="A3817" s="7">
        <v>38405</v>
      </c>
      <c r="B3817">
        <v>12.18</v>
      </c>
      <c r="C3817">
        <v>13.2</v>
      </c>
      <c r="D3817">
        <v>12.09</v>
      </c>
      <c r="E3817">
        <v>13.14</v>
      </c>
    </row>
    <row r="3818" spans="1:5" x14ac:dyDescent="0.25">
      <c r="A3818" s="7">
        <v>38406</v>
      </c>
      <c r="B3818">
        <v>12.94</v>
      </c>
      <c r="C3818">
        <v>12.94</v>
      </c>
      <c r="D3818">
        <v>12.3</v>
      </c>
      <c r="E3818">
        <v>12.39</v>
      </c>
    </row>
    <row r="3819" spans="1:5" x14ac:dyDescent="0.25">
      <c r="A3819" s="7">
        <v>38407</v>
      </c>
      <c r="B3819">
        <v>12.51</v>
      </c>
      <c r="C3819">
        <v>12.51</v>
      </c>
      <c r="D3819">
        <v>11.48</v>
      </c>
      <c r="E3819">
        <v>11.57</v>
      </c>
    </row>
    <row r="3820" spans="1:5" x14ac:dyDescent="0.25">
      <c r="A3820" s="7">
        <v>38408</v>
      </c>
      <c r="B3820">
        <v>11.75</v>
      </c>
      <c r="C3820">
        <v>11.78</v>
      </c>
      <c r="D3820">
        <v>10.92</v>
      </c>
      <c r="E3820">
        <v>11.49</v>
      </c>
    </row>
    <row r="3821" spans="1:5" x14ac:dyDescent="0.25">
      <c r="A3821" s="7">
        <v>38411</v>
      </c>
      <c r="B3821">
        <v>11.89</v>
      </c>
      <c r="C3821">
        <v>12.5</v>
      </c>
      <c r="D3821">
        <v>11.73</v>
      </c>
      <c r="E3821">
        <v>12.08</v>
      </c>
    </row>
    <row r="3822" spans="1:5" x14ac:dyDescent="0.25">
      <c r="A3822" s="7">
        <v>38412</v>
      </c>
      <c r="B3822">
        <v>11.95</v>
      </c>
      <c r="C3822">
        <v>12.1</v>
      </c>
      <c r="D3822">
        <v>11.66</v>
      </c>
      <c r="E3822">
        <v>12.04</v>
      </c>
    </row>
    <row r="3823" spans="1:5" x14ac:dyDescent="0.25">
      <c r="A3823" s="7">
        <v>38413</v>
      </c>
      <c r="B3823">
        <v>12.88</v>
      </c>
      <c r="C3823">
        <v>12.91</v>
      </c>
      <c r="D3823">
        <v>12.2</v>
      </c>
      <c r="E3823">
        <v>12.5</v>
      </c>
    </row>
    <row r="3824" spans="1:5" x14ac:dyDescent="0.25">
      <c r="A3824" s="7">
        <v>38414</v>
      </c>
      <c r="B3824">
        <v>12.28</v>
      </c>
      <c r="C3824">
        <v>13.07</v>
      </c>
      <c r="D3824">
        <v>12.23</v>
      </c>
      <c r="E3824">
        <v>12.93</v>
      </c>
    </row>
    <row r="3825" spans="1:5" x14ac:dyDescent="0.25">
      <c r="A3825" s="7">
        <v>38415</v>
      </c>
      <c r="B3825">
        <v>12.49</v>
      </c>
      <c r="C3825">
        <v>12.5</v>
      </c>
      <c r="D3825">
        <v>11.94</v>
      </c>
      <c r="E3825">
        <v>11.94</v>
      </c>
    </row>
    <row r="3826" spans="1:5" x14ac:dyDescent="0.25">
      <c r="A3826" s="7">
        <v>38418</v>
      </c>
      <c r="B3826">
        <v>12.36</v>
      </c>
      <c r="C3826">
        <v>12.6</v>
      </c>
      <c r="D3826">
        <v>12.05</v>
      </c>
      <c r="E3826">
        <v>12.26</v>
      </c>
    </row>
    <row r="3827" spans="1:5" x14ac:dyDescent="0.25">
      <c r="A3827" s="7">
        <v>38419</v>
      </c>
      <c r="B3827">
        <v>12.06</v>
      </c>
      <c r="C3827">
        <v>12.5</v>
      </c>
      <c r="D3827">
        <v>11.95</v>
      </c>
      <c r="E3827">
        <v>12.4</v>
      </c>
    </row>
    <row r="3828" spans="1:5" x14ac:dyDescent="0.25">
      <c r="A3828" s="7">
        <v>38420</v>
      </c>
      <c r="B3828">
        <v>12.23</v>
      </c>
      <c r="C3828">
        <v>12.72</v>
      </c>
      <c r="D3828">
        <v>12.2</v>
      </c>
      <c r="E3828">
        <v>12.7</v>
      </c>
    </row>
    <row r="3829" spans="1:5" x14ac:dyDescent="0.25">
      <c r="A3829" s="7">
        <v>38421</v>
      </c>
      <c r="B3829">
        <v>12.62</v>
      </c>
      <c r="C3829">
        <v>12.97</v>
      </c>
      <c r="D3829">
        <v>12.42</v>
      </c>
      <c r="E3829">
        <v>12.49</v>
      </c>
    </row>
    <row r="3830" spans="1:5" x14ac:dyDescent="0.25">
      <c r="A3830" s="7">
        <v>38422</v>
      </c>
      <c r="B3830">
        <v>12.29</v>
      </c>
      <c r="C3830">
        <v>12.98</v>
      </c>
      <c r="D3830">
        <v>12.11</v>
      </c>
      <c r="E3830">
        <v>12.8</v>
      </c>
    </row>
    <row r="3831" spans="1:5" x14ac:dyDescent="0.25">
      <c r="A3831" s="7">
        <v>38425</v>
      </c>
      <c r="B3831">
        <v>12.82</v>
      </c>
      <c r="C3831">
        <v>12.99</v>
      </c>
      <c r="D3831">
        <v>12.36</v>
      </c>
      <c r="E3831">
        <v>12.39</v>
      </c>
    </row>
    <row r="3832" spans="1:5" x14ac:dyDescent="0.25">
      <c r="A3832" s="7">
        <v>38426</v>
      </c>
      <c r="B3832">
        <v>12.44</v>
      </c>
      <c r="C3832">
        <v>13.22</v>
      </c>
      <c r="D3832">
        <v>12.33</v>
      </c>
      <c r="E3832">
        <v>13.15</v>
      </c>
    </row>
    <row r="3833" spans="1:5" x14ac:dyDescent="0.25">
      <c r="A3833" s="7">
        <v>38427</v>
      </c>
      <c r="B3833">
        <v>13.3</v>
      </c>
      <c r="C3833">
        <v>13.81</v>
      </c>
      <c r="D3833">
        <v>13.19</v>
      </c>
      <c r="E3833">
        <v>13.49</v>
      </c>
    </row>
    <row r="3834" spans="1:5" x14ac:dyDescent="0.25">
      <c r="A3834" s="7">
        <v>38428</v>
      </c>
      <c r="B3834">
        <v>13.25</v>
      </c>
      <c r="C3834">
        <v>13.67</v>
      </c>
      <c r="D3834">
        <v>13.2</v>
      </c>
      <c r="E3834">
        <v>13.29</v>
      </c>
    </row>
    <row r="3835" spans="1:5" x14ac:dyDescent="0.25">
      <c r="A3835" s="7">
        <v>38429</v>
      </c>
      <c r="B3835">
        <v>13.65</v>
      </c>
      <c r="C3835">
        <v>13.67</v>
      </c>
      <c r="D3835">
        <v>13.08</v>
      </c>
      <c r="E3835">
        <v>13.14</v>
      </c>
    </row>
    <row r="3836" spans="1:5" x14ac:dyDescent="0.25">
      <c r="A3836" s="7">
        <v>38432</v>
      </c>
      <c r="B3836">
        <v>13.62</v>
      </c>
      <c r="C3836">
        <v>13.98</v>
      </c>
      <c r="D3836">
        <v>13.33</v>
      </c>
      <c r="E3836">
        <v>13.61</v>
      </c>
    </row>
    <row r="3837" spans="1:5" x14ac:dyDescent="0.25">
      <c r="A3837" s="7">
        <v>38433</v>
      </c>
      <c r="B3837">
        <v>13.76</v>
      </c>
      <c r="C3837">
        <v>14.28</v>
      </c>
      <c r="D3837">
        <v>13.15</v>
      </c>
      <c r="E3837">
        <v>14.27</v>
      </c>
    </row>
    <row r="3838" spans="1:5" x14ac:dyDescent="0.25">
      <c r="A3838" s="7">
        <v>38434</v>
      </c>
      <c r="B3838">
        <v>14.61</v>
      </c>
      <c r="C3838">
        <v>14.89</v>
      </c>
      <c r="D3838">
        <v>13.88</v>
      </c>
      <c r="E3838">
        <v>14.06</v>
      </c>
    </row>
    <row r="3839" spans="1:5" x14ac:dyDescent="0.25">
      <c r="A3839" s="7">
        <v>38435</v>
      </c>
      <c r="B3839">
        <v>13.86</v>
      </c>
      <c r="C3839">
        <v>13.88</v>
      </c>
      <c r="D3839">
        <v>12.97</v>
      </c>
      <c r="E3839">
        <v>13.42</v>
      </c>
    </row>
    <row r="3840" spans="1:5" x14ac:dyDescent="0.25">
      <c r="A3840" s="7">
        <v>38439</v>
      </c>
      <c r="B3840">
        <v>14.01</v>
      </c>
      <c r="C3840">
        <v>14.01</v>
      </c>
      <c r="D3840">
        <v>13.44</v>
      </c>
      <c r="E3840">
        <v>13.75</v>
      </c>
    </row>
    <row r="3841" spans="1:5" x14ac:dyDescent="0.25">
      <c r="A3841" s="7">
        <v>38440</v>
      </c>
      <c r="B3841">
        <v>13.96</v>
      </c>
      <c r="C3841">
        <v>14.68</v>
      </c>
      <c r="D3841">
        <v>13.38</v>
      </c>
      <c r="E3841">
        <v>14.49</v>
      </c>
    </row>
    <row r="3842" spans="1:5" x14ac:dyDescent="0.25">
      <c r="A3842" s="7">
        <v>38441</v>
      </c>
      <c r="B3842">
        <v>14.47</v>
      </c>
      <c r="C3842">
        <v>14.47</v>
      </c>
      <c r="D3842">
        <v>13.64</v>
      </c>
      <c r="E3842">
        <v>13.64</v>
      </c>
    </row>
    <row r="3843" spans="1:5" x14ac:dyDescent="0.25">
      <c r="A3843" s="7">
        <v>38442</v>
      </c>
      <c r="B3843">
        <v>13.71</v>
      </c>
      <c r="C3843">
        <v>14.1</v>
      </c>
      <c r="D3843">
        <v>13.57</v>
      </c>
      <c r="E3843">
        <v>14.02</v>
      </c>
    </row>
    <row r="3844" spans="1:5" x14ac:dyDescent="0.25">
      <c r="A3844" s="7">
        <v>38443</v>
      </c>
      <c r="B3844">
        <v>13.64</v>
      </c>
      <c r="C3844">
        <v>14.38</v>
      </c>
      <c r="D3844">
        <v>12.92</v>
      </c>
      <c r="E3844">
        <v>14.09</v>
      </c>
    </row>
    <row r="3845" spans="1:5" x14ac:dyDescent="0.25">
      <c r="A3845" s="7">
        <v>38446</v>
      </c>
      <c r="B3845">
        <v>14.53</v>
      </c>
      <c r="C3845">
        <v>14.76</v>
      </c>
      <c r="D3845">
        <v>13.96</v>
      </c>
      <c r="E3845">
        <v>14.11</v>
      </c>
    </row>
    <row r="3846" spans="1:5" x14ac:dyDescent="0.25">
      <c r="A3846" s="7">
        <v>38447</v>
      </c>
      <c r="B3846">
        <v>14.1</v>
      </c>
      <c r="C3846">
        <v>14.11</v>
      </c>
      <c r="D3846">
        <v>13.66</v>
      </c>
      <c r="E3846">
        <v>13.68</v>
      </c>
    </row>
    <row r="3847" spans="1:5" x14ac:dyDescent="0.25">
      <c r="A3847" s="7">
        <v>38448</v>
      </c>
      <c r="B3847">
        <v>13.75</v>
      </c>
      <c r="C3847">
        <v>13.76</v>
      </c>
      <c r="D3847">
        <v>12.89</v>
      </c>
      <c r="E3847">
        <v>13.15</v>
      </c>
    </row>
    <row r="3848" spans="1:5" x14ac:dyDescent="0.25">
      <c r="A3848" s="7">
        <v>38449</v>
      </c>
      <c r="B3848">
        <v>12.92</v>
      </c>
      <c r="C3848">
        <v>12.96</v>
      </c>
      <c r="D3848">
        <v>12.3</v>
      </c>
      <c r="E3848">
        <v>12.33</v>
      </c>
    </row>
    <row r="3849" spans="1:5" x14ac:dyDescent="0.25">
      <c r="A3849" s="7">
        <v>38450</v>
      </c>
      <c r="B3849">
        <v>12.06</v>
      </c>
      <c r="C3849">
        <v>12.65</v>
      </c>
      <c r="D3849">
        <v>11.52</v>
      </c>
      <c r="E3849">
        <v>12.62</v>
      </c>
    </row>
    <row r="3850" spans="1:5" x14ac:dyDescent="0.25">
      <c r="A3850" s="7">
        <v>38453</v>
      </c>
      <c r="B3850">
        <v>12.09</v>
      </c>
      <c r="C3850">
        <v>12.46</v>
      </c>
      <c r="D3850">
        <v>11.82</v>
      </c>
      <c r="E3850">
        <v>11.98</v>
      </c>
    </row>
    <row r="3851" spans="1:5" x14ac:dyDescent="0.25">
      <c r="A3851" s="7">
        <v>38454</v>
      </c>
      <c r="B3851">
        <v>12.12</v>
      </c>
      <c r="C3851">
        <v>12.83</v>
      </c>
      <c r="D3851">
        <v>11.2</v>
      </c>
      <c r="E3851">
        <v>11.3</v>
      </c>
    </row>
    <row r="3852" spans="1:5" x14ac:dyDescent="0.25">
      <c r="A3852" s="7">
        <v>38455</v>
      </c>
      <c r="B3852">
        <v>11.68</v>
      </c>
      <c r="C3852">
        <v>13.44</v>
      </c>
      <c r="D3852">
        <v>11.27</v>
      </c>
      <c r="E3852">
        <v>13.31</v>
      </c>
    </row>
    <row r="3853" spans="1:5" x14ac:dyDescent="0.25">
      <c r="A3853" s="7">
        <v>38456</v>
      </c>
      <c r="B3853">
        <v>13.4</v>
      </c>
      <c r="C3853">
        <v>14.6</v>
      </c>
      <c r="D3853">
        <v>12.67</v>
      </c>
      <c r="E3853">
        <v>14.53</v>
      </c>
    </row>
    <row r="3854" spans="1:5" x14ac:dyDescent="0.25">
      <c r="A3854" s="7">
        <v>38457</v>
      </c>
      <c r="B3854">
        <v>14.92</v>
      </c>
      <c r="C3854">
        <v>18.05</v>
      </c>
      <c r="D3854">
        <v>14.71</v>
      </c>
      <c r="E3854">
        <v>17.739999999999998</v>
      </c>
    </row>
    <row r="3855" spans="1:5" x14ac:dyDescent="0.25">
      <c r="A3855" s="7">
        <v>38460</v>
      </c>
      <c r="B3855">
        <v>18.329999999999998</v>
      </c>
      <c r="C3855">
        <v>18.59</v>
      </c>
      <c r="D3855">
        <v>16.41</v>
      </c>
      <c r="E3855">
        <v>16.559999999999999</v>
      </c>
    </row>
    <row r="3856" spans="1:5" x14ac:dyDescent="0.25">
      <c r="A3856" s="7">
        <v>38461</v>
      </c>
      <c r="B3856">
        <v>15.28</v>
      </c>
      <c r="C3856">
        <v>15.97</v>
      </c>
      <c r="D3856">
        <v>14.81</v>
      </c>
      <c r="E3856">
        <v>14.96</v>
      </c>
    </row>
    <row r="3857" spans="1:5" x14ac:dyDescent="0.25">
      <c r="A3857" s="7">
        <v>38462</v>
      </c>
      <c r="B3857">
        <v>14.86</v>
      </c>
      <c r="C3857">
        <v>17.25</v>
      </c>
      <c r="D3857">
        <v>14.52</v>
      </c>
      <c r="E3857">
        <v>16.920000000000002</v>
      </c>
    </row>
    <row r="3858" spans="1:5" x14ac:dyDescent="0.25">
      <c r="A3858" s="7">
        <v>38463</v>
      </c>
      <c r="B3858">
        <v>16.22</v>
      </c>
      <c r="C3858">
        <v>16.22</v>
      </c>
      <c r="D3858">
        <v>14.26</v>
      </c>
      <c r="E3858">
        <v>14.41</v>
      </c>
    </row>
    <row r="3859" spans="1:5" x14ac:dyDescent="0.25">
      <c r="A3859" s="7">
        <v>38464</v>
      </c>
      <c r="B3859">
        <v>14.54</v>
      </c>
      <c r="C3859">
        <v>16.32</v>
      </c>
      <c r="D3859">
        <v>14.2</v>
      </c>
      <c r="E3859">
        <v>15.38</v>
      </c>
    </row>
    <row r="3860" spans="1:5" x14ac:dyDescent="0.25">
      <c r="A3860" s="7">
        <v>38467</v>
      </c>
      <c r="B3860">
        <v>15.29</v>
      </c>
      <c r="C3860">
        <v>15.47</v>
      </c>
      <c r="D3860">
        <v>14.6</v>
      </c>
      <c r="E3860">
        <v>14.62</v>
      </c>
    </row>
    <row r="3861" spans="1:5" x14ac:dyDescent="0.25">
      <c r="A3861" s="7">
        <v>38468</v>
      </c>
      <c r="B3861">
        <v>14.27</v>
      </c>
      <c r="C3861">
        <v>15.15</v>
      </c>
      <c r="D3861">
        <v>14.27</v>
      </c>
      <c r="E3861">
        <v>14.91</v>
      </c>
    </row>
    <row r="3862" spans="1:5" x14ac:dyDescent="0.25">
      <c r="A3862" s="7">
        <v>38469</v>
      </c>
      <c r="B3862">
        <v>14.62</v>
      </c>
      <c r="C3862">
        <v>15.93</v>
      </c>
      <c r="D3862">
        <v>14.43</v>
      </c>
      <c r="E3862">
        <v>14.87</v>
      </c>
    </row>
    <row r="3863" spans="1:5" x14ac:dyDescent="0.25">
      <c r="A3863" s="7">
        <v>38470</v>
      </c>
      <c r="B3863">
        <v>14.19</v>
      </c>
      <c r="C3863">
        <v>16.87</v>
      </c>
      <c r="D3863">
        <v>14.19</v>
      </c>
      <c r="E3863">
        <v>16.86</v>
      </c>
    </row>
    <row r="3864" spans="1:5" x14ac:dyDescent="0.25">
      <c r="A3864" s="7">
        <v>38471</v>
      </c>
      <c r="B3864">
        <v>15.75</v>
      </c>
      <c r="C3864">
        <v>16.920000000000002</v>
      </c>
      <c r="D3864">
        <v>15.26</v>
      </c>
      <c r="E3864">
        <v>15.31</v>
      </c>
    </row>
    <row r="3865" spans="1:5" x14ac:dyDescent="0.25">
      <c r="A3865" s="7">
        <v>38474</v>
      </c>
      <c r="B3865">
        <v>15.45</v>
      </c>
      <c r="C3865">
        <v>16.010000000000002</v>
      </c>
      <c r="D3865">
        <v>15.08</v>
      </c>
      <c r="E3865">
        <v>15.12</v>
      </c>
    </row>
    <row r="3866" spans="1:5" x14ac:dyDescent="0.25">
      <c r="A3866" s="7">
        <v>38475</v>
      </c>
      <c r="B3866">
        <v>17.89</v>
      </c>
      <c r="C3866">
        <v>17.89</v>
      </c>
      <c r="D3866">
        <v>14.53</v>
      </c>
      <c r="E3866">
        <v>14.53</v>
      </c>
    </row>
    <row r="3867" spans="1:5" x14ac:dyDescent="0.25">
      <c r="A3867" s="7">
        <v>38476</v>
      </c>
      <c r="B3867">
        <v>14.44</v>
      </c>
      <c r="C3867">
        <v>15.38</v>
      </c>
      <c r="D3867">
        <v>13.7</v>
      </c>
      <c r="E3867">
        <v>13.85</v>
      </c>
    </row>
    <row r="3868" spans="1:5" x14ac:dyDescent="0.25">
      <c r="A3868" s="7">
        <v>38477</v>
      </c>
      <c r="B3868">
        <v>13.48</v>
      </c>
      <c r="C3868">
        <v>14.56</v>
      </c>
      <c r="D3868">
        <v>13.43</v>
      </c>
      <c r="E3868">
        <v>13.98</v>
      </c>
    </row>
    <row r="3869" spans="1:5" x14ac:dyDescent="0.25">
      <c r="A3869" s="7">
        <v>38478</v>
      </c>
      <c r="B3869">
        <v>13.29</v>
      </c>
      <c r="C3869">
        <v>14.06</v>
      </c>
      <c r="D3869">
        <v>13.11</v>
      </c>
      <c r="E3869">
        <v>14.05</v>
      </c>
    </row>
    <row r="3870" spans="1:5" x14ac:dyDescent="0.25">
      <c r="A3870" s="7">
        <v>38481</v>
      </c>
      <c r="B3870">
        <v>14.11</v>
      </c>
      <c r="C3870">
        <v>14.56</v>
      </c>
      <c r="D3870">
        <v>13.53</v>
      </c>
      <c r="E3870">
        <v>13.75</v>
      </c>
    </row>
    <row r="3871" spans="1:5" x14ac:dyDescent="0.25">
      <c r="A3871" s="7">
        <v>38482</v>
      </c>
      <c r="B3871">
        <v>14.05</v>
      </c>
      <c r="C3871">
        <v>15.11</v>
      </c>
      <c r="D3871">
        <v>14.03</v>
      </c>
      <c r="E3871">
        <v>14.91</v>
      </c>
    </row>
    <row r="3872" spans="1:5" x14ac:dyDescent="0.25">
      <c r="A3872" s="7">
        <v>38483</v>
      </c>
      <c r="B3872">
        <v>14.69</v>
      </c>
      <c r="C3872">
        <v>15.8</v>
      </c>
      <c r="D3872">
        <v>14.31</v>
      </c>
      <c r="E3872">
        <v>14.45</v>
      </c>
    </row>
    <row r="3873" spans="1:5" x14ac:dyDescent="0.25">
      <c r="A3873" s="7">
        <v>38484</v>
      </c>
      <c r="B3873">
        <v>14.43</v>
      </c>
      <c r="C3873">
        <v>16.23</v>
      </c>
      <c r="D3873">
        <v>14.16</v>
      </c>
      <c r="E3873">
        <v>16.12</v>
      </c>
    </row>
    <row r="3874" spans="1:5" x14ac:dyDescent="0.25">
      <c r="A3874" s="7">
        <v>38485</v>
      </c>
      <c r="B3874">
        <v>15.88</v>
      </c>
      <c r="C3874">
        <v>17.7</v>
      </c>
      <c r="D3874">
        <v>15.4</v>
      </c>
      <c r="E3874">
        <v>16.32</v>
      </c>
    </row>
    <row r="3875" spans="1:5" x14ac:dyDescent="0.25">
      <c r="A3875" s="7">
        <v>38488</v>
      </c>
      <c r="B3875">
        <v>16.87</v>
      </c>
      <c r="C3875">
        <v>16.87</v>
      </c>
      <c r="D3875">
        <v>15.67</v>
      </c>
      <c r="E3875">
        <v>15.68</v>
      </c>
    </row>
    <row r="3876" spans="1:5" x14ac:dyDescent="0.25">
      <c r="A3876" s="7">
        <v>38489</v>
      </c>
      <c r="B3876">
        <v>15.92</v>
      </c>
      <c r="C3876">
        <v>16.21</v>
      </c>
      <c r="D3876">
        <v>14.45</v>
      </c>
      <c r="E3876">
        <v>14.57</v>
      </c>
    </row>
    <row r="3877" spans="1:5" x14ac:dyDescent="0.25">
      <c r="A3877" s="7">
        <v>38490</v>
      </c>
      <c r="B3877">
        <v>14.11</v>
      </c>
      <c r="C3877">
        <v>14.13</v>
      </c>
      <c r="D3877">
        <v>13.3</v>
      </c>
      <c r="E3877">
        <v>13.63</v>
      </c>
    </row>
    <row r="3878" spans="1:5" x14ac:dyDescent="0.25">
      <c r="A3878" s="7">
        <v>38491</v>
      </c>
      <c r="B3878">
        <v>13.35</v>
      </c>
      <c r="C3878">
        <v>14.02</v>
      </c>
      <c r="D3878">
        <v>13.25</v>
      </c>
      <c r="E3878">
        <v>13.32</v>
      </c>
    </row>
    <row r="3879" spans="1:5" x14ac:dyDescent="0.25">
      <c r="A3879" s="7">
        <v>38492</v>
      </c>
      <c r="B3879">
        <v>13.57</v>
      </c>
      <c r="C3879">
        <v>13.73</v>
      </c>
      <c r="D3879">
        <v>13.07</v>
      </c>
      <c r="E3879">
        <v>13.14</v>
      </c>
    </row>
    <row r="3880" spans="1:5" x14ac:dyDescent="0.25">
      <c r="A3880" s="7">
        <v>38495</v>
      </c>
      <c r="B3880">
        <v>13.38</v>
      </c>
      <c r="C3880">
        <v>13.45</v>
      </c>
      <c r="D3880">
        <v>12.75</v>
      </c>
      <c r="E3880">
        <v>12.95</v>
      </c>
    </row>
    <row r="3881" spans="1:5" x14ac:dyDescent="0.25">
      <c r="A3881" s="7">
        <v>38496</v>
      </c>
      <c r="B3881">
        <v>13.12</v>
      </c>
      <c r="C3881">
        <v>13.3</v>
      </c>
      <c r="D3881">
        <v>12.53</v>
      </c>
      <c r="E3881">
        <v>12.69</v>
      </c>
    </row>
    <row r="3882" spans="1:5" x14ac:dyDescent="0.25">
      <c r="A3882" s="7">
        <v>38497</v>
      </c>
      <c r="B3882">
        <v>12.83</v>
      </c>
      <c r="C3882">
        <v>13.11</v>
      </c>
      <c r="D3882">
        <v>12.58</v>
      </c>
      <c r="E3882">
        <v>12.58</v>
      </c>
    </row>
    <row r="3883" spans="1:5" x14ac:dyDescent="0.25">
      <c r="A3883" s="7">
        <v>38498</v>
      </c>
      <c r="B3883">
        <v>12.23</v>
      </c>
      <c r="C3883">
        <v>12.38</v>
      </c>
      <c r="D3883">
        <v>11.65</v>
      </c>
      <c r="E3883">
        <v>12.24</v>
      </c>
    </row>
    <row r="3884" spans="1:5" x14ac:dyDescent="0.25">
      <c r="A3884" s="7">
        <v>38499</v>
      </c>
      <c r="B3884">
        <v>12.06</v>
      </c>
      <c r="C3884">
        <v>12.43</v>
      </c>
      <c r="D3884">
        <v>12.06</v>
      </c>
      <c r="E3884">
        <v>12.15</v>
      </c>
    </row>
    <row r="3885" spans="1:5" x14ac:dyDescent="0.25">
      <c r="A3885" s="7">
        <v>38503</v>
      </c>
      <c r="B3885">
        <v>12.69</v>
      </c>
      <c r="C3885">
        <v>13.45</v>
      </c>
      <c r="D3885">
        <v>12.67</v>
      </c>
      <c r="E3885">
        <v>13.29</v>
      </c>
    </row>
    <row r="3886" spans="1:5" x14ac:dyDescent="0.25">
      <c r="A3886" s="7">
        <v>38504</v>
      </c>
      <c r="B3886">
        <v>13.34</v>
      </c>
      <c r="C3886">
        <v>13.34</v>
      </c>
      <c r="D3886">
        <v>12.17</v>
      </c>
      <c r="E3886">
        <v>12.36</v>
      </c>
    </row>
    <row r="3887" spans="1:5" x14ac:dyDescent="0.25">
      <c r="A3887" s="7">
        <v>38505</v>
      </c>
      <c r="B3887">
        <v>12.35</v>
      </c>
      <c r="C3887">
        <v>12.43</v>
      </c>
      <c r="D3887">
        <v>11.8</v>
      </c>
      <c r="E3887">
        <v>11.84</v>
      </c>
    </row>
    <row r="3888" spans="1:5" x14ac:dyDescent="0.25">
      <c r="A3888" s="7">
        <v>38506</v>
      </c>
      <c r="B3888">
        <v>11.78</v>
      </c>
      <c r="C3888">
        <v>12.49</v>
      </c>
      <c r="D3888">
        <v>11.52</v>
      </c>
      <c r="E3888">
        <v>12.15</v>
      </c>
    </row>
    <row r="3889" spans="1:5" x14ac:dyDescent="0.25">
      <c r="A3889" s="7">
        <v>38509</v>
      </c>
      <c r="B3889">
        <v>12.68</v>
      </c>
      <c r="C3889">
        <v>13</v>
      </c>
      <c r="D3889">
        <v>12.21</v>
      </c>
      <c r="E3889">
        <v>12.28</v>
      </c>
    </row>
    <row r="3890" spans="1:5" x14ac:dyDescent="0.25">
      <c r="A3890" s="7">
        <v>38510</v>
      </c>
      <c r="B3890">
        <v>12.22</v>
      </c>
      <c r="C3890">
        <v>12.43</v>
      </c>
      <c r="D3890">
        <v>11.47</v>
      </c>
      <c r="E3890">
        <v>12.39</v>
      </c>
    </row>
    <row r="3891" spans="1:5" x14ac:dyDescent="0.25">
      <c r="A3891" s="7">
        <v>38511</v>
      </c>
      <c r="B3891">
        <v>13.1</v>
      </c>
      <c r="C3891">
        <v>13.11</v>
      </c>
      <c r="D3891">
        <v>12.05</v>
      </c>
      <c r="E3891">
        <v>12.7</v>
      </c>
    </row>
    <row r="3892" spans="1:5" x14ac:dyDescent="0.25">
      <c r="A3892" s="7">
        <v>38512</v>
      </c>
      <c r="B3892">
        <v>12.69</v>
      </c>
      <c r="C3892">
        <v>13.07</v>
      </c>
      <c r="D3892">
        <v>12.06</v>
      </c>
      <c r="E3892">
        <v>12.08</v>
      </c>
    </row>
    <row r="3893" spans="1:5" x14ac:dyDescent="0.25">
      <c r="A3893" s="7">
        <v>38513</v>
      </c>
      <c r="B3893">
        <v>12.16</v>
      </c>
      <c r="C3893">
        <v>12.4</v>
      </c>
      <c r="D3893">
        <v>11.9</v>
      </c>
      <c r="E3893">
        <v>11.96</v>
      </c>
    </row>
    <row r="3894" spans="1:5" x14ac:dyDescent="0.25">
      <c r="A3894" s="7">
        <v>38516</v>
      </c>
      <c r="B3894">
        <v>12.12</v>
      </c>
      <c r="C3894">
        <v>12.12</v>
      </c>
      <c r="D3894">
        <v>11.31</v>
      </c>
      <c r="E3894">
        <v>11.65</v>
      </c>
    </row>
    <row r="3895" spans="1:5" x14ac:dyDescent="0.25">
      <c r="A3895" s="7">
        <v>38517</v>
      </c>
      <c r="B3895">
        <v>11.65</v>
      </c>
      <c r="C3895">
        <v>12.02</v>
      </c>
      <c r="D3895">
        <v>11.52</v>
      </c>
      <c r="E3895">
        <v>11.79</v>
      </c>
    </row>
    <row r="3896" spans="1:5" x14ac:dyDescent="0.25">
      <c r="A3896" s="7">
        <v>38518</v>
      </c>
      <c r="B3896">
        <v>11.22</v>
      </c>
      <c r="C3896">
        <v>11.96</v>
      </c>
      <c r="D3896">
        <v>11.05</v>
      </c>
      <c r="E3896">
        <v>11.46</v>
      </c>
    </row>
    <row r="3897" spans="1:5" x14ac:dyDescent="0.25">
      <c r="A3897" s="7">
        <v>38519</v>
      </c>
      <c r="B3897">
        <v>11.24</v>
      </c>
      <c r="C3897">
        <v>11.36</v>
      </c>
      <c r="D3897">
        <v>11.04</v>
      </c>
      <c r="E3897">
        <v>11.15</v>
      </c>
    </row>
    <row r="3898" spans="1:5" x14ac:dyDescent="0.25">
      <c r="A3898" s="7">
        <v>38520</v>
      </c>
      <c r="B3898">
        <v>10.83</v>
      </c>
      <c r="C3898">
        <v>11.64</v>
      </c>
      <c r="D3898">
        <v>10.78</v>
      </c>
      <c r="E3898">
        <v>11.48</v>
      </c>
    </row>
    <row r="3899" spans="1:5" x14ac:dyDescent="0.25">
      <c r="A3899" s="7">
        <v>38523</v>
      </c>
      <c r="B3899">
        <v>12.51</v>
      </c>
      <c r="C3899">
        <v>12.53</v>
      </c>
      <c r="D3899">
        <v>11.31</v>
      </c>
      <c r="E3899">
        <v>11.47</v>
      </c>
    </row>
    <row r="3900" spans="1:5" x14ac:dyDescent="0.25">
      <c r="A3900" s="7">
        <v>38524</v>
      </c>
      <c r="B3900">
        <v>11.52</v>
      </c>
      <c r="C3900">
        <v>11.67</v>
      </c>
      <c r="D3900">
        <v>11.01</v>
      </c>
      <c r="E3900">
        <v>11.08</v>
      </c>
    </row>
    <row r="3901" spans="1:5" x14ac:dyDescent="0.25">
      <c r="A3901" s="7">
        <v>38525</v>
      </c>
      <c r="B3901">
        <v>10.96</v>
      </c>
      <c r="C3901">
        <v>11.31</v>
      </c>
      <c r="D3901">
        <v>10.81</v>
      </c>
      <c r="E3901">
        <v>11.05</v>
      </c>
    </row>
    <row r="3902" spans="1:5" x14ac:dyDescent="0.25">
      <c r="A3902" s="7">
        <v>38526</v>
      </c>
      <c r="B3902">
        <v>11.19</v>
      </c>
      <c r="C3902">
        <v>12.13</v>
      </c>
      <c r="D3902">
        <v>10.96</v>
      </c>
      <c r="E3902">
        <v>12.13</v>
      </c>
    </row>
    <row r="3903" spans="1:5" x14ac:dyDescent="0.25">
      <c r="A3903" s="7">
        <v>38527</v>
      </c>
      <c r="B3903">
        <v>12.27</v>
      </c>
      <c r="C3903">
        <v>12.32</v>
      </c>
      <c r="D3903">
        <v>11.95</v>
      </c>
      <c r="E3903">
        <v>12.18</v>
      </c>
    </row>
    <row r="3904" spans="1:5" x14ac:dyDescent="0.25">
      <c r="A3904" s="7">
        <v>38530</v>
      </c>
      <c r="B3904">
        <v>12.73</v>
      </c>
      <c r="C3904">
        <v>12.78</v>
      </c>
      <c r="D3904">
        <v>12.38</v>
      </c>
      <c r="E3904">
        <v>12.52</v>
      </c>
    </row>
    <row r="3905" spans="1:5" x14ac:dyDescent="0.25">
      <c r="A3905" s="7">
        <v>38531</v>
      </c>
      <c r="B3905">
        <v>12.31</v>
      </c>
      <c r="C3905">
        <v>12.31</v>
      </c>
      <c r="D3905">
        <v>11.55</v>
      </c>
      <c r="E3905">
        <v>11.58</v>
      </c>
    </row>
    <row r="3906" spans="1:5" x14ac:dyDescent="0.25">
      <c r="A3906" s="7">
        <v>38532</v>
      </c>
      <c r="B3906">
        <v>11.54</v>
      </c>
      <c r="C3906">
        <v>11.78</v>
      </c>
      <c r="D3906">
        <v>11.44</v>
      </c>
      <c r="E3906">
        <v>11.77</v>
      </c>
    </row>
    <row r="3907" spans="1:5" x14ac:dyDescent="0.25">
      <c r="A3907" s="7">
        <v>38533</v>
      </c>
      <c r="B3907">
        <v>11.72</v>
      </c>
      <c r="C3907">
        <v>12.1</v>
      </c>
      <c r="D3907">
        <v>11.5</v>
      </c>
      <c r="E3907">
        <v>12.04</v>
      </c>
    </row>
    <row r="3908" spans="1:5" x14ac:dyDescent="0.25">
      <c r="A3908" s="7">
        <v>38534</v>
      </c>
      <c r="B3908">
        <v>11.75</v>
      </c>
      <c r="C3908">
        <v>11.92</v>
      </c>
      <c r="D3908">
        <v>11.38</v>
      </c>
      <c r="E3908">
        <v>11.4</v>
      </c>
    </row>
    <row r="3909" spans="1:5" x14ac:dyDescent="0.25">
      <c r="A3909" s="7">
        <v>38538</v>
      </c>
      <c r="B3909">
        <v>12.41</v>
      </c>
      <c r="C3909">
        <v>12.41</v>
      </c>
      <c r="D3909">
        <v>11.53</v>
      </c>
      <c r="E3909">
        <v>11.68</v>
      </c>
    </row>
    <row r="3910" spans="1:5" x14ac:dyDescent="0.25">
      <c r="A3910" s="7">
        <v>38539</v>
      </c>
      <c r="B3910">
        <v>11.67</v>
      </c>
      <c r="C3910">
        <v>12.33</v>
      </c>
      <c r="D3910">
        <v>11.54</v>
      </c>
      <c r="E3910">
        <v>12.27</v>
      </c>
    </row>
    <row r="3911" spans="1:5" x14ac:dyDescent="0.25">
      <c r="A3911" s="7">
        <v>38540</v>
      </c>
      <c r="B3911">
        <v>13.91</v>
      </c>
      <c r="C3911">
        <v>13.92</v>
      </c>
      <c r="D3911">
        <v>12.48</v>
      </c>
      <c r="E3911">
        <v>12.49</v>
      </c>
    </row>
    <row r="3912" spans="1:5" x14ac:dyDescent="0.25">
      <c r="A3912" s="7">
        <v>38541</v>
      </c>
      <c r="B3912">
        <v>12.24</v>
      </c>
      <c r="C3912">
        <v>12.29</v>
      </c>
      <c r="D3912">
        <v>11.09</v>
      </c>
      <c r="E3912">
        <v>11.45</v>
      </c>
    </row>
    <row r="3913" spans="1:5" x14ac:dyDescent="0.25">
      <c r="A3913" s="7">
        <v>38544</v>
      </c>
      <c r="B3913">
        <v>10.96</v>
      </c>
      <c r="C3913">
        <v>11.41</v>
      </c>
      <c r="D3913">
        <v>10.53</v>
      </c>
      <c r="E3913">
        <v>11.28</v>
      </c>
    </row>
    <row r="3914" spans="1:5" x14ac:dyDescent="0.25">
      <c r="A3914" s="7">
        <v>38545</v>
      </c>
      <c r="B3914">
        <v>11.03</v>
      </c>
      <c r="C3914">
        <v>11.37</v>
      </c>
      <c r="D3914">
        <v>10.85</v>
      </c>
      <c r="E3914">
        <v>10.95</v>
      </c>
    </row>
    <row r="3915" spans="1:5" x14ac:dyDescent="0.25">
      <c r="A3915" s="7">
        <v>38546</v>
      </c>
      <c r="B3915">
        <v>11.09</v>
      </c>
      <c r="C3915">
        <v>11.44</v>
      </c>
      <c r="D3915">
        <v>10.8</v>
      </c>
      <c r="E3915">
        <v>10.84</v>
      </c>
    </row>
    <row r="3916" spans="1:5" x14ac:dyDescent="0.25">
      <c r="A3916" s="7">
        <v>38547</v>
      </c>
      <c r="B3916">
        <v>10.87</v>
      </c>
      <c r="C3916">
        <v>11.13</v>
      </c>
      <c r="D3916">
        <v>10.5</v>
      </c>
      <c r="E3916">
        <v>10.81</v>
      </c>
    </row>
    <row r="3917" spans="1:5" x14ac:dyDescent="0.25">
      <c r="A3917" s="7">
        <v>38548</v>
      </c>
      <c r="B3917">
        <v>10.61</v>
      </c>
      <c r="C3917">
        <v>10.9</v>
      </c>
      <c r="D3917">
        <v>10.130000000000001</v>
      </c>
      <c r="E3917">
        <v>10.33</v>
      </c>
    </row>
    <row r="3918" spans="1:5" x14ac:dyDescent="0.25">
      <c r="A3918" s="7">
        <v>38551</v>
      </c>
      <c r="B3918">
        <v>11.09</v>
      </c>
      <c r="C3918">
        <v>11.09</v>
      </c>
      <c r="D3918">
        <v>10.77</v>
      </c>
      <c r="E3918">
        <v>10.77</v>
      </c>
    </row>
    <row r="3919" spans="1:5" x14ac:dyDescent="0.25">
      <c r="A3919" s="7">
        <v>38552</v>
      </c>
      <c r="B3919">
        <v>10.63</v>
      </c>
      <c r="C3919">
        <v>10.79</v>
      </c>
      <c r="D3919">
        <v>10.36</v>
      </c>
      <c r="E3919">
        <v>10.45</v>
      </c>
    </row>
    <row r="3920" spans="1:5" x14ac:dyDescent="0.25">
      <c r="A3920" s="7">
        <v>38553</v>
      </c>
      <c r="B3920">
        <v>10.8</v>
      </c>
      <c r="C3920">
        <v>10.94</v>
      </c>
      <c r="D3920">
        <v>9.8800000000000008</v>
      </c>
      <c r="E3920">
        <v>10.23</v>
      </c>
    </row>
    <row r="3921" spans="1:5" x14ac:dyDescent="0.25">
      <c r="A3921" s="7">
        <v>38554</v>
      </c>
      <c r="B3921">
        <v>10.23</v>
      </c>
      <c r="C3921">
        <v>11.21</v>
      </c>
      <c r="D3921">
        <v>10.23</v>
      </c>
      <c r="E3921">
        <v>10.97</v>
      </c>
    </row>
    <row r="3922" spans="1:5" x14ac:dyDescent="0.25">
      <c r="A3922" s="7">
        <v>38555</v>
      </c>
      <c r="B3922">
        <v>11.01</v>
      </c>
      <c r="C3922">
        <v>11.05</v>
      </c>
      <c r="D3922">
        <v>10.51</v>
      </c>
      <c r="E3922">
        <v>10.52</v>
      </c>
    </row>
    <row r="3923" spans="1:5" x14ac:dyDescent="0.25">
      <c r="A3923" s="7">
        <v>38558</v>
      </c>
      <c r="B3923">
        <v>11.12</v>
      </c>
      <c r="C3923">
        <v>11.28</v>
      </c>
      <c r="D3923">
        <v>10.7</v>
      </c>
      <c r="E3923">
        <v>11.1</v>
      </c>
    </row>
    <row r="3924" spans="1:5" x14ac:dyDescent="0.25">
      <c r="A3924" s="7">
        <v>38559</v>
      </c>
      <c r="B3924">
        <v>11.11</v>
      </c>
      <c r="C3924">
        <v>11.25</v>
      </c>
      <c r="D3924">
        <v>10.92</v>
      </c>
      <c r="E3924">
        <v>10.99</v>
      </c>
    </row>
    <row r="3925" spans="1:5" x14ac:dyDescent="0.25">
      <c r="A3925" s="7">
        <v>38560</v>
      </c>
      <c r="B3925">
        <v>11.03</v>
      </c>
      <c r="C3925">
        <v>11.03</v>
      </c>
      <c r="D3925">
        <v>10.34</v>
      </c>
      <c r="E3925">
        <v>10.36</v>
      </c>
    </row>
    <row r="3926" spans="1:5" x14ac:dyDescent="0.25">
      <c r="A3926" s="7">
        <v>38561</v>
      </c>
      <c r="B3926">
        <v>10.4</v>
      </c>
      <c r="C3926">
        <v>10.58</v>
      </c>
      <c r="D3926">
        <v>10.27</v>
      </c>
      <c r="E3926">
        <v>10.52</v>
      </c>
    </row>
    <row r="3927" spans="1:5" x14ac:dyDescent="0.25">
      <c r="A3927" s="7">
        <v>38562</v>
      </c>
      <c r="B3927">
        <v>10.24</v>
      </c>
      <c r="C3927">
        <v>11.73</v>
      </c>
      <c r="D3927">
        <v>10.24</v>
      </c>
      <c r="E3927">
        <v>11.57</v>
      </c>
    </row>
    <row r="3928" spans="1:5" x14ac:dyDescent="0.25">
      <c r="A3928" s="7">
        <v>38565</v>
      </c>
      <c r="B3928">
        <v>11.75</v>
      </c>
      <c r="C3928">
        <v>12.23</v>
      </c>
      <c r="D3928">
        <v>11.36</v>
      </c>
      <c r="E3928">
        <v>12.08</v>
      </c>
    </row>
    <row r="3929" spans="1:5" x14ac:dyDescent="0.25">
      <c r="A3929" s="7">
        <v>38566</v>
      </c>
      <c r="B3929">
        <v>12</v>
      </c>
      <c r="C3929">
        <v>12.03</v>
      </c>
      <c r="D3929">
        <v>11.69</v>
      </c>
      <c r="E3929">
        <v>11.75</v>
      </c>
    </row>
    <row r="3930" spans="1:5" x14ac:dyDescent="0.25">
      <c r="A3930" s="7">
        <v>38567</v>
      </c>
      <c r="B3930">
        <v>11.9</v>
      </c>
      <c r="C3930">
        <v>12.01</v>
      </c>
      <c r="D3930">
        <v>11.62</v>
      </c>
      <c r="E3930">
        <v>11.83</v>
      </c>
    </row>
    <row r="3931" spans="1:5" x14ac:dyDescent="0.25">
      <c r="A3931" s="7">
        <v>38568</v>
      </c>
      <c r="B3931">
        <v>12.12</v>
      </c>
      <c r="C3931">
        <v>12.57</v>
      </c>
      <c r="D3931">
        <v>11.99</v>
      </c>
      <c r="E3931">
        <v>12.52</v>
      </c>
    </row>
    <row r="3932" spans="1:5" x14ac:dyDescent="0.25">
      <c r="A3932" s="7">
        <v>38569</v>
      </c>
      <c r="B3932">
        <v>11.82</v>
      </c>
      <c r="C3932">
        <v>12.92</v>
      </c>
      <c r="D3932">
        <v>11.82</v>
      </c>
      <c r="E3932">
        <v>12.48</v>
      </c>
    </row>
    <row r="3933" spans="1:5" x14ac:dyDescent="0.25">
      <c r="A3933" s="7">
        <v>38572</v>
      </c>
      <c r="B3933">
        <v>12.56</v>
      </c>
      <c r="C3933">
        <v>13.29</v>
      </c>
      <c r="D3933">
        <v>12.56</v>
      </c>
      <c r="E3933">
        <v>13.21</v>
      </c>
    </row>
    <row r="3934" spans="1:5" x14ac:dyDescent="0.25">
      <c r="A3934" s="7">
        <v>38573</v>
      </c>
      <c r="B3934">
        <v>12.25</v>
      </c>
      <c r="C3934">
        <v>12.78</v>
      </c>
      <c r="D3934">
        <v>12.24</v>
      </c>
      <c r="E3934">
        <v>12.4</v>
      </c>
    </row>
    <row r="3935" spans="1:5" x14ac:dyDescent="0.25">
      <c r="A3935" s="7">
        <v>38574</v>
      </c>
      <c r="B3935">
        <v>12.03</v>
      </c>
      <c r="C3935">
        <v>12.56</v>
      </c>
      <c r="D3935">
        <v>11.51</v>
      </c>
      <c r="E3935">
        <v>12.38</v>
      </c>
    </row>
    <row r="3936" spans="1:5" x14ac:dyDescent="0.25">
      <c r="A3936" s="7">
        <v>38575</v>
      </c>
      <c r="B3936">
        <v>12.34</v>
      </c>
      <c r="C3936">
        <v>12.94</v>
      </c>
      <c r="D3936">
        <v>11.88</v>
      </c>
      <c r="E3936">
        <v>12.42</v>
      </c>
    </row>
    <row r="3937" spans="1:5" x14ac:dyDescent="0.25">
      <c r="A3937" s="7">
        <v>38576</v>
      </c>
      <c r="B3937">
        <v>12.36</v>
      </c>
      <c r="C3937">
        <v>12.98</v>
      </c>
      <c r="D3937">
        <v>12.18</v>
      </c>
      <c r="E3937">
        <v>12.74</v>
      </c>
    </row>
    <row r="3938" spans="1:5" x14ac:dyDescent="0.25">
      <c r="A3938" s="7">
        <v>38579</v>
      </c>
      <c r="B3938">
        <v>12.87</v>
      </c>
      <c r="C3938">
        <v>12.99</v>
      </c>
      <c r="D3938">
        <v>12.08</v>
      </c>
      <c r="E3938">
        <v>12.26</v>
      </c>
    </row>
    <row r="3939" spans="1:5" x14ac:dyDescent="0.25">
      <c r="A3939" s="7">
        <v>38580</v>
      </c>
      <c r="B3939">
        <v>12.37</v>
      </c>
      <c r="C3939">
        <v>13.89</v>
      </c>
      <c r="D3939">
        <v>12.28</v>
      </c>
      <c r="E3939">
        <v>13.52</v>
      </c>
    </row>
    <row r="3940" spans="1:5" x14ac:dyDescent="0.25">
      <c r="A3940" s="7">
        <v>38581</v>
      </c>
      <c r="B3940">
        <v>13.35</v>
      </c>
      <c r="C3940">
        <v>13.76</v>
      </c>
      <c r="D3940">
        <v>12.78</v>
      </c>
      <c r="E3940">
        <v>13.3</v>
      </c>
    </row>
    <row r="3941" spans="1:5" x14ac:dyDescent="0.25">
      <c r="A3941" s="7">
        <v>38582</v>
      </c>
      <c r="B3941">
        <v>13.47</v>
      </c>
      <c r="C3941">
        <v>13.88</v>
      </c>
      <c r="D3941">
        <v>13.01</v>
      </c>
      <c r="E3941">
        <v>13.42</v>
      </c>
    </row>
    <row r="3942" spans="1:5" x14ac:dyDescent="0.25">
      <c r="A3942" s="7">
        <v>38583</v>
      </c>
      <c r="B3942">
        <v>12.84</v>
      </c>
      <c r="C3942">
        <v>13.85</v>
      </c>
      <c r="D3942">
        <v>12.61</v>
      </c>
      <c r="E3942">
        <v>13.42</v>
      </c>
    </row>
    <row r="3943" spans="1:5" x14ac:dyDescent="0.25">
      <c r="A3943" s="7">
        <v>38586</v>
      </c>
      <c r="B3943">
        <v>13.67</v>
      </c>
      <c r="C3943">
        <v>13.89</v>
      </c>
      <c r="D3943">
        <v>13.2</v>
      </c>
      <c r="E3943">
        <v>13.42</v>
      </c>
    </row>
    <row r="3944" spans="1:5" x14ac:dyDescent="0.25">
      <c r="A3944" s="7">
        <v>38587</v>
      </c>
      <c r="B3944">
        <v>13.63</v>
      </c>
      <c r="C3944">
        <v>14.05</v>
      </c>
      <c r="D3944">
        <v>13.3</v>
      </c>
      <c r="E3944">
        <v>13.34</v>
      </c>
    </row>
    <row r="3945" spans="1:5" x14ac:dyDescent="0.25">
      <c r="A3945" s="7">
        <v>38588</v>
      </c>
      <c r="B3945">
        <v>13.56</v>
      </c>
      <c r="C3945">
        <v>14.18</v>
      </c>
      <c r="D3945">
        <v>13</v>
      </c>
      <c r="E3945">
        <v>14.17</v>
      </c>
    </row>
    <row r="3946" spans="1:5" x14ac:dyDescent="0.25">
      <c r="A3946" s="7">
        <v>38589</v>
      </c>
      <c r="B3946">
        <v>13.92</v>
      </c>
      <c r="C3946">
        <v>14.12</v>
      </c>
      <c r="D3946">
        <v>13.66</v>
      </c>
      <c r="E3946">
        <v>13.73</v>
      </c>
    </row>
    <row r="3947" spans="1:5" x14ac:dyDescent="0.25">
      <c r="A3947" s="7">
        <v>38590</v>
      </c>
      <c r="B3947">
        <v>13.79</v>
      </c>
      <c r="C3947">
        <v>14.2</v>
      </c>
      <c r="D3947">
        <v>13.65</v>
      </c>
      <c r="E3947">
        <v>13.72</v>
      </c>
    </row>
    <row r="3948" spans="1:5" x14ac:dyDescent="0.25">
      <c r="A3948" s="7">
        <v>38593</v>
      </c>
      <c r="B3948">
        <v>14.34</v>
      </c>
      <c r="C3948">
        <v>14.41</v>
      </c>
      <c r="D3948">
        <v>13.38</v>
      </c>
      <c r="E3948">
        <v>13.52</v>
      </c>
    </row>
    <row r="3949" spans="1:5" x14ac:dyDescent="0.25">
      <c r="A3949" s="7">
        <v>38594</v>
      </c>
      <c r="B3949">
        <v>13.49</v>
      </c>
      <c r="C3949">
        <v>14.18</v>
      </c>
      <c r="D3949">
        <v>13.47</v>
      </c>
      <c r="E3949">
        <v>13.65</v>
      </c>
    </row>
    <row r="3950" spans="1:5" x14ac:dyDescent="0.25">
      <c r="A3950" s="7">
        <v>38595</v>
      </c>
      <c r="B3950">
        <v>13.37</v>
      </c>
      <c r="C3950">
        <v>13.63</v>
      </c>
      <c r="D3950">
        <v>12.56</v>
      </c>
      <c r="E3950">
        <v>12.6</v>
      </c>
    </row>
    <row r="3951" spans="1:5" x14ac:dyDescent="0.25">
      <c r="A3951" s="7">
        <v>38596</v>
      </c>
      <c r="B3951">
        <v>12.86</v>
      </c>
      <c r="C3951">
        <v>13.37</v>
      </c>
      <c r="D3951">
        <v>12.31</v>
      </c>
      <c r="E3951">
        <v>13.15</v>
      </c>
    </row>
    <row r="3952" spans="1:5" x14ac:dyDescent="0.25">
      <c r="A3952" s="7">
        <v>38597</v>
      </c>
      <c r="B3952">
        <v>13.21</v>
      </c>
      <c r="C3952">
        <v>13.72</v>
      </c>
      <c r="D3952">
        <v>13.03</v>
      </c>
      <c r="E3952">
        <v>13.57</v>
      </c>
    </row>
    <row r="3953" spans="1:5" x14ac:dyDescent="0.25">
      <c r="A3953" s="7">
        <v>38601</v>
      </c>
      <c r="B3953">
        <v>14.17</v>
      </c>
      <c r="C3953">
        <v>14.18</v>
      </c>
      <c r="D3953">
        <v>12.9</v>
      </c>
      <c r="E3953">
        <v>12.93</v>
      </c>
    </row>
    <row r="3954" spans="1:5" x14ac:dyDescent="0.25">
      <c r="A3954" s="7">
        <v>38602</v>
      </c>
      <c r="B3954">
        <v>13.06</v>
      </c>
      <c r="C3954">
        <v>13.2</v>
      </c>
      <c r="D3954">
        <v>12.44</v>
      </c>
      <c r="E3954">
        <v>12.52</v>
      </c>
    </row>
    <row r="3955" spans="1:5" x14ac:dyDescent="0.25">
      <c r="A3955" s="7">
        <v>38603</v>
      </c>
      <c r="B3955">
        <v>12.72</v>
      </c>
      <c r="C3955">
        <v>12.94</v>
      </c>
      <c r="D3955">
        <v>12.37</v>
      </c>
      <c r="E3955">
        <v>12.93</v>
      </c>
    </row>
    <row r="3956" spans="1:5" x14ac:dyDescent="0.25">
      <c r="A3956" s="7">
        <v>38604</v>
      </c>
      <c r="B3956">
        <v>12.46</v>
      </c>
      <c r="C3956">
        <v>12.65</v>
      </c>
      <c r="D3956">
        <v>11.96</v>
      </c>
      <c r="E3956">
        <v>11.98</v>
      </c>
    </row>
    <row r="3957" spans="1:5" x14ac:dyDescent="0.25">
      <c r="A3957" s="7">
        <v>38607</v>
      </c>
      <c r="B3957">
        <v>11.66</v>
      </c>
      <c r="C3957">
        <v>11.89</v>
      </c>
      <c r="D3957">
        <v>11.45</v>
      </c>
      <c r="E3957">
        <v>11.65</v>
      </c>
    </row>
    <row r="3958" spans="1:5" x14ac:dyDescent="0.25">
      <c r="A3958" s="7">
        <v>38608</v>
      </c>
      <c r="B3958">
        <v>11.76</v>
      </c>
      <c r="C3958">
        <v>12.48</v>
      </c>
      <c r="D3958">
        <v>11.75</v>
      </c>
      <c r="E3958">
        <v>12.39</v>
      </c>
    </row>
    <row r="3959" spans="1:5" x14ac:dyDescent="0.25">
      <c r="A3959" s="7">
        <v>38609</v>
      </c>
      <c r="B3959">
        <v>12.79</v>
      </c>
      <c r="C3959">
        <v>13.26</v>
      </c>
      <c r="D3959">
        <v>12.67</v>
      </c>
      <c r="E3959">
        <v>12.91</v>
      </c>
    </row>
    <row r="3960" spans="1:5" x14ac:dyDescent="0.25">
      <c r="A3960" s="7">
        <v>38610</v>
      </c>
      <c r="B3960">
        <v>12.72</v>
      </c>
      <c r="C3960">
        <v>13.17</v>
      </c>
      <c r="D3960">
        <v>12.28</v>
      </c>
      <c r="E3960">
        <v>12.49</v>
      </c>
    </row>
    <row r="3961" spans="1:5" x14ac:dyDescent="0.25">
      <c r="A3961" s="7">
        <v>38611</v>
      </c>
      <c r="B3961">
        <v>11.89</v>
      </c>
      <c r="C3961">
        <v>11.93</v>
      </c>
      <c r="D3961">
        <v>11.07</v>
      </c>
      <c r="E3961">
        <v>11.22</v>
      </c>
    </row>
    <row r="3962" spans="1:5" x14ac:dyDescent="0.25">
      <c r="A3962" s="7">
        <v>38614</v>
      </c>
      <c r="B3962">
        <v>12.17</v>
      </c>
      <c r="C3962">
        <v>12.46</v>
      </c>
      <c r="D3962">
        <v>12.04</v>
      </c>
      <c r="E3962">
        <v>12.14</v>
      </c>
    </row>
    <row r="3963" spans="1:5" x14ac:dyDescent="0.25">
      <c r="A3963" s="7">
        <v>38615</v>
      </c>
      <c r="B3963">
        <v>12.23</v>
      </c>
      <c r="C3963">
        <v>12.96</v>
      </c>
      <c r="D3963">
        <v>11.83</v>
      </c>
      <c r="E3963">
        <v>12.64</v>
      </c>
    </row>
    <row r="3964" spans="1:5" x14ac:dyDescent="0.25">
      <c r="A3964" s="7">
        <v>38616</v>
      </c>
      <c r="B3964">
        <v>13.07</v>
      </c>
      <c r="C3964">
        <v>13.91</v>
      </c>
      <c r="D3964">
        <v>12.96</v>
      </c>
      <c r="E3964">
        <v>13.79</v>
      </c>
    </row>
    <row r="3965" spans="1:5" x14ac:dyDescent="0.25">
      <c r="A3965" s="7">
        <v>38617</v>
      </c>
      <c r="B3965">
        <v>13.85</v>
      </c>
      <c r="C3965">
        <v>14.39</v>
      </c>
      <c r="D3965">
        <v>13.31</v>
      </c>
      <c r="E3965">
        <v>13.33</v>
      </c>
    </row>
    <row r="3966" spans="1:5" x14ac:dyDescent="0.25">
      <c r="A3966" s="7">
        <v>38618</v>
      </c>
      <c r="B3966">
        <v>13.64</v>
      </c>
      <c r="C3966">
        <v>13.88</v>
      </c>
      <c r="D3966">
        <v>12.75</v>
      </c>
      <c r="E3966">
        <v>12.96</v>
      </c>
    </row>
    <row r="3967" spans="1:5" x14ac:dyDescent="0.25">
      <c r="A3967" s="7">
        <v>38621</v>
      </c>
      <c r="B3967">
        <v>13.27</v>
      </c>
      <c r="C3967">
        <v>13.47</v>
      </c>
      <c r="D3967">
        <v>12.64</v>
      </c>
      <c r="E3967">
        <v>13.04</v>
      </c>
    </row>
    <row r="3968" spans="1:5" x14ac:dyDescent="0.25">
      <c r="A3968" s="7">
        <v>38622</v>
      </c>
      <c r="B3968">
        <v>13.06</v>
      </c>
      <c r="C3968">
        <v>13.46</v>
      </c>
      <c r="D3968">
        <v>12.51</v>
      </c>
      <c r="E3968">
        <v>12.76</v>
      </c>
    </row>
    <row r="3969" spans="1:5" x14ac:dyDescent="0.25">
      <c r="A3969" s="7">
        <v>38623</v>
      </c>
      <c r="B3969">
        <v>12.6</v>
      </c>
      <c r="C3969">
        <v>12.98</v>
      </c>
      <c r="D3969">
        <v>12.37</v>
      </c>
      <c r="E3969">
        <v>12.63</v>
      </c>
    </row>
    <row r="3970" spans="1:5" x14ac:dyDescent="0.25">
      <c r="A3970" s="7">
        <v>38624</v>
      </c>
      <c r="B3970">
        <v>12.92</v>
      </c>
      <c r="C3970">
        <v>13.23</v>
      </c>
      <c r="D3970">
        <v>12.15</v>
      </c>
      <c r="E3970">
        <v>12.24</v>
      </c>
    </row>
    <row r="3971" spans="1:5" x14ac:dyDescent="0.25">
      <c r="A3971" s="7">
        <v>38625</v>
      </c>
      <c r="B3971">
        <v>12.42</v>
      </c>
      <c r="C3971">
        <v>12.44</v>
      </c>
      <c r="D3971">
        <v>11.92</v>
      </c>
      <c r="E3971">
        <v>11.92</v>
      </c>
    </row>
    <row r="3972" spans="1:5" x14ac:dyDescent="0.25">
      <c r="A3972" s="7">
        <v>38628</v>
      </c>
      <c r="B3972">
        <v>12.37</v>
      </c>
      <c r="C3972">
        <v>12.62</v>
      </c>
      <c r="D3972">
        <v>11.98</v>
      </c>
      <c r="E3972">
        <v>12.46</v>
      </c>
    </row>
    <row r="3973" spans="1:5" x14ac:dyDescent="0.25">
      <c r="A3973" s="7">
        <v>38629</v>
      </c>
      <c r="B3973">
        <v>12.5</v>
      </c>
      <c r="C3973">
        <v>13.21</v>
      </c>
      <c r="D3973">
        <v>12.11</v>
      </c>
      <c r="E3973">
        <v>13.2</v>
      </c>
    </row>
    <row r="3974" spans="1:5" x14ac:dyDescent="0.25">
      <c r="A3974" s="7">
        <v>38630</v>
      </c>
      <c r="B3974">
        <v>13.15</v>
      </c>
      <c r="C3974">
        <v>14.58</v>
      </c>
      <c r="D3974">
        <v>12.97</v>
      </c>
      <c r="E3974">
        <v>14.55</v>
      </c>
    </row>
    <row r="3975" spans="1:5" x14ac:dyDescent="0.25">
      <c r="A3975" s="7">
        <v>38631</v>
      </c>
      <c r="B3975">
        <v>14.53</v>
      </c>
      <c r="C3975">
        <v>15.63</v>
      </c>
      <c r="D3975">
        <v>14.04</v>
      </c>
      <c r="E3975">
        <v>14.96</v>
      </c>
    </row>
    <row r="3976" spans="1:5" x14ac:dyDescent="0.25">
      <c r="A3976" s="7">
        <v>38632</v>
      </c>
      <c r="B3976">
        <v>14.56</v>
      </c>
      <c r="C3976">
        <v>14.82</v>
      </c>
      <c r="D3976">
        <v>14.3</v>
      </c>
      <c r="E3976">
        <v>14.59</v>
      </c>
    </row>
    <row r="3977" spans="1:5" x14ac:dyDescent="0.25">
      <c r="A3977" s="7">
        <v>38635</v>
      </c>
      <c r="B3977">
        <v>14.93</v>
      </c>
      <c r="C3977">
        <v>15.61</v>
      </c>
      <c r="D3977">
        <v>14.87</v>
      </c>
      <c r="E3977">
        <v>15.55</v>
      </c>
    </row>
    <row r="3978" spans="1:5" x14ac:dyDescent="0.25">
      <c r="A3978" s="7">
        <v>38636</v>
      </c>
      <c r="B3978">
        <v>15.35</v>
      </c>
      <c r="C3978">
        <v>15.7</v>
      </c>
      <c r="D3978">
        <v>15.06</v>
      </c>
      <c r="E3978">
        <v>15.63</v>
      </c>
    </row>
    <row r="3979" spans="1:5" x14ac:dyDescent="0.25">
      <c r="A3979" s="7">
        <v>38637</v>
      </c>
      <c r="B3979">
        <v>15.56</v>
      </c>
      <c r="C3979">
        <v>16.27</v>
      </c>
      <c r="D3979">
        <v>15.04</v>
      </c>
      <c r="E3979">
        <v>16.22</v>
      </c>
    </row>
    <row r="3980" spans="1:5" x14ac:dyDescent="0.25">
      <c r="A3980" s="7">
        <v>38638</v>
      </c>
      <c r="B3980">
        <v>16.32</v>
      </c>
      <c r="C3980">
        <v>17.190000000000001</v>
      </c>
      <c r="D3980">
        <v>15.98</v>
      </c>
      <c r="E3980">
        <v>16.47</v>
      </c>
    </row>
    <row r="3981" spans="1:5" x14ac:dyDescent="0.25">
      <c r="A3981" s="7">
        <v>38639</v>
      </c>
      <c r="B3981">
        <v>15.99</v>
      </c>
      <c r="C3981">
        <v>16.03</v>
      </c>
      <c r="D3981">
        <v>14.83</v>
      </c>
      <c r="E3981">
        <v>14.87</v>
      </c>
    </row>
    <row r="3982" spans="1:5" x14ac:dyDescent="0.25">
      <c r="A3982" s="7">
        <v>38642</v>
      </c>
      <c r="B3982">
        <v>15.3</v>
      </c>
      <c r="C3982">
        <v>15.3</v>
      </c>
      <c r="D3982">
        <v>14.58</v>
      </c>
      <c r="E3982">
        <v>14.67</v>
      </c>
    </row>
    <row r="3983" spans="1:5" x14ac:dyDescent="0.25">
      <c r="A3983" s="7">
        <v>38643</v>
      </c>
      <c r="B3983">
        <v>14.92</v>
      </c>
      <c r="C3983">
        <v>15.4</v>
      </c>
      <c r="D3983">
        <v>14.79</v>
      </c>
      <c r="E3983">
        <v>15.33</v>
      </c>
    </row>
    <row r="3984" spans="1:5" x14ac:dyDescent="0.25">
      <c r="A3984" s="7">
        <v>38644</v>
      </c>
      <c r="B3984">
        <v>15.63</v>
      </c>
      <c r="C3984">
        <v>15.86</v>
      </c>
      <c r="D3984">
        <v>13.47</v>
      </c>
      <c r="E3984">
        <v>13.5</v>
      </c>
    </row>
    <row r="3985" spans="1:5" x14ac:dyDescent="0.25">
      <c r="A3985" s="7">
        <v>38645</v>
      </c>
      <c r="B3985">
        <v>14.18</v>
      </c>
      <c r="C3985">
        <v>16.190000000000001</v>
      </c>
      <c r="D3985">
        <v>13.98</v>
      </c>
      <c r="E3985">
        <v>16.11</v>
      </c>
    </row>
    <row r="3986" spans="1:5" x14ac:dyDescent="0.25">
      <c r="A3986" s="7">
        <v>38646</v>
      </c>
      <c r="B3986">
        <v>15.53</v>
      </c>
      <c r="C3986">
        <v>16.27</v>
      </c>
      <c r="D3986">
        <v>15.26</v>
      </c>
      <c r="E3986">
        <v>16.13</v>
      </c>
    </row>
    <row r="3987" spans="1:5" x14ac:dyDescent="0.25">
      <c r="A3987" s="7">
        <v>38649</v>
      </c>
      <c r="B3987">
        <v>16.18</v>
      </c>
      <c r="C3987">
        <v>16.440000000000001</v>
      </c>
      <c r="D3987">
        <v>14.61</v>
      </c>
      <c r="E3987">
        <v>14.74</v>
      </c>
    </row>
    <row r="3988" spans="1:5" x14ac:dyDescent="0.25">
      <c r="A3988" s="7">
        <v>38650</v>
      </c>
      <c r="B3988">
        <v>14.96</v>
      </c>
      <c r="C3988">
        <v>15.3</v>
      </c>
      <c r="D3988">
        <v>14.2</v>
      </c>
      <c r="E3988">
        <v>14.53</v>
      </c>
    </row>
    <row r="3989" spans="1:5" x14ac:dyDescent="0.25">
      <c r="A3989" s="7">
        <v>38651</v>
      </c>
      <c r="B3989">
        <v>14.8</v>
      </c>
      <c r="C3989">
        <v>14.88</v>
      </c>
      <c r="D3989">
        <v>13.72</v>
      </c>
      <c r="E3989">
        <v>14.59</v>
      </c>
    </row>
    <row r="3990" spans="1:5" x14ac:dyDescent="0.25">
      <c r="A3990" s="7">
        <v>38652</v>
      </c>
      <c r="B3990">
        <v>14.73</v>
      </c>
      <c r="C3990">
        <v>16.3</v>
      </c>
      <c r="D3990">
        <v>14.57</v>
      </c>
      <c r="E3990">
        <v>16.02</v>
      </c>
    </row>
    <row r="3991" spans="1:5" x14ac:dyDescent="0.25">
      <c r="A3991" s="7">
        <v>38653</v>
      </c>
      <c r="B3991">
        <v>15.45</v>
      </c>
      <c r="C3991">
        <v>15.61</v>
      </c>
      <c r="D3991">
        <v>14.11</v>
      </c>
      <c r="E3991">
        <v>14.25</v>
      </c>
    </row>
    <row r="3992" spans="1:5" x14ac:dyDescent="0.25">
      <c r="A3992" s="7">
        <v>38656</v>
      </c>
      <c r="B3992">
        <v>14.04</v>
      </c>
      <c r="C3992">
        <v>15.39</v>
      </c>
      <c r="D3992">
        <v>13.93</v>
      </c>
      <c r="E3992">
        <v>15.32</v>
      </c>
    </row>
    <row r="3993" spans="1:5" x14ac:dyDescent="0.25">
      <c r="A3993" s="7">
        <v>38657</v>
      </c>
      <c r="B3993">
        <v>14.85</v>
      </c>
      <c r="C3993">
        <v>15.66</v>
      </c>
      <c r="D3993">
        <v>14.65</v>
      </c>
      <c r="E3993">
        <v>14.85</v>
      </c>
    </row>
    <row r="3994" spans="1:5" x14ac:dyDescent="0.25">
      <c r="A3994" s="7">
        <v>38658</v>
      </c>
      <c r="B3994">
        <v>14.99</v>
      </c>
      <c r="C3994">
        <v>14.99</v>
      </c>
      <c r="D3994">
        <v>13.38</v>
      </c>
      <c r="E3994">
        <v>13.48</v>
      </c>
    </row>
    <row r="3995" spans="1:5" x14ac:dyDescent="0.25">
      <c r="A3995" s="7">
        <v>38659</v>
      </c>
      <c r="B3995">
        <v>13.12</v>
      </c>
      <c r="C3995">
        <v>13.23</v>
      </c>
      <c r="D3995">
        <v>12.5</v>
      </c>
      <c r="E3995">
        <v>13</v>
      </c>
    </row>
    <row r="3996" spans="1:5" x14ac:dyDescent="0.25">
      <c r="A3996" s="7">
        <v>38660</v>
      </c>
      <c r="B3996">
        <v>12.88</v>
      </c>
      <c r="C3996">
        <v>13.62</v>
      </c>
      <c r="D3996">
        <v>12.69</v>
      </c>
      <c r="E3996">
        <v>13.17</v>
      </c>
    </row>
    <row r="3997" spans="1:5" x14ac:dyDescent="0.25">
      <c r="A3997" s="7">
        <v>38663</v>
      </c>
      <c r="B3997">
        <v>13.11</v>
      </c>
      <c r="C3997">
        <v>13.65</v>
      </c>
      <c r="D3997">
        <v>12.76</v>
      </c>
      <c r="E3997">
        <v>13.1</v>
      </c>
    </row>
    <row r="3998" spans="1:5" x14ac:dyDescent="0.25">
      <c r="A3998" s="7">
        <v>38664</v>
      </c>
      <c r="B3998">
        <v>13.61</v>
      </c>
      <c r="C3998">
        <v>13.61</v>
      </c>
      <c r="D3998">
        <v>13.04</v>
      </c>
      <c r="E3998">
        <v>13.08</v>
      </c>
    </row>
    <row r="3999" spans="1:5" x14ac:dyDescent="0.25">
      <c r="A3999" s="7">
        <v>38665</v>
      </c>
      <c r="B3999">
        <v>13.14</v>
      </c>
      <c r="C3999">
        <v>13.36</v>
      </c>
      <c r="D3999">
        <v>12.42</v>
      </c>
      <c r="E3999">
        <v>12.8</v>
      </c>
    </row>
    <row r="4000" spans="1:5" x14ac:dyDescent="0.25">
      <c r="A4000" s="7">
        <v>38666</v>
      </c>
      <c r="B4000">
        <v>12.68</v>
      </c>
      <c r="C4000">
        <v>13.17</v>
      </c>
      <c r="D4000">
        <v>11.73</v>
      </c>
      <c r="E4000">
        <v>11.9</v>
      </c>
    </row>
    <row r="4001" spans="1:5" x14ac:dyDescent="0.25">
      <c r="A4001" s="7">
        <v>38667</v>
      </c>
      <c r="B4001">
        <v>11.82</v>
      </c>
      <c r="C4001">
        <v>11.96</v>
      </c>
      <c r="D4001">
        <v>11.63</v>
      </c>
      <c r="E4001">
        <v>11.63</v>
      </c>
    </row>
    <row r="4002" spans="1:5" x14ac:dyDescent="0.25">
      <c r="A4002" s="7">
        <v>38670</v>
      </c>
      <c r="B4002">
        <v>11.99</v>
      </c>
      <c r="C4002">
        <v>12.34</v>
      </c>
      <c r="D4002">
        <v>11.77</v>
      </c>
      <c r="E4002">
        <v>12.18</v>
      </c>
    </row>
    <row r="4003" spans="1:5" x14ac:dyDescent="0.25">
      <c r="A4003" s="7">
        <v>38671</v>
      </c>
      <c r="B4003">
        <v>12.16</v>
      </c>
      <c r="C4003">
        <v>12.69</v>
      </c>
      <c r="D4003">
        <v>11.7</v>
      </c>
      <c r="E4003">
        <v>12.23</v>
      </c>
    </row>
    <row r="4004" spans="1:5" x14ac:dyDescent="0.25">
      <c r="A4004" s="7">
        <v>38672</v>
      </c>
      <c r="B4004">
        <v>12.22</v>
      </c>
      <c r="C4004">
        <v>12.68</v>
      </c>
      <c r="D4004">
        <v>12.17</v>
      </c>
      <c r="E4004">
        <v>12.26</v>
      </c>
    </row>
    <row r="4005" spans="1:5" x14ac:dyDescent="0.25">
      <c r="A4005" s="7">
        <v>38673</v>
      </c>
      <c r="B4005">
        <v>11.92</v>
      </c>
      <c r="C4005">
        <v>12.2</v>
      </c>
      <c r="D4005">
        <v>11.25</v>
      </c>
      <c r="E4005">
        <v>11.25</v>
      </c>
    </row>
    <row r="4006" spans="1:5" x14ac:dyDescent="0.25">
      <c r="A4006" s="7">
        <v>38674</v>
      </c>
      <c r="B4006">
        <v>11.19</v>
      </c>
      <c r="C4006">
        <v>11.67</v>
      </c>
      <c r="D4006">
        <v>10.96</v>
      </c>
      <c r="E4006">
        <v>11.12</v>
      </c>
    </row>
    <row r="4007" spans="1:5" x14ac:dyDescent="0.25">
      <c r="A4007" s="7">
        <v>38677</v>
      </c>
      <c r="B4007">
        <v>11.18</v>
      </c>
      <c r="C4007">
        <v>11.38</v>
      </c>
      <c r="D4007">
        <v>10.71</v>
      </c>
      <c r="E4007">
        <v>10.82</v>
      </c>
    </row>
    <row r="4008" spans="1:5" x14ac:dyDescent="0.25">
      <c r="A4008" s="7">
        <v>38678</v>
      </c>
      <c r="B4008">
        <v>11.01</v>
      </c>
      <c r="C4008">
        <v>11.1</v>
      </c>
      <c r="D4008">
        <v>10.5</v>
      </c>
      <c r="E4008">
        <v>10.6</v>
      </c>
    </row>
    <row r="4009" spans="1:5" x14ac:dyDescent="0.25">
      <c r="A4009" s="7">
        <v>38679</v>
      </c>
      <c r="B4009">
        <v>10.96</v>
      </c>
      <c r="C4009">
        <v>11.03</v>
      </c>
      <c r="D4009">
        <v>10.67</v>
      </c>
      <c r="E4009">
        <v>10.96</v>
      </c>
    </row>
    <row r="4010" spans="1:5" x14ac:dyDescent="0.25">
      <c r="A4010" s="7">
        <v>38681</v>
      </c>
      <c r="B4010">
        <v>11.04</v>
      </c>
      <c r="C4010">
        <v>11.24</v>
      </c>
      <c r="D4010">
        <v>10.88</v>
      </c>
      <c r="E4010">
        <v>10.88</v>
      </c>
    </row>
    <row r="4011" spans="1:5" x14ac:dyDescent="0.25">
      <c r="A4011" s="7">
        <v>38684</v>
      </c>
      <c r="B4011">
        <v>11.34</v>
      </c>
      <c r="C4011">
        <v>11.99</v>
      </c>
      <c r="D4011">
        <v>11.33</v>
      </c>
      <c r="E4011">
        <v>11.84</v>
      </c>
    </row>
    <row r="4012" spans="1:5" x14ac:dyDescent="0.25">
      <c r="A4012" s="7">
        <v>38685</v>
      </c>
      <c r="B4012">
        <v>11.77</v>
      </c>
      <c r="C4012">
        <v>11.96</v>
      </c>
      <c r="D4012">
        <v>11.61</v>
      </c>
      <c r="E4012">
        <v>11.89</v>
      </c>
    </row>
    <row r="4013" spans="1:5" x14ac:dyDescent="0.25">
      <c r="A4013" s="7">
        <v>38686</v>
      </c>
      <c r="B4013">
        <v>11.84</v>
      </c>
      <c r="C4013">
        <v>12.13</v>
      </c>
      <c r="D4013">
        <v>11.55</v>
      </c>
      <c r="E4013">
        <v>12.06</v>
      </c>
    </row>
    <row r="4014" spans="1:5" x14ac:dyDescent="0.25">
      <c r="A4014" s="7">
        <v>38687</v>
      </c>
      <c r="B4014">
        <v>12.09</v>
      </c>
      <c r="C4014">
        <v>12.23</v>
      </c>
      <c r="D4014">
        <v>11.14</v>
      </c>
      <c r="E4014">
        <v>11.24</v>
      </c>
    </row>
    <row r="4015" spans="1:5" x14ac:dyDescent="0.25">
      <c r="A4015" s="7">
        <v>38688</v>
      </c>
      <c r="B4015">
        <v>11.1</v>
      </c>
      <c r="C4015">
        <v>11.23</v>
      </c>
      <c r="D4015">
        <v>10.94</v>
      </c>
      <c r="E4015">
        <v>11.01</v>
      </c>
    </row>
    <row r="4016" spans="1:5" x14ac:dyDescent="0.25">
      <c r="A4016" s="7">
        <v>38691</v>
      </c>
      <c r="B4016">
        <v>11.45</v>
      </c>
      <c r="C4016">
        <v>11.68</v>
      </c>
      <c r="D4016">
        <v>11.4</v>
      </c>
      <c r="E4016">
        <v>11.6</v>
      </c>
    </row>
    <row r="4017" spans="1:5" x14ac:dyDescent="0.25">
      <c r="A4017" s="7">
        <v>38692</v>
      </c>
      <c r="B4017">
        <v>11.16</v>
      </c>
      <c r="C4017">
        <v>11.59</v>
      </c>
      <c r="D4017">
        <v>10.96</v>
      </c>
      <c r="E4017">
        <v>11.52</v>
      </c>
    </row>
    <row r="4018" spans="1:5" x14ac:dyDescent="0.25">
      <c r="A4018" s="7">
        <v>38693</v>
      </c>
      <c r="B4018">
        <v>11.49</v>
      </c>
      <c r="C4018">
        <v>12.44</v>
      </c>
      <c r="D4018">
        <v>11.45</v>
      </c>
      <c r="E4018">
        <v>12.18</v>
      </c>
    </row>
    <row r="4019" spans="1:5" x14ac:dyDescent="0.25">
      <c r="A4019" s="7">
        <v>38694</v>
      </c>
      <c r="B4019">
        <v>11.88</v>
      </c>
      <c r="C4019">
        <v>12.41</v>
      </c>
      <c r="D4019">
        <v>11.73</v>
      </c>
      <c r="E4019">
        <v>12.21</v>
      </c>
    </row>
    <row r="4020" spans="1:5" x14ac:dyDescent="0.25">
      <c r="A4020" s="7">
        <v>38695</v>
      </c>
      <c r="B4020">
        <v>11.91</v>
      </c>
      <c r="C4020">
        <v>12.2</v>
      </c>
      <c r="D4020">
        <v>11.56</v>
      </c>
      <c r="E4020">
        <v>11.69</v>
      </c>
    </row>
    <row r="4021" spans="1:5" x14ac:dyDescent="0.25">
      <c r="A4021" s="7">
        <v>38698</v>
      </c>
      <c r="B4021">
        <v>10.86</v>
      </c>
      <c r="C4021">
        <v>11.81</v>
      </c>
      <c r="D4021">
        <v>10.83</v>
      </c>
      <c r="E4021">
        <v>11.47</v>
      </c>
    </row>
    <row r="4022" spans="1:5" x14ac:dyDescent="0.25">
      <c r="A4022" s="7">
        <v>38699</v>
      </c>
      <c r="B4022">
        <v>11.18</v>
      </c>
      <c r="C4022">
        <v>11.42</v>
      </c>
      <c r="D4022">
        <v>10.74</v>
      </c>
      <c r="E4022">
        <v>11.11</v>
      </c>
    </row>
    <row r="4023" spans="1:5" x14ac:dyDescent="0.25">
      <c r="A4023" s="7">
        <v>38700</v>
      </c>
      <c r="B4023">
        <v>10.75</v>
      </c>
      <c r="C4023">
        <v>10.79</v>
      </c>
      <c r="D4023">
        <v>10.39</v>
      </c>
      <c r="E4023">
        <v>10.48</v>
      </c>
    </row>
    <row r="4024" spans="1:5" x14ac:dyDescent="0.25">
      <c r="A4024" s="7">
        <v>38701</v>
      </c>
      <c r="B4024">
        <v>10.66</v>
      </c>
      <c r="C4024">
        <v>11.11</v>
      </c>
      <c r="D4024">
        <v>10.37</v>
      </c>
      <c r="E4024">
        <v>10.73</v>
      </c>
    </row>
    <row r="4025" spans="1:5" x14ac:dyDescent="0.25">
      <c r="A4025" s="7">
        <v>38702</v>
      </c>
      <c r="B4025">
        <v>10.7</v>
      </c>
      <c r="C4025">
        <v>10.75</v>
      </c>
      <c r="D4025">
        <v>10.15</v>
      </c>
      <c r="E4025">
        <v>10.68</v>
      </c>
    </row>
    <row r="4026" spans="1:5" x14ac:dyDescent="0.25">
      <c r="A4026" s="7">
        <v>38705</v>
      </c>
      <c r="B4026">
        <v>11.11</v>
      </c>
      <c r="C4026">
        <v>11.38</v>
      </c>
      <c r="D4026">
        <v>10.65</v>
      </c>
      <c r="E4026">
        <v>11.38</v>
      </c>
    </row>
    <row r="4027" spans="1:5" x14ac:dyDescent="0.25">
      <c r="A4027" s="7">
        <v>38706</v>
      </c>
      <c r="B4027">
        <v>11.32</v>
      </c>
      <c r="C4027">
        <v>11.45</v>
      </c>
      <c r="D4027">
        <v>11</v>
      </c>
      <c r="E4027">
        <v>11.19</v>
      </c>
    </row>
    <row r="4028" spans="1:5" x14ac:dyDescent="0.25">
      <c r="A4028" s="7">
        <v>38707</v>
      </c>
      <c r="B4028">
        <v>10.71</v>
      </c>
      <c r="C4028">
        <v>11.07</v>
      </c>
      <c r="D4028">
        <v>10.34</v>
      </c>
      <c r="E4028">
        <v>10.81</v>
      </c>
    </row>
    <row r="4029" spans="1:5" x14ac:dyDescent="0.25">
      <c r="A4029" s="7">
        <v>38708</v>
      </c>
      <c r="B4029">
        <v>10.82</v>
      </c>
      <c r="C4029">
        <v>10.89</v>
      </c>
      <c r="D4029">
        <v>10.28</v>
      </c>
      <c r="E4029">
        <v>10.29</v>
      </c>
    </row>
    <row r="4030" spans="1:5" x14ac:dyDescent="0.25">
      <c r="A4030" s="7">
        <v>38709</v>
      </c>
      <c r="B4030">
        <v>10.37</v>
      </c>
      <c r="C4030">
        <v>10.48</v>
      </c>
      <c r="D4030">
        <v>10.24</v>
      </c>
      <c r="E4030">
        <v>10.27</v>
      </c>
    </row>
    <row r="4031" spans="1:5" x14ac:dyDescent="0.25">
      <c r="A4031" s="7">
        <v>38713</v>
      </c>
      <c r="B4031">
        <v>10.97</v>
      </c>
      <c r="C4031">
        <v>11.65</v>
      </c>
      <c r="D4031">
        <v>10.83</v>
      </c>
      <c r="E4031">
        <v>11.57</v>
      </c>
    </row>
    <row r="4032" spans="1:5" x14ac:dyDescent="0.25">
      <c r="A4032" s="7">
        <v>38714</v>
      </c>
      <c r="B4032">
        <v>11.55</v>
      </c>
      <c r="C4032">
        <v>11.64</v>
      </c>
      <c r="D4032">
        <v>11.26</v>
      </c>
      <c r="E4032">
        <v>11.35</v>
      </c>
    </row>
    <row r="4033" spans="1:5" x14ac:dyDescent="0.25">
      <c r="A4033" s="7">
        <v>38715</v>
      </c>
      <c r="B4033">
        <v>11.36</v>
      </c>
      <c r="C4033">
        <v>11.67</v>
      </c>
      <c r="D4033">
        <v>11.14</v>
      </c>
      <c r="E4033">
        <v>11.61</v>
      </c>
    </row>
    <row r="4034" spans="1:5" x14ac:dyDescent="0.25">
      <c r="A4034" s="7">
        <v>38716</v>
      </c>
      <c r="B4034">
        <v>11.96</v>
      </c>
      <c r="C4034">
        <v>12.07</v>
      </c>
      <c r="D4034">
        <v>11.55</v>
      </c>
      <c r="E4034">
        <v>12.07</v>
      </c>
    </row>
    <row r="4035" spans="1:5" x14ac:dyDescent="0.25">
      <c r="A4035" s="7">
        <v>38720</v>
      </c>
      <c r="B4035">
        <v>12.25</v>
      </c>
      <c r="C4035">
        <v>12.51</v>
      </c>
      <c r="D4035">
        <v>10.99</v>
      </c>
      <c r="E4035">
        <v>11.14</v>
      </c>
    </row>
    <row r="4036" spans="1:5" x14ac:dyDescent="0.25">
      <c r="A4036" s="7">
        <v>38721</v>
      </c>
      <c r="B4036">
        <v>11.22</v>
      </c>
      <c r="C4036">
        <v>11.71</v>
      </c>
      <c r="D4036">
        <v>10.97</v>
      </c>
      <c r="E4036">
        <v>11.37</v>
      </c>
    </row>
    <row r="4037" spans="1:5" x14ac:dyDescent="0.25">
      <c r="A4037" s="7">
        <v>38722</v>
      </c>
      <c r="B4037">
        <v>11.43</v>
      </c>
      <c r="C4037">
        <v>11.84</v>
      </c>
      <c r="D4037">
        <v>11.31</v>
      </c>
      <c r="E4037">
        <v>11.31</v>
      </c>
    </row>
    <row r="4038" spans="1:5" x14ac:dyDescent="0.25">
      <c r="A4038" s="7">
        <v>38723</v>
      </c>
      <c r="B4038">
        <v>11.23</v>
      </c>
      <c r="C4038">
        <v>11.5</v>
      </c>
      <c r="D4038">
        <v>10.81</v>
      </c>
      <c r="E4038">
        <v>11</v>
      </c>
    </row>
    <row r="4039" spans="1:5" x14ac:dyDescent="0.25">
      <c r="A4039" s="7">
        <v>38726</v>
      </c>
      <c r="B4039">
        <v>11.35</v>
      </c>
      <c r="C4039">
        <v>11.35</v>
      </c>
      <c r="D4039">
        <v>10.98</v>
      </c>
      <c r="E4039">
        <v>11.13</v>
      </c>
    </row>
    <row r="4040" spans="1:5" x14ac:dyDescent="0.25">
      <c r="A4040" s="7">
        <v>38727</v>
      </c>
      <c r="B4040">
        <v>11.39</v>
      </c>
      <c r="C4040">
        <v>11.39</v>
      </c>
      <c r="D4040">
        <v>10.84</v>
      </c>
      <c r="E4040">
        <v>10.86</v>
      </c>
    </row>
    <row r="4041" spans="1:5" x14ac:dyDescent="0.25">
      <c r="A4041" s="7">
        <v>38728</v>
      </c>
      <c r="B4041">
        <v>11.03</v>
      </c>
      <c r="C4041">
        <v>11.16</v>
      </c>
      <c r="D4041">
        <v>10.83</v>
      </c>
      <c r="E4041">
        <v>10.94</v>
      </c>
    </row>
    <row r="4042" spans="1:5" x14ac:dyDescent="0.25">
      <c r="A4042" s="7">
        <v>38729</v>
      </c>
      <c r="B4042">
        <v>10.98</v>
      </c>
      <c r="C4042">
        <v>11.38</v>
      </c>
      <c r="D4042">
        <v>10.94</v>
      </c>
      <c r="E4042">
        <v>11.2</v>
      </c>
    </row>
    <row r="4043" spans="1:5" x14ac:dyDescent="0.25">
      <c r="A4043" s="7">
        <v>38730</v>
      </c>
      <c r="B4043">
        <v>11.4</v>
      </c>
      <c r="C4043">
        <v>11.61</v>
      </c>
      <c r="D4043">
        <v>11.11</v>
      </c>
      <c r="E4043">
        <v>11.23</v>
      </c>
    </row>
    <row r="4044" spans="1:5" x14ac:dyDescent="0.25">
      <c r="A4044" s="7">
        <v>38734</v>
      </c>
      <c r="B4044">
        <v>12.13</v>
      </c>
      <c r="C4044">
        <v>12.46</v>
      </c>
      <c r="D4044">
        <v>11.87</v>
      </c>
      <c r="E4044">
        <v>11.91</v>
      </c>
    </row>
    <row r="4045" spans="1:5" x14ac:dyDescent="0.25">
      <c r="A4045" s="7">
        <v>38735</v>
      </c>
      <c r="B4045">
        <v>12.62</v>
      </c>
      <c r="C4045">
        <v>12.7</v>
      </c>
      <c r="D4045">
        <v>12.2</v>
      </c>
      <c r="E4045">
        <v>12.25</v>
      </c>
    </row>
    <row r="4046" spans="1:5" x14ac:dyDescent="0.25">
      <c r="A4046" s="7">
        <v>38736</v>
      </c>
      <c r="B4046">
        <v>12.12</v>
      </c>
      <c r="C4046">
        <v>12.34</v>
      </c>
      <c r="D4046">
        <v>11.65</v>
      </c>
      <c r="E4046">
        <v>11.98</v>
      </c>
    </row>
    <row r="4047" spans="1:5" x14ac:dyDescent="0.25">
      <c r="A4047" s="7">
        <v>38737</v>
      </c>
      <c r="B4047">
        <v>12.1</v>
      </c>
      <c r="C4047">
        <v>14.56</v>
      </c>
      <c r="D4047">
        <v>11.89</v>
      </c>
      <c r="E4047">
        <v>14.56</v>
      </c>
    </row>
    <row r="4048" spans="1:5" x14ac:dyDescent="0.25">
      <c r="A4048" s="7">
        <v>38740</v>
      </c>
      <c r="B4048">
        <v>14.44</v>
      </c>
      <c r="C4048">
        <v>14.48</v>
      </c>
      <c r="D4048">
        <v>13.58</v>
      </c>
      <c r="E4048">
        <v>13.93</v>
      </c>
    </row>
    <row r="4049" spans="1:5" x14ac:dyDescent="0.25">
      <c r="A4049" s="7">
        <v>38741</v>
      </c>
      <c r="B4049">
        <v>13.79</v>
      </c>
      <c r="C4049">
        <v>13.83</v>
      </c>
      <c r="D4049">
        <v>13.14</v>
      </c>
      <c r="E4049">
        <v>13.31</v>
      </c>
    </row>
    <row r="4050" spans="1:5" x14ac:dyDescent="0.25">
      <c r="A4050" s="7">
        <v>38742</v>
      </c>
      <c r="B4050">
        <v>12.95</v>
      </c>
      <c r="C4050">
        <v>13.38</v>
      </c>
      <c r="D4050">
        <v>12.62</v>
      </c>
      <c r="E4050">
        <v>12.87</v>
      </c>
    </row>
    <row r="4051" spans="1:5" x14ac:dyDescent="0.25">
      <c r="A4051" s="7">
        <v>38743</v>
      </c>
      <c r="B4051">
        <v>12.89</v>
      </c>
      <c r="C4051">
        <v>12.91</v>
      </c>
      <c r="D4051">
        <v>12.19</v>
      </c>
      <c r="E4051">
        <v>12.42</v>
      </c>
    </row>
    <row r="4052" spans="1:5" x14ac:dyDescent="0.25">
      <c r="A4052" s="7">
        <v>38744</v>
      </c>
      <c r="B4052">
        <v>12.27</v>
      </c>
      <c r="C4052">
        <v>12.33</v>
      </c>
      <c r="D4052">
        <v>11.72</v>
      </c>
      <c r="E4052">
        <v>11.97</v>
      </c>
    </row>
    <row r="4053" spans="1:5" x14ac:dyDescent="0.25">
      <c r="A4053" s="7">
        <v>38747</v>
      </c>
      <c r="B4053">
        <v>12.22</v>
      </c>
      <c r="C4053">
        <v>12.46</v>
      </c>
      <c r="D4053">
        <v>12.07</v>
      </c>
      <c r="E4053">
        <v>12.39</v>
      </c>
    </row>
    <row r="4054" spans="1:5" x14ac:dyDescent="0.25">
      <c r="A4054" s="7">
        <v>38748</v>
      </c>
      <c r="B4054">
        <v>12.45</v>
      </c>
      <c r="C4054">
        <v>13.06</v>
      </c>
      <c r="D4054">
        <v>12.45</v>
      </c>
      <c r="E4054">
        <v>12.95</v>
      </c>
    </row>
    <row r="4055" spans="1:5" x14ac:dyDescent="0.25">
      <c r="A4055" s="7">
        <v>38749</v>
      </c>
      <c r="B4055">
        <v>13.03</v>
      </c>
      <c r="C4055">
        <v>13.03</v>
      </c>
      <c r="D4055">
        <v>12.34</v>
      </c>
      <c r="E4055">
        <v>12.36</v>
      </c>
    </row>
    <row r="4056" spans="1:5" x14ac:dyDescent="0.25">
      <c r="A4056" s="7">
        <v>38750</v>
      </c>
      <c r="B4056">
        <v>12.54</v>
      </c>
      <c r="C4056">
        <v>13.47</v>
      </c>
      <c r="D4056">
        <v>12.48</v>
      </c>
      <c r="E4056">
        <v>13.23</v>
      </c>
    </row>
    <row r="4057" spans="1:5" x14ac:dyDescent="0.25">
      <c r="A4057" s="7">
        <v>38751</v>
      </c>
      <c r="B4057">
        <v>13.37</v>
      </c>
      <c r="C4057">
        <v>13.7</v>
      </c>
      <c r="D4057">
        <v>12.64</v>
      </c>
      <c r="E4057">
        <v>12.96</v>
      </c>
    </row>
    <row r="4058" spans="1:5" x14ac:dyDescent="0.25">
      <c r="A4058" s="7">
        <v>38754</v>
      </c>
      <c r="B4058">
        <v>13.43</v>
      </c>
      <c r="C4058">
        <v>13.43</v>
      </c>
      <c r="D4058">
        <v>12.99</v>
      </c>
      <c r="E4058">
        <v>13.04</v>
      </c>
    </row>
    <row r="4059" spans="1:5" x14ac:dyDescent="0.25">
      <c r="A4059" s="7">
        <v>38755</v>
      </c>
      <c r="B4059">
        <v>13.2</v>
      </c>
      <c r="C4059">
        <v>13.67</v>
      </c>
      <c r="D4059">
        <v>12.97</v>
      </c>
      <c r="E4059">
        <v>13.59</v>
      </c>
    </row>
    <row r="4060" spans="1:5" x14ac:dyDescent="0.25">
      <c r="A4060" s="7">
        <v>38756</v>
      </c>
      <c r="B4060">
        <v>13.41</v>
      </c>
      <c r="C4060">
        <v>13.61</v>
      </c>
      <c r="D4060">
        <v>12.76</v>
      </c>
      <c r="E4060">
        <v>12.83</v>
      </c>
    </row>
    <row r="4061" spans="1:5" x14ac:dyDescent="0.25">
      <c r="A4061" s="7">
        <v>38757</v>
      </c>
      <c r="B4061">
        <v>12.56</v>
      </c>
      <c r="C4061">
        <v>13.15</v>
      </c>
      <c r="D4061">
        <v>12.27</v>
      </c>
      <c r="E4061">
        <v>13.12</v>
      </c>
    </row>
    <row r="4062" spans="1:5" x14ac:dyDescent="0.25">
      <c r="A4062" s="7">
        <v>38758</v>
      </c>
      <c r="B4062">
        <v>13.35</v>
      </c>
      <c r="C4062">
        <v>13.73</v>
      </c>
      <c r="D4062">
        <v>12.69</v>
      </c>
      <c r="E4062">
        <v>12.87</v>
      </c>
    </row>
    <row r="4063" spans="1:5" x14ac:dyDescent="0.25">
      <c r="A4063" s="7">
        <v>38761</v>
      </c>
      <c r="B4063">
        <v>13.34</v>
      </c>
      <c r="C4063">
        <v>13.7</v>
      </c>
      <c r="D4063">
        <v>13.05</v>
      </c>
      <c r="E4063">
        <v>13.35</v>
      </c>
    </row>
    <row r="4064" spans="1:5" x14ac:dyDescent="0.25">
      <c r="A4064" s="7">
        <v>38762</v>
      </c>
      <c r="B4064">
        <v>13.09</v>
      </c>
      <c r="C4064">
        <v>13.15</v>
      </c>
      <c r="D4064">
        <v>12.01</v>
      </c>
      <c r="E4064">
        <v>12.25</v>
      </c>
    </row>
    <row r="4065" spans="1:5" x14ac:dyDescent="0.25">
      <c r="A4065" s="7">
        <v>38763</v>
      </c>
      <c r="B4065">
        <v>12.43</v>
      </c>
      <c r="C4065">
        <v>12.95</v>
      </c>
      <c r="D4065">
        <v>12.21</v>
      </c>
      <c r="E4065">
        <v>12.31</v>
      </c>
    </row>
    <row r="4066" spans="1:5" x14ac:dyDescent="0.25">
      <c r="A4066" s="7">
        <v>38764</v>
      </c>
      <c r="B4066">
        <v>12.19</v>
      </c>
      <c r="C4066">
        <v>12.29</v>
      </c>
      <c r="D4066">
        <v>11.13</v>
      </c>
      <c r="E4066">
        <v>11.48</v>
      </c>
    </row>
    <row r="4067" spans="1:5" x14ac:dyDescent="0.25">
      <c r="A4067" s="7">
        <v>38765</v>
      </c>
      <c r="B4067">
        <v>11.64</v>
      </c>
      <c r="C4067">
        <v>12.21</v>
      </c>
      <c r="D4067">
        <v>11.52</v>
      </c>
      <c r="E4067">
        <v>12.01</v>
      </c>
    </row>
    <row r="4068" spans="1:5" x14ac:dyDescent="0.25">
      <c r="A4068" s="7">
        <v>38769</v>
      </c>
      <c r="B4068">
        <v>12.36</v>
      </c>
      <c r="C4068">
        <v>12.64</v>
      </c>
      <c r="D4068">
        <v>12.28</v>
      </c>
      <c r="E4068">
        <v>12.41</v>
      </c>
    </row>
    <row r="4069" spans="1:5" x14ac:dyDescent="0.25">
      <c r="A4069" s="7">
        <v>38770</v>
      </c>
      <c r="B4069">
        <v>12.27</v>
      </c>
      <c r="C4069">
        <v>12.3</v>
      </c>
      <c r="D4069">
        <v>11.68</v>
      </c>
      <c r="E4069">
        <v>11.88</v>
      </c>
    </row>
    <row r="4070" spans="1:5" x14ac:dyDescent="0.25">
      <c r="A4070" s="7">
        <v>38771</v>
      </c>
      <c r="B4070">
        <v>11.86</v>
      </c>
      <c r="C4070">
        <v>11.97</v>
      </c>
      <c r="D4070">
        <v>11.58</v>
      </c>
      <c r="E4070">
        <v>11.87</v>
      </c>
    </row>
    <row r="4071" spans="1:5" x14ac:dyDescent="0.25">
      <c r="A4071" s="7">
        <v>38772</v>
      </c>
      <c r="B4071">
        <v>11.94</v>
      </c>
      <c r="C4071">
        <v>12.06</v>
      </c>
      <c r="D4071">
        <v>11.42</v>
      </c>
      <c r="E4071">
        <v>11.46</v>
      </c>
    </row>
    <row r="4072" spans="1:5" x14ac:dyDescent="0.25">
      <c r="A4072" s="7">
        <v>38775</v>
      </c>
      <c r="B4072">
        <v>11.79</v>
      </c>
      <c r="C4072">
        <v>11.83</v>
      </c>
      <c r="D4072">
        <v>11.4</v>
      </c>
      <c r="E4072">
        <v>11.59</v>
      </c>
    </row>
    <row r="4073" spans="1:5" x14ac:dyDescent="0.25">
      <c r="A4073" s="7">
        <v>38776</v>
      </c>
      <c r="B4073">
        <v>11.74</v>
      </c>
      <c r="C4073">
        <v>12.36</v>
      </c>
      <c r="D4073">
        <v>11.71</v>
      </c>
      <c r="E4073">
        <v>12.34</v>
      </c>
    </row>
    <row r="4074" spans="1:5" x14ac:dyDescent="0.25">
      <c r="A4074" s="7">
        <v>38777</v>
      </c>
      <c r="B4074">
        <v>12.05</v>
      </c>
      <c r="C4074">
        <v>12.07</v>
      </c>
      <c r="D4074">
        <v>11.52</v>
      </c>
      <c r="E4074">
        <v>11.54</v>
      </c>
    </row>
    <row r="4075" spans="1:5" x14ac:dyDescent="0.25">
      <c r="A4075" s="7">
        <v>38778</v>
      </c>
      <c r="B4075">
        <v>11.79</v>
      </c>
      <c r="C4075">
        <v>11.95</v>
      </c>
      <c r="D4075">
        <v>11.56</v>
      </c>
      <c r="E4075">
        <v>11.72</v>
      </c>
    </row>
    <row r="4076" spans="1:5" x14ac:dyDescent="0.25">
      <c r="A4076" s="7">
        <v>38779</v>
      </c>
      <c r="B4076">
        <v>12.03</v>
      </c>
      <c r="C4076">
        <v>12.1</v>
      </c>
      <c r="D4076">
        <v>11.36</v>
      </c>
      <c r="E4076">
        <v>11.96</v>
      </c>
    </row>
    <row r="4077" spans="1:5" x14ac:dyDescent="0.25">
      <c r="A4077" s="7">
        <v>38782</v>
      </c>
      <c r="B4077">
        <v>12.22</v>
      </c>
      <c r="C4077">
        <v>12.91</v>
      </c>
      <c r="D4077">
        <v>12.22</v>
      </c>
      <c r="E4077">
        <v>12.74</v>
      </c>
    </row>
    <row r="4078" spans="1:5" x14ac:dyDescent="0.25">
      <c r="A4078" s="7">
        <v>38783</v>
      </c>
      <c r="B4078">
        <v>12.92</v>
      </c>
      <c r="C4078">
        <v>13.34</v>
      </c>
      <c r="D4078">
        <v>12.64</v>
      </c>
      <c r="E4078">
        <v>12.66</v>
      </c>
    </row>
    <row r="4079" spans="1:5" x14ac:dyDescent="0.25">
      <c r="A4079" s="7">
        <v>38784</v>
      </c>
      <c r="B4079">
        <v>12.83</v>
      </c>
      <c r="C4079">
        <v>13.34</v>
      </c>
      <c r="D4079">
        <v>12.26</v>
      </c>
      <c r="E4079">
        <v>12.32</v>
      </c>
    </row>
    <row r="4080" spans="1:5" x14ac:dyDescent="0.25">
      <c r="A4080" s="7">
        <v>38785</v>
      </c>
      <c r="B4080">
        <v>12.21</v>
      </c>
      <c r="C4080">
        <v>12.69</v>
      </c>
      <c r="D4080">
        <v>12.01</v>
      </c>
      <c r="E4080">
        <v>12.68</v>
      </c>
    </row>
    <row r="4081" spans="1:5" x14ac:dyDescent="0.25">
      <c r="A4081" s="7">
        <v>38786</v>
      </c>
      <c r="B4081">
        <v>12.52</v>
      </c>
      <c r="C4081">
        <v>12.6</v>
      </c>
      <c r="D4081">
        <v>11.79</v>
      </c>
      <c r="E4081">
        <v>11.85</v>
      </c>
    </row>
    <row r="4082" spans="1:5" x14ac:dyDescent="0.25">
      <c r="A4082" s="7">
        <v>38789</v>
      </c>
      <c r="B4082">
        <v>11.72</v>
      </c>
      <c r="C4082">
        <v>11.75</v>
      </c>
      <c r="D4082">
        <v>10.89</v>
      </c>
      <c r="E4082">
        <v>11.37</v>
      </c>
    </row>
    <row r="4083" spans="1:5" x14ac:dyDescent="0.25">
      <c r="A4083" s="7">
        <v>38790</v>
      </c>
      <c r="B4083">
        <v>11.61</v>
      </c>
      <c r="C4083">
        <v>11.72</v>
      </c>
      <c r="D4083">
        <v>10.53</v>
      </c>
      <c r="E4083">
        <v>10.74</v>
      </c>
    </row>
    <row r="4084" spans="1:5" x14ac:dyDescent="0.25">
      <c r="A4084" s="7">
        <v>38791</v>
      </c>
      <c r="B4084">
        <v>11.17</v>
      </c>
      <c r="C4084">
        <v>11.54</v>
      </c>
      <c r="D4084">
        <v>10.98</v>
      </c>
      <c r="E4084">
        <v>11.35</v>
      </c>
    </row>
    <row r="4085" spans="1:5" x14ac:dyDescent="0.25">
      <c r="A4085" s="7">
        <v>38792</v>
      </c>
      <c r="B4085">
        <v>10.59</v>
      </c>
      <c r="C4085">
        <v>12.05</v>
      </c>
      <c r="D4085">
        <v>10.57</v>
      </c>
      <c r="E4085">
        <v>11.98</v>
      </c>
    </row>
    <row r="4086" spans="1:5" x14ac:dyDescent="0.25">
      <c r="A4086" s="7">
        <v>38793</v>
      </c>
      <c r="B4086">
        <v>11.56</v>
      </c>
      <c r="C4086">
        <v>12.2</v>
      </c>
      <c r="D4086">
        <v>11.53</v>
      </c>
      <c r="E4086">
        <v>12.12</v>
      </c>
    </row>
    <row r="4087" spans="1:5" x14ac:dyDescent="0.25">
      <c r="A4087" s="7">
        <v>38796</v>
      </c>
      <c r="B4087">
        <v>12.11</v>
      </c>
      <c r="C4087">
        <v>12.21</v>
      </c>
      <c r="D4087">
        <v>11.82</v>
      </c>
      <c r="E4087">
        <v>11.79</v>
      </c>
    </row>
    <row r="4088" spans="1:5" x14ac:dyDescent="0.25">
      <c r="A4088" s="7">
        <v>38797</v>
      </c>
      <c r="B4088">
        <v>11.71</v>
      </c>
      <c r="C4088">
        <v>11.89</v>
      </c>
      <c r="D4088">
        <v>11.17</v>
      </c>
      <c r="E4088">
        <v>11.62</v>
      </c>
    </row>
    <row r="4089" spans="1:5" x14ac:dyDescent="0.25">
      <c r="A4089" s="7">
        <v>38798</v>
      </c>
      <c r="B4089">
        <v>11.71</v>
      </c>
      <c r="C4089">
        <v>11.79</v>
      </c>
      <c r="D4089">
        <v>11.11</v>
      </c>
      <c r="E4089">
        <v>11.21</v>
      </c>
    </row>
    <row r="4090" spans="1:5" x14ac:dyDescent="0.25">
      <c r="A4090" s="7">
        <v>38799</v>
      </c>
      <c r="B4090">
        <v>11.19</v>
      </c>
      <c r="C4090">
        <v>11.57</v>
      </c>
      <c r="D4090">
        <v>11.11</v>
      </c>
      <c r="E4090">
        <v>11.17</v>
      </c>
    </row>
    <row r="4091" spans="1:5" x14ac:dyDescent="0.25">
      <c r="A4091" s="7">
        <v>38800</v>
      </c>
      <c r="B4091">
        <v>11.23</v>
      </c>
      <c r="C4091">
        <v>11.48</v>
      </c>
      <c r="D4091">
        <v>11.09</v>
      </c>
      <c r="E4091">
        <v>11.19</v>
      </c>
    </row>
    <row r="4092" spans="1:5" x14ac:dyDescent="0.25">
      <c r="A4092" s="7">
        <v>38803</v>
      </c>
      <c r="B4092">
        <v>11.46</v>
      </c>
      <c r="C4092">
        <v>11.72</v>
      </c>
      <c r="D4092">
        <v>11.41</v>
      </c>
      <c r="E4092">
        <v>11.46</v>
      </c>
    </row>
    <row r="4093" spans="1:5" x14ac:dyDescent="0.25">
      <c r="A4093" s="7">
        <v>38804</v>
      </c>
      <c r="B4093">
        <v>11.69</v>
      </c>
      <c r="C4093">
        <v>11.9</v>
      </c>
      <c r="D4093">
        <v>11.38</v>
      </c>
      <c r="E4093">
        <v>11.58</v>
      </c>
    </row>
    <row r="4094" spans="1:5" x14ac:dyDescent="0.25">
      <c r="A4094" s="7">
        <v>38805</v>
      </c>
      <c r="B4094">
        <v>11.46</v>
      </c>
      <c r="C4094">
        <v>11.57</v>
      </c>
      <c r="D4094">
        <v>10.79</v>
      </c>
      <c r="E4094">
        <v>10.95</v>
      </c>
    </row>
    <row r="4095" spans="1:5" x14ac:dyDescent="0.25">
      <c r="A4095" s="7">
        <v>38806</v>
      </c>
      <c r="B4095">
        <v>11.03</v>
      </c>
      <c r="C4095">
        <v>11.73</v>
      </c>
      <c r="D4095">
        <v>10.7</v>
      </c>
      <c r="E4095">
        <v>11.57</v>
      </c>
    </row>
    <row r="4096" spans="1:5" x14ac:dyDescent="0.25">
      <c r="A4096" s="7">
        <v>38807</v>
      </c>
      <c r="B4096">
        <v>11.42</v>
      </c>
      <c r="C4096">
        <v>11.65</v>
      </c>
      <c r="D4096">
        <v>11.27</v>
      </c>
      <c r="E4096">
        <v>11.39</v>
      </c>
    </row>
    <row r="4097" spans="1:5" x14ac:dyDescent="0.25">
      <c r="A4097" s="7">
        <v>38810</v>
      </c>
      <c r="B4097">
        <v>11.47</v>
      </c>
      <c r="C4097">
        <v>11.62</v>
      </c>
      <c r="D4097">
        <v>11.03</v>
      </c>
      <c r="E4097">
        <v>11.57</v>
      </c>
    </row>
    <row r="4098" spans="1:5" x14ac:dyDescent="0.25">
      <c r="A4098" s="7">
        <v>38811</v>
      </c>
      <c r="B4098">
        <v>11.66</v>
      </c>
      <c r="C4098">
        <v>11.8</v>
      </c>
      <c r="D4098">
        <v>11.09</v>
      </c>
      <c r="E4098">
        <v>11.14</v>
      </c>
    </row>
    <row r="4099" spans="1:5" x14ac:dyDescent="0.25">
      <c r="A4099" s="7">
        <v>38812</v>
      </c>
      <c r="B4099">
        <v>11.24</v>
      </c>
      <c r="C4099">
        <v>11.36</v>
      </c>
      <c r="D4099">
        <v>11.06</v>
      </c>
      <c r="E4099">
        <v>11.13</v>
      </c>
    </row>
    <row r="4100" spans="1:5" x14ac:dyDescent="0.25">
      <c r="A4100" s="7">
        <v>38813</v>
      </c>
      <c r="B4100">
        <v>11.34</v>
      </c>
      <c r="C4100">
        <v>11.74</v>
      </c>
      <c r="D4100">
        <v>11.25</v>
      </c>
      <c r="E4100">
        <v>11.45</v>
      </c>
    </row>
    <row r="4101" spans="1:5" x14ac:dyDescent="0.25">
      <c r="A4101" s="7">
        <v>38814</v>
      </c>
      <c r="B4101">
        <v>11.44</v>
      </c>
      <c r="C4101">
        <v>12.31</v>
      </c>
      <c r="D4101">
        <v>11.2</v>
      </c>
      <c r="E4101">
        <v>12.26</v>
      </c>
    </row>
    <row r="4102" spans="1:5" x14ac:dyDescent="0.25">
      <c r="A4102" s="7">
        <v>38817</v>
      </c>
      <c r="B4102">
        <v>12.44</v>
      </c>
      <c r="C4102">
        <v>12.49</v>
      </c>
      <c r="D4102">
        <v>12.04</v>
      </c>
      <c r="E4102">
        <v>12.19</v>
      </c>
    </row>
    <row r="4103" spans="1:5" x14ac:dyDescent="0.25">
      <c r="A4103" s="7">
        <v>38818</v>
      </c>
      <c r="B4103">
        <v>12.09</v>
      </c>
      <c r="C4103">
        <v>13.06</v>
      </c>
      <c r="D4103">
        <v>12.06</v>
      </c>
      <c r="E4103">
        <v>13</v>
      </c>
    </row>
    <row r="4104" spans="1:5" x14ac:dyDescent="0.25">
      <c r="A4104" s="7">
        <v>38819</v>
      </c>
      <c r="B4104">
        <v>13.08</v>
      </c>
      <c r="C4104">
        <v>13.9</v>
      </c>
      <c r="D4104">
        <v>12.66</v>
      </c>
      <c r="E4104">
        <v>12.76</v>
      </c>
    </row>
    <row r="4105" spans="1:5" x14ac:dyDescent="0.25">
      <c r="A4105" s="7">
        <v>38820</v>
      </c>
      <c r="B4105">
        <v>12.93</v>
      </c>
      <c r="C4105">
        <v>13</v>
      </c>
      <c r="D4105">
        <v>12.28</v>
      </c>
      <c r="E4105">
        <v>12.38</v>
      </c>
    </row>
    <row r="4106" spans="1:5" x14ac:dyDescent="0.25">
      <c r="A4106" s="7">
        <v>38824</v>
      </c>
      <c r="B4106">
        <v>12.8</v>
      </c>
      <c r="C4106">
        <v>13.02</v>
      </c>
      <c r="D4106">
        <v>12.27</v>
      </c>
      <c r="E4106">
        <v>12.58</v>
      </c>
    </row>
    <row r="4107" spans="1:5" x14ac:dyDescent="0.25">
      <c r="A4107" s="7">
        <v>38825</v>
      </c>
      <c r="B4107">
        <v>12.55</v>
      </c>
      <c r="C4107">
        <v>12.55</v>
      </c>
      <c r="D4107">
        <v>11.31</v>
      </c>
      <c r="E4107">
        <v>11.4</v>
      </c>
    </row>
    <row r="4108" spans="1:5" x14ac:dyDescent="0.25">
      <c r="A4108" s="7">
        <v>38826</v>
      </c>
      <c r="B4108">
        <v>11.52</v>
      </c>
      <c r="C4108">
        <v>11.8</v>
      </c>
      <c r="D4108">
        <v>11.23</v>
      </c>
      <c r="E4108">
        <v>11.32</v>
      </c>
    </row>
    <row r="4109" spans="1:5" x14ac:dyDescent="0.25">
      <c r="A4109" s="7">
        <v>38827</v>
      </c>
      <c r="B4109">
        <v>11.3</v>
      </c>
      <c r="C4109">
        <v>11.67</v>
      </c>
      <c r="D4109">
        <v>11.02</v>
      </c>
      <c r="E4109">
        <v>11.64</v>
      </c>
    </row>
    <row r="4110" spans="1:5" x14ac:dyDescent="0.25">
      <c r="A4110" s="7">
        <v>38828</v>
      </c>
      <c r="B4110">
        <v>11.24</v>
      </c>
      <c r="C4110">
        <v>11.98</v>
      </c>
      <c r="D4110">
        <v>11.19</v>
      </c>
      <c r="E4110">
        <v>11.59</v>
      </c>
    </row>
    <row r="4111" spans="1:5" x14ac:dyDescent="0.25">
      <c r="A4111" s="7">
        <v>38831</v>
      </c>
      <c r="B4111">
        <v>12.26</v>
      </c>
      <c r="C4111">
        <v>12.42</v>
      </c>
      <c r="D4111">
        <v>11.67</v>
      </c>
      <c r="E4111">
        <v>11.75</v>
      </c>
    </row>
    <row r="4112" spans="1:5" x14ac:dyDescent="0.25">
      <c r="A4112" s="7">
        <v>38832</v>
      </c>
      <c r="B4112">
        <v>11.71</v>
      </c>
      <c r="C4112">
        <v>12.19</v>
      </c>
      <c r="D4112">
        <v>11.59</v>
      </c>
      <c r="E4112">
        <v>11.75</v>
      </c>
    </row>
    <row r="4113" spans="1:5" x14ac:dyDescent="0.25">
      <c r="A4113" s="7">
        <v>38833</v>
      </c>
      <c r="B4113">
        <v>11.76</v>
      </c>
      <c r="C4113">
        <v>11.79</v>
      </c>
      <c r="D4113">
        <v>11.34</v>
      </c>
      <c r="E4113">
        <v>11.76</v>
      </c>
    </row>
    <row r="4114" spans="1:5" x14ac:dyDescent="0.25">
      <c r="A4114" s="7">
        <v>38834</v>
      </c>
      <c r="B4114">
        <v>12.27</v>
      </c>
      <c r="C4114">
        <v>12.52</v>
      </c>
      <c r="D4114">
        <v>11.55</v>
      </c>
      <c r="E4114">
        <v>11.84</v>
      </c>
    </row>
    <row r="4115" spans="1:5" x14ac:dyDescent="0.25">
      <c r="A4115" s="7">
        <v>38835</v>
      </c>
      <c r="B4115">
        <v>12.13</v>
      </c>
      <c r="C4115">
        <v>12.13</v>
      </c>
      <c r="D4115">
        <v>11.42</v>
      </c>
      <c r="E4115">
        <v>11.59</v>
      </c>
    </row>
    <row r="4116" spans="1:5" x14ac:dyDescent="0.25">
      <c r="A4116" s="7">
        <v>38838</v>
      </c>
      <c r="B4116">
        <v>11.83</v>
      </c>
      <c r="C4116">
        <v>12.59</v>
      </c>
      <c r="D4116">
        <v>11.75</v>
      </c>
      <c r="E4116">
        <v>12.54</v>
      </c>
    </row>
    <row r="4117" spans="1:5" x14ac:dyDescent="0.25">
      <c r="A4117" s="7">
        <v>38839</v>
      </c>
      <c r="B4117">
        <v>12.2</v>
      </c>
      <c r="C4117">
        <v>12.27</v>
      </c>
      <c r="D4117">
        <v>11.93</v>
      </c>
      <c r="E4117">
        <v>11.99</v>
      </c>
    </row>
    <row r="4118" spans="1:5" x14ac:dyDescent="0.25">
      <c r="A4118" s="7">
        <v>38840</v>
      </c>
      <c r="B4118">
        <v>12.21</v>
      </c>
      <c r="C4118">
        <v>12.45</v>
      </c>
      <c r="D4118">
        <v>11.95</v>
      </c>
      <c r="E4118">
        <v>11.99</v>
      </c>
    </row>
    <row r="4119" spans="1:5" x14ac:dyDescent="0.25">
      <c r="A4119" s="7">
        <v>38842</v>
      </c>
      <c r="B4119">
        <v>11.39</v>
      </c>
      <c r="C4119">
        <v>11.62</v>
      </c>
      <c r="D4119">
        <v>11.18</v>
      </c>
      <c r="E4119">
        <v>11.62</v>
      </c>
    </row>
    <row r="4120" spans="1:5" x14ac:dyDescent="0.25">
      <c r="A4120" s="7">
        <v>38845</v>
      </c>
      <c r="B4120">
        <v>11.98</v>
      </c>
      <c r="C4120">
        <v>12.06</v>
      </c>
      <c r="D4120">
        <v>11.81</v>
      </c>
      <c r="E4120">
        <v>12</v>
      </c>
    </row>
    <row r="4121" spans="1:5" x14ac:dyDescent="0.25">
      <c r="A4121" s="7">
        <v>38846</v>
      </c>
      <c r="B4121">
        <v>12.1</v>
      </c>
      <c r="C4121">
        <v>12.15</v>
      </c>
      <c r="D4121">
        <v>11.88</v>
      </c>
      <c r="E4121">
        <v>11.99</v>
      </c>
    </row>
    <row r="4122" spans="1:5" x14ac:dyDescent="0.25">
      <c r="A4122" s="7">
        <v>38847</v>
      </c>
      <c r="B4122">
        <v>12.22</v>
      </c>
      <c r="C4122">
        <v>12.32</v>
      </c>
      <c r="D4122">
        <v>11.78</v>
      </c>
      <c r="E4122">
        <v>11.78</v>
      </c>
    </row>
    <row r="4123" spans="1:5" x14ac:dyDescent="0.25">
      <c r="A4123" s="7">
        <v>38848</v>
      </c>
      <c r="B4123">
        <v>12.33</v>
      </c>
      <c r="C4123">
        <v>12.92</v>
      </c>
      <c r="D4123">
        <v>11.99</v>
      </c>
      <c r="E4123">
        <v>12.49</v>
      </c>
    </row>
    <row r="4124" spans="1:5" x14ac:dyDescent="0.25">
      <c r="A4124" s="7">
        <v>38849</v>
      </c>
      <c r="B4124">
        <v>12.71</v>
      </c>
      <c r="C4124">
        <v>14.26</v>
      </c>
      <c r="D4124">
        <v>12.71</v>
      </c>
      <c r="E4124">
        <v>14.19</v>
      </c>
    </row>
    <row r="4125" spans="1:5" x14ac:dyDescent="0.25">
      <c r="A4125" s="7">
        <v>38852</v>
      </c>
      <c r="B4125">
        <v>15.12</v>
      </c>
      <c r="C4125">
        <v>15.13</v>
      </c>
      <c r="D4125">
        <v>13.44</v>
      </c>
      <c r="E4125">
        <v>13.57</v>
      </c>
    </row>
    <row r="4126" spans="1:5" x14ac:dyDescent="0.25">
      <c r="A4126" s="7">
        <v>38853</v>
      </c>
      <c r="B4126">
        <v>13.49</v>
      </c>
      <c r="C4126">
        <v>13.61</v>
      </c>
      <c r="D4126">
        <v>12.98</v>
      </c>
      <c r="E4126">
        <v>13.35</v>
      </c>
    </row>
    <row r="4127" spans="1:5" x14ac:dyDescent="0.25">
      <c r="A4127" s="7">
        <v>38854</v>
      </c>
      <c r="B4127">
        <v>13.83</v>
      </c>
      <c r="C4127">
        <v>16.260000000000002</v>
      </c>
      <c r="D4127">
        <v>13.39</v>
      </c>
      <c r="E4127">
        <v>16.260000000000002</v>
      </c>
    </row>
    <row r="4128" spans="1:5" x14ac:dyDescent="0.25">
      <c r="A4128" s="7">
        <v>38855</v>
      </c>
      <c r="B4128">
        <v>15.54</v>
      </c>
      <c r="C4128">
        <v>17.09</v>
      </c>
      <c r="D4128">
        <v>14.96</v>
      </c>
      <c r="E4128">
        <v>16.989999999999998</v>
      </c>
    </row>
    <row r="4129" spans="1:5" x14ac:dyDescent="0.25">
      <c r="A4129" s="7">
        <v>38856</v>
      </c>
      <c r="B4129">
        <v>16.16</v>
      </c>
      <c r="C4129">
        <v>18.010000000000002</v>
      </c>
      <c r="D4129">
        <v>15.9</v>
      </c>
      <c r="E4129">
        <v>17.18</v>
      </c>
    </row>
    <row r="4130" spans="1:5" x14ac:dyDescent="0.25">
      <c r="A4130" s="7">
        <v>38859</v>
      </c>
      <c r="B4130">
        <v>18.55</v>
      </c>
      <c r="C4130">
        <v>19.62</v>
      </c>
      <c r="D4130">
        <v>16.73</v>
      </c>
      <c r="E4130">
        <v>17.72</v>
      </c>
    </row>
    <row r="4131" spans="1:5" x14ac:dyDescent="0.25">
      <c r="A4131" s="7">
        <v>38860</v>
      </c>
      <c r="B4131">
        <v>16.7</v>
      </c>
      <c r="C4131">
        <v>18.260000000000002</v>
      </c>
      <c r="D4131">
        <v>15.36</v>
      </c>
      <c r="E4131">
        <v>18.260000000000002</v>
      </c>
    </row>
    <row r="4132" spans="1:5" x14ac:dyDescent="0.25">
      <c r="A4132" s="7">
        <v>38861</v>
      </c>
      <c r="B4132">
        <v>17.87</v>
      </c>
      <c r="C4132">
        <v>19.87</v>
      </c>
      <c r="D4132">
        <v>17.13</v>
      </c>
      <c r="E4132">
        <v>17.36</v>
      </c>
    </row>
    <row r="4133" spans="1:5" x14ac:dyDescent="0.25">
      <c r="A4133" s="7">
        <v>38862</v>
      </c>
      <c r="B4133">
        <v>16.670000000000002</v>
      </c>
      <c r="C4133">
        <v>16.670000000000002</v>
      </c>
      <c r="D4133">
        <v>15.31</v>
      </c>
      <c r="E4133">
        <v>15.5</v>
      </c>
    </row>
    <row r="4134" spans="1:5" x14ac:dyDescent="0.25">
      <c r="A4134" s="7">
        <v>38863</v>
      </c>
      <c r="B4134">
        <v>14.92</v>
      </c>
      <c r="C4134">
        <v>15.04</v>
      </c>
      <c r="D4134">
        <v>14.26</v>
      </c>
      <c r="E4134">
        <v>14.26</v>
      </c>
    </row>
    <row r="4135" spans="1:5" x14ac:dyDescent="0.25">
      <c r="A4135" s="7">
        <v>38867</v>
      </c>
      <c r="B4135">
        <v>15.39</v>
      </c>
      <c r="C4135">
        <v>18.72</v>
      </c>
      <c r="D4135">
        <v>15.39</v>
      </c>
      <c r="E4135">
        <v>18.66</v>
      </c>
    </row>
    <row r="4136" spans="1:5" x14ac:dyDescent="0.25">
      <c r="A4136" s="7">
        <v>38868</v>
      </c>
      <c r="B4136">
        <v>18.09</v>
      </c>
      <c r="C4136">
        <v>18.09</v>
      </c>
      <c r="D4136">
        <v>16.41</v>
      </c>
      <c r="E4136">
        <v>16.440000000000001</v>
      </c>
    </row>
    <row r="4137" spans="1:5" x14ac:dyDescent="0.25">
      <c r="A4137" s="7">
        <v>38869</v>
      </c>
      <c r="B4137">
        <v>16.47</v>
      </c>
      <c r="C4137">
        <v>16.559999999999999</v>
      </c>
      <c r="D4137">
        <v>14.48</v>
      </c>
      <c r="E4137">
        <v>14.52</v>
      </c>
    </row>
    <row r="4138" spans="1:5" x14ac:dyDescent="0.25">
      <c r="A4138" s="7">
        <v>38870</v>
      </c>
      <c r="B4138">
        <v>14.17</v>
      </c>
      <c r="C4138">
        <v>14.97</v>
      </c>
      <c r="D4138">
        <v>13.92</v>
      </c>
      <c r="E4138">
        <v>14.32</v>
      </c>
    </row>
    <row r="4139" spans="1:5" x14ac:dyDescent="0.25">
      <c r="A4139" s="7">
        <v>38873</v>
      </c>
      <c r="B4139">
        <v>14.97</v>
      </c>
      <c r="C4139">
        <v>17.14</v>
      </c>
      <c r="D4139">
        <v>14.97</v>
      </c>
      <c r="E4139">
        <v>16.649999999999999</v>
      </c>
    </row>
    <row r="4140" spans="1:5" x14ac:dyDescent="0.25">
      <c r="A4140" s="7">
        <v>38874</v>
      </c>
      <c r="B4140">
        <v>16.72</v>
      </c>
      <c r="C4140">
        <v>18.559999999999999</v>
      </c>
      <c r="D4140">
        <v>16.649999999999999</v>
      </c>
      <c r="E4140">
        <v>17.34</v>
      </c>
    </row>
    <row r="4141" spans="1:5" x14ac:dyDescent="0.25">
      <c r="A4141" s="7">
        <v>38875</v>
      </c>
      <c r="B4141">
        <v>17.21</v>
      </c>
      <c r="C4141">
        <v>17.86</v>
      </c>
      <c r="D4141">
        <v>16.07</v>
      </c>
      <c r="E4141">
        <v>17.8</v>
      </c>
    </row>
    <row r="4142" spans="1:5" x14ac:dyDescent="0.25">
      <c r="A4142" s="7">
        <v>38876</v>
      </c>
      <c r="B4142">
        <v>17.920000000000002</v>
      </c>
      <c r="C4142">
        <v>20.75</v>
      </c>
      <c r="D4142">
        <v>17.88</v>
      </c>
      <c r="E4142">
        <v>18.350000000000001</v>
      </c>
    </row>
    <row r="4143" spans="1:5" x14ac:dyDescent="0.25">
      <c r="A4143" s="7">
        <v>38877</v>
      </c>
      <c r="B4143">
        <v>17.899999999999999</v>
      </c>
      <c r="C4143">
        <v>18.45</v>
      </c>
      <c r="D4143">
        <v>17.07</v>
      </c>
      <c r="E4143">
        <v>18.12</v>
      </c>
    </row>
    <row r="4144" spans="1:5" x14ac:dyDescent="0.25">
      <c r="A4144" s="7">
        <v>38880</v>
      </c>
      <c r="B4144">
        <v>18.13</v>
      </c>
      <c r="C4144">
        <v>21.25</v>
      </c>
      <c r="D4144">
        <v>17.89</v>
      </c>
      <c r="E4144">
        <v>20.96</v>
      </c>
    </row>
    <row r="4145" spans="1:5" x14ac:dyDescent="0.25">
      <c r="A4145" s="7">
        <v>38881</v>
      </c>
      <c r="B4145">
        <v>20.95</v>
      </c>
      <c r="C4145">
        <v>23.81</v>
      </c>
      <c r="D4145">
        <v>20.27</v>
      </c>
      <c r="E4145">
        <v>23.81</v>
      </c>
    </row>
    <row r="4146" spans="1:5" x14ac:dyDescent="0.25">
      <c r="A4146" s="7">
        <v>38882</v>
      </c>
      <c r="B4146">
        <v>23.45</v>
      </c>
      <c r="C4146">
        <v>23.49</v>
      </c>
      <c r="D4146">
        <v>21.45</v>
      </c>
      <c r="E4146">
        <v>21.46</v>
      </c>
    </row>
    <row r="4147" spans="1:5" x14ac:dyDescent="0.25">
      <c r="A4147" s="7">
        <v>38883</v>
      </c>
      <c r="B4147">
        <v>21.05</v>
      </c>
      <c r="C4147">
        <v>21.14</v>
      </c>
      <c r="D4147">
        <v>15.65</v>
      </c>
      <c r="E4147">
        <v>15.9</v>
      </c>
    </row>
    <row r="4148" spans="1:5" x14ac:dyDescent="0.25">
      <c r="A4148" s="7">
        <v>38884</v>
      </c>
      <c r="B4148">
        <v>16.559999999999999</v>
      </c>
      <c r="C4148">
        <v>18.13</v>
      </c>
      <c r="D4148">
        <v>16.52</v>
      </c>
      <c r="E4148">
        <v>17.25</v>
      </c>
    </row>
    <row r="4149" spans="1:5" x14ac:dyDescent="0.25">
      <c r="A4149" s="7">
        <v>38887</v>
      </c>
      <c r="B4149">
        <v>16.059999999999999</v>
      </c>
      <c r="C4149">
        <v>18.100000000000001</v>
      </c>
      <c r="D4149">
        <v>15.73</v>
      </c>
      <c r="E4149">
        <v>17.829999999999998</v>
      </c>
    </row>
    <row r="4150" spans="1:5" x14ac:dyDescent="0.25">
      <c r="A4150" s="7">
        <v>38888</v>
      </c>
      <c r="B4150">
        <v>17.52</v>
      </c>
      <c r="C4150">
        <v>17.649999999999999</v>
      </c>
      <c r="D4150">
        <v>16.39</v>
      </c>
      <c r="E4150">
        <v>16.690000000000001</v>
      </c>
    </row>
    <row r="4151" spans="1:5" x14ac:dyDescent="0.25">
      <c r="A4151" s="7">
        <v>38889</v>
      </c>
      <c r="B4151">
        <v>16.670000000000002</v>
      </c>
      <c r="C4151">
        <v>16.72</v>
      </c>
      <c r="D4151">
        <v>14.88</v>
      </c>
      <c r="E4151">
        <v>15.52</v>
      </c>
    </row>
    <row r="4152" spans="1:5" x14ac:dyDescent="0.25">
      <c r="A4152" s="7">
        <v>38890</v>
      </c>
      <c r="B4152">
        <v>15.95</v>
      </c>
      <c r="C4152">
        <v>16.66</v>
      </c>
      <c r="D4152">
        <v>15.56</v>
      </c>
      <c r="E4152">
        <v>15.88</v>
      </c>
    </row>
    <row r="4153" spans="1:5" x14ac:dyDescent="0.25">
      <c r="A4153" s="7">
        <v>38891</v>
      </c>
      <c r="B4153">
        <v>16.41</v>
      </c>
      <c r="C4153">
        <v>16.579999999999998</v>
      </c>
      <c r="D4153">
        <v>14.94</v>
      </c>
      <c r="E4153">
        <v>15.89</v>
      </c>
    </row>
    <row r="4154" spans="1:5" x14ac:dyDescent="0.25">
      <c r="A4154" s="7">
        <v>38894</v>
      </c>
      <c r="B4154">
        <v>16.55</v>
      </c>
      <c r="C4154">
        <v>16.61</v>
      </c>
      <c r="D4154">
        <v>15.49</v>
      </c>
      <c r="E4154">
        <v>15.62</v>
      </c>
    </row>
    <row r="4155" spans="1:5" x14ac:dyDescent="0.25">
      <c r="A4155" s="7">
        <v>38895</v>
      </c>
      <c r="B4155">
        <v>15.58</v>
      </c>
      <c r="C4155">
        <v>16.55</v>
      </c>
      <c r="D4155">
        <v>15.27</v>
      </c>
      <c r="E4155">
        <v>16.399999999999999</v>
      </c>
    </row>
    <row r="4156" spans="1:5" x14ac:dyDescent="0.25">
      <c r="A4156" s="7">
        <v>38896</v>
      </c>
      <c r="B4156">
        <v>16.02</v>
      </c>
      <c r="C4156">
        <v>17</v>
      </c>
      <c r="D4156">
        <v>15.78</v>
      </c>
      <c r="E4156">
        <v>15.79</v>
      </c>
    </row>
    <row r="4157" spans="1:5" x14ac:dyDescent="0.25">
      <c r="A4157" s="7">
        <v>38897</v>
      </c>
      <c r="B4157">
        <v>15.28</v>
      </c>
      <c r="C4157">
        <v>15.3</v>
      </c>
      <c r="D4157">
        <v>12.93</v>
      </c>
      <c r="E4157">
        <v>13.03</v>
      </c>
    </row>
    <row r="4158" spans="1:5" x14ac:dyDescent="0.25">
      <c r="A4158" s="7">
        <v>38898</v>
      </c>
      <c r="B4158">
        <v>12.9</v>
      </c>
      <c r="C4158">
        <v>13.47</v>
      </c>
      <c r="D4158">
        <v>12.74</v>
      </c>
      <c r="E4158">
        <v>13.08</v>
      </c>
    </row>
    <row r="4159" spans="1:5" x14ac:dyDescent="0.25">
      <c r="A4159" s="7">
        <v>38901</v>
      </c>
      <c r="B4159">
        <v>13.29</v>
      </c>
      <c r="C4159">
        <v>13.51</v>
      </c>
      <c r="D4159">
        <v>12.77</v>
      </c>
      <c r="E4159">
        <v>13.05</v>
      </c>
    </row>
    <row r="4160" spans="1:5" x14ac:dyDescent="0.25">
      <c r="A4160" s="7">
        <v>38903</v>
      </c>
      <c r="B4160">
        <v>13.92</v>
      </c>
      <c r="C4160">
        <v>14.77</v>
      </c>
      <c r="D4160">
        <v>13.86</v>
      </c>
      <c r="E4160">
        <v>14.15</v>
      </c>
    </row>
    <row r="4161" spans="1:5" x14ac:dyDescent="0.25">
      <c r="A4161" s="7">
        <v>38904</v>
      </c>
      <c r="B4161">
        <v>14.04</v>
      </c>
      <c r="C4161">
        <v>14.04</v>
      </c>
      <c r="D4161">
        <v>13.25</v>
      </c>
      <c r="E4161">
        <v>13.65</v>
      </c>
    </row>
    <row r="4162" spans="1:5" x14ac:dyDescent="0.25">
      <c r="A4162" s="7">
        <v>38905</v>
      </c>
      <c r="B4162">
        <v>13.9</v>
      </c>
      <c r="C4162">
        <v>14.45</v>
      </c>
      <c r="D4162">
        <v>13.43</v>
      </c>
      <c r="E4162">
        <v>13.97</v>
      </c>
    </row>
    <row r="4163" spans="1:5" x14ac:dyDescent="0.25">
      <c r="A4163" s="7">
        <v>38908</v>
      </c>
      <c r="B4163">
        <v>14.17</v>
      </c>
      <c r="C4163">
        <v>14.5</v>
      </c>
      <c r="D4163">
        <v>13.67</v>
      </c>
      <c r="E4163">
        <v>14.02</v>
      </c>
    </row>
    <row r="4164" spans="1:5" x14ac:dyDescent="0.25">
      <c r="A4164" s="7">
        <v>38909</v>
      </c>
      <c r="B4164">
        <v>14.31</v>
      </c>
      <c r="C4164">
        <v>14.68</v>
      </c>
      <c r="D4164">
        <v>13.1</v>
      </c>
      <c r="E4164">
        <v>13.14</v>
      </c>
    </row>
    <row r="4165" spans="1:5" x14ac:dyDescent="0.25">
      <c r="A4165" s="7">
        <v>38910</v>
      </c>
      <c r="B4165">
        <v>13.39</v>
      </c>
      <c r="C4165">
        <v>14.85</v>
      </c>
      <c r="D4165">
        <v>13.26</v>
      </c>
      <c r="E4165">
        <v>14.49</v>
      </c>
    </row>
    <row r="4166" spans="1:5" x14ac:dyDescent="0.25">
      <c r="A4166" s="7">
        <v>38911</v>
      </c>
      <c r="B4166">
        <v>15.17</v>
      </c>
      <c r="C4166">
        <v>17.829999999999998</v>
      </c>
      <c r="D4166">
        <v>15.17</v>
      </c>
      <c r="E4166">
        <v>17.79</v>
      </c>
    </row>
    <row r="4167" spans="1:5" x14ac:dyDescent="0.25">
      <c r="A4167" s="7">
        <v>38912</v>
      </c>
      <c r="B4167">
        <v>17.57</v>
      </c>
      <c r="C4167">
        <v>18.79</v>
      </c>
      <c r="D4167">
        <v>17.28</v>
      </c>
      <c r="E4167">
        <v>18.05</v>
      </c>
    </row>
    <row r="4168" spans="1:5" x14ac:dyDescent="0.25">
      <c r="A4168" s="7">
        <v>38915</v>
      </c>
      <c r="B4168">
        <v>18.73</v>
      </c>
      <c r="C4168">
        <v>18.760000000000002</v>
      </c>
      <c r="D4168">
        <v>17.75</v>
      </c>
      <c r="E4168">
        <v>18.64</v>
      </c>
    </row>
    <row r="4169" spans="1:5" x14ac:dyDescent="0.25">
      <c r="A4169" s="7">
        <v>38916</v>
      </c>
      <c r="B4169">
        <v>18.2</v>
      </c>
      <c r="C4169">
        <v>19.579999999999998</v>
      </c>
      <c r="D4169">
        <v>17.66</v>
      </c>
      <c r="E4169">
        <v>17.739999999999998</v>
      </c>
    </row>
    <row r="4170" spans="1:5" x14ac:dyDescent="0.25">
      <c r="A4170" s="7">
        <v>38917</v>
      </c>
      <c r="B4170">
        <v>17.62</v>
      </c>
      <c r="C4170">
        <v>17.62</v>
      </c>
      <c r="D4170">
        <v>14.47</v>
      </c>
      <c r="E4170">
        <v>15.55</v>
      </c>
    </row>
    <row r="4171" spans="1:5" x14ac:dyDescent="0.25">
      <c r="A4171" s="7">
        <v>38918</v>
      </c>
      <c r="B4171">
        <v>15.1</v>
      </c>
      <c r="C4171">
        <v>16.37</v>
      </c>
      <c r="D4171">
        <v>14.87</v>
      </c>
      <c r="E4171">
        <v>16.21</v>
      </c>
    </row>
    <row r="4172" spans="1:5" x14ac:dyDescent="0.25">
      <c r="A4172" s="7">
        <v>38919</v>
      </c>
      <c r="B4172">
        <v>16.23</v>
      </c>
      <c r="C4172">
        <v>17.559999999999999</v>
      </c>
      <c r="D4172">
        <v>16.23</v>
      </c>
      <c r="E4172">
        <v>17.399999999999999</v>
      </c>
    </row>
    <row r="4173" spans="1:5" x14ac:dyDescent="0.25">
      <c r="A4173" s="7">
        <v>38922</v>
      </c>
      <c r="B4173">
        <v>17.079999999999998</v>
      </c>
      <c r="C4173">
        <v>17.079999999999998</v>
      </c>
      <c r="D4173">
        <v>14.89</v>
      </c>
      <c r="E4173">
        <v>14.98</v>
      </c>
    </row>
    <row r="4174" spans="1:5" x14ac:dyDescent="0.25">
      <c r="A4174" s="7">
        <v>38923</v>
      </c>
      <c r="B4174">
        <v>15.44</v>
      </c>
      <c r="C4174">
        <v>15.68</v>
      </c>
      <c r="D4174">
        <v>14.31</v>
      </c>
      <c r="E4174">
        <v>14.85</v>
      </c>
    </row>
    <row r="4175" spans="1:5" x14ac:dyDescent="0.25">
      <c r="A4175" s="7">
        <v>38924</v>
      </c>
      <c r="B4175">
        <v>15.04</v>
      </c>
      <c r="C4175">
        <v>15.21</v>
      </c>
      <c r="D4175">
        <v>14.09</v>
      </c>
      <c r="E4175">
        <v>14.62</v>
      </c>
    </row>
    <row r="4176" spans="1:5" x14ac:dyDescent="0.25">
      <c r="A4176" s="7">
        <v>38925</v>
      </c>
      <c r="B4176">
        <v>14.26</v>
      </c>
      <c r="C4176">
        <v>15.39</v>
      </c>
      <c r="D4176">
        <v>14.07</v>
      </c>
      <c r="E4176">
        <v>14.94</v>
      </c>
    </row>
    <row r="4177" spans="1:5" x14ac:dyDescent="0.25">
      <c r="A4177" s="7">
        <v>38926</v>
      </c>
      <c r="B4177">
        <v>14.73</v>
      </c>
      <c r="C4177">
        <v>14.75</v>
      </c>
      <c r="D4177">
        <v>14.06</v>
      </c>
      <c r="E4177">
        <v>14.33</v>
      </c>
    </row>
    <row r="4178" spans="1:5" x14ac:dyDescent="0.25">
      <c r="A4178" s="7">
        <v>38929</v>
      </c>
      <c r="B4178">
        <v>15.01</v>
      </c>
      <c r="C4178">
        <v>15.13</v>
      </c>
      <c r="D4178">
        <v>14.86</v>
      </c>
      <c r="E4178">
        <v>14.95</v>
      </c>
    </row>
    <row r="4179" spans="1:5" x14ac:dyDescent="0.25">
      <c r="A4179" s="7">
        <v>38930</v>
      </c>
      <c r="B4179">
        <v>15.49</v>
      </c>
      <c r="C4179">
        <v>16.149999999999999</v>
      </c>
      <c r="D4179">
        <v>15.03</v>
      </c>
      <c r="E4179">
        <v>15.05</v>
      </c>
    </row>
    <row r="4180" spans="1:5" x14ac:dyDescent="0.25">
      <c r="A4180" s="7">
        <v>38931</v>
      </c>
      <c r="B4180">
        <v>14.93</v>
      </c>
      <c r="C4180">
        <v>14.93</v>
      </c>
      <c r="D4180">
        <v>13.92</v>
      </c>
      <c r="E4180">
        <v>14.34</v>
      </c>
    </row>
    <row r="4181" spans="1:5" x14ac:dyDescent="0.25">
      <c r="A4181" s="7">
        <v>38932</v>
      </c>
      <c r="B4181">
        <v>15.1</v>
      </c>
      <c r="C4181">
        <v>15.19</v>
      </c>
      <c r="D4181">
        <v>14.2</v>
      </c>
      <c r="E4181">
        <v>14.46</v>
      </c>
    </row>
    <row r="4182" spans="1:5" x14ac:dyDescent="0.25">
      <c r="A4182" s="7">
        <v>38933</v>
      </c>
      <c r="B4182">
        <v>14.03</v>
      </c>
      <c r="C4182">
        <v>14.91</v>
      </c>
      <c r="D4182">
        <v>13.65</v>
      </c>
      <c r="E4182">
        <v>14.34</v>
      </c>
    </row>
    <row r="4183" spans="1:5" x14ac:dyDescent="0.25">
      <c r="A4183" s="7">
        <v>38936</v>
      </c>
      <c r="B4183">
        <v>14.98</v>
      </c>
      <c r="C4183">
        <v>15.53</v>
      </c>
      <c r="D4183">
        <v>14.97</v>
      </c>
      <c r="E4183">
        <v>15.23</v>
      </c>
    </row>
    <row r="4184" spans="1:5" x14ac:dyDescent="0.25">
      <c r="A4184" s="7">
        <v>38937</v>
      </c>
      <c r="B4184">
        <v>15.2</v>
      </c>
      <c r="C4184">
        <v>15.55</v>
      </c>
      <c r="D4184">
        <v>14.86</v>
      </c>
      <c r="E4184">
        <v>15.23</v>
      </c>
    </row>
    <row r="4185" spans="1:5" x14ac:dyDescent="0.25">
      <c r="A4185" s="7">
        <v>38938</v>
      </c>
      <c r="B4185">
        <v>14.76</v>
      </c>
      <c r="C4185">
        <v>15.41</v>
      </c>
      <c r="D4185">
        <v>14.07</v>
      </c>
      <c r="E4185">
        <v>15.2</v>
      </c>
    </row>
    <row r="4186" spans="1:5" x14ac:dyDescent="0.25">
      <c r="A4186" s="7">
        <v>38939</v>
      </c>
      <c r="B4186">
        <v>15.56</v>
      </c>
      <c r="C4186">
        <v>15.73</v>
      </c>
      <c r="D4186">
        <v>14.45</v>
      </c>
      <c r="E4186">
        <v>14.46</v>
      </c>
    </row>
    <row r="4187" spans="1:5" x14ac:dyDescent="0.25">
      <c r="A4187" s="7">
        <v>38940</v>
      </c>
      <c r="B4187">
        <v>14.72</v>
      </c>
      <c r="C4187">
        <v>14.85</v>
      </c>
      <c r="D4187">
        <v>14.3</v>
      </c>
      <c r="E4187">
        <v>14.3</v>
      </c>
    </row>
    <row r="4188" spans="1:5" x14ac:dyDescent="0.25">
      <c r="A4188" s="7">
        <v>38943</v>
      </c>
      <c r="B4188">
        <v>14.15</v>
      </c>
      <c r="C4188">
        <v>14.43</v>
      </c>
      <c r="D4188">
        <v>13.41</v>
      </c>
      <c r="E4188">
        <v>14.26</v>
      </c>
    </row>
    <row r="4189" spans="1:5" x14ac:dyDescent="0.25">
      <c r="A4189" s="7">
        <v>38944</v>
      </c>
      <c r="B4189">
        <v>13.57</v>
      </c>
      <c r="C4189">
        <v>13.72</v>
      </c>
      <c r="D4189">
        <v>13.15</v>
      </c>
      <c r="E4189">
        <v>13.42</v>
      </c>
    </row>
    <row r="4190" spans="1:5" x14ac:dyDescent="0.25">
      <c r="A4190" s="7">
        <v>38945</v>
      </c>
      <c r="B4190">
        <v>12.69</v>
      </c>
      <c r="C4190">
        <v>12.95</v>
      </c>
      <c r="D4190">
        <v>12.11</v>
      </c>
      <c r="E4190">
        <v>12.41</v>
      </c>
    </row>
    <row r="4191" spans="1:5" x14ac:dyDescent="0.25">
      <c r="A4191" s="7">
        <v>38946</v>
      </c>
      <c r="B4191">
        <v>12.69</v>
      </c>
      <c r="C4191">
        <v>12.72</v>
      </c>
      <c r="D4191">
        <v>12.21</v>
      </c>
      <c r="E4191">
        <v>12.24</v>
      </c>
    </row>
    <row r="4192" spans="1:5" x14ac:dyDescent="0.25">
      <c r="A4192" s="7">
        <v>38947</v>
      </c>
      <c r="B4192">
        <v>12.11</v>
      </c>
      <c r="C4192">
        <v>12.52</v>
      </c>
      <c r="D4192">
        <v>11.57</v>
      </c>
      <c r="E4192">
        <v>11.64</v>
      </c>
    </row>
    <row r="4193" spans="1:5" x14ac:dyDescent="0.25">
      <c r="A4193" s="7">
        <v>38950</v>
      </c>
      <c r="B4193">
        <v>12.4</v>
      </c>
      <c r="C4193">
        <v>12.62</v>
      </c>
      <c r="D4193">
        <v>12.21</v>
      </c>
      <c r="E4193">
        <v>12.22</v>
      </c>
    </row>
    <row r="4194" spans="1:5" x14ac:dyDescent="0.25">
      <c r="A4194" s="7">
        <v>38951</v>
      </c>
      <c r="B4194">
        <v>12.42</v>
      </c>
      <c r="C4194">
        <v>12.42</v>
      </c>
      <c r="D4194">
        <v>11.93</v>
      </c>
      <c r="E4194">
        <v>12.19</v>
      </c>
    </row>
    <row r="4195" spans="1:5" x14ac:dyDescent="0.25">
      <c r="A4195" s="7">
        <v>38952</v>
      </c>
      <c r="B4195">
        <v>12.26</v>
      </c>
      <c r="C4195">
        <v>12.73</v>
      </c>
      <c r="D4195">
        <v>12.16</v>
      </c>
      <c r="E4195">
        <v>12.4</v>
      </c>
    </row>
    <row r="4196" spans="1:5" x14ac:dyDescent="0.25">
      <c r="A4196" s="7">
        <v>38953</v>
      </c>
      <c r="B4196">
        <v>12.24</v>
      </c>
      <c r="C4196">
        <v>12.58</v>
      </c>
      <c r="D4196">
        <v>12.21</v>
      </c>
      <c r="E4196">
        <v>12.4</v>
      </c>
    </row>
    <row r="4197" spans="1:5" x14ac:dyDescent="0.25">
      <c r="A4197" s="7">
        <v>38954</v>
      </c>
      <c r="B4197">
        <v>12.41</v>
      </c>
      <c r="C4197">
        <v>12.47</v>
      </c>
      <c r="D4197">
        <v>12.08</v>
      </c>
      <c r="E4197">
        <v>12.31</v>
      </c>
    </row>
    <row r="4198" spans="1:5" x14ac:dyDescent="0.25">
      <c r="A4198" s="7">
        <v>38957</v>
      </c>
      <c r="B4198">
        <v>12.92</v>
      </c>
      <c r="C4198">
        <v>12.92</v>
      </c>
      <c r="D4198">
        <v>12.07</v>
      </c>
      <c r="E4198">
        <v>12.18</v>
      </c>
    </row>
    <row r="4199" spans="1:5" x14ac:dyDescent="0.25">
      <c r="A4199" s="7">
        <v>38958</v>
      </c>
      <c r="B4199">
        <v>12.27</v>
      </c>
      <c r="C4199">
        <v>12.83</v>
      </c>
      <c r="D4199">
        <v>12.21</v>
      </c>
      <c r="E4199">
        <v>12.28</v>
      </c>
    </row>
    <row r="4200" spans="1:5" x14ac:dyDescent="0.25">
      <c r="A4200" s="7">
        <v>38959</v>
      </c>
      <c r="B4200">
        <v>12.14</v>
      </c>
      <c r="C4200">
        <v>12.35</v>
      </c>
      <c r="D4200">
        <v>12.1</v>
      </c>
      <c r="E4200">
        <v>12.22</v>
      </c>
    </row>
    <row r="4201" spans="1:5" x14ac:dyDescent="0.25">
      <c r="A4201" s="7">
        <v>38960</v>
      </c>
      <c r="B4201">
        <v>12.23</v>
      </c>
      <c r="C4201">
        <v>12.33</v>
      </c>
      <c r="D4201">
        <v>12.07</v>
      </c>
      <c r="E4201">
        <v>12.31</v>
      </c>
    </row>
    <row r="4202" spans="1:5" x14ac:dyDescent="0.25">
      <c r="A4202" s="7">
        <v>38961</v>
      </c>
      <c r="B4202">
        <v>12.14</v>
      </c>
      <c r="C4202">
        <v>12.33</v>
      </c>
      <c r="D4202">
        <v>11.91</v>
      </c>
      <c r="E4202">
        <v>11.96</v>
      </c>
    </row>
    <row r="4203" spans="1:5" x14ac:dyDescent="0.25">
      <c r="A4203" s="7">
        <v>38965</v>
      </c>
      <c r="B4203">
        <v>12.8</v>
      </c>
      <c r="C4203">
        <v>12.86</v>
      </c>
      <c r="D4203">
        <v>12.43</v>
      </c>
      <c r="E4203">
        <v>12.63</v>
      </c>
    </row>
    <row r="4204" spans="1:5" x14ac:dyDescent="0.25">
      <c r="A4204" s="7">
        <v>38966</v>
      </c>
      <c r="B4204">
        <v>13.06</v>
      </c>
      <c r="C4204">
        <v>13.88</v>
      </c>
      <c r="D4204">
        <v>13.06</v>
      </c>
      <c r="E4204">
        <v>13.74</v>
      </c>
    </row>
    <row r="4205" spans="1:5" x14ac:dyDescent="0.25">
      <c r="A4205" s="7">
        <v>38967</v>
      </c>
      <c r="B4205">
        <v>14.07</v>
      </c>
      <c r="C4205">
        <v>14.49</v>
      </c>
      <c r="D4205">
        <v>13.67</v>
      </c>
      <c r="E4205">
        <v>13.88</v>
      </c>
    </row>
    <row r="4206" spans="1:5" x14ac:dyDescent="0.25">
      <c r="A4206" s="7">
        <v>38968</v>
      </c>
      <c r="B4206">
        <v>13.79</v>
      </c>
      <c r="C4206">
        <v>13.8</v>
      </c>
      <c r="D4206">
        <v>13.05</v>
      </c>
      <c r="E4206">
        <v>13.16</v>
      </c>
    </row>
    <row r="4207" spans="1:5" x14ac:dyDescent="0.25">
      <c r="A4207" s="7">
        <v>38971</v>
      </c>
      <c r="B4207">
        <v>13.95</v>
      </c>
      <c r="C4207">
        <v>13.95</v>
      </c>
      <c r="D4207">
        <v>12.75</v>
      </c>
      <c r="E4207">
        <v>12.99</v>
      </c>
    </row>
    <row r="4208" spans="1:5" x14ac:dyDescent="0.25">
      <c r="A4208" s="7">
        <v>38972</v>
      </c>
      <c r="B4208">
        <v>13.04</v>
      </c>
      <c r="C4208">
        <v>13.14</v>
      </c>
      <c r="D4208">
        <v>11.55</v>
      </c>
      <c r="E4208">
        <v>11.92</v>
      </c>
    </row>
    <row r="4209" spans="1:5" x14ac:dyDescent="0.25">
      <c r="A4209" s="7">
        <v>38973</v>
      </c>
      <c r="B4209">
        <v>10.72</v>
      </c>
      <c r="C4209">
        <v>12.54</v>
      </c>
      <c r="D4209">
        <v>10.54</v>
      </c>
      <c r="E4209">
        <v>11.18</v>
      </c>
    </row>
    <row r="4210" spans="1:5" x14ac:dyDescent="0.25">
      <c r="A4210" s="7">
        <v>38974</v>
      </c>
      <c r="B4210">
        <v>11.36</v>
      </c>
      <c r="C4210">
        <v>12.02</v>
      </c>
      <c r="D4210">
        <v>10.74</v>
      </c>
      <c r="E4210">
        <v>11.55</v>
      </c>
    </row>
    <row r="4211" spans="1:5" x14ac:dyDescent="0.25">
      <c r="A4211" s="7">
        <v>38975</v>
      </c>
      <c r="B4211">
        <v>11.49</v>
      </c>
      <c r="C4211">
        <v>12.54</v>
      </c>
      <c r="D4211">
        <v>11.4</v>
      </c>
      <c r="E4211">
        <v>11.76</v>
      </c>
    </row>
    <row r="4212" spans="1:5" x14ac:dyDescent="0.25">
      <c r="A4212" s="7">
        <v>38978</v>
      </c>
      <c r="B4212">
        <v>12.28</v>
      </c>
      <c r="C4212">
        <v>12.41</v>
      </c>
      <c r="D4212">
        <v>11.58</v>
      </c>
      <c r="E4212">
        <v>11.78</v>
      </c>
    </row>
    <row r="4213" spans="1:5" x14ac:dyDescent="0.25">
      <c r="A4213" s="7">
        <v>38979</v>
      </c>
      <c r="B4213">
        <v>11.96</v>
      </c>
      <c r="C4213">
        <v>12.69</v>
      </c>
      <c r="D4213">
        <v>11.86</v>
      </c>
      <c r="E4213">
        <v>11.98</v>
      </c>
    </row>
    <row r="4214" spans="1:5" x14ac:dyDescent="0.25">
      <c r="A4214" s="7">
        <v>38980</v>
      </c>
      <c r="B4214">
        <v>11.75</v>
      </c>
      <c r="C4214">
        <v>11.75</v>
      </c>
      <c r="D4214">
        <v>11.34</v>
      </c>
      <c r="E4214">
        <v>11.39</v>
      </c>
    </row>
    <row r="4215" spans="1:5" x14ac:dyDescent="0.25">
      <c r="A4215" s="7">
        <v>38981</v>
      </c>
      <c r="B4215">
        <v>11.43</v>
      </c>
      <c r="C4215">
        <v>12.6</v>
      </c>
      <c r="D4215">
        <v>11.28</v>
      </c>
      <c r="E4215">
        <v>12.25</v>
      </c>
    </row>
    <row r="4216" spans="1:5" x14ac:dyDescent="0.25">
      <c r="A4216" s="7">
        <v>38982</v>
      </c>
      <c r="B4216">
        <v>12.47</v>
      </c>
      <c r="C4216">
        <v>13.28</v>
      </c>
      <c r="D4216">
        <v>12.47</v>
      </c>
      <c r="E4216">
        <v>12.59</v>
      </c>
    </row>
    <row r="4217" spans="1:5" x14ac:dyDescent="0.25">
      <c r="A4217" s="7">
        <v>38985</v>
      </c>
      <c r="B4217">
        <v>12.97</v>
      </c>
      <c r="C4217">
        <v>13.41</v>
      </c>
      <c r="D4217">
        <v>11.93</v>
      </c>
      <c r="E4217">
        <v>12.12</v>
      </c>
    </row>
    <row r="4218" spans="1:5" x14ac:dyDescent="0.25">
      <c r="A4218" s="7">
        <v>38986</v>
      </c>
      <c r="B4218">
        <v>12.23</v>
      </c>
      <c r="C4218">
        <v>12.23</v>
      </c>
      <c r="D4218">
        <v>11.51</v>
      </c>
      <c r="E4218">
        <v>11.53</v>
      </c>
    </row>
    <row r="4219" spans="1:5" x14ac:dyDescent="0.25">
      <c r="A4219" s="7">
        <v>38987</v>
      </c>
      <c r="B4219">
        <v>11.65</v>
      </c>
      <c r="C4219">
        <v>11.9</v>
      </c>
      <c r="D4219">
        <v>11.42</v>
      </c>
      <c r="E4219">
        <v>11.58</v>
      </c>
    </row>
    <row r="4220" spans="1:5" x14ac:dyDescent="0.25">
      <c r="A4220" s="7">
        <v>38988</v>
      </c>
      <c r="B4220">
        <v>11.64</v>
      </c>
      <c r="C4220">
        <v>12.06</v>
      </c>
      <c r="D4220">
        <v>11.59</v>
      </c>
      <c r="E4220">
        <v>11.72</v>
      </c>
    </row>
    <row r="4221" spans="1:5" x14ac:dyDescent="0.25">
      <c r="A4221" s="7">
        <v>38989</v>
      </c>
      <c r="B4221">
        <v>11.75</v>
      </c>
      <c r="C4221">
        <v>12.1</v>
      </c>
      <c r="D4221">
        <v>11.72</v>
      </c>
      <c r="E4221">
        <v>11.98</v>
      </c>
    </row>
    <row r="4222" spans="1:5" x14ac:dyDescent="0.25">
      <c r="A4222" s="7">
        <v>38992</v>
      </c>
      <c r="B4222">
        <v>12.45</v>
      </c>
      <c r="C4222">
        <v>12.72</v>
      </c>
      <c r="D4222">
        <v>12.11</v>
      </c>
      <c r="E4222">
        <v>12.57</v>
      </c>
    </row>
    <row r="4223" spans="1:5" x14ac:dyDescent="0.25">
      <c r="A4223" s="7">
        <v>38993</v>
      </c>
      <c r="B4223">
        <v>12.68</v>
      </c>
      <c r="C4223">
        <v>12.91</v>
      </c>
      <c r="D4223">
        <v>11.97</v>
      </c>
      <c r="E4223">
        <v>12.24</v>
      </c>
    </row>
    <row r="4224" spans="1:5" x14ac:dyDescent="0.25">
      <c r="A4224" s="7">
        <v>38994</v>
      </c>
      <c r="B4224">
        <v>12.64</v>
      </c>
      <c r="C4224">
        <v>12.64</v>
      </c>
      <c r="D4224">
        <v>11.62</v>
      </c>
      <c r="E4224">
        <v>11.86</v>
      </c>
    </row>
    <row r="4225" spans="1:5" x14ac:dyDescent="0.25">
      <c r="A4225" s="7">
        <v>38995</v>
      </c>
      <c r="B4225">
        <v>11.94</v>
      </c>
      <c r="C4225">
        <v>12.06</v>
      </c>
      <c r="D4225">
        <v>11.65</v>
      </c>
      <c r="E4225">
        <v>11.98</v>
      </c>
    </row>
    <row r="4226" spans="1:5" x14ac:dyDescent="0.25">
      <c r="A4226" s="7">
        <v>38996</v>
      </c>
      <c r="B4226">
        <v>11.99</v>
      </c>
      <c r="C4226">
        <v>12.17</v>
      </c>
      <c r="D4226">
        <v>11.55</v>
      </c>
      <c r="E4226">
        <v>11.56</v>
      </c>
    </row>
    <row r="4227" spans="1:5" x14ac:dyDescent="0.25">
      <c r="A4227" s="7">
        <v>38999</v>
      </c>
      <c r="B4227">
        <v>12.07</v>
      </c>
      <c r="C4227">
        <v>12.09</v>
      </c>
      <c r="D4227">
        <v>11.58</v>
      </c>
      <c r="E4227">
        <v>11.68</v>
      </c>
    </row>
    <row r="4228" spans="1:5" x14ac:dyDescent="0.25">
      <c r="A4228" s="7">
        <v>39000</v>
      </c>
      <c r="B4228">
        <v>11.77</v>
      </c>
      <c r="C4228">
        <v>11.89</v>
      </c>
      <c r="D4228">
        <v>11.47</v>
      </c>
      <c r="E4228">
        <v>11.52</v>
      </c>
    </row>
    <row r="4229" spans="1:5" x14ac:dyDescent="0.25">
      <c r="A4229" s="7">
        <v>39001</v>
      </c>
      <c r="B4229">
        <v>11.75</v>
      </c>
      <c r="C4229">
        <v>12.03</v>
      </c>
      <c r="D4229">
        <v>11.31</v>
      </c>
      <c r="E4229">
        <v>11.62</v>
      </c>
    </row>
    <row r="4230" spans="1:5" x14ac:dyDescent="0.25">
      <c r="A4230" s="7">
        <v>39002</v>
      </c>
      <c r="B4230">
        <v>11.5</v>
      </c>
      <c r="C4230">
        <v>11.51</v>
      </c>
      <c r="D4230">
        <v>11.09</v>
      </c>
      <c r="E4230">
        <v>11.09</v>
      </c>
    </row>
    <row r="4231" spans="1:5" x14ac:dyDescent="0.25">
      <c r="A4231" s="7">
        <v>39003</v>
      </c>
      <c r="B4231">
        <v>11.17</v>
      </c>
      <c r="C4231">
        <v>11.35</v>
      </c>
      <c r="D4231">
        <v>10.75</v>
      </c>
      <c r="E4231">
        <v>10.75</v>
      </c>
    </row>
    <row r="4232" spans="1:5" x14ac:dyDescent="0.25">
      <c r="A4232" s="7">
        <v>39006</v>
      </c>
      <c r="B4232">
        <v>11.07</v>
      </c>
      <c r="C4232">
        <v>11.2</v>
      </c>
      <c r="D4232">
        <v>10.91</v>
      </c>
      <c r="E4232">
        <v>11.09</v>
      </c>
    </row>
    <row r="4233" spans="1:5" x14ac:dyDescent="0.25">
      <c r="A4233" s="7">
        <v>39007</v>
      </c>
      <c r="B4233">
        <v>11.36</v>
      </c>
      <c r="C4233">
        <v>12.03</v>
      </c>
      <c r="D4233">
        <v>11.35</v>
      </c>
      <c r="E4233">
        <v>11.73</v>
      </c>
    </row>
    <row r="4234" spans="1:5" x14ac:dyDescent="0.25">
      <c r="A4234" s="7">
        <v>39008</v>
      </c>
      <c r="B4234">
        <v>11.44</v>
      </c>
      <c r="C4234">
        <v>11.83</v>
      </c>
      <c r="D4234">
        <v>11.33</v>
      </c>
      <c r="E4234">
        <v>11.34</v>
      </c>
    </row>
    <row r="4235" spans="1:5" x14ac:dyDescent="0.25">
      <c r="A4235" s="7">
        <v>39009</v>
      </c>
      <c r="B4235">
        <v>11.51</v>
      </c>
      <c r="C4235">
        <v>11.57</v>
      </c>
      <c r="D4235">
        <v>10.78</v>
      </c>
      <c r="E4235">
        <v>10.9</v>
      </c>
    </row>
    <row r="4236" spans="1:5" x14ac:dyDescent="0.25">
      <c r="A4236" s="7">
        <v>39010</v>
      </c>
      <c r="B4236">
        <v>11.06</v>
      </c>
      <c r="C4236">
        <v>11.23</v>
      </c>
      <c r="D4236">
        <v>10.44</v>
      </c>
      <c r="E4236">
        <v>10.63</v>
      </c>
    </row>
    <row r="4237" spans="1:5" x14ac:dyDescent="0.25">
      <c r="A4237" s="7">
        <v>39013</v>
      </c>
      <c r="B4237">
        <v>11.15</v>
      </c>
      <c r="C4237">
        <v>11.25</v>
      </c>
      <c r="D4237">
        <v>10.62</v>
      </c>
      <c r="E4237">
        <v>11.08</v>
      </c>
    </row>
    <row r="4238" spans="1:5" x14ac:dyDescent="0.25">
      <c r="A4238" s="7">
        <v>39014</v>
      </c>
      <c r="B4238">
        <v>11.25</v>
      </c>
      <c r="C4238">
        <v>11.27</v>
      </c>
      <c r="D4238">
        <v>10.78</v>
      </c>
      <c r="E4238">
        <v>10.78</v>
      </c>
    </row>
    <row r="4239" spans="1:5" x14ac:dyDescent="0.25">
      <c r="A4239" s="7">
        <v>39015</v>
      </c>
      <c r="B4239">
        <v>10.88</v>
      </c>
      <c r="C4239">
        <v>10.88</v>
      </c>
      <c r="D4239">
        <v>10.6</v>
      </c>
      <c r="E4239">
        <v>10.66</v>
      </c>
    </row>
    <row r="4240" spans="1:5" x14ac:dyDescent="0.25">
      <c r="A4240" s="7">
        <v>39016</v>
      </c>
      <c r="B4240">
        <v>10.56</v>
      </c>
      <c r="C4240">
        <v>10.96</v>
      </c>
      <c r="D4240">
        <v>10.47</v>
      </c>
      <c r="E4240">
        <v>10.56</v>
      </c>
    </row>
    <row r="4241" spans="1:5" x14ac:dyDescent="0.25">
      <c r="A4241" s="7">
        <v>39017</v>
      </c>
      <c r="B4241">
        <v>10.66</v>
      </c>
      <c r="C4241">
        <v>10.99</v>
      </c>
      <c r="D4241">
        <v>10.53</v>
      </c>
      <c r="E4241">
        <v>10.8</v>
      </c>
    </row>
    <row r="4242" spans="1:5" x14ac:dyDescent="0.25">
      <c r="A4242" s="7">
        <v>39020</v>
      </c>
      <c r="B4242">
        <v>11.36</v>
      </c>
      <c r="C4242">
        <v>11.43</v>
      </c>
      <c r="D4242">
        <v>10.92</v>
      </c>
      <c r="E4242">
        <v>11.2</v>
      </c>
    </row>
    <row r="4243" spans="1:5" x14ac:dyDescent="0.25">
      <c r="A4243" s="7">
        <v>39021</v>
      </c>
      <c r="B4243">
        <v>11.1</v>
      </c>
      <c r="C4243">
        <v>11.39</v>
      </c>
      <c r="D4243">
        <v>10.99</v>
      </c>
      <c r="E4243">
        <v>11.1</v>
      </c>
    </row>
    <row r="4244" spans="1:5" x14ac:dyDescent="0.25">
      <c r="A4244" s="7">
        <v>39022</v>
      </c>
      <c r="B4244">
        <v>10.93</v>
      </c>
      <c r="C4244">
        <v>11.68</v>
      </c>
      <c r="D4244">
        <v>10.89</v>
      </c>
      <c r="E4244">
        <v>11.51</v>
      </c>
    </row>
    <row r="4245" spans="1:5" x14ac:dyDescent="0.25">
      <c r="A4245" s="7">
        <v>39023</v>
      </c>
      <c r="B4245">
        <v>11.61</v>
      </c>
      <c r="C4245">
        <v>11.76</v>
      </c>
      <c r="D4245">
        <v>11.41</v>
      </c>
      <c r="E4245">
        <v>11.42</v>
      </c>
    </row>
    <row r="4246" spans="1:5" x14ac:dyDescent="0.25">
      <c r="A4246" s="7">
        <v>39024</v>
      </c>
      <c r="B4246">
        <v>11.16</v>
      </c>
      <c r="C4246">
        <v>11.43</v>
      </c>
      <c r="D4246">
        <v>10.34</v>
      </c>
      <c r="E4246">
        <v>11.16</v>
      </c>
    </row>
    <row r="4247" spans="1:5" x14ac:dyDescent="0.25">
      <c r="A4247" s="7">
        <v>39027</v>
      </c>
      <c r="B4247">
        <v>11.39</v>
      </c>
      <c r="C4247">
        <v>11.41</v>
      </c>
      <c r="D4247">
        <v>10.99</v>
      </c>
      <c r="E4247">
        <v>11.16</v>
      </c>
    </row>
    <row r="4248" spans="1:5" x14ac:dyDescent="0.25">
      <c r="A4248" s="7">
        <v>39028</v>
      </c>
      <c r="B4248">
        <v>11.06</v>
      </c>
      <c r="C4248">
        <v>11.19</v>
      </c>
      <c r="D4248">
        <v>10.87</v>
      </c>
      <c r="E4248">
        <v>11.09</v>
      </c>
    </row>
    <row r="4249" spans="1:5" x14ac:dyDescent="0.25">
      <c r="A4249" s="7">
        <v>39029</v>
      </c>
      <c r="B4249">
        <v>11.41</v>
      </c>
      <c r="C4249">
        <v>11.49</v>
      </c>
      <c r="D4249">
        <v>10.7</v>
      </c>
      <c r="E4249">
        <v>10.75</v>
      </c>
    </row>
    <row r="4250" spans="1:5" x14ac:dyDescent="0.25">
      <c r="A4250" s="7">
        <v>39030</v>
      </c>
      <c r="B4250">
        <v>10.65</v>
      </c>
      <c r="C4250">
        <v>11.07</v>
      </c>
      <c r="D4250">
        <v>10.57</v>
      </c>
      <c r="E4250">
        <v>11.01</v>
      </c>
    </row>
    <row r="4251" spans="1:5" x14ac:dyDescent="0.25">
      <c r="A4251" s="7">
        <v>39031</v>
      </c>
      <c r="B4251">
        <v>11.01</v>
      </c>
      <c r="C4251">
        <v>11.12</v>
      </c>
      <c r="D4251">
        <v>10.77</v>
      </c>
      <c r="E4251">
        <v>10.79</v>
      </c>
    </row>
    <row r="4252" spans="1:5" x14ac:dyDescent="0.25">
      <c r="A4252" s="7">
        <v>39034</v>
      </c>
      <c r="B4252">
        <v>11.19</v>
      </c>
      <c r="C4252">
        <v>11.26</v>
      </c>
      <c r="D4252">
        <v>10.69</v>
      </c>
      <c r="E4252">
        <v>10.86</v>
      </c>
    </row>
    <row r="4253" spans="1:5" x14ac:dyDescent="0.25">
      <c r="A4253" s="7">
        <v>39035</v>
      </c>
      <c r="B4253">
        <v>10.89</v>
      </c>
      <c r="C4253">
        <v>11.31</v>
      </c>
      <c r="D4253">
        <v>10.14</v>
      </c>
      <c r="E4253">
        <v>10.5</v>
      </c>
    </row>
    <row r="4254" spans="1:5" x14ac:dyDescent="0.25">
      <c r="A4254" s="7">
        <v>39036</v>
      </c>
      <c r="B4254">
        <v>10.47</v>
      </c>
      <c r="C4254">
        <v>10.61</v>
      </c>
      <c r="D4254">
        <v>10.130000000000001</v>
      </c>
      <c r="E4254">
        <v>10.31</v>
      </c>
    </row>
    <row r="4255" spans="1:5" x14ac:dyDescent="0.25">
      <c r="A4255" s="7">
        <v>39037</v>
      </c>
      <c r="B4255">
        <v>10.130000000000001</v>
      </c>
      <c r="C4255">
        <v>10.35</v>
      </c>
      <c r="D4255">
        <v>10.039999999999999</v>
      </c>
      <c r="E4255">
        <v>10.16</v>
      </c>
    </row>
    <row r="4256" spans="1:5" x14ac:dyDescent="0.25">
      <c r="A4256" s="7">
        <v>39038</v>
      </c>
      <c r="B4256">
        <v>10.37</v>
      </c>
      <c r="C4256">
        <v>10.48</v>
      </c>
      <c r="D4256">
        <v>10.050000000000001</v>
      </c>
      <c r="E4256">
        <v>10.050000000000001</v>
      </c>
    </row>
    <row r="4257" spans="1:5" x14ac:dyDescent="0.25">
      <c r="A4257" s="7">
        <v>39041</v>
      </c>
      <c r="B4257">
        <v>10.42</v>
      </c>
      <c r="C4257">
        <v>10.48</v>
      </c>
      <c r="D4257">
        <v>9.91</v>
      </c>
      <c r="E4257">
        <v>9.9700000000000006</v>
      </c>
    </row>
    <row r="4258" spans="1:5" x14ac:dyDescent="0.25">
      <c r="A4258" s="7">
        <v>39042</v>
      </c>
      <c r="B4258">
        <v>10.050000000000001</v>
      </c>
      <c r="C4258">
        <v>10.06</v>
      </c>
      <c r="D4258">
        <v>9.84</v>
      </c>
      <c r="E4258">
        <v>9.9</v>
      </c>
    </row>
    <row r="4259" spans="1:5" x14ac:dyDescent="0.25">
      <c r="A4259" s="7">
        <v>39043</v>
      </c>
      <c r="B4259">
        <v>10.02</v>
      </c>
      <c r="C4259">
        <v>10.15</v>
      </c>
      <c r="D4259">
        <v>9.81</v>
      </c>
      <c r="E4259">
        <v>10.14</v>
      </c>
    </row>
    <row r="4260" spans="1:5" x14ac:dyDescent="0.25">
      <c r="A4260" s="7">
        <v>39045</v>
      </c>
      <c r="B4260">
        <v>10.81</v>
      </c>
      <c r="C4260">
        <v>10.86</v>
      </c>
      <c r="D4260">
        <v>10.56</v>
      </c>
      <c r="E4260">
        <v>10.73</v>
      </c>
    </row>
    <row r="4261" spans="1:5" x14ac:dyDescent="0.25">
      <c r="A4261" s="7">
        <v>39048</v>
      </c>
      <c r="B4261">
        <v>11.26</v>
      </c>
      <c r="C4261">
        <v>12.33</v>
      </c>
      <c r="D4261">
        <v>11.14</v>
      </c>
      <c r="E4261">
        <v>12.3</v>
      </c>
    </row>
    <row r="4262" spans="1:5" x14ac:dyDescent="0.25">
      <c r="A4262" s="7">
        <v>39049</v>
      </c>
      <c r="B4262">
        <v>12.48</v>
      </c>
      <c r="C4262">
        <v>12.55</v>
      </c>
      <c r="D4262">
        <v>11.56</v>
      </c>
      <c r="E4262">
        <v>11.62</v>
      </c>
    </row>
    <row r="4263" spans="1:5" x14ac:dyDescent="0.25">
      <c r="A4263" s="7">
        <v>39050</v>
      </c>
      <c r="B4263">
        <v>11.41</v>
      </c>
      <c r="C4263">
        <v>11.43</v>
      </c>
      <c r="D4263">
        <v>10.67</v>
      </c>
      <c r="E4263">
        <v>10.83</v>
      </c>
    </row>
    <row r="4264" spans="1:5" x14ac:dyDescent="0.25">
      <c r="A4264" s="7">
        <v>39051</v>
      </c>
      <c r="B4264">
        <v>10.88</v>
      </c>
      <c r="C4264">
        <v>11.3</v>
      </c>
      <c r="D4264">
        <v>10.58</v>
      </c>
      <c r="E4264">
        <v>10.91</v>
      </c>
    </row>
    <row r="4265" spans="1:5" x14ac:dyDescent="0.25">
      <c r="A4265" s="7">
        <v>39052</v>
      </c>
      <c r="B4265">
        <v>11.07</v>
      </c>
      <c r="C4265">
        <v>12.28</v>
      </c>
      <c r="D4265">
        <v>10.96</v>
      </c>
      <c r="E4265">
        <v>11.66</v>
      </c>
    </row>
    <row r="4266" spans="1:5" x14ac:dyDescent="0.25">
      <c r="A4266" s="7">
        <v>39055</v>
      </c>
      <c r="B4266">
        <v>12.01</v>
      </c>
      <c r="C4266">
        <v>12.01</v>
      </c>
      <c r="D4266">
        <v>10.98</v>
      </c>
      <c r="E4266">
        <v>11.23</v>
      </c>
    </row>
    <row r="4267" spans="1:5" x14ac:dyDescent="0.25">
      <c r="A4267" s="7">
        <v>39056</v>
      </c>
      <c r="B4267">
        <v>11.13</v>
      </c>
      <c r="C4267">
        <v>11.59</v>
      </c>
      <c r="D4267">
        <v>10.85</v>
      </c>
      <c r="E4267">
        <v>11.27</v>
      </c>
    </row>
    <row r="4268" spans="1:5" x14ac:dyDescent="0.25">
      <c r="A4268" s="7">
        <v>39057</v>
      </c>
      <c r="B4268">
        <v>11.39</v>
      </c>
      <c r="C4268">
        <v>11.55</v>
      </c>
      <c r="D4268">
        <v>11.19</v>
      </c>
      <c r="E4268">
        <v>11.33</v>
      </c>
    </row>
    <row r="4269" spans="1:5" x14ac:dyDescent="0.25">
      <c r="A4269" s="7">
        <v>39058</v>
      </c>
      <c r="B4269">
        <v>11.35</v>
      </c>
      <c r="C4269">
        <v>12.68</v>
      </c>
      <c r="D4269">
        <v>11.17</v>
      </c>
      <c r="E4269">
        <v>12.67</v>
      </c>
    </row>
    <row r="4270" spans="1:5" x14ac:dyDescent="0.25">
      <c r="A4270" s="7">
        <v>39059</v>
      </c>
      <c r="B4270">
        <v>12.58</v>
      </c>
      <c r="C4270">
        <v>12.67</v>
      </c>
      <c r="D4270">
        <v>11.91</v>
      </c>
      <c r="E4270">
        <v>12.07</v>
      </c>
    </row>
    <row r="4271" spans="1:5" x14ac:dyDescent="0.25">
      <c r="A4271" s="7">
        <v>39062</v>
      </c>
      <c r="B4271">
        <v>11.88</v>
      </c>
      <c r="C4271">
        <v>11.93</v>
      </c>
      <c r="D4271">
        <v>10.71</v>
      </c>
      <c r="E4271">
        <v>10.71</v>
      </c>
    </row>
    <row r="4272" spans="1:5" x14ac:dyDescent="0.25">
      <c r="A4272" s="7">
        <v>39063</v>
      </c>
      <c r="B4272">
        <v>11.2</v>
      </c>
      <c r="C4272">
        <v>11.39</v>
      </c>
      <c r="D4272">
        <v>10.35</v>
      </c>
      <c r="E4272">
        <v>10.65</v>
      </c>
    </row>
    <row r="4273" spans="1:5" x14ac:dyDescent="0.25">
      <c r="A4273" s="7">
        <v>39064</v>
      </c>
      <c r="B4273">
        <v>10.45</v>
      </c>
      <c r="C4273">
        <v>10.58</v>
      </c>
      <c r="D4273">
        <v>10.15</v>
      </c>
      <c r="E4273">
        <v>10.18</v>
      </c>
    </row>
    <row r="4274" spans="1:5" x14ac:dyDescent="0.25">
      <c r="A4274" s="7">
        <v>39065</v>
      </c>
      <c r="B4274">
        <v>10.74</v>
      </c>
      <c r="C4274">
        <v>10.75</v>
      </c>
      <c r="D4274">
        <v>9.64</v>
      </c>
      <c r="E4274">
        <v>9.9700000000000006</v>
      </c>
    </row>
    <row r="4275" spans="1:5" x14ac:dyDescent="0.25">
      <c r="A4275" s="7">
        <v>39066</v>
      </c>
      <c r="B4275">
        <v>9.68</v>
      </c>
      <c r="C4275">
        <v>10.07</v>
      </c>
      <c r="D4275">
        <v>9.39</v>
      </c>
      <c r="E4275">
        <v>10.050000000000001</v>
      </c>
    </row>
    <row r="4276" spans="1:5" x14ac:dyDescent="0.25">
      <c r="A4276" s="7">
        <v>39069</v>
      </c>
      <c r="B4276">
        <v>10.64</v>
      </c>
      <c r="C4276">
        <v>10.91</v>
      </c>
      <c r="D4276">
        <v>10.4</v>
      </c>
      <c r="E4276">
        <v>10.6</v>
      </c>
    </row>
    <row r="4277" spans="1:5" x14ac:dyDescent="0.25">
      <c r="A4277" s="7">
        <v>39070</v>
      </c>
      <c r="B4277">
        <v>11.06</v>
      </c>
      <c r="C4277">
        <v>11.31</v>
      </c>
      <c r="D4277">
        <v>10.27</v>
      </c>
      <c r="E4277">
        <v>10.3</v>
      </c>
    </row>
    <row r="4278" spans="1:5" x14ac:dyDescent="0.25">
      <c r="A4278" s="7">
        <v>39071</v>
      </c>
      <c r="B4278">
        <v>10.3</v>
      </c>
      <c r="C4278">
        <v>10.33</v>
      </c>
      <c r="D4278">
        <v>10.029999999999999</v>
      </c>
      <c r="E4278">
        <v>10.26</v>
      </c>
    </row>
    <row r="4279" spans="1:5" x14ac:dyDescent="0.25">
      <c r="A4279" s="7">
        <v>39072</v>
      </c>
      <c r="B4279">
        <v>10.36</v>
      </c>
      <c r="C4279">
        <v>10.89</v>
      </c>
      <c r="D4279">
        <v>10.130000000000001</v>
      </c>
      <c r="E4279">
        <v>10.53</v>
      </c>
    </row>
    <row r="4280" spans="1:5" x14ac:dyDescent="0.25">
      <c r="A4280" s="7">
        <v>39073</v>
      </c>
      <c r="B4280">
        <v>10.59</v>
      </c>
      <c r="C4280">
        <v>11.46</v>
      </c>
      <c r="D4280">
        <v>10.59</v>
      </c>
      <c r="E4280">
        <v>11.36</v>
      </c>
    </row>
    <row r="4281" spans="1:5" x14ac:dyDescent="0.25">
      <c r="A4281" s="7">
        <v>39077</v>
      </c>
      <c r="B4281">
        <v>12.03</v>
      </c>
      <c r="C4281">
        <v>12.03</v>
      </c>
      <c r="D4281">
        <v>11.24</v>
      </c>
      <c r="E4281">
        <v>11.26</v>
      </c>
    </row>
    <row r="4282" spans="1:5" x14ac:dyDescent="0.25">
      <c r="A4282" s="7">
        <v>39078</v>
      </c>
      <c r="B4282">
        <v>11.12</v>
      </c>
      <c r="C4282">
        <v>11.12</v>
      </c>
      <c r="D4282">
        <v>10.59</v>
      </c>
      <c r="E4282">
        <v>10.64</v>
      </c>
    </row>
    <row r="4283" spans="1:5" x14ac:dyDescent="0.25">
      <c r="A4283" s="7">
        <v>39079</v>
      </c>
      <c r="B4283">
        <v>10.84</v>
      </c>
      <c r="C4283">
        <v>11.06</v>
      </c>
      <c r="D4283">
        <v>10.73</v>
      </c>
      <c r="E4283">
        <v>10.99</v>
      </c>
    </row>
    <row r="4284" spans="1:5" x14ac:dyDescent="0.25">
      <c r="A4284" s="7">
        <v>39080</v>
      </c>
      <c r="B4284">
        <v>10.95</v>
      </c>
      <c r="C4284">
        <v>11.65</v>
      </c>
      <c r="D4284">
        <v>10.71</v>
      </c>
      <c r="E4284">
        <v>11.56</v>
      </c>
    </row>
    <row r="4285" spans="1:5" x14ac:dyDescent="0.25">
      <c r="A4285" s="7">
        <v>39085</v>
      </c>
      <c r="B4285">
        <v>12.16</v>
      </c>
      <c r="C4285">
        <v>12.75</v>
      </c>
      <c r="D4285">
        <v>11.53</v>
      </c>
      <c r="E4285">
        <v>12.04</v>
      </c>
    </row>
    <row r="4286" spans="1:5" x14ac:dyDescent="0.25">
      <c r="A4286" s="7">
        <v>39086</v>
      </c>
      <c r="B4286">
        <v>12.4</v>
      </c>
      <c r="C4286">
        <v>12.42</v>
      </c>
      <c r="D4286">
        <v>11.28</v>
      </c>
      <c r="E4286">
        <v>11.51</v>
      </c>
    </row>
    <row r="4287" spans="1:5" x14ac:dyDescent="0.25">
      <c r="A4287" s="7">
        <v>39087</v>
      </c>
      <c r="B4287">
        <v>11.84</v>
      </c>
      <c r="C4287">
        <v>12.25</v>
      </c>
      <c r="D4287">
        <v>11.68</v>
      </c>
      <c r="E4287">
        <v>12.14</v>
      </c>
    </row>
    <row r="4288" spans="1:5" x14ac:dyDescent="0.25">
      <c r="A4288" s="7">
        <v>39090</v>
      </c>
      <c r="B4288">
        <v>12.48</v>
      </c>
      <c r="C4288">
        <v>12.83</v>
      </c>
      <c r="D4288">
        <v>11.78</v>
      </c>
      <c r="E4288">
        <v>12</v>
      </c>
    </row>
    <row r="4289" spans="1:5" x14ac:dyDescent="0.25">
      <c r="A4289" s="7">
        <v>39091</v>
      </c>
      <c r="B4289">
        <v>11.86</v>
      </c>
      <c r="C4289">
        <v>12.47</v>
      </c>
      <c r="D4289">
        <v>11.69</v>
      </c>
      <c r="E4289">
        <v>11.91</v>
      </c>
    </row>
    <row r="4290" spans="1:5" x14ac:dyDescent="0.25">
      <c r="A4290" s="7">
        <v>39092</v>
      </c>
      <c r="B4290">
        <v>12.34</v>
      </c>
      <c r="C4290">
        <v>12.5</v>
      </c>
      <c r="D4290">
        <v>11.43</v>
      </c>
      <c r="E4290">
        <v>11.47</v>
      </c>
    </row>
    <row r="4291" spans="1:5" x14ac:dyDescent="0.25">
      <c r="A4291" s="7">
        <v>39093</v>
      </c>
      <c r="B4291">
        <v>11.42</v>
      </c>
      <c r="C4291">
        <v>11.48</v>
      </c>
      <c r="D4291">
        <v>10.5</v>
      </c>
      <c r="E4291">
        <v>10.87</v>
      </c>
    </row>
    <row r="4292" spans="1:5" x14ac:dyDescent="0.25">
      <c r="A4292" s="7">
        <v>39094</v>
      </c>
      <c r="B4292">
        <v>10.93</v>
      </c>
      <c r="C4292">
        <v>10.93</v>
      </c>
      <c r="D4292">
        <v>10.14</v>
      </c>
      <c r="E4292">
        <v>10.15</v>
      </c>
    </row>
    <row r="4293" spans="1:5" x14ac:dyDescent="0.25">
      <c r="A4293" s="7">
        <v>39098</v>
      </c>
      <c r="B4293">
        <v>10.64</v>
      </c>
      <c r="C4293">
        <v>10.89</v>
      </c>
      <c r="D4293">
        <v>10.4</v>
      </c>
      <c r="E4293">
        <v>10.74</v>
      </c>
    </row>
    <row r="4294" spans="1:5" x14ac:dyDescent="0.25">
      <c r="A4294" s="7">
        <v>39099</v>
      </c>
      <c r="B4294">
        <v>10.9</v>
      </c>
      <c r="C4294">
        <v>10.9</v>
      </c>
      <c r="D4294">
        <v>10.35</v>
      </c>
      <c r="E4294">
        <v>10.59</v>
      </c>
    </row>
    <row r="4295" spans="1:5" x14ac:dyDescent="0.25">
      <c r="A4295" s="7">
        <v>39100</v>
      </c>
      <c r="B4295">
        <v>10.65</v>
      </c>
      <c r="C4295">
        <v>11.04</v>
      </c>
      <c r="D4295">
        <v>10.45</v>
      </c>
      <c r="E4295">
        <v>10.85</v>
      </c>
    </row>
    <row r="4296" spans="1:5" x14ac:dyDescent="0.25">
      <c r="A4296" s="7">
        <v>39101</v>
      </c>
      <c r="B4296">
        <v>10.8</v>
      </c>
      <c r="C4296">
        <v>11.03</v>
      </c>
      <c r="D4296">
        <v>10.24</v>
      </c>
      <c r="E4296">
        <v>10.4</v>
      </c>
    </row>
    <row r="4297" spans="1:5" x14ac:dyDescent="0.25">
      <c r="A4297" s="7">
        <v>39104</v>
      </c>
      <c r="B4297">
        <v>10.77</v>
      </c>
      <c r="C4297">
        <v>11.08</v>
      </c>
      <c r="D4297">
        <v>10.62</v>
      </c>
      <c r="E4297">
        <v>10.77</v>
      </c>
    </row>
    <row r="4298" spans="1:5" x14ac:dyDescent="0.25">
      <c r="A4298" s="7">
        <v>39105</v>
      </c>
      <c r="B4298">
        <v>10.77</v>
      </c>
      <c r="C4298">
        <v>10.94</v>
      </c>
      <c r="D4298">
        <v>10.220000000000001</v>
      </c>
      <c r="E4298">
        <v>10.34</v>
      </c>
    </row>
    <row r="4299" spans="1:5" x14ac:dyDescent="0.25">
      <c r="A4299" s="7">
        <v>39106</v>
      </c>
      <c r="B4299">
        <v>10.41</v>
      </c>
      <c r="C4299">
        <v>10.41</v>
      </c>
      <c r="D4299">
        <v>9.8699999999999992</v>
      </c>
      <c r="E4299">
        <v>9.89</v>
      </c>
    </row>
    <row r="4300" spans="1:5" x14ac:dyDescent="0.25">
      <c r="A4300" s="7">
        <v>39107</v>
      </c>
      <c r="B4300">
        <v>9.99</v>
      </c>
      <c r="C4300">
        <v>11.38</v>
      </c>
      <c r="D4300">
        <v>9.9499999999999993</v>
      </c>
      <c r="E4300">
        <v>11.22</v>
      </c>
    </row>
    <row r="4301" spans="1:5" x14ac:dyDescent="0.25">
      <c r="A4301" s="7">
        <v>39108</v>
      </c>
      <c r="B4301">
        <v>10.95</v>
      </c>
      <c r="C4301">
        <v>11.6</v>
      </c>
      <c r="D4301">
        <v>10.92</v>
      </c>
      <c r="E4301">
        <v>11.13</v>
      </c>
    </row>
    <row r="4302" spans="1:5" x14ac:dyDescent="0.25">
      <c r="A4302" s="7">
        <v>39111</v>
      </c>
      <c r="B4302">
        <v>11.5</v>
      </c>
      <c r="C4302">
        <v>11.6</v>
      </c>
      <c r="D4302">
        <v>10.92</v>
      </c>
      <c r="E4302">
        <v>11.45</v>
      </c>
    </row>
    <row r="4303" spans="1:5" x14ac:dyDescent="0.25">
      <c r="A4303" s="7">
        <v>39112</v>
      </c>
      <c r="B4303">
        <v>11.28</v>
      </c>
      <c r="C4303">
        <v>11.49</v>
      </c>
      <c r="D4303">
        <v>10.95</v>
      </c>
      <c r="E4303">
        <v>10.96</v>
      </c>
    </row>
    <row r="4304" spans="1:5" x14ac:dyDescent="0.25">
      <c r="A4304" s="7">
        <v>39113</v>
      </c>
      <c r="B4304">
        <v>11.09</v>
      </c>
      <c r="C4304">
        <v>11.26</v>
      </c>
      <c r="D4304">
        <v>10.27</v>
      </c>
      <c r="E4304">
        <v>10.42</v>
      </c>
    </row>
    <row r="4305" spans="1:5" x14ac:dyDescent="0.25">
      <c r="A4305" s="7">
        <v>39114</v>
      </c>
      <c r="B4305">
        <v>10.32</v>
      </c>
      <c r="C4305">
        <v>10.43</v>
      </c>
      <c r="D4305">
        <v>10.14</v>
      </c>
      <c r="E4305">
        <v>10.31</v>
      </c>
    </row>
    <row r="4306" spans="1:5" x14ac:dyDescent="0.25">
      <c r="A4306" s="7">
        <v>39115</v>
      </c>
      <c r="B4306">
        <v>10.3</v>
      </c>
      <c r="C4306">
        <v>10.36</v>
      </c>
      <c r="D4306">
        <v>9.9600000000000009</v>
      </c>
      <c r="E4306">
        <v>10.08</v>
      </c>
    </row>
    <row r="4307" spans="1:5" x14ac:dyDescent="0.25">
      <c r="A4307" s="7">
        <v>39118</v>
      </c>
      <c r="B4307">
        <v>10.53</v>
      </c>
      <c r="C4307">
        <v>10.7</v>
      </c>
      <c r="D4307">
        <v>10.44</v>
      </c>
      <c r="E4307">
        <v>10.55</v>
      </c>
    </row>
    <row r="4308" spans="1:5" x14ac:dyDescent="0.25">
      <c r="A4308" s="7">
        <v>39119</v>
      </c>
      <c r="B4308">
        <v>10.55</v>
      </c>
      <c r="C4308">
        <v>10.88</v>
      </c>
      <c r="D4308">
        <v>10.44</v>
      </c>
      <c r="E4308">
        <v>10.65</v>
      </c>
    </row>
    <row r="4309" spans="1:5" x14ac:dyDescent="0.25">
      <c r="A4309" s="7">
        <v>39120</v>
      </c>
      <c r="B4309">
        <v>10.31</v>
      </c>
      <c r="C4309">
        <v>10.56</v>
      </c>
      <c r="D4309">
        <v>10.24</v>
      </c>
      <c r="E4309">
        <v>10.32</v>
      </c>
    </row>
    <row r="4310" spans="1:5" x14ac:dyDescent="0.25">
      <c r="A4310" s="7">
        <v>39121</v>
      </c>
      <c r="B4310">
        <v>10.49</v>
      </c>
      <c r="C4310">
        <v>10.91</v>
      </c>
      <c r="D4310">
        <v>10.4</v>
      </c>
      <c r="E4310">
        <v>10.44</v>
      </c>
    </row>
    <row r="4311" spans="1:5" x14ac:dyDescent="0.25">
      <c r="A4311" s="7">
        <v>39122</v>
      </c>
      <c r="B4311">
        <v>10.42</v>
      </c>
      <c r="C4311">
        <v>11.56</v>
      </c>
      <c r="D4311">
        <v>10.25</v>
      </c>
      <c r="E4311">
        <v>11.1</v>
      </c>
    </row>
    <row r="4312" spans="1:5" x14ac:dyDescent="0.25">
      <c r="A4312" s="7">
        <v>39125</v>
      </c>
      <c r="B4312">
        <v>11.33</v>
      </c>
      <c r="C4312">
        <v>11.88</v>
      </c>
      <c r="D4312">
        <v>11.3</v>
      </c>
      <c r="E4312">
        <v>11.61</v>
      </c>
    </row>
    <row r="4313" spans="1:5" x14ac:dyDescent="0.25">
      <c r="A4313" s="7">
        <v>39126</v>
      </c>
      <c r="B4313">
        <v>11.42</v>
      </c>
      <c r="C4313">
        <v>11.42</v>
      </c>
      <c r="D4313">
        <v>10.33</v>
      </c>
      <c r="E4313">
        <v>10.34</v>
      </c>
    </row>
    <row r="4314" spans="1:5" x14ac:dyDescent="0.25">
      <c r="A4314" s="7">
        <v>39127</v>
      </c>
      <c r="B4314">
        <v>10.19</v>
      </c>
      <c r="C4314">
        <v>10.26</v>
      </c>
      <c r="D4314">
        <v>9.6999999999999993</v>
      </c>
      <c r="E4314">
        <v>10.23</v>
      </c>
    </row>
    <row r="4315" spans="1:5" x14ac:dyDescent="0.25">
      <c r="A4315" s="7">
        <v>39128</v>
      </c>
      <c r="B4315">
        <v>10.28</v>
      </c>
      <c r="C4315">
        <v>10.32</v>
      </c>
      <c r="D4315">
        <v>10.050000000000001</v>
      </c>
      <c r="E4315">
        <v>10.220000000000001</v>
      </c>
    </row>
    <row r="4316" spans="1:5" x14ac:dyDescent="0.25">
      <c r="A4316" s="7">
        <v>39129</v>
      </c>
      <c r="B4316">
        <v>10.42</v>
      </c>
      <c r="C4316">
        <v>10.44</v>
      </c>
      <c r="D4316">
        <v>9.98</v>
      </c>
      <c r="E4316">
        <v>10.02</v>
      </c>
    </row>
    <row r="4317" spans="1:5" x14ac:dyDescent="0.25">
      <c r="A4317" s="7">
        <v>39133</v>
      </c>
      <c r="B4317">
        <v>10.62</v>
      </c>
      <c r="C4317">
        <v>10.72</v>
      </c>
      <c r="D4317">
        <v>10.14</v>
      </c>
      <c r="E4317">
        <v>10.24</v>
      </c>
    </row>
    <row r="4318" spans="1:5" x14ac:dyDescent="0.25">
      <c r="A4318" s="7">
        <v>39134</v>
      </c>
      <c r="B4318">
        <v>10.48</v>
      </c>
      <c r="C4318">
        <v>10.53</v>
      </c>
      <c r="D4318">
        <v>10.17</v>
      </c>
      <c r="E4318">
        <v>10.199999999999999</v>
      </c>
    </row>
    <row r="4319" spans="1:5" x14ac:dyDescent="0.25">
      <c r="A4319" s="7">
        <v>39135</v>
      </c>
      <c r="B4319">
        <v>10.23</v>
      </c>
      <c r="C4319">
        <v>10.52</v>
      </c>
      <c r="D4319">
        <v>10.01</v>
      </c>
      <c r="E4319">
        <v>10.18</v>
      </c>
    </row>
    <row r="4320" spans="1:5" x14ac:dyDescent="0.25">
      <c r="A4320" s="7">
        <v>39136</v>
      </c>
      <c r="B4320">
        <v>10.41</v>
      </c>
      <c r="C4320">
        <v>10.7</v>
      </c>
      <c r="D4320">
        <v>10.36</v>
      </c>
      <c r="E4320">
        <v>10.58</v>
      </c>
    </row>
    <row r="4321" spans="1:5" x14ac:dyDescent="0.25">
      <c r="A4321" s="7">
        <v>39139</v>
      </c>
      <c r="B4321">
        <v>10.59</v>
      </c>
      <c r="C4321">
        <v>11.44</v>
      </c>
      <c r="D4321">
        <v>10.52</v>
      </c>
      <c r="E4321">
        <v>11.15</v>
      </c>
    </row>
    <row r="4322" spans="1:5" x14ac:dyDescent="0.25">
      <c r="A4322" s="7">
        <v>39140</v>
      </c>
      <c r="B4322">
        <v>12.12</v>
      </c>
      <c r="C4322">
        <v>19.010000000000002</v>
      </c>
      <c r="D4322">
        <v>12.1</v>
      </c>
      <c r="E4322">
        <v>18.309999999999999</v>
      </c>
    </row>
    <row r="4323" spans="1:5" x14ac:dyDescent="0.25">
      <c r="A4323" s="7">
        <v>39141</v>
      </c>
      <c r="B4323">
        <v>17.21</v>
      </c>
      <c r="C4323">
        <v>17.29</v>
      </c>
      <c r="D4323">
        <v>14.5</v>
      </c>
      <c r="E4323">
        <v>15.42</v>
      </c>
    </row>
    <row r="4324" spans="1:5" x14ac:dyDescent="0.25">
      <c r="A4324" s="7">
        <v>39142</v>
      </c>
      <c r="B4324">
        <v>17.760000000000002</v>
      </c>
      <c r="C4324">
        <v>19.399999999999999</v>
      </c>
      <c r="D4324">
        <v>15.36</v>
      </c>
      <c r="E4324">
        <v>15.82</v>
      </c>
    </row>
    <row r="4325" spans="1:5" x14ac:dyDescent="0.25">
      <c r="A4325" s="7">
        <v>39143</v>
      </c>
      <c r="B4325">
        <v>16.7</v>
      </c>
      <c r="C4325">
        <v>18.63</v>
      </c>
      <c r="D4325">
        <v>16.04</v>
      </c>
      <c r="E4325">
        <v>18.61</v>
      </c>
    </row>
    <row r="4326" spans="1:5" x14ac:dyDescent="0.25">
      <c r="A4326" s="7">
        <v>39146</v>
      </c>
      <c r="B4326">
        <v>20.399999999999999</v>
      </c>
      <c r="C4326">
        <v>20.41</v>
      </c>
      <c r="D4326">
        <v>18.13</v>
      </c>
      <c r="E4326">
        <v>19.63</v>
      </c>
    </row>
    <row r="4327" spans="1:5" x14ac:dyDescent="0.25">
      <c r="A4327" s="7">
        <v>39147</v>
      </c>
      <c r="B4327">
        <v>18.309999999999999</v>
      </c>
      <c r="C4327">
        <v>18.34</v>
      </c>
      <c r="D4327">
        <v>15.76</v>
      </c>
      <c r="E4327">
        <v>15.96</v>
      </c>
    </row>
    <row r="4328" spans="1:5" x14ac:dyDescent="0.25">
      <c r="A4328" s="7">
        <v>39148</v>
      </c>
      <c r="B4328">
        <v>16.25</v>
      </c>
      <c r="C4328">
        <v>16.27</v>
      </c>
      <c r="D4328">
        <v>14.52</v>
      </c>
      <c r="E4328">
        <v>15.24</v>
      </c>
    </row>
    <row r="4329" spans="1:5" x14ac:dyDescent="0.25">
      <c r="A4329" s="7">
        <v>39149</v>
      </c>
      <c r="B4329">
        <v>14.34</v>
      </c>
      <c r="C4329">
        <v>14.7</v>
      </c>
      <c r="D4329">
        <v>13.48</v>
      </c>
      <c r="E4329">
        <v>14.29</v>
      </c>
    </row>
    <row r="4330" spans="1:5" x14ac:dyDescent="0.25">
      <c r="A4330" s="7">
        <v>39150</v>
      </c>
      <c r="B4330">
        <v>13.7</v>
      </c>
      <c r="C4330">
        <v>14.62</v>
      </c>
      <c r="D4330">
        <v>13.67</v>
      </c>
      <c r="E4330">
        <v>14.09</v>
      </c>
    </row>
    <row r="4331" spans="1:5" x14ac:dyDescent="0.25">
      <c r="A4331" s="7">
        <v>39153</v>
      </c>
      <c r="B4331">
        <v>14.96</v>
      </c>
      <c r="C4331">
        <v>14.96</v>
      </c>
      <c r="D4331">
        <v>13.76</v>
      </c>
      <c r="E4331">
        <v>13.99</v>
      </c>
    </row>
    <row r="4332" spans="1:5" x14ac:dyDescent="0.25">
      <c r="A4332" s="7">
        <v>39154</v>
      </c>
      <c r="B4332">
        <v>14.87</v>
      </c>
      <c r="C4332">
        <v>18.420000000000002</v>
      </c>
      <c r="D4332">
        <v>14.6</v>
      </c>
      <c r="E4332">
        <v>18.13</v>
      </c>
    </row>
    <row r="4333" spans="1:5" x14ac:dyDescent="0.25">
      <c r="A4333" s="7">
        <v>39155</v>
      </c>
      <c r="B4333">
        <v>17.63</v>
      </c>
      <c r="C4333">
        <v>21.25</v>
      </c>
      <c r="D4333">
        <v>16.75</v>
      </c>
      <c r="E4333">
        <v>17.27</v>
      </c>
    </row>
    <row r="4334" spans="1:5" x14ac:dyDescent="0.25">
      <c r="A4334" s="7">
        <v>39156</v>
      </c>
      <c r="B4334">
        <v>16.91</v>
      </c>
      <c r="C4334">
        <v>16.91</v>
      </c>
      <c r="D4334">
        <v>15.27</v>
      </c>
      <c r="E4334">
        <v>16.43</v>
      </c>
    </row>
    <row r="4335" spans="1:5" x14ac:dyDescent="0.25">
      <c r="A4335" s="7">
        <v>39157</v>
      </c>
      <c r="B4335">
        <v>15.38</v>
      </c>
      <c r="C4335">
        <v>17.71</v>
      </c>
      <c r="D4335">
        <v>15.29</v>
      </c>
      <c r="E4335">
        <v>16.79</v>
      </c>
    </row>
    <row r="4336" spans="1:5" x14ac:dyDescent="0.25">
      <c r="A4336" s="7">
        <v>39160</v>
      </c>
      <c r="B4336">
        <v>15.82</v>
      </c>
      <c r="C4336">
        <v>15.82</v>
      </c>
      <c r="D4336">
        <v>14.58</v>
      </c>
      <c r="E4336">
        <v>14.59</v>
      </c>
    </row>
    <row r="4337" spans="1:5" x14ac:dyDescent="0.25">
      <c r="A4337" s="7">
        <v>39161</v>
      </c>
      <c r="B4337">
        <v>15.01</v>
      </c>
      <c r="C4337">
        <v>15.16</v>
      </c>
      <c r="D4337">
        <v>13.25</v>
      </c>
      <c r="E4337">
        <v>13.27</v>
      </c>
    </row>
    <row r="4338" spans="1:5" x14ac:dyDescent="0.25">
      <c r="A4338" s="7">
        <v>39162</v>
      </c>
      <c r="B4338">
        <v>13.27</v>
      </c>
      <c r="C4338">
        <v>13.67</v>
      </c>
      <c r="D4338">
        <v>11.21</v>
      </c>
      <c r="E4338">
        <v>12.19</v>
      </c>
    </row>
    <row r="4339" spans="1:5" x14ac:dyDescent="0.25">
      <c r="A4339" s="7">
        <v>39163</v>
      </c>
      <c r="B4339">
        <v>12.29</v>
      </c>
      <c r="C4339">
        <v>12.95</v>
      </c>
      <c r="D4339">
        <v>12.04</v>
      </c>
      <c r="E4339">
        <v>12.93</v>
      </c>
    </row>
    <row r="4340" spans="1:5" x14ac:dyDescent="0.25">
      <c r="A4340" s="7">
        <v>39164</v>
      </c>
      <c r="B4340">
        <v>13.13</v>
      </c>
      <c r="C4340">
        <v>13.18</v>
      </c>
      <c r="D4340">
        <v>12.46</v>
      </c>
      <c r="E4340">
        <v>12.95</v>
      </c>
    </row>
    <row r="4341" spans="1:5" x14ac:dyDescent="0.25">
      <c r="A4341" s="7">
        <v>39167</v>
      </c>
      <c r="B4341">
        <v>13.39</v>
      </c>
      <c r="C4341">
        <v>14.7</v>
      </c>
      <c r="D4341">
        <v>12.91</v>
      </c>
      <c r="E4341">
        <v>13.16</v>
      </c>
    </row>
    <row r="4342" spans="1:5" x14ac:dyDescent="0.25">
      <c r="A4342" s="7">
        <v>39168</v>
      </c>
      <c r="B4342">
        <v>13.35</v>
      </c>
      <c r="C4342">
        <v>13.9</v>
      </c>
      <c r="D4342">
        <v>13.35</v>
      </c>
      <c r="E4342">
        <v>13.48</v>
      </c>
    </row>
    <row r="4343" spans="1:5" x14ac:dyDescent="0.25">
      <c r="A4343" s="7">
        <v>39169</v>
      </c>
      <c r="B4343">
        <v>14.28</v>
      </c>
      <c r="C4343">
        <v>15.51</v>
      </c>
      <c r="D4343">
        <v>14.22</v>
      </c>
      <c r="E4343">
        <v>14.98</v>
      </c>
    </row>
    <row r="4344" spans="1:5" x14ac:dyDescent="0.25">
      <c r="A4344" s="7">
        <v>39170</v>
      </c>
      <c r="B4344">
        <v>14.45</v>
      </c>
      <c r="C4344">
        <v>16.05</v>
      </c>
      <c r="D4344">
        <v>14.34</v>
      </c>
      <c r="E4344">
        <v>15.14</v>
      </c>
    </row>
    <row r="4345" spans="1:5" x14ac:dyDescent="0.25">
      <c r="A4345" s="7">
        <v>39171</v>
      </c>
      <c r="B4345">
        <v>14.94</v>
      </c>
      <c r="C4345">
        <v>15.82</v>
      </c>
      <c r="D4345">
        <v>14.14</v>
      </c>
      <c r="E4345">
        <v>14.64</v>
      </c>
    </row>
    <row r="4346" spans="1:5" x14ac:dyDescent="0.25">
      <c r="A4346" s="7">
        <v>39174</v>
      </c>
      <c r="B4346">
        <v>14.91</v>
      </c>
      <c r="C4346">
        <v>15.46</v>
      </c>
      <c r="D4346">
        <v>14.4</v>
      </c>
      <c r="E4346">
        <v>14.53</v>
      </c>
    </row>
    <row r="4347" spans="1:5" x14ac:dyDescent="0.25">
      <c r="A4347" s="7">
        <v>39175</v>
      </c>
      <c r="B4347">
        <v>14.02</v>
      </c>
      <c r="C4347">
        <v>14.06</v>
      </c>
      <c r="D4347">
        <v>12.81</v>
      </c>
      <c r="E4347">
        <v>13.46</v>
      </c>
    </row>
    <row r="4348" spans="1:5" x14ac:dyDescent="0.25">
      <c r="A4348" s="7">
        <v>39176</v>
      </c>
      <c r="B4348">
        <v>13.82</v>
      </c>
      <c r="C4348">
        <v>13.91</v>
      </c>
      <c r="D4348">
        <v>13.2</v>
      </c>
      <c r="E4348">
        <v>13.24</v>
      </c>
    </row>
    <row r="4349" spans="1:5" x14ac:dyDescent="0.25">
      <c r="A4349" s="7">
        <v>39177</v>
      </c>
      <c r="B4349">
        <v>13.57</v>
      </c>
      <c r="C4349">
        <v>13.66</v>
      </c>
      <c r="D4349">
        <v>12.69</v>
      </c>
      <c r="E4349">
        <v>13.23</v>
      </c>
    </row>
    <row r="4350" spans="1:5" x14ac:dyDescent="0.25">
      <c r="A4350" s="7">
        <v>39181</v>
      </c>
      <c r="B4350">
        <v>13.26</v>
      </c>
      <c r="C4350">
        <v>13.56</v>
      </c>
      <c r="D4350">
        <v>12.89</v>
      </c>
      <c r="E4350">
        <v>13.14</v>
      </c>
    </row>
    <row r="4351" spans="1:5" x14ac:dyDescent="0.25">
      <c r="A4351" s="7">
        <v>39182</v>
      </c>
      <c r="B4351">
        <v>13.33</v>
      </c>
      <c r="C4351">
        <v>13.33</v>
      </c>
      <c r="D4351">
        <v>12.56</v>
      </c>
      <c r="E4351">
        <v>12.68</v>
      </c>
    </row>
    <row r="4352" spans="1:5" x14ac:dyDescent="0.25">
      <c r="A4352" s="7">
        <v>39183</v>
      </c>
      <c r="B4352">
        <v>12.72</v>
      </c>
      <c r="C4352">
        <v>14.08</v>
      </c>
      <c r="D4352">
        <v>12.72</v>
      </c>
      <c r="E4352">
        <v>13.49</v>
      </c>
    </row>
    <row r="4353" spans="1:5" x14ac:dyDescent="0.25">
      <c r="A4353" s="7">
        <v>39184</v>
      </c>
      <c r="B4353">
        <v>13.65</v>
      </c>
      <c r="C4353">
        <v>14.15</v>
      </c>
      <c r="D4353">
        <v>12.58</v>
      </c>
      <c r="E4353">
        <v>12.71</v>
      </c>
    </row>
    <row r="4354" spans="1:5" x14ac:dyDescent="0.25">
      <c r="A4354" s="7">
        <v>39185</v>
      </c>
      <c r="B4354">
        <v>12.67</v>
      </c>
      <c r="C4354">
        <v>13</v>
      </c>
      <c r="D4354">
        <v>12.13</v>
      </c>
      <c r="E4354">
        <v>12.2</v>
      </c>
    </row>
    <row r="4355" spans="1:5" x14ac:dyDescent="0.25">
      <c r="A4355" s="7">
        <v>39188</v>
      </c>
      <c r="B4355">
        <v>11.86</v>
      </c>
      <c r="C4355">
        <v>12.1</v>
      </c>
      <c r="D4355">
        <v>11.46</v>
      </c>
      <c r="E4355">
        <v>11.98</v>
      </c>
    </row>
    <row r="4356" spans="1:5" x14ac:dyDescent="0.25">
      <c r="A4356" s="7">
        <v>39189</v>
      </c>
      <c r="B4356">
        <v>11.7</v>
      </c>
      <c r="C4356">
        <v>12.17</v>
      </c>
      <c r="D4356">
        <v>11.5</v>
      </c>
      <c r="E4356">
        <v>12.14</v>
      </c>
    </row>
    <row r="4357" spans="1:5" x14ac:dyDescent="0.25">
      <c r="A4357" s="7">
        <v>39190</v>
      </c>
      <c r="B4357">
        <v>12.48</v>
      </c>
      <c r="C4357">
        <v>12.57</v>
      </c>
      <c r="D4357">
        <v>11.95</v>
      </c>
      <c r="E4357">
        <v>12.42</v>
      </c>
    </row>
    <row r="4358" spans="1:5" x14ac:dyDescent="0.25">
      <c r="A4358" s="7">
        <v>39191</v>
      </c>
      <c r="B4358">
        <v>13.16</v>
      </c>
      <c r="C4358">
        <v>13.27</v>
      </c>
      <c r="D4358">
        <v>12.41</v>
      </c>
      <c r="E4358">
        <v>12.54</v>
      </c>
    </row>
    <row r="4359" spans="1:5" x14ac:dyDescent="0.25">
      <c r="A4359" s="7">
        <v>39192</v>
      </c>
      <c r="B4359">
        <v>12.03</v>
      </c>
      <c r="C4359">
        <v>12.67</v>
      </c>
      <c r="D4359">
        <v>11.97</v>
      </c>
      <c r="E4359">
        <v>12.07</v>
      </c>
    </row>
    <row r="4360" spans="1:5" x14ac:dyDescent="0.25">
      <c r="A4360" s="7">
        <v>39195</v>
      </c>
      <c r="B4360">
        <v>12.6</v>
      </c>
      <c r="C4360">
        <v>13.08</v>
      </c>
      <c r="D4360">
        <v>12.48</v>
      </c>
      <c r="E4360">
        <v>13.04</v>
      </c>
    </row>
    <row r="4361" spans="1:5" x14ac:dyDescent="0.25">
      <c r="A4361" s="7">
        <v>39196</v>
      </c>
      <c r="B4361">
        <v>13.12</v>
      </c>
      <c r="C4361">
        <v>13.89</v>
      </c>
      <c r="D4361">
        <v>13.04</v>
      </c>
      <c r="E4361">
        <v>13.12</v>
      </c>
    </row>
    <row r="4362" spans="1:5" x14ac:dyDescent="0.25">
      <c r="A4362" s="7">
        <v>39197</v>
      </c>
      <c r="B4362">
        <v>12.74</v>
      </c>
      <c r="C4362">
        <v>13.23</v>
      </c>
      <c r="D4362">
        <v>12.58</v>
      </c>
      <c r="E4362">
        <v>13.21</v>
      </c>
    </row>
    <row r="4363" spans="1:5" x14ac:dyDescent="0.25">
      <c r="A4363" s="7">
        <v>39198</v>
      </c>
      <c r="B4363">
        <v>13.16</v>
      </c>
      <c r="C4363">
        <v>13.67</v>
      </c>
      <c r="D4363">
        <v>12.67</v>
      </c>
      <c r="E4363">
        <v>12.79</v>
      </c>
    </row>
    <row r="4364" spans="1:5" x14ac:dyDescent="0.25">
      <c r="A4364" s="7">
        <v>39199</v>
      </c>
      <c r="B4364">
        <v>13.12</v>
      </c>
      <c r="C4364">
        <v>13.26</v>
      </c>
      <c r="D4364">
        <v>12.41</v>
      </c>
      <c r="E4364">
        <v>12.45</v>
      </c>
    </row>
    <row r="4365" spans="1:5" x14ac:dyDescent="0.25">
      <c r="A4365" s="7">
        <v>39202</v>
      </c>
      <c r="B4365">
        <v>12.9</v>
      </c>
      <c r="C4365">
        <v>14.31</v>
      </c>
      <c r="D4365">
        <v>12.78</v>
      </c>
      <c r="E4365">
        <v>14.22</v>
      </c>
    </row>
    <row r="4366" spans="1:5" x14ac:dyDescent="0.25">
      <c r="A4366" s="7">
        <v>39203</v>
      </c>
      <c r="B4366">
        <v>14.1</v>
      </c>
      <c r="C4366">
        <v>14.6</v>
      </c>
      <c r="D4366">
        <v>13.48</v>
      </c>
      <c r="E4366">
        <v>13.51</v>
      </c>
    </row>
    <row r="4367" spans="1:5" x14ac:dyDescent="0.25">
      <c r="A4367" s="7">
        <v>39204</v>
      </c>
      <c r="B4367">
        <v>13.52</v>
      </c>
      <c r="C4367">
        <v>13.52</v>
      </c>
      <c r="D4367">
        <v>12.55</v>
      </c>
      <c r="E4367">
        <v>13.08</v>
      </c>
    </row>
    <row r="4368" spans="1:5" x14ac:dyDescent="0.25">
      <c r="A4368" s="7">
        <v>39205</v>
      </c>
      <c r="B4368">
        <v>13.01</v>
      </c>
      <c r="C4368">
        <v>13.36</v>
      </c>
      <c r="D4368">
        <v>12.89</v>
      </c>
      <c r="E4368">
        <v>13.09</v>
      </c>
    </row>
    <row r="4369" spans="1:5" x14ac:dyDescent="0.25">
      <c r="A4369" s="7">
        <v>39206</v>
      </c>
      <c r="B4369">
        <v>12.91</v>
      </c>
      <c r="C4369">
        <v>13.36</v>
      </c>
      <c r="D4369">
        <v>12.59</v>
      </c>
      <c r="E4369">
        <v>12.91</v>
      </c>
    </row>
    <row r="4370" spans="1:5" x14ac:dyDescent="0.25">
      <c r="A4370" s="7">
        <v>39209</v>
      </c>
      <c r="B4370">
        <v>13.34</v>
      </c>
      <c r="C4370">
        <v>13.37</v>
      </c>
      <c r="D4370">
        <v>13.11</v>
      </c>
      <c r="E4370">
        <v>13.15</v>
      </c>
    </row>
    <row r="4371" spans="1:5" x14ac:dyDescent="0.25">
      <c r="A4371" s="7">
        <v>39210</v>
      </c>
      <c r="B4371">
        <v>13.48</v>
      </c>
      <c r="C4371">
        <v>13.69</v>
      </c>
      <c r="D4371">
        <v>13.16</v>
      </c>
      <c r="E4371">
        <v>13.21</v>
      </c>
    </row>
    <row r="4372" spans="1:5" x14ac:dyDescent="0.25">
      <c r="A4372" s="7">
        <v>39211</v>
      </c>
      <c r="B4372">
        <v>13.43</v>
      </c>
      <c r="C4372">
        <v>13.5</v>
      </c>
      <c r="D4372">
        <v>12.54</v>
      </c>
      <c r="E4372">
        <v>12.88</v>
      </c>
    </row>
    <row r="4373" spans="1:5" x14ac:dyDescent="0.25">
      <c r="A4373" s="7">
        <v>39212</v>
      </c>
      <c r="B4373">
        <v>13.31</v>
      </c>
      <c r="C4373">
        <v>13.85</v>
      </c>
      <c r="D4373">
        <v>12.89</v>
      </c>
      <c r="E4373">
        <v>13.6</v>
      </c>
    </row>
    <row r="4374" spans="1:5" x14ac:dyDescent="0.25">
      <c r="A4374" s="7">
        <v>39213</v>
      </c>
      <c r="B4374">
        <v>13.47</v>
      </c>
      <c r="C4374">
        <v>13.47</v>
      </c>
      <c r="D4374">
        <v>12.63</v>
      </c>
      <c r="E4374">
        <v>12.95</v>
      </c>
    </row>
    <row r="4375" spans="1:5" x14ac:dyDescent="0.25">
      <c r="A4375" s="7">
        <v>39216</v>
      </c>
      <c r="B4375">
        <v>13.26</v>
      </c>
      <c r="C4375">
        <v>14.43</v>
      </c>
      <c r="D4375">
        <v>13.01</v>
      </c>
      <c r="E4375">
        <v>13.96</v>
      </c>
    </row>
    <row r="4376" spans="1:5" x14ac:dyDescent="0.25">
      <c r="A4376" s="7">
        <v>39217</v>
      </c>
      <c r="B4376">
        <v>13.88</v>
      </c>
      <c r="C4376">
        <v>14.3</v>
      </c>
      <c r="D4376">
        <v>13.27</v>
      </c>
      <c r="E4376">
        <v>14.01</v>
      </c>
    </row>
    <row r="4377" spans="1:5" x14ac:dyDescent="0.25">
      <c r="A4377" s="7">
        <v>39218</v>
      </c>
      <c r="B4377">
        <v>14.02</v>
      </c>
      <c r="C4377">
        <v>14.18</v>
      </c>
      <c r="D4377">
        <v>13.47</v>
      </c>
      <c r="E4377">
        <v>13.5</v>
      </c>
    </row>
    <row r="4378" spans="1:5" x14ac:dyDescent="0.25">
      <c r="A4378" s="7">
        <v>39219</v>
      </c>
      <c r="B4378">
        <v>13.62</v>
      </c>
      <c r="C4378">
        <v>13.82</v>
      </c>
      <c r="D4378">
        <v>13.25</v>
      </c>
      <c r="E4378">
        <v>13.51</v>
      </c>
    </row>
    <row r="4379" spans="1:5" x14ac:dyDescent="0.25">
      <c r="A4379" s="7">
        <v>39220</v>
      </c>
      <c r="B4379">
        <v>13.01</v>
      </c>
      <c r="C4379">
        <v>13.22</v>
      </c>
      <c r="D4379">
        <v>12.69</v>
      </c>
      <c r="E4379">
        <v>12.76</v>
      </c>
    </row>
    <row r="4380" spans="1:5" x14ac:dyDescent="0.25">
      <c r="A4380" s="7">
        <v>39223</v>
      </c>
      <c r="B4380">
        <v>13.24</v>
      </c>
      <c r="C4380">
        <v>13.3</v>
      </c>
      <c r="D4380">
        <v>12.7</v>
      </c>
      <c r="E4380">
        <v>13.3</v>
      </c>
    </row>
    <row r="4381" spans="1:5" x14ac:dyDescent="0.25">
      <c r="A4381" s="7">
        <v>39224</v>
      </c>
      <c r="B4381">
        <v>12.09</v>
      </c>
      <c r="C4381">
        <v>13.38</v>
      </c>
      <c r="D4381">
        <v>12.08</v>
      </c>
      <c r="E4381">
        <v>13.06</v>
      </c>
    </row>
    <row r="4382" spans="1:5" x14ac:dyDescent="0.25">
      <c r="A4382" s="7">
        <v>39225</v>
      </c>
      <c r="B4382">
        <v>12.77</v>
      </c>
      <c r="C4382">
        <v>13.28</v>
      </c>
      <c r="D4382">
        <v>12.55</v>
      </c>
      <c r="E4382">
        <v>13.24</v>
      </c>
    </row>
    <row r="4383" spans="1:5" x14ac:dyDescent="0.25">
      <c r="A4383" s="7">
        <v>39226</v>
      </c>
      <c r="B4383">
        <v>13.15</v>
      </c>
      <c r="C4383">
        <v>14.36</v>
      </c>
      <c r="D4383">
        <v>12.92</v>
      </c>
      <c r="E4383">
        <v>14.08</v>
      </c>
    </row>
    <row r="4384" spans="1:5" x14ac:dyDescent="0.25">
      <c r="A4384" s="7">
        <v>39227</v>
      </c>
      <c r="B4384">
        <v>13.81</v>
      </c>
      <c r="C4384">
        <v>13.87</v>
      </c>
      <c r="D4384">
        <v>13.23</v>
      </c>
      <c r="E4384">
        <v>13.34</v>
      </c>
    </row>
    <row r="4385" spans="1:5" x14ac:dyDescent="0.25">
      <c r="A4385" s="7">
        <v>39231</v>
      </c>
      <c r="B4385">
        <v>13.86</v>
      </c>
      <c r="C4385">
        <v>13.95</v>
      </c>
      <c r="D4385">
        <v>13.31</v>
      </c>
      <c r="E4385">
        <v>13.53</v>
      </c>
    </row>
    <row r="4386" spans="1:5" x14ac:dyDescent="0.25">
      <c r="A4386" s="7">
        <v>39232</v>
      </c>
      <c r="B4386">
        <v>14.18</v>
      </c>
      <c r="C4386">
        <v>14.29</v>
      </c>
      <c r="D4386">
        <v>12.82</v>
      </c>
      <c r="E4386">
        <v>12.83</v>
      </c>
    </row>
    <row r="4387" spans="1:5" x14ac:dyDescent="0.25">
      <c r="A4387" s="7">
        <v>39233</v>
      </c>
      <c r="B4387">
        <v>12.78</v>
      </c>
      <c r="C4387">
        <v>13.18</v>
      </c>
      <c r="D4387">
        <v>12.62</v>
      </c>
      <c r="E4387">
        <v>13.05</v>
      </c>
    </row>
    <row r="4388" spans="1:5" x14ac:dyDescent="0.25">
      <c r="A4388" s="7">
        <v>39234</v>
      </c>
      <c r="B4388">
        <v>12.77</v>
      </c>
      <c r="C4388">
        <v>13.01</v>
      </c>
      <c r="D4388">
        <v>12.43</v>
      </c>
      <c r="E4388">
        <v>12.78</v>
      </c>
    </row>
    <row r="4389" spans="1:5" x14ac:dyDescent="0.25">
      <c r="A4389" s="7">
        <v>39237</v>
      </c>
      <c r="B4389">
        <v>13.47</v>
      </c>
      <c r="C4389">
        <v>13.54</v>
      </c>
      <c r="D4389">
        <v>13.21</v>
      </c>
      <c r="E4389">
        <v>13.29</v>
      </c>
    </row>
    <row r="4390" spans="1:5" x14ac:dyDescent="0.25">
      <c r="A4390" s="7">
        <v>39238</v>
      </c>
      <c r="B4390">
        <v>13.58</v>
      </c>
      <c r="C4390">
        <v>14.17</v>
      </c>
      <c r="D4390">
        <v>13.54</v>
      </c>
      <c r="E4390">
        <v>13.63</v>
      </c>
    </row>
    <row r="4391" spans="1:5" x14ac:dyDescent="0.25">
      <c r="A4391" s="7">
        <v>39239</v>
      </c>
      <c r="B4391">
        <v>14.07</v>
      </c>
      <c r="C4391">
        <v>15.06</v>
      </c>
      <c r="D4391">
        <v>14.06</v>
      </c>
      <c r="E4391">
        <v>14.87</v>
      </c>
    </row>
    <row r="4392" spans="1:5" x14ac:dyDescent="0.25">
      <c r="A4392" s="7">
        <v>39240</v>
      </c>
      <c r="B4392">
        <v>15.08</v>
      </c>
      <c r="C4392">
        <v>17.09</v>
      </c>
      <c r="D4392">
        <v>14.89</v>
      </c>
      <c r="E4392">
        <v>17.059999999999999</v>
      </c>
    </row>
    <row r="4393" spans="1:5" x14ac:dyDescent="0.25">
      <c r="A4393" s="7">
        <v>39241</v>
      </c>
      <c r="B4393">
        <v>16.75</v>
      </c>
      <c r="C4393">
        <v>16.78</v>
      </c>
      <c r="D4393">
        <v>14.73</v>
      </c>
      <c r="E4393">
        <v>14.84</v>
      </c>
    </row>
    <row r="4394" spans="1:5" x14ac:dyDescent="0.25">
      <c r="A4394" s="7">
        <v>39244</v>
      </c>
      <c r="B4394">
        <v>15.31</v>
      </c>
      <c r="C4394">
        <v>15.47</v>
      </c>
      <c r="D4394">
        <v>14.24</v>
      </c>
      <c r="E4394">
        <v>14.71</v>
      </c>
    </row>
    <row r="4395" spans="1:5" x14ac:dyDescent="0.25">
      <c r="A4395" s="7">
        <v>39245</v>
      </c>
      <c r="B4395">
        <v>15.46</v>
      </c>
      <c r="C4395">
        <v>16.7</v>
      </c>
      <c r="D4395">
        <v>14.77</v>
      </c>
      <c r="E4395">
        <v>16.670000000000002</v>
      </c>
    </row>
    <row r="4396" spans="1:5" x14ac:dyDescent="0.25">
      <c r="A4396" s="7">
        <v>39246</v>
      </c>
      <c r="B4396">
        <v>16.05</v>
      </c>
      <c r="C4396">
        <v>16.100000000000001</v>
      </c>
      <c r="D4396">
        <v>14.67</v>
      </c>
      <c r="E4396">
        <v>14.73</v>
      </c>
    </row>
    <row r="4397" spans="1:5" x14ac:dyDescent="0.25">
      <c r="A4397" s="7">
        <v>39247</v>
      </c>
      <c r="B4397">
        <v>14.76</v>
      </c>
      <c r="C4397">
        <v>14.82</v>
      </c>
      <c r="D4397">
        <v>13.59</v>
      </c>
      <c r="E4397">
        <v>13.64</v>
      </c>
    </row>
    <row r="4398" spans="1:5" x14ac:dyDescent="0.25">
      <c r="A4398" s="7">
        <v>39248</v>
      </c>
      <c r="B4398">
        <v>13.01</v>
      </c>
      <c r="C4398">
        <v>13.97</v>
      </c>
      <c r="D4398">
        <v>12.58</v>
      </c>
      <c r="E4398">
        <v>13.94</v>
      </c>
    </row>
    <row r="4399" spans="1:5" x14ac:dyDescent="0.25">
      <c r="A4399" s="7">
        <v>39251</v>
      </c>
      <c r="B4399">
        <v>14.42</v>
      </c>
      <c r="C4399">
        <v>14.51</v>
      </c>
      <c r="D4399">
        <v>13.35</v>
      </c>
      <c r="E4399">
        <v>13.42</v>
      </c>
    </row>
    <row r="4400" spans="1:5" x14ac:dyDescent="0.25">
      <c r="A4400" s="7">
        <v>39252</v>
      </c>
      <c r="B4400">
        <v>13.78</v>
      </c>
      <c r="C4400">
        <v>13.8</v>
      </c>
      <c r="D4400">
        <v>12.79</v>
      </c>
      <c r="E4400">
        <v>12.85</v>
      </c>
    </row>
    <row r="4401" spans="1:5" x14ac:dyDescent="0.25">
      <c r="A4401" s="7">
        <v>39253</v>
      </c>
      <c r="B4401">
        <v>12.77</v>
      </c>
      <c r="C4401">
        <v>14.76</v>
      </c>
      <c r="D4401">
        <v>12.75</v>
      </c>
      <c r="E4401">
        <v>14.67</v>
      </c>
    </row>
    <row r="4402" spans="1:5" x14ac:dyDescent="0.25">
      <c r="A4402" s="7">
        <v>39254</v>
      </c>
      <c r="B4402">
        <v>14.8</v>
      </c>
      <c r="C4402">
        <v>15.56</v>
      </c>
      <c r="D4402">
        <v>14.17</v>
      </c>
      <c r="E4402">
        <v>14.21</v>
      </c>
    </row>
    <row r="4403" spans="1:5" x14ac:dyDescent="0.25">
      <c r="A4403" s="7">
        <v>39255</v>
      </c>
      <c r="B4403">
        <v>14.45</v>
      </c>
      <c r="C4403">
        <v>16.579999999999998</v>
      </c>
      <c r="D4403">
        <v>14.31</v>
      </c>
      <c r="E4403">
        <v>15.75</v>
      </c>
    </row>
    <row r="4404" spans="1:5" x14ac:dyDescent="0.25">
      <c r="A4404" s="7">
        <v>39258</v>
      </c>
      <c r="B4404">
        <v>16.5</v>
      </c>
      <c r="C4404">
        <v>17.239999999999998</v>
      </c>
      <c r="D4404">
        <v>15.41</v>
      </c>
      <c r="E4404">
        <v>16.649999999999999</v>
      </c>
    </row>
    <row r="4405" spans="1:5" x14ac:dyDescent="0.25">
      <c r="A4405" s="7">
        <v>39259</v>
      </c>
      <c r="B4405">
        <v>16.46</v>
      </c>
      <c r="C4405">
        <v>18.89</v>
      </c>
      <c r="D4405">
        <v>16.21</v>
      </c>
      <c r="E4405">
        <v>18.89</v>
      </c>
    </row>
    <row r="4406" spans="1:5" x14ac:dyDescent="0.25">
      <c r="A4406" s="7">
        <v>39260</v>
      </c>
      <c r="B4406">
        <v>18.87</v>
      </c>
      <c r="C4406">
        <v>18.98</v>
      </c>
      <c r="D4406">
        <v>15.44</v>
      </c>
      <c r="E4406">
        <v>15.53</v>
      </c>
    </row>
    <row r="4407" spans="1:5" x14ac:dyDescent="0.25">
      <c r="A4407" s="7">
        <v>39261</v>
      </c>
      <c r="B4407">
        <v>15.7</v>
      </c>
      <c r="C4407">
        <v>15.71</v>
      </c>
      <c r="D4407">
        <v>14.98</v>
      </c>
      <c r="E4407">
        <v>15.54</v>
      </c>
    </row>
    <row r="4408" spans="1:5" x14ac:dyDescent="0.25">
      <c r="A4408" s="7">
        <v>39262</v>
      </c>
      <c r="B4408">
        <v>15.25</v>
      </c>
      <c r="C4408">
        <v>17.13</v>
      </c>
      <c r="D4408">
        <v>14.62</v>
      </c>
      <c r="E4408">
        <v>16.23</v>
      </c>
    </row>
    <row r="4409" spans="1:5" x14ac:dyDescent="0.25">
      <c r="A4409" s="7">
        <v>39265</v>
      </c>
      <c r="B4409">
        <v>16.48</v>
      </c>
      <c r="C4409">
        <v>16.48</v>
      </c>
      <c r="D4409">
        <v>15.31</v>
      </c>
      <c r="E4409">
        <v>15.4</v>
      </c>
    </row>
    <row r="4410" spans="1:5" x14ac:dyDescent="0.25">
      <c r="A4410" s="7">
        <v>39266</v>
      </c>
      <c r="B4410">
        <v>14.96</v>
      </c>
      <c r="C4410">
        <v>15.3</v>
      </c>
      <c r="D4410">
        <v>14.85</v>
      </c>
      <c r="E4410">
        <v>14.92</v>
      </c>
    </row>
    <row r="4411" spans="1:5" x14ac:dyDescent="0.25">
      <c r="A4411" s="7">
        <v>39268</v>
      </c>
      <c r="B4411">
        <v>15.37</v>
      </c>
      <c r="C4411">
        <v>15.95</v>
      </c>
      <c r="D4411">
        <v>15.17</v>
      </c>
      <c r="E4411">
        <v>15.48</v>
      </c>
    </row>
    <row r="4412" spans="1:5" x14ac:dyDescent="0.25">
      <c r="A4412" s="7">
        <v>39269</v>
      </c>
      <c r="B4412">
        <v>15.36</v>
      </c>
      <c r="C4412">
        <v>15.59</v>
      </c>
      <c r="D4412">
        <v>14.67</v>
      </c>
      <c r="E4412">
        <v>14.72</v>
      </c>
    </row>
    <row r="4413" spans="1:5" x14ac:dyDescent="0.25">
      <c r="A4413" s="7">
        <v>39272</v>
      </c>
      <c r="B4413">
        <v>15.34</v>
      </c>
      <c r="C4413">
        <v>15.69</v>
      </c>
      <c r="D4413">
        <v>15.03</v>
      </c>
      <c r="E4413">
        <v>15.16</v>
      </c>
    </row>
    <row r="4414" spans="1:5" x14ac:dyDescent="0.25">
      <c r="A4414" s="7">
        <v>39273</v>
      </c>
      <c r="B4414">
        <v>15.88</v>
      </c>
      <c r="C4414">
        <v>17.68</v>
      </c>
      <c r="D4414">
        <v>15.83</v>
      </c>
      <c r="E4414">
        <v>17.57</v>
      </c>
    </row>
    <row r="4415" spans="1:5" x14ac:dyDescent="0.25">
      <c r="A4415" s="7">
        <v>39274</v>
      </c>
      <c r="B4415">
        <v>17.690000000000001</v>
      </c>
      <c r="C4415">
        <v>17.91</v>
      </c>
      <c r="D4415">
        <v>16.64</v>
      </c>
      <c r="E4415">
        <v>16.64</v>
      </c>
    </row>
    <row r="4416" spans="1:5" x14ac:dyDescent="0.25">
      <c r="A4416" s="7">
        <v>39275</v>
      </c>
      <c r="B4416">
        <v>16.39</v>
      </c>
      <c r="C4416">
        <v>16.39</v>
      </c>
      <c r="D4416">
        <v>14.93</v>
      </c>
      <c r="E4416">
        <v>15.54</v>
      </c>
    </row>
    <row r="4417" spans="1:5" x14ac:dyDescent="0.25">
      <c r="A4417" s="7">
        <v>39276</v>
      </c>
      <c r="B4417">
        <v>15.39</v>
      </c>
      <c r="C4417">
        <v>15.51</v>
      </c>
      <c r="D4417">
        <v>14.79</v>
      </c>
      <c r="E4417">
        <v>15.15</v>
      </c>
    </row>
    <row r="4418" spans="1:5" x14ac:dyDescent="0.25">
      <c r="A4418" s="7">
        <v>39279</v>
      </c>
      <c r="B4418">
        <v>15.57</v>
      </c>
      <c r="C4418">
        <v>15.83</v>
      </c>
      <c r="D4418">
        <v>15.27</v>
      </c>
      <c r="E4418">
        <v>15.59</v>
      </c>
    </row>
    <row r="4419" spans="1:5" x14ac:dyDescent="0.25">
      <c r="A4419" s="7">
        <v>39280</v>
      </c>
      <c r="B4419">
        <v>15.58</v>
      </c>
      <c r="C4419">
        <v>15.78</v>
      </c>
      <c r="D4419">
        <v>15.31</v>
      </c>
      <c r="E4419">
        <v>15.63</v>
      </c>
    </row>
    <row r="4420" spans="1:5" x14ac:dyDescent="0.25">
      <c r="A4420" s="7">
        <v>39281</v>
      </c>
      <c r="B4420">
        <v>16.38</v>
      </c>
      <c r="C4420">
        <v>17.059999999999999</v>
      </c>
      <c r="D4420">
        <v>15.95</v>
      </c>
      <c r="E4420">
        <v>16</v>
      </c>
    </row>
    <row r="4421" spans="1:5" x14ac:dyDescent="0.25">
      <c r="A4421" s="7">
        <v>39282</v>
      </c>
      <c r="B4421">
        <v>15.43</v>
      </c>
      <c r="C4421">
        <v>15.62</v>
      </c>
      <c r="D4421">
        <v>15.06</v>
      </c>
      <c r="E4421">
        <v>15.23</v>
      </c>
    </row>
    <row r="4422" spans="1:5" x14ac:dyDescent="0.25">
      <c r="A4422" s="7">
        <v>39283</v>
      </c>
      <c r="B4422">
        <v>15.39</v>
      </c>
      <c r="C4422">
        <v>18.53</v>
      </c>
      <c r="D4422">
        <v>15.36</v>
      </c>
      <c r="E4422">
        <v>16.95</v>
      </c>
    </row>
    <row r="4423" spans="1:5" x14ac:dyDescent="0.25">
      <c r="A4423" s="7">
        <v>39286</v>
      </c>
      <c r="B4423">
        <v>16.62</v>
      </c>
      <c r="C4423">
        <v>17.09</v>
      </c>
      <c r="D4423">
        <v>16.39</v>
      </c>
      <c r="E4423">
        <v>16.809999999999999</v>
      </c>
    </row>
    <row r="4424" spans="1:5" x14ac:dyDescent="0.25">
      <c r="A4424" s="7">
        <v>39287</v>
      </c>
      <c r="B4424">
        <v>17.63</v>
      </c>
      <c r="C4424">
        <v>19.09</v>
      </c>
      <c r="D4424">
        <v>17.48</v>
      </c>
      <c r="E4424">
        <v>18.55</v>
      </c>
    </row>
    <row r="4425" spans="1:5" x14ac:dyDescent="0.25">
      <c r="A4425" s="7">
        <v>39288</v>
      </c>
      <c r="B4425">
        <v>17.77</v>
      </c>
      <c r="C4425">
        <v>19.46</v>
      </c>
      <c r="D4425">
        <v>17.38</v>
      </c>
      <c r="E4425">
        <v>18.100000000000001</v>
      </c>
    </row>
    <row r="4426" spans="1:5" x14ac:dyDescent="0.25">
      <c r="A4426" s="7">
        <v>39289</v>
      </c>
      <c r="B4426">
        <v>19.41</v>
      </c>
      <c r="C4426">
        <v>23.36</v>
      </c>
      <c r="D4426">
        <v>19.3</v>
      </c>
      <c r="E4426">
        <v>20.74</v>
      </c>
    </row>
    <row r="4427" spans="1:5" x14ac:dyDescent="0.25">
      <c r="A4427" s="7">
        <v>39290</v>
      </c>
      <c r="B4427">
        <v>20.34</v>
      </c>
      <c r="C4427">
        <v>24.17</v>
      </c>
      <c r="D4427">
        <v>19.600000000000001</v>
      </c>
      <c r="E4427">
        <v>24.17</v>
      </c>
    </row>
    <row r="4428" spans="1:5" x14ac:dyDescent="0.25">
      <c r="A4428" s="7">
        <v>39293</v>
      </c>
      <c r="B4428">
        <v>23.64</v>
      </c>
      <c r="C4428">
        <v>23.64</v>
      </c>
      <c r="D4428">
        <v>20.86</v>
      </c>
      <c r="E4428">
        <v>20.87</v>
      </c>
    </row>
    <row r="4429" spans="1:5" x14ac:dyDescent="0.25">
      <c r="A4429" s="7">
        <v>39294</v>
      </c>
      <c r="B4429">
        <v>20.079999999999998</v>
      </c>
      <c r="C4429">
        <v>23.93</v>
      </c>
      <c r="D4429">
        <v>19.68</v>
      </c>
      <c r="E4429">
        <v>23.52</v>
      </c>
    </row>
    <row r="4430" spans="1:5" x14ac:dyDescent="0.25">
      <c r="A4430" s="7">
        <v>39295</v>
      </c>
      <c r="B4430">
        <v>23.71</v>
      </c>
      <c r="C4430">
        <v>26.22</v>
      </c>
      <c r="D4430">
        <v>23.26</v>
      </c>
      <c r="E4430">
        <v>23.67</v>
      </c>
    </row>
    <row r="4431" spans="1:5" x14ac:dyDescent="0.25">
      <c r="A4431" s="7">
        <v>39296</v>
      </c>
      <c r="B4431">
        <v>22.94</v>
      </c>
      <c r="C4431">
        <v>23</v>
      </c>
      <c r="D4431">
        <v>21.2</v>
      </c>
      <c r="E4431">
        <v>21.22</v>
      </c>
    </row>
    <row r="4432" spans="1:5" x14ac:dyDescent="0.25">
      <c r="A4432" s="7">
        <v>39297</v>
      </c>
      <c r="B4432">
        <v>21.52</v>
      </c>
      <c r="C4432">
        <v>25.55</v>
      </c>
      <c r="D4432">
        <v>21.09</v>
      </c>
      <c r="E4432">
        <v>25.16</v>
      </c>
    </row>
    <row r="4433" spans="1:5" x14ac:dyDescent="0.25">
      <c r="A4433" s="7">
        <v>39300</v>
      </c>
      <c r="B4433">
        <v>25.32</v>
      </c>
      <c r="C4433">
        <v>26.47</v>
      </c>
      <c r="D4433">
        <v>22.44</v>
      </c>
      <c r="E4433">
        <v>22.94</v>
      </c>
    </row>
    <row r="4434" spans="1:5" x14ac:dyDescent="0.25">
      <c r="A4434" s="7">
        <v>39301</v>
      </c>
      <c r="B4434">
        <v>23.33</v>
      </c>
      <c r="C4434">
        <v>23.74</v>
      </c>
      <c r="D4434">
        <v>20.79</v>
      </c>
      <c r="E4434">
        <v>21.56</v>
      </c>
    </row>
    <row r="4435" spans="1:5" x14ac:dyDescent="0.25">
      <c r="A4435" s="7">
        <v>39302</v>
      </c>
      <c r="B4435">
        <v>20.97</v>
      </c>
      <c r="C4435">
        <v>22.95</v>
      </c>
      <c r="D4435">
        <v>19.329999999999998</v>
      </c>
      <c r="E4435">
        <v>21.45</v>
      </c>
    </row>
    <row r="4436" spans="1:5" x14ac:dyDescent="0.25">
      <c r="A4436" s="7">
        <v>39303</v>
      </c>
      <c r="B4436">
        <v>24.46</v>
      </c>
      <c r="C4436">
        <v>26.9</v>
      </c>
      <c r="D4436">
        <v>23.84</v>
      </c>
      <c r="E4436">
        <v>26.48</v>
      </c>
    </row>
    <row r="4437" spans="1:5" x14ac:dyDescent="0.25">
      <c r="A4437" s="7">
        <v>39304</v>
      </c>
      <c r="B4437">
        <v>28.04</v>
      </c>
      <c r="C4437">
        <v>29.84</v>
      </c>
      <c r="D4437">
        <v>26.91</v>
      </c>
      <c r="E4437">
        <v>28.3</v>
      </c>
    </row>
    <row r="4438" spans="1:5" x14ac:dyDescent="0.25">
      <c r="A4438" s="7">
        <v>39307</v>
      </c>
      <c r="B4438">
        <v>28.02</v>
      </c>
      <c r="C4438">
        <v>28.02</v>
      </c>
      <c r="D4438">
        <v>25.48</v>
      </c>
      <c r="E4438">
        <v>26.57</v>
      </c>
    </row>
    <row r="4439" spans="1:5" x14ac:dyDescent="0.25">
      <c r="A4439" s="7">
        <v>39308</v>
      </c>
      <c r="B4439">
        <v>25.56</v>
      </c>
      <c r="C4439">
        <v>28.29</v>
      </c>
      <c r="D4439">
        <v>25.31</v>
      </c>
      <c r="E4439">
        <v>27.68</v>
      </c>
    </row>
    <row r="4440" spans="1:5" x14ac:dyDescent="0.25">
      <c r="A4440" s="7">
        <v>39309</v>
      </c>
      <c r="B4440">
        <v>28.22</v>
      </c>
      <c r="C4440">
        <v>31.76</v>
      </c>
      <c r="D4440">
        <v>26.16</v>
      </c>
      <c r="E4440">
        <v>30.67</v>
      </c>
    </row>
    <row r="4441" spans="1:5" x14ac:dyDescent="0.25">
      <c r="A4441" s="7">
        <v>39310</v>
      </c>
      <c r="B4441">
        <v>32.68</v>
      </c>
      <c r="C4441">
        <v>37.5</v>
      </c>
      <c r="D4441">
        <v>30.44</v>
      </c>
      <c r="E4441">
        <v>30.83</v>
      </c>
    </row>
    <row r="4442" spans="1:5" x14ac:dyDescent="0.25">
      <c r="A4442" s="7">
        <v>39311</v>
      </c>
      <c r="B4442">
        <v>25.25</v>
      </c>
      <c r="C4442">
        <v>31.46</v>
      </c>
      <c r="D4442">
        <v>25.23</v>
      </c>
      <c r="E4442">
        <v>29.99</v>
      </c>
    </row>
    <row r="4443" spans="1:5" x14ac:dyDescent="0.25">
      <c r="A4443" s="7">
        <v>39314</v>
      </c>
      <c r="B4443">
        <v>29.87</v>
      </c>
      <c r="C4443">
        <v>29.95</v>
      </c>
      <c r="D4443">
        <v>25.8</v>
      </c>
      <c r="E4443">
        <v>26.33</v>
      </c>
    </row>
    <row r="4444" spans="1:5" x14ac:dyDescent="0.25">
      <c r="A4444" s="7">
        <v>39315</v>
      </c>
      <c r="B4444">
        <v>26.39</v>
      </c>
      <c r="C4444">
        <v>26.72</v>
      </c>
      <c r="D4444">
        <v>24.77</v>
      </c>
      <c r="E4444">
        <v>25.25</v>
      </c>
    </row>
    <row r="4445" spans="1:5" x14ac:dyDescent="0.25">
      <c r="A4445" s="7">
        <v>39316</v>
      </c>
      <c r="B4445">
        <v>24.33</v>
      </c>
      <c r="C4445">
        <v>24.44</v>
      </c>
      <c r="D4445">
        <v>22.87</v>
      </c>
      <c r="E4445">
        <v>22.89</v>
      </c>
    </row>
    <row r="4446" spans="1:5" x14ac:dyDescent="0.25">
      <c r="A4446" s="7">
        <v>39317</v>
      </c>
      <c r="B4446">
        <v>22.47</v>
      </c>
      <c r="C4446">
        <v>23.61</v>
      </c>
      <c r="D4446">
        <v>22.05</v>
      </c>
      <c r="E4446">
        <v>22.62</v>
      </c>
    </row>
    <row r="4447" spans="1:5" x14ac:dyDescent="0.25">
      <c r="A4447" s="7">
        <v>39318</v>
      </c>
      <c r="B4447">
        <v>22.75</v>
      </c>
      <c r="C4447">
        <v>23.03</v>
      </c>
      <c r="D4447">
        <v>20.440000000000001</v>
      </c>
      <c r="E4447">
        <v>20.72</v>
      </c>
    </row>
    <row r="4448" spans="1:5" x14ac:dyDescent="0.25">
      <c r="A4448" s="7">
        <v>39321</v>
      </c>
      <c r="B4448">
        <v>22.24</v>
      </c>
      <c r="C4448">
        <v>22.83</v>
      </c>
      <c r="D4448">
        <v>21.96</v>
      </c>
      <c r="E4448">
        <v>22.72</v>
      </c>
    </row>
    <row r="4449" spans="1:5" x14ac:dyDescent="0.25">
      <c r="A4449" s="7">
        <v>39322</v>
      </c>
      <c r="B4449">
        <v>23.87</v>
      </c>
      <c r="C4449">
        <v>26.57</v>
      </c>
      <c r="D4449">
        <v>23.72</v>
      </c>
      <c r="E4449">
        <v>26.3</v>
      </c>
    </row>
    <row r="4450" spans="1:5" x14ac:dyDescent="0.25">
      <c r="A4450" s="7">
        <v>39323</v>
      </c>
      <c r="B4450">
        <v>25.87</v>
      </c>
      <c r="C4450">
        <v>26.02</v>
      </c>
      <c r="D4450">
        <v>23.44</v>
      </c>
      <c r="E4450">
        <v>23.81</v>
      </c>
    </row>
    <row r="4451" spans="1:5" x14ac:dyDescent="0.25">
      <c r="A4451" s="7">
        <v>39324</v>
      </c>
      <c r="B4451">
        <v>25.4</v>
      </c>
      <c r="C4451">
        <v>25.58</v>
      </c>
      <c r="D4451">
        <v>23.69</v>
      </c>
      <c r="E4451">
        <v>25.06</v>
      </c>
    </row>
    <row r="4452" spans="1:5" x14ac:dyDescent="0.25">
      <c r="A4452" s="7">
        <v>39325</v>
      </c>
      <c r="B4452">
        <v>23.53</v>
      </c>
      <c r="C4452">
        <v>24.07</v>
      </c>
      <c r="D4452">
        <v>22.47</v>
      </c>
      <c r="E4452">
        <v>23.38</v>
      </c>
    </row>
    <row r="4453" spans="1:5" x14ac:dyDescent="0.25">
      <c r="A4453" s="7">
        <v>39329</v>
      </c>
      <c r="B4453">
        <v>21.93</v>
      </c>
      <c r="C4453">
        <v>24.81</v>
      </c>
      <c r="D4453">
        <v>21.71</v>
      </c>
      <c r="E4453">
        <v>22.78</v>
      </c>
    </row>
    <row r="4454" spans="1:5" x14ac:dyDescent="0.25">
      <c r="A4454" s="7">
        <v>39330</v>
      </c>
      <c r="B4454">
        <v>24.03</v>
      </c>
      <c r="C4454">
        <v>25.45</v>
      </c>
      <c r="D4454">
        <v>23.8</v>
      </c>
      <c r="E4454">
        <v>24.58</v>
      </c>
    </row>
    <row r="4455" spans="1:5" x14ac:dyDescent="0.25">
      <c r="A4455" s="7">
        <v>39331</v>
      </c>
      <c r="B4455">
        <v>24.43</v>
      </c>
      <c r="C4455">
        <v>25.14</v>
      </c>
      <c r="D4455">
        <v>23.66</v>
      </c>
      <c r="E4455">
        <v>23.99</v>
      </c>
    </row>
    <row r="4456" spans="1:5" x14ac:dyDescent="0.25">
      <c r="A4456" s="7">
        <v>39332</v>
      </c>
      <c r="B4456">
        <v>25.98</v>
      </c>
      <c r="C4456">
        <v>26.97</v>
      </c>
      <c r="D4456">
        <v>25.6</v>
      </c>
      <c r="E4456">
        <v>26.23</v>
      </c>
    </row>
    <row r="4457" spans="1:5" x14ac:dyDescent="0.25">
      <c r="A4457" s="7">
        <v>39335</v>
      </c>
      <c r="B4457">
        <v>26.91</v>
      </c>
      <c r="C4457">
        <v>28.82</v>
      </c>
      <c r="D4457">
        <v>26.56</v>
      </c>
      <c r="E4457">
        <v>27.38</v>
      </c>
    </row>
    <row r="4458" spans="1:5" x14ac:dyDescent="0.25">
      <c r="A4458" s="7">
        <v>39336</v>
      </c>
      <c r="B4458">
        <v>27.11</v>
      </c>
      <c r="C4458">
        <v>27.21</v>
      </c>
      <c r="D4458">
        <v>25.19</v>
      </c>
      <c r="E4458">
        <v>25.27</v>
      </c>
    </row>
    <row r="4459" spans="1:5" x14ac:dyDescent="0.25">
      <c r="A4459" s="7">
        <v>39337</v>
      </c>
      <c r="B4459">
        <v>25.97</v>
      </c>
      <c r="C4459">
        <v>26.21</v>
      </c>
      <c r="D4459">
        <v>24.57</v>
      </c>
      <c r="E4459">
        <v>24.96</v>
      </c>
    </row>
    <row r="4460" spans="1:5" x14ac:dyDescent="0.25">
      <c r="A4460" s="7">
        <v>39338</v>
      </c>
      <c r="B4460">
        <v>25.01</v>
      </c>
      <c r="C4460">
        <v>25.32</v>
      </c>
      <c r="D4460">
        <v>23.83</v>
      </c>
      <c r="E4460">
        <v>24.76</v>
      </c>
    </row>
    <row r="4461" spans="1:5" x14ac:dyDescent="0.25">
      <c r="A4461" s="7">
        <v>39339</v>
      </c>
      <c r="B4461">
        <v>26.38</v>
      </c>
      <c r="C4461">
        <v>26.48</v>
      </c>
      <c r="D4461">
        <v>24.68</v>
      </c>
      <c r="E4461">
        <v>24.92</v>
      </c>
    </row>
    <row r="4462" spans="1:5" x14ac:dyDescent="0.25">
      <c r="A4462" s="7">
        <v>39342</v>
      </c>
      <c r="B4462">
        <v>26.45</v>
      </c>
      <c r="C4462">
        <v>27.08</v>
      </c>
      <c r="D4462">
        <v>25.8</v>
      </c>
      <c r="E4462">
        <v>26.48</v>
      </c>
    </row>
    <row r="4463" spans="1:5" x14ac:dyDescent="0.25">
      <c r="A4463" s="7">
        <v>39343</v>
      </c>
      <c r="B4463">
        <v>25.79</v>
      </c>
      <c r="C4463">
        <v>26.23</v>
      </c>
      <c r="D4463">
        <v>20.27</v>
      </c>
      <c r="E4463">
        <v>20.350000000000001</v>
      </c>
    </row>
    <row r="4464" spans="1:5" x14ac:dyDescent="0.25">
      <c r="A4464" s="7">
        <v>39344</v>
      </c>
      <c r="B4464">
        <v>19.96</v>
      </c>
      <c r="C4464">
        <v>20.57</v>
      </c>
      <c r="D4464">
        <v>19.170000000000002</v>
      </c>
      <c r="E4464">
        <v>20.03</v>
      </c>
    </row>
    <row r="4465" spans="1:5" x14ac:dyDescent="0.25">
      <c r="A4465" s="7">
        <v>39345</v>
      </c>
      <c r="B4465">
        <v>20.47</v>
      </c>
      <c r="C4465">
        <v>20.82</v>
      </c>
      <c r="D4465">
        <v>19.55</v>
      </c>
      <c r="E4465">
        <v>20.45</v>
      </c>
    </row>
    <row r="4466" spans="1:5" x14ac:dyDescent="0.25">
      <c r="A4466" s="7">
        <v>39346</v>
      </c>
      <c r="B4466">
        <v>19.440000000000001</v>
      </c>
      <c r="C4466">
        <v>19.809999999999999</v>
      </c>
      <c r="D4466">
        <v>18.37</v>
      </c>
      <c r="E4466">
        <v>19</v>
      </c>
    </row>
    <row r="4467" spans="1:5" x14ac:dyDescent="0.25">
      <c r="A4467" s="7">
        <v>39349</v>
      </c>
      <c r="B4467">
        <v>19.04</v>
      </c>
      <c r="C4467">
        <v>19.62</v>
      </c>
      <c r="D4467">
        <v>18.32</v>
      </c>
      <c r="E4467">
        <v>19.37</v>
      </c>
    </row>
    <row r="4468" spans="1:5" x14ac:dyDescent="0.25">
      <c r="A4468" s="7">
        <v>39350</v>
      </c>
      <c r="B4468">
        <v>20.25</v>
      </c>
      <c r="C4468">
        <v>20.46</v>
      </c>
      <c r="D4468">
        <v>18.440000000000001</v>
      </c>
      <c r="E4468">
        <v>18.600000000000001</v>
      </c>
    </row>
    <row r="4469" spans="1:5" x14ac:dyDescent="0.25">
      <c r="A4469" s="7">
        <v>39351</v>
      </c>
      <c r="B4469">
        <v>17.920000000000002</v>
      </c>
      <c r="C4469">
        <v>18.18</v>
      </c>
      <c r="D4469">
        <v>17.3</v>
      </c>
      <c r="E4469">
        <v>17.63</v>
      </c>
    </row>
    <row r="4470" spans="1:5" x14ac:dyDescent="0.25">
      <c r="A4470" s="7">
        <v>39352</v>
      </c>
      <c r="B4470">
        <v>17.12</v>
      </c>
      <c r="C4470">
        <v>17.47</v>
      </c>
      <c r="D4470">
        <v>16.95</v>
      </c>
      <c r="E4470">
        <v>17</v>
      </c>
    </row>
    <row r="4471" spans="1:5" x14ac:dyDescent="0.25">
      <c r="A4471" s="7">
        <v>39353</v>
      </c>
      <c r="B4471">
        <v>17.23</v>
      </c>
      <c r="C4471">
        <v>18.22</v>
      </c>
      <c r="D4471">
        <v>16.91</v>
      </c>
      <c r="E4471">
        <v>18</v>
      </c>
    </row>
    <row r="4472" spans="1:5" x14ac:dyDescent="0.25">
      <c r="A4472" s="7">
        <v>39356</v>
      </c>
      <c r="B4472">
        <v>18.440000000000001</v>
      </c>
      <c r="C4472">
        <v>18.440000000000001</v>
      </c>
      <c r="D4472">
        <v>17.11</v>
      </c>
      <c r="E4472">
        <v>17.84</v>
      </c>
    </row>
    <row r="4473" spans="1:5" x14ac:dyDescent="0.25">
      <c r="A4473" s="7">
        <v>39357</v>
      </c>
      <c r="B4473">
        <v>17.670000000000002</v>
      </c>
      <c r="C4473">
        <v>18.89</v>
      </c>
      <c r="D4473">
        <v>17.600000000000001</v>
      </c>
      <c r="E4473">
        <v>18.489999999999998</v>
      </c>
    </row>
    <row r="4474" spans="1:5" x14ac:dyDescent="0.25">
      <c r="A4474" s="7">
        <v>39358</v>
      </c>
      <c r="B4474">
        <v>18.88</v>
      </c>
      <c r="C4474">
        <v>18.989999999999998</v>
      </c>
      <c r="D4474">
        <v>18.309999999999999</v>
      </c>
      <c r="E4474">
        <v>18.8</v>
      </c>
    </row>
    <row r="4475" spans="1:5" x14ac:dyDescent="0.25">
      <c r="A4475" s="7">
        <v>39359</v>
      </c>
      <c r="B4475">
        <v>18.649999999999999</v>
      </c>
      <c r="C4475">
        <v>18.649999999999999</v>
      </c>
      <c r="D4475">
        <v>18.260000000000002</v>
      </c>
      <c r="E4475">
        <v>18.440000000000001</v>
      </c>
    </row>
    <row r="4476" spans="1:5" x14ac:dyDescent="0.25">
      <c r="A4476" s="7">
        <v>39360</v>
      </c>
      <c r="B4476">
        <v>17.55</v>
      </c>
      <c r="C4476">
        <v>17.559999999999999</v>
      </c>
      <c r="D4476">
        <v>16.440000000000001</v>
      </c>
      <c r="E4476">
        <v>16.91</v>
      </c>
    </row>
    <row r="4477" spans="1:5" x14ac:dyDescent="0.25">
      <c r="A4477" s="7">
        <v>39363</v>
      </c>
      <c r="B4477">
        <v>17.73</v>
      </c>
      <c r="C4477">
        <v>17.829999999999998</v>
      </c>
      <c r="D4477">
        <v>17.32</v>
      </c>
      <c r="E4477">
        <v>17.46</v>
      </c>
    </row>
    <row r="4478" spans="1:5" x14ac:dyDescent="0.25">
      <c r="A4478" s="7">
        <v>39364</v>
      </c>
      <c r="B4478">
        <v>17.149999999999999</v>
      </c>
      <c r="C4478">
        <v>17.28</v>
      </c>
      <c r="D4478">
        <v>16.09</v>
      </c>
      <c r="E4478">
        <v>16.12</v>
      </c>
    </row>
    <row r="4479" spans="1:5" x14ac:dyDescent="0.25">
      <c r="A4479" s="7">
        <v>39365</v>
      </c>
      <c r="B4479">
        <v>16.420000000000002</v>
      </c>
      <c r="C4479">
        <v>17.350000000000001</v>
      </c>
      <c r="D4479">
        <v>16.39</v>
      </c>
      <c r="E4479">
        <v>16.670000000000002</v>
      </c>
    </row>
    <row r="4480" spans="1:5" x14ac:dyDescent="0.25">
      <c r="A4480" s="7">
        <v>39366</v>
      </c>
      <c r="B4480">
        <v>16.149999999999999</v>
      </c>
      <c r="C4480">
        <v>19.73</v>
      </c>
      <c r="D4480">
        <v>16.079999999999998</v>
      </c>
      <c r="E4480">
        <v>18.88</v>
      </c>
    </row>
    <row r="4481" spans="1:5" x14ac:dyDescent="0.25">
      <c r="A4481" s="7">
        <v>39367</v>
      </c>
      <c r="B4481">
        <v>18.68</v>
      </c>
      <c r="C4481">
        <v>18.739999999999998</v>
      </c>
      <c r="D4481">
        <v>17.489999999999998</v>
      </c>
      <c r="E4481">
        <v>17.73</v>
      </c>
    </row>
    <row r="4482" spans="1:5" x14ac:dyDescent="0.25">
      <c r="A4482" s="7">
        <v>39370</v>
      </c>
      <c r="B4482">
        <v>18.14</v>
      </c>
      <c r="C4482">
        <v>20.010000000000002</v>
      </c>
      <c r="D4482">
        <v>17.95</v>
      </c>
      <c r="E4482">
        <v>19.25</v>
      </c>
    </row>
    <row r="4483" spans="1:5" x14ac:dyDescent="0.25">
      <c r="A4483" s="7">
        <v>39371</v>
      </c>
      <c r="B4483">
        <v>20.07</v>
      </c>
      <c r="C4483">
        <v>20.75</v>
      </c>
      <c r="D4483">
        <v>19.73</v>
      </c>
      <c r="E4483">
        <v>20.02</v>
      </c>
    </row>
    <row r="4484" spans="1:5" x14ac:dyDescent="0.25">
      <c r="A4484" s="7">
        <v>39372</v>
      </c>
      <c r="B4484">
        <v>18.760000000000002</v>
      </c>
      <c r="C4484">
        <v>20.11</v>
      </c>
      <c r="D4484">
        <v>18.28</v>
      </c>
      <c r="E4484">
        <v>18.54</v>
      </c>
    </row>
    <row r="4485" spans="1:5" x14ac:dyDescent="0.25">
      <c r="A4485" s="7">
        <v>39373</v>
      </c>
      <c r="B4485">
        <v>19.16</v>
      </c>
      <c r="C4485">
        <v>19.559999999999999</v>
      </c>
      <c r="D4485">
        <v>17.73</v>
      </c>
      <c r="E4485">
        <v>18.5</v>
      </c>
    </row>
    <row r="4486" spans="1:5" x14ac:dyDescent="0.25">
      <c r="A4486" s="7">
        <v>39374</v>
      </c>
      <c r="B4486">
        <v>19.149999999999999</v>
      </c>
      <c r="C4486">
        <v>22.96</v>
      </c>
      <c r="D4486">
        <v>19.02</v>
      </c>
      <c r="E4486">
        <v>22.96</v>
      </c>
    </row>
    <row r="4487" spans="1:5" x14ac:dyDescent="0.25">
      <c r="A4487" s="7">
        <v>39377</v>
      </c>
      <c r="B4487">
        <v>23.89</v>
      </c>
      <c r="C4487">
        <v>23.94</v>
      </c>
      <c r="D4487">
        <v>21.38</v>
      </c>
      <c r="E4487">
        <v>21.64</v>
      </c>
    </row>
    <row r="4488" spans="1:5" x14ac:dyDescent="0.25">
      <c r="A4488" s="7">
        <v>39378</v>
      </c>
      <c r="B4488">
        <v>21.29</v>
      </c>
      <c r="C4488">
        <v>21.43</v>
      </c>
      <c r="D4488">
        <v>20.13</v>
      </c>
      <c r="E4488">
        <v>20.41</v>
      </c>
    </row>
    <row r="4489" spans="1:5" x14ac:dyDescent="0.25">
      <c r="A4489" s="7">
        <v>39379</v>
      </c>
      <c r="B4489">
        <v>21.16</v>
      </c>
      <c r="C4489">
        <v>24.15</v>
      </c>
      <c r="D4489">
        <v>20.59</v>
      </c>
      <c r="E4489">
        <v>20.8</v>
      </c>
    </row>
    <row r="4490" spans="1:5" x14ac:dyDescent="0.25">
      <c r="A4490" s="7">
        <v>39380</v>
      </c>
      <c r="B4490">
        <v>20.84</v>
      </c>
      <c r="C4490">
        <v>22.4</v>
      </c>
      <c r="D4490">
        <v>20.04</v>
      </c>
      <c r="E4490">
        <v>21.17</v>
      </c>
    </row>
    <row r="4491" spans="1:5" x14ac:dyDescent="0.25">
      <c r="A4491" s="7">
        <v>39381</v>
      </c>
      <c r="B4491">
        <v>19.84</v>
      </c>
      <c r="C4491">
        <v>20.97</v>
      </c>
      <c r="D4491">
        <v>19.48</v>
      </c>
      <c r="E4491">
        <v>19.559999999999999</v>
      </c>
    </row>
    <row r="4492" spans="1:5" x14ac:dyDescent="0.25">
      <c r="A4492" s="7">
        <v>39384</v>
      </c>
      <c r="B4492">
        <v>19.93</v>
      </c>
      <c r="C4492">
        <v>20.239999999999998</v>
      </c>
      <c r="D4492">
        <v>19.54</v>
      </c>
      <c r="E4492">
        <v>19.87</v>
      </c>
    </row>
    <row r="4493" spans="1:5" x14ac:dyDescent="0.25">
      <c r="A4493" s="7">
        <v>39385</v>
      </c>
      <c r="B4493">
        <v>20.46</v>
      </c>
      <c r="C4493">
        <v>21.15</v>
      </c>
      <c r="D4493">
        <v>20.309999999999999</v>
      </c>
      <c r="E4493">
        <v>21.07</v>
      </c>
    </row>
    <row r="4494" spans="1:5" x14ac:dyDescent="0.25">
      <c r="A4494" s="7">
        <v>39386</v>
      </c>
      <c r="B4494">
        <v>20.53</v>
      </c>
      <c r="C4494">
        <v>22.09</v>
      </c>
      <c r="D4494">
        <v>18.3</v>
      </c>
      <c r="E4494">
        <v>18.53</v>
      </c>
    </row>
    <row r="4495" spans="1:5" x14ac:dyDescent="0.25">
      <c r="A4495" s="7">
        <v>39387</v>
      </c>
      <c r="B4495">
        <v>19.89</v>
      </c>
      <c r="C4495">
        <v>24.15</v>
      </c>
      <c r="D4495">
        <v>17.38</v>
      </c>
      <c r="E4495">
        <v>23.21</v>
      </c>
    </row>
    <row r="4496" spans="1:5" x14ac:dyDescent="0.25">
      <c r="A4496" s="7">
        <v>39388</v>
      </c>
      <c r="B4496">
        <v>22.56</v>
      </c>
      <c r="C4496">
        <v>25.17</v>
      </c>
      <c r="D4496">
        <v>22.56</v>
      </c>
      <c r="E4496">
        <v>23.01</v>
      </c>
    </row>
    <row r="4497" spans="1:5" x14ac:dyDescent="0.25">
      <c r="A4497" s="7">
        <v>39391</v>
      </c>
      <c r="B4497">
        <v>25.25</v>
      </c>
      <c r="C4497">
        <v>25.46</v>
      </c>
      <c r="D4497">
        <v>23.61</v>
      </c>
      <c r="E4497">
        <v>24.31</v>
      </c>
    </row>
    <row r="4498" spans="1:5" x14ac:dyDescent="0.25">
      <c r="A4498" s="7">
        <v>39392</v>
      </c>
      <c r="B4498">
        <v>23.5</v>
      </c>
      <c r="C4498">
        <v>23.74</v>
      </c>
      <c r="D4498">
        <v>21.24</v>
      </c>
      <c r="E4498">
        <v>21.39</v>
      </c>
    </row>
    <row r="4499" spans="1:5" x14ac:dyDescent="0.25">
      <c r="A4499" s="7">
        <v>39393</v>
      </c>
      <c r="B4499">
        <v>23.15</v>
      </c>
      <c r="C4499">
        <v>26.85</v>
      </c>
      <c r="D4499">
        <v>22.75</v>
      </c>
      <c r="E4499">
        <v>26.49</v>
      </c>
    </row>
    <row r="4500" spans="1:5" x14ac:dyDescent="0.25">
      <c r="A4500" s="7">
        <v>39394</v>
      </c>
      <c r="B4500">
        <v>26.45</v>
      </c>
      <c r="C4500">
        <v>29.15</v>
      </c>
      <c r="D4500">
        <v>25.32</v>
      </c>
      <c r="E4500">
        <v>26.16</v>
      </c>
    </row>
    <row r="4501" spans="1:5" x14ac:dyDescent="0.25">
      <c r="A4501" s="7">
        <v>39395</v>
      </c>
      <c r="B4501">
        <v>27.96</v>
      </c>
      <c r="C4501">
        <v>28.84</v>
      </c>
      <c r="D4501">
        <v>26.21</v>
      </c>
      <c r="E4501">
        <v>28.5</v>
      </c>
    </row>
    <row r="4502" spans="1:5" x14ac:dyDescent="0.25">
      <c r="A4502" s="7">
        <v>39398</v>
      </c>
      <c r="B4502">
        <v>30.57</v>
      </c>
      <c r="C4502">
        <v>31.09</v>
      </c>
      <c r="D4502">
        <v>24.47</v>
      </c>
      <c r="E4502">
        <v>31.09</v>
      </c>
    </row>
    <row r="4503" spans="1:5" x14ac:dyDescent="0.25">
      <c r="A4503" s="7">
        <v>39399</v>
      </c>
      <c r="B4503">
        <v>27.47</v>
      </c>
      <c r="C4503">
        <v>27.5</v>
      </c>
      <c r="D4503">
        <v>23.82</v>
      </c>
      <c r="E4503">
        <v>24.1</v>
      </c>
    </row>
    <row r="4504" spans="1:5" x14ac:dyDescent="0.25">
      <c r="A4504" s="7">
        <v>39400</v>
      </c>
      <c r="B4504">
        <v>23.35</v>
      </c>
      <c r="C4504">
        <v>27.03</v>
      </c>
      <c r="D4504">
        <v>23.07</v>
      </c>
      <c r="E4504">
        <v>25.94</v>
      </c>
    </row>
    <row r="4505" spans="1:5" x14ac:dyDescent="0.25">
      <c r="A4505" s="7">
        <v>39401</v>
      </c>
      <c r="B4505">
        <v>26.96</v>
      </c>
      <c r="C4505">
        <v>29.31</v>
      </c>
      <c r="D4505">
        <v>25.98</v>
      </c>
      <c r="E4505">
        <v>28.06</v>
      </c>
    </row>
    <row r="4506" spans="1:5" x14ac:dyDescent="0.25">
      <c r="A4506" s="7">
        <v>39402</v>
      </c>
      <c r="B4506">
        <v>27.04</v>
      </c>
      <c r="C4506">
        <v>28.12</v>
      </c>
      <c r="D4506">
        <v>25.12</v>
      </c>
      <c r="E4506">
        <v>25.49</v>
      </c>
    </row>
    <row r="4507" spans="1:5" x14ac:dyDescent="0.25">
      <c r="A4507" s="7">
        <v>39405</v>
      </c>
      <c r="B4507">
        <v>26.74</v>
      </c>
      <c r="C4507">
        <v>27.18</v>
      </c>
      <c r="D4507">
        <v>25.74</v>
      </c>
      <c r="E4507">
        <v>26.01</v>
      </c>
    </row>
    <row r="4508" spans="1:5" x14ac:dyDescent="0.25">
      <c r="A4508" s="7">
        <v>39406</v>
      </c>
      <c r="B4508">
        <v>26.12</v>
      </c>
      <c r="C4508">
        <v>27.35</v>
      </c>
      <c r="D4508">
        <v>23.62</v>
      </c>
      <c r="E4508">
        <v>24.88</v>
      </c>
    </row>
    <row r="4509" spans="1:5" x14ac:dyDescent="0.25">
      <c r="A4509" s="7">
        <v>39407</v>
      </c>
      <c r="B4509">
        <v>26.3</v>
      </c>
      <c r="C4509">
        <v>27.77</v>
      </c>
      <c r="D4509">
        <v>24.55</v>
      </c>
      <c r="E4509">
        <v>26.84</v>
      </c>
    </row>
    <row r="4510" spans="1:5" x14ac:dyDescent="0.25">
      <c r="A4510" s="7">
        <v>39409</v>
      </c>
      <c r="B4510">
        <v>26.42</v>
      </c>
      <c r="C4510">
        <v>26.42</v>
      </c>
      <c r="D4510">
        <v>25.35</v>
      </c>
      <c r="E4510">
        <v>25.61</v>
      </c>
    </row>
    <row r="4511" spans="1:5" x14ac:dyDescent="0.25">
      <c r="A4511" s="7">
        <v>39412</v>
      </c>
      <c r="B4511">
        <v>26.46</v>
      </c>
      <c r="C4511">
        <v>28.95</v>
      </c>
      <c r="D4511">
        <v>25.84</v>
      </c>
      <c r="E4511">
        <v>28.91</v>
      </c>
    </row>
    <row r="4512" spans="1:5" x14ac:dyDescent="0.25">
      <c r="A4512" s="7">
        <v>39413</v>
      </c>
      <c r="B4512">
        <v>28.14</v>
      </c>
      <c r="C4512">
        <v>28.24</v>
      </c>
      <c r="D4512">
        <v>26.23</v>
      </c>
      <c r="E4512">
        <v>26.28</v>
      </c>
    </row>
    <row r="4513" spans="1:5" x14ac:dyDescent="0.25">
      <c r="A4513" s="7">
        <v>39414</v>
      </c>
      <c r="B4513">
        <v>25.14</v>
      </c>
      <c r="C4513">
        <v>25.14</v>
      </c>
      <c r="D4513">
        <v>23.55</v>
      </c>
      <c r="E4513">
        <v>24.11</v>
      </c>
    </row>
    <row r="4514" spans="1:5" x14ac:dyDescent="0.25">
      <c r="A4514" s="7">
        <v>39415</v>
      </c>
      <c r="B4514">
        <v>24.59</v>
      </c>
      <c r="C4514">
        <v>24.61</v>
      </c>
      <c r="D4514">
        <v>23.35</v>
      </c>
      <c r="E4514">
        <v>23.97</v>
      </c>
    </row>
    <row r="4515" spans="1:5" x14ac:dyDescent="0.25">
      <c r="A4515" s="7">
        <v>39416</v>
      </c>
      <c r="B4515">
        <v>22.67</v>
      </c>
      <c r="C4515">
        <v>23.39</v>
      </c>
      <c r="D4515">
        <v>22</v>
      </c>
      <c r="E4515">
        <v>22.87</v>
      </c>
    </row>
    <row r="4516" spans="1:5" x14ac:dyDescent="0.25">
      <c r="A4516" s="7">
        <v>39419</v>
      </c>
      <c r="B4516">
        <v>23.59</v>
      </c>
      <c r="C4516">
        <v>24.49</v>
      </c>
      <c r="D4516">
        <v>23.4</v>
      </c>
      <c r="E4516">
        <v>23.61</v>
      </c>
    </row>
    <row r="4517" spans="1:5" x14ac:dyDescent="0.25">
      <c r="A4517" s="7">
        <v>39420</v>
      </c>
      <c r="B4517">
        <v>24.3</v>
      </c>
      <c r="C4517">
        <v>24.59</v>
      </c>
      <c r="D4517">
        <v>23.32</v>
      </c>
      <c r="E4517">
        <v>23.79</v>
      </c>
    </row>
    <row r="4518" spans="1:5" x14ac:dyDescent="0.25">
      <c r="A4518" s="7">
        <v>39421</v>
      </c>
      <c r="B4518">
        <v>22.72</v>
      </c>
      <c r="C4518">
        <v>23.03</v>
      </c>
      <c r="D4518">
        <v>21.87</v>
      </c>
      <c r="E4518">
        <v>22.53</v>
      </c>
    </row>
    <row r="4519" spans="1:5" x14ac:dyDescent="0.25">
      <c r="A4519" s="7">
        <v>39422</v>
      </c>
      <c r="B4519">
        <v>22.68</v>
      </c>
      <c r="C4519">
        <v>22.75</v>
      </c>
      <c r="D4519">
        <v>20.87</v>
      </c>
      <c r="E4519">
        <v>20.96</v>
      </c>
    </row>
    <row r="4520" spans="1:5" x14ac:dyDescent="0.25">
      <c r="A4520" s="7">
        <v>39423</v>
      </c>
      <c r="B4520">
        <v>20.69</v>
      </c>
      <c r="C4520">
        <v>21.01</v>
      </c>
      <c r="D4520">
        <v>20.29</v>
      </c>
      <c r="E4520">
        <v>20.85</v>
      </c>
    </row>
    <row r="4521" spans="1:5" x14ac:dyDescent="0.25">
      <c r="A4521" s="7">
        <v>39426</v>
      </c>
      <c r="B4521">
        <v>21.16</v>
      </c>
      <c r="C4521">
        <v>21.46</v>
      </c>
      <c r="D4521">
        <v>20.36</v>
      </c>
      <c r="E4521">
        <v>20.74</v>
      </c>
    </row>
    <row r="4522" spans="1:5" x14ac:dyDescent="0.25">
      <c r="A4522" s="7">
        <v>39427</v>
      </c>
      <c r="B4522">
        <v>20.69</v>
      </c>
      <c r="C4522">
        <v>23.7</v>
      </c>
      <c r="D4522">
        <v>19.77</v>
      </c>
      <c r="E4522">
        <v>23.59</v>
      </c>
    </row>
    <row r="4523" spans="1:5" x14ac:dyDescent="0.25">
      <c r="A4523" s="7">
        <v>39428</v>
      </c>
      <c r="B4523">
        <v>20.82</v>
      </c>
      <c r="C4523">
        <v>24.22</v>
      </c>
      <c r="D4523">
        <v>20.49</v>
      </c>
      <c r="E4523">
        <v>22.47</v>
      </c>
    </row>
    <row r="4524" spans="1:5" x14ac:dyDescent="0.25">
      <c r="A4524" s="7">
        <v>39429</v>
      </c>
      <c r="B4524">
        <v>23.53</v>
      </c>
      <c r="C4524">
        <v>24.04</v>
      </c>
      <c r="D4524">
        <v>22.41</v>
      </c>
      <c r="E4524">
        <v>22.56</v>
      </c>
    </row>
    <row r="4525" spans="1:5" x14ac:dyDescent="0.25">
      <c r="A4525" s="7">
        <v>39430</v>
      </c>
      <c r="B4525">
        <v>23.53</v>
      </c>
      <c r="C4525">
        <v>23.53</v>
      </c>
      <c r="D4525">
        <v>22.26</v>
      </c>
      <c r="E4525">
        <v>23.27</v>
      </c>
    </row>
    <row r="4526" spans="1:5" x14ac:dyDescent="0.25">
      <c r="A4526" s="7">
        <v>39433</v>
      </c>
      <c r="B4526">
        <v>24.13</v>
      </c>
      <c r="C4526">
        <v>24.86</v>
      </c>
      <c r="D4526">
        <v>23.42</v>
      </c>
      <c r="E4526">
        <v>24.52</v>
      </c>
    </row>
    <row r="4527" spans="1:5" x14ac:dyDescent="0.25">
      <c r="A4527" s="7">
        <v>39434</v>
      </c>
      <c r="B4527">
        <v>23.7</v>
      </c>
      <c r="C4527">
        <v>24.6</v>
      </c>
      <c r="D4527">
        <v>22.41</v>
      </c>
      <c r="E4527">
        <v>22.64</v>
      </c>
    </row>
    <row r="4528" spans="1:5" x14ac:dyDescent="0.25">
      <c r="A4528" s="7">
        <v>39435</v>
      </c>
      <c r="B4528">
        <v>22.62</v>
      </c>
      <c r="C4528">
        <v>22.68</v>
      </c>
      <c r="D4528">
        <v>21.3</v>
      </c>
      <c r="E4528">
        <v>21.68</v>
      </c>
    </row>
    <row r="4529" spans="1:5" x14ac:dyDescent="0.25">
      <c r="A4529" s="7">
        <v>39436</v>
      </c>
      <c r="B4529">
        <v>21.02</v>
      </c>
      <c r="C4529">
        <v>21.67</v>
      </c>
      <c r="D4529">
        <v>20.58</v>
      </c>
      <c r="E4529">
        <v>20.58</v>
      </c>
    </row>
    <row r="4530" spans="1:5" x14ac:dyDescent="0.25">
      <c r="A4530" s="7">
        <v>39437</v>
      </c>
      <c r="B4530">
        <v>19.82</v>
      </c>
      <c r="C4530">
        <v>19.82</v>
      </c>
      <c r="D4530">
        <v>18.28</v>
      </c>
      <c r="E4530">
        <v>18.47</v>
      </c>
    </row>
    <row r="4531" spans="1:5" x14ac:dyDescent="0.25">
      <c r="A4531" s="7">
        <v>39440</v>
      </c>
      <c r="B4531">
        <v>19.079999999999998</v>
      </c>
      <c r="C4531">
        <v>19.420000000000002</v>
      </c>
      <c r="D4531">
        <v>18.48</v>
      </c>
      <c r="E4531">
        <v>18.600000000000001</v>
      </c>
    </row>
    <row r="4532" spans="1:5" x14ac:dyDescent="0.25">
      <c r="A4532" s="7">
        <v>39442</v>
      </c>
      <c r="B4532">
        <v>19.37</v>
      </c>
      <c r="C4532">
        <v>19.47</v>
      </c>
      <c r="D4532">
        <v>18.600000000000001</v>
      </c>
      <c r="E4532">
        <v>18.66</v>
      </c>
    </row>
    <row r="4533" spans="1:5" x14ac:dyDescent="0.25">
      <c r="A4533" s="7">
        <v>39443</v>
      </c>
      <c r="B4533">
        <v>19.149999999999999</v>
      </c>
      <c r="C4533">
        <v>20.51</v>
      </c>
      <c r="D4533">
        <v>19.149999999999999</v>
      </c>
      <c r="E4533">
        <v>20.260000000000002</v>
      </c>
    </row>
    <row r="4534" spans="1:5" x14ac:dyDescent="0.25">
      <c r="A4534" s="7">
        <v>39444</v>
      </c>
      <c r="B4534">
        <v>19.59</v>
      </c>
      <c r="C4534">
        <v>21.05</v>
      </c>
      <c r="D4534">
        <v>19.440000000000001</v>
      </c>
      <c r="E4534">
        <v>20.74</v>
      </c>
    </row>
    <row r="4535" spans="1:5" x14ac:dyDescent="0.25">
      <c r="A4535" s="7">
        <v>39447</v>
      </c>
      <c r="B4535">
        <v>21.87</v>
      </c>
      <c r="C4535">
        <v>22.75</v>
      </c>
      <c r="D4535">
        <v>21.79</v>
      </c>
      <c r="E4535">
        <v>22.5</v>
      </c>
    </row>
    <row r="4536" spans="1:5" x14ac:dyDescent="0.25">
      <c r="A4536" s="7">
        <v>39449</v>
      </c>
      <c r="B4536">
        <v>22.58</v>
      </c>
      <c r="C4536">
        <v>24.05</v>
      </c>
      <c r="D4536">
        <v>22.4</v>
      </c>
      <c r="E4536">
        <v>23.17</v>
      </c>
    </row>
    <row r="4537" spans="1:5" x14ac:dyDescent="0.25">
      <c r="A4537" s="7">
        <v>39450</v>
      </c>
      <c r="B4537">
        <v>23.11</v>
      </c>
      <c r="C4537">
        <v>23.27</v>
      </c>
      <c r="D4537">
        <v>22.11</v>
      </c>
      <c r="E4537">
        <v>22.49</v>
      </c>
    </row>
    <row r="4538" spans="1:5" x14ac:dyDescent="0.25">
      <c r="A4538" s="7">
        <v>39451</v>
      </c>
      <c r="B4538">
        <v>23.5</v>
      </c>
      <c r="C4538">
        <v>24.3</v>
      </c>
      <c r="D4538">
        <v>23.25</v>
      </c>
      <c r="E4538">
        <v>23.94</v>
      </c>
    </row>
    <row r="4539" spans="1:5" x14ac:dyDescent="0.25">
      <c r="A4539" s="7">
        <v>39454</v>
      </c>
      <c r="B4539">
        <v>24.62</v>
      </c>
      <c r="C4539">
        <v>24.88</v>
      </c>
      <c r="D4539">
        <v>23.3</v>
      </c>
      <c r="E4539">
        <v>23.79</v>
      </c>
    </row>
    <row r="4540" spans="1:5" x14ac:dyDescent="0.25">
      <c r="A4540" s="7">
        <v>39455</v>
      </c>
      <c r="B4540">
        <v>23.27</v>
      </c>
      <c r="C4540">
        <v>25.6</v>
      </c>
      <c r="D4540">
        <v>22.63</v>
      </c>
      <c r="E4540">
        <v>25.43</v>
      </c>
    </row>
    <row r="4541" spans="1:5" x14ac:dyDescent="0.25">
      <c r="A4541" s="7">
        <v>39456</v>
      </c>
      <c r="B4541">
        <v>25.61</v>
      </c>
      <c r="C4541">
        <v>25.95</v>
      </c>
      <c r="D4541">
        <v>23.9</v>
      </c>
      <c r="E4541">
        <v>24.12</v>
      </c>
    </row>
    <row r="4542" spans="1:5" x14ac:dyDescent="0.25">
      <c r="A4542" s="7">
        <v>39457</v>
      </c>
      <c r="B4542">
        <v>24.56</v>
      </c>
      <c r="C4542">
        <v>24.61</v>
      </c>
      <c r="D4542">
        <v>22.62</v>
      </c>
      <c r="E4542">
        <v>23.45</v>
      </c>
    </row>
    <row r="4543" spans="1:5" x14ac:dyDescent="0.25">
      <c r="A4543" s="7">
        <v>39458</v>
      </c>
      <c r="B4543">
        <v>24.04</v>
      </c>
      <c r="C4543">
        <v>24.41</v>
      </c>
      <c r="D4543">
        <v>23.22</v>
      </c>
      <c r="E4543">
        <v>23.68</v>
      </c>
    </row>
    <row r="4544" spans="1:5" x14ac:dyDescent="0.25">
      <c r="A4544" s="7">
        <v>39461</v>
      </c>
      <c r="B4544">
        <v>23.76</v>
      </c>
      <c r="C4544">
        <v>23.93</v>
      </c>
      <c r="D4544">
        <v>22.65</v>
      </c>
      <c r="E4544">
        <v>22.9</v>
      </c>
    </row>
    <row r="4545" spans="1:5" x14ac:dyDescent="0.25">
      <c r="A4545" s="7">
        <v>39462</v>
      </c>
      <c r="B4545">
        <v>24.1</v>
      </c>
      <c r="C4545">
        <v>24.59</v>
      </c>
      <c r="D4545">
        <v>22.97</v>
      </c>
      <c r="E4545">
        <v>23.34</v>
      </c>
    </row>
    <row r="4546" spans="1:5" x14ac:dyDescent="0.25">
      <c r="A4546" s="7">
        <v>39463</v>
      </c>
      <c r="B4546">
        <v>23.9</v>
      </c>
      <c r="C4546">
        <v>24.38</v>
      </c>
      <c r="D4546">
        <v>22.85</v>
      </c>
      <c r="E4546">
        <v>24.38</v>
      </c>
    </row>
    <row r="4547" spans="1:5" x14ac:dyDescent="0.25">
      <c r="A4547" s="7">
        <v>39464</v>
      </c>
      <c r="B4547">
        <v>24.11</v>
      </c>
      <c r="C4547">
        <v>28.51</v>
      </c>
      <c r="D4547">
        <v>23.87</v>
      </c>
      <c r="E4547">
        <v>28.46</v>
      </c>
    </row>
    <row r="4548" spans="1:5" x14ac:dyDescent="0.25">
      <c r="A4548" s="7">
        <v>39465</v>
      </c>
      <c r="B4548">
        <v>27.55</v>
      </c>
      <c r="C4548">
        <v>29.3</v>
      </c>
      <c r="D4548">
        <v>26.27</v>
      </c>
      <c r="E4548">
        <v>27.18</v>
      </c>
    </row>
    <row r="4549" spans="1:5" x14ac:dyDescent="0.25">
      <c r="A4549" s="7">
        <v>39469</v>
      </c>
      <c r="B4549">
        <v>35.119999999999997</v>
      </c>
      <c r="C4549">
        <v>37.57</v>
      </c>
      <c r="D4549">
        <v>29.71</v>
      </c>
      <c r="E4549">
        <v>31.01</v>
      </c>
    </row>
    <row r="4550" spans="1:5" x14ac:dyDescent="0.25">
      <c r="A4550" s="7">
        <v>39470</v>
      </c>
      <c r="B4550">
        <v>33.840000000000003</v>
      </c>
      <c r="C4550">
        <v>34.42</v>
      </c>
      <c r="D4550">
        <v>28.47</v>
      </c>
      <c r="E4550">
        <v>29.02</v>
      </c>
    </row>
    <row r="4551" spans="1:5" x14ac:dyDescent="0.25">
      <c r="A4551" s="7">
        <v>39471</v>
      </c>
      <c r="B4551">
        <v>28.07</v>
      </c>
      <c r="C4551">
        <v>28.48</v>
      </c>
      <c r="D4551">
        <v>27.03</v>
      </c>
      <c r="E4551">
        <v>27.78</v>
      </c>
    </row>
    <row r="4552" spans="1:5" x14ac:dyDescent="0.25">
      <c r="A4552" s="7">
        <v>39472</v>
      </c>
      <c r="B4552">
        <v>26.19</v>
      </c>
      <c r="C4552">
        <v>29.76</v>
      </c>
      <c r="D4552">
        <v>25.93</v>
      </c>
      <c r="E4552">
        <v>29.08</v>
      </c>
    </row>
    <row r="4553" spans="1:5" x14ac:dyDescent="0.25">
      <c r="A4553" s="7">
        <v>39475</v>
      </c>
      <c r="B4553">
        <v>29.67</v>
      </c>
      <c r="C4553">
        <v>30.26</v>
      </c>
      <c r="D4553">
        <v>27.57</v>
      </c>
      <c r="E4553">
        <v>27.78</v>
      </c>
    </row>
    <row r="4554" spans="1:5" x14ac:dyDescent="0.25">
      <c r="A4554" s="7">
        <v>39476</v>
      </c>
      <c r="B4554">
        <v>26.61</v>
      </c>
      <c r="C4554">
        <v>27.96</v>
      </c>
      <c r="D4554">
        <v>26.55</v>
      </c>
      <c r="E4554">
        <v>27.32</v>
      </c>
    </row>
    <row r="4555" spans="1:5" x14ac:dyDescent="0.25">
      <c r="A4555" s="7">
        <v>39477</v>
      </c>
      <c r="B4555">
        <v>27.53</v>
      </c>
      <c r="C4555">
        <v>28.34</v>
      </c>
      <c r="D4555">
        <v>24.74</v>
      </c>
      <c r="E4555">
        <v>27.62</v>
      </c>
    </row>
    <row r="4556" spans="1:5" x14ac:dyDescent="0.25">
      <c r="A4556" s="7">
        <v>39478</v>
      </c>
      <c r="B4556">
        <v>28.78</v>
      </c>
      <c r="C4556">
        <v>28.81</v>
      </c>
      <c r="D4556">
        <v>25.45</v>
      </c>
      <c r="E4556">
        <v>26.2</v>
      </c>
    </row>
    <row r="4557" spans="1:5" x14ac:dyDescent="0.25">
      <c r="A4557" s="7">
        <v>39479</v>
      </c>
      <c r="B4557">
        <v>25.66</v>
      </c>
      <c r="C4557">
        <v>25.75</v>
      </c>
      <c r="D4557">
        <v>24.02</v>
      </c>
      <c r="E4557">
        <v>24.02</v>
      </c>
    </row>
    <row r="4558" spans="1:5" x14ac:dyDescent="0.25">
      <c r="A4558" s="7">
        <v>39482</v>
      </c>
      <c r="B4558">
        <v>25.09</v>
      </c>
      <c r="C4558">
        <v>26.03</v>
      </c>
      <c r="D4558">
        <v>24.85</v>
      </c>
      <c r="E4558">
        <v>25.99</v>
      </c>
    </row>
    <row r="4559" spans="1:5" x14ac:dyDescent="0.25">
      <c r="A4559" s="7">
        <v>39483</v>
      </c>
      <c r="B4559">
        <v>27.2</v>
      </c>
      <c r="C4559">
        <v>28.49</v>
      </c>
      <c r="D4559">
        <v>27.2</v>
      </c>
      <c r="E4559">
        <v>28.24</v>
      </c>
    </row>
    <row r="4560" spans="1:5" x14ac:dyDescent="0.25">
      <c r="A4560" s="7">
        <v>39484</v>
      </c>
      <c r="B4560">
        <v>27.75</v>
      </c>
      <c r="C4560">
        <v>29.31</v>
      </c>
      <c r="D4560">
        <v>27.04</v>
      </c>
      <c r="E4560">
        <v>28.97</v>
      </c>
    </row>
    <row r="4561" spans="1:5" x14ac:dyDescent="0.25">
      <c r="A4561" s="7">
        <v>39485</v>
      </c>
      <c r="B4561">
        <v>29.51</v>
      </c>
      <c r="C4561">
        <v>29.7</v>
      </c>
      <c r="D4561">
        <v>26.78</v>
      </c>
      <c r="E4561">
        <v>27.66</v>
      </c>
    </row>
    <row r="4562" spans="1:5" x14ac:dyDescent="0.25">
      <c r="A4562" s="7">
        <v>39486</v>
      </c>
      <c r="B4562">
        <v>27.98</v>
      </c>
      <c r="C4562">
        <v>28.89</v>
      </c>
      <c r="D4562">
        <v>27.22</v>
      </c>
      <c r="E4562">
        <v>28.01</v>
      </c>
    </row>
    <row r="4563" spans="1:5" x14ac:dyDescent="0.25">
      <c r="A4563" s="7">
        <v>39489</v>
      </c>
      <c r="B4563">
        <v>29.14</v>
      </c>
      <c r="C4563">
        <v>29.57</v>
      </c>
      <c r="D4563">
        <v>27.32</v>
      </c>
      <c r="E4563">
        <v>27.6</v>
      </c>
    </row>
    <row r="4564" spans="1:5" x14ac:dyDescent="0.25">
      <c r="A4564" s="7">
        <v>39490</v>
      </c>
      <c r="B4564">
        <v>26.56</v>
      </c>
      <c r="C4564">
        <v>27.17</v>
      </c>
      <c r="D4564">
        <v>25.25</v>
      </c>
      <c r="E4564">
        <v>26.33</v>
      </c>
    </row>
    <row r="4565" spans="1:5" x14ac:dyDescent="0.25">
      <c r="A4565" s="7">
        <v>39491</v>
      </c>
      <c r="B4565">
        <v>25.67</v>
      </c>
      <c r="C4565">
        <v>26.06</v>
      </c>
      <c r="D4565">
        <v>24.57</v>
      </c>
      <c r="E4565">
        <v>24.88</v>
      </c>
    </row>
    <row r="4566" spans="1:5" x14ac:dyDescent="0.25">
      <c r="A4566" s="7">
        <v>39492</v>
      </c>
      <c r="B4566">
        <v>24.64</v>
      </c>
      <c r="C4566">
        <v>25.64</v>
      </c>
      <c r="D4566">
        <v>23.98</v>
      </c>
      <c r="E4566">
        <v>25.54</v>
      </c>
    </row>
    <row r="4567" spans="1:5" x14ac:dyDescent="0.25">
      <c r="A4567" s="7">
        <v>39493</v>
      </c>
      <c r="B4567">
        <v>25.58</v>
      </c>
      <c r="C4567">
        <v>25.67</v>
      </c>
      <c r="D4567">
        <v>24.45</v>
      </c>
      <c r="E4567">
        <v>25.02</v>
      </c>
    </row>
    <row r="4568" spans="1:5" x14ac:dyDescent="0.25">
      <c r="A4568" s="7">
        <v>39497</v>
      </c>
      <c r="B4568">
        <v>25.39</v>
      </c>
      <c r="C4568">
        <v>26.59</v>
      </c>
      <c r="D4568">
        <v>24.73</v>
      </c>
      <c r="E4568">
        <v>25.59</v>
      </c>
    </row>
    <row r="4569" spans="1:5" x14ac:dyDescent="0.25">
      <c r="A4569" s="7">
        <v>39498</v>
      </c>
      <c r="B4569">
        <v>25.6</v>
      </c>
      <c r="C4569">
        <v>26.95</v>
      </c>
      <c r="D4569">
        <v>24.21</v>
      </c>
      <c r="E4569">
        <v>24.4</v>
      </c>
    </row>
    <row r="4570" spans="1:5" x14ac:dyDescent="0.25">
      <c r="A4570" s="7">
        <v>39499</v>
      </c>
      <c r="B4570">
        <v>24.42</v>
      </c>
      <c r="C4570">
        <v>25.45</v>
      </c>
      <c r="D4570">
        <v>23.74</v>
      </c>
      <c r="E4570">
        <v>25.12</v>
      </c>
    </row>
    <row r="4571" spans="1:5" x14ac:dyDescent="0.25">
      <c r="A4571" s="7">
        <v>39500</v>
      </c>
      <c r="B4571">
        <v>24.99</v>
      </c>
      <c r="C4571">
        <v>25.93</v>
      </c>
      <c r="D4571">
        <v>23.62</v>
      </c>
      <c r="E4571">
        <v>24.06</v>
      </c>
    </row>
    <row r="4572" spans="1:5" x14ac:dyDescent="0.25">
      <c r="A4572" s="7">
        <v>39503</v>
      </c>
      <c r="B4572">
        <v>24.06</v>
      </c>
      <c r="C4572">
        <v>25.07</v>
      </c>
      <c r="D4572">
        <v>22.69</v>
      </c>
      <c r="E4572">
        <v>23.03</v>
      </c>
    </row>
    <row r="4573" spans="1:5" x14ac:dyDescent="0.25">
      <c r="A4573" s="7">
        <v>39504</v>
      </c>
      <c r="B4573">
        <v>23.44</v>
      </c>
      <c r="C4573">
        <v>23.45</v>
      </c>
      <c r="D4573">
        <v>21.64</v>
      </c>
      <c r="E4573">
        <v>21.9</v>
      </c>
    </row>
    <row r="4574" spans="1:5" x14ac:dyDescent="0.25">
      <c r="A4574" s="7">
        <v>39505</v>
      </c>
      <c r="B4574">
        <v>21.9</v>
      </c>
      <c r="C4574">
        <v>23.01</v>
      </c>
      <c r="D4574">
        <v>21.83</v>
      </c>
      <c r="E4574">
        <v>22.69</v>
      </c>
    </row>
    <row r="4575" spans="1:5" x14ac:dyDescent="0.25">
      <c r="A4575" s="7">
        <v>39506</v>
      </c>
      <c r="B4575">
        <v>22.69</v>
      </c>
      <c r="C4575">
        <v>23.79</v>
      </c>
      <c r="D4575">
        <v>22.69</v>
      </c>
      <c r="E4575">
        <v>23.53</v>
      </c>
    </row>
    <row r="4576" spans="1:5" x14ac:dyDescent="0.25">
      <c r="A4576" s="7">
        <v>39507</v>
      </c>
      <c r="B4576">
        <v>23.54</v>
      </c>
      <c r="C4576">
        <v>26.91</v>
      </c>
      <c r="D4576">
        <v>23.54</v>
      </c>
      <c r="E4576">
        <v>26.54</v>
      </c>
    </row>
    <row r="4577" spans="1:5" x14ac:dyDescent="0.25">
      <c r="A4577" s="7">
        <v>39510</v>
      </c>
      <c r="B4577">
        <v>27.54</v>
      </c>
      <c r="C4577">
        <v>28.13</v>
      </c>
      <c r="D4577">
        <v>26.27</v>
      </c>
      <c r="E4577">
        <v>26.28</v>
      </c>
    </row>
    <row r="4578" spans="1:5" x14ac:dyDescent="0.25">
      <c r="A4578" s="7">
        <v>39511</v>
      </c>
      <c r="B4578">
        <v>27.19</v>
      </c>
      <c r="C4578">
        <v>27.42</v>
      </c>
      <c r="D4578">
        <v>25.51</v>
      </c>
      <c r="E4578">
        <v>25.52</v>
      </c>
    </row>
    <row r="4579" spans="1:5" x14ac:dyDescent="0.25">
      <c r="A4579" s="7">
        <v>39512</v>
      </c>
      <c r="B4579">
        <v>25.52</v>
      </c>
      <c r="C4579">
        <v>25.77</v>
      </c>
      <c r="D4579">
        <v>23.3</v>
      </c>
      <c r="E4579">
        <v>24.6</v>
      </c>
    </row>
    <row r="4580" spans="1:5" x14ac:dyDescent="0.25">
      <c r="A4580" s="7">
        <v>39513</v>
      </c>
      <c r="B4580">
        <v>25.45</v>
      </c>
      <c r="C4580">
        <v>27.9</v>
      </c>
      <c r="D4580">
        <v>25.04</v>
      </c>
      <c r="E4580">
        <v>27.55</v>
      </c>
    </row>
    <row r="4581" spans="1:5" x14ac:dyDescent="0.25">
      <c r="A4581" s="7">
        <v>39514</v>
      </c>
      <c r="B4581">
        <v>28.52</v>
      </c>
      <c r="C4581">
        <v>29.29</v>
      </c>
      <c r="D4581">
        <v>26.48</v>
      </c>
      <c r="E4581">
        <v>27.49</v>
      </c>
    </row>
    <row r="4582" spans="1:5" x14ac:dyDescent="0.25">
      <c r="A4582" s="7">
        <v>39517</v>
      </c>
      <c r="B4582">
        <v>28.13</v>
      </c>
      <c r="C4582">
        <v>29.73</v>
      </c>
      <c r="D4582">
        <v>27.92</v>
      </c>
      <c r="E4582">
        <v>29.38</v>
      </c>
    </row>
    <row r="4583" spans="1:5" x14ac:dyDescent="0.25">
      <c r="A4583" s="7">
        <v>39518</v>
      </c>
      <c r="B4583">
        <v>27.25</v>
      </c>
      <c r="C4583">
        <v>28.64</v>
      </c>
      <c r="D4583">
        <v>26.35</v>
      </c>
      <c r="E4583">
        <v>26.36</v>
      </c>
    </row>
    <row r="4584" spans="1:5" x14ac:dyDescent="0.25">
      <c r="A4584" s="7">
        <v>39519</v>
      </c>
      <c r="B4584">
        <v>26.39</v>
      </c>
      <c r="C4584">
        <v>27.25</v>
      </c>
      <c r="D4584">
        <v>24.9</v>
      </c>
      <c r="E4584">
        <v>27.22</v>
      </c>
    </row>
    <row r="4585" spans="1:5" x14ac:dyDescent="0.25">
      <c r="A4585" s="7">
        <v>39520</v>
      </c>
      <c r="B4585">
        <v>27.22</v>
      </c>
      <c r="C4585">
        <v>29.62</v>
      </c>
      <c r="D4585">
        <v>25.65</v>
      </c>
      <c r="E4585">
        <v>27.29</v>
      </c>
    </row>
    <row r="4586" spans="1:5" x14ac:dyDescent="0.25">
      <c r="A4586" s="7">
        <v>39521</v>
      </c>
      <c r="B4586">
        <v>27.31</v>
      </c>
      <c r="C4586">
        <v>32.89</v>
      </c>
      <c r="D4586">
        <v>26.02</v>
      </c>
      <c r="E4586">
        <v>31.16</v>
      </c>
    </row>
    <row r="4587" spans="1:5" x14ac:dyDescent="0.25">
      <c r="A4587" s="7">
        <v>39524</v>
      </c>
      <c r="B4587">
        <v>35.14</v>
      </c>
      <c r="C4587">
        <v>35.6</v>
      </c>
      <c r="D4587">
        <v>31.1</v>
      </c>
      <c r="E4587">
        <v>32.24</v>
      </c>
    </row>
    <row r="4588" spans="1:5" x14ac:dyDescent="0.25">
      <c r="A4588" s="7">
        <v>39525</v>
      </c>
      <c r="B4588">
        <v>32.24</v>
      </c>
      <c r="C4588">
        <v>32.24</v>
      </c>
      <c r="D4588">
        <v>25.58</v>
      </c>
      <c r="E4588">
        <v>25.79</v>
      </c>
    </row>
    <row r="4589" spans="1:5" x14ac:dyDescent="0.25">
      <c r="A4589" s="7">
        <v>39526</v>
      </c>
      <c r="B4589">
        <v>25.78</v>
      </c>
      <c r="C4589">
        <v>29.95</v>
      </c>
      <c r="D4589">
        <v>25.16</v>
      </c>
      <c r="E4589">
        <v>29.84</v>
      </c>
    </row>
    <row r="4590" spans="1:5" x14ac:dyDescent="0.25">
      <c r="A4590" s="7">
        <v>39527</v>
      </c>
      <c r="B4590">
        <v>29.84</v>
      </c>
      <c r="C4590">
        <v>29.84</v>
      </c>
      <c r="D4590">
        <v>25.8</v>
      </c>
      <c r="E4590">
        <v>26.62</v>
      </c>
    </row>
    <row r="4591" spans="1:5" x14ac:dyDescent="0.25">
      <c r="A4591" s="7">
        <v>39531</v>
      </c>
      <c r="B4591">
        <v>26.64</v>
      </c>
      <c r="C4591">
        <v>27.04</v>
      </c>
      <c r="D4591">
        <v>24.75</v>
      </c>
      <c r="E4591">
        <v>25.73</v>
      </c>
    </row>
    <row r="4592" spans="1:5" x14ac:dyDescent="0.25">
      <c r="A4592" s="7">
        <v>39532</v>
      </c>
      <c r="B4592">
        <v>25.75</v>
      </c>
      <c r="C4592">
        <v>26.42</v>
      </c>
      <c r="D4592">
        <v>25.17</v>
      </c>
      <c r="E4592">
        <v>25.72</v>
      </c>
    </row>
    <row r="4593" spans="1:5" x14ac:dyDescent="0.25">
      <c r="A4593" s="7">
        <v>39533</v>
      </c>
      <c r="B4593">
        <v>25.75</v>
      </c>
      <c r="C4593">
        <v>26.85</v>
      </c>
      <c r="D4593">
        <v>25.51</v>
      </c>
      <c r="E4593">
        <v>26.08</v>
      </c>
    </row>
    <row r="4594" spans="1:5" x14ac:dyDescent="0.25">
      <c r="A4594" s="7">
        <v>39534</v>
      </c>
      <c r="B4594">
        <v>25.55</v>
      </c>
      <c r="C4594">
        <v>25.98</v>
      </c>
      <c r="D4594">
        <v>24.91</v>
      </c>
      <c r="E4594">
        <v>25.88</v>
      </c>
    </row>
    <row r="4595" spans="1:5" x14ac:dyDescent="0.25">
      <c r="A4595" s="7">
        <v>39535</v>
      </c>
      <c r="B4595">
        <v>25.81</v>
      </c>
      <c r="C4595">
        <v>25.96</v>
      </c>
      <c r="D4595">
        <v>25.04</v>
      </c>
      <c r="E4595">
        <v>25.71</v>
      </c>
    </row>
    <row r="4596" spans="1:5" x14ac:dyDescent="0.25">
      <c r="A4596" s="7">
        <v>39538</v>
      </c>
      <c r="B4596">
        <v>25.71</v>
      </c>
      <c r="C4596">
        <v>26.77</v>
      </c>
      <c r="D4596">
        <v>25.35</v>
      </c>
      <c r="E4596">
        <v>25.61</v>
      </c>
    </row>
    <row r="4597" spans="1:5" x14ac:dyDescent="0.25">
      <c r="A4597" s="7">
        <v>39539</v>
      </c>
      <c r="B4597">
        <v>25.61</v>
      </c>
      <c r="C4597">
        <v>25.61</v>
      </c>
      <c r="D4597">
        <v>22.52</v>
      </c>
      <c r="E4597">
        <v>22.68</v>
      </c>
    </row>
    <row r="4598" spans="1:5" x14ac:dyDescent="0.25">
      <c r="A4598" s="7">
        <v>39540</v>
      </c>
      <c r="B4598">
        <v>22.64</v>
      </c>
      <c r="C4598">
        <v>23.65</v>
      </c>
      <c r="D4598">
        <v>22.39</v>
      </c>
      <c r="E4598">
        <v>23.43</v>
      </c>
    </row>
    <row r="4599" spans="1:5" x14ac:dyDescent="0.25">
      <c r="A4599" s="7">
        <v>39541</v>
      </c>
      <c r="B4599">
        <v>23.84</v>
      </c>
      <c r="C4599">
        <v>24.15</v>
      </c>
      <c r="D4599">
        <v>23</v>
      </c>
      <c r="E4599">
        <v>23.21</v>
      </c>
    </row>
    <row r="4600" spans="1:5" x14ac:dyDescent="0.25">
      <c r="A4600" s="7">
        <v>39542</v>
      </c>
      <c r="B4600">
        <v>23</v>
      </c>
      <c r="C4600">
        <v>23.31</v>
      </c>
      <c r="D4600">
        <v>21.75</v>
      </c>
      <c r="E4600">
        <v>22.45</v>
      </c>
    </row>
    <row r="4601" spans="1:5" x14ac:dyDescent="0.25">
      <c r="A4601" s="7">
        <v>39545</v>
      </c>
      <c r="B4601">
        <v>22.45</v>
      </c>
      <c r="C4601">
        <v>22.73</v>
      </c>
      <c r="D4601">
        <v>21.21</v>
      </c>
      <c r="E4601">
        <v>22.42</v>
      </c>
    </row>
    <row r="4602" spans="1:5" x14ac:dyDescent="0.25">
      <c r="A4602" s="7">
        <v>39546</v>
      </c>
      <c r="B4602">
        <v>22.42</v>
      </c>
      <c r="C4602">
        <v>23.16</v>
      </c>
      <c r="D4602">
        <v>22.36</v>
      </c>
      <c r="E4602">
        <v>22.36</v>
      </c>
    </row>
    <row r="4603" spans="1:5" x14ac:dyDescent="0.25">
      <c r="A4603" s="7">
        <v>39547</v>
      </c>
      <c r="B4603">
        <v>22.36</v>
      </c>
      <c r="C4603">
        <v>23.57</v>
      </c>
      <c r="D4603">
        <v>22.36</v>
      </c>
      <c r="E4603">
        <v>22.81</v>
      </c>
    </row>
    <row r="4604" spans="1:5" x14ac:dyDescent="0.25">
      <c r="A4604" s="7">
        <v>39548</v>
      </c>
      <c r="B4604">
        <v>22.8</v>
      </c>
      <c r="C4604">
        <v>23.22</v>
      </c>
      <c r="D4604">
        <v>21.63</v>
      </c>
      <c r="E4604">
        <v>21.98</v>
      </c>
    </row>
    <row r="4605" spans="1:5" x14ac:dyDescent="0.25">
      <c r="A4605" s="7">
        <v>39549</v>
      </c>
      <c r="B4605">
        <v>23.03</v>
      </c>
      <c r="C4605">
        <v>23.59</v>
      </c>
      <c r="D4605">
        <v>22.65</v>
      </c>
      <c r="E4605">
        <v>23.46</v>
      </c>
    </row>
    <row r="4606" spans="1:5" x14ac:dyDescent="0.25">
      <c r="A4606" s="7">
        <v>39552</v>
      </c>
      <c r="B4606">
        <v>23.46</v>
      </c>
      <c r="C4606">
        <v>24.35</v>
      </c>
      <c r="D4606">
        <v>23.46</v>
      </c>
      <c r="E4606">
        <v>23.82</v>
      </c>
    </row>
    <row r="4607" spans="1:5" x14ac:dyDescent="0.25">
      <c r="A4607" s="7">
        <v>39553</v>
      </c>
      <c r="B4607">
        <v>23.84</v>
      </c>
      <c r="C4607">
        <v>23.99</v>
      </c>
      <c r="D4607">
        <v>22.72</v>
      </c>
      <c r="E4607">
        <v>22.78</v>
      </c>
    </row>
    <row r="4608" spans="1:5" x14ac:dyDescent="0.25">
      <c r="A4608" s="7">
        <v>39554</v>
      </c>
      <c r="B4608">
        <v>22.03</v>
      </c>
      <c r="C4608">
        <v>22.09</v>
      </c>
      <c r="D4608">
        <v>20.5</v>
      </c>
      <c r="E4608">
        <v>20.53</v>
      </c>
    </row>
    <row r="4609" spans="1:5" x14ac:dyDescent="0.25">
      <c r="A4609" s="7">
        <v>39555</v>
      </c>
      <c r="B4609">
        <v>21.13</v>
      </c>
      <c r="C4609">
        <v>21.54</v>
      </c>
      <c r="D4609">
        <v>20.350000000000001</v>
      </c>
      <c r="E4609">
        <v>20.37</v>
      </c>
    </row>
    <row r="4610" spans="1:5" x14ac:dyDescent="0.25">
      <c r="A4610" s="7">
        <v>39556</v>
      </c>
      <c r="B4610">
        <v>20.37</v>
      </c>
      <c r="C4610">
        <v>20.37</v>
      </c>
      <c r="D4610">
        <v>19.21</v>
      </c>
      <c r="E4610">
        <v>20.13</v>
      </c>
    </row>
    <row r="4611" spans="1:5" x14ac:dyDescent="0.25">
      <c r="A4611" s="7">
        <v>39559</v>
      </c>
      <c r="B4611">
        <v>20.149999999999999</v>
      </c>
      <c r="C4611">
        <v>21.12</v>
      </c>
      <c r="D4611">
        <v>20.149999999999999</v>
      </c>
      <c r="E4611">
        <v>20.5</v>
      </c>
    </row>
    <row r="4612" spans="1:5" x14ac:dyDescent="0.25">
      <c r="A4612" s="7">
        <v>39560</v>
      </c>
      <c r="B4612">
        <v>20.47</v>
      </c>
      <c r="C4612">
        <v>21.6</v>
      </c>
      <c r="D4612">
        <v>20.47</v>
      </c>
      <c r="E4612">
        <v>20.87</v>
      </c>
    </row>
    <row r="4613" spans="1:5" x14ac:dyDescent="0.25">
      <c r="A4613" s="7">
        <v>39561</v>
      </c>
      <c r="B4613">
        <v>20.63</v>
      </c>
      <c r="C4613">
        <v>20.95</v>
      </c>
      <c r="D4613">
        <v>19.88</v>
      </c>
      <c r="E4613">
        <v>20.260000000000002</v>
      </c>
    </row>
    <row r="4614" spans="1:5" x14ac:dyDescent="0.25">
      <c r="A4614" s="7">
        <v>39562</v>
      </c>
      <c r="B4614">
        <v>20.260000000000002</v>
      </c>
      <c r="C4614">
        <v>20.77</v>
      </c>
      <c r="D4614">
        <v>19.21</v>
      </c>
      <c r="E4614">
        <v>20.059999999999999</v>
      </c>
    </row>
    <row r="4615" spans="1:5" x14ac:dyDescent="0.25">
      <c r="A4615" s="7">
        <v>39563</v>
      </c>
      <c r="B4615">
        <v>19.600000000000001</v>
      </c>
      <c r="C4615">
        <v>20.36</v>
      </c>
      <c r="D4615">
        <v>19.28</v>
      </c>
      <c r="E4615">
        <v>19.59</v>
      </c>
    </row>
    <row r="4616" spans="1:5" x14ac:dyDescent="0.25">
      <c r="A4616" s="7">
        <v>39566</v>
      </c>
      <c r="B4616">
        <v>20.14</v>
      </c>
      <c r="C4616">
        <v>20.25</v>
      </c>
      <c r="D4616">
        <v>19.37</v>
      </c>
      <c r="E4616">
        <v>19.64</v>
      </c>
    </row>
    <row r="4617" spans="1:5" x14ac:dyDescent="0.25">
      <c r="A4617" s="7">
        <v>39567</v>
      </c>
      <c r="B4617">
        <v>19.86</v>
      </c>
      <c r="C4617">
        <v>20.54</v>
      </c>
      <c r="D4617">
        <v>19.63</v>
      </c>
      <c r="E4617">
        <v>20.239999999999998</v>
      </c>
    </row>
    <row r="4618" spans="1:5" x14ac:dyDescent="0.25">
      <c r="A4618" s="7">
        <v>39568</v>
      </c>
      <c r="B4618">
        <v>20.239999999999998</v>
      </c>
      <c r="C4618">
        <v>20.81</v>
      </c>
      <c r="D4618">
        <v>19.690000000000001</v>
      </c>
      <c r="E4618">
        <v>20.79</v>
      </c>
    </row>
    <row r="4619" spans="1:5" x14ac:dyDescent="0.25">
      <c r="A4619" s="7">
        <v>39569</v>
      </c>
      <c r="B4619">
        <v>20.78</v>
      </c>
      <c r="C4619">
        <v>20.83</v>
      </c>
      <c r="D4619">
        <v>18.87</v>
      </c>
      <c r="E4619">
        <v>18.88</v>
      </c>
    </row>
    <row r="4620" spans="1:5" x14ac:dyDescent="0.25">
      <c r="A4620" s="7">
        <v>39570</v>
      </c>
      <c r="B4620">
        <v>18.87</v>
      </c>
      <c r="C4620">
        <v>19.11</v>
      </c>
      <c r="D4620">
        <v>17.97</v>
      </c>
      <c r="E4620">
        <v>18.18</v>
      </c>
    </row>
    <row r="4621" spans="1:5" x14ac:dyDescent="0.25">
      <c r="A4621" s="7">
        <v>39573</v>
      </c>
      <c r="B4621">
        <v>18.68</v>
      </c>
      <c r="C4621">
        <v>19.29</v>
      </c>
      <c r="D4621">
        <v>18.68</v>
      </c>
      <c r="E4621">
        <v>18.899999999999999</v>
      </c>
    </row>
    <row r="4622" spans="1:5" x14ac:dyDescent="0.25">
      <c r="A4622" s="7">
        <v>39574</v>
      </c>
      <c r="B4622">
        <v>18.899999999999999</v>
      </c>
      <c r="C4622">
        <v>19.57</v>
      </c>
      <c r="D4622">
        <v>18.11</v>
      </c>
      <c r="E4622">
        <v>18.21</v>
      </c>
    </row>
    <row r="4623" spans="1:5" x14ac:dyDescent="0.25">
      <c r="A4623" s="7">
        <v>39575</v>
      </c>
      <c r="B4623">
        <v>18.48</v>
      </c>
      <c r="C4623">
        <v>19.98</v>
      </c>
      <c r="D4623">
        <v>18.420000000000002</v>
      </c>
      <c r="E4623">
        <v>19.73</v>
      </c>
    </row>
    <row r="4624" spans="1:5" x14ac:dyDescent="0.25">
      <c r="A4624" s="7">
        <v>39576</v>
      </c>
      <c r="B4624">
        <v>19.73</v>
      </c>
      <c r="C4624">
        <v>19.920000000000002</v>
      </c>
      <c r="D4624">
        <v>18.62</v>
      </c>
      <c r="E4624">
        <v>19.399999999999999</v>
      </c>
    </row>
    <row r="4625" spans="1:5" x14ac:dyDescent="0.25">
      <c r="A4625" s="7">
        <v>39577</v>
      </c>
      <c r="B4625">
        <v>19.98</v>
      </c>
      <c r="C4625">
        <v>20.010000000000002</v>
      </c>
      <c r="D4625">
        <v>19.3</v>
      </c>
      <c r="E4625">
        <v>19.41</v>
      </c>
    </row>
    <row r="4626" spans="1:5" x14ac:dyDescent="0.25">
      <c r="A4626" s="7">
        <v>39580</v>
      </c>
      <c r="B4626">
        <v>19.170000000000002</v>
      </c>
      <c r="C4626">
        <v>19.48</v>
      </c>
      <c r="D4626">
        <v>16.920000000000002</v>
      </c>
      <c r="E4626">
        <v>17.79</v>
      </c>
    </row>
    <row r="4627" spans="1:5" x14ac:dyDescent="0.25">
      <c r="A4627" s="7">
        <v>39581</v>
      </c>
      <c r="B4627">
        <v>17.79</v>
      </c>
      <c r="C4627">
        <v>18.63</v>
      </c>
      <c r="D4627">
        <v>17.760000000000002</v>
      </c>
      <c r="E4627">
        <v>17.98</v>
      </c>
    </row>
    <row r="4628" spans="1:5" x14ac:dyDescent="0.25">
      <c r="A4628" s="7">
        <v>39582</v>
      </c>
      <c r="B4628">
        <v>17.98</v>
      </c>
      <c r="C4628">
        <v>17.98</v>
      </c>
      <c r="D4628">
        <v>16.739999999999998</v>
      </c>
      <c r="E4628">
        <v>17.66</v>
      </c>
    </row>
    <row r="4629" spans="1:5" x14ac:dyDescent="0.25">
      <c r="A4629" s="7">
        <v>39583</v>
      </c>
      <c r="B4629">
        <v>17.649999999999999</v>
      </c>
      <c r="C4629">
        <v>17.84</v>
      </c>
      <c r="D4629">
        <v>16.25</v>
      </c>
      <c r="E4629">
        <v>16.3</v>
      </c>
    </row>
    <row r="4630" spans="1:5" x14ac:dyDescent="0.25">
      <c r="A4630" s="7">
        <v>39584</v>
      </c>
      <c r="B4630">
        <v>16.3</v>
      </c>
      <c r="C4630">
        <v>17.920000000000002</v>
      </c>
      <c r="D4630">
        <v>16.3</v>
      </c>
      <c r="E4630">
        <v>16.47</v>
      </c>
    </row>
    <row r="4631" spans="1:5" x14ac:dyDescent="0.25">
      <c r="A4631" s="7">
        <v>39587</v>
      </c>
      <c r="B4631">
        <v>16.47</v>
      </c>
      <c r="C4631">
        <v>17.89</v>
      </c>
      <c r="D4631">
        <v>15.82</v>
      </c>
      <c r="E4631">
        <v>17.010000000000002</v>
      </c>
    </row>
    <row r="4632" spans="1:5" x14ac:dyDescent="0.25">
      <c r="A4632" s="7">
        <v>39588</v>
      </c>
      <c r="B4632">
        <v>17.02</v>
      </c>
      <c r="C4632">
        <v>18.420000000000002</v>
      </c>
      <c r="D4632">
        <v>17.02</v>
      </c>
      <c r="E4632">
        <v>17.579999999999998</v>
      </c>
    </row>
    <row r="4633" spans="1:5" x14ac:dyDescent="0.25">
      <c r="A4633" s="7">
        <v>39589</v>
      </c>
      <c r="B4633">
        <v>17.64</v>
      </c>
      <c r="C4633">
        <v>18.89</v>
      </c>
      <c r="D4633">
        <v>17.010000000000002</v>
      </c>
      <c r="E4633">
        <v>18.59</v>
      </c>
    </row>
    <row r="4634" spans="1:5" x14ac:dyDescent="0.25">
      <c r="A4634" s="7">
        <v>39590</v>
      </c>
      <c r="B4634">
        <v>18.920000000000002</v>
      </c>
      <c r="C4634">
        <v>19.11</v>
      </c>
      <c r="D4634">
        <v>17.82</v>
      </c>
      <c r="E4634">
        <v>18.05</v>
      </c>
    </row>
    <row r="4635" spans="1:5" x14ac:dyDescent="0.25">
      <c r="A4635" s="7">
        <v>39591</v>
      </c>
      <c r="B4635">
        <v>18.579999999999998</v>
      </c>
      <c r="C4635">
        <v>19.8</v>
      </c>
      <c r="D4635">
        <v>18.38</v>
      </c>
      <c r="E4635">
        <v>19.55</v>
      </c>
    </row>
    <row r="4636" spans="1:5" x14ac:dyDescent="0.25">
      <c r="A4636" s="7">
        <v>39595</v>
      </c>
      <c r="B4636">
        <v>20.78</v>
      </c>
      <c r="C4636">
        <v>20.95</v>
      </c>
      <c r="D4636">
        <v>19.420000000000002</v>
      </c>
      <c r="E4636">
        <v>19.64</v>
      </c>
    </row>
    <row r="4637" spans="1:5" x14ac:dyDescent="0.25">
      <c r="A4637" s="7">
        <v>39596</v>
      </c>
      <c r="B4637">
        <v>19.64</v>
      </c>
      <c r="C4637">
        <v>20.03</v>
      </c>
      <c r="D4637">
        <v>19.010000000000002</v>
      </c>
      <c r="E4637">
        <v>19.07</v>
      </c>
    </row>
    <row r="4638" spans="1:5" x14ac:dyDescent="0.25">
      <c r="A4638" s="7">
        <v>39597</v>
      </c>
      <c r="B4638">
        <v>19.079999999999998</v>
      </c>
      <c r="C4638">
        <v>19.170000000000002</v>
      </c>
      <c r="D4638">
        <v>17.54</v>
      </c>
      <c r="E4638">
        <v>18.14</v>
      </c>
    </row>
    <row r="4639" spans="1:5" x14ac:dyDescent="0.25">
      <c r="A4639" s="7">
        <v>39598</v>
      </c>
      <c r="B4639">
        <v>18.14</v>
      </c>
      <c r="C4639">
        <v>18.21</v>
      </c>
      <c r="D4639">
        <v>17.559999999999999</v>
      </c>
      <c r="E4639">
        <v>17.829999999999998</v>
      </c>
    </row>
    <row r="4640" spans="1:5" x14ac:dyDescent="0.25">
      <c r="A4640" s="7">
        <v>39601</v>
      </c>
      <c r="B4640">
        <v>17.829999999999998</v>
      </c>
      <c r="C4640">
        <v>20.45</v>
      </c>
      <c r="D4640">
        <v>17.829999999999998</v>
      </c>
      <c r="E4640">
        <v>19.829999999999998</v>
      </c>
    </row>
    <row r="4641" spans="1:5" x14ac:dyDescent="0.25">
      <c r="A4641" s="7">
        <v>39602</v>
      </c>
      <c r="B4641">
        <v>19.8</v>
      </c>
      <c r="C4641">
        <v>21</v>
      </c>
      <c r="D4641">
        <v>18.89</v>
      </c>
      <c r="E4641">
        <v>20.239999999999998</v>
      </c>
    </row>
    <row r="4642" spans="1:5" x14ac:dyDescent="0.25">
      <c r="A4642" s="7">
        <v>39603</v>
      </c>
      <c r="B4642">
        <v>20.64</v>
      </c>
      <c r="C4642">
        <v>21.31</v>
      </c>
      <c r="D4642">
        <v>19.760000000000002</v>
      </c>
      <c r="E4642">
        <v>20.8</v>
      </c>
    </row>
    <row r="4643" spans="1:5" x14ac:dyDescent="0.25">
      <c r="A4643" s="7">
        <v>39604</v>
      </c>
      <c r="B4643">
        <v>20.54</v>
      </c>
      <c r="C4643">
        <v>20.59</v>
      </c>
      <c r="D4643">
        <v>18.62</v>
      </c>
      <c r="E4643">
        <v>18.63</v>
      </c>
    </row>
    <row r="4644" spans="1:5" x14ac:dyDescent="0.25">
      <c r="A4644" s="7">
        <v>39605</v>
      </c>
      <c r="B4644">
        <v>18.63</v>
      </c>
      <c r="C4644">
        <v>23.79</v>
      </c>
      <c r="D4644">
        <v>18.63</v>
      </c>
      <c r="E4644">
        <v>23.56</v>
      </c>
    </row>
    <row r="4645" spans="1:5" x14ac:dyDescent="0.25">
      <c r="A4645" s="7">
        <v>39608</v>
      </c>
      <c r="B4645">
        <v>23.56</v>
      </c>
      <c r="C4645">
        <v>24.47</v>
      </c>
      <c r="D4645">
        <v>20.78</v>
      </c>
      <c r="E4645">
        <v>23.12</v>
      </c>
    </row>
    <row r="4646" spans="1:5" x14ac:dyDescent="0.25">
      <c r="A4646" s="7">
        <v>39609</v>
      </c>
      <c r="B4646">
        <v>24.37</v>
      </c>
      <c r="C4646">
        <v>24.42</v>
      </c>
      <c r="D4646">
        <v>22.31</v>
      </c>
      <c r="E4646">
        <v>23.18</v>
      </c>
    </row>
    <row r="4647" spans="1:5" x14ac:dyDescent="0.25">
      <c r="A4647" s="7">
        <v>39610</v>
      </c>
      <c r="B4647">
        <v>23.44</v>
      </c>
      <c r="C4647">
        <v>24.3</v>
      </c>
      <c r="D4647">
        <v>22.86</v>
      </c>
      <c r="E4647">
        <v>24.12</v>
      </c>
    </row>
    <row r="4648" spans="1:5" x14ac:dyDescent="0.25">
      <c r="A4648" s="7">
        <v>39611</v>
      </c>
      <c r="B4648">
        <v>23.61</v>
      </c>
      <c r="C4648">
        <v>23.98</v>
      </c>
      <c r="D4648">
        <v>19.46</v>
      </c>
      <c r="E4648">
        <v>23.33</v>
      </c>
    </row>
    <row r="4649" spans="1:5" x14ac:dyDescent="0.25">
      <c r="A4649" s="7">
        <v>39612</v>
      </c>
      <c r="B4649">
        <v>23.02</v>
      </c>
      <c r="C4649">
        <v>23.14</v>
      </c>
      <c r="D4649">
        <v>21.04</v>
      </c>
      <c r="E4649">
        <v>21.22</v>
      </c>
    </row>
    <row r="4650" spans="1:5" x14ac:dyDescent="0.25">
      <c r="A4650" s="7">
        <v>39615</v>
      </c>
      <c r="B4650">
        <v>21.22</v>
      </c>
      <c r="C4650">
        <v>22.84</v>
      </c>
      <c r="D4650">
        <v>20.73</v>
      </c>
      <c r="E4650">
        <v>20.95</v>
      </c>
    </row>
    <row r="4651" spans="1:5" x14ac:dyDescent="0.25">
      <c r="A4651" s="7">
        <v>39616</v>
      </c>
      <c r="B4651">
        <v>20.96</v>
      </c>
      <c r="C4651">
        <v>21.42</v>
      </c>
      <c r="D4651">
        <v>20.02</v>
      </c>
      <c r="E4651">
        <v>21.13</v>
      </c>
    </row>
    <row r="4652" spans="1:5" x14ac:dyDescent="0.25">
      <c r="A4652" s="7">
        <v>39617</v>
      </c>
      <c r="B4652">
        <v>21.67</v>
      </c>
      <c r="C4652">
        <v>22.86</v>
      </c>
      <c r="D4652">
        <v>21.26</v>
      </c>
      <c r="E4652">
        <v>22.24</v>
      </c>
    </row>
    <row r="4653" spans="1:5" x14ac:dyDescent="0.25">
      <c r="A4653" s="7">
        <v>39618</v>
      </c>
      <c r="B4653">
        <v>22.24</v>
      </c>
      <c r="C4653">
        <v>22.61</v>
      </c>
      <c r="D4653">
        <v>20.91</v>
      </c>
      <c r="E4653">
        <v>21.58</v>
      </c>
    </row>
    <row r="4654" spans="1:5" x14ac:dyDescent="0.25">
      <c r="A4654" s="7">
        <v>39619</v>
      </c>
      <c r="B4654">
        <v>21.58</v>
      </c>
      <c r="C4654">
        <v>23.7</v>
      </c>
      <c r="D4654">
        <v>21.58</v>
      </c>
      <c r="E4654">
        <v>22.87</v>
      </c>
    </row>
    <row r="4655" spans="1:5" x14ac:dyDescent="0.25">
      <c r="A4655" s="7">
        <v>39622</v>
      </c>
      <c r="B4655">
        <v>22.89</v>
      </c>
      <c r="C4655">
        <v>23.14</v>
      </c>
      <c r="D4655">
        <v>22.52</v>
      </c>
      <c r="E4655">
        <v>22.64</v>
      </c>
    </row>
    <row r="4656" spans="1:5" x14ac:dyDescent="0.25">
      <c r="A4656" s="7">
        <v>39623</v>
      </c>
      <c r="B4656">
        <v>22.69</v>
      </c>
      <c r="C4656">
        <v>23.48</v>
      </c>
      <c r="D4656">
        <v>21.68</v>
      </c>
      <c r="E4656">
        <v>22.42</v>
      </c>
    </row>
    <row r="4657" spans="1:5" x14ac:dyDescent="0.25">
      <c r="A4657" s="7">
        <v>39624</v>
      </c>
      <c r="B4657">
        <v>22.42</v>
      </c>
      <c r="C4657">
        <v>22.42</v>
      </c>
      <c r="D4657">
        <v>20.34</v>
      </c>
      <c r="E4657">
        <v>21.14</v>
      </c>
    </row>
    <row r="4658" spans="1:5" x14ac:dyDescent="0.25">
      <c r="A4658" s="7">
        <v>39625</v>
      </c>
      <c r="B4658">
        <v>22.23</v>
      </c>
      <c r="C4658">
        <v>23.99</v>
      </c>
      <c r="D4658">
        <v>22.15</v>
      </c>
      <c r="E4658">
        <v>23.93</v>
      </c>
    </row>
    <row r="4659" spans="1:5" x14ac:dyDescent="0.25">
      <c r="A4659" s="7">
        <v>39626</v>
      </c>
      <c r="B4659">
        <v>23.75</v>
      </c>
      <c r="C4659">
        <v>24.56</v>
      </c>
      <c r="D4659">
        <v>23.3</v>
      </c>
      <c r="E4659">
        <v>23.44</v>
      </c>
    </row>
    <row r="4660" spans="1:5" x14ac:dyDescent="0.25">
      <c r="A4660" s="7">
        <v>39629</v>
      </c>
      <c r="B4660">
        <v>24.25</v>
      </c>
      <c r="C4660">
        <v>24.26</v>
      </c>
      <c r="D4660">
        <v>23.27</v>
      </c>
      <c r="E4660">
        <v>23.95</v>
      </c>
    </row>
    <row r="4661" spans="1:5" x14ac:dyDescent="0.25">
      <c r="A4661" s="7">
        <v>39630</v>
      </c>
      <c r="B4661">
        <v>25.14</v>
      </c>
      <c r="C4661">
        <v>25.57</v>
      </c>
      <c r="D4661">
        <v>23.64</v>
      </c>
      <c r="E4661">
        <v>23.65</v>
      </c>
    </row>
    <row r="4662" spans="1:5" x14ac:dyDescent="0.25">
      <c r="A4662" s="7">
        <v>39631</v>
      </c>
      <c r="B4662">
        <v>23.4</v>
      </c>
      <c r="C4662">
        <v>25.96</v>
      </c>
      <c r="D4662">
        <v>22.7</v>
      </c>
      <c r="E4662">
        <v>25.92</v>
      </c>
    </row>
    <row r="4663" spans="1:5" x14ac:dyDescent="0.25">
      <c r="A4663" s="7">
        <v>39632</v>
      </c>
      <c r="B4663">
        <v>25.92</v>
      </c>
      <c r="C4663">
        <v>26.08</v>
      </c>
      <c r="D4663">
        <v>24.44</v>
      </c>
      <c r="E4663">
        <v>24.8</v>
      </c>
    </row>
    <row r="4664" spans="1:5" x14ac:dyDescent="0.25">
      <c r="A4664" s="7">
        <v>39636</v>
      </c>
      <c r="B4664">
        <v>25.48</v>
      </c>
      <c r="C4664">
        <v>26.91</v>
      </c>
      <c r="D4664">
        <v>24.73</v>
      </c>
      <c r="E4664">
        <v>25.78</v>
      </c>
    </row>
    <row r="4665" spans="1:5" x14ac:dyDescent="0.25">
      <c r="A4665" s="7">
        <v>39637</v>
      </c>
      <c r="B4665">
        <v>25.72</v>
      </c>
      <c r="C4665">
        <v>26.05</v>
      </c>
      <c r="D4665">
        <v>23.02</v>
      </c>
      <c r="E4665">
        <v>23.15</v>
      </c>
    </row>
    <row r="4666" spans="1:5" x14ac:dyDescent="0.25">
      <c r="A4666" s="7">
        <v>39638</v>
      </c>
      <c r="B4666">
        <v>23.16</v>
      </c>
      <c r="C4666">
        <v>25.39</v>
      </c>
      <c r="D4666">
        <v>22.59</v>
      </c>
      <c r="E4666">
        <v>25.23</v>
      </c>
    </row>
    <row r="4667" spans="1:5" x14ac:dyDescent="0.25">
      <c r="A4667" s="7">
        <v>39639</v>
      </c>
      <c r="B4667">
        <v>25.22</v>
      </c>
      <c r="C4667">
        <v>26.62</v>
      </c>
      <c r="D4667">
        <v>25.07</v>
      </c>
      <c r="E4667">
        <v>25.59</v>
      </c>
    </row>
    <row r="4668" spans="1:5" x14ac:dyDescent="0.25">
      <c r="A4668" s="7">
        <v>39640</v>
      </c>
      <c r="B4668">
        <v>25.56</v>
      </c>
      <c r="C4668">
        <v>29.44</v>
      </c>
      <c r="D4668">
        <v>25.56</v>
      </c>
      <c r="E4668">
        <v>27.49</v>
      </c>
    </row>
    <row r="4669" spans="1:5" x14ac:dyDescent="0.25">
      <c r="A4669" s="7">
        <v>39643</v>
      </c>
      <c r="B4669">
        <v>27.49</v>
      </c>
      <c r="C4669">
        <v>29.3</v>
      </c>
      <c r="D4669">
        <v>26.9</v>
      </c>
      <c r="E4669">
        <v>28.48</v>
      </c>
    </row>
    <row r="4670" spans="1:5" x14ac:dyDescent="0.25">
      <c r="A4670" s="7">
        <v>39644</v>
      </c>
      <c r="B4670">
        <v>28.47</v>
      </c>
      <c r="C4670">
        <v>30.81</v>
      </c>
      <c r="D4670">
        <v>27.01</v>
      </c>
      <c r="E4670">
        <v>28.54</v>
      </c>
    </row>
    <row r="4671" spans="1:5" x14ac:dyDescent="0.25">
      <c r="A4671" s="7">
        <v>39645</v>
      </c>
      <c r="B4671">
        <v>28.19</v>
      </c>
      <c r="C4671">
        <v>28.32</v>
      </c>
      <c r="D4671">
        <v>24.87</v>
      </c>
      <c r="E4671">
        <v>25.1</v>
      </c>
    </row>
    <row r="4672" spans="1:5" x14ac:dyDescent="0.25">
      <c r="A4672" s="7">
        <v>39646</v>
      </c>
      <c r="B4672">
        <v>24.58</v>
      </c>
      <c r="C4672">
        <v>25.5</v>
      </c>
      <c r="D4672">
        <v>23.99</v>
      </c>
      <c r="E4672">
        <v>25.01</v>
      </c>
    </row>
    <row r="4673" spans="1:5" x14ac:dyDescent="0.25">
      <c r="A4673" s="7">
        <v>39647</v>
      </c>
      <c r="B4673">
        <v>25.01</v>
      </c>
      <c r="C4673">
        <v>25.19</v>
      </c>
      <c r="D4673">
        <v>23.78</v>
      </c>
      <c r="E4673">
        <v>24.05</v>
      </c>
    </row>
    <row r="4674" spans="1:5" x14ac:dyDescent="0.25">
      <c r="A4674" s="7">
        <v>39650</v>
      </c>
      <c r="B4674">
        <v>24.05</v>
      </c>
      <c r="C4674">
        <v>24.58</v>
      </c>
      <c r="D4674">
        <v>23.04</v>
      </c>
      <c r="E4674">
        <v>23.05</v>
      </c>
    </row>
    <row r="4675" spans="1:5" x14ac:dyDescent="0.25">
      <c r="A4675" s="7">
        <v>39651</v>
      </c>
      <c r="B4675">
        <v>24.02</v>
      </c>
      <c r="C4675">
        <v>24.08</v>
      </c>
      <c r="D4675">
        <v>21.05</v>
      </c>
      <c r="E4675">
        <v>21.18</v>
      </c>
    </row>
    <row r="4676" spans="1:5" x14ac:dyDescent="0.25">
      <c r="A4676" s="7">
        <v>39652</v>
      </c>
      <c r="B4676">
        <v>21.23</v>
      </c>
      <c r="C4676">
        <v>22.08</v>
      </c>
      <c r="D4676">
        <v>20.73</v>
      </c>
      <c r="E4676">
        <v>21.31</v>
      </c>
    </row>
    <row r="4677" spans="1:5" x14ac:dyDescent="0.25">
      <c r="A4677" s="7">
        <v>39653</v>
      </c>
      <c r="B4677">
        <v>21.31</v>
      </c>
      <c r="C4677">
        <v>23.61</v>
      </c>
      <c r="D4677">
        <v>21.31</v>
      </c>
      <c r="E4677">
        <v>23.44</v>
      </c>
    </row>
    <row r="4678" spans="1:5" x14ac:dyDescent="0.25">
      <c r="A4678" s="7">
        <v>39654</v>
      </c>
      <c r="B4678">
        <v>23.45</v>
      </c>
      <c r="C4678">
        <v>23.45</v>
      </c>
      <c r="D4678">
        <v>22.31</v>
      </c>
      <c r="E4678">
        <v>22.91</v>
      </c>
    </row>
    <row r="4679" spans="1:5" x14ac:dyDescent="0.25">
      <c r="A4679" s="7">
        <v>39657</v>
      </c>
      <c r="B4679">
        <v>22.91</v>
      </c>
      <c r="C4679">
        <v>24.62</v>
      </c>
      <c r="D4679">
        <v>22.91</v>
      </c>
      <c r="E4679">
        <v>24.23</v>
      </c>
    </row>
    <row r="4680" spans="1:5" x14ac:dyDescent="0.25">
      <c r="A4680" s="7">
        <v>39658</v>
      </c>
      <c r="B4680">
        <v>24.2</v>
      </c>
      <c r="C4680">
        <v>24.22</v>
      </c>
      <c r="D4680">
        <v>21.96</v>
      </c>
      <c r="E4680">
        <v>22.03</v>
      </c>
    </row>
    <row r="4681" spans="1:5" x14ac:dyDescent="0.25">
      <c r="A4681" s="7">
        <v>39659</v>
      </c>
      <c r="B4681">
        <v>22.03</v>
      </c>
      <c r="C4681">
        <v>22.31</v>
      </c>
      <c r="D4681">
        <v>20.99</v>
      </c>
      <c r="E4681">
        <v>21.21</v>
      </c>
    </row>
    <row r="4682" spans="1:5" x14ac:dyDescent="0.25">
      <c r="A4682" s="7">
        <v>39660</v>
      </c>
      <c r="B4682">
        <v>22.33</v>
      </c>
      <c r="C4682">
        <v>22.96</v>
      </c>
      <c r="D4682">
        <v>21.45</v>
      </c>
      <c r="E4682">
        <v>22.94</v>
      </c>
    </row>
    <row r="4683" spans="1:5" x14ac:dyDescent="0.25">
      <c r="A4683" s="7">
        <v>39661</v>
      </c>
      <c r="B4683">
        <v>22.66</v>
      </c>
      <c r="C4683">
        <v>23.37</v>
      </c>
      <c r="D4683">
        <v>22.35</v>
      </c>
      <c r="E4683">
        <v>22.57</v>
      </c>
    </row>
    <row r="4684" spans="1:5" x14ac:dyDescent="0.25">
      <c r="A4684" s="7">
        <v>39664</v>
      </c>
      <c r="B4684">
        <v>23.53</v>
      </c>
      <c r="C4684">
        <v>23.86</v>
      </c>
      <c r="D4684">
        <v>22.94</v>
      </c>
      <c r="E4684">
        <v>23.49</v>
      </c>
    </row>
    <row r="4685" spans="1:5" x14ac:dyDescent="0.25">
      <c r="A4685" s="7">
        <v>39665</v>
      </c>
      <c r="B4685">
        <v>22.99</v>
      </c>
      <c r="C4685">
        <v>22.99</v>
      </c>
      <c r="D4685">
        <v>20.059999999999999</v>
      </c>
      <c r="E4685">
        <v>21.14</v>
      </c>
    </row>
    <row r="4686" spans="1:5" x14ac:dyDescent="0.25">
      <c r="A4686" s="7">
        <v>39666</v>
      </c>
      <c r="B4686">
        <v>21.66</v>
      </c>
      <c r="C4686">
        <v>21.66</v>
      </c>
      <c r="D4686">
        <v>19.75</v>
      </c>
      <c r="E4686">
        <v>20.23</v>
      </c>
    </row>
    <row r="4687" spans="1:5" x14ac:dyDescent="0.25">
      <c r="A4687" s="7">
        <v>39667</v>
      </c>
      <c r="B4687">
        <v>20.23</v>
      </c>
      <c r="C4687">
        <v>21.46</v>
      </c>
      <c r="D4687">
        <v>20.23</v>
      </c>
      <c r="E4687">
        <v>21.15</v>
      </c>
    </row>
    <row r="4688" spans="1:5" x14ac:dyDescent="0.25">
      <c r="A4688" s="7">
        <v>39668</v>
      </c>
      <c r="B4688">
        <v>21.15</v>
      </c>
      <c r="C4688">
        <v>21.69</v>
      </c>
      <c r="D4688">
        <v>20.11</v>
      </c>
      <c r="E4688">
        <v>20.66</v>
      </c>
    </row>
    <row r="4689" spans="1:5" x14ac:dyDescent="0.25">
      <c r="A4689" s="7">
        <v>39671</v>
      </c>
      <c r="B4689">
        <v>20.66</v>
      </c>
      <c r="C4689">
        <v>20.96</v>
      </c>
      <c r="D4689">
        <v>19.66</v>
      </c>
      <c r="E4689">
        <v>20.12</v>
      </c>
    </row>
    <row r="4690" spans="1:5" x14ac:dyDescent="0.25">
      <c r="A4690" s="7">
        <v>39672</v>
      </c>
      <c r="B4690">
        <v>20.64</v>
      </c>
      <c r="C4690">
        <v>21.51</v>
      </c>
      <c r="D4690">
        <v>20.38</v>
      </c>
      <c r="E4690">
        <v>21.17</v>
      </c>
    </row>
    <row r="4691" spans="1:5" x14ac:dyDescent="0.25">
      <c r="A4691" s="7">
        <v>39673</v>
      </c>
      <c r="B4691">
        <v>21.57</v>
      </c>
      <c r="C4691">
        <v>22.11</v>
      </c>
      <c r="D4691">
        <v>20.8</v>
      </c>
      <c r="E4691">
        <v>21.55</v>
      </c>
    </row>
    <row r="4692" spans="1:5" x14ac:dyDescent="0.25">
      <c r="A4692" s="7">
        <v>39674</v>
      </c>
      <c r="B4692">
        <v>22.3</v>
      </c>
      <c r="C4692">
        <v>22.3</v>
      </c>
      <c r="D4692">
        <v>20.07</v>
      </c>
      <c r="E4692">
        <v>20.34</v>
      </c>
    </row>
    <row r="4693" spans="1:5" x14ac:dyDescent="0.25">
      <c r="A4693" s="7">
        <v>39675</v>
      </c>
      <c r="B4693">
        <v>20.239999999999998</v>
      </c>
      <c r="C4693">
        <v>20.65</v>
      </c>
      <c r="D4693">
        <v>19.57</v>
      </c>
      <c r="E4693">
        <v>19.579999999999998</v>
      </c>
    </row>
    <row r="4694" spans="1:5" x14ac:dyDescent="0.25">
      <c r="A4694" s="7">
        <v>39678</v>
      </c>
      <c r="B4694">
        <v>19.579999999999998</v>
      </c>
      <c r="C4694">
        <v>21.44</v>
      </c>
      <c r="D4694">
        <v>19.579999999999998</v>
      </c>
      <c r="E4694">
        <v>20.98</v>
      </c>
    </row>
    <row r="4695" spans="1:5" x14ac:dyDescent="0.25">
      <c r="A4695" s="7">
        <v>39679</v>
      </c>
      <c r="B4695">
        <v>21.76</v>
      </c>
      <c r="C4695">
        <v>22.14</v>
      </c>
      <c r="D4695">
        <v>21.28</v>
      </c>
      <c r="E4695">
        <v>21.28</v>
      </c>
    </row>
    <row r="4696" spans="1:5" x14ac:dyDescent="0.25">
      <c r="A4696" s="7">
        <v>39680</v>
      </c>
      <c r="B4696">
        <v>21.3</v>
      </c>
      <c r="C4696">
        <v>21.67</v>
      </c>
      <c r="D4696">
        <v>20.39</v>
      </c>
      <c r="E4696">
        <v>20.420000000000002</v>
      </c>
    </row>
    <row r="4697" spans="1:5" x14ac:dyDescent="0.25">
      <c r="A4697" s="7">
        <v>39681</v>
      </c>
      <c r="B4697">
        <v>20.43</v>
      </c>
      <c r="C4697">
        <v>21.08</v>
      </c>
      <c r="D4697">
        <v>18.940000000000001</v>
      </c>
      <c r="E4697">
        <v>19.82</v>
      </c>
    </row>
    <row r="4698" spans="1:5" x14ac:dyDescent="0.25">
      <c r="A4698" s="7">
        <v>39682</v>
      </c>
      <c r="B4698">
        <v>19.829999999999998</v>
      </c>
      <c r="C4698">
        <v>19.829999999999998</v>
      </c>
      <c r="D4698">
        <v>18.64</v>
      </c>
      <c r="E4698">
        <v>18.809999999999999</v>
      </c>
    </row>
    <row r="4699" spans="1:5" x14ac:dyDescent="0.25">
      <c r="A4699" s="7">
        <v>39685</v>
      </c>
      <c r="B4699">
        <v>18.78</v>
      </c>
      <c r="C4699">
        <v>21.22</v>
      </c>
      <c r="D4699">
        <v>18.78</v>
      </c>
      <c r="E4699">
        <v>20.97</v>
      </c>
    </row>
    <row r="4700" spans="1:5" x14ac:dyDescent="0.25">
      <c r="A4700" s="7">
        <v>39686</v>
      </c>
      <c r="B4700">
        <v>20.98</v>
      </c>
      <c r="C4700">
        <v>21.27</v>
      </c>
      <c r="D4700">
        <v>20.48</v>
      </c>
      <c r="E4700">
        <v>20.49</v>
      </c>
    </row>
    <row r="4701" spans="1:5" x14ac:dyDescent="0.25">
      <c r="A4701" s="7">
        <v>39687</v>
      </c>
      <c r="B4701">
        <v>20.48</v>
      </c>
      <c r="C4701">
        <v>20.67</v>
      </c>
      <c r="D4701">
        <v>19.53</v>
      </c>
      <c r="E4701">
        <v>19.760000000000002</v>
      </c>
    </row>
    <row r="4702" spans="1:5" x14ac:dyDescent="0.25">
      <c r="A4702" s="7">
        <v>39688</v>
      </c>
      <c r="B4702">
        <v>19.36</v>
      </c>
      <c r="C4702">
        <v>19.66</v>
      </c>
      <c r="D4702">
        <v>19.22</v>
      </c>
      <c r="E4702">
        <v>19.43</v>
      </c>
    </row>
    <row r="4703" spans="1:5" x14ac:dyDescent="0.25">
      <c r="A4703" s="7">
        <v>39689</v>
      </c>
      <c r="B4703">
        <v>19.43</v>
      </c>
      <c r="C4703">
        <v>20.71</v>
      </c>
      <c r="D4703">
        <v>19.43</v>
      </c>
      <c r="E4703">
        <v>20.65</v>
      </c>
    </row>
    <row r="4704" spans="1:5" x14ac:dyDescent="0.25">
      <c r="A4704" s="7">
        <v>39693</v>
      </c>
      <c r="B4704">
        <v>20.65</v>
      </c>
      <c r="C4704">
        <v>22.3</v>
      </c>
      <c r="D4704">
        <v>20.47</v>
      </c>
      <c r="E4704">
        <v>21.99</v>
      </c>
    </row>
    <row r="4705" spans="1:5" x14ac:dyDescent="0.25">
      <c r="A4705" s="7">
        <v>39694</v>
      </c>
      <c r="B4705">
        <v>21.99</v>
      </c>
      <c r="C4705">
        <v>22.3</v>
      </c>
      <c r="D4705">
        <v>21.39</v>
      </c>
      <c r="E4705">
        <v>21.43</v>
      </c>
    </row>
    <row r="4706" spans="1:5" x14ac:dyDescent="0.25">
      <c r="A4706" s="7">
        <v>39695</v>
      </c>
      <c r="B4706">
        <v>22.02</v>
      </c>
      <c r="C4706">
        <v>24.15</v>
      </c>
      <c r="D4706">
        <v>21.91</v>
      </c>
      <c r="E4706">
        <v>24.03</v>
      </c>
    </row>
    <row r="4707" spans="1:5" x14ac:dyDescent="0.25">
      <c r="A4707" s="7">
        <v>39696</v>
      </c>
      <c r="B4707">
        <v>24.54</v>
      </c>
      <c r="C4707">
        <v>24.71</v>
      </c>
      <c r="D4707">
        <v>22.97</v>
      </c>
      <c r="E4707">
        <v>23.06</v>
      </c>
    </row>
    <row r="4708" spans="1:5" x14ac:dyDescent="0.25">
      <c r="A4708" s="7">
        <v>39699</v>
      </c>
      <c r="B4708">
        <v>22.22</v>
      </c>
      <c r="C4708">
        <v>24.06</v>
      </c>
      <c r="D4708">
        <v>22.12</v>
      </c>
      <c r="E4708">
        <v>22.64</v>
      </c>
    </row>
    <row r="4709" spans="1:5" x14ac:dyDescent="0.25">
      <c r="A4709" s="7">
        <v>39700</v>
      </c>
      <c r="B4709">
        <v>22.69</v>
      </c>
      <c r="C4709">
        <v>25.68</v>
      </c>
      <c r="D4709">
        <v>22.58</v>
      </c>
      <c r="E4709">
        <v>25.47</v>
      </c>
    </row>
    <row r="4710" spans="1:5" x14ac:dyDescent="0.25">
      <c r="A4710" s="7">
        <v>39701</v>
      </c>
      <c r="B4710">
        <v>25.47</v>
      </c>
      <c r="C4710">
        <v>25.48</v>
      </c>
      <c r="D4710">
        <v>23.8</v>
      </c>
      <c r="E4710">
        <v>24.52</v>
      </c>
    </row>
    <row r="4711" spans="1:5" x14ac:dyDescent="0.25">
      <c r="A4711" s="7">
        <v>39702</v>
      </c>
      <c r="B4711">
        <v>25.38</v>
      </c>
      <c r="C4711">
        <v>26.25</v>
      </c>
      <c r="D4711">
        <v>24.39</v>
      </c>
      <c r="E4711">
        <v>24.39</v>
      </c>
    </row>
    <row r="4712" spans="1:5" x14ac:dyDescent="0.25">
      <c r="A4712" s="7">
        <v>39703</v>
      </c>
      <c r="B4712">
        <v>24.8</v>
      </c>
      <c r="C4712">
        <v>26.67</v>
      </c>
      <c r="D4712">
        <v>24.8</v>
      </c>
      <c r="E4712">
        <v>25.66</v>
      </c>
    </row>
    <row r="4713" spans="1:5" x14ac:dyDescent="0.25">
      <c r="A4713" s="7">
        <v>39706</v>
      </c>
      <c r="B4713">
        <v>25.66</v>
      </c>
      <c r="C4713">
        <v>31.87</v>
      </c>
      <c r="D4713">
        <v>25.66</v>
      </c>
      <c r="E4713">
        <v>31.7</v>
      </c>
    </row>
    <row r="4714" spans="1:5" x14ac:dyDescent="0.25">
      <c r="A4714" s="7">
        <v>39707</v>
      </c>
      <c r="B4714">
        <v>31.7</v>
      </c>
      <c r="C4714">
        <v>33.700000000000003</v>
      </c>
      <c r="D4714">
        <v>30.24</v>
      </c>
      <c r="E4714">
        <v>31.54</v>
      </c>
    </row>
    <row r="4715" spans="1:5" x14ac:dyDescent="0.25">
      <c r="A4715" s="7">
        <v>39708</v>
      </c>
      <c r="B4715">
        <v>30.25</v>
      </c>
      <c r="C4715">
        <v>36.4</v>
      </c>
      <c r="D4715">
        <v>30.25</v>
      </c>
      <c r="E4715">
        <v>36.22</v>
      </c>
    </row>
    <row r="4716" spans="1:5" x14ac:dyDescent="0.25">
      <c r="A4716" s="7">
        <v>39709</v>
      </c>
      <c r="B4716">
        <v>36.1</v>
      </c>
      <c r="C4716">
        <v>42.16</v>
      </c>
      <c r="D4716">
        <v>33.1</v>
      </c>
      <c r="E4716">
        <v>33.1</v>
      </c>
    </row>
    <row r="4717" spans="1:5" x14ac:dyDescent="0.25">
      <c r="A4717" s="7">
        <v>39710</v>
      </c>
      <c r="B4717">
        <v>33.07</v>
      </c>
      <c r="C4717">
        <v>33.08</v>
      </c>
      <c r="D4717">
        <v>27.95</v>
      </c>
      <c r="E4717">
        <v>32.07</v>
      </c>
    </row>
    <row r="4718" spans="1:5" x14ac:dyDescent="0.25">
      <c r="A4718" s="7">
        <v>39713</v>
      </c>
      <c r="B4718">
        <v>32.4</v>
      </c>
      <c r="C4718">
        <v>34.22</v>
      </c>
      <c r="D4718">
        <v>30.81</v>
      </c>
      <c r="E4718">
        <v>33.85</v>
      </c>
    </row>
    <row r="4719" spans="1:5" x14ac:dyDescent="0.25">
      <c r="A4719" s="7">
        <v>39714</v>
      </c>
      <c r="B4719">
        <v>33.85</v>
      </c>
      <c r="C4719">
        <v>36.08</v>
      </c>
      <c r="D4719">
        <v>32.630000000000003</v>
      </c>
      <c r="E4719">
        <v>35.72</v>
      </c>
    </row>
    <row r="4720" spans="1:5" x14ac:dyDescent="0.25">
      <c r="A4720" s="7">
        <v>39715</v>
      </c>
      <c r="B4720">
        <v>35.700000000000003</v>
      </c>
      <c r="C4720">
        <v>36.71</v>
      </c>
      <c r="D4720">
        <v>34.159999999999997</v>
      </c>
      <c r="E4720">
        <v>35.19</v>
      </c>
    </row>
    <row r="4721" spans="1:5" x14ac:dyDescent="0.25">
      <c r="A4721" s="7">
        <v>39716</v>
      </c>
      <c r="B4721">
        <v>35.19</v>
      </c>
      <c r="C4721">
        <v>35.19</v>
      </c>
      <c r="D4721">
        <v>32.450000000000003</v>
      </c>
      <c r="E4721">
        <v>32.82</v>
      </c>
    </row>
    <row r="4722" spans="1:5" x14ac:dyDescent="0.25">
      <c r="A4722" s="7">
        <v>39717</v>
      </c>
      <c r="B4722">
        <v>34.76</v>
      </c>
      <c r="C4722">
        <v>36.4</v>
      </c>
      <c r="D4722">
        <v>34.44</v>
      </c>
      <c r="E4722">
        <v>34.74</v>
      </c>
    </row>
    <row r="4723" spans="1:5" x14ac:dyDescent="0.25">
      <c r="A4723" s="7">
        <v>39720</v>
      </c>
      <c r="B4723">
        <v>36.92</v>
      </c>
      <c r="C4723">
        <v>48.4</v>
      </c>
      <c r="D4723">
        <v>36.92</v>
      </c>
      <c r="E4723">
        <v>46.72</v>
      </c>
    </row>
    <row r="4724" spans="1:5" x14ac:dyDescent="0.25">
      <c r="A4724" s="7">
        <v>39721</v>
      </c>
      <c r="B4724">
        <v>43.77</v>
      </c>
      <c r="C4724">
        <v>43.8</v>
      </c>
      <c r="D4724">
        <v>38.86</v>
      </c>
      <c r="E4724">
        <v>39.39</v>
      </c>
    </row>
    <row r="4725" spans="1:5" x14ac:dyDescent="0.25">
      <c r="A4725" s="7">
        <v>39722</v>
      </c>
      <c r="B4725">
        <v>39.39</v>
      </c>
      <c r="C4725">
        <v>42.38</v>
      </c>
      <c r="D4725">
        <v>39.39</v>
      </c>
      <c r="E4725">
        <v>39.81</v>
      </c>
    </row>
    <row r="4726" spans="1:5" x14ac:dyDescent="0.25">
      <c r="A4726" s="7">
        <v>39723</v>
      </c>
      <c r="B4726">
        <v>39.82</v>
      </c>
      <c r="C4726">
        <v>46.48</v>
      </c>
      <c r="D4726">
        <v>39.82</v>
      </c>
      <c r="E4726">
        <v>45.26</v>
      </c>
    </row>
    <row r="4727" spans="1:5" x14ac:dyDescent="0.25">
      <c r="A4727" s="7">
        <v>39724</v>
      </c>
      <c r="B4727">
        <v>45.22</v>
      </c>
      <c r="C4727">
        <v>45.52</v>
      </c>
      <c r="D4727">
        <v>41.51</v>
      </c>
      <c r="E4727">
        <v>45.14</v>
      </c>
    </row>
    <row r="4728" spans="1:5" x14ac:dyDescent="0.25">
      <c r="A4728" s="7">
        <v>39727</v>
      </c>
      <c r="B4728">
        <v>45.12</v>
      </c>
      <c r="C4728">
        <v>58.24</v>
      </c>
      <c r="D4728">
        <v>45.12</v>
      </c>
      <c r="E4728">
        <v>52.05</v>
      </c>
    </row>
    <row r="4729" spans="1:5" x14ac:dyDescent="0.25">
      <c r="A4729" s="7">
        <v>39728</v>
      </c>
      <c r="B4729">
        <v>52.05</v>
      </c>
      <c r="C4729">
        <v>54.19</v>
      </c>
      <c r="D4729">
        <v>47.03</v>
      </c>
      <c r="E4729">
        <v>53.68</v>
      </c>
    </row>
    <row r="4730" spans="1:5" x14ac:dyDescent="0.25">
      <c r="A4730" s="7">
        <v>39729</v>
      </c>
      <c r="B4730">
        <v>53.68</v>
      </c>
      <c r="C4730">
        <v>59.06</v>
      </c>
      <c r="D4730">
        <v>51.9</v>
      </c>
      <c r="E4730">
        <v>57.53</v>
      </c>
    </row>
    <row r="4731" spans="1:5" x14ac:dyDescent="0.25">
      <c r="A4731" s="7">
        <v>39730</v>
      </c>
      <c r="B4731">
        <v>57.57</v>
      </c>
      <c r="C4731">
        <v>64.92</v>
      </c>
      <c r="D4731">
        <v>52.54</v>
      </c>
      <c r="E4731">
        <v>63.92</v>
      </c>
    </row>
    <row r="4732" spans="1:5" x14ac:dyDescent="0.25">
      <c r="A4732" s="7">
        <v>39731</v>
      </c>
      <c r="B4732">
        <v>65.849999999999994</v>
      </c>
      <c r="C4732">
        <v>76.94</v>
      </c>
      <c r="D4732">
        <v>65.63</v>
      </c>
      <c r="E4732">
        <v>69.95</v>
      </c>
    </row>
    <row r="4733" spans="1:5" x14ac:dyDescent="0.25">
      <c r="A4733" s="7">
        <v>39734</v>
      </c>
      <c r="B4733">
        <v>69.95</v>
      </c>
      <c r="C4733">
        <v>71.42</v>
      </c>
      <c r="D4733">
        <v>54.69</v>
      </c>
      <c r="E4733">
        <v>54.99</v>
      </c>
    </row>
    <row r="4734" spans="1:5" x14ac:dyDescent="0.25">
      <c r="A4734" s="7">
        <v>39735</v>
      </c>
      <c r="B4734">
        <v>55.1</v>
      </c>
      <c r="C4734">
        <v>59.81</v>
      </c>
      <c r="D4734">
        <v>46.35</v>
      </c>
      <c r="E4734">
        <v>55.13</v>
      </c>
    </row>
    <row r="4735" spans="1:5" x14ac:dyDescent="0.25">
      <c r="A4735" s="7">
        <v>39736</v>
      </c>
      <c r="B4735">
        <v>55.69</v>
      </c>
      <c r="C4735">
        <v>69.47</v>
      </c>
      <c r="D4735">
        <v>55.69</v>
      </c>
      <c r="E4735">
        <v>69.25</v>
      </c>
    </row>
    <row r="4736" spans="1:5" x14ac:dyDescent="0.25">
      <c r="A4736" s="7">
        <v>39737</v>
      </c>
      <c r="B4736">
        <v>69.209999999999994</v>
      </c>
      <c r="C4736">
        <v>81.17</v>
      </c>
      <c r="D4736">
        <v>66.510000000000005</v>
      </c>
      <c r="E4736">
        <v>67.61</v>
      </c>
    </row>
    <row r="4737" spans="1:5" x14ac:dyDescent="0.25">
      <c r="A4737" s="7">
        <v>39738</v>
      </c>
      <c r="B4737">
        <v>67.650000000000006</v>
      </c>
      <c r="C4737">
        <v>74.48</v>
      </c>
      <c r="D4737">
        <v>59.82</v>
      </c>
      <c r="E4737">
        <v>70.33</v>
      </c>
    </row>
    <row r="4738" spans="1:5" x14ac:dyDescent="0.25">
      <c r="A4738" s="7">
        <v>39741</v>
      </c>
      <c r="B4738">
        <v>70.400000000000006</v>
      </c>
      <c r="C4738">
        <v>70.400000000000006</v>
      </c>
      <c r="D4738">
        <v>52.7</v>
      </c>
      <c r="E4738">
        <v>52.97</v>
      </c>
    </row>
    <row r="4739" spans="1:5" x14ac:dyDescent="0.25">
      <c r="A4739" s="7">
        <v>39742</v>
      </c>
      <c r="B4739">
        <v>52.95</v>
      </c>
      <c r="C4739">
        <v>56.37</v>
      </c>
      <c r="D4739">
        <v>50.91</v>
      </c>
      <c r="E4739">
        <v>53.11</v>
      </c>
    </row>
    <row r="4740" spans="1:5" x14ac:dyDescent="0.25">
      <c r="A4740" s="7">
        <v>39743</v>
      </c>
      <c r="B4740">
        <v>63.12</v>
      </c>
      <c r="C4740">
        <v>72.56</v>
      </c>
      <c r="D4740">
        <v>60.05</v>
      </c>
      <c r="E4740">
        <v>69.650000000000006</v>
      </c>
    </row>
    <row r="4741" spans="1:5" x14ac:dyDescent="0.25">
      <c r="A4741" s="7">
        <v>39744</v>
      </c>
      <c r="B4741">
        <v>68.03</v>
      </c>
      <c r="C4741">
        <v>79.430000000000007</v>
      </c>
      <c r="D4741">
        <v>51.83</v>
      </c>
      <c r="E4741">
        <v>67.8</v>
      </c>
    </row>
    <row r="4742" spans="1:5" x14ac:dyDescent="0.25">
      <c r="A4742" s="7">
        <v>39745</v>
      </c>
      <c r="B4742">
        <v>67.8</v>
      </c>
      <c r="C4742">
        <v>89.53</v>
      </c>
      <c r="D4742">
        <v>67.8</v>
      </c>
      <c r="E4742">
        <v>79.13</v>
      </c>
    </row>
    <row r="4743" spans="1:5" x14ac:dyDescent="0.25">
      <c r="A4743" s="7">
        <v>39748</v>
      </c>
      <c r="B4743">
        <v>79.13</v>
      </c>
      <c r="C4743">
        <v>81.650000000000006</v>
      </c>
      <c r="D4743">
        <v>71.290000000000006</v>
      </c>
      <c r="E4743">
        <v>80.06</v>
      </c>
    </row>
    <row r="4744" spans="1:5" x14ac:dyDescent="0.25">
      <c r="A4744" s="7">
        <v>39749</v>
      </c>
      <c r="B4744">
        <v>73.3</v>
      </c>
      <c r="C4744">
        <v>78.98</v>
      </c>
      <c r="D4744">
        <v>65.66</v>
      </c>
      <c r="E4744">
        <v>66.959999999999994</v>
      </c>
    </row>
    <row r="4745" spans="1:5" x14ac:dyDescent="0.25">
      <c r="A4745" s="7">
        <v>39750</v>
      </c>
      <c r="B4745">
        <v>66.959999999999994</v>
      </c>
      <c r="C4745">
        <v>71.14</v>
      </c>
      <c r="D4745">
        <v>62.72</v>
      </c>
      <c r="E4745">
        <v>69.959999999999994</v>
      </c>
    </row>
    <row r="4746" spans="1:5" x14ac:dyDescent="0.25">
      <c r="A4746" s="7">
        <v>39751</v>
      </c>
      <c r="B4746">
        <v>69.83</v>
      </c>
      <c r="C4746">
        <v>69.83</v>
      </c>
      <c r="D4746">
        <v>62.67</v>
      </c>
      <c r="E4746">
        <v>62.9</v>
      </c>
    </row>
    <row r="4747" spans="1:5" x14ac:dyDescent="0.25">
      <c r="A4747" s="7">
        <v>39752</v>
      </c>
      <c r="B4747">
        <v>62.93</v>
      </c>
      <c r="C4747">
        <v>65.849999999999994</v>
      </c>
      <c r="D4747">
        <v>56.73</v>
      </c>
      <c r="E4747">
        <v>59.89</v>
      </c>
    </row>
    <row r="4748" spans="1:5" x14ac:dyDescent="0.25">
      <c r="A4748" s="7">
        <v>39755</v>
      </c>
      <c r="B4748">
        <v>60.17</v>
      </c>
      <c r="C4748">
        <v>60.77</v>
      </c>
      <c r="D4748">
        <v>53.63</v>
      </c>
      <c r="E4748">
        <v>53.68</v>
      </c>
    </row>
    <row r="4749" spans="1:5" x14ac:dyDescent="0.25">
      <c r="A4749" s="7">
        <v>39756</v>
      </c>
      <c r="B4749">
        <v>53.68</v>
      </c>
      <c r="C4749">
        <v>53.68</v>
      </c>
      <c r="D4749">
        <v>44.25</v>
      </c>
      <c r="E4749">
        <v>47.73</v>
      </c>
    </row>
    <row r="4750" spans="1:5" x14ac:dyDescent="0.25">
      <c r="A4750" s="7">
        <v>39757</v>
      </c>
      <c r="B4750">
        <v>47.73</v>
      </c>
      <c r="C4750">
        <v>55.62</v>
      </c>
      <c r="D4750">
        <v>46.87</v>
      </c>
      <c r="E4750">
        <v>54.56</v>
      </c>
    </row>
    <row r="4751" spans="1:5" x14ac:dyDescent="0.25">
      <c r="A4751" s="7">
        <v>39758</v>
      </c>
      <c r="B4751">
        <v>56.71</v>
      </c>
      <c r="C4751">
        <v>64.78</v>
      </c>
      <c r="D4751">
        <v>55.6</v>
      </c>
      <c r="E4751">
        <v>63.68</v>
      </c>
    </row>
    <row r="4752" spans="1:5" x14ac:dyDescent="0.25">
      <c r="A4752" s="7">
        <v>39759</v>
      </c>
      <c r="B4752">
        <v>63.68</v>
      </c>
      <c r="C4752">
        <v>63.68</v>
      </c>
      <c r="D4752">
        <v>56.03</v>
      </c>
      <c r="E4752">
        <v>56.1</v>
      </c>
    </row>
    <row r="4753" spans="1:5" x14ac:dyDescent="0.25">
      <c r="A4753" s="7">
        <v>39762</v>
      </c>
      <c r="B4753">
        <v>56.09</v>
      </c>
      <c r="C4753">
        <v>62.09</v>
      </c>
      <c r="D4753">
        <v>54.63</v>
      </c>
      <c r="E4753">
        <v>59.98</v>
      </c>
    </row>
    <row r="4754" spans="1:5" x14ac:dyDescent="0.25">
      <c r="A4754" s="7">
        <v>39763</v>
      </c>
      <c r="B4754">
        <v>59.98</v>
      </c>
      <c r="C4754">
        <v>64.73</v>
      </c>
      <c r="D4754">
        <v>58.58</v>
      </c>
      <c r="E4754">
        <v>61.44</v>
      </c>
    </row>
    <row r="4755" spans="1:5" x14ac:dyDescent="0.25">
      <c r="A4755" s="7">
        <v>39764</v>
      </c>
      <c r="B4755">
        <v>61.52</v>
      </c>
      <c r="C4755">
        <v>67.19</v>
      </c>
      <c r="D4755">
        <v>61.52</v>
      </c>
      <c r="E4755">
        <v>66.459999999999994</v>
      </c>
    </row>
    <row r="4756" spans="1:5" x14ac:dyDescent="0.25">
      <c r="A4756" s="7">
        <v>39765</v>
      </c>
      <c r="B4756">
        <v>66.45</v>
      </c>
      <c r="C4756">
        <v>69.989999999999995</v>
      </c>
      <c r="D4756">
        <v>58.66</v>
      </c>
      <c r="E4756">
        <v>59.83</v>
      </c>
    </row>
    <row r="4757" spans="1:5" x14ac:dyDescent="0.25">
      <c r="A4757" s="7">
        <v>39766</v>
      </c>
      <c r="B4757">
        <v>62.6</v>
      </c>
      <c r="C4757">
        <v>66.31</v>
      </c>
      <c r="D4757">
        <v>59.75</v>
      </c>
      <c r="E4757">
        <v>66.31</v>
      </c>
    </row>
    <row r="4758" spans="1:5" x14ac:dyDescent="0.25">
      <c r="A4758" s="7">
        <v>39769</v>
      </c>
      <c r="B4758">
        <v>69.569999999999993</v>
      </c>
      <c r="C4758">
        <v>69.59</v>
      </c>
      <c r="D4758">
        <v>65.099999999999994</v>
      </c>
      <c r="E4758">
        <v>69.150000000000006</v>
      </c>
    </row>
    <row r="4759" spans="1:5" x14ac:dyDescent="0.25">
      <c r="A4759" s="7">
        <v>39770</v>
      </c>
      <c r="B4759">
        <v>70.09</v>
      </c>
      <c r="C4759">
        <v>73.13</v>
      </c>
      <c r="D4759">
        <v>67.180000000000007</v>
      </c>
      <c r="E4759">
        <v>67.64</v>
      </c>
    </row>
    <row r="4760" spans="1:5" x14ac:dyDescent="0.25">
      <c r="A4760" s="7">
        <v>39771</v>
      </c>
      <c r="B4760">
        <v>68.459999999999994</v>
      </c>
      <c r="C4760">
        <v>75</v>
      </c>
      <c r="D4760">
        <v>67.34</v>
      </c>
      <c r="E4760">
        <v>74.260000000000005</v>
      </c>
    </row>
    <row r="4761" spans="1:5" x14ac:dyDescent="0.25">
      <c r="A4761" s="7">
        <v>39772</v>
      </c>
      <c r="B4761">
        <v>74.260000000000005</v>
      </c>
      <c r="C4761">
        <v>81.48</v>
      </c>
      <c r="D4761">
        <v>72.760000000000005</v>
      </c>
      <c r="E4761">
        <v>80.86</v>
      </c>
    </row>
    <row r="4762" spans="1:5" x14ac:dyDescent="0.25">
      <c r="A4762" s="7">
        <v>39773</v>
      </c>
      <c r="B4762">
        <v>80.739999999999995</v>
      </c>
      <c r="C4762">
        <v>80.739999999999995</v>
      </c>
      <c r="D4762">
        <v>71.63</v>
      </c>
      <c r="E4762">
        <v>72.67</v>
      </c>
    </row>
    <row r="4763" spans="1:5" x14ac:dyDescent="0.25">
      <c r="A4763" s="7">
        <v>39776</v>
      </c>
      <c r="B4763">
        <v>71.19</v>
      </c>
      <c r="C4763">
        <v>71.349999999999994</v>
      </c>
      <c r="D4763">
        <v>61.81</v>
      </c>
      <c r="E4763">
        <v>64.7</v>
      </c>
    </row>
    <row r="4764" spans="1:5" x14ac:dyDescent="0.25">
      <c r="A4764" s="7">
        <v>39777</v>
      </c>
      <c r="B4764">
        <v>64.760000000000005</v>
      </c>
      <c r="C4764">
        <v>65.489999999999995</v>
      </c>
      <c r="D4764">
        <v>60.25</v>
      </c>
      <c r="E4764">
        <v>60.9</v>
      </c>
    </row>
    <row r="4765" spans="1:5" x14ac:dyDescent="0.25">
      <c r="A4765" s="7">
        <v>39778</v>
      </c>
      <c r="B4765">
        <v>60.9</v>
      </c>
      <c r="C4765">
        <v>62.5</v>
      </c>
      <c r="D4765">
        <v>54.62</v>
      </c>
      <c r="E4765">
        <v>54.92</v>
      </c>
    </row>
    <row r="4766" spans="1:5" x14ac:dyDescent="0.25">
      <c r="A4766" s="7">
        <v>39780</v>
      </c>
      <c r="B4766">
        <v>56.02</v>
      </c>
      <c r="C4766">
        <v>56.82</v>
      </c>
      <c r="D4766">
        <v>50.5</v>
      </c>
      <c r="E4766">
        <v>55.84</v>
      </c>
    </row>
    <row r="4767" spans="1:5" x14ac:dyDescent="0.25">
      <c r="A4767" s="7">
        <v>39783</v>
      </c>
      <c r="B4767">
        <v>60.47</v>
      </c>
      <c r="C4767">
        <v>68.599999999999994</v>
      </c>
      <c r="D4767">
        <v>60.36</v>
      </c>
      <c r="E4767">
        <v>68.510000000000005</v>
      </c>
    </row>
    <row r="4768" spans="1:5" x14ac:dyDescent="0.25">
      <c r="A4768" s="7">
        <v>39784</v>
      </c>
      <c r="B4768">
        <v>66.680000000000007</v>
      </c>
      <c r="C4768">
        <v>67.010000000000005</v>
      </c>
      <c r="D4768">
        <v>62.31</v>
      </c>
      <c r="E4768">
        <v>62.98</v>
      </c>
    </row>
    <row r="4769" spans="1:5" x14ac:dyDescent="0.25">
      <c r="A4769" s="7">
        <v>39785</v>
      </c>
      <c r="B4769">
        <v>62.98</v>
      </c>
      <c r="C4769">
        <v>65.37</v>
      </c>
      <c r="D4769">
        <v>60.18</v>
      </c>
      <c r="E4769">
        <v>60.72</v>
      </c>
    </row>
    <row r="4770" spans="1:5" x14ac:dyDescent="0.25">
      <c r="A4770" s="7">
        <v>39786</v>
      </c>
      <c r="B4770">
        <v>62.19</v>
      </c>
      <c r="C4770">
        <v>65.08</v>
      </c>
      <c r="D4770">
        <v>60.21</v>
      </c>
      <c r="E4770">
        <v>63.64</v>
      </c>
    </row>
    <row r="4771" spans="1:5" x14ac:dyDescent="0.25">
      <c r="A4771" s="7">
        <v>39787</v>
      </c>
      <c r="B4771">
        <v>63.64</v>
      </c>
      <c r="C4771">
        <v>66.540000000000006</v>
      </c>
      <c r="D4771">
        <v>59.26</v>
      </c>
      <c r="E4771">
        <v>59.93</v>
      </c>
    </row>
    <row r="4772" spans="1:5" x14ac:dyDescent="0.25">
      <c r="A4772" s="7">
        <v>39790</v>
      </c>
      <c r="B4772">
        <v>58.86</v>
      </c>
      <c r="C4772">
        <v>59.87</v>
      </c>
      <c r="D4772">
        <v>57.35</v>
      </c>
      <c r="E4772">
        <v>58.49</v>
      </c>
    </row>
    <row r="4773" spans="1:5" x14ac:dyDescent="0.25">
      <c r="A4773" s="7">
        <v>39791</v>
      </c>
      <c r="B4773">
        <v>59.48</v>
      </c>
      <c r="C4773">
        <v>59.57</v>
      </c>
      <c r="D4773">
        <v>56.37</v>
      </c>
      <c r="E4773">
        <v>58.91</v>
      </c>
    </row>
    <row r="4774" spans="1:5" x14ac:dyDescent="0.25">
      <c r="A4774" s="7">
        <v>39792</v>
      </c>
      <c r="B4774">
        <v>58.91</v>
      </c>
      <c r="C4774">
        <v>58.91</v>
      </c>
      <c r="D4774">
        <v>53.79</v>
      </c>
      <c r="E4774">
        <v>55.73</v>
      </c>
    </row>
    <row r="4775" spans="1:5" x14ac:dyDescent="0.25">
      <c r="A4775" s="7">
        <v>39793</v>
      </c>
      <c r="B4775">
        <v>55.08</v>
      </c>
      <c r="C4775">
        <v>56.44</v>
      </c>
      <c r="D4775">
        <v>52.94</v>
      </c>
      <c r="E4775">
        <v>55.78</v>
      </c>
    </row>
    <row r="4776" spans="1:5" x14ac:dyDescent="0.25">
      <c r="A4776" s="7">
        <v>39794</v>
      </c>
      <c r="B4776">
        <v>55.78</v>
      </c>
      <c r="C4776">
        <v>58.84</v>
      </c>
      <c r="D4776">
        <v>54.26</v>
      </c>
      <c r="E4776">
        <v>54.28</v>
      </c>
    </row>
    <row r="4777" spans="1:5" x14ac:dyDescent="0.25">
      <c r="A4777" s="7">
        <v>39797</v>
      </c>
      <c r="B4777">
        <v>55.68</v>
      </c>
      <c r="C4777">
        <v>58.49</v>
      </c>
      <c r="D4777">
        <v>55.68</v>
      </c>
      <c r="E4777">
        <v>56.76</v>
      </c>
    </row>
    <row r="4778" spans="1:5" x14ac:dyDescent="0.25">
      <c r="A4778" s="7">
        <v>39798</v>
      </c>
      <c r="B4778">
        <v>56.76</v>
      </c>
      <c r="C4778">
        <v>56.76</v>
      </c>
      <c r="D4778">
        <v>50.91</v>
      </c>
      <c r="E4778">
        <v>51.29</v>
      </c>
    </row>
    <row r="4779" spans="1:5" x14ac:dyDescent="0.25">
      <c r="A4779" s="7">
        <v>39799</v>
      </c>
      <c r="B4779">
        <v>52</v>
      </c>
      <c r="C4779">
        <v>52.19</v>
      </c>
      <c r="D4779">
        <v>49.36</v>
      </c>
      <c r="E4779">
        <v>49.84</v>
      </c>
    </row>
    <row r="4780" spans="1:5" x14ac:dyDescent="0.25">
      <c r="A4780" s="7">
        <v>39800</v>
      </c>
      <c r="B4780">
        <v>49.84</v>
      </c>
      <c r="C4780">
        <v>49.84</v>
      </c>
      <c r="D4780">
        <v>44.5</v>
      </c>
      <c r="E4780">
        <v>47.34</v>
      </c>
    </row>
    <row r="4781" spans="1:5" x14ac:dyDescent="0.25">
      <c r="A4781" s="7">
        <v>39801</v>
      </c>
      <c r="B4781">
        <v>46.01</v>
      </c>
      <c r="C4781">
        <v>46.01</v>
      </c>
      <c r="D4781">
        <v>41.29</v>
      </c>
      <c r="E4781">
        <v>44.93</v>
      </c>
    </row>
    <row r="4782" spans="1:5" x14ac:dyDescent="0.25">
      <c r="A4782" s="7">
        <v>39804</v>
      </c>
      <c r="B4782">
        <v>44.93</v>
      </c>
      <c r="C4782">
        <v>46.69</v>
      </c>
      <c r="D4782">
        <v>42.75</v>
      </c>
      <c r="E4782">
        <v>44.56</v>
      </c>
    </row>
    <row r="4783" spans="1:5" x14ac:dyDescent="0.25">
      <c r="A4783" s="7">
        <v>39805</v>
      </c>
      <c r="B4783">
        <v>43.19</v>
      </c>
      <c r="C4783">
        <v>45.39</v>
      </c>
      <c r="D4783">
        <v>41.68</v>
      </c>
      <c r="E4783">
        <v>45.02</v>
      </c>
    </row>
    <row r="4784" spans="1:5" x14ac:dyDescent="0.25">
      <c r="A4784" s="7">
        <v>39806</v>
      </c>
      <c r="B4784">
        <v>45.02</v>
      </c>
      <c r="C4784">
        <v>45.02</v>
      </c>
      <c r="D4784">
        <v>44.15</v>
      </c>
      <c r="E4784">
        <v>44.21</v>
      </c>
    </row>
    <row r="4785" spans="1:5" x14ac:dyDescent="0.25">
      <c r="A4785" s="7">
        <v>39808</v>
      </c>
      <c r="B4785">
        <v>44.27</v>
      </c>
      <c r="C4785">
        <v>44.36</v>
      </c>
      <c r="D4785">
        <v>42.92</v>
      </c>
      <c r="E4785">
        <v>43.38</v>
      </c>
    </row>
    <row r="4786" spans="1:5" x14ac:dyDescent="0.25">
      <c r="A4786" s="7">
        <v>39811</v>
      </c>
      <c r="B4786">
        <v>43.35</v>
      </c>
      <c r="C4786">
        <v>46.24</v>
      </c>
      <c r="D4786">
        <v>42.16</v>
      </c>
      <c r="E4786">
        <v>43.9</v>
      </c>
    </row>
    <row r="4787" spans="1:5" x14ac:dyDescent="0.25">
      <c r="A4787" s="7">
        <v>39812</v>
      </c>
      <c r="B4787">
        <v>43.99</v>
      </c>
      <c r="C4787">
        <v>44.29</v>
      </c>
      <c r="D4787">
        <v>41.63</v>
      </c>
      <c r="E4787">
        <v>41.63</v>
      </c>
    </row>
    <row r="4788" spans="1:5" x14ac:dyDescent="0.25">
      <c r="A4788" s="7">
        <v>39813</v>
      </c>
      <c r="B4788">
        <v>41.63</v>
      </c>
      <c r="C4788">
        <v>41.63</v>
      </c>
      <c r="D4788">
        <v>37.96</v>
      </c>
      <c r="E4788">
        <v>40</v>
      </c>
    </row>
    <row r="4789" spans="1:5" x14ac:dyDescent="0.25">
      <c r="A4789" s="7">
        <v>39815</v>
      </c>
      <c r="B4789">
        <v>39.58</v>
      </c>
      <c r="C4789">
        <v>39.82</v>
      </c>
      <c r="D4789">
        <v>36.880000000000003</v>
      </c>
      <c r="E4789">
        <v>39.19</v>
      </c>
    </row>
    <row r="4790" spans="1:5" x14ac:dyDescent="0.25">
      <c r="A4790" s="7">
        <v>39818</v>
      </c>
      <c r="B4790">
        <v>39.24</v>
      </c>
      <c r="C4790">
        <v>40.22</v>
      </c>
      <c r="D4790">
        <v>38.299999999999997</v>
      </c>
      <c r="E4790">
        <v>39.08</v>
      </c>
    </row>
    <row r="4791" spans="1:5" x14ac:dyDescent="0.25">
      <c r="A4791" s="7">
        <v>39819</v>
      </c>
      <c r="B4791">
        <v>38.06</v>
      </c>
      <c r="C4791">
        <v>39.33</v>
      </c>
      <c r="D4791">
        <v>37.340000000000003</v>
      </c>
      <c r="E4791">
        <v>38.56</v>
      </c>
    </row>
    <row r="4792" spans="1:5" x14ac:dyDescent="0.25">
      <c r="A4792" s="7">
        <v>39820</v>
      </c>
      <c r="B4792">
        <v>40.29</v>
      </c>
      <c r="C4792">
        <v>43.82</v>
      </c>
      <c r="D4792">
        <v>40.119999999999997</v>
      </c>
      <c r="E4792">
        <v>43.39</v>
      </c>
    </row>
    <row r="4793" spans="1:5" x14ac:dyDescent="0.25">
      <c r="A4793" s="7">
        <v>39821</v>
      </c>
      <c r="B4793">
        <v>43.38</v>
      </c>
      <c r="C4793">
        <v>44.6</v>
      </c>
      <c r="D4793">
        <v>42.56</v>
      </c>
      <c r="E4793">
        <v>42.56</v>
      </c>
    </row>
    <row r="4794" spans="1:5" x14ac:dyDescent="0.25">
      <c r="A4794" s="7">
        <v>39822</v>
      </c>
      <c r="B4794">
        <v>41.18</v>
      </c>
      <c r="C4794">
        <v>43.13</v>
      </c>
      <c r="D4794">
        <v>41.05</v>
      </c>
      <c r="E4794">
        <v>42.82</v>
      </c>
    </row>
    <row r="4795" spans="1:5" x14ac:dyDescent="0.25">
      <c r="A4795" s="7">
        <v>39825</v>
      </c>
      <c r="B4795">
        <v>42.06</v>
      </c>
      <c r="C4795">
        <v>46.62</v>
      </c>
      <c r="D4795">
        <v>41.94</v>
      </c>
      <c r="E4795">
        <v>45.84</v>
      </c>
    </row>
    <row r="4796" spans="1:5" x14ac:dyDescent="0.25">
      <c r="A4796" s="7">
        <v>39826</v>
      </c>
      <c r="B4796">
        <v>45.84</v>
      </c>
      <c r="C4796">
        <v>47.08</v>
      </c>
      <c r="D4796">
        <v>43.23</v>
      </c>
      <c r="E4796">
        <v>43.27</v>
      </c>
    </row>
    <row r="4797" spans="1:5" x14ac:dyDescent="0.25">
      <c r="A4797" s="7">
        <v>39827</v>
      </c>
      <c r="B4797">
        <v>46.24</v>
      </c>
      <c r="C4797">
        <v>51.55</v>
      </c>
      <c r="D4797">
        <v>46.14</v>
      </c>
      <c r="E4797">
        <v>49.14</v>
      </c>
    </row>
    <row r="4798" spans="1:5" x14ac:dyDescent="0.25">
      <c r="A4798" s="7">
        <v>39828</v>
      </c>
      <c r="B4798">
        <v>49.14</v>
      </c>
      <c r="C4798">
        <v>55.16</v>
      </c>
      <c r="D4798">
        <v>49.14</v>
      </c>
      <c r="E4798">
        <v>51</v>
      </c>
    </row>
    <row r="4799" spans="1:5" x14ac:dyDescent="0.25">
      <c r="A4799" s="7">
        <v>39829</v>
      </c>
      <c r="B4799">
        <v>51</v>
      </c>
      <c r="C4799">
        <v>51</v>
      </c>
      <c r="D4799">
        <v>45.96</v>
      </c>
      <c r="E4799">
        <v>46.11</v>
      </c>
    </row>
    <row r="4800" spans="1:5" x14ac:dyDescent="0.25">
      <c r="A4800" s="7">
        <v>39833</v>
      </c>
      <c r="B4800">
        <v>50.12</v>
      </c>
      <c r="C4800">
        <v>57.36</v>
      </c>
      <c r="D4800">
        <v>49.27</v>
      </c>
      <c r="E4800">
        <v>56.65</v>
      </c>
    </row>
    <row r="4801" spans="1:5" x14ac:dyDescent="0.25">
      <c r="A4801" s="7">
        <v>39834</v>
      </c>
      <c r="B4801">
        <v>51.52</v>
      </c>
      <c r="C4801">
        <v>54.12</v>
      </c>
      <c r="D4801">
        <v>46.15</v>
      </c>
      <c r="E4801">
        <v>46.42</v>
      </c>
    </row>
    <row r="4802" spans="1:5" x14ac:dyDescent="0.25">
      <c r="A4802" s="7">
        <v>39835</v>
      </c>
      <c r="B4802">
        <v>50.65</v>
      </c>
      <c r="C4802">
        <v>51.76</v>
      </c>
      <c r="D4802">
        <v>46.51</v>
      </c>
      <c r="E4802">
        <v>47.29</v>
      </c>
    </row>
    <row r="4803" spans="1:5" x14ac:dyDescent="0.25">
      <c r="A4803" s="7">
        <v>39836</v>
      </c>
      <c r="B4803">
        <v>50.39</v>
      </c>
      <c r="C4803">
        <v>51.11</v>
      </c>
      <c r="D4803">
        <v>46.43</v>
      </c>
      <c r="E4803">
        <v>47.27</v>
      </c>
    </row>
    <row r="4804" spans="1:5" x14ac:dyDescent="0.25">
      <c r="A4804" s="7">
        <v>39839</v>
      </c>
      <c r="B4804">
        <v>47.89</v>
      </c>
      <c r="C4804">
        <v>47.93</v>
      </c>
      <c r="D4804">
        <v>44.29</v>
      </c>
      <c r="E4804">
        <v>45.69</v>
      </c>
    </row>
    <row r="4805" spans="1:5" x14ac:dyDescent="0.25">
      <c r="A4805" s="7">
        <v>39840</v>
      </c>
      <c r="B4805">
        <v>45.11</v>
      </c>
      <c r="C4805">
        <v>45.93</v>
      </c>
      <c r="D4805">
        <v>42.2</v>
      </c>
      <c r="E4805">
        <v>42.25</v>
      </c>
    </row>
    <row r="4806" spans="1:5" x14ac:dyDescent="0.25">
      <c r="A4806" s="7">
        <v>39841</v>
      </c>
      <c r="B4806">
        <v>42.25</v>
      </c>
      <c r="C4806">
        <v>42.25</v>
      </c>
      <c r="D4806">
        <v>38.090000000000003</v>
      </c>
      <c r="E4806">
        <v>39.659999999999997</v>
      </c>
    </row>
    <row r="4807" spans="1:5" x14ac:dyDescent="0.25">
      <c r="A4807" s="7">
        <v>39842</v>
      </c>
      <c r="B4807">
        <v>41.34</v>
      </c>
      <c r="C4807">
        <v>43.03</v>
      </c>
      <c r="D4807">
        <v>41.12</v>
      </c>
      <c r="E4807">
        <v>42.63</v>
      </c>
    </row>
    <row r="4808" spans="1:5" x14ac:dyDescent="0.25">
      <c r="A4808" s="7">
        <v>39843</v>
      </c>
      <c r="B4808">
        <v>42.63</v>
      </c>
      <c r="C4808">
        <v>45.53</v>
      </c>
      <c r="D4808">
        <v>42.09</v>
      </c>
      <c r="E4808">
        <v>44.84</v>
      </c>
    </row>
    <row r="4809" spans="1:5" x14ac:dyDescent="0.25">
      <c r="A4809" s="7">
        <v>39846</v>
      </c>
      <c r="B4809">
        <v>49.42</v>
      </c>
      <c r="C4809">
        <v>49.54</v>
      </c>
      <c r="D4809">
        <v>45.26</v>
      </c>
      <c r="E4809">
        <v>45.52</v>
      </c>
    </row>
    <row r="4810" spans="1:5" x14ac:dyDescent="0.25">
      <c r="A4810" s="7">
        <v>39847</v>
      </c>
      <c r="B4810">
        <v>45.52</v>
      </c>
      <c r="C4810">
        <v>45.52</v>
      </c>
      <c r="D4810">
        <v>42.43</v>
      </c>
      <c r="E4810">
        <v>43.06</v>
      </c>
    </row>
    <row r="4811" spans="1:5" x14ac:dyDescent="0.25">
      <c r="A4811" s="7">
        <v>39848</v>
      </c>
      <c r="B4811">
        <v>43.06</v>
      </c>
      <c r="C4811">
        <v>44.52</v>
      </c>
      <c r="D4811">
        <v>41.39</v>
      </c>
      <c r="E4811">
        <v>43.85</v>
      </c>
    </row>
    <row r="4812" spans="1:5" x14ac:dyDescent="0.25">
      <c r="A4812" s="7">
        <v>39849</v>
      </c>
      <c r="B4812">
        <v>43.83</v>
      </c>
      <c r="C4812">
        <v>46.23</v>
      </c>
      <c r="D4812">
        <v>42.32</v>
      </c>
      <c r="E4812">
        <v>43.73</v>
      </c>
    </row>
    <row r="4813" spans="1:5" x14ac:dyDescent="0.25">
      <c r="A4813" s="7">
        <v>39850</v>
      </c>
      <c r="B4813">
        <v>43.71</v>
      </c>
      <c r="C4813">
        <v>43.71</v>
      </c>
      <c r="D4813">
        <v>41.2</v>
      </c>
      <c r="E4813">
        <v>43.37</v>
      </c>
    </row>
    <row r="4814" spans="1:5" x14ac:dyDescent="0.25">
      <c r="A4814" s="7">
        <v>39853</v>
      </c>
      <c r="B4814">
        <v>45.4</v>
      </c>
      <c r="C4814">
        <v>45.45</v>
      </c>
      <c r="D4814">
        <v>43.04</v>
      </c>
      <c r="E4814">
        <v>43.64</v>
      </c>
    </row>
    <row r="4815" spans="1:5" x14ac:dyDescent="0.25">
      <c r="A4815" s="7">
        <v>39854</v>
      </c>
      <c r="B4815">
        <v>45.14</v>
      </c>
      <c r="C4815">
        <v>48.12</v>
      </c>
      <c r="D4815">
        <v>44.18</v>
      </c>
      <c r="E4815">
        <v>46.67</v>
      </c>
    </row>
    <row r="4816" spans="1:5" x14ac:dyDescent="0.25">
      <c r="A4816" s="7">
        <v>39855</v>
      </c>
      <c r="B4816">
        <v>46.67</v>
      </c>
      <c r="C4816">
        <v>46.67</v>
      </c>
      <c r="D4816">
        <v>44.5</v>
      </c>
      <c r="E4816">
        <v>44.53</v>
      </c>
    </row>
    <row r="4817" spans="1:5" x14ac:dyDescent="0.25">
      <c r="A4817" s="7">
        <v>39856</v>
      </c>
      <c r="B4817">
        <v>44.52</v>
      </c>
      <c r="C4817">
        <v>48.63</v>
      </c>
      <c r="D4817">
        <v>41.21</v>
      </c>
      <c r="E4817">
        <v>41.25</v>
      </c>
    </row>
    <row r="4818" spans="1:5" x14ac:dyDescent="0.25">
      <c r="A4818" s="7">
        <v>39857</v>
      </c>
      <c r="B4818">
        <v>41.6</v>
      </c>
      <c r="C4818">
        <v>43.02</v>
      </c>
      <c r="D4818">
        <v>40.729999999999997</v>
      </c>
      <c r="E4818">
        <v>42.93</v>
      </c>
    </row>
    <row r="4819" spans="1:5" x14ac:dyDescent="0.25">
      <c r="A4819" s="7">
        <v>39861</v>
      </c>
      <c r="B4819">
        <v>48.14</v>
      </c>
      <c r="C4819">
        <v>51.18</v>
      </c>
      <c r="D4819">
        <v>46.96</v>
      </c>
      <c r="E4819">
        <v>48.66</v>
      </c>
    </row>
    <row r="4820" spans="1:5" x14ac:dyDescent="0.25">
      <c r="A4820" s="7">
        <v>39862</v>
      </c>
      <c r="B4820">
        <v>48.66</v>
      </c>
      <c r="C4820">
        <v>50.29</v>
      </c>
      <c r="D4820">
        <v>46</v>
      </c>
      <c r="E4820">
        <v>48.46</v>
      </c>
    </row>
    <row r="4821" spans="1:5" x14ac:dyDescent="0.25">
      <c r="A4821" s="7">
        <v>39863</v>
      </c>
      <c r="B4821">
        <v>48.54</v>
      </c>
      <c r="C4821">
        <v>48.54</v>
      </c>
      <c r="D4821">
        <v>44.81</v>
      </c>
      <c r="E4821">
        <v>47.08</v>
      </c>
    </row>
    <row r="4822" spans="1:5" x14ac:dyDescent="0.25">
      <c r="A4822" s="7">
        <v>39864</v>
      </c>
      <c r="B4822">
        <v>47.08</v>
      </c>
      <c r="C4822">
        <v>52.04</v>
      </c>
      <c r="D4822">
        <v>47.08</v>
      </c>
      <c r="E4822">
        <v>49.3</v>
      </c>
    </row>
    <row r="4823" spans="1:5" x14ac:dyDescent="0.25">
      <c r="A4823" s="7">
        <v>39867</v>
      </c>
      <c r="B4823">
        <v>49.3</v>
      </c>
      <c r="C4823">
        <v>53.16</v>
      </c>
      <c r="D4823">
        <v>48.97</v>
      </c>
      <c r="E4823">
        <v>52.62</v>
      </c>
    </row>
    <row r="4824" spans="1:5" x14ac:dyDescent="0.25">
      <c r="A4824" s="7">
        <v>39868</v>
      </c>
      <c r="B4824">
        <v>52.5</v>
      </c>
      <c r="C4824">
        <v>52.56</v>
      </c>
      <c r="D4824">
        <v>44.28</v>
      </c>
      <c r="E4824">
        <v>45.49</v>
      </c>
    </row>
    <row r="4825" spans="1:5" x14ac:dyDescent="0.25">
      <c r="A4825" s="7">
        <v>39869</v>
      </c>
      <c r="B4825">
        <v>45.73</v>
      </c>
      <c r="C4825">
        <v>47.23</v>
      </c>
      <c r="D4825">
        <v>42.84</v>
      </c>
      <c r="E4825">
        <v>44.67</v>
      </c>
    </row>
    <row r="4826" spans="1:5" x14ac:dyDescent="0.25">
      <c r="A4826" s="7">
        <v>39870</v>
      </c>
      <c r="B4826">
        <v>43.75</v>
      </c>
      <c r="C4826">
        <v>45.33</v>
      </c>
      <c r="D4826">
        <v>41.91</v>
      </c>
      <c r="E4826">
        <v>44.66</v>
      </c>
    </row>
    <row r="4827" spans="1:5" x14ac:dyDescent="0.25">
      <c r="A4827" s="7">
        <v>39871</v>
      </c>
      <c r="B4827">
        <v>44.66</v>
      </c>
      <c r="C4827">
        <v>47.34</v>
      </c>
      <c r="D4827">
        <v>44.46</v>
      </c>
      <c r="E4827">
        <v>46.35</v>
      </c>
    </row>
    <row r="4828" spans="1:5" x14ac:dyDescent="0.25">
      <c r="A4828" s="7">
        <v>39874</v>
      </c>
      <c r="B4828">
        <v>49.96</v>
      </c>
      <c r="C4828">
        <v>53.25</v>
      </c>
      <c r="D4828">
        <v>48.35</v>
      </c>
      <c r="E4828">
        <v>52.65</v>
      </c>
    </row>
    <row r="4829" spans="1:5" x14ac:dyDescent="0.25">
      <c r="A4829" s="7">
        <v>39875</v>
      </c>
      <c r="B4829">
        <v>52.65</v>
      </c>
      <c r="C4829">
        <v>52.76</v>
      </c>
      <c r="D4829">
        <v>48.5</v>
      </c>
      <c r="E4829">
        <v>50.93</v>
      </c>
    </row>
    <row r="4830" spans="1:5" x14ac:dyDescent="0.25">
      <c r="A4830" s="7">
        <v>39876</v>
      </c>
      <c r="B4830">
        <v>48.02</v>
      </c>
      <c r="C4830">
        <v>48.83</v>
      </c>
      <c r="D4830">
        <v>45.02</v>
      </c>
      <c r="E4830">
        <v>47.56</v>
      </c>
    </row>
    <row r="4831" spans="1:5" x14ac:dyDescent="0.25">
      <c r="A4831" s="7">
        <v>39877</v>
      </c>
      <c r="B4831">
        <v>47.56</v>
      </c>
      <c r="C4831">
        <v>51.95</v>
      </c>
      <c r="D4831">
        <v>46.98</v>
      </c>
      <c r="E4831">
        <v>50.17</v>
      </c>
    </row>
    <row r="4832" spans="1:5" x14ac:dyDescent="0.25">
      <c r="A4832" s="7">
        <v>39878</v>
      </c>
      <c r="B4832">
        <v>50.17</v>
      </c>
      <c r="C4832">
        <v>51.95</v>
      </c>
      <c r="D4832">
        <v>47.65</v>
      </c>
      <c r="E4832">
        <v>49.33</v>
      </c>
    </row>
    <row r="4833" spans="1:5" x14ac:dyDescent="0.25">
      <c r="A4833" s="7">
        <v>39881</v>
      </c>
      <c r="B4833">
        <v>49.35</v>
      </c>
      <c r="C4833">
        <v>51.34</v>
      </c>
      <c r="D4833">
        <v>48.4</v>
      </c>
      <c r="E4833">
        <v>49.68</v>
      </c>
    </row>
    <row r="4834" spans="1:5" x14ac:dyDescent="0.25">
      <c r="A4834" s="7">
        <v>39882</v>
      </c>
      <c r="B4834">
        <v>49.68</v>
      </c>
      <c r="C4834">
        <v>49.68</v>
      </c>
      <c r="D4834">
        <v>43.88</v>
      </c>
      <c r="E4834">
        <v>44.37</v>
      </c>
    </row>
    <row r="4835" spans="1:5" x14ac:dyDescent="0.25">
      <c r="A4835" s="7">
        <v>39883</v>
      </c>
      <c r="B4835">
        <v>43.35</v>
      </c>
      <c r="C4835">
        <v>44.26</v>
      </c>
      <c r="D4835">
        <v>42.36</v>
      </c>
      <c r="E4835">
        <v>43.61</v>
      </c>
    </row>
    <row r="4836" spans="1:5" x14ac:dyDescent="0.25">
      <c r="A4836" s="7">
        <v>39884</v>
      </c>
      <c r="B4836">
        <v>43.53</v>
      </c>
      <c r="C4836">
        <v>43.98</v>
      </c>
      <c r="D4836">
        <v>40.75</v>
      </c>
      <c r="E4836">
        <v>41.18</v>
      </c>
    </row>
    <row r="4837" spans="1:5" x14ac:dyDescent="0.25">
      <c r="A4837" s="7">
        <v>39885</v>
      </c>
      <c r="B4837">
        <v>40.99</v>
      </c>
      <c r="C4837">
        <v>43.52</v>
      </c>
      <c r="D4837">
        <v>40.03</v>
      </c>
      <c r="E4837">
        <v>42.36</v>
      </c>
    </row>
    <row r="4838" spans="1:5" x14ac:dyDescent="0.25">
      <c r="A4838" s="7">
        <v>39888</v>
      </c>
      <c r="B4838">
        <v>42.36</v>
      </c>
      <c r="C4838">
        <v>44.23</v>
      </c>
      <c r="D4838">
        <v>42.36</v>
      </c>
      <c r="E4838">
        <v>43.74</v>
      </c>
    </row>
    <row r="4839" spans="1:5" x14ac:dyDescent="0.25">
      <c r="A4839" s="7">
        <v>39889</v>
      </c>
      <c r="B4839">
        <v>44.23</v>
      </c>
      <c r="C4839">
        <v>44.59</v>
      </c>
      <c r="D4839">
        <v>40.74</v>
      </c>
      <c r="E4839">
        <v>40.799999999999997</v>
      </c>
    </row>
    <row r="4840" spans="1:5" x14ac:dyDescent="0.25">
      <c r="A4840" s="7">
        <v>39890</v>
      </c>
      <c r="B4840">
        <v>41.14</v>
      </c>
      <c r="C4840">
        <v>42.39</v>
      </c>
      <c r="D4840">
        <v>38.979999999999997</v>
      </c>
      <c r="E4840">
        <v>40.06</v>
      </c>
    </row>
    <row r="4841" spans="1:5" x14ac:dyDescent="0.25">
      <c r="A4841" s="7">
        <v>39891</v>
      </c>
      <c r="B4841">
        <v>40.06</v>
      </c>
      <c r="C4841">
        <v>44.17</v>
      </c>
      <c r="D4841">
        <v>38.79</v>
      </c>
      <c r="E4841">
        <v>43.68</v>
      </c>
    </row>
    <row r="4842" spans="1:5" x14ac:dyDescent="0.25">
      <c r="A4842" s="7">
        <v>39892</v>
      </c>
      <c r="B4842">
        <v>43.6</v>
      </c>
      <c r="C4842">
        <v>47.63</v>
      </c>
      <c r="D4842">
        <v>43.07</v>
      </c>
      <c r="E4842">
        <v>45.89</v>
      </c>
    </row>
    <row r="4843" spans="1:5" x14ac:dyDescent="0.25">
      <c r="A4843" s="7">
        <v>39895</v>
      </c>
      <c r="B4843">
        <v>45.89</v>
      </c>
      <c r="C4843">
        <v>45.89</v>
      </c>
      <c r="D4843">
        <v>41.27</v>
      </c>
      <c r="E4843">
        <v>43.23</v>
      </c>
    </row>
    <row r="4844" spans="1:5" x14ac:dyDescent="0.25">
      <c r="A4844" s="7">
        <v>39896</v>
      </c>
      <c r="B4844">
        <v>43.24</v>
      </c>
      <c r="C4844">
        <v>44</v>
      </c>
      <c r="D4844">
        <v>41.63</v>
      </c>
      <c r="E4844">
        <v>42.93</v>
      </c>
    </row>
    <row r="4845" spans="1:5" x14ac:dyDescent="0.25">
      <c r="A4845" s="7">
        <v>39897</v>
      </c>
      <c r="B4845">
        <v>42.35</v>
      </c>
      <c r="C4845">
        <v>44.2</v>
      </c>
      <c r="D4845">
        <v>40.81</v>
      </c>
      <c r="E4845">
        <v>42.25</v>
      </c>
    </row>
    <row r="4846" spans="1:5" x14ac:dyDescent="0.25">
      <c r="A4846" s="7">
        <v>39898</v>
      </c>
      <c r="B4846">
        <v>42.25</v>
      </c>
      <c r="C4846">
        <v>42.25</v>
      </c>
      <c r="D4846">
        <v>40.17</v>
      </c>
      <c r="E4846">
        <v>40.36</v>
      </c>
    </row>
    <row r="4847" spans="1:5" x14ac:dyDescent="0.25">
      <c r="A4847" s="7">
        <v>39899</v>
      </c>
      <c r="B4847">
        <v>40.36</v>
      </c>
      <c r="C4847">
        <v>42.13</v>
      </c>
      <c r="D4847">
        <v>40.36</v>
      </c>
      <c r="E4847">
        <v>41.04</v>
      </c>
    </row>
    <row r="4848" spans="1:5" x14ac:dyDescent="0.25">
      <c r="A4848" s="7">
        <v>39902</v>
      </c>
      <c r="B4848">
        <v>44.86</v>
      </c>
      <c r="C4848">
        <v>46.28</v>
      </c>
      <c r="D4848">
        <v>44.86</v>
      </c>
      <c r="E4848">
        <v>45.54</v>
      </c>
    </row>
    <row r="4849" spans="1:5" x14ac:dyDescent="0.25">
      <c r="A4849" s="7">
        <v>39903</v>
      </c>
      <c r="B4849">
        <v>45.54</v>
      </c>
      <c r="C4849">
        <v>45.54</v>
      </c>
      <c r="D4849">
        <v>42.27</v>
      </c>
      <c r="E4849">
        <v>44.14</v>
      </c>
    </row>
    <row r="4850" spans="1:5" x14ac:dyDescent="0.25">
      <c r="A4850" s="7">
        <v>39904</v>
      </c>
      <c r="B4850">
        <v>45.42</v>
      </c>
      <c r="C4850">
        <v>45.6</v>
      </c>
      <c r="D4850">
        <v>42.26</v>
      </c>
      <c r="E4850">
        <v>42.28</v>
      </c>
    </row>
    <row r="4851" spans="1:5" x14ac:dyDescent="0.25">
      <c r="A4851" s="7">
        <v>39905</v>
      </c>
      <c r="B4851">
        <v>42.28</v>
      </c>
      <c r="C4851">
        <v>42.68</v>
      </c>
      <c r="D4851">
        <v>40.299999999999997</v>
      </c>
      <c r="E4851">
        <v>42.04</v>
      </c>
    </row>
    <row r="4852" spans="1:5" x14ac:dyDescent="0.25">
      <c r="A4852" s="7">
        <v>39906</v>
      </c>
      <c r="B4852">
        <v>42.03</v>
      </c>
      <c r="C4852">
        <v>42.03</v>
      </c>
      <c r="D4852">
        <v>39.64</v>
      </c>
      <c r="E4852">
        <v>39.700000000000003</v>
      </c>
    </row>
    <row r="4853" spans="1:5" x14ac:dyDescent="0.25">
      <c r="A4853" s="7">
        <v>39909</v>
      </c>
      <c r="B4853">
        <v>41.96</v>
      </c>
      <c r="C4853">
        <v>43.02</v>
      </c>
      <c r="D4853">
        <v>40.83</v>
      </c>
      <c r="E4853">
        <v>40.93</v>
      </c>
    </row>
    <row r="4854" spans="1:5" x14ac:dyDescent="0.25">
      <c r="A4854" s="7">
        <v>39910</v>
      </c>
      <c r="B4854">
        <v>41.48</v>
      </c>
      <c r="C4854">
        <v>42.5</v>
      </c>
      <c r="D4854">
        <v>40.36</v>
      </c>
      <c r="E4854">
        <v>40.39</v>
      </c>
    </row>
    <row r="4855" spans="1:5" x14ac:dyDescent="0.25">
      <c r="A4855" s="7">
        <v>39911</v>
      </c>
      <c r="B4855">
        <v>40.39</v>
      </c>
      <c r="C4855">
        <v>40.86</v>
      </c>
      <c r="D4855">
        <v>38.700000000000003</v>
      </c>
      <c r="E4855">
        <v>38.85</v>
      </c>
    </row>
    <row r="4856" spans="1:5" x14ac:dyDescent="0.25">
      <c r="A4856" s="7">
        <v>39912</v>
      </c>
      <c r="B4856">
        <v>37.22</v>
      </c>
      <c r="C4856">
        <v>37.74</v>
      </c>
      <c r="D4856">
        <v>36.53</v>
      </c>
      <c r="E4856">
        <v>36.53</v>
      </c>
    </row>
    <row r="4857" spans="1:5" x14ac:dyDescent="0.25">
      <c r="A4857" s="7">
        <v>39916</v>
      </c>
      <c r="B4857">
        <v>38.32</v>
      </c>
      <c r="C4857">
        <v>38.909999999999997</v>
      </c>
      <c r="D4857">
        <v>37.51</v>
      </c>
      <c r="E4857">
        <v>37.81</v>
      </c>
    </row>
    <row r="4858" spans="1:5" x14ac:dyDescent="0.25">
      <c r="A4858" s="7">
        <v>39917</v>
      </c>
      <c r="B4858">
        <v>37.950000000000003</v>
      </c>
      <c r="C4858">
        <v>38.5</v>
      </c>
      <c r="D4858">
        <v>36.880000000000003</v>
      </c>
      <c r="E4858">
        <v>37.67</v>
      </c>
    </row>
    <row r="4859" spans="1:5" x14ac:dyDescent="0.25">
      <c r="A4859" s="7">
        <v>39918</v>
      </c>
      <c r="B4859">
        <v>37.85</v>
      </c>
      <c r="C4859">
        <v>38.06</v>
      </c>
      <c r="D4859">
        <v>36.1</v>
      </c>
      <c r="E4859">
        <v>36.17</v>
      </c>
    </row>
    <row r="4860" spans="1:5" x14ac:dyDescent="0.25">
      <c r="A4860" s="7">
        <v>39919</v>
      </c>
      <c r="B4860">
        <v>36.04</v>
      </c>
      <c r="C4860">
        <v>36.799999999999997</v>
      </c>
      <c r="D4860">
        <v>34.880000000000003</v>
      </c>
      <c r="E4860">
        <v>35.79</v>
      </c>
    </row>
    <row r="4861" spans="1:5" x14ac:dyDescent="0.25">
      <c r="A4861" s="7">
        <v>39920</v>
      </c>
      <c r="B4861">
        <v>35.36</v>
      </c>
      <c r="C4861">
        <v>35.520000000000003</v>
      </c>
      <c r="D4861">
        <v>33.68</v>
      </c>
      <c r="E4861">
        <v>33.94</v>
      </c>
    </row>
    <row r="4862" spans="1:5" x14ac:dyDescent="0.25">
      <c r="A4862" s="7">
        <v>39923</v>
      </c>
      <c r="B4862">
        <v>33.94</v>
      </c>
      <c r="C4862">
        <v>39.58</v>
      </c>
      <c r="D4862">
        <v>33.94</v>
      </c>
      <c r="E4862">
        <v>39.18</v>
      </c>
    </row>
    <row r="4863" spans="1:5" x14ac:dyDescent="0.25">
      <c r="A4863" s="7">
        <v>39924</v>
      </c>
      <c r="B4863">
        <v>40.270000000000003</v>
      </c>
      <c r="C4863">
        <v>40.29</v>
      </c>
      <c r="D4863">
        <v>36.950000000000003</v>
      </c>
      <c r="E4863">
        <v>37.14</v>
      </c>
    </row>
    <row r="4864" spans="1:5" x14ac:dyDescent="0.25">
      <c r="A4864" s="7">
        <v>39925</v>
      </c>
      <c r="B4864">
        <v>37.14</v>
      </c>
      <c r="C4864">
        <v>38.19</v>
      </c>
      <c r="D4864">
        <v>36.01</v>
      </c>
      <c r="E4864">
        <v>38.1</v>
      </c>
    </row>
    <row r="4865" spans="1:5" x14ac:dyDescent="0.25">
      <c r="A4865" s="7">
        <v>39926</v>
      </c>
      <c r="B4865">
        <v>38.1</v>
      </c>
      <c r="C4865">
        <v>38.520000000000003</v>
      </c>
      <c r="D4865">
        <v>37.01</v>
      </c>
      <c r="E4865">
        <v>37.15</v>
      </c>
    </row>
    <row r="4866" spans="1:5" x14ac:dyDescent="0.25">
      <c r="A4866" s="7">
        <v>39927</v>
      </c>
      <c r="B4866">
        <v>36.86</v>
      </c>
      <c r="C4866">
        <v>37.53</v>
      </c>
      <c r="D4866">
        <v>36.369999999999997</v>
      </c>
      <c r="E4866">
        <v>36.82</v>
      </c>
    </row>
    <row r="4867" spans="1:5" x14ac:dyDescent="0.25">
      <c r="A4867" s="7">
        <v>39930</v>
      </c>
      <c r="B4867">
        <v>39.46</v>
      </c>
      <c r="C4867">
        <v>39.520000000000003</v>
      </c>
      <c r="D4867">
        <v>37.97</v>
      </c>
      <c r="E4867">
        <v>38.32</v>
      </c>
    </row>
    <row r="4868" spans="1:5" x14ac:dyDescent="0.25">
      <c r="A4868" s="7">
        <v>39931</v>
      </c>
      <c r="B4868">
        <v>39.43</v>
      </c>
      <c r="C4868">
        <v>39.64</v>
      </c>
      <c r="D4868">
        <v>37.42</v>
      </c>
      <c r="E4868">
        <v>37.950000000000003</v>
      </c>
    </row>
    <row r="4869" spans="1:5" x14ac:dyDescent="0.25">
      <c r="A4869" s="7">
        <v>39932</v>
      </c>
      <c r="B4869">
        <v>37.950000000000003</v>
      </c>
      <c r="C4869">
        <v>37.950000000000003</v>
      </c>
      <c r="D4869">
        <v>35.369999999999997</v>
      </c>
      <c r="E4869">
        <v>36.08</v>
      </c>
    </row>
    <row r="4870" spans="1:5" x14ac:dyDescent="0.25">
      <c r="A4870" s="7">
        <v>39933</v>
      </c>
      <c r="B4870">
        <v>36.090000000000003</v>
      </c>
      <c r="C4870">
        <v>36.71</v>
      </c>
      <c r="D4870">
        <v>34.5</v>
      </c>
      <c r="E4870">
        <v>36.5</v>
      </c>
    </row>
    <row r="4871" spans="1:5" x14ac:dyDescent="0.25">
      <c r="A4871" s="7">
        <v>39934</v>
      </c>
      <c r="B4871">
        <v>36.5</v>
      </c>
      <c r="C4871">
        <v>36.880000000000003</v>
      </c>
      <c r="D4871">
        <v>34.880000000000003</v>
      </c>
      <c r="E4871">
        <v>35.299999999999997</v>
      </c>
    </row>
    <row r="4872" spans="1:5" x14ac:dyDescent="0.25">
      <c r="A4872" s="7">
        <v>39937</v>
      </c>
      <c r="B4872">
        <v>35.299999999999997</v>
      </c>
      <c r="C4872">
        <v>36.24</v>
      </c>
      <c r="D4872">
        <v>34.31</v>
      </c>
      <c r="E4872">
        <v>34.53</v>
      </c>
    </row>
    <row r="4873" spans="1:5" x14ac:dyDescent="0.25">
      <c r="A4873" s="7">
        <v>39938</v>
      </c>
      <c r="B4873">
        <v>34.54</v>
      </c>
      <c r="C4873">
        <v>35.14</v>
      </c>
      <c r="D4873">
        <v>33.36</v>
      </c>
      <c r="E4873">
        <v>33.36</v>
      </c>
    </row>
    <row r="4874" spans="1:5" x14ac:dyDescent="0.25">
      <c r="A4874" s="7">
        <v>39939</v>
      </c>
      <c r="B4874">
        <v>33.36</v>
      </c>
      <c r="C4874">
        <v>33.700000000000003</v>
      </c>
      <c r="D4874">
        <v>32.43</v>
      </c>
      <c r="E4874">
        <v>32.450000000000003</v>
      </c>
    </row>
    <row r="4875" spans="1:5" x14ac:dyDescent="0.25">
      <c r="A4875" s="7">
        <v>39940</v>
      </c>
      <c r="B4875">
        <v>32.1</v>
      </c>
      <c r="C4875">
        <v>34.56</v>
      </c>
      <c r="D4875">
        <v>31.91</v>
      </c>
      <c r="E4875">
        <v>33.44</v>
      </c>
    </row>
    <row r="4876" spans="1:5" x14ac:dyDescent="0.25">
      <c r="A4876" s="7">
        <v>39941</v>
      </c>
      <c r="B4876">
        <v>32.36</v>
      </c>
      <c r="C4876">
        <v>32.72</v>
      </c>
      <c r="D4876">
        <v>31.19</v>
      </c>
      <c r="E4876">
        <v>32.049999999999997</v>
      </c>
    </row>
    <row r="4877" spans="1:5" x14ac:dyDescent="0.25">
      <c r="A4877" s="7">
        <v>39944</v>
      </c>
      <c r="B4877">
        <v>32.049999999999997</v>
      </c>
      <c r="C4877">
        <v>34.08</v>
      </c>
      <c r="D4877">
        <v>32.049999999999997</v>
      </c>
      <c r="E4877">
        <v>32.869999999999997</v>
      </c>
    </row>
    <row r="4878" spans="1:5" x14ac:dyDescent="0.25">
      <c r="A4878" s="7">
        <v>39945</v>
      </c>
      <c r="B4878">
        <v>32.68</v>
      </c>
      <c r="C4878">
        <v>33.29</v>
      </c>
      <c r="D4878">
        <v>31.57</v>
      </c>
      <c r="E4878">
        <v>31.8</v>
      </c>
    </row>
    <row r="4879" spans="1:5" x14ac:dyDescent="0.25">
      <c r="A4879" s="7">
        <v>39946</v>
      </c>
      <c r="B4879">
        <v>32.97</v>
      </c>
      <c r="C4879">
        <v>33.99</v>
      </c>
      <c r="D4879">
        <v>32.56</v>
      </c>
      <c r="E4879">
        <v>33.65</v>
      </c>
    </row>
    <row r="4880" spans="1:5" x14ac:dyDescent="0.25">
      <c r="A4880" s="7">
        <v>39947</v>
      </c>
      <c r="B4880">
        <v>33.65</v>
      </c>
      <c r="C4880">
        <v>33.96</v>
      </c>
      <c r="D4880">
        <v>31.32</v>
      </c>
      <c r="E4880">
        <v>31.37</v>
      </c>
    </row>
    <row r="4881" spans="1:5" x14ac:dyDescent="0.25">
      <c r="A4881" s="7">
        <v>39948</v>
      </c>
      <c r="B4881">
        <v>31.36</v>
      </c>
      <c r="C4881">
        <v>33.61</v>
      </c>
      <c r="D4881">
        <v>30.59</v>
      </c>
      <c r="E4881">
        <v>33.119999999999997</v>
      </c>
    </row>
    <row r="4882" spans="1:5" x14ac:dyDescent="0.25">
      <c r="A4882" s="7">
        <v>39951</v>
      </c>
      <c r="B4882">
        <v>32.909999999999997</v>
      </c>
      <c r="C4882">
        <v>32.909999999999997</v>
      </c>
      <c r="D4882">
        <v>30</v>
      </c>
      <c r="E4882">
        <v>30.24</v>
      </c>
    </row>
    <row r="4883" spans="1:5" x14ac:dyDescent="0.25">
      <c r="A4883" s="7">
        <v>39952</v>
      </c>
      <c r="B4883">
        <v>30.23</v>
      </c>
      <c r="C4883">
        <v>30.32</v>
      </c>
      <c r="D4883">
        <v>28.35</v>
      </c>
      <c r="E4883">
        <v>28.8</v>
      </c>
    </row>
    <row r="4884" spans="1:5" x14ac:dyDescent="0.25">
      <c r="A4884" s="7">
        <v>39953</v>
      </c>
      <c r="B4884">
        <v>27.47</v>
      </c>
      <c r="C4884">
        <v>29.16</v>
      </c>
      <c r="D4884">
        <v>26.57</v>
      </c>
      <c r="E4884">
        <v>29.03</v>
      </c>
    </row>
    <row r="4885" spans="1:5" x14ac:dyDescent="0.25">
      <c r="A4885" s="7">
        <v>39954</v>
      </c>
      <c r="B4885">
        <v>29.03</v>
      </c>
      <c r="C4885">
        <v>32.770000000000003</v>
      </c>
      <c r="D4885">
        <v>29.03</v>
      </c>
      <c r="E4885">
        <v>31.35</v>
      </c>
    </row>
    <row r="4886" spans="1:5" x14ac:dyDescent="0.25">
      <c r="A4886" s="7">
        <v>39955</v>
      </c>
      <c r="B4886">
        <v>31.36</v>
      </c>
      <c r="C4886">
        <v>32.71</v>
      </c>
      <c r="D4886">
        <v>30.57</v>
      </c>
      <c r="E4886">
        <v>32.630000000000003</v>
      </c>
    </row>
    <row r="4887" spans="1:5" x14ac:dyDescent="0.25">
      <c r="A4887" s="7">
        <v>39959</v>
      </c>
      <c r="B4887">
        <v>34.57</v>
      </c>
      <c r="C4887">
        <v>34.57</v>
      </c>
      <c r="D4887">
        <v>30.38</v>
      </c>
      <c r="E4887">
        <v>30.62</v>
      </c>
    </row>
    <row r="4888" spans="1:5" x14ac:dyDescent="0.25">
      <c r="A4888" s="7">
        <v>39960</v>
      </c>
      <c r="B4888">
        <v>30.8</v>
      </c>
      <c r="C4888">
        <v>32.53</v>
      </c>
      <c r="D4888">
        <v>29.62</v>
      </c>
      <c r="E4888">
        <v>32.36</v>
      </c>
    </row>
    <row r="4889" spans="1:5" x14ac:dyDescent="0.25">
      <c r="A4889" s="7">
        <v>39961</v>
      </c>
      <c r="B4889">
        <v>31.54</v>
      </c>
      <c r="C4889">
        <v>33.32</v>
      </c>
      <c r="D4889">
        <v>31.1</v>
      </c>
      <c r="E4889">
        <v>31.67</v>
      </c>
    </row>
    <row r="4890" spans="1:5" x14ac:dyDescent="0.25">
      <c r="A4890" s="7">
        <v>39962</v>
      </c>
      <c r="B4890">
        <v>31.67</v>
      </c>
      <c r="C4890">
        <v>31.67</v>
      </c>
      <c r="D4890">
        <v>28.85</v>
      </c>
      <c r="E4890">
        <v>28.92</v>
      </c>
    </row>
    <row r="4891" spans="1:5" x14ac:dyDescent="0.25">
      <c r="A4891" s="7">
        <v>39965</v>
      </c>
      <c r="B4891">
        <v>28.7</v>
      </c>
      <c r="C4891">
        <v>30.05</v>
      </c>
      <c r="D4891">
        <v>28.45</v>
      </c>
      <c r="E4891">
        <v>30.04</v>
      </c>
    </row>
    <row r="4892" spans="1:5" x14ac:dyDescent="0.25">
      <c r="A4892" s="7">
        <v>39966</v>
      </c>
      <c r="B4892">
        <v>30.04</v>
      </c>
      <c r="C4892">
        <v>30.13</v>
      </c>
      <c r="D4892">
        <v>28.3</v>
      </c>
      <c r="E4892">
        <v>29.63</v>
      </c>
    </row>
    <row r="4893" spans="1:5" x14ac:dyDescent="0.25">
      <c r="A4893" s="7">
        <v>39967</v>
      </c>
      <c r="B4893">
        <v>29.62</v>
      </c>
      <c r="C4893">
        <v>31.79</v>
      </c>
      <c r="D4893">
        <v>29.62</v>
      </c>
      <c r="E4893">
        <v>31.02</v>
      </c>
    </row>
    <row r="4894" spans="1:5" x14ac:dyDescent="0.25">
      <c r="A4894" s="7">
        <v>39968</v>
      </c>
      <c r="B4894">
        <v>31.02</v>
      </c>
      <c r="C4894">
        <v>31.02</v>
      </c>
      <c r="D4894">
        <v>29.92</v>
      </c>
      <c r="E4894">
        <v>30.18</v>
      </c>
    </row>
    <row r="4895" spans="1:5" x14ac:dyDescent="0.25">
      <c r="A4895" s="7">
        <v>39969</v>
      </c>
      <c r="B4895">
        <v>29.39</v>
      </c>
      <c r="C4895">
        <v>30.81</v>
      </c>
      <c r="D4895">
        <v>28.85</v>
      </c>
      <c r="E4895">
        <v>29.62</v>
      </c>
    </row>
    <row r="4896" spans="1:5" x14ac:dyDescent="0.25">
      <c r="A4896" s="7">
        <v>39972</v>
      </c>
      <c r="B4896">
        <v>30.88</v>
      </c>
      <c r="C4896">
        <v>31.82</v>
      </c>
      <c r="D4896">
        <v>29.33</v>
      </c>
      <c r="E4896">
        <v>29.77</v>
      </c>
    </row>
    <row r="4897" spans="1:5" x14ac:dyDescent="0.25">
      <c r="A4897" s="7">
        <v>39973</v>
      </c>
      <c r="B4897">
        <v>29.77</v>
      </c>
      <c r="C4897">
        <v>29.77</v>
      </c>
      <c r="D4897">
        <v>27.79</v>
      </c>
      <c r="E4897">
        <v>28.27</v>
      </c>
    </row>
    <row r="4898" spans="1:5" x14ac:dyDescent="0.25">
      <c r="A4898" s="7">
        <v>39974</v>
      </c>
      <c r="B4898">
        <v>26.9</v>
      </c>
      <c r="C4898">
        <v>29.74</v>
      </c>
      <c r="D4898">
        <v>26.9</v>
      </c>
      <c r="E4898">
        <v>28.46</v>
      </c>
    </row>
    <row r="4899" spans="1:5" x14ac:dyDescent="0.25">
      <c r="A4899" s="7">
        <v>39975</v>
      </c>
      <c r="B4899">
        <v>27.36</v>
      </c>
      <c r="C4899">
        <v>28.11</v>
      </c>
      <c r="D4899">
        <v>26.81</v>
      </c>
      <c r="E4899">
        <v>28.11</v>
      </c>
    </row>
    <row r="4900" spans="1:5" x14ac:dyDescent="0.25">
      <c r="A4900" s="7">
        <v>39976</v>
      </c>
      <c r="B4900">
        <v>28.08</v>
      </c>
      <c r="C4900">
        <v>28.5</v>
      </c>
      <c r="D4900">
        <v>27.73</v>
      </c>
      <c r="E4900">
        <v>28.15</v>
      </c>
    </row>
    <row r="4901" spans="1:5" x14ac:dyDescent="0.25">
      <c r="A4901" s="7">
        <v>39979</v>
      </c>
      <c r="B4901">
        <v>29.7</v>
      </c>
      <c r="C4901">
        <v>31.09</v>
      </c>
      <c r="D4901">
        <v>29.64</v>
      </c>
      <c r="E4901">
        <v>30.81</v>
      </c>
    </row>
    <row r="4902" spans="1:5" x14ac:dyDescent="0.25">
      <c r="A4902" s="7">
        <v>39980</v>
      </c>
      <c r="B4902">
        <v>30.81</v>
      </c>
      <c r="C4902">
        <v>32.75</v>
      </c>
      <c r="D4902">
        <v>30.07</v>
      </c>
      <c r="E4902">
        <v>32.68</v>
      </c>
    </row>
    <row r="4903" spans="1:5" x14ac:dyDescent="0.25">
      <c r="A4903" s="7">
        <v>39981</v>
      </c>
      <c r="B4903">
        <v>31.19</v>
      </c>
      <c r="C4903">
        <v>32.770000000000003</v>
      </c>
      <c r="D4903">
        <v>30.64</v>
      </c>
      <c r="E4903">
        <v>31.54</v>
      </c>
    </row>
    <row r="4904" spans="1:5" x14ac:dyDescent="0.25">
      <c r="A4904" s="7">
        <v>39982</v>
      </c>
      <c r="B4904">
        <v>31.54</v>
      </c>
      <c r="C4904">
        <v>31.54</v>
      </c>
      <c r="D4904">
        <v>29.6</v>
      </c>
      <c r="E4904">
        <v>30.03</v>
      </c>
    </row>
    <row r="4905" spans="1:5" x14ac:dyDescent="0.25">
      <c r="A4905" s="7">
        <v>39983</v>
      </c>
      <c r="B4905">
        <v>29.16</v>
      </c>
      <c r="C4905">
        <v>29.32</v>
      </c>
      <c r="D4905">
        <v>27.56</v>
      </c>
      <c r="E4905">
        <v>27.99</v>
      </c>
    </row>
    <row r="4906" spans="1:5" x14ac:dyDescent="0.25">
      <c r="A4906" s="7">
        <v>39986</v>
      </c>
      <c r="B4906">
        <v>30.4</v>
      </c>
      <c r="C4906">
        <v>32.049999999999997</v>
      </c>
      <c r="D4906">
        <v>30.3</v>
      </c>
      <c r="E4906">
        <v>31.17</v>
      </c>
    </row>
    <row r="4907" spans="1:5" x14ac:dyDescent="0.25">
      <c r="A4907" s="7">
        <v>39987</v>
      </c>
      <c r="B4907">
        <v>31.3</v>
      </c>
      <c r="C4907">
        <v>31.54</v>
      </c>
      <c r="D4907">
        <v>30.19</v>
      </c>
      <c r="E4907">
        <v>30.58</v>
      </c>
    </row>
    <row r="4908" spans="1:5" x14ac:dyDescent="0.25">
      <c r="A4908" s="7">
        <v>39988</v>
      </c>
      <c r="B4908">
        <v>30.58</v>
      </c>
      <c r="C4908">
        <v>30.58</v>
      </c>
      <c r="D4908">
        <v>28.79</v>
      </c>
      <c r="E4908">
        <v>29.05</v>
      </c>
    </row>
    <row r="4909" spans="1:5" x14ac:dyDescent="0.25">
      <c r="A4909" s="7">
        <v>39989</v>
      </c>
      <c r="B4909">
        <v>29.45</v>
      </c>
      <c r="C4909">
        <v>29.56</v>
      </c>
      <c r="D4909">
        <v>26.3</v>
      </c>
      <c r="E4909">
        <v>26.36</v>
      </c>
    </row>
    <row r="4910" spans="1:5" x14ac:dyDescent="0.25">
      <c r="A4910" s="7">
        <v>39990</v>
      </c>
      <c r="B4910">
        <v>27.09</v>
      </c>
      <c r="C4910">
        <v>27.22</v>
      </c>
      <c r="D4910">
        <v>25.76</v>
      </c>
      <c r="E4910">
        <v>25.93</v>
      </c>
    </row>
    <row r="4911" spans="1:5" x14ac:dyDescent="0.25">
      <c r="A4911" s="7">
        <v>39993</v>
      </c>
      <c r="B4911">
        <v>25.93</v>
      </c>
      <c r="C4911">
        <v>27.18</v>
      </c>
      <c r="D4911">
        <v>25.29</v>
      </c>
      <c r="E4911">
        <v>25.35</v>
      </c>
    </row>
    <row r="4912" spans="1:5" x14ac:dyDescent="0.25">
      <c r="A4912" s="7">
        <v>39994</v>
      </c>
      <c r="B4912">
        <v>25.36</v>
      </c>
      <c r="C4912">
        <v>27.38</v>
      </c>
      <c r="D4912">
        <v>25.02</v>
      </c>
      <c r="E4912">
        <v>26.35</v>
      </c>
    </row>
    <row r="4913" spans="1:5" x14ac:dyDescent="0.25">
      <c r="A4913" s="7">
        <v>39995</v>
      </c>
      <c r="B4913">
        <v>25.73</v>
      </c>
      <c r="C4913">
        <v>26.31</v>
      </c>
      <c r="D4913">
        <v>24.8</v>
      </c>
      <c r="E4913">
        <v>26.22</v>
      </c>
    </row>
    <row r="4914" spans="1:5" x14ac:dyDescent="0.25">
      <c r="A4914" s="7">
        <v>39996</v>
      </c>
      <c r="B4914">
        <v>26.22</v>
      </c>
      <c r="C4914">
        <v>28.62</v>
      </c>
      <c r="D4914">
        <v>26.22</v>
      </c>
      <c r="E4914">
        <v>27.95</v>
      </c>
    </row>
    <row r="4915" spans="1:5" x14ac:dyDescent="0.25">
      <c r="A4915" s="7">
        <v>40000</v>
      </c>
      <c r="B4915">
        <v>30.32</v>
      </c>
      <c r="C4915">
        <v>30.6</v>
      </c>
      <c r="D4915">
        <v>28.99</v>
      </c>
      <c r="E4915">
        <v>29</v>
      </c>
    </row>
    <row r="4916" spans="1:5" x14ac:dyDescent="0.25">
      <c r="A4916" s="7">
        <v>40001</v>
      </c>
      <c r="B4916">
        <v>29</v>
      </c>
      <c r="C4916">
        <v>30.94</v>
      </c>
      <c r="D4916">
        <v>28.9</v>
      </c>
      <c r="E4916">
        <v>30.85</v>
      </c>
    </row>
    <row r="4917" spans="1:5" x14ac:dyDescent="0.25">
      <c r="A4917" s="7">
        <v>40002</v>
      </c>
      <c r="B4917">
        <v>30.85</v>
      </c>
      <c r="C4917">
        <v>33.049999999999997</v>
      </c>
      <c r="D4917">
        <v>30.43</v>
      </c>
      <c r="E4917">
        <v>31.3</v>
      </c>
    </row>
    <row r="4918" spans="1:5" x14ac:dyDescent="0.25">
      <c r="A4918" s="7">
        <v>40003</v>
      </c>
      <c r="B4918">
        <v>30.23</v>
      </c>
      <c r="C4918">
        <v>30.49</v>
      </c>
      <c r="D4918">
        <v>29.28</v>
      </c>
      <c r="E4918">
        <v>29.78</v>
      </c>
    </row>
    <row r="4919" spans="1:5" x14ac:dyDescent="0.25">
      <c r="A4919" s="7">
        <v>40004</v>
      </c>
      <c r="B4919">
        <v>29.78</v>
      </c>
      <c r="C4919">
        <v>30.34</v>
      </c>
      <c r="D4919">
        <v>28.82</v>
      </c>
      <c r="E4919">
        <v>29.02</v>
      </c>
    </row>
    <row r="4920" spans="1:5" x14ac:dyDescent="0.25">
      <c r="A4920" s="7">
        <v>40007</v>
      </c>
      <c r="B4920">
        <v>28.36</v>
      </c>
      <c r="C4920">
        <v>29.24</v>
      </c>
      <c r="D4920">
        <v>25.42</v>
      </c>
      <c r="E4920">
        <v>26.31</v>
      </c>
    </row>
    <row r="4921" spans="1:5" x14ac:dyDescent="0.25">
      <c r="A4921" s="7">
        <v>40008</v>
      </c>
      <c r="B4921">
        <v>26.31</v>
      </c>
      <c r="C4921">
        <v>26.84</v>
      </c>
      <c r="D4921">
        <v>24.99</v>
      </c>
      <c r="E4921">
        <v>25.02</v>
      </c>
    </row>
    <row r="4922" spans="1:5" x14ac:dyDescent="0.25">
      <c r="A4922" s="7">
        <v>40009</v>
      </c>
      <c r="B4922">
        <v>25.05</v>
      </c>
      <c r="C4922">
        <v>26.06</v>
      </c>
      <c r="D4922">
        <v>23.83</v>
      </c>
      <c r="E4922">
        <v>25.89</v>
      </c>
    </row>
    <row r="4923" spans="1:5" x14ac:dyDescent="0.25">
      <c r="A4923" s="7">
        <v>40010</v>
      </c>
      <c r="B4923">
        <v>25.96</v>
      </c>
      <c r="C4923">
        <v>26.18</v>
      </c>
      <c r="D4923">
        <v>24.51</v>
      </c>
      <c r="E4923">
        <v>25.42</v>
      </c>
    </row>
    <row r="4924" spans="1:5" x14ac:dyDescent="0.25">
      <c r="A4924" s="7">
        <v>40011</v>
      </c>
      <c r="B4924">
        <v>25.42</v>
      </c>
      <c r="C4924">
        <v>25.55</v>
      </c>
      <c r="D4924">
        <v>23.88</v>
      </c>
      <c r="E4924">
        <v>24.34</v>
      </c>
    </row>
    <row r="4925" spans="1:5" x14ac:dyDescent="0.25">
      <c r="A4925" s="7">
        <v>40014</v>
      </c>
      <c r="B4925">
        <v>25.06</v>
      </c>
      <c r="C4925">
        <v>25.42</v>
      </c>
      <c r="D4925">
        <v>24.26</v>
      </c>
      <c r="E4925">
        <v>24.4</v>
      </c>
    </row>
    <row r="4926" spans="1:5" x14ac:dyDescent="0.25">
      <c r="A4926" s="7">
        <v>40015</v>
      </c>
      <c r="B4926">
        <v>24.28</v>
      </c>
      <c r="C4926">
        <v>25.14</v>
      </c>
      <c r="D4926">
        <v>23.81</v>
      </c>
      <c r="E4926">
        <v>23.87</v>
      </c>
    </row>
    <row r="4927" spans="1:5" x14ac:dyDescent="0.25">
      <c r="A4927" s="7">
        <v>40016</v>
      </c>
      <c r="B4927">
        <v>24.05</v>
      </c>
      <c r="C4927">
        <v>24.14</v>
      </c>
      <c r="D4927">
        <v>23.24</v>
      </c>
      <c r="E4927">
        <v>23.47</v>
      </c>
    </row>
    <row r="4928" spans="1:5" x14ac:dyDescent="0.25">
      <c r="A4928" s="7">
        <v>40017</v>
      </c>
      <c r="B4928">
        <v>23.71</v>
      </c>
      <c r="C4928">
        <v>24.05</v>
      </c>
      <c r="D4928">
        <v>23.21</v>
      </c>
      <c r="E4928">
        <v>23.43</v>
      </c>
    </row>
    <row r="4929" spans="1:5" x14ac:dyDescent="0.25">
      <c r="A4929" s="7">
        <v>40018</v>
      </c>
      <c r="B4929">
        <v>23.87</v>
      </c>
      <c r="C4929">
        <v>23.87</v>
      </c>
      <c r="D4929">
        <v>23</v>
      </c>
      <c r="E4929">
        <v>23.09</v>
      </c>
    </row>
    <row r="4930" spans="1:5" x14ac:dyDescent="0.25">
      <c r="A4930" s="7">
        <v>40021</v>
      </c>
      <c r="B4930">
        <v>24.06</v>
      </c>
      <c r="C4930">
        <v>24.86</v>
      </c>
      <c r="D4930">
        <v>24.02</v>
      </c>
      <c r="E4930">
        <v>24.28</v>
      </c>
    </row>
    <row r="4931" spans="1:5" x14ac:dyDescent="0.25">
      <c r="A4931" s="7">
        <v>40022</v>
      </c>
      <c r="B4931">
        <v>24.28</v>
      </c>
      <c r="C4931">
        <v>25.61</v>
      </c>
      <c r="D4931">
        <v>24.28</v>
      </c>
      <c r="E4931">
        <v>25.01</v>
      </c>
    </row>
    <row r="4932" spans="1:5" x14ac:dyDescent="0.25">
      <c r="A4932" s="7">
        <v>40023</v>
      </c>
      <c r="B4932">
        <v>25.47</v>
      </c>
      <c r="C4932">
        <v>26.18</v>
      </c>
      <c r="D4932">
        <v>25.41</v>
      </c>
      <c r="E4932">
        <v>25.61</v>
      </c>
    </row>
    <row r="4933" spans="1:5" x14ac:dyDescent="0.25">
      <c r="A4933" s="7">
        <v>40024</v>
      </c>
      <c r="B4933">
        <v>25.4</v>
      </c>
      <c r="C4933">
        <v>25.76</v>
      </c>
      <c r="D4933">
        <v>24.85</v>
      </c>
      <c r="E4933">
        <v>25.4</v>
      </c>
    </row>
    <row r="4934" spans="1:5" x14ac:dyDescent="0.25">
      <c r="A4934" s="7">
        <v>40025</v>
      </c>
      <c r="B4934">
        <v>25.4</v>
      </c>
      <c r="C4934">
        <v>26.22</v>
      </c>
      <c r="D4934">
        <v>24.93</v>
      </c>
      <c r="E4934">
        <v>25.92</v>
      </c>
    </row>
    <row r="4935" spans="1:5" x14ac:dyDescent="0.25">
      <c r="A4935" s="7">
        <v>40028</v>
      </c>
      <c r="B4935">
        <v>25.92</v>
      </c>
      <c r="C4935">
        <v>26.49</v>
      </c>
      <c r="D4935">
        <v>25.56</v>
      </c>
      <c r="E4935">
        <v>25.56</v>
      </c>
    </row>
    <row r="4936" spans="1:5" x14ac:dyDescent="0.25">
      <c r="A4936" s="7">
        <v>40029</v>
      </c>
      <c r="B4936">
        <v>25.55</v>
      </c>
      <c r="C4936">
        <v>26.16</v>
      </c>
      <c r="D4936">
        <v>24.89</v>
      </c>
      <c r="E4936">
        <v>24.89</v>
      </c>
    </row>
    <row r="4937" spans="1:5" x14ac:dyDescent="0.25">
      <c r="A4937" s="7">
        <v>40030</v>
      </c>
      <c r="B4937">
        <v>24.91</v>
      </c>
      <c r="C4937">
        <v>25.85</v>
      </c>
      <c r="D4937">
        <v>24.86</v>
      </c>
      <c r="E4937">
        <v>24.9</v>
      </c>
    </row>
    <row r="4938" spans="1:5" x14ac:dyDescent="0.25">
      <c r="A4938" s="7">
        <v>40031</v>
      </c>
      <c r="B4938">
        <v>24.9</v>
      </c>
      <c r="C4938">
        <v>26.15</v>
      </c>
      <c r="D4938">
        <v>24.47</v>
      </c>
      <c r="E4938">
        <v>25.67</v>
      </c>
    </row>
    <row r="4939" spans="1:5" x14ac:dyDescent="0.25">
      <c r="A4939" s="7">
        <v>40032</v>
      </c>
      <c r="B4939">
        <v>24.71</v>
      </c>
      <c r="C4939">
        <v>24.95</v>
      </c>
      <c r="D4939">
        <v>23.98</v>
      </c>
      <c r="E4939">
        <v>24.76</v>
      </c>
    </row>
    <row r="4940" spans="1:5" x14ac:dyDescent="0.25">
      <c r="A4940" s="7">
        <v>40035</v>
      </c>
      <c r="B4940">
        <v>24.76</v>
      </c>
      <c r="C4940">
        <v>25.82</v>
      </c>
      <c r="D4940">
        <v>24.76</v>
      </c>
      <c r="E4940">
        <v>24.99</v>
      </c>
    </row>
    <row r="4941" spans="1:5" x14ac:dyDescent="0.25">
      <c r="A4941" s="7">
        <v>40036</v>
      </c>
      <c r="B4941">
        <v>24.98</v>
      </c>
      <c r="C4941">
        <v>26.98</v>
      </c>
      <c r="D4941">
        <v>24.98</v>
      </c>
      <c r="E4941">
        <v>25.99</v>
      </c>
    </row>
    <row r="4942" spans="1:5" x14ac:dyDescent="0.25">
      <c r="A4942" s="7">
        <v>40037</v>
      </c>
      <c r="B4942">
        <v>25.99</v>
      </c>
      <c r="C4942">
        <v>26.5</v>
      </c>
      <c r="D4942">
        <v>25.11</v>
      </c>
      <c r="E4942">
        <v>25.45</v>
      </c>
    </row>
    <row r="4943" spans="1:5" x14ac:dyDescent="0.25">
      <c r="A4943" s="7">
        <v>40038</v>
      </c>
      <c r="B4943">
        <v>25.34</v>
      </c>
      <c r="C4943">
        <v>26.15</v>
      </c>
      <c r="D4943">
        <v>24.71</v>
      </c>
      <c r="E4943">
        <v>24.71</v>
      </c>
    </row>
    <row r="4944" spans="1:5" x14ac:dyDescent="0.25">
      <c r="A4944" s="7">
        <v>40039</v>
      </c>
      <c r="B4944">
        <v>24.77</v>
      </c>
      <c r="C4944">
        <v>25.94</v>
      </c>
      <c r="D4944">
        <v>24.26</v>
      </c>
      <c r="E4944">
        <v>24.27</v>
      </c>
    </row>
    <row r="4945" spans="1:5" x14ac:dyDescent="0.25">
      <c r="A4945" s="7">
        <v>40042</v>
      </c>
      <c r="B4945">
        <v>24.27</v>
      </c>
      <c r="C4945">
        <v>28.39</v>
      </c>
      <c r="D4945">
        <v>24.27</v>
      </c>
      <c r="E4945">
        <v>27.89</v>
      </c>
    </row>
    <row r="4946" spans="1:5" x14ac:dyDescent="0.25">
      <c r="A4946" s="7">
        <v>40043</v>
      </c>
      <c r="B4946">
        <v>27.89</v>
      </c>
      <c r="C4946">
        <v>27.89</v>
      </c>
      <c r="D4946">
        <v>26.08</v>
      </c>
      <c r="E4946">
        <v>26.18</v>
      </c>
    </row>
    <row r="4947" spans="1:5" x14ac:dyDescent="0.25">
      <c r="A4947" s="7">
        <v>40044</v>
      </c>
      <c r="B4947">
        <v>28.08</v>
      </c>
      <c r="C4947">
        <v>28.14</v>
      </c>
      <c r="D4947">
        <v>26.14</v>
      </c>
      <c r="E4947">
        <v>26.26</v>
      </c>
    </row>
    <row r="4948" spans="1:5" x14ac:dyDescent="0.25">
      <c r="A4948" s="7">
        <v>40045</v>
      </c>
      <c r="B4948">
        <v>26.45</v>
      </c>
      <c r="C4948">
        <v>26.45</v>
      </c>
      <c r="D4948">
        <v>24.75</v>
      </c>
      <c r="E4948">
        <v>25.09</v>
      </c>
    </row>
    <row r="4949" spans="1:5" x14ac:dyDescent="0.25">
      <c r="A4949" s="7">
        <v>40046</v>
      </c>
      <c r="B4949">
        <v>24.49</v>
      </c>
      <c r="C4949">
        <v>25.06</v>
      </c>
      <c r="D4949">
        <v>23.91</v>
      </c>
      <c r="E4949">
        <v>25.01</v>
      </c>
    </row>
    <row r="4950" spans="1:5" x14ac:dyDescent="0.25">
      <c r="A4950" s="7">
        <v>40049</v>
      </c>
      <c r="B4950">
        <v>25.01</v>
      </c>
      <c r="C4950">
        <v>25.7</v>
      </c>
      <c r="D4950">
        <v>25.01</v>
      </c>
      <c r="E4950">
        <v>25.14</v>
      </c>
    </row>
    <row r="4951" spans="1:5" x14ac:dyDescent="0.25">
      <c r="A4951" s="7">
        <v>40050</v>
      </c>
      <c r="B4951">
        <v>25.13</v>
      </c>
      <c r="C4951">
        <v>25.13</v>
      </c>
      <c r="D4951">
        <v>23.68</v>
      </c>
      <c r="E4951">
        <v>24.92</v>
      </c>
    </row>
    <row r="4952" spans="1:5" x14ac:dyDescent="0.25">
      <c r="A4952" s="7">
        <v>40051</v>
      </c>
      <c r="B4952">
        <v>24.91</v>
      </c>
      <c r="C4952">
        <v>25.56</v>
      </c>
      <c r="D4952">
        <v>24.69</v>
      </c>
      <c r="E4952">
        <v>24.95</v>
      </c>
    </row>
    <row r="4953" spans="1:5" x14ac:dyDescent="0.25">
      <c r="A4953" s="7">
        <v>40052</v>
      </c>
      <c r="B4953">
        <v>25.13</v>
      </c>
      <c r="C4953">
        <v>25.89</v>
      </c>
      <c r="D4953">
        <v>24.43</v>
      </c>
      <c r="E4953">
        <v>24.68</v>
      </c>
    </row>
    <row r="4954" spans="1:5" x14ac:dyDescent="0.25">
      <c r="A4954" s="7">
        <v>40053</v>
      </c>
      <c r="B4954">
        <v>24.44</v>
      </c>
      <c r="C4954">
        <v>25.5</v>
      </c>
      <c r="D4954">
        <v>24.28</v>
      </c>
      <c r="E4954">
        <v>24.76</v>
      </c>
    </row>
    <row r="4955" spans="1:5" x14ac:dyDescent="0.25">
      <c r="A4955" s="7">
        <v>40056</v>
      </c>
      <c r="B4955">
        <v>24.76</v>
      </c>
      <c r="C4955">
        <v>27.01</v>
      </c>
      <c r="D4955">
        <v>24.76</v>
      </c>
      <c r="E4955">
        <v>26.01</v>
      </c>
    </row>
    <row r="4956" spans="1:5" x14ac:dyDescent="0.25">
      <c r="A4956" s="7">
        <v>40057</v>
      </c>
      <c r="B4956">
        <v>26.01</v>
      </c>
      <c r="C4956">
        <v>29.23</v>
      </c>
      <c r="D4956">
        <v>26</v>
      </c>
      <c r="E4956">
        <v>29.15</v>
      </c>
    </row>
    <row r="4957" spans="1:5" x14ac:dyDescent="0.25">
      <c r="A4957" s="7">
        <v>40058</v>
      </c>
      <c r="B4957">
        <v>29.14</v>
      </c>
      <c r="C4957">
        <v>29.57</v>
      </c>
      <c r="D4957">
        <v>28.41</v>
      </c>
      <c r="E4957">
        <v>28.9</v>
      </c>
    </row>
    <row r="4958" spans="1:5" x14ac:dyDescent="0.25">
      <c r="A4958" s="7">
        <v>40059</v>
      </c>
      <c r="B4958">
        <v>28.9</v>
      </c>
      <c r="C4958">
        <v>28.9</v>
      </c>
      <c r="D4958">
        <v>26.98</v>
      </c>
      <c r="E4958">
        <v>27.1</v>
      </c>
    </row>
    <row r="4959" spans="1:5" x14ac:dyDescent="0.25">
      <c r="A4959" s="7">
        <v>40060</v>
      </c>
      <c r="B4959">
        <v>26.98</v>
      </c>
      <c r="C4959">
        <v>26.98</v>
      </c>
      <c r="D4959">
        <v>24.86</v>
      </c>
      <c r="E4959">
        <v>25.26</v>
      </c>
    </row>
    <row r="4960" spans="1:5" x14ac:dyDescent="0.25">
      <c r="A4960" s="7">
        <v>40064</v>
      </c>
      <c r="B4960">
        <v>25.26</v>
      </c>
      <c r="C4960">
        <v>26.15</v>
      </c>
      <c r="D4960">
        <v>25.26</v>
      </c>
      <c r="E4960">
        <v>25.62</v>
      </c>
    </row>
    <row r="4961" spans="1:5" x14ac:dyDescent="0.25">
      <c r="A4961" s="7">
        <v>40065</v>
      </c>
      <c r="B4961">
        <v>25.66</v>
      </c>
      <c r="C4961">
        <v>25.93</v>
      </c>
      <c r="D4961">
        <v>24.23</v>
      </c>
      <c r="E4961">
        <v>24.32</v>
      </c>
    </row>
    <row r="4962" spans="1:5" x14ac:dyDescent="0.25">
      <c r="A4962" s="7">
        <v>40066</v>
      </c>
      <c r="B4962">
        <v>24.4</v>
      </c>
      <c r="C4962">
        <v>24.76</v>
      </c>
      <c r="D4962">
        <v>22.82</v>
      </c>
      <c r="E4962">
        <v>23.55</v>
      </c>
    </row>
    <row r="4963" spans="1:5" x14ac:dyDescent="0.25">
      <c r="A4963" s="7">
        <v>40067</v>
      </c>
      <c r="B4963">
        <v>23.49</v>
      </c>
      <c r="C4963">
        <v>24.33</v>
      </c>
      <c r="D4963">
        <v>22.48</v>
      </c>
      <c r="E4963">
        <v>24.15</v>
      </c>
    </row>
    <row r="4964" spans="1:5" x14ac:dyDescent="0.25">
      <c r="A4964" s="7">
        <v>40070</v>
      </c>
      <c r="B4964">
        <v>25.39</v>
      </c>
      <c r="C4964">
        <v>25.39</v>
      </c>
      <c r="D4964">
        <v>23.32</v>
      </c>
      <c r="E4964">
        <v>23.86</v>
      </c>
    </row>
    <row r="4965" spans="1:5" x14ac:dyDescent="0.25">
      <c r="A4965" s="7">
        <v>40071</v>
      </c>
      <c r="B4965">
        <v>23.9</v>
      </c>
      <c r="C4965">
        <v>24.27</v>
      </c>
      <c r="D4965">
        <v>23.07</v>
      </c>
      <c r="E4965">
        <v>23.42</v>
      </c>
    </row>
    <row r="4966" spans="1:5" x14ac:dyDescent="0.25">
      <c r="A4966" s="7">
        <v>40072</v>
      </c>
      <c r="B4966">
        <v>23.29</v>
      </c>
      <c r="C4966">
        <v>23.92</v>
      </c>
      <c r="D4966">
        <v>22.78</v>
      </c>
      <c r="E4966">
        <v>23.69</v>
      </c>
    </row>
    <row r="4967" spans="1:5" x14ac:dyDescent="0.25">
      <c r="A4967" s="7">
        <v>40073</v>
      </c>
      <c r="B4967">
        <v>23.99</v>
      </c>
      <c r="C4967">
        <v>24.07</v>
      </c>
      <c r="D4967">
        <v>22.79</v>
      </c>
      <c r="E4967">
        <v>23.65</v>
      </c>
    </row>
    <row r="4968" spans="1:5" x14ac:dyDescent="0.25">
      <c r="A4968" s="7">
        <v>40074</v>
      </c>
      <c r="B4968">
        <v>23.65</v>
      </c>
      <c r="C4968">
        <v>24.43</v>
      </c>
      <c r="D4968">
        <v>23.14</v>
      </c>
      <c r="E4968">
        <v>23.92</v>
      </c>
    </row>
    <row r="4969" spans="1:5" x14ac:dyDescent="0.25">
      <c r="A4969" s="7">
        <v>40077</v>
      </c>
      <c r="B4969">
        <v>25.34</v>
      </c>
      <c r="C4969">
        <v>25.51</v>
      </c>
      <c r="D4969">
        <v>23.71</v>
      </c>
      <c r="E4969">
        <v>24.06</v>
      </c>
    </row>
    <row r="4970" spans="1:5" x14ac:dyDescent="0.25">
      <c r="A4970" s="7">
        <v>40078</v>
      </c>
      <c r="B4970">
        <v>23.81</v>
      </c>
      <c r="C4970">
        <v>23.98</v>
      </c>
      <c r="D4970">
        <v>23.06</v>
      </c>
      <c r="E4970">
        <v>23.08</v>
      </c>
    </row>
    <row r="4971" spans="1:5" x14ac:dyDescent="0.25">
      <c r="A4971" s="7">
        <v>40079</v>
      </c>
      <c r="B4971">
        <v>22.9</v>
      </c>
      <c r="C4971">
        <v>23.69</v>
      </c>
      <c r="D4971">
        <v>22.19</v>
      </c>
      <c r="E4971">
        <v>23.49</v>
      </c>
    </row>
    <row r="4972" spans="1:5" x14ac:dyDescent="0.25">
      <c r="A4972" s="7">
        <v>40080</v>
      </c>
      <c r="B4972">
        <v>23.67</v>
      </c>
      <c r="C4972">
        <v>25.37</v>
      </c>
      <c r="D4972">
        <v>23.44</v>
      </c>
      <c r="E4972">
        <v>24.95</v>
      </c>
    </row>
    <row r="4973" spans="1:5" x14ac:dyDescent="0.25">
      <c r="A4973" s="7">
        <v>40081</v>
      </c>
      <c r="B4973">
        <v>25.18</v>
      </c>
      <c r="C4973">
        <v>26.34</v>
      </c>
      <c r="D4973">
        <v>24.81</v>
      </c>
      <c r="E4973">
        <v>25.61</v>
      </c>
    </row>
    <row r="4974" spans="1:5" x14ac:dyDescent="0.25">
      <c r="A4974" s="7">
        <v>40084</v>
      </c>
      <c r="B4974">
        <v>26.26</v>
      </c>
      <c r="C4974">
        <v>26.4</v>
      </c>
      <c r="D4974">
        <v>24.85</v>
      </c>
      <c r="E4974">
        <v>24.88</v>
      </c>
    </row>
    <row r="4975" spans="1:5" x14ac:dyDescent="0.25">
      <c r="A4975" s="7">
        <v>40085</v>
      </c>
      <c r="B4975">
        <v>24.88</v>
      </c>
      <c r="C4975">
        <v>25.28</v>
      </c>
      <c r="D4975">
        <v>24.54</v>
      </c>
      <c r="E4975">
        <v>25.19</v>
      </c>
    </row>
    <row r="4976" spans="1:5" x14ac:dyDescent="0.25">
      <c r="A4976" s="7">
        <v>40086</v>
      </c>
      <c r="B4976">
        <v>25.19</v>
      </c>
      <c r="C4976">
        <v>26.45</v>
      </c>
      <c r="D4976">
        <v>24.76</v>
      </c>
      <c r="E4976">
        <v>25.61</v>
      </c>
    </row>
    <row r="4977" spans="1:5" x14ac:dyDescent="0.25">
      <c r="A4977" s="7">
        <v>40087</v>
      </c>
      <c r="B4977">
        <v>25.98</v>
      </c>
      <c r="C4977">
        <v>28.42</v>
      </c>
      <c r="D4977">
        <v>25.98</v>
      </c>
      <c r="E4977">
        <v>28.27</v>
      </c>
    </row>
    <row r="4978" spans="1:5" x14ac:dyDescent="0.25">
      <c r="A4978" s="7">
        <v>40088</v>
      </c>
      <c r="B4978">
        <v>29.34</v>
      </c>
      <c r="C4978">
        <v>29.56</v>
      </c>
      <c r="D4978">
        <v>27.98</v>
      </c>
      <c r="E4978">
        <v>28.68</v>
      </c>
    </row>
    <row r="4979" spans="1:5" x14ac:dyDescent="0.25">
      <c r="A4979" s="7">
        <v>40091</v>
      </c>
      <c r="B4979">
        <v>29.34</v>
      </c>
      <c r="C4979">
        <v>29.34</v>
      </c>
      <c r="D4979">
        <v>26.57</v>
      </c>
      <c r="E4979">
        <v>26.84</v>
      </c>
    </row>
    <row r="4980" spans="1:5" x14ac:dyDescent="0.25">
      <c r="A4980" s="7">
        <v>40092</v>
      </c>
      <c r="B4980">
        <v>26.39</v>
      </c>
      <c r="C4980">
        <v>26.41</v>
      </c>
      <c r="D4980">
        <v>25.19</v>
      </c>
      <c r="E4980">
        <v>25.7</v>
      </c>
    </row>
    <row r="4981" spans="1:5" x14ac:dyDescent="0.25">
      <c r="A4981" s="7">
        <v>40093</v>
      </c>
      <c r="B4981">
        <v>25.78</v>
      </c>
      <c r="C4981">
        <v>25.82</v>
      </c>
      <c r="D4981">
        <v>24.57</v>
      </c>
      <c r="E4981">
        <v>24.68</v>
      </c>
    </row>
    <row r="4982" spans="1:5" x14ac:dyDescent="0.25">
      <c r="A4982" s="7">
        <v>40094</v>
      </c>
      <c r="B4982">
        <v>24.68</v>
      </c>
      <c r="C4982">
        <v>24.69</v>
      </c>
      <c r="D4982">
        <v>23.9</v>
      </c>
      <c r="E4982">
        <v>24.18</v>
      </c>
    </row>
    <row r="4983" spans="1:5" x14ac:dyDescent="0.25">
      <c r="A4983" s="7">
        <v>40095</v>
      </c>
      <c r="B4983">
        <v>24.39</v>
      </c>
      <c r="C4983">
        <v>24.54</v>
      </c>
      <c r="D4983">
        <v>22.99</v>
      </c>
      <c r="E4983">
        <v>23.12</v>
      </c>
    </row>
    <row r="4984" spans="1:5" x14ac:dyDescent="0.25">
      <c r="A4984" s="7">
        <v>40098</v>
      </c>
      <c r="B4984">
        <v>23.12</v>
      </c>
      <c r="C4984">
        <v>23.53</v>
      </c>
      <c r="D4984">
        <v>22.67</v>
      </c>
      <c r="E4984">
        <v>23.01</v>
      </c>
    </row>
    <row r="4985" spans="1:5" x14ac:dyDescent="0.25">
      <c r="A4985" s="7">
        <v>40099</v>
      </c>
      <c r="B4985">
        <v>23</v>
      </c>
      <c r="C4985">
        <v>24.07</v>
      </c>
      <c r="D4985">
        <v>22.74</v>
      </c>
      <c r="E4985">
        <v>22.99</v>
      </c>
    </row>
    <row r="4986" spans="1:5" x14ac:dyDescent="0.25">
      <c r="A4986" s="7">
        <v>40100</v>
      </c>
      <c r="B4986">
        <v>22.08</v>
      </c>
      <c r="C4986">
        <v>22.89</v>
      </c>
      <c r="D4986">
        <v>21.55</v>
      </c>
      <c r="E4986">
        <v>22.86</v>
      </c>
    </row>
    <row r="4987" spans="1:5" x14ac:dyDescent="0.25">
      <c r="A4987" s="7">
        <v>40101</v>
      </c>
      <c r="B4987">
        <v>23.51</v>
      </c>
      <c r="C4987">
        <v>23.53</v>
      </c>
      <c r="D4987">
        <v>21.49</v>
      </c>
      <c r="E4987">
        <v>21.72</v>
      </c>
    </row>
    <row r="4988" spans="1:5" x14ac:dyDescent="0.25">
      <c r="A4988" s="7">
        <v>40102</v>
      </c>
      <c r="B4988">
        <v>21.72</v>
      </c>
      <c r="C4988">
        <v>22.6</v>
      </c>
      <c r="D4988">
        <v>20.98</v>
      </c>
      <c r="E4988">
        <v>21.43</v>
      </c>
    </row>
    <row r="4989" spans="1:5" x14ac:dyDescent="0.25">
      <c r="A4989" s="7">
        <v>40105</v>
      </c>
      <c r="B4989">
        <v>21.41</v>
      </c>
      <c r="C4989">
        <v>22.46</v>
      </c>
      <c r="D4989">
        <v>20.91</v>
      </c>
      <c r="E4989">
        <v>21.49</v>
      </c>
    </row>
    <row r="4990" spans="1:5" x14ac:dyDescent="0.25">
      <c r="A4990" s="7">
        <v>40106</v>
      </c>
      <c r="B4990">
        <v>21.55</v>
      </c>
      <c r="C4990">
        <v>21.76</v>
      </c>
      <c r="D4990">
        <v>20.9</v>
      </c>
      <c r="E4990">
        <v>20.9</v>
      </c>
    </row>
    <row r="4991" spans="1:5" x14ac:dyDescent="0.25">
      <c r="A4991" s="7">
        <v>40107</v>
      </c>
      <c r="B4991">
        <v>20.9</v>
      </c>
      <c r="C4991">
        <v>22.48</v>
      </c>
      <c r="D4991">
        <v>20.100000000000001</v>
      </c>
      <c r="E4991">
        <v>22.22</v>
      </c>
    </row>
    <row r="4992" spans="1:5" x14ac:dyDescent="0.25">
      <c r="A4992" s="7">
        <v>40108</v>
      </c>
      <c r="B4992">
        <v>22.22</v>
      </c>
      <c r="C4992">
        <v>22.77</v>
      </c>
      <c r="D4992">
        <v>20.329999999999998</v>
      </c>
      <c r="E4992">
        <v>20.69</v>
      </c>
    </row>
    <row r="4993" spans="1:5" x14ac:dyDescent="0.25">
      <c r="A4993" s="7">
        <v>40109</v>
      </c>
      <c r="B4993">
        <v>20.7</v>
      </c>
      <c r="C4993">
        <v>22.59</v>
      </c>
      <c r="D4993">
        <v>20.34</v>
      </c>
      <c r="E4993">
        <v>22.27</v>
      </c>
    </row>
    <row r="4994" spans="1:5" x14ac:dyDescent="0.25">
      <c r="A4994" s="7">
        <v>40112</v>
      </c>
      <c r="B4994">
        <v>23.06</v>
      </c>
      <c r="C4994">
        <v>24.86</v>
      </c>
      <c r="D4994">
        <v>21.89</v>
      </c>
      <c r="E4994">
        <v>24.31</v>
      </c>
    </row>
    <row r="4995" spans="1:5" x14ac:dyDescent="0.25">
      <c r="A4995" s="7">
        <v>40113</v>
      </c>
      <c r="B4995">
        <v>24.38</v>
      </c>
      <c r="C4995">
        <v>25.22</v>
      </c>
      <c r="D4995">
        <v>24.03</v>
      </c>
      <c r="E4995">
        <v>24.83</v>
      </c>
    </row>
    <row r="4996" spans="1:5" x14ac:dyDescent="0.25">
      <c r="A4996" s="7">
        <v>40114</v>
      </c>
      <c r="B4996">
        <v>24.83</v>
      </c>
      <c r="C4996">
        <v>27.94</v>
      </c>
      <c r="D4996">
        <v>24.83</v>
      </c>
      <c r="E4996">
        <v>27.91</v>
      </c>
    </row>
    <row r="4997" spans="1:5" x14ac:dyDescent="0.25">
      <c r="A4997" s="7">
        <v>40115</v>
      </c>
      <c r="B4997">
        <v>27.16</v>
      </c>
      <c r="C4997">
        <v>27.19</v>
      </c>
      <c r="D4997">
        <v>24.68</v>
      </c>
      <c r="E4997">
        <v>24.76</v>
      </c>
    </row>
    <row r="4998" spans="1:5" x14ac:dyDescent="0.25">
      <c r="A4998" s="7">
        <v>40116</v>
      </c>
      <c r="B4998">
        <v>24.76</v>
      </c>
      <c r="C4998">
        <v>31.59</v>
      </c>
      <c r="D4998">
        <v>24.76</v>
      </c>
      <c r="E4998">
        <v>30.69</v>
      </c>
    </row>
    <row r="4999" spans="1:5" x14ac:dyDescent="0.25">
      <c r="A4999" s="7">
        <v>40119</v>
      </c>
      <c r="B4999">
        <v>30.7</v>
      </c>
      <c r="C4999">
        <v>31.84</v>
      </c>
      <c r="D4999">
        <v>28.07</v>
      </c>
      <c r="E4999">
        <v>29.78</v>
      </c>
    </row>
    <row r="5000" spans="1:5" x14ac:dyDescent="0.25">
      <c r="A5000" s="7">
        <v>40120</v>
      </c>
      <c r="B5000">
        <v>30.62</v>
      </c>
      <c r="C5000">
        <v>30.8</v>
      </c>
      <c r="D5000">
        <v>28.77</v>
      </c>
      <c r="E5000">
        <v>28.81</v>
      </c>
    </row>
    <row r="5001" spans="1:5" x14ac:dyDescent="0.25">
      <c r="A5001" s="7">
        <v>40121</v>
      </c>
      <c r="B5001">
        <v>28.81</v>
      </c>
      <c r="C5001">
        <v>28.81</v>
      </c>
      <c r="D5001">
        <v>26.61</v>
      </c>
      <c r="E5001">
        <v>27.72</v>
      </c>
    </row>
    <row r="5002" spans="1:5" x14ac:dyDescent="0.25">
      <c r="A5002" s="7">
        <v>40122</v>
      </c>
      <c r="B5002">
        <v>27.28</v>
      </c>
      <c r="C5002">
        <v>27.39</v>
      </c>
      <c r="D5002">
        <v>25.41</v>
      </c>
      <c r="E5002">
        <v>25.43</v>
      </c>
    </row>
    <row r="5003" spans="1:5" x14ac:dyDescent="0.25">
      <c r="A5003" s="7">
        <v>40123</v>
      </c>
      <c r="B5003">
        <v>26.17</v>
      </c>
      <c r="C5003">
        <v>26.17</v>
      </c>
      <c r="D5003">
        <v>24.06</v>
      </c>
      <c r="E5003">
        <v>24.19</v>
      </c>
    </row>
    <row r="5004" spans="1:5" x14ac:dyDescent="0.25">
      <c r="A5004" s="7">
        <v>40126</v>
      </c>
      <c r="B5004">
        <v>24.19</v>
      </c>
      <c r="C5004">
        <v>24.24</v>
      </c>
      <c r="D5004">
        <v>22.78</v>
      </c>
      <c r="E5004">
        <v>23.15</v>
      </c>
    </row>
    <row r="5005" spans="1:5" x14ac:dyDescent="0.25">
      <c r="A5005" s="7">
        <v>40127</v>
      </c>
      <c r="B5005">
        <v>23.15</v>
      </c>
      <c r="C5005">
        <v>23.53</v>
      </c>
      <c r="D5005">
        <v>22.78</v>
      </c>
      <c r="E5005">
        <v>22.84</v>
      </c>
    </row>
    <row r="5006" spans="1:5" x14ac:dyDescent="0.25">
      <c r="A5006" s="7">
        <v>40128</v>
      </c>
      <c r="B5006">
        <v>22.84</v>
      </c>
      <c r="C5006">
        <v>23.68</v>
      </c>
      <c r="D5006">
        <v>21.61</v>
      </c>
      <c r="E5006">
        <v>23.04</v>
      </c>
    </row>
    <row r="5007" spans="1:5" x14ac:dyDescent="0.25">
      <c r="A5007" s="7">
        <v>40129</v>
      </c>
      <c r="B5007">
        <v>23.04</v>
      </c>
      <c r="C5007">
        <v>24.61</v>
      </c>
      <c r="D5007">
        <v>22.91</v>
      </c>
      <c r="E5007">
        <v>24.24</v>
      </c>
    </row>
    <row r="5008" spans="1:5" x14ac:dyDescent="0.25">
      <c r="A5008" s="7">
        <v>40130</v>
      </c>
      <c r="B5008">
        <v>24.25</v>
      </c>
      <c r="C5008">
        <v>24.43</v>
      </c>
      <c r="D5008">
        <v>23.22</v>
      </c>
      <c r="E5008">
        <v>23.36</v>
      </c>
    </row>
    <row r="5009" spans="1:5" x14ac:dyDescent="0.25">
      <c r="A5009" s="7">
        <v>40133</v>
      </c>
      <c r="B5009">
        <v>23.36</v>
      </c>
      <c r="C5009">
        <v>23.42</v>
      </c>
      <c r="D5009">
        <v>22.02</v>
      </c>
      <c r="E5009">
        <v>22.89</v>
      </c>
    </row>
    <row r="5010" spans="1:5" x14ac:dyDescent="0.25">
      <c r="A5010" s="7">
        <v>40134</v>
      </c>
      <c r="B5010">
        <v>22.81</v>
      </c>
      <c r="C5010">
        <v>23.33</v>
      </c>
      <c r="D5010">
        <v>22.27</v>
      </c>
      <c r="E5010">
        <v>22.41</v>
      </c>
    </row>
    <row r="5011" spans="1:5" x14ac:dyDescent="0.25">
      <c r="A5011" s="7">
        <v>40135</v>
      </c>
      <c r="B5011">
        <v>22.35</v>
      </c>
      <c r="C5011">
        <v>22.65</v>
      </c>
      <c r="D5011">
        <v>21.63</v>
      </c>
      <c r="E5011">
        <v>21.63</v>
      </c>
    </row>
    <row r="5012" spans="1:5" x14ac:dyDescent="0.25">
      <c r="A5012" s="7">
        <v>40136</v>
      </c>
      <c r="B5012">
        <v>21.63</v>
      </c>
      <c r="C5012">
        <v>24.2</v>
      </c>
      <c r="D5012">
        <v>21.63</v>
      </c>
      <c r="E5012">
        <v>22.63</v>
      </c>
    </row>
    <row r="5013" spans="1:5" x14ac:dyDescent="0.25">
      <c r="A5013" s="7">
        <v>40137</v>
      </c>
      <c r="B5013">
        <v>23.45</v>
      </c>
      <c r="C5013">
        <v>23.45</v>
      </c>
      <c r="D5013">
        <v>22.14</v>
      </c>
      <c r="E5013">
        <v>22.19</v>
      </c>
    </row>
    <row r="5014" spans="1:5" x14ac:dyDescent="0.25">
      <c r="A5014" s="7">
        <v>40140</v>
      </c>
      <c r="B5014">
        <v>21.98</v>
      </c>
      <c r="C5014">
        <v>21.98</v>
      </c>
      <c r="D5014">
        <v>20.9</v>
      </c>
      <c r="E5014">
        <v>21.16</v>
      </c>
    </row>
    <row r="5015" spans="1:5" x14ac:dyDescent="0.25">
      <c r="A5015" s="7">
        <v>40141</v>
      </c>
      <c r="B5015">
        <v>21.28</v>
      </c>
      <c r="C5015">
        <v>21.87</v>
      </c>
      <c r="D5015">
        <v>20.350000000000001</v>
      </c>
      <c r="E5015">
        <v>20.47</v>
      </c>
    </row>
    <row r="5016" spans="1:5" x14ac:dyDescent="0.25">
      <c r="A5016" s="7">
        <v>40142</v>
      </c>
      <c r="B5016">
        <v>20.23</v>
      </c>
      <c r="C5016">
        <v>20.57</v>
      </c>
      <c r="D5016">
        <v>20.05</v>
      </c>
      <c r="E5016">
        <v>20.48</v>
      </c>
    </row>
    <row r="5017" spans="1:5" x14ac:dyDescent="0.25">
      <c r="A5017" s="7">
        <v>40144</v>
      </c>
      <c r="B5017">
        <v>25.75</v>
      </c>
      <c r="C5017">
        <v>25.93</v>
      </c>
      <c r="D5017">
        <v>23.12</v>
      </c>
      <c r="E5017">
        <v>24.85</v>
      </c>
    </row>
    <row r="5018" spans="1:5" x14ac:dyDescent="0.25">
      <c r="A5018" s="7">
        <v>40147</v>
      </c>
      <c r="B5018">
        <v>24.95</v>
      </c>
      <c r="C5018">
        <v>25.57</v>
      </c>
      <c r="D5018">
        <v>24.19</v>
      </c>
      <c r="E5018">
        <v>24.51</v>
      </c>
    </row>
    <row r="5019" spans="1:5" x14ac:dyDescent="0.25">
      <c r="A5019" s="7">
        <v>40148</v>
      </c>
      <c r="B5019">
        <v>24.51</v>
      </c>
      <c r="C5019">
        <v>24.51</v>
      </c>
      <c r="D5019">
        <v>21.88</v>
      </c>
      <c r="E5019">
        <v>21.92</v>
      </c>
    </row>
    <row r="5020" spans="1:5" x14ac:dyDescent="0.25">
      <c r="A5020" s="7">
        <v>40149</v>
      </c>
      <c r="B5020">
        <v>21.89</v>
      </c>
      <c r="C5020">
        <v>22.19</v>
      </c>
      <c r="D5020">
        <v>21.01</v>
      </c>
      <c r="E5020">
        <v>21.12</v>
      </c>
    </row>
    <row r="5021" spans="1:5" x14ac:dyDescent="0.25">
      <c r="A5021" s="7">
        <v>40150</v>
      </c>
      <c r="B5021">
        <v>21.15</v>
      </c>
      <c r="C5021">
        <v>22.5</v>
      </c>
      <c r="D5021">
        <v>20.61</v>
      </c>
      <c r="E5021">
        <v>22.46</v>
      </c>
    </row>
    <row r="5022" spans="1:5" x14ac:dyDescent="0.25">
      <c r="A5022" s="7">
        <v>40151</v>
      </c>
      <c r="B5022">
        <v>21.18</v>
      </c>
      <c r="C5022">
        <v>22.76</v>
      </c>
      <c r="D5022">
        <v>20.62</v>
      </c>
      <c r="E5022">
        <v>21.25</v>
      </c>
    </row>
    <row r="5023" spans="1:5" x14ac:dyDescent="0.25">
      <c r="A5023" s="7">
        <v>40154</v>
      </c>
      <c r="B5023">
        <v>22.32</v>
      </c>
      <c r="C5023">
        <v>22.46</v>
      </c>
      <c r="D5023">
        <v>21.6</v>
      </c>
      <c r="E5023">
        <v>22.1</v>
      </c>
    </row>
    <row r="5024" spans="1:5" x14ac:dyDescent="0.25">
      <c r="A5024" s="7">
        <v>40155</v>
      </c>
      <c r="B5024">
        <v>23.28</v>
      </c>
      <c r="C5024">
        <v>23.97</v>
      </c>
      <c r="D5024">
        <v>22.84</v>
      </c>
      <c r="E5024">
        <v>23.69</v>
      </c>
    </row>
    <row r="5025" spans="1:5" x14ac:dyDescent="0.25">
      <c r="A5025" s="7">
        <v>40156</v>
      </c>
      <c r="B5025">
        <v>23.21</v>
      </c>
      <c r="C5025">
        <v>24.2</v>
      </c>
      <c r="D5025">
        <v>22.54</v>
      </c>
      <c r="E5025">
        <v>22.66</v>
      </c>
    </row>
    <row r="5026" spans="1:5" x14ac:dyDescent="0.25">
      <c r="A5026" s="7">
        <v>40157</v>
      </c>
      <c r="B5026">
        <v>22.66</v>
      </c>
      <c r="C5026">
        <v>22.66</v>
      </c>
      <c r="D5026">
        <v>21.77</v>
      </c>
      <c r="E5026">
        <v>22.32</v>
      </c>
    </row>
    <row r="5027" spans="1:5" x14ac:dyDescent="0.25">
      <c r="A5027" s="7">
        <v>40158</v>
      </c>
      <c r="B5027">
        <v>21.45</v>
      </c>
      <c r="C5027">
        <v>22.31</v>
      </c>
      <c r="D5027">
        <v>21.39</v>
      </c>
      <c r="E5027">
        <v>21.59</v>
      </c>
    </row>
    <row r="5028" spans="1:5" x14ac:dyDescent="0.25">
      <c r="A5028" s="7">
        <v>40161</v>
      </c>
      <c r="B5028">
        <v>21.59</v>
      </c>
      <c r="C5028">
        <v>21.59</v>
      </c>
      <c r="D5028">
        <v>20.57</v>
      </c>
      <c r="E5028">
        <v>21.15</v>
      </c>
    </row>
    <row r="5029" spans="1:5" x14ac:dyDescent="0.25">
      <c r="A5029" s="7">
        <v>40162</v>
      </c>
      <c r="B5029">
        <v>21.09</v>
      </c>
      <c r="C5029">
        <v>21.87</v>
      </c>
      <c r="D5029">
        <v>20.91</v>
      </c>
      <c r="E5029">
        <v>21.49</v>
      </c>
    </row>
    <row r="5030" spans="1:5" x14ac:dyDescent="0.25">
      <c r="A5030" s="7">
        <v>40163</v>
      </c>
      <c r="B5030">
        <v>20.89</v>
      </c>
      <c r="C5030">
        <v>21.2</v>
      </c>
      <c r="D5030">
        <v>20.46</v>
      </c>
      <c r="E5030">
        <v>20.54</v>
      </c>
    </row>
    <row r="5031" spans="1:5" x14ac:dyDescent="0.25">
      <c r="A5031" s="7">
        <v>40164</v>
      </c>
      <c r="B5031">
        <v>21.89</v>
      </c>
      <c r="C5031">
        <v>22.86</v>
      </c>
      <c r="D5031">
        <v>21.4</v>
      </c>
      <c r="E5031">
        <v>22.51</v>
      </c>
    </row>
    <row r="5032" spans="1:5" x14ac:dyDescent="0.25">
      <c r="A5032" s="7">
        <v>40165</v>
      </c>
      <c r="B5032">
        <v>21.84</v>
      </c>
      <c r="C5032">
        <v>23.02</v>
      </c>
      <c r="D5032">
        <v>21.68</v>
      </c>
      <c r="E5032">
        <v>21.68</v>
      </c>
    </row>
    <row r="5033" spans="1:5" x14ac:dyDescent="0.25">
      <c r="A5033" s="7">
        <v>40168</v>
      </c>
      <c r="B5033">
        <v>21.46</v>
      </c>
      <c r="C5033">
        <v>21.51</v>
      </c>
      <c r="D5033">
        <v>20.28</v>
      </c>
      <c r="E5033">
        <v>20.49</v>
      </c>
    </row>
    <row r="5034" spans="1:5" x14ac:dyDescent="0.25">
      <c r="A5034" s="7">
        <v>40169</v>
      </c>
      <c r="B5034">
        <v>20.39</v>
      </c>
      <c r="C5034">
        <v>20.399999999999999</v>
      </c>
      <c r="D5034">
        <v>19.54</v>
      </c>
      <c r="E5034">
        <v>19.54</v>
      </c>
    </row>
    <row r="5035" spans="1:5" x14ac:dyDescent="0.25">
      <c r="A5035" s="7">
        <v>40170</v>
      </c>
      <c r="B5035">
        <v>19.54</v>
      </c>
      <c r="C5035">
        <v>19.97</v>
      </c>
      <c r="D5035">
        <v>19.350000000000001</v>
      </c>
      <c r="E5035">
        <v>19.71</v>
      </c>
    </row>
    <row r="5036" spans="1:5" x14ac:dyDescent="0.25">
      <c r="A5036" s="7">
        <v>40171</v>
      </c>
      <c r="B5036">
        <v>19.670000000000002</v>
      </c>
      <c r="C5036">
        <v>19.670000000000002</v>
      </c>
      <c r="D5036">
        <v>19.25</v>
      </c>
      <c r="E5036">
        <v>19.47</v>
      </c>
    </row>
    <row r="5037" spans="1:5" x14ac:dyDescent="0.25">
      <c r="A5037" s="7">
        <v>40175</v>
      </c>
      <c r="B5037">
        <v>20.29</v>
      </c>
      <c r="C5037">
        <v>20.53</v>
      </c>
      <c r="D5037">
        <v>19.899999999999999</v>
      </c>
      <c r="E5037">
        <v>19.93</v>
      </c>
    </row>
    <row r="5038" spans="1:5" x14ac:dyDescent="0.25">
      <c r="A5038" s="7">
        <v>40176</v>
      </c>
      <c r="B5038">
        <v>19.87</v>
      </c>
      <c r="C5038">
        <v>20.12</v>
      </c>
      <c r="D5038">
        <v>19.62</v>
      </c>
      <c r="E5038">
        <v>20.010000000000002</v>
      </c>
    </row>
    <row r="5039" spans="1:5" x14ac:dyDescent="0.25">
      <c r="A5039" s="7">
        <v>40177</v>
      </c>
      <c r="B5039">
        <v>20.36</v>
      </c>
      <c r="C5039">
        <v>20.440000000000001</v>
      </c>
      <c r="D5039">
        <v>19.93</v>
      </c>
      <c r="E5039">
        <v>19.96</v>
      </c>
    </row>
    <row r="5040" spans="1:5" x14ac:dyDescent="0.25">
      <c r="A5040" s="7">
        <v>40178</v>
      </c>
      <c r="B5040">
        <v>19.96</v>
      </c>
      <c r="C5040">
        <v>21.83</v>
      </c>
      <c r="D5040">
        <v>19.89</v>
      </c>
      <c r="E5040">
        <v>21.68</v>
      </c>
    </row>
    <row r="5041" spans="1:5" x14ac:dyDescent="0.25">
      <c r="A5041" s="7">
        <v>40182</v>
      </c>
      <c r="B5041">
        <v>21.68</v>
      </c>
      <c r="C5041">
        <v>21.68</v>
      </c>
      <c r="D5041">
        <v>20.03</v>
      </c>
      <c r="E5041">
        <v>20.04</v>
      </c>
    </row>
    <row r="5042" spans="1:5" x14ac:dyDescent="0.25">
      <c r="A5042" s="7">
        <v>40183</v>
      </c>
      <c r="B5042">
        <v>20.05</v>
      </c>
      <c r="C5042">
        <v>20.13</v>
      </c>
      <c r="D5042">
        <v>19.34</v>
      </c>
      <c r="E5042">
        <v>19.350000000000001</v>
      </c>
    </row>
    <row r="5043" spans="1:5" x14ac:dyDescent="0.25">
      <c r="A5043" s="7">
        <v>40184</v>
      </c>
      <c r="B5043">
        <v>19.59</v>
      </c>
      <c r="C5043">
        <v>19.68</v>
      </c>
      <c r="D5043">
        <v>18.77</v>
      </c>
      <c r="E5043">
        <v>19.16</v>
      </c>
    </row>
    <row r="5044" spans="1:5" x14ac:dyDescent="0.25">
      <c r="A5044" s="7">
        <v>40185</v>
      </c>
      <c r="B5044">
        <v>19.68</v>
      </c>
      <c r="C5044">
        <v>19.71</v>
      </c>
      <c r="D5044">
        <v>18.7</v>
      </c>
      <c r="E5044">
        <v>19.059999999999999</v>
      </c>
    </row>
    <row r="5045" spans="1:5" x14ac:dyDescent="0.25">
      <c r="A5045" s="7">
        <v>40186</v>
      </c>
      <c r="B5045">
        <v>19.27</v>
      </c>
      <c r="C5045">
        <v>19.27</v>
      </c>
      <c r="D5045">
        <v>18.11</v>
      </c>
      <c r="E5045">
        <v>18.13</v>
      </c>
    </row>
    <row r="5046" spans="1:5" x14ac:dyDescent="0.25">
      <c r="A5046" s="7">
        <v>40189</v>
      </c>
      <c r="B5046">
        <v>16.93</v>
      </c>
      <c r="C5046">
        <v>17.739999999999998</v>
      </c>
      <c r="D5046">
        <v>16.86</v>
      </c>
      <c r="E5046">
        <v>17.55</v>
      </c>
    </row>
    <row r="5047" spans="1:5" x14ac:dyDescent="0.25">
      <c r="A5047" s="7">
        <v>40190</v>
      </c>
      <c r="B5047">
        <v>17.95</v>
      </c>
      <c r="C5047">
        <v>19.46</v>
      </c>
      <c r="D5047">
        <v>17.95</v>
      </c>
      <c r="E5047">
        <v>18.25</v>
      </c>
    </row>
    <row r="5048" spans="1:5" x14ac:dyDescent="0.25">
      <c r="A5048" s="7">
        <v>40191</v>
      </c>
      <c r="B5048">
        <v>17.940000000000001</v>
      </c>
      <c r="C5048">
        <v>18.72</v>
      </c>
      <c r="D5048">
        <v>17.559999999999999</v>
      </c>
      <c r="E5048">
        <v>17.850000000000001</v>
      </c>
    </row>
    <row r="5049" spans="1:5" x14ac:dyDescent="0.25">
      <c r="A5049" s="7">
        <v>40192</v>
      </c>
      <c r="B5049">
        <v>18.16</v>
      </c>
      <c r="C5049">
        <v>18.27</v>
      </c>
      <c r="D5049">
        <v>17.38</v>
      </c>
      <c r="E5049">
        <v>17.63</v>
      </c>
    </row>
    <row r="5050" spans="1:5" x14ac:dyDescent="0.25">
      <c r="A5050" s="7">
        <v>40193</v>
      </c>
      <c r="B5050">
        <v>17.63</v>
      </c>
      <c r="C5050">
        <v>19.02</v>
      </c>
      <c r="D5050">
        <v>17.63</v>
      </c>
      <c r="E5050">
        <v>17.91</v>
      </c>
    </row>
    <row r="5051" spans="1:5" x14ac:dyDescent="0.25">
      <c r="A5051" s="7">
        <v>40197</v>
      </c>
      <c r="B5051">
        <v>18.63</v>
      </c>
      <c r="C5051">
        <v>18.850000000000001</v>
      </c>
      <c r="D5051">
        <v>17.329999999999998</v>
      </c>
      <c r="E5051">
        <v>17.579999999999998</v>
      </c>
    </row>
    <row r="5052" spans="1:5" x14ac:dyDescent="0.25">
      <c r="A5052" s="7">
        <v>40198</v>
      </c>
      <c r="B5052">
        <v>18.510000000000002</v>
      </c>
      <c r="C5052">
        <v>19.690000000000001</v>
      </c>
      <c r="D5052">
        <v>18.440000000000001</v>
      </c>
      <c r="E5052">
        <v>18.68</v>
      </c>
    </row>
    <row r="5053" spans="1:5" x14ac:dyDescent="0.25">
      <c r="A5053" s="7">
        <v>40199</v>
      </c>
      <c r="B5053">
        <v>18.59</v>
      </c>
      <c r="C5053">
        <v>22.3</v>
      </c>
      <c r="D5053">
        <v>18.27</v>
      </c>
      <c r="E5053">
        <v>22.27</v>
      </c>
    </row>
    <row r="5054" spans="1:5" x14ac:dyDescent="0.25">
      <c r="A5054" s="7">
        <v>40200</v>
      </c>
      <c r="B5054">
        <v>22.27</v>
      </c>
      <c r="C5054">
        <v>28.01</v>
      </c>
      <c r="D5054">
        <v>22.27</v>
      </c>
      <c r="E5054">
        <v>27.31</v>
      </c>
    </row>
    <row r="5055" spans="1:5" x14ac:dyDescent="0.25">
      <c r="A5055" s="7">
        <v>40203</v>
      </c>
      <c r="B5055">
        <v>27.32</v>
      </c>
      <c r="C5055">
        <v>27.32</v>
      </c>
      <c r="D5055">
        <v>24.61</v>
      </c>
      <c r="E5055">
        <v>25.41</v>
      </c>
    </row>
    <row r="5056" spans="1:5" x14ac:dyDescent="0.25">
      <c r="A5056" s="7">
        <v>40204</v>
      </c>
      <c r="B5056">
        <v>26.03</v>
      </c>
      <c r="C5056">
        <v>26.22</v>
      </c>
      <c r="D5056">
        <v>22.77</v>
      </c>
      <c r="E5056">
        <v>24.55</v>
      </c>
    </row>
    <row r="5057" spans="1:5" x14ac:dyDescent="0.25">
      <c r="A5057" s="7">
        <v>40205</v>
      </c>
      <c r="B5057">
        <v>24.81</v>
      </c>
      <c r="C5057">
        <v>25.69</v>
      </c>
      <c r="D5057">
        <v>23.14</v>
      </c>
      <c r="E5057">
        <v>23.14</v>
      </c>
    </row>
    <row r="5058" spans="1:5" x14ac:dyDescent="0.25">
      <c r="A5058" s="7">
        <v>40206</v>
      </c>
      <c r="B5058">
        <v>22.79</v>
      </c>
      <c r="C5058">
        <v>25.3</v>
      </c>
      <c r="D5058">
        <v>22.69</v>
      </c>
      <c r="E5058">
        <v>23.73</v>
      </c>
    </row>
    <row r="5059" spans="1:5" x14ac:dyDescent="0.25">
      <c r="A5059" s="7">
        <v>40207</v>
      </c>
      <c r="B5059">
        <v>23.73</v>
      </c>
      <c r="C5059">
        <v>25.03</v>
      </c>
      <c r="D5059">
        <v>22.11</v>
      </c>
      <c r="E5059">
        <v>24.62</v>
      </c>
    </row>
    <row r="5060" spans="1:5" x14ac:dyDescent="0.25">
      <c r="A5060" s="7">
        <v>40210</v>
      </c>
      <c r="B5060">
        <v>24.33</v>
      </c>
      <c r="C5060">
        <v>24.33</v>
      </c>
      <c r="D5060">
        <v>22.58</v>
      </c>
      <c r="E5060">
        <v>22.59</v>
      </c>
    </row>
    <row r="5061" spans="1:5" x14ac:dyDescent="0.25">
      <c r="A5061" s="7">
        <v>40211</v>
      </c>
      <c r="B5061">
        <v>22.59</v>
      </c>
      <c r="C5061">
        <v>22.99</v>
      </c>
      <c r="D5061">
        <v>21.08</v>
      </c>
      <c r="E5061">
        <v>21.48</v>
      </c>
    </row>
    <row r="5062" spans="1:5" x14ac:dyDescent="0.25">
      <c r="A5062" s="7">
        <v>40212</v>
      </c>
      <c r="B5062">
        <v>22.11</v>
      </c>
      <c r="C5062">
        <v>22.11</v>
      </c>
      <c r="D5062">
        <v>21.33</v>
      </c>
      <c r="E5062">
        <v>21.6</v>
      </c>
    </row>
    <row r="5063" spans="1:5" x14ac:dyDescent="0.25">
      <c r="A5063" s="7">
        <v>40213</v>
      </c>
      <c r="B5063">
        <v>22.63</v>
      </c>
      <c r="C5063">
        <v>26.32</v>
      </c>
      <c r="D5063">
        <v>22.63</v>
      </c>
      <c r="E5063">
        <v>26.08</v>
      </c>
    </row>
    <row r="5064" spans="1:5" x14ac:dyDescent="0.25">
      <c r="A5064" s="7">
        <v>40214</v>
      </c>
      <c r="B5064">
        <v>25.69</v>
      </c>
      <c r="C5064">
        <v>29.22</v>
      </c>
      <c r="D5064">
        <v>25.37</v>
      </c>
      <c r="E5064">
        <v>26.11</v>
      </c>
    </row>
    <row r="5065" spans="1:5" x14ac:dyDescent="0.25">
      <c r="A5065" s="7">
        <v>40217</v>
      </c>
      <c r="B5065">
        <v>26.11</v>
      </c>
      <c r="C5065">
        <v>27.11</v>
      </c>
      <c r="D5065">
        <v>25.48</v>
      </c>
      <c r="E5065">
        <v>26.51</v>
      </c>
    </row>
    <row r="5066" spans="1:5" x14ac:dyDescent="0.25">
      <c r="A5066" s="7">
        <v>40218</v>
      </c>
      <c r="B5066">
        <v>26.51</v>
      </c>
      <c r="C5066">
        <v>26.56</v>
      </c>
      <c r="D5066">
        <v>24.78</v>
      </c>
      <c r="E5066">
        <v>26</v>
      </c>
    </row>
    <row r="5067" spans="1:5" x14ac:dyDescent="0.25">
      <c r="A5067" s="7">
        <v>40219</v>
      </c>
      <c r="B5067">
        <v>26.36</v>
      </c>
      <c r="C5067">
        <v>26.77</v>
      </c>
      <c r="D5067">
        <v>24.8</v>
      </c>
      <c r="E5067">
        <v>25.4</v>
      </c>
    </row>
    <row r="5068" spans="1:5" x14ac:dyDescent="0.25">
      <c r="A5068" s="7">
        <v>40220</v>
      </c>
      <c r="B5068">
        <v>25.82</v>
      </c>
      <c r="C5068">
        <v>26.11</v>
      </c>
      <c r="D5068">
        <v>23.87</v>
      </c>
      <c r="E5068">
        <v>23.96</v>
      </c>
    </row>
    <row r="5069" spans="1:5" x14ac:dyDescent="0.25">
      <c r="A5069" s="7">
        <v>40221</v>
      </c>
      <c r="B5069">
        <v>23.96</v>
      </c>
      <c r="C5069">
        <v>25.54</v>
      </c>
      <c r="D5069">
        <v>22.73</v>
      </c>
      <c r="E5069">
        <v>22.73</v>
      </c>
    </row>
    <row r="5070" spans="1:5" x14ac:dyDescent="0.25">
      <c r="A5070" s="7">
        <v>40225</v>
      </c>
      <c r="B5070">
        <v>23.51</v>
      </c>
      <c r="C5070">
        <v>23.57</v>
      </c>
      <c r="D5070">
        <v>22.13</v>
      </c>
      <c r="E5070">
        <v>22.25</v>
      </c>
    </row>
    <row r="5071" spans="1:5" x14ac:dyDescent="0.25">
      <c r="A5071" s="7">
        <v>40226</v>
      </c>
      <c r="B5071">
        <v>22.47</v>
      </c>
      <c r="C5071">
        <v>22.6</v>
      </c>
      <c r="D5071">
        <v>21.7</v>
      </c>
      <c r="E5071">
        <v>21.72</v>
      </c>
    </row>
    <row r="5072" spans="1:5" x14ac:dyDescent="0.25">
      <c r="A5072" s="7">
        <v>40227</v>
      </c>
      <c r="B5072">
        <v>21.72</v>
      </c>
      <c r="C5072">
        <v>22.21</v>
      </c>
      <c r="D5072">
        <v>20.6</v>
      </c>
      <c r="E5072">
        <v>20.63</v>
      </c>
    </row>
    <row r="5073" spans="1:5" x14ac:dyDescent="0.25">
      <c r="A5073" s="7">
        <v>40228</v>
      </c>
      <c r="B5073">
        <v>21.07</v>
      </c>
      <c r="C5073">
        <v>21.14</v>
      </c>
      <c r="D5073">
        <v>19.71</v>
      </c>
      <c r="E5073">
        <v>20.02</v>
      </c>
    </row>
    <row r="5074" spans="1:5" x14ac:dyDescent="0.25">
      <c r="A5074" s="7">
        <v>40231</v>
      </c>
      <c r="B5074">
        <v>20.16</v>
      </c>
      <c r="C5074">
        <v>21</v>
      </c>
      <c r="D5074">
        <v>19.59</v>
      </c>
      <c r="E5074">
        <v>19.940000000000001</v>
      </c>
    </row>
    <row r="5075" spans="1:5" x14ac:dyDescent="0.25">
      <c r="A5075" s="7">
        <v>40232</v>
      </c>
      <c r="B5075">
        <v>20.39</v>
      </c>
      <c r="C5075">
        <v>21.94</v>
      </c>
      <c r="D5075">
        <v>20.059999999999999</v>
      </c>
      <c r="E5075">
        <v>21.37</v>
      </c>
    </row>
    <row r="5076" spans="1:5" x14ac:dyDescent="0.25">
      <c r="A5076" s="7">
        <v>40233</v>
      </c>
      <c r="B5076">
        <v>21.23</v>
      </c>
      <c r="C5076">
        <v>21.58</v>
      </c>
      <c r="D5076">
        <v>20.22</v>
      </c>
      <c r="E5076">
        <v>20.27</v>
      </c>
    </row>
    <row r="5077" spans="1:5" x14ac:dyDescent="0.25">
      <c r="A5077" s="7">
        <v>40234</v>
      </c>
      <c r="B5077">
        <v>22.03</v>
      </c>
      <c r="C5077">
        <v>22.68</v>
      </c>
      <c r="D5077">
        <v>20.059999999999999</v>
      </c>
      <c r="E5077">
        <v>20.100000000000001</v>
      </c>
    </row>
    <row r="5078" spans="1:5" x14ac:dyDescent="0.25">
      <c r="A5078" s="7">
        <v>40235</v>
      </c>
      <c r="B5078">
        <v>19.88</v>
      </c>
      <c r="C5078">
        <v>20.53</v>
      </c>
      <c r="D5078">
        <v>19.32</v>
      </c>
      <c r="E5078">
        <v>19.5</v>
      </c>
    </row>
    <row r="5079" spans="1:5" x14ac:dyDescent="0.25">
      <c r="A5079" s="7">
        <v>40238</v>
      </c>
      <c r="B5079">
        <v>19.93</v>
      </c>
      <c r="C5079">
        <v>19.940000000000001</v>
      </c>
      <c r="D5079">
        <v>19.18</v>
      </c>
      <c r="E5079">
        <v>19.260000000000002</v>
      </c>
    </row>
    <row r="5080" spans="1:5" x14ac:dyDescent="0.25">
      <c r="A5080" s="7">
        <v>40239</v>
      </c>
      <c r="B5080">
        <v>18.829999999999998</v>
      </c>
      <c r="C5080">
        <v>19.36</v>
      </c>
      <c r="D5080">
        <v>18.600000000000001</v>
      </c>
      <c r="E5080">
        <v>19.059999999999999</v>
      </c>
    </row>
    <row r="5081" spans="1:5" x14ac:dyDescent="0.25">
      <c r="A5081" s="7">
        <v>40240</v>
      </c>
      <c r="B5081">
        <v>18.95</v>
      </c>
      <c r="C5081">
        <v>19.3</v>
      </c>
      <c r="D5081">
        <v>18.420000000000002</v>
      </c>
      <c r="E5081">
        <v>18.829999999999998</v>
      </c>
    </row>
    <row r="5082" spans="1:5" x14ac:dyDescent="0.25">
      <c r="A5082" s="7">
        <v>40241</v>
      </c>
      <c r="B5082">
        <v>18.86</v>
      </c>
      <c r="C5082">
        <v>19.27</v>
      </c>
      <c r="D5082">
        <v>18.579999999999998</v>
      </c>
      <c r="E5082">
        <v>18.72</v>
      </c>
    </row>
    <row r="5083" spans="1:5" x14ac:dyDescent="0.25">
      <c r="A5083" s="7">
        <v>40242</v>
      </c>
      <c r="B5083">
        <v>18.059999999999999</v>
      </c>
      <c r="C5083">
        <v>18.149999999999999</v>
      </c>
      <c r="D5083">
        <v>17.23</v>
      </c>
      <c r="E5083">
        <v>17.420000000000002</v>
      </c>
    </row>
    <row r="5084" spans="1:5" x14ac:dyDescent="0.25">
      <c r="A5084" s="7">
        <v>40245</v>
      </c>
      <c r="B5084">
        <v>17.95</v>
      </c>
      <c r="C5084">
        <v>17.96</v>
      </c>
      <c r="D5084">
        <v>17.559999999999999</v>
      </c>
      <c r="E5084">
        <v>17.79</v>
      </c>
    </row>
    <row r="5085" spans="1:5" x14ac:dyDescent="0.25">
      <c r="A5085" s="7">
        <v>40246</v>
      </c>
      <c r="B5085">
        <v>18.18</v>
      </c>
      <c r="C5085">
        <v>18.190000000000001</v>
      </c>
      <c r="D5085">
        <v>17.510000000000002</v>
      </c>
      <c r="E5085">
        <v>17.920000000000002</v>
      </c>
    </row>
    <row r="5086" spans="1:5" x14ac:dyDescent="0.25">
      <c r="A5086" s="7">
        <v>40247</v>
      </c>
      <c r="B5086">
        <v>18</v>
      </c>
      <c r="C5086">
        <v>18.600000000000001</v>
      </c>
      <c r="D5086">
        <v>17.43</v>
      </c>
      <c r="E5086">
        <v>18.57</v>
      </c>
    </row>
    <row r="5087" spans="1:5" x14ac:dyDescent="0.25">
      <c r="A5087" s="7">
        <v>40248</v>
      </c>
      <c r="B5087">
        <v>18.899999999999999</v>
      </c>
      <c r="C5087">
        <v>19.34</v>
      </c>
      <c r="D5087">
        <v>18.059999999999999</v>
      </c>
      <c r="E5087">
        <v>18.059999999999999</v>
      </c>
    </row>
    <row r="5088" spans="1:5" x14ac:dyDescent="0.25">
      <c r="A5088" s="7">
        <v>40249</v>
      </c>
      <c r="B5088">
        <v>17.97</v>
      </c>
      <c r="C5088">
        <v>18.53</v>
      </c>
      <c r="D5088">
        <v>17.579999999999998</v>
      </c>
      <c r="E5088">
        <v>17.579999999999998</v>
      </c>
    </row>
    <row r="5089" spans="1:5" x14ac:dyDescent="0.25">
      <c r="A5089" s="7">
        <v>40252</v>
      </c>
      <c r="B5089">
        <v>18.28</v>
      </c>
      <c r="C5089">
        <v>18.78</v>
      </c>
      <c r="D5089">
        <v>17.96</v>
      </c>
      <c r="E5089">
        <v>18</v>
      </c>
    </row>
    <row r="5090" spans="1:5" x14ac:dyDescent="0.25">
      <c r="A5090" s="7">
        <v>40253</v>
      </c>
      <c r="B5090">
        <v>17.78</v>
      </c>
      <c r="C5090">
        <v>18.010000000000002</v>
      </c>
      <c r="D5090">
        <v>17.420000000000002</v>
      </c>
      <c r="E5090">
        <v>17.690000000000001</v>
      </c>
    </row>
    <row r="5091" spans="1:5" x14ac:dyDescent="0.25">
      <c r="A5091" s="7">
        <v>40254</v>
      </c>
      <c r="B5091">
        <v>16.97</v>
      </c>
      <c r="C5091">
        <v>17.170000000000002</v>
      </c>
      <c r="D5091">
        <v>16.52</v>
      </c>
      <c r="E5091">
        <v>16.91</v>
      </c>
    </row>
    <row r="5092" spans="1:5" x14ac:dyDescent="0.25">
      <c r="A5092" s="7">
        <v>40255</v>
      </c>
      <c r="B5092">
        <v>16.96</v>
      </c>
      <c r="C5092">
        <v>16.989999999999998</v>
      </c>
      <c r="D5092">
        <v>16.309999999999999</v>
      </c>
      <c r="E5092">
        <v>16.62</v>
      </c>
    </row>
    <row r="5093" spans="1:5" x14ac:dyDescent="0.25">
      <c r="A5093" s="7">
        <v>40256</v>
      </c>
      <c r="B5093">
        <v>16.170000000000002</v>
      </c>
      <c r="C5093">
        <v>17.57</v>
      </c>
      <c r="D5093">
        <v>16.170000000000002</v>
      </c>
      <c r="E5093">
        <v>16.97</v>
      </c>
    </row>
    <row r="5094" spans="1:5" x14ac:dyDescent="0.25">
      <c r="A5094" s="7">
        <v>40259</v>
      </c>
      <c r="B5094">
        <v>18.3</v>
      </c>
      <c r="C5094">
        <v>18.34</v>
      </c>
      <c r="D5094">
        <v>16.77</v>
      </c>
      <c r="E5094">
        <v>16.87</v>
      </c>
    </row>
    <row r="5095" spans="1:5" x14ac:dyDescent="0.25">
      <c r="A5095" s="7">
        <v>40260</v>
      </c>
      <c r="B5095">
        <v>16.84</v>
      </c>
      <c r="C5095">
        <v>17.09</v>
      </c>
      <c r="D5095">
        <v>16.21</v>
      </c>
      <c r="E5095">
        <v>16.350000000000001</v>
      </c>
    </row>
    <row r="5096" spans="1:5" x14ac:dyDescent="0.25">
      <c r="A5096" s="7">
        <v>40261</v>
      </c>
      <c r="B5096">
        <v>16.850000000000001</v>
      </c>
      <c r="C5096">
        <v>17.920000000000002</v>
      </c>
      <c r="D5096">
        <v>16.829999999999998</v>
      </c>
      <c r="E5096">
        <v>17.55</v>
      </c>
    </row>
    <row r="5097" spans="1:5" x14ac:dyDescent="0.25">
      <c r="A5097" s="7">
        <v>40262</v>
      </c>
      <c r="B5097">
        <v>17.07</v>
      </c>
      <c r="C5097">
        <v>18.54</v>
      </c>
      <c r="D5097">
        <v>16.62</v>
      </c>
      <c r="E5097">
        <v>18.399999999999999</v>
      </c>
    </row>
    <row r="5098" spans="1:5" x14ac:dyDescent="0.25">
      <c r="A5098" s="7">
        <v>40263</v>
      </c>
      <c r="B5098">
        <v>18.27</v>
      </c>
      <c r="C5098">
        <v>18.690000000000001</v>
      </c>
      <c r="D5098">
        <v>17.350000000000001</v>
      </c>
      <c r="E5098">
        <v>17.77</v>
      </c>
    </row>
    <row r="5099" spans="1:5" x14ac:dyDescent="0.25">
      <c r="A5099" s="7">
        <v>40266</v>
      </c>
      <c r="B5099">
        <v>18.170000000000002</v>
      </c>
      <c r="C5099">
        <v>18.28</v>
      </c>
      <c r="D5099">
        <v>17.57</v>
      </c>
      <c r="E5099">
        <v>17.59</v>
      </c>
    </row>
    <row r="5100" spans="1:5" x14ac:dyDescent="0.25">
      <c r="A5100" s="7">
        <v>40267</v>
      </c>
      <c r="B5100">
        <v>17.64</v>
      </c>
      <c r="C5100">
        <v>18.079999999999998</v>
      </c>
      <c r="D5100">
        <v>17.13</v>
      </c>
      <c r="E5100">
        <v>17.13</v>
      </c>
    </row>
    <row r="5101" spans="1:5" x14ac:dyDescent="0.25">
      <c r="A5101" s="7">
        <v>40268</v>
      </c>
      <c r="B5101">
        <v>17.66</v>
      </c>
      <c r="C5101">
        <v>17.920000000000002</v>
      </c>
      <c r="D5101">
        <v>17.29</v>
      </c>
      <c r="E5101">
        <v>17.59</v>
      </c>
    </row>
    <row r="5102" spans="1:5" x14ac:dyDescent="0.25">
      <c r="A5102" s="7">
        <v>40269</v>
      </c>
      <c r="B5102">
        <v>17.010000000000002</v>
      </c>
      <c r="C5102">
        <v>18.09</v>
      </c>
      <c r="D5102">
        <v>16.79</v>
      </c>
      <c r="E5102">
        <v>17.47</v>
      </c>
    </row>
    <row r="5103" spans="1:5" x14ac:dyDescent="0.25">
      <c r="A5103" s="7">
        <v>40273</v>
      </c>
      <c r="B5103">
        <v>17.96</v>
      </c>
      <c r="C5103">
        <v>18.16</v>
      </c>
      <c r="D5103">
        <v>17.02</v>
      </c>
      <c r="E5103">
        <v>17.02</v>
      </c>
    </row>
    <row r="5104" spans="1:5" x14ac:dyDescent="0.25">
      <c r="A5104" s="7">
        <v>40274</v>
      </c>
      <c r="B5104">
        <v>17.39</v>
      </c>
      <c r="C5104">
        <v>17.54</v>
      </c>
      <c r="D5104">
        <v>16.079999999999998</v>
      </c>
      <c r="E5104">
        <v>16.23</v>
      </c>
    </row>
    <row r="5105" spans="1:5" x14ac:dyDescent="0.25">
      <c r="A5105" s="7">
        <v>40275</v>
      </c>
      <c r="B5105">
        <v>16.72</v>
      </c>
      <c r="C5105">
        <v>17.21</v>
      </c>
      <c r="D5105">
        <v>16.16</v>
      </c>
      <c r="E5105">
        <v>16.62</v>
      </c>
    </row>
    <row r="5106" spans="1:5" x14ac:dyDescent="0.25">
      <c r="A5106" s="7">
        <v>40276</v>
      </c>
      <c r="B5106">
        <v>17.21</v>
      </c>
      <c r="C5106">
        <v>17.8</v>
      </c>
      <c r="D5106">
        <v>16.3</v>
      </c>
      <c r="E5106">
        <v>16.48</v>
      </c>
    </row>
    <row r="5107" spans="1:5" x14ac:dyDescent="0.25">
      <c r="A5107" s="7">
        <v>40277</v>
      </c>
      <c r="B5107">
        <v>16.32</v>
      </c>
      <c r="C5107">
        <v>16.649999999999999</v>
      </c>
      <c r="D5107">
        <v>16.059999999999999</v>
      </c>
      <c r="E5107">
        <v>16.14</v>
      </c>
    </row>
    <row r="5108" spans="1:5" x14ac:dyDescent="0.25">
      <c r="A5108" s="7">
        <v>40280</v>
      </c>
      <c r="B5108">
        <v>15.67</v>
      </c>
      <c r="C5108">
        <v>16</v>
      </c>
      <c r="D5108">
        <v>15.23</v>
      </c>
      <c r="E5108">
        <v>15.58</v>
      </c>
    </row>
    <row r="5109" spans="1:5" x14ac:dyDescent="0.25">
      <c r="A5109" s="7">
        <v>40281</v>
      </c>
      <c r="B5109">
        <v>15.98</v>
      </c>
      <c r="C5109">
        <v>16.77</v>
      </c>
      <c r="D5109">
        <v>15.81</v>
      </c>
      <c r="E5109">
        <v>16.2</v>
      </c>
    </row>
    <row r="5110" spans="1:5" x14ac:dyDescent="0.25">
      <c r="A5110" s="7">
        <v>40282</v>
      </c>
      <c r="B5110">
        <v>15.8</v>
      </c>
      <c r="C5110">
        <v>16.38</v>
      </c>
      <c r="D5110">
        <v>15.55</v>
      </c>
      <c r="E5110">
        <v>15.59</v>
      </c>
    </row>
    <row r="5111" spans="1:5" x14ac:dyDescent="0.25">
      <c r="A5111" s="7">
        <v>40283</v>
      </c>
      <c r="B5111">
        <v>15.87</v>
      </c>
      <c r="C5111">
        <v>16.5</v>
      </c>
      <c r="D5111">
        <v>15.68</v>
      </c>
      <c r="E5111">
        <v>15.89</v>
      </c>
    </row>
    <row r="5112" spans="1:5" x14ac:dyDescent="0.25">
      <c r="A5112" s="7">
        <v>40284</v>
      </c>
      <c r="B5112">
        <v>16.190000000000001</v>
      </c>
      <c r="C5112">
        <v>19.7</v>
      </c>
      <c r="D5112">
        <v>16.11</v>
      </c>
      <c r="E5112">
        <v>18.36</v>
      </c>
    </row>
    <row r="5113" spans="1:5" x14ac:dyDescent="0.25">
      <c r="A5113" s="7">
        <v>40287</v>
      </c>
      <c r="B5113">
        <v>19.14</v>
      </c>
      <c r="C5113">
        <v>19.55</v>
      </c>
      <c r="D5113">
        <v>17.34</v>
      </c>
      <c r="E5113">
        <v>17.34</v>
      </c>
    </row>
    <row r="5114" spans="1:5" x14ac:dyDescent="0.25">
      <c r="A5114" s="7">
        <v>40288</v>
      </c>
      <c r="B5114">
        <v>16.84</v>
      </c>
      <c r="C5114">
        <v>16.89</v>
      </c>
      <c r="D5114">
        <v>15.73</v>
      </c>
      <c r="E5114">
        <v>15.73</v>
      </c>
    </row>
    <row r="5115" spans="1:5" x14ac:dyDescent="0.25">
      <c r="A5115" s="7">
        <v>40289</v>
      </c>
      <c r="B5115">
        <v>15.94</v>
      </c>
      <c r="C5115">
        <v>16.850000000000001</v>
      </c>
      <c r="D5115">
        <v>15.5</v>
      </c>
      <c r="E5115">
        <v>16.32</v>
      </c>
    </row>
    <row r="5116" spans="1:5" x14ac:dyDescent="0.25">
      <c r="A5116" s="7">
        <v>40290</v>
      </c>
      <c r="B5116">
        <v>17.48</v>
      </c>
      <c r="C5116">
        <v>18.190000000000001</v>
      </c>
      <c r="D5116">
        <v>16.2</v>
      </c>
      <c r="E5116">
        <v>16.47</v>
      </c>
    </row>
    <row r="5117" spans="1:5" x14ac:dyDescent="0.25">
      <c r="A5117" s="7">
        <v>40291</v>
      </c>
      <c r="B5117">
        <v>16.62</v>
      </c>
      <c r="C5117">
        <v>16.71</v>
      </c>
      <c r="D5117">
        <v>16.12</v>
      </c>
      <c r="E5117">
        <v>16.62</v>
      </c>
    </row>
    <row r="5118" spans="1:5" x14ac:dyDescent="0.25">
      <c r="A5118" s="7">
        <v>40294</v>
      </c>
      <c r="B5118">
        <v>17.52</v>
      </c>
      <c r="C5118">
        <v>17.53</v>
      </c>
      <c r="D5118">
        <v>17.07</v>
      </c>
      <c r="E5118">
        <v>17.47</v>
      </c>
    </row>
    <row r="5119" spans="1:5" x14ac:dyDescent="0.25">
      <c r="A5119" s="7">
        <v>40295</v>
      </c>
      <c r="B5119">
        <v>18.13</v>
      </c>
      <c r="C5119">
        <v>23.2</v>
      </c>
      <c r="D5119">
        <v>17.940000000000001</v>
      </c>
      <c r="E5119">
        <v>22.81</v>
      </c>
    </row>
    <row r="5120" spans="1:5" x14ac:dyDescent="0.25">
      <c r="A5120" s="7">
        <v>40296</v>
      </c>
      <c r="B5120">
        <v>22.08</v>
      </c>
      <c r="C5120">
        <v>23.03</v>
      </c>
      <c r="D5120">
        <v>20.86</v>
      </c>
      <c r="E5120">
        <v>21.08</v>
      </c>
    </row>
    <row r="5121" spans="1:5" x14ac:dyDescent="0.25">
      <c r="A5121" s="7">
        <v>40297</v>
      </c>
      <c r="B5121">
        <v>20.37</v>
      </c>
      <c r="C5121">
        <v>20.37</v>
      </c>
      <c r="D5121">
        <v>18.440000000000001</v>
      </c>
      <c r="E5121">
        <v>18.440000000000001</v>
      </c>
    </row>
    <row r="5122" spans="1:5" x14ac:dyDescent="0.25">
      <c r="A5122" s="7">
        <v>40298</v>
      </c>
      <c r="B5122">
        <v>18.75</v>
      </c>
      <c r="C5122">
        <v>22.39</v>
      </c>
      <c r="D5122">
        <v>18.41</v>
      </c>
      <c r="E5122">
        <v>22.05</v>
      </c>
    </row>
    <row r="5123" spans="1:5" x14ac:dyDescent="0.25">
      <c r="A5123" s="7">
        <v>40301</v>
      </c>
      <c r="B5123">
        <v>22.41</v>
      </c>
      <c r="C5123">
        <v>22.41</v>
      </c>
      <c r="D5123">
        <v>19.61</v>
      </c>
      <c r="E5123">
        <v>20.190000000000001</v>
      </c>
    </row>
    <row r="5124" spans="1:5" x14ac:dyDescent="0.25">
      <c r="A5124" s="7">
        <v>40302</v>
      </c>
      <c r="B5124">
        <v>22.46</v>
      </c>
      <c r="C5124">
        <v>25.7</v>
      </c>
      <c r="D5124">
        <v>22.46</v>
      </c>
      <c r="E5124">
        <v>23.84</v>
      </c>
    </row>
    <row r="5125" spans="1:5" x14ac:dyDescent="0.25">
      <c r="A5125" s="7">
        <v>40303</v>
      </c>
      <c r="B5125">
        <v>25.96</v>
      </c>
      <c r="C5125">
        <v>27.23</v>
      </c>
      <c r="D5125">
        <v>23.75</v>
      </c>
      <c r="E5125">
        <v>24.91</v>
      </c>
    </row>
    <row r="5126" spans="1:5" x14ac:dyDescent="0.25">
      <c r="A5126" s="7">
        <v>40304</v>
      </c>
      <c r="B5126">
        <v>25.88</v>
      </c>
      <c r="C5126">
        <v>40.71</v>
      </c>
      <c r="D5126">
        <v>24.43</v>
      </c>
      <c r="E5126">
        <v>32.799999999999997</v>
      </c>
    </row>
    <row r="5127" spans="1:5" x14ac:dyDescent="0.25">
      <c r="A5127" s="7">
        <v>40305</v>
      </c>
      <c r="B5127">
        <v>32.76</v>
      </c>
      <c r="C5127">
        <v>42.15</v>
      </c>
      <c r="D5127">
        <v>31.71</v>
      </c>
      <c r="E5127">
        <v>40.950000000000003</v>
      </c>
    </row>
    <row r="5128" spans="1:5" x14ac:dyDescent="0.25">
      <c r="A5128" s="7">
        <v>40308</v>
      </c>
      <c r="B5128">
        <v>28.65</v>
      </c>
      <c r="C5128">
        <v>30.89</v>
      </c>
      <c r="D5128">
        <v>25.68</v>
      </c>
      <c r="E5128">
        <v>28.84</v>
      </c>
    </row>
    <row r="5129" spans="1:5" x14ac:dyDescent="0.25">
      <c r="A5129" s="7">
        <v>40309</v>
      </c>
      <c r="B5129">
        <v>31.04</v>
      </c>
      <c r="C5129">
        <v>31.04</v>
      </c>
      <c r="D5129">
        <v>25.86</v>
      </c>
      <c r="E5129">
        <v>28.32</v>
      </c>
    </row>
    <row r="5130" spans="1:5" x14ac:dyDescent="0.25">
      <c r="A5130" s="7">
        <v>40310</v>
      </c>
      <c r="B5130">
        <v>26.56</v>
      </c>
      <c r="C5130">
        <v>26.67</v>
      </c>
      <c r="D5130">
        <v>24.98</v>
      </c>
      <c r="E5130">
        <v>25.52</v>
      </c>
    </row>
    <row r="5131" spans="1:5" x14ac:dyDescent="0.25">
      <c r="A5131" s="7">
        <v>40311</v>
      </c>
      <c r="B5131">
        <v>26.17</v>
      </c>
      <c r="C5131">
        <v>26.85</v>
      </c>
      <c r="D5131">
        <v>24.3</v>
      </c>
      <c r="E5131">
        <v>26.68</v>
      </c>
    </row>
    <row r="5132" spans="1:5" x14ac:dyDescent="0.25">
      <c r="A5132" s="7">
        <v>40312</v>
      </c>
      <c r="B5132">
        <v>28.4</v>
      </c>
      <c r="C5132">
        <v>33.24</v>
      </c>
      <c r="D5132">
        <v>28.4</v>
      </c>
      <c r="E5132">
        <v>31.24</v>
      </c>
    </row>
    <row r="5133" spans="1:5" x14ac:dyDescent="0.25">
      <c r="A5133" s="7">
        <v>40315</v>
      </c>
      <c r="B5133">
        <v>31.33</v>
      </c>
      <c r="C5133">
        <v>35.25</v>
      </c>
      <c r="D5133">
        <v>30.76</v>
      </c>
      <c r="E5133">
        <v>30.84</v>
      </c>
    </row>
    <row r="5134" spans="1:5" x14ac:dyDescent="0.25">
      <c r="A5134" s="7">
        <v>40316</v>
      </c>
      <c r="B5134">
        <v>28.67</v>
      </c>
      <c r="C5134">
        <v>34.17</v>
      </c>
      <c r="D5134">
        <v>28.09</v>
      </c>
      <c r="E5134">
        <v>33.549999999999997</v>
      </c>
    </row>
    <row r="5135" spans="1:5" x14ac:dyDescent="0.25">
      <c r="A5135" s="7">
        <v>40317</v>
      </c>
      <c r="B5135">
        <v>34.65</v>
      </c>
      <c r="C5135">
        <v>38.42</v>
      </c>
      <c r="D5135">
        <v>33.07</v>
      </c>
      <c r="E5135">
        <v>35.32</v>
      </c>
    </row>
    <row r="5136" spans="1:5" x14ac:dyDescent="0.25">
      <c r="A5136" s="7">
        <v>40318</v>
      </c>
      <c r="B5136">
        <v>41.79</v>
      </c>
      <c r="C5136">
        <v>46.37</v>
      </c>
      <c r="D5136">
        <v>40.299999999999997</v>
      </c>
      <c r="E5136">
        <v>45.79</v>
      </c>
    </row>
    <row r="5137" spans="1:5" x14ac:dyDescent="0.25">
      <c r="A5137" s="7">
        <v>40319</v>
      </c>
      <c r="B5137">
        <v>47.66</v>
      </c>
      <c r="C5137">
        <v>48.2</v>
      </c>
      <c r="D5137">
        <v>38.950000000000003</v>
      </c>
      <c r="E5137">
        <v>40.1</v>
      </c>
    </row>
    <row r="5138" spans="1:5" x14ac:dyDescent="0.25">
      <c r="A5138" s="7">
        <v>40322</v>
      </c>
      <c r="B5138">
        <v>41.74</v>
      </c>
      <c r="C5138">
        <v>41.74</v>
      </c>
      <c r="D5138">
        <v>35.57</v>
      </c>
      <c r="E5138">
        <v>38.32</v>
      </c>
    </row>
    <row r="5139" spans="1:5" x14ac:dyDescent="0.25">
      <c r="A5139" s="7">
        <v>40323</v>
      </c>
      <c r="B5139">
        <v>43.15</v>
      </c>
      <c r="C5139">
        <v>43.74</v>
      </c>
      <c r="D5139">
        <v>34.590000000000003</v>
      </c>
      <c r="E5139">
        <v>34.61</v>
      </c>
    </row>
    <row r="5140" spans="1:5" x14ac:dyDescent="0.25">
      <c r="A5140" s="7">
        <v>40324</v>
      </c>
      <c r="B5140">
        <v>32.54</v>
      </c>
      <c r="C5140">
        <v>35.020000000000003</v>
      </c>
      <c r="D5140">
        <v>24.1</v>
      </c>
      <c r="E5140">
        <v>35.020000000000003</v>
      </c>
    </row>
    <row r="5141" spans="1:5" x14ac:dyDescent="0.25">
      <c r="A5141" s="7">
        <v>40325</v>
      </c>
      <c r="B5141">
        <v>30.24</v>
      </c>
      <c r="C5141">
        <v>31.03</v>
      </c>
      <c r="D5141">
        <v>29.54</v>
      </c>
      <c r="E5141">
        <v>29.68</v>
      </c>
    </row>
    <row r="5142" spans="1:5" x14ac:dyDescent="0.25">
      <c r="A5142" s="7">
        <v>40326</v>
      </c>
      <c r="B5142">
        <v>30.23</v>
      </c>
      <c r="C5142">
        <v>33.299999999999997</v>
      </c>
      <c r="D5142">
        <v>29.53</v>
      </c>
      <c r="E5142">
        <v>32.07</v>
      </c>
    </row>
    <row r="5143" spans="1:5" x14ac:dyDescent="0.25">
      <c r="A5143" s="7">
        <v>40330</v>
      </c>
      <c r="B5143">
        <v>34.869999999999997</v>
      </c>
      <c r="C5143">
        <v>35.68</v>
      </c>
      <c r="D5143">
        <v>31.82</v>
      </c>
      <c r="E5143">
        <v>35.54</v>
      </c>
    </row>
    <row r="5144" spans="1:5" x14ac:dyDescent="0.25">
      <c r="A5144" s="7">
        <v>40331</v>
      </c>
      <c r="B5144">
        <v>34.39</v>
      </c>
      <c r="C5144">
        <v>34.57</v>
      </c>
      <c r="D5144">
        <v>29.94</v>
      </c>
      <c r="E5144">
        <v>30.17</v>
      </c>
    </row>
    <row r="5145" spans="1:5" x14ac:dyDescent="0.25">
      <c r="A5145" s="7">
        <v>40332</v>
      </c>
      <c r="B5145">
        <v>29.65</v>
      </c>
      <c r="C5145">
        <v>31.2</v>
      </c>
      <c r="D5145">
        <v>29.12</v>
      </c>
      <c r="E5145">
        <v>29.46</v>
      </c>
    </row>
    <row r="5146" spans="1:5" x14ac:dyDescent="0.25">
      <c r="A5146" s="7">
        <v>40333</v>
      </c>
      <c r="B5146">
        <v>32.93</v>
      </c>
      <c r="C5146">
        <v>36.119999999999997</v>
      </c>
      <c r="D5146">
        <v>31.81</v>
      </c>
      <c r="E5146">
        <v>35.479999999999997</v>
      </c>
    </row>
    <row r="5147" spans="1:5" x14ac:dyDescent="0.25">
      <c r="A5147" s="7">
        <v>40336</v>
      </c>
      <c r="B5147">
        <v>35.659999999999997</v>
      </c>
      <c r="C5147">
        <v>36.799999999999997</v>
      </c>
      <c r="D5147">
        <v>34.43</v>
      </c>
      <c r="E5147">
        <v>36.57</v>
      </c>
    </row>
    <row r="5148" spans="1:5" x14ac:dyDescent="0.25">
      <c r="A5148" s="7">
        <v>40337</v>
      </c>
      <c r="B5148">
        <v>36.53</v>
      </c>
      <c r="C5148">
        <v>37.380000000000003</v>
      </c>
      <c r="D5148">
        <v>33.36</v>
      </c>
      <c r="E5148">
        <v>33.700000000000003</v>
      </c>
    </row>
    <row r="5149" spans="1:5" x14ac:dyDescent="0.25">
      <c r="A5149" s="7">
        <v>40338</v>
      </c>
      <c r="B5149">
        <v>32.33</v>
      </c>
      <c r="C5149">
        <v>34.119999999999997</v>
      </c>
      <c r="D5149">
        <v>30.23</v>
      </c>
      <c r="E5149">
        <v>33.729999999999997</v>
      </c>
    </row>
    <row r="5150" spans="1:5" x14ac:dyDescent="0.25">
      <c r="A5150" s="7">
        <v>40339</v>
      </c>
      <c r="B5150">
        <v>31</v>
      </c>
      <c r="C5150">
        <v>31.77</v>
      </c>
      <c r="D5150">
        <v>29.69</v>
      </c>
      <c r="E5150">
        <v>30.57</v>
      </c>
    </row>
    <row r="5151" spans="1:5" x14ac:dyDescent="0.25">
      <c r="A5151" s="7">
        <v>40340</v>
      </c>
      <c r="B5151">
        <v>31.79</v>
      </c>
      <c r="C5151">
        <v>31.79</v>
      </c>
      <c r="D5151">
        <v>28.6</v>
      </c>
      <c r="E5151">
        <v>28.79</v>
      </c>
    </row>
    <row r="5152" spans="1:5" x14ac:dyDescent="0.25">
      <c r="A5152" s="7">
        <v>40343</v>
      </c>
      <c r="B5152">
        <v>27.94</v>
      </c>
      <c r="C5152">
        <v>28.72</v>
      </c>
      <c r="D5152">
        <v>26.98</v>
      </c>
      <c r="E5152">
        <v>28.58</v>
      </c>
    </row>
    <row r="5153" spans="1:5" x14ac:dyDescent="0.25">
      <c r="A5153" s="7">
        <v>40344</v>
      </c>
      <c r="B5153">
        <v>27.68</v>
      </c>
      <c r="C5153">
        <v>27.84</v>
      </c>
      <c r="D5153">
        <v>25.68</v>
      </c>
      <c r="E5153">
        <v>25.87</v>
      </c>
    </row>
    <row r="5154" spans="1:5" x14ac:dyDescent="0.25">
      <c r="A5154" s="7">
        <v>40345</v>
      </c>
      <c r="B5154">
        <v>26.72</v>
      </c>
      <c r="C5154">
        <v>26.72</v>
      </c>
      <c r="D5154">
        <v>25.34</v>
      </c>
      <c r="E5154">
        <v>25.92</v>
      </c>
    </row>
    <row r="5155" spans="1:5" x14ac:dyDescent="0.25">
      <c r="A5155" s="7">
        <v>40346</v>
      </c>
      <c r="B5155">
        <v>25.59</v>
      </c>
      <c r="C5155">
        <v>26.64</v>
      </c>
      <c r="D5155">
        <v>25.05</v>
      </c>
      <c r="E5155">
        <v>25.05</v>
      </c>
    </row>
    <row r="5156" spans="1:5" x14ac:dyDescent="0.25">
      <c r="A5156" s="7">
        <v>40347</v>
      </c>
      <c r="B5156">
        <v>24.87</v>
      </c>
      <c r="C5156">
        <v>24.88</v>
      </c>
      <c r="D5156">
        <v>23.3</v>
      </c>
      <c r="E5156">
        <v>23.95</v>
      </c>
    </row>
    <row r="5157" spans="1:5" x14ac:dyDescent="0.25">
      <c r="A5157" s="7">
        <v>40350</v>
      </c>
      <c r="B5157">
        <v>22.9</v>
      </c>
      <c r="C5157">
        <v>25.64</v>
      </c>
      <c r="D5157">
        <v>22.87</v>
      </c>
      <c r="E5157">
        <v>24.88</v>
      </c>
    </row>
    <row r="5158" spans="1:5" x14ac:dyDescent="0.25">
      <c r="A5158" s="7">
        <v>40351</v>
      </c>
      <c r="B5158">
        <v>25.14</v>
      </c>
      <c r="C5158">
        <v>27.05</v>
      </c>
      <c r="D5158">
        <v>24.41</v>
      </c>
      <c r="E5158">
        <v>27.05</v>
      </c>
    </row>
    <row r="5159" spans="1:5" x14ac:dyDescent="0.25">
      <c r="A5159" s="7">
        <v>40352</v>
      </c>
      <c r="B5159">
        <v>26.93</v>
      </c>
      <c r="C5159">
        <v>28.55</v>
      </c>
      <c r="D5159">
        <v>26.54</v>
      </c>
      <c r="E5159">
        <v>26.91</v>
      </c>
    </row>
    <row r="5160" spans="1:5" x14ac:dyDescent="0.25">
      <c r="A5160" s="7">
        <v>40353</v>
      </c>
      <c r="B5160">
        <v>27.61</v>
      </c>
      <c r="C5160">
        <v>30.27</v>
      </c>
      <c r="D5160">
        <v>27.53</v>
      </c>
      <c r="E5160">
        <v>29.74</v>
      </c>
    </row>
    <row r="5161" spans="1:5" x14ac:dyDescent="0.25">
      <c r="A5161" s="7">
        <v>40354</v>
      </c>
      <c r="B5161">
        <v>29.64</v>
      </c>
      <c r="C5161">
        <v>30.41</v>
      </c>
      <c r="D5161">
        <v>28.07</v>
      </c>
      <c r="E5161">
        <v>28.53</v>
      </c>
    </row>
    <row r="5162" spans="1:5" x14ac:dyDescent="0.25">
      <c r="A5162" s="7">
        <v>40357</v>
      </c>
      <c r="B5162">
        <v>29.2</v>
      </c>
      <c r="C5162">
        <v>29.9</v>
      </c>
      <c r="D5162">
        <v>28.47</v>
      </c>
      <c r="E5162">
        <v>29</v>
      </c>
    </row>
    <row r="5163" spans="1:5" x14ac:dyDescent="0.25">
      <c r="A5163" s="7">
        <v>40358</v>
      </c>
      <c r="B5163">
        <v>31.22</v>
      </c>
      <c r="C5163">
        <v>35.39</v>
      </c>
      <c r="D5163">
        <v>31.22</v>
      </c>
      <c r="E5163">
        <v>34.130000000000003</v>
      </c>
    </row>
    <row r="5164" spans="1:5" x14ac:dyDescent="0.25">
      <c r="A5164" s="7">
        <v>40359</v>
      </c>
      <c r="B5164">
        <v>33.950000000000003</v>
      </c>
      <c r="C5164">
        <v>34.630000000000003</v>
      </c>
      <c r="D5164">
        <v>31.74</v>
      </c>
      <c r="E5164">
        <v>34.54</v>
      </c>
    </row>
    <row r="5165" spans="1:5" x14ac:dyDescent="0.25">
      <c r="A5165" s="7">
        <v>40360</v>
      </c>
      <c r="B5165">
        <v>34.409999999999997</v>
      </c>
      <c r="C5165">
        <v>37.58</v>
      </c>
      <c r="D5165">
        <v>32.72</v>
      </c>
      <c r="E5165">
        <v>32.86</v>
      </c>
    </row>
    <row r="5166" spans="1:5" x14ac:dyDescent="0.25">
      <c r="A5166" s="7">
        <v>40361</v>
      </c>
      <c r="B5166">
        <v>31.71</v>
      </c>
      <c r="C5166">
        <v>31.88</v>
      </c>
      <c r="D5166">
        <v>29.35</v>
      </c>
      <c r="E5166">
        <v>30.12</v>
      </c>
    </row>
    <row r="5167" spans="1:5" x14ac:dyDescent="0.25">
      <c r="A5167" s="7">
        <v>40365</v>
      </c>
      <c r="B5167">
        <v>28.82</v>
      </c>
      <c r="C5167">
        <v>31.15</v>
      </c>
      <c r="D5167">
        <v>27.96</v>
      </c>
      <c r="E5167">
        <v>29.65</v>
      </c>
    </row>
    <row r="5168" spans="1:5" x14ac:dyDescent="0.25">
      <c r="A5168" s="7">
        <v>40366</v>
      </c>
      <c r="B5168">
        <v>29.56</v>
      </c>
      <c r="C5168">
        <v>29.56</v>
      </c>
      <c r="D5168">
        <v>26.84</v>
      </c>
      <c r="E5168">
        <v>26.84</v>
      </c>
    </row>
    <row r="5169" spans="1:5" x14ac:dyDescent="0.25">
      <c r="A5169" s="7">
        <v>40367</v>
      </c>
      <c r="B5169">
        <v>26.5</v>
      </c>
      <c r="C5169">
        <v>27.42</v>
      </c>
      <c r="D5169">
        <v>24.22</v>
      </c>
      <c r="E5169">
        <v>25.71</v>
      </c>
    </row>
    <row r="5170" spans="1:5" x14ac:dyDescent="0.25">
      <c r="A5170" s="7">
        <v>40368</v>
      </c>
      <c r="B5170">
        <v>25.35</v>
      </c>
      <c r="C5170">
        <v>25.67</v>
      </c>
      <c r="D5170">
        <v>24.37</v>
      </c>
      <c r="E5170">
        <v>24.98</v>
      </c>
    </row>
    <row r="5171" spans="1:5" x14ac:dyDescent="0.25">
      <c r="A5171" s="7">
        <v>40371</v>
      </c>
      <c r="B5171">
        <v>24.66</v>
      </c>
      <c r="C5171">
        <v>25.14</v>
      </c>
      <c r="D5171">
        <v>23.53</v>
      </c>
      <c r="E5171">
        <v>24.43</v>
      </c>
    </row>
    <row r="5172" spans="1:5" x14ac:dyDescent="0.25">
      <c r="A5172" s="7">
        <v>40372</v>
      </c>
      <c r="B5172">
        <v>23.29</v>
      </c>
      <c r="C5172">
        <v>24.57</v>
      </c>
      <c r="D5172">
        <v>23.12</v>
      </c>
      <c r="E5172">
        <v>24.56</v>
      </c>
    </row>
    <row r="5173" spans="1:5" x14ac:dyDescent="0.25">
      <c r="A5173" s="7">
        <v>40373</v>
      </c>
      <c r="B5173">
        <v>24.61</v>
      </c>
      <c r="C5173">
        <v>25.8</v>
      </c>
      <c r="D5173">
        <v>24.18</v>
      </c>
      <c r="E5173">
        <v>24.89</v>
      </c>
    </row>
    <row r="5174" spans="1:5" x14ac:dyDescent="0.25">
      <c r="A5174" s="7">
        <v>40374</v>
      </c>
      <c r="B5174">
        <v>25.08</v>
      </c>
      <c r="C5174">
        <v>27.24</v>
      </c>
      <c r="D5174">
        <v>24.74</v>
      </c>
      <c r="E5174">
        <v>25.14</v>
      </c>
    </row>
    <row r="5175" spans="1:5" x14ac:dyDescent="0.25">
      <c r="A5175" s="7">
        <v>40375</v>
      </c>
      <c r="B5175">
        <v>25.77</v>
      </c>
      <c r="C5175">
        <v>28.16</v>
      </c>
      <c r="D5175">
        <v>25.71</v>
      </c>
      <c r="E5175">
        <v>26.25</v>
      </c>
    </row>
    <row r="5176" spans="1:5" x14ac:dyDescent="0.25">
      <c r="A5176" s="7">
        <v>40378</v>
      </c>
      <c r="B5176">
        <v>27.02</v>
      </c>
      <c r="C5176">
        <v>27.3</v>
      </c>
      <c r="D5176">
        <v>25.12</v>
      </c>
      <c r="E5176">
        <v>25.97</v>
      </c>
    </row>
    <row r="5177" spans="1:5" x14ac:dyDescent="0.25">
      <c r="A5177" s="7">
        <v>40379</v>
      </c>
      <c r="B5177">
        <v>27.35</v>
      </c>
      <c r="C5177">
        <v>27.4</v>
      </c>
      <c r="D5177">
        <v>23.79</v>
      </c>
      <c r="E5177">
        <v>23.93</v>
      </c>
    </row>
    <row r="5178" spans="1:5" x14ac:dyDescent="0.25">
      <c r="A5178" s="7">
        <v>40380</v>
      </c>
      <c r="B5178">
        <v>23.61</v>
      </c>
      <c r="C5178">
        <v>26.63</v>
      </c>
      <c r="D5178">
        <v>23.59</v>
      </c>
      <c r="E5178">
        <v>25.64</v>
      </c>
    </row>
    <row r="5179" spans="1:5" x14ac:dyDescent="0.25">
      <c r="A5179" s="7">
        <v>40381</v>
      </c>
      <c r="B5179">
        <v>24.37</v>
      </c>
      <c r="C5179">
        <v>24.85</v>
      </c>
      <c r="D5179">
        <v>23.72</v>
      </c>
      <c r="E5179">
        <v>24.63</v>
      </c>
    </row>
    <row r="5180" spans="1:5" x14ac:dyDescent="0.25">
      <c r="A5180" s="7">
        <v>40382</v>
      </c>
      <c r="B5180">
        <v>24.79</v>
      </c>
      <c r="C5180">
        <v>25.17</v>
      </c>
      <c r="D5180">
        <v>23.32</v>
      </c>
      <c r="E5180">
        <v>23.47</v>
      </c>
    </row>
    <row r="5181" spans="1:5" x14ac:dyDescent="0.25">
      <c r="A5181" s="7">
        <v>40385</v>
      </c>
      <c r="B5181">
        <v>24.37</v>
      </c>
      <c r="C5181">
        <v>24.61</v>
      </c>
      <c r="D5181">
        <v>22.7</v>
      </c>
      <c r="E5181">
        <v>22.73</v>
      </c>
    </row>
    <row r="5182" spans="1:5" x14ac:dyDescent="0.25">
      <c r="A5182" s="7">
        <v>40386</v>
      </c>
      <c r="B5182">
        <v>21.89</v>
      </c>
      <c r="C5182">
        <v>23.57</v>
      </c>
      <c r="D5182">
        <v>21.86</v>
      </c>
      <c r="E5182">
        <v>23.19</v>
      </c>
    </row>
    <row r="5183" spans="1:5" x14ac:dyDescent="0.25">
      <c r="A5183" s="7">
        <v>40387</v>
      </c>
      <c r="B5183">
        <v>23.93</v>
      </c>
      <c r="C5183">
        <v>24.54</v>
      </c>
      <c r="D5183">
        <v>22.24</v>
      </c>
      <c r="E5183">
        <v>24.25</v>
      </c>
    </row>
    <row r="5184" spans="1:5" x14ac:dyDescent="0.25">
      <c r="A5184" s="7">
        <v>40388</v>
      </c>
      <c r="B5184">
        <v>23.4</v>
      </c>
      <c r="C5184">
        <v>25.54</v>
      </c>
      <c r="D5184">
        <v>23.04</v>
      </c>
      <c r="E5184">
        <v>24.13</v>
      </c>
    </row>
    <row r="5185" spans="1:5" x14ac:dyDescent="0.25">
      <c r="A5185" s="7">
        <v>40389</v>
      </c>
      <c r="B5185">
        <v>25.47</v>
      </c>
      <c r="C5185">
        <v>27.32</v>
      </c>
      <c r="D5185">
        <v>23.35</v>
      </c>
      <c r="E5185">
        <v>23.5</v>
      </c>
    </row>
    <row r="5186" spans="1:5" x14ac:dyDescent="0.25">
      <c r="A5186" s="7">
        <v>40392</v>
      </c>
      <c r="B5186">
        <v>23.07</v>
      </c>
      <c r="C5186">
        <v>23.24</v>
      </c>
      <c r="D5186">
        <v>21.74</v>
      </c>
      <c r="E5186">
        <v>22.01</v>
      </c>
    </row>
    <row r="5187" spans="1:5" x14ac:dyDescent="0.25">
      <c r="A5187" s="7">
        <v>40393</v>
      </c>
      <c r="B5187">
        <v>22.44</v>
      </c>
      <c r="C5187">
        <v>23.06</v>
      </c>
      <c r="D5187">
        <v>21.98</v>
      </c>
      <c r="E5187">
        <v>22.63</v>
      </c>
    </row>
    <row r="5188" spans="1:5" x14ac:dyDescent="0.25">
      <c r="A5188" s="7">
        <v>40394</v>
      </c>
      <c r="B5188">
        <v>22.69</v>
      </c>
      <c r="C5188">
        <v>23.69</v>
      </c>
      <c r="D5188">
        <v>22.16</v>
      </c>
      <c r="E5188">
        <v>22.21</v>
      </c>
    </row>
    <row r="5189" spans="1:5" x14ac:dyDescent="0.25">
      <c r="A5189" s="7">
        <v>40395</v>
      </c>
      <c r="B5189">
        <v>23.04</v>
      </c>
      <c r="C5189">
        <v>23.13</v>
      </c>
      <c r="D5189">
        <v>22.07</v>
      </c>
      <c r="E5189">
        <v>22.1</v>
      </c>
    </row>
    <row r="5190" spans="1:5" x14ac:dyDescent="0.25">
      <c r="A5190" s="7">
        <v>40396</v>
      </c>
      <c r="B5190">
        <v>23.34</v>
      </c>
      <c r="C5190">
        <v>23.89</v>
      </c>
      <c r="D5190">
        <v>21.72</v>
      </c>
      <c r="E5190">
        <v>21.74</v>
      </c>
    </row>
    <row r="5191" spans="1:5" x14ac:dyDescent="0.25">
      <c r="A5191" s="7">
        <v>40399</v>
      </c>
      <c r="B5191">
        <v>21.85</v>
      </c>
      <c r="C5191">
        <v>22.87</v>
      </c>
      <c r="D5191">
        <v>21.36</v>
      </c>
      <c r="E5191">
        <v>22.14</v>
      </c>
    </row>
    <row r="5192" spans="1:5" x14ac:dyDescent="0.25">
      <c r="A5192" s="7">
        <v>40400</v>
      </c>
      <c r="B5192">
        <v>23.3</v>
      </c>
      <c r="C5192">
        <v>24.24</v>
      </c>
      <c r="D5192">
        <v>22.17</v>
      </c>
      <c r="E5192">
        <v>22.37</v>
      </c>
    </row>
    <row r="5193" spans="1:5" x14ac:dyDescent="0.25">
      <c r="A5193" s="7">
        <v>40401</v>
      </c>
      <c r="B5193">
        <v>24.96</v>
      </c>
      <c r="C5193">
        <v>26.1</v>
      </c>
      <c r="D5193">
        <v>24.96</v>
      </c>
      <c r="E5193">
        <v>25.39</v>
      </c>
    </row>
    <row r="5194" spans="1:5" x14ac:dyDescent="0.25">
      <c r="A5194" s="7">
        <v>40402</v>
      </c>
      <c r="B5194">
        <v>27.21</v>
      </c>
      <c r="C5194">
        <v>27.21</v>
      </c>
      <c r="D5194">
        <v>25.18</v>
      </c>
      <c r="E5194">
        <v>25.73</v>
      </c>
    </row>
    <row r="5195" spans="1:5" x14ac:dyDescent="0.25">
      <c r="A5195" s="7">
        <v>40403</v>
      </c>
      <c r="B5195">
        <v>26.08</v>
      </c>
      <c r="C5195">
        <v>26.26</v>
      </c>
      <c r="D5195">
        <v>25.45</v>
      </c>
      <c r="E5195">
        <v>26.24</v>
      </c>
    </row>
    <row r="5196" spans="1:5" x14ac:dyDescent="0.25">
      <c r="A5196" s="7">
        <v>40406</v>
      </c>
      <c r="B5196">
        <v>27.41</v>
      </c>
      <c r="C5196">
        <v>28.1</v>
      </c>
      <c r="D5196">
        <v>25.38</v>
      </c>
      <c r="E5196">
        <v>26.1</v>
      </c>
    </row>
    <row r="5197" spans="1:5" x14ac:dyDescent="0.25">
      <c r="A5197" s="7">
        <v>40407</v>
      </c>
      <c r="B5197">
        <v>24.72</v>
      </c>
      <c r="C5197">
        <v>24.89</v>
      </c>
      <c r="D5197">
        <v>23.71</v>
      </c>
      <c r="E5197">
        <v>24.33</v>
      </c>
    </row>
    <row r="5198" spans="1:5" x14ac:dyDescent="0.25">
      <c r="A5198" s="7">
        <v>40408</v>
      </c>
      <c r="B5198">
        <v>24.3</v>
      </c>
      <c r="C5198">
        <v>25.23</v>
      </c>
      <c r="D5198">
        <v>23.4</v>
      </c>
      <c r="E5198">
        <v>24.59</v>
      </c>
    </row>
    <row r="5199" spans="1:5" x14ac:dyDescent="0.25">
      <c r="A5199" s="7">
        <v>40409</v>
      </c>
      <c r="B5199">
        <v>24.48</v>
      </c>
      <c r="C5199">
        <v>26.78</v>
      </c>
      <c r="D5199">
        <v>24.26</v>
      </c>
      <c r="E5199">
        <v>26.44</v>
      </c>
    </row>
    <row r="5200" spans="1:5" x14ac:dyDescent="0.25">
      <c r="A5200" s="7">
        <v>40410</v>
      </c>
      <c r="B5200">
        <v>26.73</v>
      </c>
      <c r="C5200">
        <v>27</v>
      </c>
      <c r="D5200">
        <v>25.49</v>
      </c>
      <c r="E5200">
        <v>25.49</v>
      </c>
    </row>
    <row r="5201" spans="1:5" x14ac:dyDescent="0.25">
      <c r="A5201" s="7">
        <v>40413</v>
      </c>
      <c r="B5201">
        <v>25.97</v>
      </c>
      <c r="C5201">
        <v>25.97</v>
      </c>
      <c r="D5201">
        <v>24.62</v>
      </c>
      <c r="E5201">
        <v>25.66</v>
      </c>
    </row>
    <row r="5202" spans="1:5" x14ac:dyDescent="0.25">
      <c r="A5202" s="7">
        <v>40414</v>
      </c>
      <c r="B5202">
        <v>27.91</v>
      </c>
      <c r="C5202">
        <v>28.77</v>
      </c>
      <c r="D5202">
        <v>26.32</v>
      </c>
      <c r="E5202">
        <v>27.46</v>
      </c>
    </row>
    <row r="5203" spans="1:5" x14ac:dyDescent="0.25">
      <c r="A5203" s="7">
        <v>40415</v>
      </c>
      <c r="B5203">
        <v>28.3</v>
      </c>
      <c r="C5203">
        <v>28.92</v>
      </c>
      <c r="D5203">
        <v>26.46</v>
      </c>
      <c r="E5203">
        <v>26.7</v>
      </c>
    </row>
    <row r="5204" spans="1:5" x14ac:dyDescent="0.25">
      <c r="A5204" s="7">
        <v>40416</v>
      </c>
      <c r="B5204">
        <v>26.45</v>
      </c>
      <c r="C5204">
        <v>27.55</v>
      </c>
      <c r="D5204">
        <v>25.86</v>
      </c>
      <c r="E5204">
        <v>27.37</v>
      </c>
    </row>
    <row r="5205" spans="1:5" x14ac:dyDescent="0.25">
      <c r="A5205" s="7">
        <v>40417</v>
      </c>
      <c r="B5205">
        <v>26.5</v>
      </c>
      <c r="C5205">
        <v>28.11</v>
      </c>
      <c r="D5205">
        <v>24.41</v>
      </c>
      <c r="E5205">
        <v>24.45</v>
      </c>
    </row>
    <row r="5206" spans="1:5" x14ac:dyDescent="0.25">
      <c r="A5206" s="7">
        <v>40420</v>
      </c>
      <c r="B5206">
        <v>25.88</v>
      </c>
      <c r="C5206">
        <v>27.21</v>
      </c>
      <c r="D5206">
        <v>25.41</v>
      </c>
      <c r="E5206">
        <v>27.21</v>
      </c>
    </row>
    <row r="5207" spans="1:5" x14ac:dyDescent="0.25">
      <c r="A5207" s="7">
        <v>40421</v>
      </c>
      <c r="B5207">
        <v>27.58</v>
      </c>
      <c r="C5207">
        <v>27.83</v>
      </c>
      <c r="D5207">
        <v>25.93</v>
      </c>
      <c r="E5207">
        <v>26.05</v>
      </c>
    </row>
    <row r="5208" spans="1:5" x14ac:dyDescent="0.25">
      <c r="A5208" s="7">
        <v>40422</v>
      </c>
      <c r="B5208">
        <v>25.13</v>
      </c>
      <c r="C5208">
        <v>25.13</v>
      </c>
      <c r="D5208">
        <v>23.86</v>
      </c>
      <c r="E5208">
        <v>23.89</v>
      </c>
    </row>
    <row r="5209" spans="1:5" x14ac:dyDescent="0.25">
      <c r="A5209" s="7">
        <v>40423</v>
      </c>
      <c r="B5209">
        <v>24.23</v>
      </c>
      <c r="C5209">
        <v>24.31</v>
      </c>
      <c r="D5209">
        <v>23.15</v>
      </c>
      <c r="E5209">
        <v>23.19</v>
      </c>
    </row>
    <row r="5210" spans="1:5" x14ac:dyDescent="0.25">
      <c r="A5210" s="7">
        <v>40424</v>
      </c>
      <c r="B5210">
        <v>21.99</v>
      </c>
      <c r="C5210">
        <v>22.78</v>
      </c>
      <c r="D5210">
        <v>21.24</v>
      </c>
      <c r="E5210">
        <v>21.31</v>
      </c>
    </row>
    <row r="5211" spans="1:5" x14ac:dyDescent="0.25">
      <c r="A5211" s="7">
        <v>40428</v>
      </c>
      <c r="B5211">
        <v>22.77</v>
      </c>
      <c r="C5211">
        <v>23.94</v>
      </c>
      <c r="D5211">
        <v>22.77</v>
      </c>
      <c r="E5211">
        <v>23.8</v>
      </c>
    </row>
    <row r="5212" spans="1:5" x14ac:dyDescent="0.25">
      <c r="A5212" s="7">
        <v>40429</v>
      </c>
      <c r="B5212">
        <v>23.51</v>
      </c>
      <c r="C5212">
        <v>23.56</v>
      </c>
      <c r="D5212">
        <v>22.92</v>
      </c>
      <c r="E5212">
        <v>23.25</v>
      </c>
    </row>
    <row r="5213" spans="1:5" x14ac:dyDescent="0.25">
      <c r="A5213" s="7">
        <v>40430</v>
      </c>
      <c r="B5213">
        <v>22.22</v>
      </c>
      <c r="C5213">
        <v>23.24</v>
      </c>
      <c r="D5213">
        <v>22.14</v>
      </c>
      <c r="E5213">
        <v>22.81</v>
      </c>
    </row>
    <row r="5214" spans="1:5" x14ac:dyDescent="0.25">
      <c r="A5214" s="7">
        <v>40431</v>
      </c>
      <c r="B5214">
        <v>22.64</v>
      </c>
      <c r="C5214">
        <v>22.87</v>
      </c>
      <c r="D5214">
        <v>21.76</v>
      </c>
      <c r="E5214">
        <v>21.99</v>
      </c>
    </row>
    <row r="5215" spans="1:5" x14ac:dyDescent="0.25">
      <c r="A5215" s="7">
        <v>40434</v>
      </c>
      <c r="B5215">
        <v>21.06</v>
      </c>
      <c r="C5215">
        <v>22.05</v>
      </c>
      <c r="D5215">
        <v>20.93</v>
      </c>
      <c r="E5215">
        <v>21.21</v>
      </c>
    </row>
    <row r="5216" spans="1:5" x14ac:dyDescent="0.25">
      <c r="A5216" s="7">
        <v>40435</v>
      </c>
      <c r="B5216">
        <v>21.69</v>
      </c>
      <c r="C5216">
        <v>21.97</v>
      </c>
      <c r="D5216">
        <v>20.85</v>
      </c>
      <c r="E5216">
        <v>21.56</v>
      </c>
    </row>
    <row r="5217" spans="1:5" x14ac:dyDescent="0.25">
      <c r="A5217" s="7">
        <v>40436</v>
      </c>
      <c r="B5217">
        <v>22.55</v>
      </c>
      <c r="C5217">
        <v>22.8</v>
      </c>
      <c r="D5217">
        <v>22.1</v>
      </c>
      <c r="E5217">
        <v>22.1</v>
      </c>
    </row>
    <row r="5218" spans="1:5" x14ac:dyDescent="0.25">
      <c r="A5218" s="7">
        <v>40437</v>
      </c>
      <c r="B5218">
        <v>22.65</v>
      </c>
      <c r="C5218">
        <v>22.83</v>
      </c>
      <c r="D5218">
        <v>21.71</v>
      </c>
      <c r="E5218">
        <v>21.72</v>
      </c>
    </row>
    <row r="5219" spans="1:5" x14ac:dyDescent="0.25">
      <c r="A5219" s="7">
        <v>40438</v>
      </c>
      <c r="B5219">
        <v>21.65</v>
      </c>
      <c r="C5219">
        <v>22.56</v>
      </c>
      <c r="D5219">
        <v>21.63</v>
      </c>
      <c r="E5219">
        <v>22.01</v>
      </c>
    </row>
    <row r="5220" spans="1:5" x14ac:dyDescent="0.25">
      <c r="A5220" s="7">
        <v>40441</v>
      </c>
      <c r="B5220">
        <v>22.47</v>
      </c>
      <c r="C5220">
        <v>22.58</v>
      </c>
      <c r="D5220">
        <v>21.25</v>
      </c>
      <c r="E5220">
        <v>21.5</v>
      </c>
    </row>
    <row r="5221" spans="1:5" x14ac:dyDescent="0.25">
      <c r="A5221" s="7">
        <v>40442</v>
      </c>
      <c r="B5221">
        <v>21.54</v>
      </c>
      <c r="C5221">
        <v>22.59</v>
      </c>
      <c r="D5221">
        <v>21.42</v>
      </c>
      <c r="E5221">
        <v>22.35</v>
      </c>
    </row>
    <row r="5222" spans="1:5" x14ac:dyDescent="0.25">
      <c r="A5222" s="7">
        <v>40443</v>
      </c>
      <c r="B5222">
        <v>22.56</v>
      </c>
      <c r="C5222">
        <v>23.19</v>
      </c>
      <c r="D5222">
        <v>21.91</v>
      </c>
      <c r="E5222">
        <v>22.51</v>
      </c>
    </row>
    <row r="5223" spans="1:5" x14ac:dyDescent="0.25">
      <c r="A5223" s="7">
        <v>40444</v>
      </c>
      <c r="B5223">
        <v>23.91</v>
      </c>
      <c r="C5223">
        <v>24.06</v>
      </c>
      <c r="D5223">
        <v>22.56</v>
      </c>
      <c r="E5223">
        <v>23.87</v>
      </c>
    </row>
    <row r="5224" spans="1:5" x14ac:dyDescent="0.25">
      <c r="A5224" s="7">
        <v>40445</v>
      </c>
      <c r="B5224">
        <v>22.61</v>
      </c>
      <c r="C5224">
        <v>22.61</v>
      </c>
      <c r="D5224">
        <v>21.71</v>
      </c>
      <c r="E5224">
        <v>21.71</v>
      </c>
    </row>
    <row r="5225" spans="1:5" x14ac:dyDescent="0.25">
      <c r="A5225" s="7">
        <v>40448</v>
      </c>
      <c r="B5225">
        <v>22.58</v>
      </c>
      <c r="C5225">
        <v>22.75</v>
      </c>
      <c r="D5225">
        <v>21.97</v>
      </c>
      <c r="E5225">
        <v>22.54</v>
      </c>
    </row>
    <row r="5226" spans="1:5" x14ac:dyDescent="0.25">
      <c r="A5226" s="7">
        <v>40449</v>
      </c>
      <c r="B5226">
        <v>22.92</v>
      </c>
      <c r="C5226">
        <v>24.28</v>
      </c>
      <c r="D5226">
        <v>22.4</v>
      </c>
      <c r="E5226">
        <v>22.6</v>
      </c>
    </row>
    <row r="5227" spans="1:5" x14ac:dyDescent="0.25">
      <c r="A5227" s="7">
        <v>40450</v>
      </c>
      <c r="B5227">
        <v>23.14</v>
      </c>
      <c r="C5227">
        <v>23.45</v>
      </c>
      <c r="D5227">
        <v>22.72</v>
      </c>
      <c r="E5227">
        <v>23.25</v>
      </c>
    </row>
    <row r="5228" spans="1:5" x14ac:dyDescent="0.25">
      <c r="A5228" s="7">
        <v>40451</v>
      </c>
      <c r="B5228">
        <v>22.85</v>
      </c>
      <c r="C5228">
        <v>24.52</v>
      </c>
      <c r="D5228">
        <v>22.39</v>
      </c>
      <c r="E5228">
        <v>23.7</v>
      </c>
    </row>
    <row r="5229" spans="1:5" x14ac:dyDescent="0.25">
      <c r="A5229" s="7">
        <v>40452</v>
      </c>
      <c r="B5229">
        <v>22.9</v>
      </c>
      <c r="C5229">
        <v>23.67</v>
      </c>
      <c r="D5229">
        <v>22.46</v>
      </c>
      <c r="E5229">
        <v>22.5</v>
      </c>
    </row>
    <row r="5230" spans="1:5" x14ac:dyDescent="0.25">
      <c r="A5230" s="7">
        <v>40455</v>
      </c>
      <c r="B5230">
        <v>23.63</v>
      </c>
      <c r="C5230">
        <v>24.34</v>
      </c>
      <c r="D5230">
        <v>23.3</v>
      </c>
      <c r="E5230">
        <v>23.53</v>
      </c>
    </row>
    <row r="5231" spans="1:5" x14ac:dyDescent="0.25">
      <c r="A5231" s="7">
        <v>40456</v>
      </c>
      <c r="B5231">
        <v>22.52</v>
      </c>
      <c r="C5231">
        <v>23.08</v>
      </c>
      <c r="D5231">
        <v>21.71</v>
      </c>
      <c r="E5231">
        <v>21.76</v>
      </c>
    </row>
    <row r="5232" spans="1:5" x14ac:dyDescent="0.25">
      <c r="A5232" s="7">
        <v>40457</v>
      </c>
      <c r="B5232">
        <v>21.82</v>
      </c>
      <c r="C5232">
        <v>22.13</v>
      </c>
      <c r="D5232">
        <v>21.46</v>
      </c>
      <c r="E5232">
        <v>21.49</v>
      </c>
    </row>
    <row r="5233" spans="1:5" x14ac:dyDescent="0.25">
      <c r="A5233" s="7">
        <v>40458</v>
      </c>
      <c r="B5233">
        <v>21.31</v>
      </c>
      <c r="C5233">
        <v>22.16</v>
      </c>
      <c r="D5233">
        <v>21.28</v>
      </c>
      <c r="E5233">
        <v>21.56</v>
      </c>
    </row>
    <row r="5234" spans="1:5" x14ac:dyDescent="0.25">
      <c r="A5234" s="7">
        <v>40459</v>
      </c>
      <c r="B5234">
        <v>21.58</v>
      </c>
      <c r="C5234">
        <v>21.64</v>
      </c>
      <c r="D5234">
        <v>20.29</v>
      </c>
      <c r="E5234">
        <v>20.71</v>
      </c>
    </row>
    <row r="5235" spans="1:5" x14ac:dyDescent="0.25">
      <c r="A5235" s="7">
        <v>40462</v>
      </c>
      <c r="B5235">
        <v>19.329999999999998</v>
      </c>
      <c r="C5235">
        <v>19.510000000000002</v>
      </c>
      <c r="D5235">
        <v>18.8</v>
      </c>
      <c r="E5235">
        <v>18.96</v>
      </c>
    </row>
    <row r="5236" spans="1:5" x14ac:dyDescent="0.25">
      <c r="A5236" s="7">
        <v>40463</v>
      </c>
      <c r="B5236">
        <v>20</v>
      </c>
      <c r="C5236">
        <v>20.100000000000001</v>
      </c>
      <c r="D5236">
        <v>18.55</v>
      </c>
      <c r="E5236">
        <v>18.93</v>
      </c>
    </row>
    <row r="5237" spans="1:5" x14ac:dyDescent="0.25">
      <c r="A5237" s="7">
        <v>40464</v>
      </c>
      <c r="B5237">
        <v>17.920000000000002</v>
      </c>
      <c r="C5237">
        <v>19.16</v>
      </c>
      <c r="D5237">
        <v>17.899999999999999</v>
      </c>
      <c r="E5237">
        <v>19.07</v>
      </c>
    </row>
    <row r="5238" spans="1:5" x14ac:dyDescent="0.25">
      <c r="A5238" s="7">
        <v>40465</v>
      </c>
      <c r="B5238">
        <v>19.59</v>
      </c>
      <c r="C5238">
        <v>21.02</v>
      </c>
      <c r="D5238">
        <v>19.399999999999999</v>
      </c>
      <c r="E5238">
        <v>19.88</v>
      </c>
    </row>
    <row r="5239" spans="1:5" x14ac:dyDescent="0.25">
      <c r="A5239" s="7">
        <v>40466</v>
      </c>
      <c r="B5239">
        <v>20.2</v>
      </c>
      <c r="C5239">
        <v>21.59</v>
      </c>
      <c r="D5239">
        <v>19.02</v>
      </c>
      <c r="E5239">
        <v>19.03</v>
      </c>
    </row>
    <row r="5240" spans="1:5" x14ac:dyDescent="0.25">
      <c r="A5240" s="7">
        <v>40469</v>
      </c>
      <c r="B5240">
        <v>20.43</v>
      </c>
      <c r="C5240">
        <v>20.71</v>
      </c>
      <c r="D5240">
        <v>18.88</v>
      </c>
      <c r="E5240">
        <v>19.09</v>
      </c>
    </row>
    <row r="5241" spans="1:5" x14ac:dyDescent="0.25">
      <c r="A5241" s="7">
        <v>40470</v>
      </c>
      <c r="B5241">
        <v>20.7</v>
      </c>
      <c r="C5241">
        <v>21.35</v>
      </c>
      <c r="D5241">
        <v>19.329999999999998</v>
      </c>
      <c r="E5241">
        <v>20.63</v>
      </c>
    </row>
    <row r="5242" spans="1:5" x14ac:dyDescent="0.25">
      <c r="A5242" s="7">
        <v>40471</v>
      </c>
      <c r="B5242">
        <v>21.2</v>
      </c>
      <c r="C5242">
        <v>21.2</v>
      </c>
      <c r="D5242">
        <v>19.670000000000002</v>
      </c>
      <c r="E5242">
        <v>19.79</v>
      </c>
    </row>
    <row r="5243" spans="1:5" x14ac:dyDescent="0.25">
      <c r="A5243" s="7">
        <v>40472</v>
      </c>
      <c r="B5243">
        <v>19.7</v>
      </c>
      <c r="C5243">
        <v>20.53</v>
      </c>
      <c r="D5243">
        <v>18.93</v>
      </c>
      <c r="E5243">
        <v>19.27</v>
      </c>
    </row>
    <row r="5244" spans="1:5" x14ac:dyDescent="0.25">
      <c r="A5244" s="7">
        <v>40473</v>
      </c>
      <c r="B5244">
        <v>19.36</v>
      </c>
      <c r="C5244">
        <v>19.36</v>
      </c>
      <c r="D5244">
        <v>18.760000000000002</v>
      </c>
      <c r="E5244">
        <v>18.78</v>
      </c>
    </row>
    <row r="5245" spans="1:5" x14ac:dyDescent="0.25">
      <c r="A5245" s="7">
        <v>40476</v>
      </c>
      <c r="B5245">
        <v>19.22</v>
      </c>
      <c r="C5245">
        <v>19.88</v>
      </c>
      <c r="D5245">
        <v>18.86</v>
      </c>
      <c r="E5245">
        <v>19.850000000000001</v>
      </c>
    </row>
    <row r="5246" spans="1:5" x14ac:dyDescent="0.25">
      <c r="A5246" s="7">
        <v>40477</v>
      </c>
      <c r="B5246">
        <v>20.52</v>
      </c>
      <c r="C5246">
        <v>21.01</v>
      </c>
      <c r="D5246">
        <v>20.22</v>
      </c>
      <c r="E5246">
        <v>20.22</v>
      </c>
    </row>
    <row r="5247" spans="1:5" x14ac:dyDescent="0.25">
      <c r="A5247" s="7">
        <v>40478</v>
      </c>
      <c r="B5247">
        <v>21.11</v>
      </c>
      <c r="C5247">
        <v>22.37</v>
      </c>
      <c r="D5247">
        <v>20.69</v>
      </c>
      <c r="E5247">
        <v>20.71</v>
      </c>
    </row>
    <row r="5248" spans="1:5" x14ac:dyDescent="0.25">
      <c r="A5248" s="7">
        <v>40479</v>
      </c>
      <c r="B5248">
        <v>20.28</v>
      </c>
      <c r="C5248">
        <v>21.41</v>
      </c>
      <c r="D5248">
        <v>20.18</v>
      </c>
      <c r="E5248">
        <v>20.88</v>
      </c>
    </row>
    <row r="5249" spans="1:5" x14ac:dyDescent="0.25">
      <c r="A5249" s="7">
        <v>40480</v>
      </c>
      <c r="B5249">
        <v>21.2</v>
      </c>
      <c r="C5249">
        <v>21.4</v>
      </c>
      <c r="D5249">
        <v>20.86</v>
      </c>
      <c r="E5249">
        <v>21.2</v>
      </c>
    </row>
    <row r="5250" spans="1:5" x14ac:dyDescent="0.25">
      <c r="A5250" s="7">
        <v>40483</v>
      </c>
      <c r="B5250">
        <v>21.65</v>
      </c>
      <c r="C5250">
        <v>22.54</v>
      </c>
      <c r="D5250">
        <v>20.92</v>
      </c>
      <c r="E5250">
        <v>21.83</v>
      </c>
    </row>
    <row r="5251" spans="1:5" x14ac:dyDescent="0.25">
      <c r="A5251" s="7">
        <v>40484</v>
      </c>
      <c r="B5251">
        <v>21.34</v>
      </c>
      <c r="C5251">
        <v>21.82</v>
      </c>
      <c r="D5251">
        <v>21.22</v>
      </c>
      <c r="E5251">
        <v>21.57</v>
      </c>
    </row>
    <row r="5252" spans="1:5" x14ac:dyDescent="0.25">
      <c r="A5252" s="7">
        <v>40485</v>
      </c>
      <c r="B5252">
        <v>21.66</v>
      </c>
      <c r="C5252">
        <v>22.02</v>
      </c>
      <c r="D5252">
        <v>19.54</v>
      </c>
      <c r="E5252">
        <v>19.559999999999999</v>
      </c>
    </row>
    <row r="5253" spans="1:5" x14ac:dyDescent="0.25">
      <c r="A5253" s="7">
        <v>40486</v>
      </c>
      <c r="B5253">
        <v>18.03</v>
      </c>
      <c r="C5253">
        <v>18.8</v>
      </c>
      <c r="D5253">
        <v>17.97</v>
      </c>
      <c r="E5253">
        <v>18.52</v>
      </c>
    </row>
    <row r="5254" spans="1:5" x14ac:dyDescent="0.25">
      <c r="A5254" s="7">
        <v>40487</v>
      </c>
      <c r="B5254">
        <v>18.07</v>
      </c>
      <c r="C5254">
        <v>18.440000000000001</v>
      </c>
      <c r="D5254">
        <v>17.920000000000002</v>
      </c>
      <c r="E5254">
        <v>18.260000000000002</v>
      </c>
    </row>
    <row r="5255" spans="1:5" x14ac:dyDescent="0.25">
      <c r="A5255" s="7">
        <v>40490</v>
      </c>
      <c r="B5255">
        <v>19.329999999999998</v>
      </c>
      <c r="C5255">
        <v>19.350000000000001</v>
      </c>
      <c r="D5255">
        <v>18.21</v>
      </c>
      <c r="E5255">
        <v>18.29</v>
      </c>
    </row>
    <row r="5256" spans="1:5" x14ac:dyDescent="0.25">
      <c r="A5256" s="7">
        <v>40491</v>
      </c>
      <c r="B5256">
        <v>18.510000000000002</v>
      </c>
      <c r="C5256">
        <v>19.39</v>
      </c>
      <c r="D5256">
        <v>17.829999999999998</v>
      </c>
      <c r="E5256">
        <v>19.079999999999998</v>
      </c>
    </row>
    <row r="5257" spans="1:5" x14ac:dyDescent="0.25">
      <c r="A5257" s="7">
        <v>40492</v>
      </c>
      <c r="B5257">
        <v>18.940000000000001</v>
      </c>
      <c r="C5257">
        <v>19.96</v>
      </c>
      <c r="D5257">
        <v>18.41</v>
      </c>
      <c r="E5257">
        <v>18.47</v>
      </c>
    </row>
    <row r="5258" spans="1:5" x14ac:dyDescent="0.25">
      <c r="A5258" s="7">
        <v>40493</v>
      </c>
      <c r="B5258">
        <v>19.440000000000001</v>
      </c>
      <c r="C5258">
        <v>19.75</v>
      </c>
      <c r="D5258">
        <v>18.48</v>
      </c>
      <c r="E5258">
        <v>18.64</v>
      </c>
    </row>
    <row r="5259" spans="1:5" x14ac:dyDescent="0.25">
      <c r="A5259" s="7">
        <v>40494</v>
      </c>
      <c r="B5259">
        <v>19.59</v>
      </c>
      <c r="C5259">
        <v>21.23</v>
      </c>
      <c r="D5259">
        <v>19.29</v>
      </c>
      <c r="E5259">
        <v>20.61</v>
      </c>
    </row>
    <row r="5260" spans="1:5" x14ac:dyDescent="0.25">
      <c r="A5260" s="7">
        <v>40497</v>
      </c>
      <c r="B5260">
        <v>20.329999999999998</v>
      </c>
      <c r="C5260">
        <v>20.37</v>
      </c>
      <c r="D5260">
        <v>19.14</v>
      </c>
      <c r="E5260">
        <v>20.2</v>
      </c>
    </row>
    <row r="5261" spans="1:5" x14ac:dyDescent="0.25">
      <c r="A5261" s="7">
        <v>40498</v>
      </c>
      <c r="B5261">
        <v>21.26</v>
      </c>
      <c r="C5261">
        <v>23.07</v>
      </c>
      <c r="D5261">
        <v>20.95</v>
      </c>
      <c r="E5261">
        <v>22.58</v>
      </c>
    </row>
    <row r="5262" spans="1:5" x14ac:dyDescent="0.25">
      <c r="A5262" s="7">
        <v>40499</v>
      </c>
      <c r="B5262">
        <v>22.19</v>
      </c>
      <c r="C5262">
        <v>22.21</v>
      </c>
      <c r="D5262">
        <v>21.22</v>
      </c>
      <c r="E5262">
        <v>21.76</v>
      </c>
    </row>
    <row r="5263" spans="1:5" x14ac:dyDescent="0.25">
      <c r="A5263" s="7">
        <v>40500</v>
      </c>
      <c r="B5263">
        <v>20.309999999999999</v>
      </c>
      <c r="C5263">
        <v>20.309999999999999</v>
      </c>
      <c r="D5263">
        <v>18.75</v>
      </c>
      <c r="E5263">
        <v>18.75</v>
      </c>
    </row>
    <row r="5264" spans="1:5" x14ac:dyDescent="0.25">
      <c r="A5264" s="7">
        <v>40501</v>
      </c>
      <c r="B5264">
        <v>19.149999999999999</v>
      </c>
      <c r="C5264">
        <v>19.72</v>
      </c>
      <c r="D5264">
        <v>17.760000000000002</v>
      </c>
      <c r="E5264">
        <v>18.04</v>
      </c>
    </row>
    <row r="5265" spans="1:5" x14ac:dyDescent="0.25">
      <c r="A5265" s="7">
        <v>40504</v>
      </c>
      <c r="B5265">
        <v>19.45</v>
      </c>
      <c r="C5265">
        <v>20.14</v>
      </c>
      <c r="D5265">
        <v>18.350000000000001</v>
      </c>
      <c r="E5265">
        <v>18.37</v>
      </c>
    </row>
    <row r="5266" spans="1:5" x14ac:dyDescent="0.25">
      <c r="A5266" s="7">
        <v>40505</v>
      </c>
      <c r="B5266">
        <v>20.25</v>
      </c>
      <c r="C5266">
        <v>21.45</v>
      </c>
      <c r="D5266">
        <v>20.239999999999998</v>
      </c>
      <c r="E5266">
        <v>20.63</v>
      </c>
    </row>
    <row r="5267" spans="1:5" x14ac:dyDescent="0.25">
      <c r="A5267" s="7">
        <v>40506</v>
      </c>
      <c r="B5267">
        <v>19.420000000000002</v>
      </c>
      <c r="C5267">
        <v>19.61</v>
      </c>
      <c r="D5267">
        <v>18.73</v>
      </c>
      <c r="E5267">
        <v>19.559999999999999</v>
      </c>
    </row>
    <row r="5268" spans="1:5" x14ac:dyDescent="0.25">
      <c r="A5268" s="7">
        <v>40508</v>
      </c>
      <c r="B5268">
        <v>21.17</v>
      </c>
      <c r="C5268">
        <v>22.22</v>
      </c>
      <c r="D5268">
        <v>20.28</v>
      </c>
      <c r="E5268">
        <v>22.22</v>
      </c>
    </row>
    <row r="5269" spans="1:5" x14ac:dyDescent="0.25">
      <c r="A5269" s="7">
        <v>40511</v>
      </c>
      <c r="B5269">
        <v>23.15</v>
      </c>
      <c r="C5269">
        <v>23.84</v>
      </c>
      <c r="D5269">
        <v>21.38</v>
      </c>
      <c r="E5269">
        <v>21.53</v>
      </c>
    </row>
    <row r="5270" spans="1:5" x14ac:dyDescent="0.25">
      <c r="A5270" s="7">
        <v>40512</v>
      </c>
      <c r="B5270">
        <v>23.27</v>
      </c>
      <c r="C5270">
        <v>23.79</v>
      </c>
      <c r="D5270">
        <v>22.42</v>
      </c>
      <c r="E5270">
        <v>23.54</v>
      </c>
    </row>
    <row r="5271" spans="1:5" x14ac:dyDescent="0.25">
      <c r="A5271" s="7">
        <v>40513</v>
      </c>
      <c r="B5271">
        <v>21.19</v>
      </c>
      <c r="C5271">
        <v>21.43</v>
      </c>
      <c r="D5271">
        <v>20.399999999999999</v>
      </c>
      <c r="E5271">
        <v>21.36</v>
      </c>
    </row>
    <row r="5272" spans="1:5" x14ac:dyDescent="0.25">
      <c r="A5272" s="7">
        <v>40514</v>
      </c>
      <c r="B5272">
        <v>21.13</v>
      </c>
      <c r="C5272">
        <v>21.13</v>
      </c>
      <c r="D5272">
        <v>19.100000000000001</v>
      </c>
      <c r="E5272">
        <v>19.39</v>
      </c>
    </row>
    <row r="5273" spans="1:5" x14ac:dyDescent="0.25">
      <c r="A5273" s="7">
        <v>40515</v>
      </c>
      <c r="B5273">
        <v>19.260000000000002</v>
      </c>
      <c r="C5273">
        <v>19.28</v>
      </c>
      <c r="D5273">
        <v>17.71</v>
      </c>
      <c r="E5273">
        <v>18.010000000000002</v>
      </c>
    </row>
    <row r="5274" spans="1:5" x14ac:dyDescent="0.25">
      <c r="A5274" s="7">
        <v>40518</v>
      </c>
      <c r="B5274">
        <v>18.8</v>
      </c>
      <c r="C5274">
        <v>18.850000000000001</v>
      </c>
      <c r="D5274">
        <v>17.95</v>
      </c>
      <c r="E5274">
        <v>18.02</v>
      </c>
    </row>
    <row r="5275" spans="1:5" x14ac:dyDescent="0.25">
      <c r="A5275" s="7">
        <v>40519</v>
      </c>
      <c r="B5275">
        <v>17.13</v>
      </c>
      <c r="C5275">
        <v>18.149999999999999</v>
      </c>
      <c r="D5275">
        <v>17.13</v>
      </c>
      <c r="E5275">
        <v>17.989999999999998</v>
      </c>
    </row>
    <row r="5276" spans="1:5" x14ac:dyDescent="0.25">
      <c r="A5276" s="7">
        <v>40520</v>
      </c>
      <c r="B5276">
        <v>17.97</v>
      </c>
      <c r="C5276">
        <v>18.32</v>
      </c>
      <c r="D5276">
        <v>17.690000000000001</v>
      </c>
      <c r="E5276">
        <v>17.739999999999998</v>
      </c>
    </row>
    <row r="5277" spans="1:5" x14ac:dyDescent="0.25">
      <c r="A5277" s="7">
        <v>40521</v>
      </c>
      <c r="B5277">
        <v>17.32</v>
      </c>
      <c r="C5277">
        <v>17.84</v>
      </c>
      <c r="D5277">
        <v>17.239999999999998</v>
      </c>
      <c r="E5277">
        <v>17.25</v>
      </c>
    </row>
    <row r="5278" spans="1:5" x14ac:dyDescent="0.25">
      <c r="A5278" s="7">
        <v>40522</v>
      </c>
      <c r="B5278">
        <v>17.059999999999999</v>
      </c>
      <c r="C5278">
        <v>17.63</v>
      </c>
      <c r="D5278">
        <v>17.059999999999999</v>
      </c>
      <c r="E5278">
        <v>17.61</v>
      </c>
    </row>
    <row r="5279" spans="1:5" x14ac:dyDescent="0.25">
      <c r="A5279" s="7">
        <v>40525</v>
      </c>
      <c r="B5279">
        <v>16.82</v>
      </c>
      <c r="C5279">
        <v>17.670000000000002</v>
      </c>
      <c r="D5279">
        <v>16.68</v>
      </c>
      <c r="E5279">
        <v>17.55</v>
      </c>
    </row>
    <row r="5280" spans="1:5" x14ac:dyDescent="0.25">
      <c r="A5280" s="7">
        <v>40526</v>
      </c>
      <c r="B5280">
        <v>17.600000000000001</v>
      </c>
      <c r="C5280">
        <v>17.95</v>
      </c>
      <c r="D5280">
        <v>17.22</v>
      </c>
      <c r="E5280">
        <v>17.61</v>
      </c>
    </row>
    <row r="5281" spans="1:5" x14ac:dyDescent="0.25">
      <c r="A5281" s="7">
        <v>40527</v>
      </c>
      <c r="B5281">
        <v>17.989999999999998</v>
      </c>
      <c r="C5281">
        <v>18.14</v>
      </c>
      <c r="D5281">
        <v>17.37</v>
      </c>
      <c r="E5281">
        <v>17.940000000000001</v>
      </c>
    </row>
    <row r="5282" spans="1:5" x14ac:dyDescent="0.25">
      <c r="A5282" s="7">
        <v>40528</v>
      </c>
      <c r="B5282">
        <v>18.03</v>
      </c>
      <c r="C5282">
        <v>18.27</v>
      </c>
      <c r="D5282">
        <v>16.88</v>
      </c>
      <c r="E5282">
        <v>17.39</v>
      </c>
    </row>
    <row r="5283" spans="1:5" x14ac:dyDescent="0.25">
      <c r="A5283" s="7">
        <v>40529</v>
      </c>
      <c r="B5283">
        <v>17.62</v>
      </c>
      <c r="C5283">
        <v>17.64</v>
      </c>
      <c r="D5283">
        <v>15.46</v>
      </c>
      <c r="E5283">
        <v>16.11</v>
      </c>
    </row>
    <row r="5284" spans="1:5" x14ac:dyDescent="0.25">
      <c r="A5284" s="7">
        <v>40532</v>
      </c>
      <c r="B5284">
        <v>16.22</v>
      </c>
      <c r="C5284">
        <v>16.86</v>
      </c>
      <c r="D5284">
        <v>15.78</v>
      </c>
      <c r="E5284">
        <v>16.41</v>
      </c>
    </row>
    <row r="5285" spans="1:5" x14ac:dyDescent="0.25">
      <c r="A5285" s="7">
        <v>40533</v>
      </c>
      <c r="B5285">
        <v>16.2</v>
      </c>
      <c r="C5285">
        <v>16.62</v>
      </c>
      <c r="D5285">
        <v>16.079999999999998</v>
      </c>
      <c r="E5285">
        <v>16.489999999999998</v>
      </c>
    </row>
    <row r="5286" spans="1:5" x14ac:dyDescent="0.25">
      <c r="A5286" s="7">
        <v>40534</v>
      </c>
      <c r="B5286">
        <v>16.52</v>
      </c>
      <c r="C5286">
        <v>16.559999999999999</v>
      </c>
      <c r="D5286">
        <v>15.45</v>
      </c>
      <c r="E5286">
        <v>15.45</v>
      </c>
    </row>
    <row r="5287" spans="1:5" x14ac:dyDescent="0.25">
      <c r="A5287" s="7">
        <v>40535</v>
      </c>
      <c r="B5287">
        <v>15.44</v>
      </c>
      <c r="C5287">
        <v>16.86</v>
      </c>
      <c r="D5287">
        <v>15.4</v>
      </c>
      <c r="E5287">
        <v>16.47</v>
      </c>
    </row>
    <row r="5288" spans="1:5" x14ac:dyDescent="0.25">
      <c r="A5288" s="7">
        <v>40539</v>
      </c>
      <c r="B5288">
        <v>18.260000000000002</v>
      </c>
      <c r="C5288">
        <v>18.32</v>
      </c>
      <c r="D5288">
        <v>17.66</v>
      </c>
      <c r="E5288">
        <v>17.670000000000002</v>
      </c>
    </row>
    <row r="5289" spans="1:5" x14ac:dyDescent="0.25">
      <c r="A5289" s="7">
        <v>40540</v>
      </c>
      <c r="B5289">
        <v>17.3</v>
      </c>
      <c r="C5289">
        <v>17.989999999999998</v>
      </c>
      <c r="D5289">
        <v>17.3</v>
      </c>
      <c r="E5289">
        <v>17.52</v>
      </c>
    </row>
    <row r="5290" spans="1:5" x14ac:dyDescent="0.25">
      <c r="A5290" s="7">
        <v>40541</v>
      </c>
      <c r="B5290">
        <v>17.489999999999998</v>
      </c>
      <c r="C5290">
        <v>17.489999999999998</v>
      </c>
      <c r="D5290">
        <v>17.02</v>
      </c>
      <c r="E5290">
        <v>17.28</v>
      </c>
    </row>
    <row r="5291" spans="1:5" x14ac:dyDescent="0.25">
      <c r="A5291" s="7">
        <v>40542</v>
      </c>
      <c r="B5291">
        <v>17.649999999999999</v>
      </c>
      <c r="C5291">
        <v>17.89</v>
      </c>
      <c r="D5291">
        <v>17.46</v>
      </c>
      <c r="E5291">
        <v>17.52</v>
      </c>
    </row>
    <row r="5292" spans="1:5" x14ac:dyDescent="0.25">
      <c r="A5292" s="7">
        <v>40543</v>
      </c>
      <c r="B5292">
        <v>17.91</v>
      </c>
      <c r="C5292">
        <v>18.13</v>
      </c>
      <c r="D5292">
        <v>17.75</v>
      </c>
      <c r="E5292">
        <v>17.75</v>
      </c>
    </row>
    <row r="5293" spans="1:5" x14ac:dyDescent="0.25">
      <c r="A5293" s="7">
        <v>40546</v>
      </c>
      <c r="B5293">
        <v>17.940000000000001</v>
      </c>
      <c r="C5293">
        <v>17.95</v>
      </c>
      <c r="D5293">
        <v>16.91</v>
      </c>
      <c r="E5293">
        <v>17.61</v>
      </c>
    </row>
    <row r="5294" spans="1:5" x14ac:dyDescent="0.25">
      <c r="A5294" s="7">
        <v>40547</v>
      </c>
      <c r="B5294">
        <v>17.34</v>
      </c>
      <c r="C5294">
        <v>18.239999999999998</v>
      </c>
      <c r="D5294">
        <v>17.329999999999998</v>
      </c>
      <c r="E5294">
        <v>17.38</v>
      </c>
    </row>
    <row r="5295" spans="1:5" x14ac:dyDescent="0.25">
      <c r="A5295" s="7">
        <v>40548</v>
      </c>
      <c r="B5295">
        <v>17.809999999999999</v>
      </c>
      <c r="C5295">
        <v>17.95</v>
      </c>
      <c r="D5295">
        <v>16.86</v>
      </c>
      <c r="E5295">
        <v>17.02</v>
      </c>
    </row>
    <row r="5296" spans="1:5" x14ac:dyDescent="0.25">
      <c r="A5296" s="7">
        <v>40549</v>
      </c>
      <c r="B5296">
        <v>16.8</v>
      </c>
      <c r="C5296">
        <v>17.559999999999999</v>
      </c>
      <c r="D5296">
        <v>16.79</v>
      </c>
      <c r="E5296">
        <v>17.399999999999999</v>
      </c>
    </row>
    <row r="5297" spans="1:5" x14ac:dyDescent="0.25">
      <c r="A5297" s="7">
        <v>40550</v>
      </c>
      <c r="B5297">
        <v>17.309999999999999</v>
      </c>
      <c r="C5297">
        <v>18.07</v>
      </c>
      <c r="D5297">
        <v>16.57</v>
      </c>
      <c r="E5297">
        <v>17.14</v>
      </c>
    </row>
    <row r="5298" spans="1:5" x14ac:dyDescent="0.25">
      <c r="A5298" s="7">
        <v>40553</v>
      </c>
      <c r="B5298">
        <v>18.350000000000001</v>
      </c>
      <c r="C5298">
        <v>18.63</v>
      </c>
      <c r="D5298">
        <v>17.54</v>
      </c>
      <c r="E5298">
        <v>17.54</v>
      </c>
    </row>
    <row r="5299" spans="1:5" x14ac:dyDescent="0.25">
      <c r="A5299" s="7">
        <v>40554</v>
      </c>
      <c r="B5299">
        <v>16.61</v>
      </c>
      <c r="C5299">
        <v>17.350000000000001</v>
      </c>
      <c r="D5299">
        <v>16.600000000000001</v>
      </c>
      <c r="E5299">
        <v>16.89</v>
      </c>
    </row>
    <row r="5300" spans="1:5" x14ac:dyDescent="0.25">
      <c r="A5300" s="7">
        <v>40555</v>
      </c>
      <c r="B5300">
        <v>16.260000000000002</v>
      </c>
      <c r="C5300">
        <v>16.5</v>
      </c>
      <c r="D5300">
        <v>16.170000000000002</v>
      </c>
      <c r="E5300">
        <v>16.239999999999998</v>
      </c>
    </row>
    <row r="5301" spans="1:5" x14ac:dyDescent="0.25">
      <c r="A5301" s="7">
        <v>40556</v>
      </c>
      <c r="B5301">
        <v>16.510000000000002</v>
      </c>
      <c r="C5301">
        <v>16.78</v>
      </c>
      <c r="D5301">
        <v>16.14</v>
      </c>
      <c r="E5301">
        <v>16.39</v>
      </c>
    </row>
    <row r="5302" spans="1:5" x14ac:dyDescent="0.25">
      <c r="A5302" s="7">
        <v>40557</v>
      </c>
      <c r="B5302">
        <v>16.670000000000002</v>
      </c>
      <c r="C5302">
        <v>16.71</v>
      </c>
      <c r="D5302">
        <v>15.37</v>
      </c>
      <c r="E5302">
        <v>15.46</v>
      </c>
    </row>
    <row r="5303" spans="1:5" x14ac:dyDescent="0.25">
      <c r="A5303" s="7">
        <v>40561</v>
      </c>
      <c r="B5303">
        <v>16.190000000000001</v>
      </c>
      <c r="C5303">
        <v>16.2</v>
      </c>
      <c r="D5303">
        <v>15.71</v>
      </c>
      <c r="E5303">
        <v>15.87</v>
      </c>
    </row>
    <row r="5304" spans="1:5" x14ac:dyDescent="0.25">
      <c r="A5304" s="7">
        <v>40562</v>
      </c>
      <c r="B5304">
        <v>15.89</v>
      </c>
      <c r="C5304">
        <v>17.670000000000002</v>
      </c>
      <c r="D5304">
        <v>15.86</v>
      </c>
      <c r="E5304">
        <v>17.309999999999999</v>
      </c>
    </row>
    <row r="5305" spans="1:5" x14ac:dyDescent="0.25">
      <c r="A5305" s="7">
        <v>40563</v>
      </c>
      <c r="B5305">
        <v>17.809999999999999</v>
      </c>
      <c r="C5305">
        <v>18.850000000000001</v>
      </c>
      <c r="D5305">
        <v>17.649999999999999</v>
      </c>
      <c r="E5305">
        <v>17.989999999999998</v>
      </c>
    </row>
    <row r="5306" spans="1:5" x14ac:dyDescent="0.25">
      <c r="A5306" s="7">
        <v>40564</v>
      </c>
      <c r="B5306">
        <v>17.03</v>
      </c>
      <c r="C5306">
        <v>18.61</v>
      </c>
      <c r="D5306">
        <v>16.600000000000001</v>
      </c>
      <c r="E5306">
        <v>18.47</v>
      </c>
    </row>
    <row r="5307" spans="1:5" x14ac:dyDescent="0.25">
      <c r="A5307" s="7">
        <v>40567</v>
      </c>
      <c r="B5307">
        <v>18.78</v>
      </c>
      <c r="C5307">
        <v>18.93</v>
      </c>
      <c r="D5307">
        <v>17.559999999999999</v>
      </c>
      <c r="E5307">
        <v>17.649999999999999</v>
      </c>
    </row>
    <row r="5308" spans="1:5" x14ac:dyDescent="0.25">
      <c r="A5308" s="7">
        <v>40568</v>
      </c>
      <c r="B5308">
        <v>18.22</v>
      </c>
      <c r="C5308">
        <v>18.55</v>
      </c>
      <c r="D5308">
        <v>17.59</v>
      </c>
      <c r="E5308">
        <v>17.59</v>
      </c>
    </row>
    <row r="5309" spans="1:5" x14ac:dyDescent="0.25">
      <c r="A5309" s="7">
        <v>40569</v>
      </c>
      <c r="B5309">
        <v>17</v>
      </c>
      <c r="C5309">
        <v>17.420000000000002</v>
      </c>
      <c r="D5309">
        <v>16.59</v>
      </c>
      <c r="E5309">
        <v>16.64</v>
      </c>
    </row>
    <row r="5310" spans="1:5" x14ac:dyDescent="0.25">
      <c r="A5310" s="7">
        <v>40570</v>
      </c>
      <c r="B5310">
        <v>16.84</v>
      </c>
      <c r="C5310">
        <v>16.89</v>
      </c>
      <c r="D5310">
        <v>15.81</v>
      </c>
      <c r="E5310">
        <v>16.149999999999999</v>
      </c>
    </row>
    <row r="5311" spans="1:5" x14ac:dyDescent="0.25">
      <c r="A5311" s="7">
        <v>40571</v>
      </c>
      <c r="B5311">
        <v>15.94</v>
      </c>
      <c r="C5311">
        <v>20.079999999999998</v>
      </c>
      <c r="D5311">
        <v>15.92</v>
      </c>
      <c r="E5311">
        <v>20.04</v>
      </c>
    </row>
    <row r="5312" spans="1:5" x14ac:dyDescent="0.25">
      <c r="A5312" s="7">
        <v>40574</v>
      </c>
      <c r="B5312">
        <v>19.61</v>
      </c>
      <c r="C5312">
        <v>19.96</v>
      </c>
      <c r="D5312">
        <v>19.18</v>
      </c>
      <c r="E5312">
        <v>19.53</v>
      </c>
    </row>
    <row r="5313" spans="1:5" x14ac:dyDescent="0.25">
      <c r="A5313" s="7">
        <v>40575</v>
      </c>
      <c r="B5313">
        <v>18.59</v>
      </c>
      <c r="C5313">
        <v>18.63</v>
      </c>
      <c r="D5313">
        <v>17.399999999999999</v>
      </c>
      <c r="E5313">
        <v>17.63</v>
      </c>
    </row>
    <row r="5314" spans="1:5" x14ac:dyDescent="0.25">
      <c r="A5314" s="7">
        <v>40576</v>
      </c>
      <c r="B5314">
        <v>17.82</v>
      </c>
      <c r="C5314">
        <v>17.84</v>
      </c>
      <c r="D5314">
        <v>17.28</v>
      </c>
      <c r="E5314">
        <v>17.3</v>
      </c>
    </row>
    <row r="5315" spans="1:5" x14ac:dyDescent="0.25">
      <c r="A5315" s="7">
        <v>40577</v>
      </c>
      <c r="B5315">
        <v>17.53</v>
      </c>
      <c r="C5315">
        <v>17.8</v>
      </c>
      <c r="D5315">
        <v>16.61</v>
      </c>
      <c r="E5315">
        <v>16.690000000000001</v>
      </c>
    </row>
    <row r="5316" spans="1:5" x14ac:dyDescent="0.25">
      <c r="A5316" s="7">
        <v>40578</v>
      </c>
      <c r="B5316">
        <v>16.64</v>
      </c>
      <c r="C5316">
        <v>16.739999999999998</v>
      </c>
      <c r="D5316">
        <v>15.89</v>
      </c>
      <c r="E5316">
        <v>15.93</v>
      </c>
    </row>
    <row r="5317" spans="1:5" x14ac:dyDescent="0.25">
      <c r="A5317" s="7">
        <v>40581</v>
      </c>
      <c r="B5317">
        <v>16.14</v>
      </c>
      <c r="C5317">
        <v>16.54</v>
      </c>
      <c r="D5317">
        <v>15.84</v>
      </c>
      <c r="E5317">
        <v>16.28</v>
      </c>
    </row>
    <row r="5318" spans="1:5" x14ac:dyDescent="0.25">
      <c r="A5318" s="7">
        <v>40582</v>
      </c>
      <c r="B5318">
        <v>16.29</v>
      </c>
      <c r="C5318">
        <v>16.600000000000001</v>
      </c>
      <c r="D5318">
        <v>14.86</v>
      </c>
      <c r="E5318">
        <v>15.81</v>
      </c>
    </row>
    <row r="5319" spans="1:5" x14ac:dyDescent="0.25">
      <c r="A5319" s="7">
        <v>40583</v>
      </c>
      <c r="B5319">
        <v>16.27</v>
      </c>
      <c r="C5319">
        <v>16.52</v>
      </c>
      <c r="D5319">
        <v>15.86</v>
      </c>
      <c r="E5319">
        <v>15.87</v>
      </c>
    </row>
    <row r="5320" spans="1:5" x14ac:dyDescent="0.25">
      <c r="A5320" s="7">
        <v>40584</v>
      </c>
      <c r="B5320">
        <v>16.739999999999998</v>
      </c>
      <c r="C5320">
        <v>17.07</v>
      </c>
      <c r="D5320">
        <v>16</v>
      </c>
      <c r="E5320">
        <v>16.09</v>
      </c>
    </row>
    <row r="5321" spans="1:5" x14ac:dyDescent="0.25">
      <c r="A5321" s="7">
        <v>40585</v>
      </c>
      <c r="B5321">
        <v>16.53</v>
      </c>
      <c r="C5321">
        <v>16.53</v>
      </c>
      <c r="D5321">
        <v>15.55</v>
      </c>
      <c r="E5321">
        <v>15.69</v>
      </c>
    </row>
    <row r="5322" spans="1:5" x14ac:dyDescent="0.25">
      <c r="A5322" s="7">
        <v>40588</v>
      </c>
      <c r="B5322">
        <v>16.07</v>
      </c>
      <c r="C5322">
        <v>16.260000000000002</v>
      </c>
      <c r="D5322">
        <v>15.22</v>
      </c>
      <c r="E5322">
        <v>15.95</v>
      </c>
    </row>
    <row r="5323" spans="1:5" x14ac:dyDescent="0.25">
      <c r="A5323" s="7">
        <v>40589</v>
      </c>
      <c r="B5323">
        <v>16.3</v>
      </c>
      <c r="C5323">
        <v>16.75</v>
      </c>
      <c r="D5323">
        <v>16.27</v>
      </c>
      <c r="E5323">
        <v>16.37</v>
      </c>
    </row>
    <row r="5324" spans="1:5" x14ac:dyDescent="0.25">
      <c r="A5324" s="7">
        <v>40590</v>
      </c>
      <c r="B5324">
        <v>16.309999999999999</v>
      </c>
      <c r="C5324">
        <v>16.739999999999998</v>
      </c>
      <c r="D5324">
        <v>15.84</v>
      </c>
      <c r="E5324">
        <v>16.72</v>
      </c>
    </row>
    <row r="5325" spans="1:5" x14ac:dyDescent="0.25">
      <c r="A5325" s="7">
        <v>40591</v>
      </c>
      <c r="B5325">
        <v>17.010000000000002</v>
      </c>
      <c r="C5325">
        <v>17.3</v>
      </c>
      <c r="D5325">
        <v>15.88</v>
      </c>
      <c r="E5325">
        <v>16.59</v>
      </c>
    </row>
    <row r="5326" spans="1:5" x14ac:dyDescent="0.25">
      <c r="A5326" s="7">
        <v>40592</v>
      </c>
      <c r="B5326">
        <v>16.59</v>
      </c>
      <c r="C5326">
        <v>16.91</v>
      </c>
      <c r="D5326">
        <v>15.54</v>
      </c>
      <c r="E5326">
        <v>16.43</v>
      </c>
    </row>
    <row r="5327" spans="1:5" x14ac:dyDescent="0.25">
      <c r="A5327" s="7">
        <v>40596</v>
      </c>
      <c r="B5327">
        <v>19.46</v>
      </c>
      <c r="C5327">
        <v>21.45</v>
      </c>
      <c r="D5327">
        <v>18.38</v>
      </c>
      <c r="E5327">
        <v>20.8</v>
      </c>
    </row>
    <row r="5328" spans="1:5" x14ac:dyDescent="0.25">
      <c r="A5328" s="7">
        <v>40597</v>
      </c>
      <c r="B5328">
        <v>20.84</v>
      </c>
      <c r="C5328">
        <v>23.22</v>
      </c>
      <c r="D5328">
        <v>20.3</v>
      </c>
      <c r="E5328">
        <v>22.13</v>
      </c>
    </row>
    <row r="5329" spans="1:5" x14ac:dyDescent="0.25">
      <c r="A5329" s="7">
        <v>40598</v>
      </c>
      <c r="B5329">
        <v>22.28</v>
      </c>
      <c r="C5329">
        <v>22.71</v>
      </c>
      <c r="D5329">
        <v>20.81</v>
      </c>
      <c r="E5329">
        <v>21.32</v>
      </c>
    </row>
    <row r="5330" spans="1:5" x14ac:dyDescent="0.25">
      <c r="A5330" s="7">
        <v>40599</v>
      </c>
      <c r="B5330">
        <v>20.41</v>
      </c>
      <c r="C5330">
        <v>20.440000000000001</v>
      </c>
      <c r="D5330">
        <v>18.88</v>
      </c>
      <c r="E5330">
        <v>19.22</v>
      </c>
    </row>
    <row r="5331" spans="1:5" x14ac:dyDescent="0.25">
      <c r="A5331" s="7">
        <v>40602</v>
      </c>
      <c r="B5331">
        <v>19.12</v>
      </c>
      <c r="C5331">
        <v>19.27</v>
      </c>
      <c r="D5331">
        <v>18.14</v>
      </c>
      <c r="E5331">
        <v>18.350000000000001</v>
      </c>
    </row>
    <row r="5332" spans="1:5" x14ac:dyDescent="0.25">
      <c r="A5332" s="7">
        <v>40603</v>
      </c>
      <c r="B5332">
        <v>17.63</v>
      </c>
      <c r="C5332">
        <v>21.01</v>
      </c>
      <c r="D5332">
        <v>17.63</v>
      </c>
      <c r="E5332">
        <v>21.01</v>
      </c>
    </row>
    <row r="5333" spans="1:5" x14ac:dyDescent="0.25">
      <c r="A5333" s="7">
        <v>40604</v>
      </c>
      <c r="B5333">
        <v>20.73</v>
      </c>
      <c r="C5333">
        <v>21.14</v>
      </c>
      <c r="D5333">
        <v>19.62</v>
      </c>
      <c r="E5333">
        <v>20.7</v>
      </c>
    </row>
    <row r="5334" spans="1:5" x14ac:dyDescent="0.25">
      <c r="A5334" s="7">
        <v>40605</v>
      </c>
      <c r="B5334">
        <v>19.27</v>
      </c>
      <c r="C5334">
        <v>19.27</v>
      </c>
      <c r="D5334">
        <v>18.25</v>
      </c>
      <c r="E5334">
        <v>18.600000000000001</v>
      </c>
    </row>
    <row r="5335" spans="1:5" x14ac:dyDescent="0.25">
      <c r="A5335" s="7">
        <v>40606</v>
      </c>
      <c r="B5335">
        <v>18.559999999999999</v>
      </c>
      <c r="C5335">
        <v>20.329999999999998</v>
      </c>
      <c r="D5335">
        <v>18.309999999999999</v>
      </c>
      <c r="E5335">
        <v>19.059999999999999</v>
      </c>
    </row>
    <row r="5336" spans="1:5" x14ac:dyDescent="0.25">
      <c r="A5336" s="7">
        <v>40609</v>
      </c>
      <c r="B5336">
        <v>19.37</v>
      </c>
      <c r="C5336">
        <v>21.77</v>
      </c>
      <c r="D5336">
        <v>18.95</v>
      </c>
      <c r="E5336">
        <v>20.66</v>
      </c>
    </row>
    <row r="5337" spans="1:5" x14ac:dyDescent="0.25">
      <c r="A5337" s="7">
        <v>40610</v>
      </c>
      <c r="B5337">
        <v>20.58</v>
      </c>
      <c r="C5337">
        <v>21.06</v>
      </c>
      <c r="D5337">
        <v>19.149999999999999</v>
      </c>
      <c r="E5337">
        <v>19.82</v>
      </c>
    </row>
    <row r="5338" spans="1:5" x14ac:dyDescent="0.25">
      <c r="A5338" s="7">
        <v>40611</v>
      </c>
      <c r="B5338">
        <v>20.05</v>
      </c>
      <c r="C5338">
        <v>20.96</v>
      </c>
      <c r="D5338">
        <v>19.41</v>
      </c>
      <c r="E5338">
        <v>20.22</v>
      </c>
    </row>
    <row r="5339" spans="1:5" x14ac:dyDescent="0.25">
      <c r="A5339" s="7">
        <v>40612</v>
      </c>
      <c r="B5339">
        <v>21.37</v>
      </c>
      <c r="C5339">
        <v>22.25</v>
      </c>
      <c r="D5339">
        <v>20.34</v>
      </c>
      <c r="E5339">
        <v>21.88</v>
      </c>
    </row>
    <row r="5340" spans="1:5" x14ac:dyDescent="0.25">
      <c r="A5340" s="7">
        <v>40613</v>
      </c>
      <c r="B5340">
        <v>21.72</v>
      </c>
      <c r="C5340">
        <v>21.75</v>
      </c>
      <c r="D5340">
        <v>19.97</v>
      </c>
      <c r="E5340">
        <v>20.079999999999998</v>
      </c>
    </row>
    <row r="5341" spans="1:5" x14ac:dyDescent="0.25">
      <c r="A5341" s="7">
        <v>40616</v>
      </c>
      <c r="B5341">
        <v>21.79</v>
      </c>
      <c r="C5341">
        <v>22.74</v>
      </c>
      <c r="D5341">
        <v>20.92</v>
      </c>
      <c r="E5341">
        <v>21.13</v>
      </c>
    </row>
    <row r="5342" spans="1:5" x14ac:dyDescent="0.25">
      <c r="A5342" s="7">
        <v>40617</v>
      </c>
      <c r="B5342">
        <v>25.66</v>
      </c>
      <c r="C5342">
        <v>25.72</v>
      </c>
      <c r="D5342">
        <v>23.31</v>
      </c>
      <c r="E5342">
        <v>24.32</v>
      </c>
    </row>
    <row r="5343" spans="1:5" x14ac:dyDescent="0.25">
      <c r="A5343" s="7">
        <v>40618</v>
      </c>
      <c r="B5343">
        <v>24.65</v>
      </c>
      <c r="C5343">
        <v>31.28</v>
      </c>
      <c r="D5343">
        <v>24.04</v>
      </c>
      <c r="E5343">
        <v>29.4</v>
      </c>
    </row>
    <row r="5344" spans="1:5" x14ac:dyDescent="0.25">
      <c r="A5344" s="7">
        <v>40619</v>
      </c>
      <c r="B5344">
        <v>26.94</v>
      </c>
      <c r="C5344">
        <v>27.54</v>
      </c>
      <c r="D5344">
        <v>25.44</v>
      </c>
      <c r="E5344">
        <v>26.37</v>
      </c>
    </row>
    <row r="5345" spans="1:5" x14ac:dyDescent="0.25">
      <c r="A5345" s="7">
        <v>40620</v>
      </c>
      <c r="B5345">
        <v>23.9</v>
      </c>
      <c r="C5345">
        <v>24.85</v>
      </c>
      <c r="D5345">
        <v>23.09</v>
      </c>
      <c r="E5345">
        <v>24.44</v>
      </c>
    </row>
    <row r="5346" spans="1:5" x14ac:dyDescent="0.25">
      <c r="A5346" s="7">
        <v>40623</v>
      </c>
      <c r="B5346">
        <v>22.1</v>
      </c>
      <c r="C5346">
        <v>22.16</v>
      </c>
      <c r="D5346">
        <v>20.22</v>
      </c>
      <c r="E5346">
        <v>20.61</v>
      </c>
    </row>
    <row r="5347" spans="1:5" x14ac:dyDescent="0.25">
      <c r="A5347" s="7">
        <v>40624</v>
      </c>
      <c r="B5347">
        <v>20.53</v>
      </c>
      <c r="C5347">
        <v>20.59</v>
      </c>
      <c r="D5347">
        <v>19.97</v>
      </c>
      <c r="E5347">
        <v>20.21</v>
      </c>
    </row>
    <row r="5348" spans="1:5" x14ac:dyDescent="0.25">
      <c r="A5348" s="7">
        <v>40625</v>
      </c>
      <c r="B5348">
        <v>20.59</v>
      </c>
      <c r="C5348">
        <v>21.05</v>
      </c>
      <c r="D5348">
        <v>18.190000000000001</v>
      </c>
      <c r="E5348">
        <v>19.170000000000002</v>
      </c>
    </row>
    <row r="5349" spans="1:5" x14ac:dyDescent="0.25">
      <c r="A5349" s="7">
        <v>40626</v>
      </c>
      <c r="B5349">
        <v>18.45</v>
      </c>
      <c r="C5349">
        <v>18.989999999999998</v>
      </c>
      <c r="D5349">
        <v>17.87</v>
      </c>
      <c r="E5349">
        <v>18</v>
      </c>
    </row>
    <row r="5350" spans="1:5" x14ac:dyDescent="0.25">
      <c r="A5350" s="7">
        <v>40627</v>
      </c>
      <c r="B5350">
        <v>17.87</v>
      </c>
      <c r="C5350">
        <v>18.079999999999998</v>
      </c>
      <c r="D5350">
        <v>17.07</v>
      </c>
      <c r="E5350">
        <v>17.91</v>
      </c>
    </row>
    <row r="5351" spans="1:5" x14ac:dyDescent="0.25">
      <c r="A5351" s="7">
        <v>40630</v>
      </c>
      <c r="B5351">
        <v>18.309999999999999</v>
      </c>
      <c r="C5351">
        <v>19.440000000000001</v>
      </c>
      <c r="D5351">
        <v>17.96</v>
      </c>
      <c r="E5351">
        <v>19.440000000000001</v>
      </c>
    </row>
    <row r="5352" spans="1:5" x14ac:dyDescent="0.25">
      <c r="A5352" s="7">
        <v>40631</v>
      </c>
      <c r="B5352">
        <v>19.170000000000002</v>
      </c>
      <c r="C5352">
        <v>19.78</v>
      </c>
      <c r="D5352">
        <v>18</v>
      </c>
      <c r="E5352">
        <v>18.16</v>
      </c>
    </row>
    <row r="5353" spans="1:5" x14ac:dyDescent="0.25">
      <c r="A5353" s="7">
        <v>40632</v>
      </c>
      <c r="B5353">
        <v>17.82</v>
      </c>
      <c r="C5353">
        <v>17.89</v>
      </c>
      <c r="D5353">
        <v>17.25</v>
      </c>
      <c r="E5353">
        <v>17.71</v>
      </c>
    </row>
    <row r="5354" spans="1:5" x14ac:dyDescent="0.25">
      <c r="A5354" s="7">
        <v>40633</v>
      </c>
      <c r="B5354">
        <v>17.899999999999999</v>
      </c>
      <c r="C5354">
        <v>17.95</v>
      </c>
      <c r="D5354">
        <v>17.41</v>
      </c>
      <c r="E5354">
        <v>17.739999999999998</v>
      </c>
    </row>
    <row r="5355" spans="1:5" x14ac:dyDescent="0.25">
      <c r="A5355" s="7">
        <v>40634</v>
      </c>
      <c r="B5355">
        <v>16.68</v>
      </c>
      <c r="C5355">
        <v>17.62</v>
      </c>
      <c r="D5355">
        <v>16.440000000000001</v>
      </c>
      <c r="E5355">
        <v>17.399999999999999</v>
      </c>
    </row>
    <row r="5356" spans="1:5" x14ac:dyDescent="0.25">
      <c r="A5356" s="7">
        <v>40637</v>
      </c>
      <c r="B5356">
        <v>17.63</v>
      </c>
      <c r="C5356">
        <v>17.850000000000001</v>
      </c>
      <c r="D5356">
        <v>17.39</v>
      </c>
      <c r="E5356">
        <v>17.5</v>
      </c>
    </row>
    <row r="5357" spans="1:5" x14ac:dyDescent="0.25">
      <c r="A5357" s="7">
        <v>40638</v>
      </c>
      <c r="B5357">
        <v>17.87</v>
      </c>
      <c r="C5357">
        <v>17.87</v>
      </c>
      <c r="D5357">
        <v>16.5</v>
      </c>
      <c r="E5357">
        <v>17.25</v>
      </c>
    </row>
    <row r="5358" spans="1:5" x14ac:dyDescent="0.25">
      <c r="A5358" s="7">
        <v>40639</v>
      </c>
      <c r="B5358">
        <v>16.75</v>
      </c>
      <c r="C5358">
        <v>17.149999999999999</v>
      </c>
      <c r="D5358">
        <v>16.5</v>
      </c>
      <c r="E5358">
        <v>16.899999999999999</v>
      </c>
    </row>
    <row r="5359" spans="1:5" x14ac:dyDescent="0.25">
      <c r="A5359" s="7">
        <v>40640</v>
      </c>
      <c r="B5359">
        <v>16.920000000000002</v>
      </c>
      <c r="C5359">
        <v>17.77</v>
      </c>
      <c r="D5359">
        <v>16.489999999999998</v>
      </c>
      <c r="E5359">
        <v>17.11</v>
      </c>
    </row>
    <row r="5360" spans="1:5" x14ac:dyDescent="0.25">
      <c r="A5360" s="7">
        <v>40641</v>
      </c>
      <c r="B5360">
        <v>16.510000000000002</v>
      </c>
      <c r="C5360">
        <v>18.329999999999998</v>
      </c>
      <c r="D5360">
        <v>16.510000000000002</v>
      </c>
      <c r="E5360">
        <v>17.87</v>
      </c>
    </row>
    <row r="5361" spans="1:5" x14ac:dyDescent="0.25">
      <c r="A5361" s="7">
        <v>40644</v>
      </c>
      <c r="B5361">
        <v>16.739999999999998</v>
      </c>
      <c r="C5361">
        <v>17.05</v>
      </c>
      <c r="D5361">
        <v>16.22</v>
      </c>
      <c r="E5361">
        <v>16.59</v>
      </c>
    </row>
    <row r="5362" spans="1:5" x14ac:dyDescent="0.25">
      <c r="A5362" s="7">
        <v>40645</v>
      </c>
      <c r="B5362">
        <v>17.579999999999998</v>
      </c>
      <c r="C5362">
        <v>18.46</v>
      </c>
      <c r="D5362">
        <v>16.88</v>
      </c>
      <c r="E5362">
        <v>17.09</v>
      </c>
    </row>
    <row r="5363" spans="1:5" x14ac:dyDescent="0.25">
      <c r="A5363" s="7">
        <v>40646</v>
      </c>
      <c r="B5363">
        <v>16.329999999999998</v>
      </c>
      <c r="C5363">
        <v>17.38</v>
      </c>
      <c r="D5363">
        <v>16.2</v>
      </c>
      <c r="E5363">
        <v>16.920000000000002</v>
      </c>
    </row>
    <row r="5364" spans="1:5" x14ac:dyDescent="0.25">
      <c r="A5364" s="7">
        <v>40647</v>
      </c>
      <c r="B5364">
        <v>17.77</v>
      </c>
      <c r="C5364">
        <v>18.079999999999998</v>
      </c>
      <c r="D5364">
        <v>16.079999999999998</v>
      </c>
      <c r="E5364">
        <v>16.27</v>
      </c>
    </row>
    <row r="5365" spans="1:5" x14ac:dyDescent="0.25">
      <c r="A5365" s="7">
        <v>40648</v>
      </c>
      <c r="B5365">
        <v>15.97</v>
      </c>
      <c r="C5365">
        <v>15.98</v>
      </c>
      <c r="D5365">
        <v>14.92</v>
      </c>
      <c r="E5365">
        <v>15.32</v>
      </c>
    </row>
    <row r="5366" spans="1:5" x14ac:dyDescent="0.25">
      <c r="A5366" s="7">
        <v>40651</v>
      </c>
      <c r="B5366">
        <v>18.3</v>
      </c>
      <c r="C5366">
        <v>19.07</v>
      </c>
      <c r="D5366">
        <v>16.809999999999999</v>
      </c>
      <c r="E5366">
        <v>16.96</v>
      </c>
    </row>
    <row r="5367" spans="1:5" x14ac:dyDescent="0.25">
      <c r="A5367" s="7">
        <v>40652</v>
      </c>
      <c r="B5367">
        <v>16.62</v>
      </c>
      <c r="C5367">
        <v>16.72</v>
      </c>
      <c r="D5367">
        <v>15.69</v>
      </c>
      <c r="E5367">
        <v>15.83</v>
      </c>
    </row>
    <row r="5368" spans="1:5" x14ac:dyDescent="0.25">
      <c r="A5368" s="7">
        <v>40653</v>
      </c>
      <c r="B5368">
        <v>14.31</v>
      </c>
      <c r="C5368">
        <v>15.39</v>
      </c>
      <c r="D5368">
        <v>14.3</v>
      </c>
      <c r="E5368">
        <v>15.07</v>
      </c>
    </row>
    <row r="5369" spans="1:5" x14ac:dyDescent="0.25">
      <c r="A5369" s="7">
        <v>40654</v>
      </c>
      <c r="B5369">
        <v>14.71</v>
      </c>
      <c r="C5369">
        <v>15.23</v>
      </c>
      <c r="D5369">
        <v>14.4</v>
      </c>
      <c r="E5369">
        <v>14.69</v>
      </c>
    </row>
    <row r="5370" spans="1:5" x14ac:dyDescent="0.25">
      <c r="A5370" s="7">
        <v>40658</v>
      </c>
      <c r="B5370">
        <v>15.64</v>
      </c>
      <c r="C5370">
        <v>16.059999999999999</v>
      </c>
      <c r="D5370">
        <v>15.5</v>
      </c>
      <c r="E5370">
        <v>15.77</v>
      </c>
    </row>
    <row r="5371" spans="1:5" x14ac:dyDescent="0.25">
      <c r="A5371" s="7">
        <v>40659</v>
      </c>
      <c r="B5371">
        <v>15.36</v>
      </c>
      <c r="C5371">
        <v>15.66</v>
      </c>
      <c r="D5371">
        <v>15.07</v>
      </c>
      <c r="E5371">
        <v>15.62</v>
      </c>
    </row>
    <row r="5372" spans="1:5" x14ac:dyDescent="0.25">
      <c r="A5372" s="7">
        <v>40660</v>
      </c>
      <c r="B5372">
        <v>15.37</v>
      </c>
      <c r="C5372">
        <v>16.420000000000002</v>
      </c>
      <c r="D5372">
        <v>15.13</v>
      </c>
      <c r="E5372">
        <v>15.35</v>
      </c>
    </row>
    <row r="5373" spans="1:5" x14ac:dyDescent="0.25">
      <c r="A5373" s="7">
        <v>40661</v>
      </c>
      <c r="B5373">
        <v>15.54</v>
      </c>
      <c r="C5373">
        <v>15.54</v>
      </c>
      <c r="D5373">
        <v>14.27</v>
      </c>
      <c r="E5373">
        <v>14.62</v>
      </c>
    </row>
    <row r="5374" spans="1:5" x14ac:dyDescent="0.25">
      <c r="A5374" s="7">
        <v>40662</v>
      </c>
      <c r="B5374">
        <v>14.56</v>
      </c>
      <c r="C5374">
        <v>14.99</v>
      </c>
      <c r="D5374">
        <v>14.49</v>
      </c>
      <c r="E5374">
        <v>14.75</v>
      </c>
    </row>
    <row r="5375" spans="1:5" x14ac:dyDescent="0.25">
      <c r="A5375" s="7">
        <v>40665</v>
      </c>
      <c r="B5375">
        <v>15.07</v>
      </c>
      <c r="C5375">
        <v>16.13</v>
      </c>
      <c r="D5375">
        <v>15.07</v>
      </c>
      <c r="E5375">
        <v>15.99</v>
      </c>
    </row>
    <row r="5376" spans="1:5" x14ac:dyDescent="0.25">
      <c r="A5376" s="7">
        <v>40666</v>
      </c>
      <c r="B5376">
        <v>16.350000000000001</v>
      </c>
      <c r="C5376">
        <v>17.29</v>
      </c>
      <c r="D5376">
        <v>16.13</v>
      </c>
      <c r="E5376">
        <v>16.7</v>
      </c>
    </row>
    <row r="5377" spans="1:5" x14ac:dyDescent="0.25">
      <c r="A5377" s="7">
        <v>40667</v>
      </c>
      <c r="B5377">
        <v>16.84</v>
      </c>
      <c r="C5377">
        <v>17.72</v>
      </c>
      <c r="D5377">
        <v>16.829999999999998</v>
      </c>
      <c r="E5377">
        <v>17.079999999999998</v>
      </c>
    </row>
    <row r="5378" spans="1:5" x14ac:dyDescent="0.25">
      <c r="A5378" s="7">
        <v>40668</v>
      </c>
      <c r="B5378">
        <v>17.68</v>
      </c>
      <c r="C5378">
        <v>19.11</v>
      </c>
      <c r="D5378">
        <v>16.739999999999998</v>
      </c>
      <c r="E5378">
        <v>18.2</v>
      </c>
    </row>
    <row r="5379" spans="1:5" x14ac:dyDescent="0.25">
      <c r="A5379" s="7">
        <v>40669</v>
      </c>
      <c r="B5379">
        <v>17.170000000000002</v>
      </c>
      <c r="C5379">
        <v>19.29</v>
      </c>
      <c r="D5379">
        <v>16.12</v>
      </c>
      <c r="E5379">
        <v>18.399999999999999</v>
      </c>
    </row>
    <row r="5380" spans="1:5" x14ac:dyDescent="0.25">
      <c r="A5380" s="7">
        <v>40672</v>
      </c>
      <c r="B5380">
        <v>18.59</v>
      </c>
      <c r="C5380">
        <v>18.59</v>
      </c>
      <c r="D5380">
        <v>17.04</v>
      </c>
      <c r="E5380">
        <v>17.16</v>
      </c>
    </row>
    <row r="5381" spans="1:5" x14ac:dyDescent="0.25">
      <c r="A5381" s="7">
        <v>40673</v>
      </c>
      <c r="B5381">
        <v>16.84</v>
      </c>
      <c r="C5381">
        <v>16.899999999999999</v>
      </c>
      <c r="D5381">
        <v>15.79</v>
      </c>
      <c r="E5381">
        <v>15.91</v>
      </c>
    </row>
    <row r="5382" spans="1:5" x14ac:dyDescent="0.25">
      <c r="A5382" s="7">
        <v>40674</v>
      </c>
      <c r="B5382">
        <v>16.27</v>
      </c>
      <c r="C5382">
        <v>17.489999999999998</v>
      </c>
      <c r="D5382">
        <v>16.23</v>
      </c>
      <c r="E5382">
        <v>16.95</v>
      </c>
    </row>
    <row r="5383" spans="1:5" x14ac:dyDescent="0.25">
      <c r="A5383" s="7">
        <v>40675</v>
      </c>
      <c r="B5383">
        <v>17.27</v>
      </c>
      <c r="C5383">
        <v>17.89</v>
      </c>
      <c r="D5383">
        <v>16.03</v>
      </c>
      <c r="E5383">
        <v>16.03</v>
      </c>
    </row>
    <row r="5384" spans="1:5" x14ac:dyDescent="0.25">
      <c r="A5384" s="7">
        <v>40676</v>
      </c>
      <c r="B5384">
        <v>16.02</v>
      </c>
      <c r="C5384">
        <v>17.559999999999999</v>
      </c>
      <c r="D5384">
        <v>15.98</v>
      </c>
      <c r="E5384">
        <v>17.07</v>
      </c>
    </row>
    <row r="5385" spans="1:5" x14ac:dyDescent="0.25">
      <c r="A5385" s="7">
        <v>40679</v>
      </c>
      <c r="B5385">
        <v>17.86</v>
      </c>
      <c r="C5385">
        <v>18.25</v>
      </c>
      <c r="D5385">
        <v>16.61</v>
      </c>
      <c r="E5385">
        <v>18.239999999999998</v>
      </c>
    </row>
    <row r="5386" spans="1:5" x14ac:dyDescent="0.25">
      <c r="A5386" s="7">
        <v>40680</v>
      </c>
      <c r="B5386">
        <v>18.54</v>
      </c>
      <c r="C5386">
        <v>19.09</v>
      </c>
      <c r="D5386">
        <v>17.47</v>
      </c>
      <c r="E5386">
        <v>17.55</v>
      </c>
    </row>
    <row r="5387" spans="1:5" x14ac:dyDescent="0.25">
      <c r="A5387" s="7">
        <v>40681</v>
      </c>
      <c r="B5387">
        <v>17.559999999999999</v>
      </c>
      <c r="C5387">
        <v>17.68</v>
      </c>
      <c r="D5387">
        <v>16.03</v>
      </c>
      <c r="E5387">
        <v>16.23</v>
      </c>
    </row>
    <row r="5388" spans="1:5" x14ac:dyDescent="0.25">
      <c r="A5388" s="7">
        <v>40682</v>
      </c>
      <c r="B5388">
        <v>15.9</v>
      </c>
      <c r="C5388">
        <v>16.559999999999999</v>
      </c>
      <c r="D5388">
        <v>15.5</v>
      </c>
      <c r="E5388">
        <v>15.52</v>
      </c>
    </row>
    <row r="5389" spans="1:5" x14ac:dyDescent="0.25">
      <c r="A5389" s="7">
        <v>40683</v>
      </c>
      <c r="B5389">
        <v>15.88</v>
      </c>
      <c r="C5389">
        <v>17.43</v>
      </c>
      <c r="D5389">
        <v>15.7</v>
      </c>
      <c r="E5389">
        <v>17.43</v>
      </c>
    </row>
    <row r="5390" spans="1:5" x14ac:dyDescent="0.25">
      <c r="A5390" s="7">
        <v>40686</v>
      </c>
      <c r="B5390">
        <v>20.03</v>
      </c>
      <c r="C5390">
        <v>20.03</v>
      </c>
      <c r="D5390">
        <v>17.47</v>
      </c>
      <c r="E5390">
        <v>18.27</v>
      </c>
    </row>
    <row r="5391" spans="1:5" x14ac:dyDescent="0.25">
      <c r="A5391" s="7">
        <v>40687</v>
      </c>
      <c r="B5391">
        <v>18.07</v>
      </c>
      <c r="C5391">
        <v>18.190000000000001</v>
      </c>
      <c r="D5391">
        <v>17</v>
      </c>
      <c r="E5391">
        <v>17.82</v>
      </c>
    </row>
    <row r="5392" spans="1:5" x14ac:dyDescent="0.25">
      <c r="A5392" s="7">
        <v>40688</v>
      </c>
      <c r="B5392">
        <v>18.260000000000002</v>
      </c>
      <c r="C5392">
        <v>18.260000000000002</v>
      </c>
      <c r="D5392">
        <v>16.7</v>
      </c>
      <c r="E5392">
        <v>17.07</v>
      </c>
    </row>
    <row r="5393" spans="1:5" x14ac:dyDescent="0.25">
      <c r="A5393" s="7">
        <v>40689</v>
      </c>
      <c r="B5393">
        <v>17.170000000000002</v>
      </c>
      <c r="C5393">
        <v>17.46</v>
      </c>
      <c r="D5393">
        <v>15.9</v>
      </c>
      <c r="E5393">
        <v>16.09</v>
      </c>
    </row>
    <row r="5394" spans="1:5" x14ac:dyDescent="0.25">
      <c r="A5394" s="7">
        <v>40690</v>
      </c>
      <c r="B5394">
        <v>16.11</v>
      </c>
      <c r="C5394">
        <v>16.27</v>
      </c>
      <c r="D5394">
        <v>15.36</v>
      </c>
      <c r="E5394">
        <v>15.98</v>
      </c>
    </row>
    <row r="5395" spans="1:5" x14ac:dyDescent="0.25">
      <c r="A5395" s="7">
        <v>40694</v>
      </c>
      <c r="B5395">
        <v>15.85</v>
      </c>
      <c r="C5395">
        <v>16.5</v>
      </c>
      <c r="D5395">
        <v>15.15</v>
      </c>
      <c r="E5395">
        <v>15.45</v>
      </c>
    </row>
    <row r="5396" spans="1:5" x14ac:dyDescent="0.25">
      <c r="A5396" s="7">
        <v>40695</v>
      </c>
      <c r="B5396">
        <v>15.95</v>
      </c>
      <c r="C5396">
        <v>18.48</v>
      </c>
      <c r="D5396">
        <v>15.95</v>
      </c>
      <c r="E5396">
        <v>18.3</v>
      </c>
    </row>
    <row r="5397" spans="1:5" x14ac:dyDescent="0.25">
      <c r="A5397" s="7">
        <v>40696</v>
      </c>
      <c r="B5397">
        <v>17.920000000000002</v>
      </c>
      <c r="C5397">
        <v>18.72</v>
      </c>
      <c r="D5397">
        <v>17.39</v>
      </c>
      <c r="E5397">
        <v>18.09</v>
      </c>
    </row>
    <row r="5398" spans="1:5" x14ac:dyDescent="0.25">
      <c r="A5398" s="7">
        <v>40697</v>
      </c>
      <c r="B5398">
        <v>18.23</v>
      </c>
      <c r="C5398">
        <v>19.87</v>
      </c>
      <c r="D5398">
        <v>17.12</v>
      </c>
      <c r="E5398">
        <v>17.95</v>
      </c>
    </row>
    <row r="5399" spans="1:5" x14ac:dyDescent="0.25">
      <c r="A5399" s="7">
        <v>40700</v>
      </c>
      <c r="B5399">
        <v>18.420000000000002</v>
      </c>
      <c r="C5399">
        <v>18.649999999999999</v>
      </c>
      <c r="D5399">
        <v>17.649999999999999</v>
      </c>
      <c r="E5399">
        <v>18.489999999999998</v>
      </c>
    </row>
    <row r="5400" spans="1:5" x14ac:dyDescent="0.25">
      <c r="A5400" s="7">
        <v>40701</v>
      </c>
      <c r="B5400">
        <v>18.13</v>
      </c>
      <c r="C5400">
        <v>18.48</v>
      </c>
      <c r="D5400">
        <v>17.39</v>
      </c>
      <c r="E5400">
        <v>18.07</v>
      </c>
    </row>
    <row r="5401" spans="1:5" x14ac:dyDescent="0.25">
      <c r="A5401" s="7">
        <v>40702</v>
      </c>
      <c r="B5401">
        <v>18.149999999999999</v>
      </c>
      <c r="C5401">
        <v>18.829999999999998</v>
      </c>
      <c r="D5401">
        <v>17.72</v>
      </c>
      <c r="E5401">
        <v>18.79</v>
      </c>
    </row>
    <row r="5402" spans="1:5" x14ac:dyDescent="0.25">
      <c r="A5402" s="7">
        <v>40703</v>
      </c>
      <c r="B5402">
        <v>18.2</v>
      </c>
      <c r="C5402">
        <v>18.309999999999999</v>
      </c>
      <c r="D5402">
        <v>17.260000000000002</v>
      </c>
      <c r="E5402">
        <v>17.77</v>
      </c>
    </row>
    <row r="5403" spans="1:5" x14ac:dyDescent="0.25">
      <c r="A5403" s="7">
        <v>40704</v>
      </c>
      <c r="B5403">
        <v>17.93</v>
      </c>
      <c r="C5403">
        <v>19.16</v>
      </c>
      <c r="D5403">
        <v>17.93</v>
      </c>
      <c r="E5403">
        <v>18.86</v>
      </c>
    </row>
    <row r="5404" spans="1:5" x14ac:dyDescent="0.25">
      <c r="A5404" s="7">
        <v>40707</v>
      </c>
      <c r="B5404">
        <v>19.100000000000001</v>
      </c>
      <c r="C5404">
        <v>20.02</v>
      </c>
      <c r="D5404">
        <v>18.41</v>
      </c>
      <c r="E5404">
        <v>19.61</v>
      </c>
    </row>
    <row r="5405" spans="1:5" x14ac:dyDescent="0.25">
      <c r="A5405" s="7">
        <v>40708</v>
      </c>
      <c r="B5405">
        <v>18.559999999999999</v>
      </c>
      <c r="C5405">
        <v>18.559999999999999</v>
      </c>
      <c r="D5405">
        <v>17.8</v>
      </c>
      <c r="E5405">
        <v>18.260000000000002</v>
      </c>
    </row>
    <row r="5406" spans="1:5" x14ac:dyDescent="0.25">
      <c r="A5406" s="7">
        <v>40709</v>
      </c>
      <c r="B5406">
        <v>19.309999999999999</v>
      </c>
      <c r="C5406">
        <v>21.66</v>
      </c>
      <c r="D5406">
        <v>19.03</v>
      </c>
      <c r="E5406">
        <v>21.32</v>
      </c>
    </row>
    <row r="5407" spans="1:5" x14ac:dyDescent="0.25">
      <c r="A5407" s="7">
        <v>40710</v>
      </c>
      <c r="B5407">
        <v>21.37</v>
      </c>
      <c r="C5407">
        <v>24.65</v>
      </c>
      <c r="D5407">
        <v>20.81</v>
      </c>
      <c r="E5407">
        <v>22.73</v>
      </c>
    </row>
    <row r="5408" spans="1:5" x14ac:dyDescent="0.25">
      <c r="A5408" s="7">
        <v>40711</v>
      </c>
      <c r="B5408">
        <v>21.56</v>
      </c>
      <c r="C5408">
        <v>22.39</v>
      </c>
      <c r="D5408">
        <v>20.350000000000001</v>
      </c>
      <c r="E5408">
        <v>21.85</v>
      </c>
    </row>
    <row r="5409" spans="1:5" x14ac:dyDescent="0.25">
      <c r="A5409" s="7">
        <v>40714</v>
      </c>
      <c r="B5409">
        <v>22.99</v>
      </c>
      <c r="C5409">
        <v>23.08</v>
      </c>
      <c r="D5409">
        <v>19.989999999999998</v>
      </c>
      <c r="E5409">
        <v>19.989999999999998</v>
      </c>
    </row>
    <row r="5410" spans="1:5" x14ac:dyDescent="0.25">
      <c r="A5410" s="7">
        <v>40715</v>
      </c>
      <c r="B5410">
        <v>19.46</v>
      </c>
      <c r="C5410">
        <v>19.46</v>
      </c>
      <c r="D5410">
        <v>17.72</v>
      </c>
      <c r="E5410">
        <v>18.86</v>
      </c>
    </row>
    <row r="5411" spans="1:5" x14ac:dyDescent="0.25">
      <c r="A5411" s="7">
        <v>40716</v>
      </c>
      <c r="B5411">
        <v>18.86</v>
      </c>
      <c r="C5411">
        <v>18.899999999999999</v>
      </c>
      <c r="D5411">
        <v>17.72</v>
      </c>
      <c r="E5411">
        <v>18.52</v>
      </c>
    </row>
    <row r="5412" spans="1:5" x14ac:dyDescent="0.25">
      <c r="A5412" s="7">
        <v>40717</v>
      </c>
      <c r="B5412">
        <v>20.23</v>
      </c>
      <c r="C5412">
        <v>21.5</v>
      </c>
      <c r="D5412">
        <v>19.22</v>
      </c>
      <c r="E5412">
        <v>19.29</v>
      </c>
    </row>
    <row r="5413" spans="1:5" x14ac:dyDescent="0.25">
      <c r="A5413" s="7">
        <v>40718</v>
      </c>
      <c r="B5413">
        <v>19.2</v>
      </c>
      <c r="C5413">
        <v>21.28</v>
      </c>
      <c r="D5413">
        <v>19.100000000000001</v>
      </c>
      <c r="E5413">
        <v>21.1</v>
      </c>
    </row>
    <row r="5414" spans="1:5" x14ac:dyDescent="0.25">
      <c r="A5414" s="7">
        <v>40721</v>
      </c>
      <c r="B5414">
        <v>21.6</v>
      </c>
      <c r="C5414">
        <v>21.82</v>
      </c>
      <c r="D5414">
        <v>20.27</v>
      </c>
      <c r="E5414">
        <v>20.56</v>
      </c>
    </row>
    <row r="5415" spans="1:5" x14ac:dyDescent="0.25">
      <c r="A5415" s="7">
        <v>40722</v>
      </c>
      <c r="B5415">
        <v>20.3</v>
      </c>
      <c r="C5415">
        <v>20.45</v>
      </c>
      <c r="D5415">
        <v>19.170000000000002</v>
      </c>
      <c r="E5415">
        <v>19.170000000000002</v>
      </c>
    </row>
    <row r="5416" spans="1:5" x14ac:dyDescent="0.25">
      <c r="A5416" s="7">
        <v>40723</v>
      </c>
      <c r="B5416">
        <v>18.62</v>
      </c>
      <c r="C5416">
        <v>18.829999999999998</v>
      </c>
      <c r="D5416">
        <v>16.32</v>
      </c>
      <c r="E5416">
        <v>17.27</v>
      </c>
    </row>
    <row r="5417" spans="1:5" x14ac:dyDescent="0.25">
      <c r="A5417" s="7">
        <v>40724</v>
      </c>
      <c r="B5417">
        <v>16.670000000000002</v>
      </c>
      <c r="C5417">
        <v>16.77</v>
      </c>
      <c r="D5417">
        <v>15.88</v>
      </c>
      <c r="E5417">
        <v>16.52</v>
      </c>
    </row>
    <row r="5418" spans="1:5" x14ac:dyDescent="0.25">
      <c r="A5418" s="7">
        <v>40725</v>
      </c>
      <c r="B5418">
        <v>16.059999999999999</v>
      </c>
      <c r="C5418">
        <v>16.29</v>
      </c>
      <c r="D5418">
        <v>15.12</v>
      </c>
      <c r="E5418">
        <v>15.87</v>
      </c>
    </row>
    <row r="5419" spans="1:5" x14ac:dyDescent="0.25">
      <c r="A5419" s="7">
        <v>40729</v>
      </c>
      <c r="B5419">
        <v>16.32</v>
      </c>
      <c r="C5419">
        <v>16.5</v>
      </c>
      <c r="D5419">
        <v>15.89</v>
      </c>
      <c r="E5419">
        <v>16.059999999999999</v>
      </c>
    </row>
    <row r="5420" spans="1:5" x14ac:dyDescent="0.25">
      <c r="A5420" s="7">
        <v>40730</v>
      </c>
      <c r="B5420">
        <v>16.46</v>
      </c>
      <c r="C5420">
        <v>17.079999999999998</v>
      </c>
      <c r="D5420">
        <v>16.32</v>
      </c>
      <c r="E5420">
        <v>16.34</v>
      </c>
    </row>
    <row r="5421" spans="1:5" x14ac:dyDescent="0.25">
      <c r="A5421" s="7">
        <v>40731</v>
      </c>
      <c r="B5421">
        <v>15.3</v>
      </c>
      <c r="C5421">
        <v>16.13</v>
      </c>
      <c r="D5421">
        <v>15.3</v>
      </c>
      <c r="E5421">
        <v>15.95</v>
      </c>
    </row>
    <row r="5422" spans="1:5" x14ac:dyDescent="0.25">
      <c r="A5422" s="7">
        <v>40732</v>
      </c>
      <c r="B5422">
        <v>17.14</v>
      </c>
      <c r="C5422">
        <v>17.14</v>
      </c>
      <c r="D5422">
        <v>15.95</v>
      </c>
      <c r="E5422">
        <v>15.95</v>
      </c>
    </row>
    <row r="5423" spans="1:5" x14ac:dyDescent="0.25">
      <c r="A5423" s="7">
        <v>40735</v>
      </c>
      <c r="B5423">
        <v>17.440000000000001</v>
      </c>
      <c r="C5423">
        <v>19.059999999999999</v>
      </c>
      <c r="D5423">
        <v>17.16</v>
      </c>
      <c r="E5423">
        <v>18.39</v>
      </c>
    </row>
    <row r="5424" spans="1:5" x14ac:dyDescent="0.25">
      <c r="A5424" s="7">
        <v>40736</v>
      </c>
      <c r="B5424">
        <v>19.55</v>
      </c>
      <c r="C5424">
        <v>20.13</v>
      </c>
      <c r="D5424">
        <v>18.25</v>
      </c>
      <c r="E5424">
        <v>19.87</v>
      </c>
    </row>
    <row r="5425" spans="1:5" x14ac:dyDescent="0.25">
      <c r="A5425" s="7">
        <v>40737</v>
      </c>
      <c r="B5425">
        <v>19.079999999999998</v>
      </c>
      <c r="C5425">
        <v>20.16</v>
      </c>
      <c r="D5425">
        <v>18.09</v>
      </c>
      <c r="E5425">
        <v>19.91</v>
      </c>
    </row>
    <row r="5426" spans="1:5" x14ac:dyDescent="0.25">
      <c r="A5426" s="7">
        <v>40738</v>
      </c>
      <c r="B5426">
        <v>20.079999999999998</v>
      </c>
      <c r="C5426">
        <v>21.58</v>
      </c>
      <c r="D5426">
        <v>19.350000000000001</v>
      </c>
      <c r="E5426">
        <v>20.8</v>
      </c>
    </row>
    <row r="5427" spans="1:5" x14ac:dyDescent="0.25">
      <c r="A5427" s="7">
        <v>40739</v>
      </c>
      <c r="B5427">
        <v>20.25</v>
      </c>
      <c r="C5427">
        <v>21.68</v>
      </c>
      <c r="D5427">
        <v>19.52</v>
      </c>
      <c r="E5427">
        <v>19.53</v>
      </c>
    </row>
    <row r="5428" spans="1:5" x14ac:dyDescent="0.25">
      <c r="A5428" s="7">
        <v>40742</v>
      </c>
      <c r="B5428">
        <v>21.25</v>
      </c>
      <c r="C5428">
        <v>21.93</v>
      </c>
      <c r="D5428">
        <v>20.9</v>
      </c>
      <c r="E5428">
        <v>20.95</v>
      </c>
    </row>
    <row r="5429" spans="1:5" x14ac:dyDescent="0.25">
      <c r="A5429" s="7">
        <v>40743</v>
      </c>
      <c r="B5429">
        <v>20.14</v>
      </c>
      <c r="C5429">
        <v>20.43</v>
      </c>
      <c r="D5429">
        <v>19.12</v>
      </c>
      <c r="E5429">
        <v>19.21</v>
      </c>
    </row>
    <row r="5430" spans="1:5" x14ac:dyDescent="0.25">
      <c r="A5430" s="7">
        <v>40744</v>
      </c>
      <c r="B5430">
        <v>18.809999999999999</v>
      </c>
      <c r="C5430">
        <v>19.649999999999999</v>
      </c>
      <c r="D5430">
        <v>18.61</v>
      </c>
      <c r="E5430">
        <v>19.09</v>
      </c>
    </row>
    <row r="5431" spans="1:5" x14ac:dyDescent="0.25">
      <c r="A5431" s="7">
        <v>40745</v>
      </c>
      <c r="B5431">
        <v>18.61</v>
      </c>
      <c r="C5431">
        <v>18.63</v>
      </c>
      <c r="D5431">
        <v>17.149999999999999</v>
      </c>
      <c r="E5431">
        <v>17.559999999999999</v>
      </c>
    </row>
    <row r="5432" spans="1:5" x14ac:dyDescent="0.25">
      <c r="A5432" s="7">
        <v>40746</v>
      </c>
      <c r="B5432">
        <v>17.22</v>
      </c>
      <c r="C5432">
        <v>17.95</v>
      </c>
      <c r="D5432">
        <v>17.14</v>
      </c>
      <c r="E5432">
        <v>17.52</v>
      </c>
    </row>
    <row r="5433" spans="1:5" x14ac:dyDescent="0.25">
      <c r="A5433" s="7">
        <v>40749</v>
      </c>
      <c r="B5433">
        <v>19.260000000000002</v>
      </c>
      <c r="C5433">
        <v>19.5</v>
      </c>
      <c r="D5433">
        <v>18.73</v>
      </c>
      <c r="E5433">
        <v>19.350000000000001</v>
      </c>
    </row>
    <row r="5434" spans="1:5" x14ac:dyDescent="0.25">
      <c r="A5434" s="7">
        <v>40750</v>
      </c>
      <c r="B5434">
        <v>19.75</v>
      </c>
      <c r="C5434">
        <v>20.5</v>
      </c>
      <c r="D5434">
        <v>19.559999999999999</v>
      </c>
      <c r="E5434">
        <v>20.23</v>
      </c>
    </row>
    <row r="5435" spans="1:5" x14ac:dyDescent="0.25">
      <c r="A5435" s="7">
        <v>40751</v>
      </c>
      <c r="B5435">
        <v>20.87</v>
      </c>
      <c r="C5435">
        <v>23.2</v>
      </c>
      <c r="D5435">
        <v>20.87</v>
      </c>
      <c r="E5435">
        <v>22.98</v>
      </c>
    </row>
    <row r="5436" spans="1:5" x14ac:dyDescent="0.25">
      <c r="A5436" s="7">
        <v>40752</v>
      </c>
      <c r="B5436">
        <v>22.83</v>
      </c>
      <c r="C5436">
        <v>23.99</v>
      </c>
      <c r="D5436">
        <v>21.2</v>
      </c>
      <c r="E5436">
        <v>23.74</v>
      </c>
    </row>
    <row r="5437" spans="1:5" x14ac:dyDescent="0.25">
      <c r="A5437" s="7">
        <v>40753</v>
      </c>
      <c r="B5437">
        <v>25.28</v>
      </c>
      <c r="C5437">
        <v>25.94</v>
      </c>
      <c r="D5437">
        <v>23.65</v>
      </c>
      <c r="E5437">
        <v>25.25</v>
      </c>
    </row>
    <row r="5438" spans="1:5" x14ac:dyDescent="0.25">
      <c r="A5438" s="7">
        <v>40756</v>
      </c>
      <c r="B5438">
        <v>22.63</v>
      </c>
      <c r="C5438">
        <v>25.63</v>
      </c>
      <c r="D5438">
        <v>22.46</v>
      </c>
      <c r="E5438">
        <v>23.66</v>
      </c>
    </row>
    <row r="5439" spans="1:5" x14ac:dyDescent="0.25">
      <c r="A5439" s="7">
        <v>40757</v>
      </c>
      <c r="B5439">
        <v>24.22</v>
      </c>
      <c r="C5439">
        <v>24.79</v>
      </c>
      <c r="D5439">
        <v>22.65</v>
      </c>
      <c r="E5439">
        <v>24.79</v>
      </c>
    </row>
    <row r="5440" spans="1:5" x14ac:dyDescent="0.25">
      <c r="A5440" s="7">
        <v>40758</v>
      </c>
      <c r="B5440">
        <v>23.58</v>
      </c>
      <c r="C5440">
        <v>25.23</v>
      </c>
      <c r="D5440">
        <v>22.76</v>
      </c>
      <c r="E5440">
        <v>23.38</v>
      </c>
    </row>
    <row r="5441" spans="1:5" x14ac:dyDescent="0.25">
      <c r="A5441" s="7">
        <v>40759</v>
      </c>
      <c r="B5441">
        <v>24.57</v>
      </c>
      <c r="C5441">
        <v>32.07</v>
      </c>
      <c r="D5441">
        <v>24.31</v>
      </c>
      <c r="E5441">
        <v>31.66</v>
      </c>
    </row>
    <row r="5442" spans="1:5" x14ac:dyDescent="0.25">
      <c r="A5442" s="7">
        <v>40760</v>
      </c>
      <c r="B5442">
        <v>28.48</v>
      </c>
      <c r="C5442">
        <v>39.25</v>
      </c>
      <c r="D5442">
        <v>27.54</v>
      </c>
      <c r="E5442">
        <v>32</v>
      </c>
    </row>
    <row r="5443" spans="1:5" x14ac:dyDescent="0.25">
      <c r="A5443" s="7">
        <v>40763</v>
      </c>
      <c r="B5443">
        <v>36.9</v>
      </c>
      <c r="C5443">
        <v>48</v>
      </c>
      <c r="D5443">
        <v>35.29</v>
      </c>
      <c r="E5443">
        <v>48</v>
      </c>
    </row>
    <row r="5444" spans="1:5" x14ac:dyDescent="0.25">
      <c r="A5444" s="7">
        <v>40764</v>
      </c>
      <c r="B5444">
        <v>42.12</v>
      </c>
      <c r="C5444">
        <v>47.56</v>
      </c>
      <c r="D5444">
        <v>34.28</v>
      </c>
      <c r="E5444">
        <v>35.06</v>
      </c>
    </row>
    <row r="5445" spans="1:5" x14ac:dyDescent="0.25">
      <c r="A5445" s="7">
        <v>40765</v>
      </c>
      <c r="B5445">
        <v>39.33</v>
      </c>
      <c r="C5445">
        <v>44.41</v>
      </c>
      <c r="D5445">
        <v>37.340000000000003</v>
      </c>
      <c r="E5445">
        <v>42.99</v>
      </c>
    </row>
    <row r="5446" spans="1:5" x14ac:dyDescent="0.25">
      <c r="A5446" s="7">
        <v>40766</v>
      </c>
      <c r="B5446">
        <v>41.94</v>
      </c>
      <c r="C5446">
        <v>42.88</v>
      </c>
      <c r="D5446">
        <v>37.5</v>
      </c>
      <c r="E5446">
        <v>39</v>
      </c>
    </row>
    <row r="5447" spans="1:5" x14ac:dyDescent="0.25">
      <c r="A5447" s="7">
        <v>40767</v>
      </c>
      <c r="B5447">
        <v>37.08</v>
      </c>
      <c r="C5447">
        <v>37.85</v>
      </c>
      <c r="D5447">
        <v>34.01</v>
      </c>
      <c r="E5447">
        <v>36.36</v>
      </c>
    </row>
    <row r="5448" spans="1:5" x14ac:dyDescent="0.25">
      <c r="A5448" s="7">
        <v>40770</v>
      </c>
      <c r="B5448">
        <v>34.729999999999997</v>
      </c>
      <c r="C5448">
        <v>34.83</v>
      </c>
      <c r="D5448">
        <v>31.47</v>
      </c>
      <c r="E5448">
        <v>31.87</v>
      </c>
    </row>
    <row r="5449" spans="1:5" x14ac:dyDescent="0.25">
      <c r="A5449" s="7">
        <v>40771</v>
      </c>
      <c r="B5449">
        <v>33.36</v>
      </c>
      <c r="C5449">
        <v>34.49</v>
      </c>
      <c r="D5449">
        <v>31.68</v>
      </c>
      <c r="E5449">
        <v>32.85</v>
      </c>
    </row>
    <row r="5450" spans="1:5" x14ac:dyDescent="0.25">
      <c r="A5450" s="7">
        <v>40772</v>
      </c>
      <c r="B5450">
        <v>32.090000000000003</v>
      </c>
      <c r="C5450">
        <v>33.32</v>
      </c>
      <c r="D5450">
        <v>30.81</v>
      </c>
      <c r="E5450">
        <v>31.58</v>
      </c>
    </row>
    <row r="5451" spans="1:5" x14ac:dyDescent="0.25">
      <c r="A5451" s="7">
        <v>40773</v>
      </c>
      <c r="B5451">
        <v>36.770000000000003</v>
      </c>
      <c r="C5451">
        <v>45.28</v>
      </c>
      <c r="D5451">
        <v>36.69</v>
      </c>
      <c r="E5451">
        <v>42.67</v>
      </c>
    </row>
    <row r="5452" spans="1:5" x14ac:dyDescent="0.25">
      <c r="A5452" s="7">
        <v>40774</v>
      </c>
      <c r="B5452">
        <v>45.34</v>
      </c>
      <c r="C5452">
        <v>45.4</v>
      </c>
      <c r="D5452">
        <v>39.99</v>
      </c>
      <c r="E5452">
        <v>43.05</v>
      </c>
    </row>
    <row r="5453" spans="1:5" x14ac:dyDescent="0.25">
      <c r="A5453" s="7">
        <v>40777</v>
      </c>
      <c r="B5453">
        <v>38.799999999999997</v>
      </c>
      <c r="C5453">
        <v>43.58</v>
      </c>
      <c r="D5453">
        <v>38.78</v>
      </c>
      <c r="E5453">
        <v>42.44</v>
      </c>
    </row>
    <row r="5454" spans="1:5" x14ac:dyDescent="0.25">
      <c r="A5454" s="7">
        <v>40778</v>
      </c>
      <c r="B5454">
        <v>41.89</v>
      </c>
      <c r="C5454">
        <v>42.33</v>
      </c>
      <c r="D5454">
        <v>35.83</v>
      </c>
      <c r="E5454">
        <v>36.270000000000003</v>
      </c>
    </row>
    <row r="5455" spans="1:5" x14ac:dyDescent="0.25">
      <c r="A5455" s="7">
        <v>40779</v>
      </c>
      <c r="B5455">
        <v>37.119999999999997</v>
      </c>
      <c r="C5455">
        <v>37.380000000000003</v>
      </c>
      <c r="D5455">
        <v>34.549999999999997</v>
      </c>
      <c r="E5455">
        <v>35.9</v>
      </c>
    </row>
    <row r="5456" spans="1:5" x14ac:dyDescent="0.25">
      <c r="A5456" s="7">
        <v>40780</v>
      </c>
      <c r="B5456">
        <v>34.43</v>
      </c>
      <c r="C5456">
        <v>40.14</v>
      </c>
      <c r="D5456">
        <v>34.049999999999997</v>
      </c>
      <c r="E5456">
        <v>39.76</v>
      </c>
    </row>
    <row r="5457" spans="1:5" x14ac:dyDescent="0.25">
      <c r="A5457" s="7">
        <v>40781</v>
      </c>
      <c r="B5457">
        <v>41.18</v>
      </c>
      <c r="C5457">
        <v>43.84</v>
      </c>
      <c r="D5457">
        <v>34.33</v>
      </c>
      <c r="E5457">
        <v>35.590000000000003</v>
      </c>
    </row>
    <row r="5458" spans="1:5" x14ac:dyDescent="0.25">
      <c r="A5458" s="7">
        <v>40784</v>
      </c>
      <c r="B5458">
        <v>33.81</v>
      </c>
      <c r="C5458">
        <v>33.81</v>
      </c>
      <c r="D5458">
        <v>32.21</v>
      </c>
      <c r="E5458">
        <v>32.28</v>
      </c>
    </row>
    <row r="5459" spans="1:5" x14ac:dyDescent="0.25">
      <c r="A5459" s="7">
        <v>40785</v>
      </c>
      <c r="B5459">
        <v>32.97</v>
      </c>
      <c r="C5459">
        <v>33.549999999999997</v>
      </c>
      <c r="D5459">
        <v>31.55</v>
      </c>
      <c r="E5459">
        <v>32.89</v>
      </c>
    </row>
    <row r="5460" spans="1:5" x14ac:dyDescent="0.25">
      <c r="A5460" s="7">
        <v>40786</v>
      </c>
      <c r="B5460">
        <v>31.2</v>
      </c>
      <c r="C5460">
        <v>32.53</v>
      </c>
      <c r="D5460">
        <v>30.16</v>
      </c>
      <c r="E5460">
        <v>31.62</v>
      </c>
    </row>
    <row r="5461" spans="1:5" x14ac:dyDescent="0.25">
      <c r="A5461" s="7">
        <v>40787</v>
      </c>
      <c r="B5461">
        <v>31.91</v>
      </c>
      <c r="C5461">
        <v>32.380000000000003</v>
      </c>
      <c r="D5461">
        <v>30.76</v>
      </c>
      <c r="E5461">
        <v>31.82</v>
      </c>
    </row>
    <row r="5462" spans="1:5" x14ac:dyDescent="0.25">
      <c r="A5462" s="7">
        <v>40788</v>
      </c>
      <c r="B5462">
        <v>34.29</v>
      </c>
      <c r="C5462">
        <v>34.74</v>
      </c>
      <c r="D5462">
        <v>32.700000000000003</v>
      </c>
      <c r="E5462">
        <v>33.92</v>
      </c>
    </row>
    <row r="5463" spans="1:5" x14ac:dyDescent="0.25">
      <c r="A5463" s="7">
        <v>40792</v>
      </c>
      <c r="B5463">
        <v>39.840000000000003</v>
      </c>
      <c r="C5463">
        <v>39.86</v>
      </c>
      <c r="D5463">
        <v>37</v>
      </c>
      <c r="E5463">
        <v>37</v>
      </c>
    </row>
    <row r="5464" spans="1:5" x14ac:dyDescent="0.25">
      <c r="A5464" s="7">
        <v>40793</v>
      </c>
      <c r="B5464">
        <v>34.24</v>
      </c>
      <c r="C5464">
        <v>34.700000000000003</v>
      </c>
      <c r="D5464">
        <v>33.380000000000003</v>
      </c>
      <c r="E5464">
        <v>33.380000000000003</v>
      </c>
    </row>
    <row r="5465" spans="1:5" x14ac:dyDescent="0.25">
      <c r="A5465" s="7">
        <v>40794</v>
      </c>
      <c r="B5465">
        <v>34.409999999999997</v>
      </c>
      <c r="C5465">
        <v>34.71</v>
      </c>
      <c r="D5465">
        <v>32.79</v>
      </c>
      <c r="E5465">
        <v>34.32</v>
      </c>
    </row>
    <row r="5466" spans="1:5" x14ac:dyDescent="0.25">
      <c r="A5466" s="7">
        <v>40795</v>
      </c>
      <c r="B5466">
        <v>35.53</v>
      </c>
      <c r="C5466">
        <v>40.74</v>
      </c>
      <c r="D5466">
        <v>35.53</v>
      </c>
      <c r="E5466">
        <v>38.520000000000003</v>
      </c>
    </row>
    <row r="5467" spans="1:5" x14ac:dyDescent="0.25">
      <c r="A5467" s="7">
        <v>40798</v>
      </c>
      <c r="B5467">
        <v>42.56</v>
      </c>
      <c r="C5467">
        <v>43.18</v>
      </c>
      <c r="D5467">
        <v>38.58</v>
      </c>
      <c r="E5467">
        <v>38.590000000000003</v>
      </c>
    </row>
    <row r="5468" spans="1:5" x14ac:dyDescent="0.25">
      <c r="A5468" s="7">
        <v>40799</v>
      </c>
      <c r="B5468">
        <v>38.68</v>
      </c>
      <c r="C5468">
        <v>39.43</v>
      </c>
      <c r="D5468">
        <v>36.69</v>
      </c>
      <c r="E5468">
        <v>36.909999999999997</v>
      </c>
    </row>
    <row r="5469" spans="1:5" x14ac:dyDescent="0.25">
      <c r="A5469" s="7">
        <v>40800</v>
      </c>
      <c r="B5469">
        <v>36.590000000000003</v>
      </c>
      <c r="C5469">
        <v>37.76</v>
      </c>
      <c r="D5469">
        <v>33.4</v>
      </c>
      <c r="E5469">
        <v>34.6</v>
      </c>
    </row>
    <row r="5470" spans="1:5" x14ac:dyDescent="0.25">
      <c r="A5470" s="7">
        <v>40801</v>
      </c>
      <c r="B5470">
        <v>33.43</v>
      </c>
      <c r="C5470">
        <v>33.979999999999997</v>
      </c>
      <c r="D5470">
        <v>31.75</v>
      </c>
      <c r="E5470">
        <v>31.97</v>
      </c>
    </row>
    <row r="5471" spans="1:5" x14ac:dyDescent="0.25">
      <c r="A5471" s="7">
        <v>40802</v>
      </c>
      <c r="B5471">
        <v>31.81</v>
      </c>
      <c r="C5471">
        <v>32.479999999999997</v>
      </c>
      <c r="D5471">
        <v>30.43</v>
      </c>
      <c r="E5471">
        <v>30.98</v>
      </c>
    </row>
    <row r="5472" spans="1:5" x14ac:dyDescent="0.25">
      <c r="A5472" s="7">
        <v>40805</v>
      </c>
      <c r="B5472">
        <v>34.799999999999997</v>
      </c>
      <c r="C5472">
        <v>35.33</v>
      </c>
      <c r="D5472">
        <v>32.35</v>
      </c>
      <c r="E5472">
        <v>32.729999999999997</v>
      </c>
    </row>
    <row r="5473" spans="1:5" x14ac:dyDescent="0.25">
      <c r="A5473" s="7">
        <v>40806</v>
      </c>
      <c r="B5473">
        <v>32.42</v>
      </c>
      <c r="C5473">
        <v>33.14</v>
      </c>
      <c r="D5473">
        <v>31.45</v>
      </c>
      <c r="E5473">
        <v>32.86</v>
      </c>
    </row>
    <row r="5474" spans="1:5" x14ac:dyDescent="0.25">
      <c r="A5474" s="7">
        <v>40807</v>
      </c>
      <c r="B5474">
        <v>33</v>
      </c>
      <c r="C5474">
        <v>37.32</v>
      </c>
      <c r="D5474">
        <v>32.450000000000003</v>
      </c>
      <c r="E5474">
        <v>37.32</v>
      </c>
    </row>
    <row r="5475" spans="1:5" x14ac:dyDescent="0.25">
      <c r="A5475" s="7">
        <v>40808</v>
      </c>
      <c r="B5475">
        <v>41</v>
      </c>
      <c r="C5475">
        <v>43.87</v>
      </c>
      <c r="D5475">
        <v>39.33</v>
      </c>
      <c r="E5475">
        <v>41.35</v>
      </c>
    </row>
    <row r="5476" spans="1:5" x14ac:dyDescent="0.25">
      <c r="A5476" s="7">
        <v>40809</v>
      </c>
      <c r="B5476">
        <v>42.17</v>
      </c>
      <c r="C5476">
        <v>42.82</v>
      </c>
      <c r="D5476">
        <v>40.42</v>
      </c>
      <c r="E5476">
        <v>41.25</v>
      </c>
    </row>
    <row r="5477" spans="1:5" x14ac:dyDescent="0.25">
      <c r="A5477" s="7">
        <v>40812</v>
      </c>
      <c r="B5477">
        <v>40.99</v>
      </c>
      <c r="C5477">
        <v>43.34</v>
      </c>
      <c r="D5477">
        <v>39.020000000000003</v>
      </c>
      <c r="E5477">
        <v>39.020000000000003</v>
      </c>
    </row>
    <row r="5478" spans="1:5" x14ac:dyDescent="0.25">
      <c r="A5478" s="7">
        <v>40813</v>
      </c>
      <c r="B5478">
        <v>36.590000000000003</v>
      </c>
      <c r="C5478">
        <v>38.57</v>
      </c>
      <c r="D5478">
        <v>35.32</v>
      </c>
      <c r="E5478">
        <v>37.71</v>
      </c>
    </row>
    <row r="5479" spans="1:5" x14ac:dyDescent="0.25">
      <c r="A5479" s="7">
        <v>40814</v>
      </c>
      <c r="B5479">
        <v>37.700000000000003</v>
      </c>
      <c r="C5479">
        <v>41.24</v>
      </c>
      <c r="D5479">
        <v>36.65</v>
      </c>
      <c r="E5479">
        <v>41.08</v>
      </c>
    </row>
    <row r="5480" spans="1:5" x14ac:dyDescent="0.25">
      <c r="A5480" s="7">
        <v>40815</v>
      </c>
      <c r="B5480">
        <v>38.619999999999997</v>
      </c>
      <c r="C5480">
        <v>42</v>
      </c>
      <c r="D5480">
        <v>38.03</v>
      </c>
      <c r="E5480">
        <v>38.840000000000003</v>
      </c>
    </row>
    <row r="5481" spans="1:5" x14ac:dyDescent="0.25">
      <c r="A5481" s="7">
        <v>40816</v>
      </c>
      <c r="B5481">
        <v>40.93</v>
      </c>
      <c r="C5481">
        <v>42.99</v>
      </c>
      <c r="D5481">
        <v>39.880000000000003</v>
      </c>
      <c r="E5481">
        <v>42.96</v>
      </c>
    </row>
    <row r="5482" spans="1:5" x14ac:dyDescent="0.25">
      <c r="A5482" s="7">
        <v>40819</v>
      </c>
      <c r="B5482">
        <v>44.25</v>
      </c>
      <c r="C5482">
        <v>45.55</v>
      </c>
      <c r="D5482">
        <v>41.51</v>
      </c>
      <c r="E5482">
        <v>45.45</v>
      </c>
    </row>
    <row r="5483" spans="1:5" x14ac:dyDescent="0.25">
      <c r="A5483" s="7">
        <v>40820</v>
      </c>
      <c r="B5483">
        <v>46.18</v>
      </c>
      <c r="C5483">
        <v>46.88</v>
      </c>
      <c r="D5483">
        <v>40.020000000000003</v>
      </c>
      <c r="E5483">
        <v>40.82</v>
      </c>
    </row>
    <row r="5484" spans="1:5" x14ac:dyDescent="0.25">
      <c r="A5484" s="7">
        <v>40821</v>
      </c>
      <c r="B5484">
        <v>40.729999999999997</v>
      </c>
      <c r="C5484">
        <v>41.2</v>
      </c>
      <c r="D5484">
        <v>37.51</v>
      </c>
      <c r="E5484">
        <v>37.81</v>
      </c>
    </row>
    <row r="5485" spans="1:5" x14ac:dyDescent="0.25">
      <c r="A5485" s="7">
        <v>40822</v>
      </c>
      <c r="B5485">
        <v>38.24</v>
      </c>
      <c r="C5485">
        <v>38.74</v>
      </c>
      <c r="D5485">
        <v>36.15</v>
      </c>
      <c r="E5485">
        <v>36.270000000000003</v>
      </c>
    </row>
    <row r="5486" spans="1:5" x14ac:dyDescent="0.25">
      <c r="A5486" s="7">
        <v>40823</v>
      </c>
      <c r="B5486">
        <v>35.67</v>
      </c>
      <c r="C5486">
        <v>37.82</v>
      </c>
      <c r="D5486">
        <v>35.19</v>
      </c>
      <c r="E5486">
        <v>36.200000000000003</v>
      </c>
    </row>
    <row r="5487" spans="1:5" x14ac:dyDescent="0.25">
      <c r="A5487" s="7">
        <v>40826</v>
      </c>
      <c r="B5487">
        <v>35.450000000000003</v>
      </c>
      <c r="C5487">
        <v>35.450000000000003</v>
      </c>
      <c r="D5487">
        <v>32.96</v>
      </c>
      <c r="E5487">
        <v>33.020000000000003</v>
      </c>
    </row>
    <row r="5488" spans="1:5" x14ac:dyDescent="0.25">
      <c r="A5488" s="7">
        <v>40827</v>
      </c>
      <c r="B5488">
        <v>33.950000000000003</v>
      </c>
      <c r="C5488">
        <v>34.24</v>
      </c>
      <c r="D5488">
        <v>32.619999999999997</v>
      </c>
      <c r="E5488">
        <v>32.86</v>
      </c>
    </row>
    <row r="5489" spans="1:5" x14ac:dyDescent="0.25">
      <c r="A5489" s="7">
        <v>40828</v>
      </c>
      <c r="B5489">
        <v>31.57</v>
      </c>
      <c r="C5489">
        <v>31.93</v>
      </c>
      <c r="D5489">
        <v>29.79</v>
      </c>
      <c r="E5489">
        <v>31.26</v>
      </c>
    </row>
    <row r="5490" spans="1:5" x14ac:dyDescent="0.25">
      <c r="A5490" s="7">
        <v>40829</v>
      </c>
      <c r="B5490">
        <v>31.99</v>
      </c>
      <c r="C5490">
        <v>32.76</v>
      </c>
      <c r="D5490">
        <v>30.48</v>
      </c>
      <c r="E5490">
        <v>30.7</v>
      </c>
    </row>
    <row r="5491" spans="1:5" x14ac:dyDescent="0.25">
      <c r="A5491" s="7">
        <v>40830</v>
      </c>
      <c r="B5491">
        <v>29.07</v>
      </c>
      <c r="C5491">
        <v>29.96</v>
      </c>
      <c r="D5491">
        <v>28.08</v>
      </c>
      <c r="E5491">
        <v>28.24</v>
      </c>
    </row>
    <row r="5492" spans="1:5" x14ac:dyDescent="0.25">
      <c r="A5492" s="7">
        <v>40833</v>
      </c>
      <c r="B5492">
        <v>30.35</v>
      </c>
      <c r="C5492">
        <v>33.39</v>
      </c>
      <c r="D5492">
        <v>30.12</v>
      </c>
      <c r="E5492">
        <v>33.39</v>
      </c>
    </row>
    <row r="5493" spans="1:5" x14ac:dyDescent="0.25">
      <c r="A5493" s="7">
        <v>40834</v>
      </c>
      <c r="B5493">
        <v>33.369999999999997</v>
      </c>
      <c r="C5493">
        <v>34.71</v>
      </c>
      <c r="D5493">
        <v>29.69</v>
      </c>
      <c r="E5493">
        <v>31.56</v>
      </c>
    </row>
    <row r="5494" spans="1:5" x14ac:dyDescent="0.25">
      <c r="A5494" s="7">
        <v>40835</v>
      </c>
      <c r="B5494">
        <v>32.92</v>
      </c>
      <c r="C5494">
        <v>35.47</v>
      </c>
      <c r="D5494">
        <v>31.91</v>
      </c>
      <c r="E5494">
        <v>34.44</v>
      </c>
    </row>
    <row r="5495" spans="1:5" x14ac:dyDescent="0.25">
      <c r="A5495" s="7">
        <v>40836</v>
      </c>
      <c r="B5495">
        <v>34.44</v>
      </c>
      <c r="C5495">
        <v>36.869999999999997</v>
      </c>
      <c r="D5495">
        <v>34.159999999999997</v>
      </c>
      <c r="E5495">
        <v>34.78</v>
      </c>
    </row>
    <row r="5496" spans="1:5" x14ac:dyDescent="0.25">
      <c r="A5496" s="7">
        <v>40837</v>
      </c>
      <c r="B5496">
        <v>32.76</v>
      </c>
      <c r="C5496">
        <v>32.979999999999997</v>
      </c>
      <c r="D5496">
        <v>31.32</v>
      </c>
      <c r="E5496">
        <v>31.32</v>
      </c>
    </row>
    <row r="5497" spans="1:5" x14ac:dyDescent="0.25">
      <c r="A5497" s="7">
        <v>40840</v>
      </c>
      <c r="B5497">
        <v>31.67</v>
      </c>
      <c r="C5497">
        <v>31.7</v>
      </c>
      <c r="D5497">
        <v>28.84</v>
      </c>
      <c r="E5497">
        <v>29.26</v>
      </c>
    </row>
    <row r="5498" spans="1:5" x14ac:dyDescent="0.25">
      <c r="A5498" s="7">
        <v>40841</v>
      </c>
      <c r="B5498">
        <v>30.68</v>
      </c>
      <c r="C5498">
        <v>32.46</v>
      </c>
      <c r="D5498">
        <v>30.32</v>
      </c>
      <c r="E5498">
        <v>32.22</v>
      </c>
    </row>
    <row r="5499" spans="1:5" x14ac:dyDescent="0.25">
      <c r="A5499" s="7">
        <v>40842</v>
      </c>
      <c r="B5499">
        <v>30.44</v>
      </c>
      <c r="C5499">
        <v>33.299999999999997</v>
      </c>
      <c r="D5499">
        <v>29.63</v>
      </c>
      <c r="E5499">
        <v>29.86</v>
      </c>
    </row>
    <row r="5500" spans="1:5" x14ac:dyDescent="0.25">
      <c r="A5500" s="7">
        <v>40843</v>
      </c>
      <c r="B5500">
        <v>24.72</v>
      </c>
      <c r="C5500">
        <v>26.46</v>
      </c>
      <c r="D5500">
        <v>24.7</v>
      </c>
      <c r="E5500">
        <v>25.46</v>
      </c>
    </row>
    <row r="5501" spans="1:5" x14ac:dyDescent="0.25">
      <c r="A5501" s="7">
        <v>40844</v>
      </c>
      <c r="B5501">
        <v>26.02</v>
      </c>
      <c r="C5501">
        <v>26.02</v>
      </c>
      <c r="D5501">
        <v>24.44</v>
      </c>
      <c r="E5501">
        <v>24.53</v>
      </c>
    </row>
    <row r="5502" spans="1:5" x14ac:dyDescent="0.25">
      <c r="A5502" s="7">
        <v>40847</v>
      </c>
      <c r="B5502">
        <v>27.09</v>
      </c>
      <c r="C5502">
        <v>29.97</v>
      </c>
      <c r="D5502">
        <v>27.01</v>
      </c>
      <c r="E5502">
        <v>29.96</v>
      </c>
    </row>
    <row r="5503" spans="1:5" x14ac:dyDescent="0.25">
      <c r="A5503" s="7">
        <v>40848</v>
      </c>
      <c r="B5503">
        <v>36.03</v>
      </c>
      <c r="C5503">
        <v>37.53</v>
      </c>
      <c r="D5503">
        <v>33.869999999999997</v>
      </c>
      <c r="E5503">
        <v>34.770000000000003</v>
      </c>
    </row>
    <row r="5504" spans="1:5" x14ac:dyDescent="0.25">
      <c r="A5504" s="7">
        <v>40849</v>
      </c>
      <c r="B5504">
        <v>33.53</v>
      </c>
      <c r="C5504">
        <v>34.270000000000003</v>
      </c>
      <c r="D5504">
        <v>32.549999999999997</v>
      </c>
      <c r="E5504">
        <v>32.74</v>
      </c>
    </row>
    <row r="5505" spans="1:5" x14ac:dyDescent="0.25">
      <c r="A5505" s="7">
        <v>40850</v>
      </c>
      <c r="B5505">
        <v>31.38</v>
      </c>
      <c r="C5505">
        <v>34.65</v>
      </c>
      <c r="D5505">
        <v>30.21</v>
      </c>
      <c r="E5505">
        <v>30.5</v>
      </c>
    </row>
    <row r="5506" spans="1:5" x14ac:dyDescent="0.25">
      <c r="A5506" s="7">
        <v>40851</v>
      </c>
      <c r="B5506">
        <v>31.46</v>
      </c>
      <c r="C5506">
        <v>32.56</v>
      </c>
      <c r="D5506">
        <v>30.14</v>
      </c>
      <c r="E5506">
        <v>30.16</v>
      </c>
    </row>
    <row r="5507" spans="1:5" x14ac:dyDescent="0.25">
      <c r="A5507" s="7">
        <v>40854</v>
      </c>
      <c r="B5507">
        <v>31.4</v>
      </c>
      <c r="C5507">
        <v>32.15</v>
      </c>
      <c r="D5507">
        <v>29.85</v>
      </c>
      <c r="E5507">
        <v>29.85</v>
      </c>
    </row>
    <row r="5508" spans="1:5" x14ac:dyDescent="0.25">
      <c r="A5508" s="7">
        <v>40855</v>
      </c>
      <c r="B5508">
        <v>29.34</v>
      </c>
      <c r="C5508">
        <v>30.49</v>
      </c>
      <c r="D5508">
        <v>27.47</v>
      </c>
      <c r="E5508">
        <v>27.48</v>
      </c>
    </row>
    <row r="5509" spans="1:5" x14ac:dyDescent="0.25">
      <c r="A5509" s="7">
        <v>40856</v>
      </c>
      <c r="B5509">
        <v>31.32</v>
      </c>
      <c r="C5509">
        <v>36.43</v>
      </c>
      <c r="D5509">
        <v>30.98</v>
      </c>
      <c r="E5509">
        <v>36.159999999999997</v>
      </c>
    </row>
    <row r="5510" spans="1:5" x14ac:dyDescent="0.25">
      <c r="A5510" s="7">
        <v>40857</v>
      </c>
      <c r="B5510">
        <v>33.090000000000003</v>
      </c>
      <c r="C5510">
        <v>35.5</v>
      </c>
      <c r="D5510">
        <v>32.119999999999997</v>
      </c>
      <c r="E5510">
        <v>32.81</v>
      </c>
    </row>
    <row r="5511" spans="1:5" x14ac:dyDescent="0.25">
      <c r="A5511" s="7">
        <v>40858</v>
      </c>
      <c r="B5511">
        <v>29.91</v>
      </c>
      <c r="C5511">
        <v>30.42</v>
      </c>
      <c r="D5511">
        <v>29.45</v>
      </c>
      <c r="E5511">
        <v>30.04</v>
      </c>
    </row>
    <row r="5512" spans="1:5" x14ac:dyDescent="0.25">
      <c r="A5512" s="7">
        <v>40861</v>
      </c>
      <c r="B5512">
        <v>31.42</v>
      </c>
      <c r="C5512">
        <v>32.85</v>
      </c>
      <c r="D5512">
        <v>31.13</v>
      </c>
      <c r="E5512">
        <v>31.13</v>
      </c>
    </row>
    <row r="5513" spans="1:5" x14ac:dyDescent="0.25">
      <c r="A5513" s="7">
        <v>40862</v>
      </c>
      <c r="B5513">
        <v>31.74</v>
      </c>
      <c r="C5513">
        <v>32.549999999999997</v>
      </c>
      <c r="D5513">
        <v>30.4</v>
      </c>
      <c r="E5513">
        <v>31.22</v>
      </c>
    </row>
    <row r="5514" spans="1:5" x14ac:dyDescent="0.25">
      <c r="A5514" s="7">
        <v>40863</v>
      </c>
      <c r="B5514">
        <v>32.659999999999997</v>
      </c>
      <c r="C5514">
        <v>33.51</v>
      </c>
      <c r="D5514">
        <v>30.54</v>
      </c>
      <c r="E5514">
        <v>33.51</v>
      </c>
    </row>
    <row r="5515" spans="1:5" x14ac:dyDescent="0.25">
      <c r="A5515" s="7">
        <v>40864</v>
      </c>
      <c r="B5515">
        <v>33.15</v>
      </c>
      <c r="C5515">
        <v>36.46</v>
      </c>
      <c r="D5515">
        <v>32.89</v>
      </c>
      <c r="E5515">
        <v>34.51</v>
      </c>
    </row>
    <row r="5516" spans="1:5" x14ac:dyDescent="0.25">
      <c r="A5516" s="7">
        <v>40865</v>
      </c>
      <c r="B5516">
        <v>33.159999999999997</v>
      </c>
      <c r="C5516">
        <v>33.99</v>
      </c>
      <c r="D5516">
        <v>31.92</v>
      </c>
      <c r="E5516">
        <v>32</v>
      </c>
    </row>
    <row r="5517" spans="1:5" x14ac:dyDescent="0.25">
      <c r="A5517" s="7">
        <v>40868</v>
      </c>
      <c r="B5517">
        <v>34.590000000000003</v>
      </c>
      <c r="C5517">
        <v>35.29</v>
      </c>
      <c r="D5517">
        <v>32.53</v>
      </c>
      <c r="E5517">
        <v>32.909999999999997</v>
      </c>
    </row>
    <row r="5518" spans="1:5" x14ac:dyDescent="0.25">
      <c r="A5518" s="7">
        <v>40869</v>
      </c>
      <c r="B5518">
        <v>33.119999999999997</v>
      </c>
      <c r="C5518">
        <v>33.39</v>
      </c>
      <c r="D5518">
        <v>31.28</v>
      </c>
      <c r="E5518">
        <v>31.97</v>
      </c>
    </row>
    <row r="5519" spans="1:5" x14ac:dyDescent="0.25">
      <c r="A5519" s="7">
        <v>40870</v>
      </c>
      <c r="B5519">
        <v>32.909999999999997</v>
      </c>
      <c r="C5519">
        <v>34.57</v>
      </c>
      <c r="D5519">
        <v>32.68</v>
      </c>
      <c r="E5519">
        <v>33.979999999999997</v>
      </c>
    </row>
    <row r="5520" spans="1:5" x14ac:dyDescent="0.25">
      <c r="A5520" s="7">
        <v>40872</v>
      </c>
      <c r="B5520">
        <v>34.61</v>
      </c>
      <c r="C5520">
        <v>34.770000000000003</v>
      </c>
      <c r="D5520">
        <v>33.119999999999997</v>
      </c>
      <c r="E5520">
        <v>34.47</v>
      </c>
    </row>
    <row r="5521" spans="1:5" x14ac:dyDescent="0.25">
      <c r="A5521" s="7">
        <v>40875</v>
      </c>
      <c r="B5521">
        <v>31.93</v>
      </c>
      <c r="C5521">
        <v>33.11</v>
      </c>
      <c r="D5521">
        <v>31.57</v>
      </c>
      <c r="E5521">
        <v>32.130000000000003</v>
      </c>
    </row>
    <row r="5522" spans="1:5" x14ac:dyDescent="0.25">
      <c r="A5522" s="7">
        <v>40876</v>
      </c>
      <c r="B5522">
        <v>31.76</v>
      </c>
      <c r="C5522">
        <v>32.020000000000003</v>
      </c>
      <c r="D5522">
        <v>30.56</v>
      </c>
      <c r="E5522">
        <v>30.64</v>
      </c>
    </row>
    <row r="5523" spans="1:5" x14ac:dyDescent="0.25">
      <c r="A5523" s="7">
        <v>40877</v>
      </c>
      <c r="B5523">
        <v>27.72</v>
      </c>
      <c r="C5523">
        <v>28.5</v>
      </c>
      <c r="D5523">
        <v>27.03</v>
      </c>
      <c r="E5523">
        <v>27.8</v>
      </c>
    </row>
    <row r="5524" spans="1:5" x14ac:dyDescent="0.25">
      <c r="A5524" s="7">
        <v>40878</v>
      </c>
      <c r="B5524">
        <v>27.63</v>
      </c>
      <c r="C5524">
        <v>27.89</v>
      </c>
      <c r="D5524">
        <v>26.64</v>
      </c>
      <c r="E5524">
        <v>27.41</v>
      </c>
    </row>
    <row r="5525" spans="1:5" x14ac:dyDescent="0.25">
      <c r="A5525" s="7">
        <v>40879</v>
      </c>
      <c r="B5525">
        <v>26.26</v>
      </c>
      <c r="C5525">
        <v>27.62</v>
      </c>
      <c r="D5525">
        <v>25.29</v>
      </c>
      <c r="E5525">
        <v>27.52</v>
      </c>
    </row>
    <row r="5526" spans="1:5" x14ac:dyDescent="0.25">
      <c r="A5526" s="7">
        <v>40882</v>
      </c>
      <c r="B5526">
        <v>26.74</v>
      </c>
      <c r="C5526">
        <v>28.31</v>
      </c>
      <c r="D5526">
        <v>26</v>
      </c>
      <c r="E5526">
        <v>27.84</v>
      </c>
    </row>
    <row r="5527" spans="1:5" x14ac:dyDescent="0.25">
      <c r="A5527" s="7">
        <v>40883</v>
      </c>
      <c r="B5527">
        <v>27.91</v>
      </c>
      <c r="C5527">
        <v>28.13</v>
      </c>
      <c r="D5527">
        <v>27.41</v>
      </c>
      <c r="E5527">
        <v>28.13</v>
      </c>
    </row>
    <row r="5528" spans="1:5" x14ac:dyDescent="0.25">
      <c r="A5528" s="7">
        <v>40884</v>
      </c>
      <c r="B5528">
        <v>28.61</v>
      </c>
      <c r="C5528">
        <v>29.58</v>
      </c>
      <c r="D5528">
        <v>28.44</v>
      </c>
      <c r="E5528">
        <v>28.67</v>
      </c>
    </row>
    <row r="5529" spans="1:5" x14ac:dyDescent="0.25">
      <c r="A5529" s="7">
        <v>40885</v>
      </c>
      <c r="B5529">
        <v>29.63</v>
      </c>
      <c r="C5529">
        <v>30.91</v>
      </c>
      <c r="D5529">
        <v>29.02</v>
      </c>
      <c r="E5529">
        <v>30.59</v>
      </c>
    </row>
    <row r="5530" spans="1:5" x14ac:dyDescent="0.25">
      <c r="A5530" s="7">
        <v>40886</v>
      </c>
      <c r="B5530">
        <v>29.61</v>
      </c>
      <c r="C5530">
        <v>29.61</v>
      </c>
      <c r="D5530">
        <v>26.29</v>
      </c>
      <c r="E5530">
        <v>26.38</v>
      </c>
    </row>
    <row r="5531" spans="1:5" x14ac:dyDescent="0.25">
      <c r="A5531" s="7">
        <v>40889</v>
      </c>
      <c r="B5531">
        <v>26.78</v>
      </c>
      <c r="C5531">
        <v>27.73</v>
      </c>
      <c r="D5531">
        <v>25.64</v>
      </c>
      <c r="E5531">
        <v>25.67</v>
      </c>
    </row>
    <row r="5532" spans="1:5" x14ac:dyDescent="0.25">
      <c r="A5532" s="7">
        <v>40890</v>
      </c>
      <c r="B5532">
        <v>24.72</v>
      </c>
      <c r="C5532">
        <v>26.28</v>
      </c>
      <c r="D5532">
        <v>23.27</v>
      </c>
      <c r="E5532">
        <v>25.41</v>
      </c>
    </row>
    <row r="5533" spans="1:5" x14ac:dyDescent="0.25">
      <c r="A5533" s="7">
        <v>40891</v>
      </c>
      <c r="B5533">
        <v>26.16</v>
      </c>
      <c r="C5533">
        <v>27.55</v>
      </c>
      <c r="D5533">
        <v>25.76</v>
      </c>
      <c r="E5533">
        <v>26.04</v>
      </c>
    </row>
    <row r="5534" spans="1:5" x14ac:dyDescent="0.25">
      <c r="A5534" s="7">
        <v>40892</v>
      </c>
      <c r="B5534">
        <v>24.38</v>
      </c>
      <c r="C5534">
        <v>25.28</v>
      </c>
      <c r="D5534">
        <v>24.14</v>
      </c>
      <c r="E5534">
        <v>25.11</v>
      </c>
    </row>
    <row r="5535" spans="1:5" x14ac:dyDescent="0.25">
      <c r="A5535" s="7">
        <v>40893</v>
      </c>
      <c r="B5535">
        <v>24.16</v>
      </c>
      <c r="C5535">
        <v>25.02</v>
      </c>
      <c r="D5535">
        <v>23.51</v>
      </c>
      <c r="E5535">
        <v>24.29</v>
      </c>
    </row>
    <row r="5536" spans="1:5" x14ac:dyDescent="0.25">
      <c r="A5536" s="7">
        <v>40896</v>
      </c>
      <c r="B5536">
        <v>25.14</v>
      </c>
      <c r="C5536">
        <v>25.38</v>
      </c>
      <c r="D5536">
        <v>24.38</v>
      </c>
      <c r="E5536">
        <v>24.92</v>
      </c>
    </row>
    <row r="5537" spans="1:5" x14ac:dyDescent="0.25">
      <c r="A5537" s="7">
        <v>40897</v>
      </c>
      <c r="B5537">
        <v>23.56</v>
      </c>
      <c r="C5537">
        <v>23.58</v>
      </c>
      <c r="D5537">
        <v>22.54</v>
      </c>
      <c r="E5537">
        <v>23.22</v>
      </c>
    </row>
    <row r="5538" spans="1:5" x14ac:dyDescent="0.25">
      <c r="A5538" s="7">
        <v>40898</v>
      </c>
      <c r="B5538">
        <v>22.52</v>
      </c>
      <c r="C5538">
        <v>23.94</v>
      </c>
      <c r="D5538">
        <v>21.12</v>
      </c>
      <c r="E5538">
        <v>21.43</v>
      </c>
    </row>
    <row r="5539" spans="1:5" x14ac:dyDescent="0.25">
      <c r="A5539" s="7">
        <v>40899</v>
      </c>
      <c r="B5539">
        <v>21.08</v>
      </c>
      <c r="C5539">
        <v>21.33</v>
      </c>
      <c r="D5539">
        <v>20.34</v>
      </c>
      <c r="E5539">
        <v>21.16</v>
      </c>
    </row>
    <row r="5540" spans="1:5" x14ac:dyDescent="0.25">
      <c r="A5540" s="7">
        <v>40900</v>
      </c>
      <c r="B5540">
        <v>21.1</v>
      </c>
      <c r="C5540">
        <v>21.21</v>
      </c>
      <c r="D5540">
        <v>20.72</v>
      </c>
      <c r="E5540">
        <v>20.73</v>
      </c>
    </row>
    <row r="5541" spans="1:5" x14ac:dyDescent="0.25">
      <c r="A5541" s="7">
        <v>40904</v>
      </c>
      <c r="B5541">
        <v>22.58</v>
      </c>
      <c r="C5541">
        <v>22.66</v>
      </c>
      <c r="D5541">
        <v>21.68</v>
      </c>
      <c r="E5541">
        <v>21.91</v>
      </c>
    </row>
    <row r="5542" spans="1:5" x14ac:dyDescent="0.25">
      <c r="A5542" s="7">
        <v>40905</v>
      </c>
      <c r="B5542">
        <v>22.12</v>
      </c>
      <c r="C5542">
        <v>23.56</v>
      </c>
      <c r="D5542">
        <v>22.11</v>
      </c>
      <c r="E5542">
        <v>23.52</v>
      </c>
    </row>
    <row r="5543" spans="1:5" x14ac:dyDescent="0.25">
      <c r="A5543" s="7">
        <v>40906</v>
      </c>
      <c r="B5543">
        <v>23.52</v>
      </c>
      <c r="C5543">
        <v>23.52</v>
      </c>
      <c r="D5543">
        <v>22.65</v>
      </c>
      <c r="E5543">
        <v>22.65</v>
      </c>
    </row>
    <row r="5544" spans="1:5" x14ac:dyDescent="0.25">
      <c r="A5544" s="7">
        <v>40907</v>
      </c>
      <c r="B5544">
        <v>22.86</v>
      </c>
      <c r="C5544">
        <v>23.46</v>
      </c>
      <c r="D5544">
        <v>22.65</v>
      </c>
      <c r="E5544">
        <v>23.4</v>
      </c>
    </row>
    <row r="5545" spans="1:5" x14ac:dyDescent="0.25">
      <c r="A5545" s="7">
        <v>40911</v>
      </c>
      <c r="B5545">
        <v>22.95</v>
      </c>
      <c r="C5545">
        <v>23.1</v>
      </c>
      <c r="D5545">
        <v>22.54</v>
      </c>
      <c r="E5545">
        <v>22.97</v>
      </c>
    </row>
    <row r="5546" spans="1:5" x14ac:dyDescent="0.25">
      <c r="A5546" s="7">
        <v>40912</v>
      </c>
      <c r="B5546">
        <v>23.44</v>
      </c>
      <c r="C5546">
        <v>23.73</v>
      </c>
      <c r="D5546">
        <v>22.22</v>
      </c>
      <c r="E5546">
        <v>22.22</v>
      </c>
    </row>
    <row r="5547" spans="1:5" x14ac:dyDescent="0.25">
      <c r="A5547" s="7">
        <v>40913</v>
      </c>
      <c r="B5547">
        <v>22.75</v>
      </c>
      <c r="C5547">
        <v>23.09</v>
      </c>
      <c r="D5547">
        <v>21.34</v>
      </c>
      <c r="E5547">
        <v>21.48</v>
      </c>
    </row>
    <row r="5548" spans="1:5" x14ac:dyDescent="0.25">
      <c r="A5548" s="7">
        <v>40914</v>
      </c>
      <c r="B5548">
        <v>21.24</v>
      </c>
      <c r="C5548">
        <v>21.72</v>
      </c>
      <c r="D5548">
        <v>20.58</v>
      </c>
      <c r="E5548">
        <v>20.63</v>
      </c>
    </row>
    <row r="5549" spans="1:5" x14ac:dyDescent="0.25">
      <c r="A5549" s="7">
        <v>40917</v>
      </c>
      <c r="B5549">
        <v>21.67</v>
      </c>
      <c r="C5549">
        <v>21.78</v>
      </c>
      <c r="D5549">
        <v>21</v>
      </c>
      <c r="E5549">
        <v>21.07</v>
      </c>
    </row>
    <row r="5550" spans="1:5" x14ac:dyDescent="0.25">
      <c r="A5550" s="7">
        <v>40918</v>
      </c>
      <c r="B5550">
        <v>20.14</v>
      </c>
      <c r="C5550">
        <v>20.69</v>
      </c>
      <c r="D5550">
        <v>20.05</v>
      </c>
      <c r="E5550">
        <v>20.69</v>
      </c>
    </row>
    <row r="5551" spans="1:5" x14ac:dyDescent="0.25">
      <c r="A5551" s="7">
        <v>40919</v>
      </c>
      <c r="B5551">
        <v>21.18</v>
      </c>
      <c r="C5551">
        <v>21.22</v>
      </c>
      <c r="D5551">
        <v>20.98</v>
      </c>
      <c r="E5551">
        <v>21.05</v>
      </c>
    </row>
    <row r="5552" spans="1:5" x14ac:dyDescent="0.25">
      <c r="A5552" s="7">
        <v>40920</v>
      </c>
      <c r="B5552">
        <v>21.01</v>
      </c>
      <c r="C5552">
        <v>22.03</v>
      </c>
      <c r="D5552">
        <v>20.46</v>
      </c>
      <c r="E5552">
        <v>20.47</v>
      </c>
    </row>
    <row r="5553" spans="1:5" x14ac:dyDescent="0.25">
      <c r="A5553" s="7">
        <v>40921</v>
      </c>
      <c r="B5553">
        <v>21.41</v>
      </c>
      <c r="C5553">
        <v>22.43</v>
      </c>
      <c r="D5553">
        <v>20.91</v>
      </c>
      <c r="E5553">
        <v>20.91</v>
      </c>
    </row>
    <row r="5554" spans="1:5" x14ac:dyDescent="0.25">
      <c r="A5554" s="7">
        <v>40925</v>
      </c>
      <c r="B5554">
        <v>20.9</v>
      </c>
      <c r="C5554">
        <v>22.25</v>
      </c>
      <c r="D5554">
        <v>20.69</v>
      </c>
      <c r="E5554">
        <v>22.2</v>
      </c>
    </row>
    <row r="5555" spans="1:5" x14ac:dyDescent="0.25">
      <c r="A5555" s="7">
        <v>40926</v>
      </c>
      <c r="B5555">
        <v>23.2</v>
      </c>
      <c r="C5555">
        <v>23.44</v>
      </c>
      <c r="D5555">
        <v>20.78</v>
      </c>
      <c r="E5555">
        <v>20.89</v>
      </c>
    </row>
    <row r="5556" spans="1:5" x14ac:dyDescent="0.25">
      <c r="A5556" s="7">
        <v>40927</v>
      </c>
      <c r="B5556">
        <v>20.49</v>
      </c>
      <c r="C5556">
        <v>20.87</v>
      </c>
      <c r="D5556">
        <v>19.45</v>
      </c>
      <c r="E5556">
        <v>19.87</v>
      </c>
    </row>
    <row r="5557" spans="1:5" x14ac:dyDescent="0.25">
      <c r="A5557" s="7">
        <v>40928</v>
      </c>
      <c r="B5557">
        <v>19.91</v>
      </c>
      <c r="C5557">
        <v>19.940000000000001</v>
      </c>
      <c r="D5557">
        <v>18.16</v>
      </c>
      <c r="E5557">
        <v>18.28</v>
      </c>
    </row>
    <row r="5558" spans="1:5" x14ac:dyDescent="0.25">
      <c r="A5558" s="7">
        <v>40931</v>
      </c>
      <c r="B5558">
        <v>19.22</v>
      </c>
      <c r="C5558">
        <v>19.309999999999999</v>
      </c>
      <c r="D5558">
        <v>18.55</v>
      </c>
      <c r="E5558">
        <v>18.670000000000002</v>
      </c>
    </row>
    <row r="5559" spans="1:5" x14ac:dyDescent="0.25">
      <c r="A5559" s="7">
        <v>40932</v>
      </c>
      <c r="B5559">
        <v>19.760000000000002</v>
      </c>
      <c r="C5559">
        <v>20</v>
      </c>
      <c r="D5559">
        <v>18.63</v>
      </c>
      <c r="E5559">
        <v>18.91</v>
      </c>
    </row>
    <row r="5560" spans="1:5" x14ac:dyDescent="0.25">
      <c r="A5560" s="7">
        <v>40933</v>
      </c>
      <c r="B5560">
        <v>19.350000000000001</v>
      </c>
      <c r="C5560">
        <v>19.55</v>
      </c>
      <c r="D5560">
        <v>17.149999999999999</v>
      </c>
      <c r="E5560">
        <v>18.309999999999999</v>
      </c>
    </row>
    <row r="5561" spans="1:5" x14ac:dyDescent="0.25">
      <c r="A5561" s="7">
        <v>40934</v>
      </c>
      <c r="B5561">
        <v>17.96</v>
      </c>
      <c r="C5561">
        <v>19.170000000000002</v>
      </c>
      <c r="D5561">
        <v>16.8</v>
      </c>
      <c r="E5561">
        <v>18.57</v>
      </c>
    </row>
    <row r="5562" spans="1:5" x14ac:dyDescent="0.25">
      <c r="A5562" s="7">
        <v>40935</v>
      </c>
      <c r="B5562">
        <v>19.16</v>
      </c>
      <c r="C5562">
        <v>19.16</v>
      </c>
      <c r="D5562">
        <v>18.260000000000002</v>
      </c>
      <c r="E5562">
        <v>18.53</v>
      </c>
    </row>
    <row r="5563" spans="1:5" x14ac:dyDescent="0.25">
      <c r="A5563" s="7">
        <v>40938</v>
      </c>
      <c r="B5563">
        <v>20.329999999999998</v>
      </c>
      <c r="C5563">
        <v>20.329999999999998</v>
      </c>
      <c r="D5563">
        <v>19.38</v>
      </c>
      <c r="E5563">
        <v>19.399999999999999</v>
      </c>
    </row>
    <row r="5564" spans="1:5" x14ac:dyDescent="0.25">
      <c r="A5564" s="7">
        <v>40939</v>
      </c>
      <c r="B5564">
        <v>19.07</v>
      </c>
      <c r="C5564">
        <v>19.84</v>
      </c>
      <c r="D5564">
        <v>18.13</v>
      </c>
      <c r="E5564">
        <v>19.440000000000001</v>
      </c>
    </row>
    <row r="5565" spans="1:5" x14ac:dyDescent="0.25">
      <c r="A5565" s="7">
        <v>40940</v>
      </c>
      <c r="B5565">
        <v>18.68</v>
      </c>
      <c r="C5565">
        <v>18.82</v>
      </c>
      <c r="D5565">
        <v>17.989999999999998</v>
      </c>
      <c r="E5565">
        <v>18.55</v>
      </c>
    </row>
    <row r="5566" spans="1:5" x14ac:dyDescent="0.25">
      <c r="A5566" s="7">
        <v>40941</v>
      </c>
      <c r="B5566">
        <v>18.38</v>
      </c>
      <c r="C5566">
        <v>18.5</v>
      </c>
      <c r="D5566">
        <v>17.98</v>
      </c>
      <c r="E5566">
        <v>17.98</v>
      </c>
    </row>
    <row r="5567" spans="1:5" x14ac:dyDescent="0.25">
      <c r="A5567" s="7">
        <v>40942</v>
      </c>
      <c r="B5567">
        <v>16.84</v>
      </c>
      <c r="C5567">
        <v>17.32</v>
      </c>
      <c r="D5567">
        <v>16.100000000000001</v>
      </c>
      <c r="E5567">
        <v>17.100000000000001</v>
      </c>
    </row>
    <row r="5568" spans="1:5" x14ac:dyDescent="0.25">
      <c r="A5568" s="7">
        <v>40945</v>
      </c>
      <c r="B5568">
        <v>17.98</v>
      </c>
      <c r="C5568">
        <v>18.02</v>
      </c>
      <c r="D5568">
        <v>16.11</v>
      </c>
      <c r="E5568">
        <v>17.760000000000002</v>
      </c>
    </row>
    <row r="5569" spans="1:5" x14ac:dyDescent="0.25">
      <c r="A5569" s="7">
        <v>40946</v>
      </c>
      <c r="B5569">
        <v>17.93</v>
      </c>
      <c r="C5569">
        <v>18.100000000000001</v>
      </c>
      <c r="D5569">
        <v>17.5</v>
      </c>
      <c r="E5569">
        <v>17.649999999999999</v>
      </c>
    </row>
    <row r="5570" spans="1:5" x14ac:dyDescent="0.25">
      <c r="A5570" s="7">
        <v>40947</v>
      </c>
      <c r="B5570">
        <v>17.79</v>
      </c>
      <c r="C5570">
        <v>18.46</v>
      </c>
      <c r="D5570">
        <v>17.53</v>
      </c>
      <c r="E5570">
        <v>18.16</v>
      </c>
    </row>
    <row r="5571" spans="1:5" x14ac:dyDescent="0.25">
      <c r="A5571" s="7">
        <v>40948</v>
      </c>
      <c r="B5571">
        <v>18.12</v>
      </c>
      <c r="C5571">
        <v>18.72</v>
      </c>
      <c r="D5571">
        <v>18.07</v>
      </c>
      <c r="E5571">
        <v>18.63</v>
      </c>
    </row>
    <row r="5572" spans="1:5" x14ac:dyDescent="0.25">
      <c r="A5572" s="7">
        <v>40949</v>
      </c>
      <c r="B5572">
        <v>20.100000000000001</v>
      </c>
      <c r="C5572">
        <v>21.98</v>
      </c>
      <c r="D5572">
        <v>19.02</v>
      </c>
      <c r="E5572">
        <v>20.79</v>
      </c>
    </row>
    <row r="5573" spans="1:5" x14ac:dyDescent="0.25">
      <c r="A5573" s="7">
        <v>40952</v>
      </c>
      <c r="B5573">
        <v>19.64</v>
      </c>
      <c r="C5573">
        <v>19.68</v>
      </c>
      <c r="D5573">
        <v>17.920000000000002</v>
      </c>
      <c r="E5573">
        <v>19.04</v>
      </c>
    </row>
    <row r="5574" spans="1:5" x14ac:dyDescent="0.25">
      <c r="A5574" s="7">
        <v>40953</v>
      </c>
      <c r="B5574">
        <v>19.45</v>
      </c>
      <c r="C5574">
        <v>20.76</v>
      </c>
      <c r="D5574">
        <v>18.95</v>
      </c>
      <c r="E5574">
        <v>19.54</v>
      </c>
    </row>
    <row r="5575" spans="1:5" x14ac:dyDescent="0.25">
      <c r="A5575" s="7">
        <v>40954</v>
      </c>
      <c r="B5575">
        <v>19.739999999999998</v>
      </c>
      <c r="C5575">
        <v>21.77</v>
      </c>
      <c r="D5575">
        <v>19.440000000000001</v>
      </c>
      <c r="E5575">
        <v>21.14</v>
      </c>
    </row>
    <row r="5576" spans="1:5" x14ac:dyDescent="0.25">
      <c r="A5576" s="7">
        <v>40955</v>
      </c>
      <c r="B5576">
        <v>21.59</v>
      </c>
      <c r="C5576">
        <v>21.76</v>
      </c>
      <c r="D5576">
        <v>19.22</v>
      </c>
      <c r="E5576">
        <v>19.22</v>
      </c>
    </row>
    <row r="5577" spans="1:5" x14ac:dyDescent="0.25">
      <c r="A5577" s="7">
        <v>40956</v>
      </c>
      <c r="B5577">
        <v>18.73</v>
      </c>
      <c r="C5577">
        <v>18.79</v>
      </c>
      <c r="D5577">
        <v>17.54</v>
      </c>
      <c r="E5577">
        <v>17.78</v>
      </c>
    </row>
    <row r="5578" spans="1:5" x14ac:dyDescent="0.25">
      <c r="A5578" s="7">
        <v>40960</v>
      </c>
      <c r="B5578">
        <v>18.41</v>
      </c>
      <c r="C5578">
        <v>18.940000000000001</v>
      </c>
      <c r="D5578">
        <v>17.649999999999999</v>
      </c>
      <c r="E5578">
        <v>18.190000000000001</v>
      </c>
    </row>
    <row r="5579" spans="1:5" x14ac:dyDescent="0.25">
      <c r="A5579" s="7">
        <v>40961</v>
      </c>
      <c r="B5579">
        <v>18.850000000000001</v>
      </c>
      <c r="C5579">
        <v>18.940000000000001</v>
      </c>
      <c r="D5579">
        <v>17.739999999999998</v>
      </c>
      <c r="E5579">
        <v>18.190000000000001</v>
      </c>
    </row>
    <row r="5580" spans="1:5" x14ac:dyDescent="0.25">
      <c r="A5580" s="7">
        <v>40962</v>
      </c>
      <c r="B5580">
        <v>18.73</v>
      </c>
      <c r="C5580">
        <v>18.97</v>
      </c>
      <c r="D5580">
        <v>16.64</v>
      </c>
      <c r="E5580">
        <v>16.8</v>
      </c>
    </row>
    <row r="5581" spans="1:5" x14ac:dyDescent="0.25">
      <c r="A5581" s="7">
        <v>40963</v>
      </c>
      <c r="B5581">
        <v>16.68</v>
      </c>
      <c r="C5581">
        <v>17.62</v>
      </c>
      <c r="D5581">
        <v>16.420000000000002</v>
      </c>
      <c r="E5581">
        <v>17.309999999999999</v>
      </c>
    </row>
    <row r="5582" spans="1:5" x14ac:dyDescent="0.25">
      <c r="A5582" s="7">
        <v>40966</v>
      </c>
      <c r="B5582">
        <v>19.100000000000001</v>
      </c>
      <c r="C5582">
        <v>19.25</v>
      </c>
      <c r="D5582">
        <v>17.579999999999998</v>
      </c>
      <c r="E5582">
        <v>18.190000000000001</v>
      </c>
    </row>
    <row r="5583" spans="1:5" x14ac:dyDescent="0.25">
      <c r="A5583" s="7">
        <v>40967</v>
      </c>
      <c r="B5583">
        <v>18.670000000000002</v>
      </c>
      <c r="C5583">
        <v>18.670000000000002</v>
      </c>
      <c r="D5583">
        <v>17.88</v>
      </c>
      <c r="E5583">
        <v>17.96</v>
      </c>
    </row>
    <row r="5584" spans="1:5" x14ac:dyDescent="0.25">
      <c r="A5584" s="7">
        <v>40968</v>
      </c>
      <c r="B5584">
        <v>17.8</v>
      </c>
      <c r="C5584">
        <v>18.75</v>
      </c>
      <c r="D5584">
        <v>17.53</v>
      </c>
      <c r="E5584">
        <v>18.43</v>
      </c>
    </row>
    <row r="5585" spans="1:5" x14ac:dyDescent="0.25">
      <c r="A5585" s="7">
        <v>40969</v>
      </c>
      <c r="B5585">
        <v>18.02</v>
      </c>
      <c r="C5585">
        <v>18.03</v>
      </c>
      <c r="D5585">
        <v>17.260000000000002</v>
      </c>
      <c r="E5585">
        <v>17.260000000000002</v>
      </c>
    </row>
    <row r="5586" spans="1:5" x14ac:dyDescent="0.25">
      <c r="A5586" s="7">
        <v>40970</v>
      </c>
      <c r="B5586">
        <v>17.649999999999999</v>
      </c>
      <c r="C5586">
        <v>17.649999999999999</v>
      </c>
      <c r="D5586">
        <v>17.14</v>
      </c>
      <c r="E5586">
        <v>17.29</v>
      </c>
    </row>
    <row r="5587" spans="1:5" x14ac:dyDescent="0.25">
      <c r="A5587" s="7">
        <v>40973</v>
      </c>
      <c r="B5587">
        <v>18.27</v>
      </c>
      <c r="C5587">
        <v>18.899999999999999</v>
      </c>
      <c r="D5587">
        <v>18.02</v>
      </c>
      <c r="E5587">
        <v>18.05</v>
      </c>
    </row>
    <row r="5588" spans="1:5" x14ac:dyDescent="0.25">
      <c r="A5588" s="7">
        <v>40974</v>
      </c>
      <c r="B5588">
        <v>20.57</v>
      </c>
      <c r="C5588">
        <v>21.24</v>
      </c>
      <c r="D5588">
        <v>20.3</v>
      </c>
      <c r="E5588">
        <v>20.87</v>
      </c>
    </row>
    <row r="5589" spans="1:5" x14ac:dyDescent="0.25">
      <c r="A5589" s="7">
        <v>40975</v>
      </c>
      <c r="B5589">
        <v>20.43</v>
      </c>
      <c r="C5589">
        <v>20.440000000000001</v>
      </c>
      <c r="D5589">
        <v>19.07</v>
      </c>
      <c r="E5589">
        <v>19.07</v>
      </c>
    </row>
    <row r="5590" spans="1:5" x14ac:dyDescent="0.25">
      <c r="A5590" s="7">
        <v>40976</v>
      </c>
      <c r="B5590">
        <v>18.079999999999998</v>
      </c>
      <c r="C5590">
        <v>18.46</v>
      </c>
      <c r="D5590">
        <v>17.760000000000002</v>
      </c>
      <c r="E5590">
        <v>17.95</v>
      </c>
    </row>
    <row r="5591" spans="1:5" x14ac:dyDescent="0.25">
      <c r="A5591" s="7">
        <v>40977</v>
      </c>
      <c r="B5591">
        <v>17.16</v>
      </c>
      <c r="C5591">
        <v>17.54</v>
      </c>
      <c r="D5591">
        <v>16.63</v>
      </c>
      <c r="E5591">
        <v>17.11</v>
      </c>
    </row>
    <row r="5592" spans="1:5" x14ac:dyDescent="0.25">
      <c r="A5592" s="7">
        <v>40980</v>
      </c>
      <c r="B5592">
        <v>15.79</v>
      </c>
      <c r="C5592">
        <v>16.670000000000002</v>
      </c>
      <c r="D5592">
        <v>15.23</v>
      </c>
      <c r="E5592">
        <v>15.64</v>
      </c>
    </row>
    <row r="5593" spans="1:5" x14ac:dyDescent="0.25">
      <c r="A5593" s="7">
        <v>40981</v>
      </c>
      <c r="B5593">
        <v>14</v>
      </c>
      <c r="C5593">
        <v>16.079999999999998</v>
      </c>
      <c r="D5593">
        <v>13.99</v>
      </c>
      <c r="E5593">
        <v>14.8</v>
      </c>
    </row>
    <row r="5594" spans="1:5" x14ac:dyDescent="0.25">
      <c r="A5594" s="7">
        <v>40982</v>
      </c>
      <c r="B5594">
        <v>14.42</v>
      </c>
      <c r="C5594">
        <v>16.190000000000001</v>
      </c>
      <c r="D5594">
        <v>14.39</v>
      </c>
      <c r="E5594">
        <v>15.31</v>
      </c>
    </row>
    <row r="5595" spans="1:5" x14ac:dyDescent="0.25">
      <c r="A5595" s="7">
        <v>40983</v>
      </c>
      <c r="B5595">
        <v>15.32</v>
      </c>
      <c r="C5595">
        <v>16.059999999999999</v>
      </c>
      <c r="D5595">
        <v>14.58</v>
      </c>
      <c r="E5595">
        <v>15.42</v>
      </c>
    </row>
    <row r="5596" spans="1:5" x14ac:dyDescent="0.25">
      <c r="A5596" s="7">
        <v>40984</v>
      </c>
      <c r="B5596">
        <v>14.43</v>
      </c>
      <c r="C5596">
        <v>15.24</v>
      </c>
      <c r="D5596">
        <v>13.66</v>
      </c>
      <c r="E5596">
        <v>14.47</v>
      </c>
    </row>
    <row r="5597" spans="1:5" x14ac:dyDescent="0.25">
      <c r="A5597" s="7">
        <v>40987</v>
      </c>
      <c r="B5597">
        <v>15.42</v>
      </c>
      <c r="C5597">
        <v>15.43</v>
      </c>
      <c r="D5597">
        <v>14.54</v>
      </c>
      <c r="E5597">
        <v>15.04</v>
      </c>
    </row>
    <row r="5598" spans="1:5" x14ac:dyDescent="0.25">
      <c r="A5598" s="7">
        <v>40988</v>
      </c>
      <c r="B5598">
        <v>15.82</v>
      </c>
      <c r="C5598">
        <v>15.95</v>
      </c>
      <c r="D5598">
        <v>15.11</v>
      </c>
      <c r="E5598">
        <v>15.58</v>
      </c>
    </row>
    <row r="5599" spans="1:5" x14ac:dyDescent="0.25">
      <c r="A5599" s="7">
        <v>40989</v>
      </c>
      <c r="B5599">
        <v>14.72</v>
      </c>
      <c r="C5599">
        <v>15.31</v>
      </c>
      <c r="D5599">
        <v>14.19</v>
      </c>
      <c r="E5599">
        <v>15.13</v>
      </c>
    </row>
    <row r="5600" spans="1:5" x14ac:dyDescent="0.25">
      <c r="A5600" s="7">
        <v>40990</v>
      </c>
      <c r="B5600">
        <v>16.04</v>
      </c>
      <c r="C5600">
        <v>16.579999999999998</v>
      </c>
      <c r="D5600">
        <v>15.56</v>
      </c>
      <c r="E5600">
        <v>15.57</v>
      </c>
    </row>
    <row r="5601" spans="1:5" x14ac:dyDescent="0.25">
      <c r="A5601" s="7">
        <v>40991</v>
      </c>
      <c r="B5601">
        <v>15.65</v>
      </c>
      <c r="C5601">
        <v>16.39</v>
      </c>
      <c r="D5601">
        <v>14.69</v>
      </c>
      <c r="E5601">
        <v>14.82</v>
      </c>
    </row>
    <row r="5602" spans="1:5" x14ac:dyDescent="0.25">
      <c r="A5602" s="7">
        <v>40994</v>
      </c>
      <c r="B5602">
        <v>14.51</v>
      </c>
      <c r="C5602">
        <v>15.03</v>
      </c>
      <c r="D5602">
        <v>14.26</v>
      </c>
      <c r="E5602">
        <v>14.26</v>
      </c>
    </row>
    <row r="5603" spans="1:5" x14ac:dyDescent="0.25">
      <c r="A5603" s="7">
        <v>40995</v>
      </c>
      <c r="B5603">
        <v>14.52</v>
      </c>
      <c r="C5603">
        <v>15.59</v>
      </c>
      <c r="D5603">
        <v>14.14</v>
      </c>
      <c r="E5603">
        <v>15.59</v>
      </c>
    </row>
    <row r="5604" spans="1:5" x14ac:dyDescent="0.25">
      <c r="A5604" s="7">
        <v>40996</v>
      </c>
      <c r="B5604">
        <v>15.58</v>
      </c>
      <c r="C5604">
        <v>17.27</v>
      </c>
      <c r="D5604">
        <v>15.4</v>
      </c>
      <c r="E5604">
        <v>15.47</v>
      </c>
    </row>
    <row r="5605" spans="1:5" x14ac:dyDescent="0.25">
      <c r="A5605" s="7">
        <v>40997</v>
      </c>
      <c r="B5605">
        <v>16.84</v>
      </c>
      <c r="C5605">
        <v>17.2</v>
      </c>
      <c r="D5605">
        <v>15.39</v>
      </c>
      <c r="E5605">
        <v>15.48</v>
      </c>
    </row>
    <row r="5606" spans="1:5" x14ac:dyDescent="0.25">
      <c r="A5606" s="7">
        <v>40998</v>
      </c>
      <c r="B5606">
        <v>14.88</v>
      </c>
      <c r="C5606">
        <v>15.98</v>
      </c>
      <c r="D5606">
        <v>14.67</v>
      </c>
      <c r="E5606">
        <v>15.5</v>
      </c>
    </row>
    <row r="5607" spans="1:5" x14ac:dyDescent="0.25">
      <c r="A5607" s="7">
        <v>41001</v>
      </c>
      <c r="B5607">
        <v>16.350000000000001</v>
      </c>
      <c r="C5607">
        <v>16.579999999999998</v>
      </c>
      <c r="D5607">
        <v>15.02</v>
      </c>
      <c r="E5607">
        <v>15.64</v>
      </c>
    </row>
    <row r="5608" spans="1:5" x14ac:dyDescent="0.25">
      <c r="A5608" s="7">
        <v>41002</v>
      </c>
      <c r="B5608">
        <v>15.61</v>
      </c>
      <c r="C5608">
        <v>16.649999999999999</v>
      </c>
      <c r="D5608">
        <v>15.56</v>
      </c>
      <c r="E5608">
        <v>15.66</v>
      </c>
    </row>
    <row r="5609" spans="1:5" x14ac:dyDescent="0.25">
      <c r="A5609" s="7">
        <v>41003</v>
      </c>
      <c r="B5609">
        <v>17.07</v>
      </c>
      <c r="C5609">
        <v>17.739999999999998</v>
      </c>
      <c r="D5609">
        <v>16.309999999999999</v>
      </c>
      <c r="E5609">
        <v>16.440000000000001</v>
      </c>
    </row>
    <row r="5610" spans="1:5" x14ac:dyDescent="0.25">
      <c r="A5610" s="7">
        <v>41004</v>
      </c>
      <c r="B5610">
        <v>17.02</v>
      </c>
      <c r="C5610">
        <v>17.13</v>
      </c>
      <c r="D5610">
        <v>16.29</v>
      </c>
      <c r="E5610">
        <v>16.7</v>
      </c>
    </row>
    <row r="5611" spans="1:5" x14ac:dyDescent="0.25">
      <c r="A5611" s="7">
        <v>41008</v>
      </c>
      <c r="B5611">
        <v>18.940000000000001</v>
      </c>
      <c r="C5611">
        <v>18.940000000000001</v>
      </c>
      <c r="D5611">
        <v>17.93</v>
      </c>
      <c r="E5611">
        <v>18.809999999999999</v>
      </c>
    </row>
    <row r="5612" spans="1:5" x14ac:dyDescent="0.25">
      <c r="A5612" s="7">
        <v>41009</v>
      </c>
      <c r="B5612">
        <v>19.100000000000001</v>
      </c>
      <c r="C5612">
        <v>21.06</v>
      </c>
      <c r="D5612">
        <v>18.62</v>
      </c>
      <c r="E5612">
        <v>20.39</v>
      </c>
    </row>
    <row r="5613" spans="1:5" x14ac:dyDescent="0.25">
      <c r="A5613" s="7">
        <v>41010</v>
      </c>
      <c r="B5613">
        <v>19.22</v>
      </c>
      <c r="C5613">
        <v>20.12</v>
      </c>
      <c r="D5613">
        <v>18.73</v>
      </c>
      <c r="E5613">
        <v>20.02</v>
      </c>
    </row>
    <row r="5614" spans="1:5" x14ac:dyDescent="0.25">
      <c r="A5614" s="7">
        <v>41011</v>
      </c>
      <c r="B5614">
        <v>19.63</v>
      </c>
      <c r="C5614">
        <v>19.739999999999998</v>
      </c>
      <c r="D5614">
        <v>17.2</v>
      </c>
      <c r="E5614">
        <v>17.2</v>
      </c>
    </row>
    <row r="5615" spans="1:5" x14ac:dyDescent="0.25">
      <c r="A5615" s="7">
        <v>41012</v>
      </c>
      <c r="B5615">
        <v>17.95</v>
      </c>
      <c r="C5615">
        <v>19.62</v>
      </c>
      <c r="D5615">
        <v>17.850000000000001</v>
      </c>
      <c r="E5615">
        <v>19.55</v>
      </c>
    </row>
    <row r="5616" spans="1:5" x14ac:dyDescent="0.25">
      <c r="A5616" s="7">
        <v>41015</v>
      </c>
      <c r="B5616">
        <v>18.87</v>
      </c>
      <c r="C5616">
        <v>20.420000000000002</v>
      </c>
      <c r="D5616">
        <v>18.600000000000001</v>
      </c>
      <c r="E5616">
        <v>19.55</v>
      </c>
    </row>
    <row r="5617" spans="1:5" x14ac:dyDescent="0.25">
      <c r="A5617" s="7">
        <v>41016</v>
      </c>
      <c r="B5617">
        <v>18.66</v>
      </c>
      <c r="C5617">
        <v>18.66</v>
      </c>
      <c r="D5617">
        <v>17.579999999999998</v>
      </c>
      <c r="E5617">
        <v>18.46</v>
      </c>
    </row>
    <row r="5618" spans="1:5" x14ac:dyDescent="0.25">
      <c r="A5618" s="7">
        <v>41017</v>
      </c>
      <c r="B5618">
        <v>19.02</v>
      </c>
      <c r="C5618">
        <v>19.170000000000002</v>
      </c>
      <c r="D5618">
        <v>17.7</v>
      </c>
      <c r="E5618">
        <v>18.64</v>
      </c>
    </row>
    <row r="5619" spans="1:5" x14ac:dyDescent="0.25">
      <c r="A5619" s="7">
        <v>41018</v>
      </c>
      <c r="B5619">
        <v>18.510000000000002</v>
      </c>
      <c r="C5619">
        <v>19.690000000000001</v>
      </c>
      <c r="D5619">
        <v>17.690000000000001</v>
      </c>
      <c r="E5619">
        <v>18.36</v>
      </c>
    </row>
    <row r="5620" spans="1:5" x14ac:dyDescent="0.25">
      <c r="A5620" s="7">
        <v>41019</v>
      </c>
      <c r="B5620">
        <v>17.920000000000002</v>
      </c>
      <c r="C5620">
        <v>18.05</v>
      </c>
      <c r="D5620">
        <v>16.97</v>
      </c>
      <c r="E5620">
        <v>17.440000000000001</v>
      </c>
    </row>
    <row r="5621" spans="1:5" x14ac:dyDescent="0.25">
      <c r="A5621" s="7">
        <v>41022</v>
      </c>
      <c r="B5621">
        <v>20.22</v>
      </c>
      <c r="C5621">
        <v>20.27</v>
      </c>
      <c r="D5621">
        <v>18.95</v>
      </c>
      <c r="E5621">
        <v>18.97</v>
      </c>
    </row>
    <row r="5622" spans="1:5" x14ac:dyDescent="0.25">
      <c r="A5622" s="7">
        <v>41023</v>
      </c>
      <c r="B5622">
        <v>19.22</v>
      </c>
      <c r="C5622">
        <v>19.22</v>
      </c>
      <c r="D5622">
        <v>18.09</v>
      </c>
      <c r="E5622">
        <v>18.100000000000001</v>
      </c>
    </row>
    <row r="5623" spans="1:5" x14ac:dyDescent="0.25">
      <c r="A5623" s="7">
        <v>41024</v>
      </c>
      <c r="B5623">
        <v>17.05</v>
      </c>
      <c r="C5623">
        <v>17.38</v>
      </c>
      <c r="D5623">
        <v>16.82</v>
      </c>
      <c r="E5623">
        <v>16.82</v>
      </c>
    </row>
    <row r="5624" spans="1:5" x14ac:dyDescent="0.25">
      <c r="A5624" s="7">
        <v>41025</v>
      </c>
      <c r="B5624">
        <v>16.97</v>
      </c>
      <c r="C5624">
        <v>17.04</v>
      </c>
      <c r="D5624">
        <v>15.75</v>
      </c>
      <c r="E5624">
        <v>16.239999999999998</v>
      </c>
    </row>
    <row r="5625" spans="1:5" x14ac:dyDescent="0.25">
      <c r="A5625" s="7">
        <v>41026</v>
      </c>
      <c r="B5625">
        <v>15.83</v>
      </c>
      <c r="C5625">
        <v>16.47</v>
      </c>
      <c r="D5625">
        <v>15.83</v>
      </c>
      <c r="E5625">
        <v>16.32</v>
      </c>
    </row>
    <row r="5626" spans="1:5" x14ac:dyDescent="0.25">
      <c r="A5626" s="7">
        <v>41029</v>
      </c>
      <c r="B5626">
        <v>17.04</v>
      </c>
      <c r="C5626">
        <v>17.41</v>
      </c>
      <c r="D5626">
        <v>16.920000000000002</v>
      </c>
      <c r="E5626">
        <v>17.149999999999999</v>
      </c>
    </row>
    <row r="5627" spans="1:5" x14ac:dyDescent="0.25">
      <c r="A5627" s="7">
        <v>41030</v>
      </c>
      <c r="B5627">
        <v>17.27</v>
      </c>
      <c r="C5627">
        <v>17.489999999999998</v>
      </c>
      <c r="D5627">
        <v>16.010000000000002</v>
      </c>
      <c r="E5627">
        <v>16.600000000000001</v>
      </c>
    </row>
    <row r="5628" spans="1:5" x14ac:dyDescent="0.25">
      <c r="A5628" s="7">
        <v>41031</v>
      </c>
      <c r="B5628">
        <v>17.25</v>
      </c>
      <c r="C5628">
        <v>17.63</v>
      </c>
      <c r="D5628">
        <v>16.78</v>
      </c>
      <c r="E5628">
        <v>16.88</v>
      </c>
    </row>
    <row r="5629" spans="1:5" x14ac:dyDescent="0.25">
      <c r="A5629" s="7">
        <v>41032</v>
      </c>
      <c r="B5629">
        <v>16.899999999999999</v>
      </c>
      <c r="C5629">
        <v>17.920000000000002</v>
      </c>
      <c r="D5629">
        <v>16.73</v>
      </c>
      <c r="E5629">
        <v>17.559999999999999</v>
      </c>
    </row>
    <row r="5630" spans="1:5" x14ac:dyDescent="0.25">
      <c r="A5630" s="7">
        <v>41033</v>
      </c>
      <c r="B5630">
        <v>18.03</v>
      </c>
      <c r="C5630">
        <v>19.28</v>
      </c>
      <c r="D5630">
        <v>17.809999999999999</v>
      </c>
      <c r="E5630">
        <v>19.16</v>
      </c>
    </row>
    <row r="5631" spans="1:5" x14ac:dyDescent="0.25">
      <c r="A5631" s="7">
        <v>41036</v>
      </c>
      <c r="B5631">
        <v>19.8</v>
      </c>
      <c r="C5631">
        <v>19.87</v>
      </c>
      <c r="D5631">
        <v>18.41</v>
      </c>
      <c r="E5631">
        <v>18.940000000000001</v>
      </c>
    </row>
    <row r="5632" spans="1:5" x14ac:dyDescent="0.25">
      <c r="A5632" s="7">
        <v>41037</v>
      </c>
      <c r="B5632">
        <v>19.440000000000001</v>
      </c>
      <c r="C5632">
        <v>20.91</v>
      </c>
      <c r="D5632">
        <v>17.95</v>
      </c>
      <c r="E5632">
        <v>19.05</v>
      </c>
    </row>
    <row r="5633" spans="1:5" x14ac:dyDescent="0.25">
      <c r="A5633" s="7">
        <v>41038</v>
      </c>
      <c r="B5633">
        <v>20.65</v>
      </c>
      <c r="C5633">
        <v>21.59</v>
      </c>
      <c r="D5633">
        <v>19.38</v>
      </c>
      <c r="E5633">
        <v>20.079999999999998</v>
      </c>
    </row>
    <row r="5634" spans="1:5" x14ac:dyDescent="0.25">
      <c r="A5634" s="7">
        <v>41039</v>
      </c>
      <c r="B5634">
        <v>19.25</v>
      </c>
      <c r="C5634">
        <v>19.88</v>
      </c>
      <c r="D5634">
        <v>18.77</v>
      </c>
      <c r="E5634">
        <v>18.829999999999998</v>
      </c>
    </row>
    <row r="5635" spans="1:5" x14ac:dyDescent="0.25">
      <c r="A5635" s="7">
        <v>41040</v>
      </c>
      <c r="B5635">
        <v>19.93</v>
      </c>
      <c r="C5635">
        <v>19.940000000000001</v>
      </c>
      <c r="D5635">
        <v>18.62</v>
      </c>
      <c r="E5635">
        <v>19.89</v>
      </c>
    </row>
    <row r="5636" spans="1:5" x14ac:dyDescent="0.25">
      <c r="A5636" s="7">
        <v>41043</v>
      </c>
      <c r="B5636">
        <v>21.47</v>
      </c>
      <c r="C5636">
        <v>21.87</v>
      </c>
      <c r="D5636">
        <v>20.94</v>
      </c>
      <c r="E5636">
        <v>21.87</v>
      </c>
    </row>
    <row r="5637" spans="1:5" x14ac:dyDescent="0.25">
      <c r="A5637" s="7">
        <v>41044</v>
      </c>
      <c r="B5637">
        <v>21.43</v>
      </c>
      <c r="C5637">
        <v>22.7</v>
      </c>
      <c r="D5637">
        <v>20.76</v>
      </c>
      <c r="E5637">
        <v>21.97</v>
      </c>
    </row>
    <row r="5638" spans="1:5" x14ac:dyDescent="0.25">
      <c r="A5638" s="7">
        <v>41045</v>
      </c>
      <c r="B5638">
        <v>21.54</v>
      </c>
      <c r="C5638">
        <v>22.69</v>
      </c>
      <c r="D5638">
        <v>20.83</v>
      </c>
      <c r="E5638">
        <v>22.27</v>
      </c>
    </row>
    <row r="5639" spans="1:5" x14ac:dyDescent="0.25">
      <c r="A5639" s="7">
        <v>41046</v>
      </c>
      <c r="B5639">
        <v>21.99</v>
      </c>
      <c r="C5639">
        <v>24.51</v>
      </c>
      <c r="D5639">
        <v>21.87</v>
      </c>
      <c r="E5639">
        <v>24.49</v>
      </c>
    </row>
    <row r="5640" spans="1:5" x14ac:dyDescent="0.25">
      <c r="A5640" s="7">
        <v>41047</v>
      </c>
      <c r="B5640">
        <v>23.27</v>
      </c>
      <c r="C5640">
        <v>25.14</v>
      </c>
      <c r="D5640">
        <v>23.07</v>
      </c>
      <c r="E5640">
        <v>25.1</v>
      </c>
    </row>
    <row r="5641" spans="1:5" x14ac:dyDescent="0.25">
      <c r="A5641" s="7">
        <v>41050</v>
      </c>
      <c r="B5641">
        <v>24.88</v>
      </c>
      <c r="C5641">
        <v>24.88</v>
      </c>
      <c r="D5641">
        <v>22.01</v>
      </c>
      <c r="E5641">
        <v>22.01</v>
      </c>
    </row>
    <row r="5642" spans="1:5" x14ac:dyDescent="0.25">
      <c r="A5642" s="7">
        <v>41051</v>
      </c>
      <c r="B5642">
        <v>21.76</v>
      </c>
      <c r="C5642">
        <v>23.19</v>
      </c>
      <c r="D5642">
        <v>19.98</v>
      </c>
      <c r="E5642">
        <v>22.48</v>
      </c>
    </row>
    <row r="5643" spans="1:5" x14ac:dyDescent="0.25">
      <c r="A5643" s="7">
        <v>41052</v>
      </c>
      <c r="B5643">
        <v>23.32</v>
      </c>
      <c r="C5643">
        <v>24.62</v>
      </c>
      <c r="D5643">
        <v>21.99</v>
      </c>
      <c r="E5643">
        <v>22.33</v>
      </c>
    </row>
    <row r="5644" spans="1:5" x14ac:dyDescent="0.25">
      <c r="A5644" s="7">
        <v>41053</v>
      </c>
      <c r="B5644">
        <v>22</v>
      </c>
      <c r="C5644">
        <v>23.22</v>
      </c>
      <c r="D5644">
        <v>21.48</v>
      </c>
      <c r="E5644">
        <v>21.54</v>
      </c>
    </row>
    <row r="5645" spans="1:5" x14ac:dyDescent="0.25">
      <c r="A5645" s="7">
        <v>41054</v>
      </c>
      <c r="B5645">
        <v>22.05</v>
      </c>
      <c r="C5645">
        <v>22.29</v>
      </c>
      <c r="D5645">
        <v>21.3</v>
      </c>
      <c r="E5645">
        <v>21.76</v>
      </c>
    </row>
    <row r="5646" spans="1:5" x14ac:dyDescent="0.25">
      <c r="A5646" s="7">
        <v>41058</v>
      </c>
      <c r="B5646">
        <v>21.7</v>
      </c>
      <c r="C5646">
        <v>22.47</v>
      </c>
      <c r="D5646">
        <v>20.99</v>
      </c>
      <c r="E5646">
        <v>21.03</v>
      </c>
    </row>
    <row r="5647" spans="1:5" x14ac:dyDescent="0.25">
      <c r="A5647" s="7">
        <v>41059</v>
      </c>
      <c r="B5647">
        <v>22.68</v>
      </c>
      <c r="C5647">
        <v>24.14</v>
      </c>
      <c r="D5647">
        <v>22.66</v>
      </c>
      <c r="E5647">
        <v>24.14</v>
      </c>
    </row>
    <row r="5648" spans="1:5" x14ac:dyDescent="0.25">
      <c r="A5648" s="7">
        <v>41060</v>
      </c>
      <c r="B5648">
        <v>23.83</v>
      </c>
      <c r="C5648">
        <v>25.46</v>
      </c>
      <c r="D5648">
        <v>22.78</v>
      </c>
      <c r="E5648">
        <v>24.06</v>
      </c>
    </row>
    <row r="5649" spans="1:5" x14ac:dyDescent="0.25">
      <c r="A5649" s="7">
        <v>41061</v>
      </c>
      <c r="B5649">
        <v>25.87</v>
      </c>
      <c r="C5649">
        <v>26.71</v>
      </c>
      <c r="D5649">
        <v>23.94</v>
      </c>
      <c r="E5649">
        <v>26.66</v>
      </c>
    </row>
    <row r="5650" spans="1:5" x14ac:dyDescent="0.25">
      <c r="A5650" s="7">
        <v>41064</v>
      </c>
      <c r="B5650">
        <v>26.35</v>
      </c>
      <c r="C5650">
        <v>27.73</v>
      </c>
      <c r="D5650">
        <v>25.72</v>
      </c>
      <c r="E5650">
        <v>26.12</v>
      </c>
    </row>
    <row r="5651" spans="1:5" x14ac:dyDescent="0.25">
      <c r="A5651" s="7">
        <v>41065</v>
      </c>
      <c r="B5651">
        <v>25.9</v>
      </c>
      <c r="C5651">
        <v>25.9</v>
      </c>
      <c r="D5651">
        <v>24.5</v>
      </c>
      <c r="E5651">
        <v>24.68</v>
      </c>
    </row>
    <row r="5652" spans="1:5" x14ac:dyDescent="0.25">
      <c r="A5652" s="7">
        <v>41066</v>
      </c>
      <c r="B5652">
        <v>23.76</v>
      </c>
      <c r="C5652">
        <v>23.89</v>
      </c>
      <c r="D5652">
        <v>21.8</v>
      </c>
      <c r="E5652">
        <v>22.16</v>
      </c>
    </row>
    <row r="5653" spans="1:5" x14ac:dyDescent="0.25">
      <c r="A5653" s="7">
        <v>41067</v>
      </c>
      <c r="B5653">
        <v>21</v>
      </c>
      <c r="C5653">
        <v>22.48</v>
      </c>
      <c r="D5653">
        <v>20.74</v>
      </c>
      <c r="E5653">
        <v>21.72</v>
      </c>
    </row>
    <row r="5654" spans="1:5" x14ac:dyDescent="0.25">
      <c r="A5654" s="7">
        <v>41068</v>
      </c>
      <c r="B5654">
        <v>22.54</v>
      </c>
      <c r="C5654">
        <v>23.1</v>
      </c>
      <c r="D5654">
        <v>20.29</v>
      </c>
      <c r="E5654">
        <v>21.23</v>
      </c>
    </row>
    <row r="5655" spans="1:5" x14ac:dyDescent="0.25">
      <c r="A5655" s="7">
        <v>41071</v>
      </c>
      <c r="B5655">
        <v>19.87</v>
      </c>
      <c r="C5655">
        <v>23.56</v>
      </c>
      <c r="D5655">
        <v>19.63</v>
      </c>
      <c r="E5655">
        <v>23.56</v>
      </c>
    </row>
    <row r="5656" spans="1:5" x14ac:dyDescent="0.25">
      <c r="A5656" s="7">
        <v>41072</v>
      </c>
      <c r="B5656">
        <v>23.15</v>
      </c>
      <c r="C5656">
        <v>23.9</v>
      </c>
      <c r="D5656">
        <v>22.09</v>
      </c>
      <c r="E5656">
        <v>22.09</v>
      </c>
    </row>
    <row r="5657" spans="1:5" x14ac:dyDescent="0.25">
      <c r="A5657" s="7">
        <v>41073</v>
      </c>
      <c r="B5657">
        <v>22.93</v>
      </c>
      <c r="C5657">
        <v>24.93</v>
      </c>
      <c r="D5657">
        <v>22.66</v>
      </c>
      <c r="E5657">
        <v>24.27</v>
      </c>
    </row>
    <row r="5658" spans="1:5" x14ac:dyDescent="0.25">
      <c r="A5658" s="7">
        <v>41074</v>
      </c>
      <c r="B5658">
        <v>24.19</v>
      </c>
      <c r="C5658">
        <v>24.81</v>
      </c>
      <c r="D5658">
        <v>21.55</v>
      </c>
      <c r="E5658">
        <v>21.68</v>
      </c>
    </row>
    <row r="5659" spans="1:5" x14ac:dyDescent="0.25">
      <c r="A5659" s="7">
        <v>41075</v>
      </c>
      <c r="B5659">
        <v>22.47</v>
      </c>
      <c r="C5659">
        <v>23.09</v>
      </c>
      <c r="D5659">
        <v>20.61</v>
      </c>
      <c r="E5659">
        <v>21.11</v>
      </c>
    </row>
    <row r="5660" spans="1:5" x14ac:dyDescent="0.25">
      <c r="A5660" s="7">
        <v>41078</v>
      </c>
      <c r="B5660">
        <v>21.76</v>
      </c>
      <c r="C5660">
        <v>21.98</v>
      </c>
      <c r="D5660">
        <v>18.239999999999998</v>
      </c>
      <c r="E5660">
        <v>18.32</v>
      </c>
    </row>
    <row r="5661" spans="1:5" x14ac:dyDescent="0.25">
      <c r="A5661" s="7">
        <v>41079</v>
      </c>
      <c r="B5661">
        <v>17.66</v>
      </c>
      <c r="C5661">
        <v>18.62</v>
      </c>
      <c r="D5661">
        <v>17.36</v>
      </c>
      <c r="E5661">
        <v>18.38</v>
      </c>
    </row>
    <row r="5662" spans="1:5" x14ac:dyDescent="0.25">
      <c r="A5662" s="7">
        <v>41080</v>
      </c>
      <c r="B5662">
        <v>17.96</v>
      </c>
      <c r="C5662">
        <v>20.05</v>
      </c>
      <c r="D5662">
        <v>17.09</v>
      </c>
      <c r="E5662">
        <v>17.239999999999998</v>
      </c>
    </row>
    <row r="5663" spans="1:5" x14ac:dyDescent="0.25">
      <c r="A5663" s="7">
        <v>41081</v>
      </c>
      <c r="B5663">
        <v>16.89</v>
      </c>
      <c r="C5663">
        <v>20.48</v>
      </c>
      <c r="D5663">
        <v>16.77</v>
      </c>
      <c r="E5663">
        <v>20.079999999999998</v>
      </c>
    </row>
    <row r="5664" spans="1:5" x14ac:dyDescent="0.25">
      <c r="A5664" s="7">
        <v>41082</v>
      </c>
      <c r="B5664">
        <v>18.649999999999999</v>
      </c>
      <c r="C5664">
        <v>19.37</v>
      </c>
      <c r="D5664">
        <v>17.899999999999999</v>
      </c>
      <c r="E5664">
        <v>18.11</v>
      </c>
    </row>
    <row r="5665" spans="1:5" x14ac:dyDescent="0.25">
      <c r="A5665" s="7">
        <v>41085</v>
      </c>
      <c r="B5665">
        <v>20.47</v>
      </c>
      <c r="C5665">
        <v>21.36</v>
      </c>
      <c r="D5665">
        <v>19.89</v>
      </c>
      <c r="E5665">
        <v>20.38</v>
      </c>
    </row>
    <row r="5666" spans="1:5" x14ac:dyDescent="0.25">
      <c r="A5666" s="7">
        <v>41086</v>
      </c>
      <c r="B5666">
        <v>20.010000000000002</v>
      </c>
      <c r="C5666">
        <v>20.57</v>
      </c>
      <c r="D5666">
        <v>19.420000000000002</v>
      </c>
      <c r="E5666">
        <v>19.72</v>
      </c>
    </row>
    <row r="5667" spans="1:5" x14ac:dyDescent="0.25">
      <c r="A5667" s="7">
        <v>41087</v>
      </c>
      <c r="B5667">
        <v>19.55</v>
      </c>
      <c r="C5667">
        <v>20.12</v>
      </c>
      <c r="D5667">
        <v>19.38</v>
      </c>
      <c r="E5667">
        <v>19.45</v>
      </c>
    </row>
    <row r="5668" spans="1:5" x14ac:dyDescent="0.25">
      <c r="A5668" s="7">
        <v>41088</v>
      </c>
      <c r="B5668">
        <v>20.329999999999998</v>
      </c>
      <c r="C5668">
        <v>21.19</v>
      </c>
      <c r="D5668">
        <v>19.600000000000001</v>
      </c>
      <c r="E5668">
        <v>19.71</v>
      </c>
    </row>
    <row r="5669" spans="1:5" x14ac:dyDescent="0.25">
      <c r="A5669" s="7">
        <v>41089</v>
      </c>
      <c r="B5669">
        <v>17.52</v>
      </c>
      <c r="C5669">
        <v>19.71</v>
      </c>
      <c r="D5669">
        <v>16.87</v>
      </c>
      <c r="E5669">
        <v>17.079999999999998</v>
      </c>
    </row>
    <row r="5670" spans="1:5" x14ac:dyDescent="0.25">
      <c r="A5670" s="7">
        <v>41092</v>
      </c>
      <c r="B5670">
        <v>17.62</v>
      </c>
      <c r="C5670">
        <v>18.190000000000001</v>
      </c>
      <c r="D5670">
        <v>16.66</v>
      </c>
      <c r="E5670">
        <v>16.739999999999998</v>
      </c>
    </row>
    <row r="5671" spans="1:5" x14ac:dyDescent="0.25">
      <c r="A5671" s="7">
        <v>41093</v>
      </c>
      <c r="B5671">
        <v>16.670000000000002</v>
      </c>
      <c r="C5671">
        <v>16.920000000000002</v>
      </c>
      <c r="D5671">
        <v>16.27</v>
      </c>
      <c r="E5671">
        <v>16.66</v>
      </c>
    </row>
    <row r="5672" spans="1:5" x14ac:dyDescent="0.25">
      <c r="A5672" s="7">
        <v>41095</v>
      </c>
      <c r="B5672">
        <v>17.61</v>
      </c>
      <c r="C5672">
        <v>18.22</v>
      </c>
      <c r="D5672">
        <v>17.18</v>
      </c>
      <c r="E5672">
        <v>17.5</v>
      </c>
    </row>
    <row r="5673" spans="1:5" x14ac:dyDescent="0.25">
      <c r="A5673" s="7">
        <v>41096</v>
      </c>
      <c r="B5673">
        <v>18.2</v>
      </c>
      <c r="C5673">
        <v>18.25</v>
      </c>
      <c r="D5673">
        <v>16.95</v>
      </c>
      <c r="E5673">
        <v>17.100000000000001</v>
      </c>
    </row>
    <row r="5674" spans="1:5" x14ac:dyDescent="0.25">
      <c r="A5674" s="7">
        <v>41099</v>
      </c>
      <c r="B5674">
        <v>18.170000000000002</v>
      </c>
      <c r="C5674">
        <v>18.32</v>
      </c>
      <c r="D5674">
        <v>17.73</v>
      </c>
      <c r="E5674">
        <v>17.98</v>
      </c>
    </row>
    <row r="5675" spans="1:5" x14ac:dyDescent="0.25">
      <c r="A5675" s="7">
        <v>41100</v>
      </c>
      <c r="B5675">
        <v>17.510000000000002</v>
      </c>
      <c r="C5675">
        <v>19.190000000000001</v>
      </c>
      <c r="D5675">
        <v>17.29</v>
      </c>
      <c r="E5675">
        <v>18.72</v>
      </c>
    </row>
    <row r="5676" spans="1:5" x14ac:dyDescent="0.25">
      <c r="A5676" s="7">
        <v>41101</v>
      </c>
      <c r="B5676">
        <v>17.98</v>
      </c>
      <c r="C5676">
        <v>19.170000000000002</v>
      </c>
      <c r="D5676">
        <v>17.84</v>
      </c>
      <c r="E5676">
        <v>17.95</v>
      </c>
    </row>
    <row r="5677" spans="1:5" x14ac:dyDescent="0.25">
      <c r="A5677" s="7">
        <v>41102</v>
      </c>
      <c r="B5677">
        <v>18.82</v>
      </c>
      <c r="C5677">
        <v>19.510000000000002</v>
      </c>
      <c r="D5677">
        <v>17.75</v>
      </c>
      <c r="E5677">
        <v>18.329999999999998</v>
      </c>
    </row>
    <row r="5678" spans="1:5" x14ac:dyDescent="0.25">
      <c r="A5678" s="7">
        <v>41103</v>
      </c>
      <c r="B5678">
        <v>17.78</v>
      </c>
      <c r="C5678">
        <v>17.82</v>
      </c>
      <c r="D5678">
        <v>16.36</v>
      </c>
      <c r="E5678">
        <v>16.739999999999998</v>
      </c>
    </row>
    <row r="5679" spans="1:5" x14ac:dyDescent="0.25">
      <c r="A5679" s="7">
        <v>41106</v>
      </c>
      <c r="B5679">
        <v>17.309999999999999</v>
      </c>
      <c r="C5679">
        <v>17.32</v>
      </c>
      <c r="D5679">
        <v>16.46</v>
      </c>
      <c r="E5679">
        <v>17.11</v>
      </c>
    </row>
    <row r="5680" spans="1:5" x14ac:dyDescent="0.25">
      <c r="A5680" s="7">
        <v>41107</v>
      </c>
      <c r="B5680">
        <v>16.72</v>
      </c>
      <c r="C5680">
        <v>17.46</v>
      </c>
      <c r="D5680">
        <v>16.09</v>
      </c>
      <c r="E5680">
        <v>16.48</v>
      </c>
    </row>
    <row r="5681" spans="1:5" x14ac:dyDescent="0.25">
      <c r="A5681" s="7">
        <v>41108</v>
      </c>
      <c r="B5681">
        <v>16.809999999999999</v>
      </c>
      <c r="C5681">
        <v>16.809999999999999</v>
      </c>
      <c r="D5681">
        <v>15.69</v>
      </c>
      <c r="E5681">
        <v>16.16</v>
      </c>
    </row>
    <row r="5682" spans="1:5" x14ac:dyDescent="0.25">
      <c r="A5682" s="7">
        <v>41109</v>
      </c>
      <c r="B5682">
        <v>16.059999999999999</v>
      </c>
      <c r="C5682">
        <v>16.7</v>
      </c>
      <c r="D5682">
        <v>15.45</v>
      </c>
      <c r="E5682">
        <v>15.45</v>
      </c>
    </row>
    <row r="5683" spans="1:5" x14ac:dyDescent="0.25">
      <c r="A5683" s="7">
        <v>41110</v>
      </c>
      <c r="B5683">
        <v>16.649999999999999</v>
      </c>
      <c r="C5683">
        <v>17.05</v>
      </c>
      <c r="D5683">
        <v>15.97</v>
      </c>
      <c r="E5683">
        <v>16.27</v>
      </c>
    </row>
    <row r="5684" spans="1:5" x14ac:dyDescent="0.25">
      <c r="A5684" s="7">
        <v>41113</v>
      </c>
      <c r="B5684">
        <v>20.41</v>
      </c>
      <c r="C5684">
        <v>20.49</v>
      </c>
      <c r="D5684">
        <v>18.34</v>
      </c>
      <c r="E5684">
        <v>18.62</v>
      </c>
    </row>
    <row r="5685" spans="1:5" x14ac:dyDescent="0.25">
      <c r="A5685" s="7">
        <v>41114</v>
      </c>
      <c r="B5685">
        <v>18.38</v>
      </c>
      <c r="C5685">
        <v>21</v>
      </c>
      <c r="D5685">
        <v>18.37</v>
      </c>
      <c r="E5685">
        <v>20.47</v>
      </c>
    </row>
    <row r="5686" spans="1:5" x14ac:dyDescent="0.25">
      <c r="A5686" s="7">
        <v>41115</v>
      </c>
      <c r="B5686">
        <v>19.79</v>
      </c>
      <c r="C5686">
        <v>20.67</v>
      </c>
      <c r="D5686">
        <v>18.989999999999998</v>
      </c>
      <c r="E5686">
        <v>19.34</v>
      </c>
    </row>
    <row r="5687" spans="1:5" x14ac:dyDescent="0.25">
      <c r="A5687" s="7">
        <v>41116</v>
      </c>
      <c r="B5687">
        <v>17.68</v>
      </c>
      <c r="C5687">
        <v>18.47</v>
      </c>
      <c r="D5687">
        <v>17.07</v>
      </c>
      <c r="E5687">
        <v>17.53</v>
      </c>
    </row>
    <row r="5688" spans="1:5" x14ac:dyDescent="0.25">
      <c r="A5688" s="7">
        <v>41117</v>
      </c>
      <c r="B5688">
        <v>17.11</v>
      </c>
      <c r="C5688">
        <v>17.3</v>
      </c>
      <c r="D5688">
        <v>16.52</v>
      </c>
      <c r="E5688">
        <v>16.7</v>
      </c>
    </row>
    <row r="5689" spans="1:5" x14ac:dyDescent="0.25">
      <c r="A5689" s="7">
        <v>41120</v>
      </c>
      <c r="B5689">
        <v>17.55</v>
      </c>
      <c r="C5689">
        <v>18.079999999999998</v>
      </c>
      <c r="D5689">
        <v>17.23</v>
      </c>
      <c r="E5689">
        <v>18.03</v>
      </c>
    </row>
    <row r="5690" spans="1:5" x14ac:dyDescent="0.25">
      <c r="A5690" s="7">
        <v>41121</v>
      </c>
      <c r="B5690">
        <v>18.399999999999999</v>
      </c>
      <c r="C5690">
        <v>19.09</v>
      </c>
      <c r="D5690">
        <v>18.260000000000002</v>
      </c>
      <c r="E5690">
        <v>18.93</v>
      </c>
    </row>
    <row r="5691" spans="1:5" x14ac:dyDescent="0.25">
      <c r="A5691" s="7">
        <v>41122</v>
      </c>
      <c r="B5691">
        <v>18.8</v>
      </c>
      <c r="C5691">
        <v>19.18</v>
      </c>
      <c r="D5691">
        <v>18.2</v>
      </c>
      <c r="E5691">
        <v>18.96</v>
      </c>
    </row>
    <row r="5692" spans="1:5" x14ac:dyDescent="0.25">
      <c r="A5692" s="7">
        <v>41123</v>
      </c>
      <c r="B5692">
        <v>19.05</v>
      </c>
      <c r="C5692">
        <v>19.25</v>
      </c>
      <c r="D5692">
        <v>17.559999999999999</v>
      </c>
      <c r="E5692">
        <v>17.57</v>
      </c>
    </row>
    <row r="5693" spans="1:5" x14ac:dyDescent="0.25">
      <c r="A5693" s="7">
        <v>41124</v>
      </c>
      <c r="B5693">
        <v>16.05</v>
      </c>
      <c r="C5693">
        <v>16.45</v>
      </c>
      <c r="D5693">
        <v>15.64</v>
      </c>
      <c r="E5693">
        <v>15.64</v>
      </c>
    </row>
    <row r="5694" spans="1:5" x14ac:dyDescent="0.25">
      <c r="A5694" s="7">
        <v>41127</v>
      </c>
      <c r="B5694">
        <v>15.85</v>
      </c>
      <c r="C5694">
        <v>16.27</v>
      </c>
      <c r="D5694">
        <v>15.82</v>
      </c>
      <c r="E5694">
        <v>15.95</v>
      </c>
    </row>
    <row r="5695" spans="1:5" x14ac:dyDescent="0.25">
      <c r="A5695" s="7">
        <v>41128</v>
      </c>
      <c r="B5695">
        <v>15.55</v>
      </c>
      <c r="C5695">
        <v>16.03</v>
      </c>
      <c r="D5695">
        <v>15.48</v>
      </c>
      <c r="E5695">
        <v>15.99</v>
      </c>
    </row>
    <row r="5696" spans="1:5" x14ac:dyDescent="0.25">
      <c r="A5696" s="7">
        <v>41129</v>
      </c>
      <c r="B5696">
        <v>16.46</v>
      </c>
      <c r="C5696">
        <v>16.47</v>
      </c>
      <c r="D5696">
        <v>15.27</v>
      </c>
      <c r="E5696">
        <v>15.32</v>
      </c>
    </row>
    <row r="5697" spans="1:5" x14ac:dyDescent="0.25">
      <c r="A5697" s="7">
        <v>41130</v>
      </c>
      <c r="B5697">
        <v>15.39</v>
      </c>
      <c r="C5697">
        <v>15.67</v>
      </c>
      <c r="D5697">
        <v>15.28</v>
      </c>
      <c r="E5697">
        <v>15.28</v>
      </c>
    </row>
    <row r="5698" spans="1:5" x14ac:dyDescent="0.25">
      <c r="A5698" s="7">
        <v>41131</v>
      </c>
      <c r="B5698">
        <v>15.34</v>
      </c>
      <c r="C5698">
        <v>15.5</v>
      </c>
      <c r="D5698">
        <v>14.73</v>
      </c>
      <c r="E5698">
        <v>14.74</v>
      </c>
    </row>
    <row r="5699" spans="1:5" x14ac:dyDescent="0.25">
      <c r="A5699" s="7">
        <v>41134</v>
      </c>
      <c r="B5699">
        <v>14.09</v>
      </c>
      <c r="C5699">
        <v>14.67</v>
      </c>
      <c r="D5699">
        <v>13.67</v>
      </c>
      <c r="E5699">
        <v>13.7</v>
      </c>
    </row>
    <row r="5700" spans="1:5" x14ac:dyDescent="0.25">
      <c r="A5700" s="7">
        <v>41135</v>
      </c>
      <c r="B5700">
        <v>13.91</v>
      </c>
      <c r="C5700">
        <v>15.06</v>
      </c>
      <c r="D5700">
        <v>13.91</v>
      </c>
      <c r="E5700">
        <v>14.85</v>
      </c>
    </row>
    <row r="5701" spans="1:5" x14ac:dyDescent="0.25">
      <c r="A5701" s="7">
        <v>41136</v>
      </c>
      <c r="B5701">
        <v>14.82</v>
      </c>
      <c r="C5701">
        <v>14.98</v>
      </c>
      <c r="D5701">
        <v>14.36</v>
      </c>
      <c r="E5701">
        <v>14.63</v>
      </c>
    </row>
    <row r="5702" spans="1:5" x14ac:dyDescent="0.25">
      <c r="A5702" s="7">
        <v>41137</v>
      </c>
      <c r="B5702">
        <v>14.88</v>
      </c>
      <c r="C5702">
        <v>15.15</v>
      </c>
      <c r="D5702">
        <v>14.28</v>
      </c>
      <c r="E5702">
        <v>14.29</v>
      </c>
    </row>
    <row r="5703" spans="1:5" x14ac:dyDescent="0.25">
      <c r="A5703" s="7">
        <v>41138</v>
      </c>
      <c r="B5703">
        <v>14.23</v>
      </c>
      <c r="C5703">
        <v>14.3</v>
      </c>
      <c r="D5703">
        <v>13.3</v>
      </c>
      <c r="E5703">
        <v>13.45</v>
      </c>
    </row>
    <row r="5704" spans="1:5" x14ac:dyDescent="0.25">
      <c r="A5704" s="7">
        <v>41141</v>
      </c>
      <c r="B5704">
        <v>14.11</v>
      </c>
      <c r="C5704">
        <v>14.78</v>
      </c>
      <c r="D5704">
        <v>13.99</v>
      </c>
      <c r="E5704">
        <v>14.02</v>
      </c>
    </row>
    <row r="5705" spans="1:5" x14ac:dyDescent="0.25">
      <c r="A5705" s="7">
        <v>41142</v>
      </c>
      <c r="B5705">
        <v>14.1</v>
      </c>
      <c r="C5705">
        <v>15.44</v>
      </c>
      <c r="D5705">
        <v>14.04</v>
      </c>
      <c r="E5705">
        <v>15.02</v>
      </c>
    </row>
    <row r="5706" spans="1:5" x14ac:dyDescent="0.25">
      <c r="A5706" s="7">
        <v>41143</v>
      </c>
      <c r="B5706">
        <v>15.32</v>
      </c>
      <c r="C5706">
        <v>15.52</v>
      </c>
      <c r="D5706">
        <v>14.75</v>
      </c>
      <c r="E5706">
        <v>15.11</v>
      </c>
    </row>
    <row r="5707" spans="1:5" x14ac:dyDescent="0.25">
      <c r="A5707" s="7">
        <v>41144</v>
      </c>
      <c r="B5707">
        <v>15</v>
      </c>
      <c r="C5707">
        <v>16.45</v>
      </c>
      <c r="D5707">
        <v>15</v>
      </c>
      <c r="E5707">
        <v>15.96</v>
      </c>
    </row>
    <row r="5708" spans="1:5" x14ac:dyDescent="0.25">
      <c r="A5708" s="7">
        <v>41145</v>
      </c>
      <c r="B5708">
        <v>15.99</v>
      </c>
      <c r="C5708">
        <v>16</v>
      </c>
      <c r="D5708">
        <v>15.18</v>
      </c>
      <c r="E5708">
        <v>15.18</v>
      </c>
    </row>
    <row r="5709" spans="1:5" x14ac:dyDescent="0.25">
      <c r="A5709" s="7">
        <v>41148</v>
      </c>
      <c r="B5709">
        <v>16.149999999999999</v>
      </c>
      <c r="C5709">
        <v>16.38</v>
      </c>
      <c r="D5709">
        <v>15.75</v>
      </c>
      <c r="E5709">
        <v>16.350000000000001</v>
      </c>
    </row>
    <row r="5710" spans="1:5" x14ac:dyDescent="0.25">
      <c r="A5710" s="7">
        <v>41149</v>
      </c>
      <c r="B5710">
        <v>16.32</v>
      </c>
      <c r="C5710">
        <v>16.920000000000002</v>
      </c>
      <c r="D5710">
        <v>16.010000000000002</v>
      </c>
      <c r="E5710">
        <v>16.489999999999998</v>
      </c>
    </row>
    <row r="5711" spans="1:5" x14ac:dyDescent="0.25">
      <c r="A5711" s="7">
        <v>41150</v>
      </c>
      <c r="B5711">
        <v>16.61</v>
      </c>
      <c r="C5711">
        <v>17.059999999999999</v>
      </c>
      <c r="D5711">
        <v>16.510000000000002</v>
      </c>
      <c r="E5711">
        <v>17.059999999999999</v>
      </c>
    </row>
    <row r="5712" spans="1:5" x14ac:dyDescent="0.25">
      <c r="A5712" s="7">
        <v>41151</v>
      </c>
      <c r="B5712">
        <v>17.48</v>
      </c>
      <c r="C5712">
        <v>18.05</v>
      </c>
      <c r="D5712">
        <v>17.440000000000001</v>
      </c>
      <c r="E5712">
        <v>17.829999999999998</v>
      </c>
    </row>
    <row r="5713" spans="1:5" x14ac:dyDescent="0.25">
      <c r="A5713" s="7">
        <v>41152</v>
      </c>
      <c r="B5713">
        <v>17.25</v>
      </c>
      <c r="C5713">
        <v>18.04</v>
      </c>
      <c r="D5713">
        <v>16.920000000000002</v>
      </c>
      <c r="E5713">
        <v>17.47</v>
      </c>
    </row>
    <row r="5714" spans="1:5" x14ac:dyDescent="0.25">
      <c r="A5714" s="7">
        <v>41156</v>
      </c>
      <c r="B5714">
        <v>18.649999999999999</v>
      </c>
      <c r="C5714">
        <v>18.96</v>
      </c>
      <c r="D5714">
        <v>17.850000000000001</v>
      </c>
      <c r="E5714">
        <v>17.98</v>
      </c>
    </row>
    <row r="5715" spans="1:5" x14ac:dyDescent="0.25">
      <c r="A5715" s="7">
        <v>41157</v>
      </c>
      <c r="B5715">
        <v>17.38</v>
      </c>
      <c r="C5715">
        <v>17.84</v>
      </c>
      <c r="D5715">
        <v>16.989999999999998</v>
      </c>
      <c r="E5715">
        <v>17.739999999999998</v>
      </c>
    </row>
    <row r="5716" spans="1:5" x14ac:dyDescent="0.25">
      <c r="A5716" s="7">
        <v>41158</v>
      </c>
      <c r="B5716">
        <v>17.3</v>
      </c>
      <c r="C5716">
        <v>17.3</v>
      </c>
      <c r="D5716">
        <v>15.6</v>
      </c>
      <c r="E5716">
        <v>15.6</v>
      </c>
    </row>
    <row r="5717" spans="1:5" x14ac:dyDescent="0.25">
      <c r="A5717" s="7">
        <v>41159</v>
      </c>
      <c r="B5717">
        <v>15.6</v>
      </c>
      <c r="C5717">
        <v>15.6</v>
      </c>
      <c r="D5717">
        <v>14.33</v>
      </c>
      <c r="E5717">
        <v>14.38</v>
      </c>
    </row>
    <row r="5718" spans="1:5" x14ac:dyDescent="0.25">
      <c r="A5718" s="7">
        <v>41162</v>
      </c>
      <c r="B5718">
        <v>14.27</v>
      </c>
      <c r="C5718">
        <v>16.28</v>
      </c>
      <c r="D5718">
        <v>13.97</v>
      </c>
      <c r="E5718">
        <v>16.28</v>
      </c>
    </row>
    <row r="5719" spans="1:5" x14ac:dyDescent="0.25">
      <c r="A5719" s="7">
        <v>41163</v>
      </c>
      <c r="B5719">
        <v>16.11</v>
      </c>
      <c r="C5719">
        <v>16.41</v>
      </c>
      <c r="D5719">
        <v>15.78</v>
      </c>
      <c r="E5719">
        <v>16.41</v>
      </c>
    </row>
    <row r="5720" spans="1:5" x14ac:dyDescent="0.25">
      <c r="A5720" s="7">
        <v>41164</v>
      </c>
      <c r="B5720">
        <v>15.59</v>
      </c>
      <c r="C5720">
        <v>16.309999999999999</v>
      </c>
      <c r="D5720">
        <v>15.43</v>
      </c>
      <c r="E5720">
        <v>15.8</v>
      </c>
    </row>
    <row r="5721" spans="1:5" x14ac:dyDescent="0.25">
      <c r="A5721" s="7">
        <v>41165</v>
      </c>
      <c r="B5721">
        <v>15.6</v>
      </c>
      <c r="C5721">
        <v>16.54</v>
      </c>
      <c r="D5721">
        <v>13.91</v>
      </c>
      <c r="E5721">
        <v>14.05</v>
      </c>
    </row>
    <row r="5722" spans="1:5" x14ac:dyDescent="0.25">
      <c r="A5722" s="7">
        <v>41166</v>
      </c>
      <c r="B5722">
        <v>13.82</v>
      </c>
      <c r="C5722">
        <v>14.71</v>
      </c>
      <c r="D5722">
        <v>13.51</v>
      </c>
      <c r="E5722">
        <v>14.51</v>
      </c>
    </row>
    <row r="5723" spans="1:5" x14ac:dyDescent="0.25">
      <c r="A5723" s="7">
        <v>41169</v>
      </c>
      <c r="B5723">
        <v>14.67</v>
      </c>
      <c r="C5723">
        <v>14.92</v>
      </c>
      <c r="D5723">
        <v>14.54</v>
      </c>
      <c r="E5723">
        <v>14.59</v>
      </c>
    </row>
    <row r="5724" spans="1:5" x14ac:dyDescent="0.25">
      <c r="A5724" s="7">
        <v>41170</v>
      </c>
      <c r="B5724">
        <v>14.51</v>
      </c>
      <c r="C5724">
        <v>14.88</v>
      </c>
      <c r="D5724">
        <v>14.17</v>
      </c>
      <c r="E5724">
        <v>14.18</v>
      </c>
    </row>
    <row r="5725" spans="1:5" x14ac:dyDescent="0.25">
      <c r="A5725" s="7">
        <v>41171</v>
      </c>
      <c r="B5725">
        <v>13.95</v>
      </c>
      <c r="C5725">
        <v>14.08</v>
      </c>
      <c r="D5725">
        <v>13.61</v>
      </c>
      <c r="E5725">
        <v>13.88</v>
      </c>
    </row>
    <row r="5726" spans="1:5" x14ac:dyDescent="0.25">
      <c r="A5726" s="7">
        <v>41172</v>
      </c>
      <c r="B5726">
        <v>14.63</v>
      </c>
      <c r="C5726">
        <v>14.67</v>
      </c>
      <c r="D5726">
        <v>14.07</v>
      </c>
      <c r="E5726">
        <v>14.07</v>
      </c>
    </row>
    <row r="5727" spans="1:5" x14ac:dyDescent="0.25">
      <c r="A5727" s="7">
        <v>41173</v>
      </c>
      <c r="B5727">
        <v>13.94</v>
      </c>
      <c r="C5727">
        <v>14.18</v>
      </c>
      <c r="D5727">
        <v>13.69</v>
      </c>
      <c r="E5727">
        <v>13.98</v>
      </c>
    </row>
    <row r="5728" spans="1:5" x14ac:dyDescent="0.25">
      <c r="A5728" s="7">
        <v>41176</v>
      </c>
      <c r="B5728">
        <v>15.06</v>
      </c>
      <c r="C5728">
        <v>15.06</v>
      </c>
      <c r="D5728">
        <v>13.87</v>
      </c>
      <c r="E5728">
        <v>14.15</v>
      </c>
    </row>
    <row r="5729" spans="1:5" x14ac:dyDescent="0.25">
      <c r="A5729" s="7">
        <v>41177</v>
      </c>
      <c r="B5729">
        <v>14.19</v>
      </c>
      <c r="C5729">
        <v>15.72</v>
      </c>
      <c r="D5729">
        <v>14.03</v>
      </c>
      <c r="E5729">
        <v>15.43</v>
      </c>
    </row>
    <row r="5730" spans="1:5" x14ac:dyDescent="0.25">
      <c r="A5730" s="7">
        <v>41178</v>
      </c>
      <c r="B5730">
        <v>15.83</v>
      </c>
      <c r="C5730">
        <v>17.079999999999998</v>
      </c>
      <c r="D5730">
        <v>15.83</v>
      </c>
      <c r="E5730">
        <v>16.809999999999999</v>
      </c>
    </row>
    <row r="5731" spans="1:5" x14ac:dyDescent="0.25">
      <c r="A5731" s="7">
        <v>41179</v>
      </c>
      <c r="B5731">
        <v>16.38</v>
      </c>
      <c r="C5731">
        <v>16.5</v>
      </c>
      <c r="D5731">
        <v>14.83</v>
      </c>
      <c r="E5731">
        <v>14.84</v>
      </c>
    </row>
    <row r="5732" spans="1:5" x14ac:dyDescent="0.25">
      <c r="A5732" s="7">
        <v>41180</v>
      </c>
      <c r="B5732">
        <v>15.23</v>
      </c>
      <c r="C5732">
        <v>15.77</v>
      </c>
      <c r="D5732">
        <v>14.95</v>
      </c>
      <c r="E5732">
        <v>15.73</v>
      </c>
    </row>
    <row r="5733" spans="1:5" x14ac:dyDescent="0.25">
      <c r="A5733" s="7">
        <v>41183</v>
      </c>
      <c r="B5733">
        <v>16.03</v>
      </c>
      <c r="C5733">
        <v>16.53</v>
      </c>
      <c r="D5733">
        <v>15.13</v>
      </c>
      <c r="E5733">
        <v>16.32</v>
      </c>
    </row>
    <row r="5734" spans="1:5" x14ac:dyDescent="0.25">
      <c r="A5734" s="7">
        <v>41184</v>
      </c>
      <c r="B5734">
        <v>15.85</v>
      </c>
      <c r="C5734">
        <v>16.5</v>
      </c>
      <c r="D5734">
        <v>15.7</v>
      </c>
      <c r="E5734">
        <v>15.71</v>
      </c>
    </row>
    <row r="5735" spans="1:5" x14ac:dyDescent="0.25">
      <c r="A5735" s="7">
        <v>41185</v>
      </c>
      <c r="B5735">
        <v>15.63</v>
      </c>
      <c r="C5735">
        <v>16.02</v>
      </c>
      <c r="D5735">
        <v>15.13</v>
      </c>
      <c r="E5735">
        <v>15.43</v>
      </c>
    </row>
    <row r="5736" spans="1:5" x14ac:dyDescent="0.25">
      <c r="A5736" s="7">
        <v>41186</v>
      </c>
      <c r="B5736">
        <v>15.23</v>
      </c>
      <c r="C5736">
        <v>15.33</v>
      </c>
      <c r="D5736">
        <v>14.53</v>
      </c>
      <c r="E5736">
        <v>14.55</v>
      </c>
    </row>
    <row r="5737" spans="1:5" x14ac:dyDescent="0.25">
      <c r="A5737" s="7">
        <v>41187</v>
      </c>
      <c r="B5737">
        <v>13.68</v>
      </c>
      <c r="C5737">
        <v>14.78</v>
      </c>
      <c r="D5737">
        <v>13.67</v>
      </c>
      <c r="E5737">
        <v>14.33</v>
      </c>
    </row>
    <row r="5738" spans="1:5" x14ac:dyDescent="0.25">
      <c r="A5738" s="7">
        <v>41190</v>
      </c>
      <c r="B5738">
        <v>15.19</v>
      </c>
      <c r="C5738">
        <v>15.46</v>
      </c>
      <c r="D5738">
        <v>15.04</v>
      </c>
      <c r="E5738">
        <v>15.11</v>
      </c>
    </row>
    <row r="5739" spans="1:5" x14ac:dyDescent="0.25">
      <c r="A5739" s="7">
        <v>41191</v>
      </c>
      <c r="B5739">
        <v>15.28</v>
      </c>
      <c r="C5739">
        <v>16.399999999999999</v>
      </c>
      <c r="D5739">
        <v>15.18</v>
      </c>
      <c r="E5739">
        <v>16.37</v>
      </c>
    </row>
    <row r="5740" spans="1:5" x14ac:dyDescent="0.25">
      <c r="A5740" s="7">
        <v>41192</v>
      </c>
      <c r="B5740">
        <v>16.52</v>
      </c>
      <c r="C5740">
        <v>16.79</v>
      </c>
      <c r="D5740">
        <v>16.13</v>
      </c>
      <c r="E5740">
        <v>16.29</v>
      </c>
    </row>
    <row r="5741" spans="1:5" x14ac:dyDescent="0.25">
      <c r="A5741" s="7">
        <v>41193</v>
      </c>
      <c r="B5741">
        <v>15.33</v>
      </c>
      <c r="C5741">
        <v>15.8</v>
      </c>
      <c r="D5741">
        <v>15.31</v>
      </c>
      <c r="E5741">
        <v>15.59</v>
      </c>
    </row>
    <row r="5742" spans="1:5" x14ac:dyDescent="0.25">
      <c r="A5742" s="7">
        <v>41194</v>
      </c>
      <c r="B5742">
        <v>15.41</v>
      </c>
      <c r="C5742">
        <v>16.18</v>
      </c>
      <c r="D5742">
        <v>14.96</v>
      </c>
      <c r="E5742">
        <v>16.14</v>
      </c>
    </row>
    <row r="5743" spans="1:5" x14ac:dyDescent="0.25">
      <c r="A5743" s="7">
        <v>41197</v>
      </c>
      <c r="B5743">
        <v>16.05</v>
      </c>
      <c r="C5743">
        <v>16.21</v>
      </c>
      <c r="D5743">
        <v>15.23</v>
      </c>
      <c r="E5743">
        <v>15.27</v>
      </c>
    </row>
    <row r="5744" spans="1:5" x14ac:dyDescent="0.25">
      <c r="A5744" s="7">
        <v>41198</v>
      </c>
      <c r="B5744">
        <v>14.84</v>
      </c>
      <c r="C5744">
        <v>15.23</v>
      </c>
      <c r="D5744">
        <v>14.5</v>
      </c>
      <c r="E5744">
        <v>15.22</v>
      </c>
    </row>
    <row r="5745" spans="1:5" x14ac:dyDescent="0.25">
      <c r="A5745" s="7">
        <v>41199</v>
      </c>
      <c r="B5745">
        <v>15.43</v>
      </c>
      <c r="C5745">
        <v>15.63</v>
      </c>
      <c r="D5745">
        <v>14.9</v>
      </c>
      <c r="E5745">
        <v>15.07</v>
      </c>
    </row>
    <row r="5746" spans="1:5" x14ac:dyDescent="0.25">
      <c r="A5746" s="7">
        <v>41200</v>
      </c>
      <c r="B5746">
        <v>15.25</v>
      </c>
      <c r="C5746">
        <v>15.5</v>
      </c>
      <c r="D5746">
        <v>14.68</v>
      </c>
      <c r="E5746">
        <v>15.03</v>
      </c>
    </row>
    <row r="5747" spans="1:5" x14ac:dyDescent="0.25">
      <c r="A5747" s="7">
        <v>41201</v>
      </c>
      <c r="B5747">
        <v>14.91</v>
      </c>
      <c r="C5747">
        <v>17.600000000000001</v>
      </c>
      <c r="D5747">
        <v>14.9</v>
      </c>
      <c r="E5747">
        <v>17.059999999999999</v>
      </c>
    </row>
    <row r="5748" spans="1:5" x14ac:dyDescent="0.25">
      <c r="A5748" s="7">
        <v>41204</v>
      </c>
      <c r="B5748">
        <v>17.440000000000001</v>
      </c>
      <c r="C5748">
        <v>17.98</v>
      </c>
      <c r="D5748">
        <v>16.62</v>
      </c>
      <c r="E5748">
        <v>16.62</v>
      </c>
    </row>
    <row r="5749" spans="1:5" x14ac:dyDescent="0.25">
      <c r="A5749" s="7">
        <v>41205</v>
      </c>
      <c r="B5749">
        <v>18.23</v>
      </c>
      <c r="C5749">
        <v>19.649999999999999</v>
      </c>
      <c r="D5749">
        <v>18.170000000000002</v>
      </c>
      <c r="E5749">
        <v>18.829999999999998</v>
      </c>
    </row>
    <row r="5750" spans="1:5" x14ac:dyDescent="0.25">
      <c r="A5750" s="7">
        <v>41206</v>
      </c>
      <c r="B5750">
        <v>18.22</v>
      </c>
      <c r="C5750">
        <v>18.670000000000002</v>
      </c>
      <c r="D5750">
        <v>17.93</v>
      </c>
      <c r="E5750">
        <v>18.329999999999998</v>
      </c>
    </row>
    <row r="5751" spans="1:5" x14ac:dyDescent="0.25">
      <c r="A5751" s="7">
        <v>41207</v>
      </c>
      <c r="B5751">
        <v>17.559999999999999</v>
      </c>
      <c r="C5751">
        <v>18.64</v>
      </c>
      <c r="D5751">
        <v>17.3</v>
      </c>
      <c r="E5751">
        <v>18.12</v>
      </c>
    </row>
    <row r="5752" spans="1:5" x14ac:dyDescent="0.25">
      <c r="A5752" s="7">
        <v>41208</v>
      </c>
      <c r="B5752">
        <v>18.03</v>
      </c>
      <c r="C5752">
        <v>18.64</v>
      </c>
      <c r="D5752">
        <v>17.52</v>
      </c>
      <c r="E5752">
        <v>17.809999999999999</v>
      </c>
    </row>
    <row r="5753" spans="1:5" x14ac:dyDescent="0.25">
      <c r="A5753" s="7">
        <v>41213</v>
      </c>
      <c r="B5753">
        <v>17.68</v>
      </c>
      <c r="C5753">
        <v>18.84</v>
      </c>
      <c r="D5753">
        <v>17.559999999999999</v>
      </c>
      <c r="E5753">
        <v>18.600000000000001</v>
      </c>
    </row>
    <row r="5754" spans="1:5" x14ac:dyDescent="0.25">
      <c r="A5754" s="7">
        <v>41214</v>
      </c>
      <c r="B5754">
        <v>17.77</v>
      </c>
      <c r="C5754">
        <v>17.79</v>
      </c>
      <c r="D5754">
        <v>16.45</v>
      </c>
      <c r="E5754">
        <v>16.690000000000001</v>
      </c>
    </row>
    <row r="5755" spans="1:5" x14ac:dyDescent="0.25">
      <c r="A5755" s="7">
        <v>41215</v>
      </c>
      <c r="B5755">
        <v>16.059999999999999</v>
      </c>
      <c r="C5755">
        <v>17.600000000000001</v>
      </c>
      <c r="D5755">
        <v>16.05</v>
      </c>
      <c r="E5755">
        <v>17.59</v>
      </c>
    </row>
    <row r="5756" spans="1:5" x14ac:dyDescent="0.25">
      <c r="A5756" s="7">
        <v>41218</v>
      </c>
      <c r="B5756">
        <v>18.329999999999998</v>
      </c>
      <c r="C5756">
        <v>18.7</v>
      </c>
      <c r="D5756">
        <v>18.13</v>
      </c>
      <c r="E5756">
        <v>18.420000000000002</v>
      </c>
    </row>
    <row r="5757" spans="1:5" x14ac:dyDescent="0.25">
      <c r="A5757" s="7">
        <v>41219</v>
      </c>
      <c r="B5757">
        <v>18.16</v>
      </c>
      <c r="C5757">
        <v>18.170000000000002</v>
      </c>
      <c r="D5757">
        <v>17.190000000000001</v>
      </c>
      <c r="E5757">
        <v>17.579999999999998</v>
      </c>
    </row>
    <row r="5758" spans="1:5" x14ac:dyDescent="0.25">
      <c r="A5758" s="7">
        <v>41220</v>
      </c>
      <c r="B5758">
        <v>17.72</v>
      </c>
      <c r="C5758">
        <v>19.399999999999999</v>
      </c>
      <c r="D5758">
        <v>17.62</v>
      </c>
      <c r="E5758">
        <v>19.079999999999998</v>
      </c>
    </row>
    <row r="5759" spans="1:5" x14ac:dyDescent="0.25">
      <c r="A5759" s="7">
        <v>41221</v>
      </c>
      <c r="B5759">
        <v>18.690000000000001</v>
      </c>
      <c r="C5759">
        <v>18.690000000000001</v>
      </c>
      <c r="D5759">
        <v>17.96</v>
      </c>
      <c r="E5759">
        <v>18.489999999999998</v>
      </c>
    </row>
    <row r="5760" spans="1:5" x14ac:dyDescent="0.25">
      <c r="A5760" s="7">
        <v>41222</v>
      </c>
      <c r="B5760">
        <v>18.8</v>
      </c>
      <c r="C5760">
        <v>18.809999999999999</v>
      </c>
      <c r="D5760">
        <v>17.670000000000002</v>
      </c>
      <c r="E5760">
        <v>18.61</v>
      </c>
    </row>
    <row r="5761" spans="1:5" x14ac:dyDescent="0.25">
      <c r="A5761" s="7">
        <v>41225</v>
      </c>
      <c r="B5761">
        <v>18.149999999999999</v>
      </c>
      <c r="C5761">
        <v>18.149999999999999</v>
      </c>
      <c r="D5761">
        <v>16.45</v>
      </c>
      <c r="E5761">
        <v>16.68</v>
      </c>
    </row>
    <row r="5762" spans="1:5" x14ac:dyDescent="0.25">
      <c r="A5762" s="7">
        <v>41226</v>
      </c>
      <c r="B5762">
        <v>17.36</v>
      </c>
      <c r="C5762">
        <v>17.38</v>
      </c>
      <c r="D5762">
        <v>16.12</v>
      </c>
      <c r="E5762">
        <v>16.649999999999999</v>
      </c>
    </row>
    <row r="5763" spans="1:5" x14ac:dyDescent="0.25">
      <c r="A5763" s="7">
        <v>41227</v>
      </c>
      <c r="B5763">
        <v>16.32</v>
      </c>
      <c r="C5763">
        <v>18.05</v>
      </c>
      <c r="D5763">
        <v>15.93</v>
      </c>
      <c r="E5763">
        <v>17.920000000000002</v>
      </c>
    </row>
    <row r="5764" spans="1:5" x14ac:dyDescent="0.25">
      <c r="A5764" s="7">
        <v>41228</v>
      </c>
      <c r="B5764">
        <v>17.739999999999998</v>
      </c>
      <c r="C5764">
        <v>18.64</v>
      </c>
      <c r="D5764">
        <v>17.62</v>
      </c>
      <c r="E5764">
        <v>17.989999999999998</v>
      </c>
    </row>
    <row r="5765" spans="1:5" x14ac:dyDescent="0.25">
      <c r="A5765" s="7">
        <v>41229</v>
      </c>
      <c r="B5765">
        <v>17.649999999999999</v>
      </c>
      <c r="C5765">
        <v>18.5</v>
      </c>
      <c r="D5765">
        <v>16.41</v>
      </c>
      <c r="E5765">
        <v>16.41</v>
      </c>
    </row>
    <row r="5766" spans="1:5" x14ac:dyDescent="0.25">
      <c r="A5766" s="7">
        <v>41232</v>
      </c>
      <c r="B5766">
        <v>15.88</v>
      </c>
      <c r="C5766">
        <v>15.98</v>
      </c>
      <c r="D5766">
        <v>15.1</v>
      </c>
      <c r="E5766">
        <v>15.24</v>
      </c>
    </row>
    <row r="5767" spans="1:5" x14ac:dyDescent="0.25">
      <c r="A5767" s="7">
        <v>41233</v>
      </c>
      <c r="B5767">
        <v>15.11</v>
      </c>
      <c r="C5767">
        <v>15.65</v>
      </c>
      <c r="D5767">
        <v>15.06</v>
      </c>
      <c r="E5767">
        <v>15.08</v>
      </c>
    </row>
    <row r="5768" spans="1:5" x14ac:dyDescent="0.25">
      <c r="A5768" s="7">
        <v>41234</v>
      </c>
      <c r="B5768">
        <v>14.96</v>
      </c>
      <c r="C5768">
        <v>15.43</v>
      </c>
      <c r="D5768">
        <v>14.77</v>
      </c>
      <c r="E5768">
        <v>15.31</v>
      </c>
    </row>
    <row r="5769" spans="1:5" x14ac:dyDescent="0.25">
      <c r="A5769" s="7">
        <v>41236</v>
      </c>
      <c r="B5769">
        <v>15</v>
      </c>
      <c r="C5769">
        <v>15.26</v>
      </c>
      <c r="D5769">
        <v>15</v>
      </c>
      <c r="E5769">
        <v>15.14</v>
      </c>
    </row>
    <row r="5770" spans="1:5" x14ac:dyDescent="0.25">
      <c r="A5770" s="7">
        <v>41239</v>
      </c>
      <c r="B5770">
        <v>15.63</v>
      </c>
      <c r="C5770">
        <v>15.84</v>
      </c>
      <c r="D5770">
        <v>15.47</v>
      </c>
      <c r="E5770">
        <v>15.5</v>
      </c>
    </row>
    <row r="5771" spans="1:5" x14ac:dyDescent="0.25">
      <c r="A5771" s="7">
        <v>41240</v>
      </c>
      <c r="B5771">
        <v>15.3</v>
      </c>
      <c r="C5771">
        <v>15.93</v>
      </c>
      <c r="D5771">
        <v>15.01</v>
      </c>
      <c r="E5771">
        <v>15.92</v>
      </c>
    </row>
    <row r="5772" spans="1:5" x14ac:dyDescent="0.25">
      <c r="A5772" s="7">
        <v>41241</v>
      </c>
      <c r="B5772">
        <v>16.43</v>
      </c>
      <c r="C5772">
        <v>16.98</v>
      </c>
      <c r="D5772">
        <v>15.47</v>
      </c>
      <c r="E5772">
        <v>15.51</v>
      </c>
    </row>
    <row r="5773" spans="1:5" x14ac:dyDescent="0.25">
      <c r="A5773" s="7">
        <v>41242</v>
      </c>
      <c r="B5773">
        <v>15.21</v>
      </c>
      <c r="C5773">
        <v>15.51</v>
      </c>
      <c r="D5773">
        <v>15.02</v>
      </c>
      <c r="E5773">
        <v>15.06</v>
      </c>
    </row>
    <row r="5774" spans="1:5" x14ac:dyDescent="0.25">
      <c r="A5774" s="7">
        <v>41243</v>
      </c>
      <c r="B5774">
        <v>15.26</v>
      </c>
      <c r="C5774">
        <v>16.170000000000002</v>
      </c>
      <c r="D5774">
        <v>14.89</v>
      </c>
      <c r="E5774">
        <v>15.87</v>
      </c>
    </row>
    <row r="5775" spans="1:5" x14ac:dyDescent="0.25">
      <c r="A5775" s="7">
        <v>41246</v>
      </c>
      <c r="B5775">
        <v>15.81</v>
      </c>
      <c r="C5775">
        <v>16.690000000000001</v>
      </c>
      <c r="D5775">
        <v>15.76</v>
      </c>
      <c r="E5775">
        <v>16.64</v>
      </c>
    </row>
    <row r="5776" spans="1:5" x14ac:dyDescent="0.25">
      <c r="A5776" s="7">
        <v>41247</v>
      </c>
      <c r="B5776">
        <v>16.66</v>
      </c>
      <c r="C5776">
        <v>17.37</v>
      </c>
      <c r="D5776">
        <v>16.38</v>
      </c>
      <c r="E5776">
        <v>17.12</v>
      </c>
    </row>
    <row r="5777" spans="1:5" x14ac:dyDescent="0.25">
      <c r="A5777" s="7">
        <v>41248</v>
      </c>
      <c r="B5777">
        <v>16.95</v>
      </c>
      <c r="C5777">
        <v>17.53</v>
      </c>
      <c r="D5777">
        <v>16.27</v>
      </c>
      <c r="E5777">
        <v>16.46</v>
      </c>
    </row>
    <row r="5778" spans="1:5" x14ac:dyDescent="0.25">
      <c r="A5778" s="7">
        <v>41249</v>
      </c>
      <c r="B5778">
        <v>16.59</v>
      </c>
      <c r="C5778">
        <v>16.850000000000001</v>
      </c>
      <c r="D5778">
        <v>16.309999999999999</v>
      </c>
      <c r="E5778">
        <v>16.579999999999998</v>
      </c>
    </row>
    <row r="5779" spans="1:5" x14ac:dyDescent="0.25">
      <c r="A5779" s="7">
        <v>41250</v>
      </c>
      <c r="B5779">
        <v>16.12</v>
      </c>
      <c r="C5779">
        <v>16.649999999999999</v>
      </c>
      <c r="D5779">
        <v>15.73</v>
      </c>
      <c r="E5779">
        <v>15.9</v>
      </c>
    </row>
    <row r="5780" spans="1:5" x14ac:dyDescent="0.25">
      <c r="A5780" s="7">
        <v>41253</v>
      </c>
      <c r="B5780">
        <v>16.47</v>
      </c>
      <c r="C5780">
        <v>16.47</v>
      </c>
      <c r="D5780">
        <v>15.96</v>
      </c>
      <c r="E5780">
        <v>16.05</v>
      </c>
    </row>
    <row r="5781" spans="1:5" x14ac:dyDescent="0.25">
      <c r="A5781" s="7">
        <v>41254</v>
      </c>
      <c r="B5781">
        <v>15.94</v>
      </c>
      <c r="C5781">
        <v>16.010000000000002</v>
      </c>
      <c r="D5781">
        <v>15.42</v>
      </c>
      <c r="E5781">
        <v>15.57</v>
      </c>
    </row>
    <row r="5782" spans="1:5" x14ac:dyDescent="0.25">
      <c r="A5782" s="7">
        <v>41255</v>
      </c>
      <c r="B5782">
        <v>15.6</v>
      </c>
      <c r="C5782">
        <v>16.09</v>
      </c>
      <c r="D5782">
        <v>15.41</v>
      </c>
      <c r="E5782">
        <v>15.95</v>
      </c>
    </row>
    <row r="5783" spans="1:5" x14ac:dyDescent="0.25">
      <c r="A5783" s="7">
        <v>41256</v>
      </c>
      <c r="B5783">
        <v>15.87</v>
      </c>
      <c r="C5783">
        <v>16.670000000000002</v>
      </c>
      <c r="D5783">
        <v>15.71</v>
      </c>
      <c r="E5783">
        <v>16.559999999999999</v>
      </c>
    </row>
    <row r="5784" spans="1:5" x14ac:dyDescent="0.25">
      <c r="A5784" s="7">
        <v>41257</v>
      </c>
      <c r="B5784">
        <v>16.68</v>
      </c>
      <c r="C5784">
        <v>17.149999999999999</v>
      </c>
      <c r="D5784">
        <v>16.61</v>
      </c>
      <c r="E5784">
        <v>17</v>
      </c>
    </row>
    <row r="5785" spans="1:5" x14ac:dyDescent="0.25">
      <c r="A5785" s="7">
        <v>41260</v>
      </c>
      <c r="B5785">
        <v>17.2</v>
      </c>
      <c r="C5785">
        <v>17.2</v>
      </c>
      <c r="D5785">
        <v>16.21</v>
      </c>
      <c r="E5785">
        <v>16.34</v>
      </c>
    </row>
    <row r="5786" spans="1:5" x14ac:dyDescent="0.25">
      <c r="A5786" s="7">
        <v>41261</v>
      </c>
      <c r="B5786">
        <v>16.39</v>
      </c>
      <c r="C5786">
        <v>16.43</v>
      </c>
      <c r="D5786">
        <v>15.46</v>
      </c>
      <c r="E5786">
        <v>15.57</v>
      </c>
    </row>
    <row r="5787" spans="1:5" x14ac:dyDescent="0.25">
      <c r="A5787" s="7">
        <v>41262</v>
      </c>
      <c r="B5787">
        <v>16.05</v>
      </c>
      <c r="C5787">
        <v>17.46</v>
      </c>
      <c r="D5787">
        <v>16.04</v>
      </c>
      <c r="E5787">
        <v>17.36</v>
      </c>
    </row>
    <row r="5788" spans="1:5" x14ac:dyDescent="0.25">
      <c r="A5788" s="7">
        <v>41263</v>
      </c>
      <c r="B5788">
        <v>17.260000000000002</v>
      </c>
      <c r="C5788">
        <v>17.96</v>
      </c>
      <c r="D5788">
        <v>17.11</v>
      </c>
      <c r="E5788">
        <v>17.670000000000002</v>
      </c>
    </row>
    <row r="5789" spans="1:5" x14ac:dyDescent="0.25">
      <c r="A5789" s="7">
        <v>41264</v>
      </c>
      <c r="B5789">
        <v>19.850000000000001</v>
      </c>
      <c r="C5789">
        <v>19.93</v>
      </c>
      <c r="D5789">
        <v>17.760000000000002</v>
      </c>
      <c r="E5789">
        <v>17.84</v>
      </c>
    </row>
    <row r="5790" spans="1:5" x14ac:dyDescent="0.25">
      <c r="A5790" s="7">
        <v>41267</v>
      </c>
      <c r="B5790">
        <v>18.46</v>
      </c>
      <c r="C5790">
        <v>18.66</v>
      </c>
      <c r="D5790">
        <v>18.45</v>
      </c>
      <c r="E5790">
        <v>18.59</v>
      </c>
    </row>
    <row r="5791" spans="1:5" x14ac:dyDescent="0.25">
      <c r="A5791" s="7">
        <v>41269</v>
      </c>
      <c r="B5791">
        <v>18.71</v>
      </c>
      <c r="C5791">
        <v>19.63</v>
      </c>
      <c r="D5791">
        <v>18.61</v>
      </c>
      <c r="E5791">
        <v>19.48</v>
      </c>
    </row>
    <row r="5792" spans="1:5" x14ac:dyDescent="0.25">
      <c r="A5792" s="7">
        <v>41270</v>
      </c>
      <c r="B5792">
        <v>19.39</v>
      </c>
      <c r="C5792">
        <v>20.9</v>
      </c>
      <c r="D5792">
        <v>19.11</v>
      </c>
      <c r="E5792">
        <v>19.47</v>
      </c>
    </row>
    <row r="5793" spans="1:5" x14ac:dyDescent="0.25">
      <c r="A5793" s="7">
        <v>41271</v>
      </c>
      <c r="B5793">
        <v>20.32</v>
      </c>
      <c r="C5793">
        <v>23.23</v>
      </c>
      <c r="D5793">
        <v>19.940000000000001</v>
      </c>
      <c r="E5793">
        <v>22.72</v>
      </c>
    </row>
    <row r="5794" spans="1:5" x14ac:dyDescent="0.25">
      <c r="A5794" s="7">
        <v>41274</v>
      </c>
      <c r="B5794">
        <v>22.14</v>
      </c>
      <c r="C5794">
        <v>22.72</v>
      </c>
      <c r="D5794">
        <v>17.88</v>
      </c>
      <c r="E5794">
        <v>18.02</v>
      </c>
    </row>
    <row r="5795" spans="1:5" x14ac:dyDescent="0.25">
      <c r="A5795" s="7">
        <v>41276</v>
      </c>
      <c r="B5795">
        <v>15.24</v>
      </c>
      <c r="C5795">
        <v>15.93</v>
      </c>
      <c r="D5795">
        <v>14.6</v>
      </c>
      <c r="E5795">
        <v>14.68</v>
      </c>
    </row>
    <row r="5796" spans="1:5" x14ac:dyDescent="0.25">
      <c r="A5796" s="7">
        <v>41277</v>
      </c>
      <c r="B5796">
        <v>14.77</v>
      </c>
      <c r="C5796">
        <v>14.92</v>
      </c>
      <c r="D5796">
        <v>14.24</v>
      </c>
      <c r="E5796">
        <v>14.56</v>
      </c>
    </row>
    <row r="5797" spans="1:5" x14ac:dyDescent="0.25">
      <c r="A5797" s="7">
        <v>41278</v>
      </c>
      <c r="B5797">
        <v>14.23</v>
      </c>
      <c r="C5797">
        <v>14.31</v>
      </c>
      <c r="D5797">
        <v>13.64</v>
      </c>
      <c r="E5797">
        <v>13.83</v>
      </c>
    </row>
    <row r="5798" spans="1:5" x14ac:dyDescent="0.25">
      <c r="A5798" s="7">
        <v>41281</v>
      </c>
      <c r="B5798">
        <v>14.53</v>
      </c>
      <c r="C5798">
        <v>14.53</v>
      </c>
      <c r="D5798">
        <v>13.71</v>
      </c>
      <c r="E5798">
        <v>13.79</v>
      </c>
    </row>
    <row r="5799" spans="1:5" x14ac:dyDescent="0.25">
      <c r="A5799" s="7">
        <v>41282</v>
      </c>
      <c r="B5799">
        <v>13.88</v>
      </c>
      <c r="C5799">
        <v>14.29</v>
      </c>
      <c r="D5799">
        <v>13.62</v>
      </c>
      <c r="E5799">
        <v>13.62</v>
      </c>
    </row>
    <row r="5800" spans="1:5" x14ac:dyDescent="0.25">
      <c r="A5800" s="7">
        <v>41283</v>
      </c>
      <c r="B5800">
        <v>13.32</v>
      </c>
      <c r="C5800">
        <v>13.93</v>
      </c>
      <c r="D5800">
        <v>13.22</v>
      </c>
      <c r="E5800">
        <v>13.81</v>
      </c>
    </row>
    <row r="5801" spans="1:5" x14ac:dyDescent="0.25">
      <c r="A5801" s="7">
        <v>41284</v>
      </c>
      <c r="B5801">
        <v>13.33</v>
      </c>
      <c r="C5801">
        <v>13.88</v>
      </c>
      <c r="D5801">
        <v>13.33</v>
      </c>
      <c r="E5801">
        <v>13.49</v>
      </c>
    </row>
    <row r="5802" spans="1:5" x14ac:dyDescent="0.25">
      <c r="A5802" s="7">
        <v>41285</v>
      </c>
      <c r="B5802">
        <v>13.55</v>
      </c>
      <c r="C5802">
        <v>13.79</v>
      </c>
      <c r="D5802">
        <v>13.22</v>
      </c>
      <c r="E5802">
        <v>13.36</v>
      </c>
    </row>
    <row r="5803" spans="1:5" x14ac:dyDescent="0.25">
      <c r="A5803" s="7">
        <v>41288</v>
      </c>
      <c r="B5803">
        <v>13.66</v>
      </c>
      <c r="C5803">
        <v>13.85</v>
      </c>
      <c r="D5803">
        <v>13.41</v>
      </c>
      <c r="E5803">
        <v>13.52</v>
      </c>
    </row>
    <row r="5804" spans="1:5" x14ac:dyDescent="0.25">
      <c r="A5804" s="7">
        <v>41289</v>
      </c>
      <c r="B5804">
        <v>13.97</v>
      </c>
      <c r="C5804">
        <v>13.99</v>
      </c>
      <c r="D5804">
        <v>13.33</v>
      </c>
      <c r="E5804">
        <v>13.55</v>
      </c>
    </row>
    <row r="5805" spans="1:5" x14ac:dyDescent="0.25">
      <c r="A5805" s="7">
        <v>41290</v>
      </c>
      <c r="B5805">
        <v>13.7</v>
      </c>
      <c r="C5805">
        <v>13.76</v>
      </c>
      <c r="D5805">
        <v>13.2</v>
      </c>
      <c r="E5805">
        <v>13.42</v>
      </c>
    </row>
    <row r="5806" spans="1:5" x14ac:dyDescent="0.25">
      <c r="A5806" s="7">
        <v>41291</v>
      </c>
      <c r="B5806">
        <v>13.45</v>
      </c>
      <c r="C5806">
        <v>13.7</v>
      </c>
      <c r="D5806">
        <v>13.16</v>
      </c>
      <c r="E5806">
        <v>13.57</v>
      </c>
    </row>
    <row r="5807" spans="1:5" x14ac:dyDescent="0.25">
      <c r="A5807" s="7">
        <v>41292</v>
      </c>
      <c r="B5807">
        <v>13.52</v>
      </c>
      <c r="C5807">
        <v>13.53</v>
      </c>
      <c r="D5807">
        <v>12.29</v>
      </c>
      <c r="E5807">
        <v>12.46</v>
      </c>
    </row>
    <row r="5808" spans="1:5" x14ac:dyDescent="0.25">
      <c r="A5808" s="7">
        <v>41296</v>
      </c>
      <c r="B5808">
        <v>13.28</v>
      </c>
      <c r="C5808">
        <v>13.32</v>
      </c>
      <c r="D5808">
        <v>12.43</v>
      </c>
      <c r="E5808">
        <v>12.43</v>
      </c>
    </row>
    <row r="5809" spans="1:5" x14ac:dyDescent="0.25">
      <c r="A5809" s="7">
        <v>41297</v>
      </c>
      <c r="B5809">
        <v>12.67</v>
      </c>
      <c r="C5809">
        <v>12.67</v>
      </c>
      <c r="D5809">
        <v>12.3</v>
      </c>
      <c r="E5809">
        <v>12.46</v>
      </c>
    </row>
    <row r="5810" spans="1:5" x14ac:dyDescent="0.25">
      <c r="A5810" s="7">
        <v>41298</v>
      </c>
      <c r="B5810">
        <v>12.73</v>
      </c>
      <c r="C5810">
        <v>13.5</v>
      </c>
      <c r="D5810">
        <v>12.4</v>
      </c>
      <c r="E5810">
        <v>12.69</v>
      </c>
    </row>
    <row r="5811" spans="1:5" x14ac:dyDescent="0.25">
      <c r="A5811" s="7">
        <v>41299</v>
      </c>
      <c r="B5811">
        <v>12.63</v>
      </c>
      <c r="C5811">
        <v>12.99</v>
      </c>
      <c r="D5811">
        <v>12.5</v>
      </c>
      <c r="E5811">
        <v>12.89</v>
      </c>
    </row>
    <row r="5812" spans="1:5" x14ac:dyDescent="0.25">
      <c r="A5812" s="7">
        <v>41302</v>
      </c>
      <c r="B5812">
        <v>13.29</v>
      </c>
      <c r="C5812">
        <v>13.91</v>
      </c>
      <c r="D5812">
        <v>13.29</v>
      </c>
      <c r="E5812">
        <v>13.57</v>
      </c>
    </row>
    <row r="5813" spans="1:5" x14ac:dyDescent="0.25">
      <c r="A5813" s="7">
        <v>41303</v>
      </c>
      <c r="B5813">
        <v>13.87</v>
      </c>
      <c r="C5813">
        <v>13.88</v>
      </c>
      <c r="D5813">
        <v>13.04</v>
      </c>
      <c r="E5813">
        <v>13.31</v>
      </c>
    </row>
    <row r="5814" spans="1:5" x14ac:dyDescent="0.25">
      <c r="A5814" s="7">
        <v>41304</v>
      </c>
      <c r="B5814">
        <v>13.64</v>
      </c>
      <c r="C5814">
        <v>14.33</v>
      </c>
      <c r="D5814">
        <v>13.6</v>
      </c>
      <c r="E5814">
        <v>14.32</v>
      </c>
    </row>
    <row r="5815" spans="1:5" x14ac:dyDescent="0.25">
      <c r="A5815" s="7">
        <v>41305</v>
      </c>
      <c r="B5815">
        <v>14.43</v>
      </c>
      <c r="C5815">
        <v>14.43</v>
      </c>
      <c r="D5815">
        <v>14.04</v>
      </c>
      <c r="E5815">
        <v>14.28</v>
      </c>
    </row>
    <row r="5816" spans="1:5" x14ac:dyDescent="0.25">
      <c r="A5816" s="7">
        <v>41306</v>
      </c>
      <c r="B5816">
        <v>13.37</v>
      </c>
      <c r="C5816">
        <v>13.38</v>
      </c>
      <c r="D5816">
        <v>12.72</v>
      </c>
      <c r="E5816">
        <v>12.9</v>
      </c>
    </row>
    <row r="5817" spans="1:5" x14ac:dyDescent="0.25">
      <c r="A5817" s="7">
        <v>41309</v>
      </c>
      <c r="B5817">
        <v>14</v>
      </c>
      <c r="C5817">
        <v>14.75</v>
      </c>
      <c r="D5817">
        <v>13.8</v>
      </c>
      <c r="E5817">
        <v>14.67</v>
      </c>
    </row>
    <row r="5818" spans="1:5" x14ac:dyDescent="0.25">
      <c r="A5818" s="7">
        <v>41310</v>
      </c>
      <c r="B5818">
        <v>14.21</v>
      </c>
      <c r="C5818">
        <v>14.21</v>
      </c>
      <c r="D5818">
        <v>13.39</v>
      </c>
      <c r="E5818">
        <v>13.72</v>
      </c>
    </row>
    <row r="5819" spans="1:5" x14ac:dyDescent="0.25">
      <c r="A5819" s="7">
        <v>41311</v>
      </c>
      <c r="B5819">
        <v>14.06</v>
      </c>
      <c r="C5819">
        <v>14.08</v>
      </c>
      <c r="D5819">
        <v>13.34</v>
      </c>
      <c r="E5819">
        <v>13.41</v>
      </c>
    </row>
    <row r="5820" spans="1:5" x14ac:dyDescent="0.25">
      <c r="A5820" s="7">
        <v>41312</v>
      </c>
      <c r="B5820">
        <v>13.47</v>
      </c>
      <c r="C5820">
        <v>14.41</v>
      </c>
      <c r="D5820">
        <v>13.43</v>
      </c>
      <c r="E5820">
        <v>13.5</v>
      </c>
    </row>
    <row r="5821" spans="1:5" x14ac:dyDescent="0.25">
      <c r="A5821" s="7">
        <v>41313</v>
      </c>
      <c r="B5821">
        <v>13.2</v>
      </c>
      <c r="C5821">
        <v>13.2</v>
      </c>
      <c r="D5821">
        <v>12.89</v>
      </c>
      <c r="E5821">
        <v>13.02</v>
      </c>
    </row>
    <row r="5822" spans="1:5" x14ac:dyDescent="0.25">
      <c r="A5822" s="7">
        <v>41316</v>
      </c>
      <c r="B5822">
        <v>13.37</v>
      </c>
      <c r="C5822">
        <v>13.42</v>
      </c>
      <c r="D5822">
        <v>12.91</v>
      </c>
      <c r="E5822">
        <v>12.94</v>
      </c>
    </row>
    <row r="5823" spans="1:5" x14ac:dyDescent="0.25">
      <c r="A5823" s="7">
        <v>41317</v>
      </c>
      <c r="B5823">
        <v>12.82</v>
      </c>
      <c r="C5823">
        <v>13.13</v>
      </c>
      <c r="D5823">
        <v>12.63</v>
      </c>
      <c r="E5823">
        <v>12.64</v>
      </c>
    </row>
    <row r="5824" spans="1:5" x14ac:dyDescent="0.25">
      <c r="A5824" s="7">
        <v>41318</v>
      </c>
      <c r="B5824">
        <v>12.88</v>
      </c>
      <c r="C5824">
        <v>13.19</v>
      </c>
      <c r="D5824">
        <v>12.67</v>
      </c>
      <c r="E5824">
        <v>12.98</v>
      </c>
    </row>
    <row r="5825" spans="1:5" x14ac:dyDescent="0.25">
      <c r="A5825" s="7">
        <v>41319</v>
      </c>
      <c r="B5825">
        <v>13.3</v>
      </c>
      <c r="C5825">
        <v>13.32</v>
      </c>
      <c r="D5825">
        <v>12.64</v>
      </c>
      <c r="E5825">
        <v>12.66</v>
      </c>
    </row>
    <row r="5826" spans="1:5" x14ac:dyDescent="0.25">
      <c r="A5826" s="7">
        <v>41320</v>
      </c>
      <c r="B5826">
        <v>12.47</v>
      </c>
      <c r="C5826">
        <v>12.89</v>
      </c>
      <c r="D5826">
        <v>12.24</v>
      </c>
      <c r="E5826">
        <v>12.46</v>
      </c>
    </row>
    <row r="5827" spans="1:5" x14ac:dyDescent="0.25">
      <c r="A5827" s="7">
        <v>41324</v>
      </c>
      <c r="B5827">
        <v>12.81</v>
      </c>
      <c r="C5827">
        <v>12.85</v>
      </c>
      <c r="D5827">
        <v>12.08</v>
      </c>
      <c r="E5827">
        <v>12.31</v>
      </c>
    </row>
    <row r="5828" spans="1:5" x14ac:dyDescent="0.25">
      <c r="A5828" s="7">
        <v>41325</v>
      </c>
      <c r="B5828">
        <v>12.32</v>
      </c>
      <c r="C5828">
        <v>14.68</v>
      </c>
      <c r="D5828">
        <v>12.32</v>
      </c>
      <c r="E5828">
        <v>14.68</v>
      </c>
    </row>
    <row r="5829" spans="1:5" x14ac:dyDescent="0.25">
      <c r="A5829" s="7">
        <v>41326</v>
      </c>
      <c r="B5829">
        <v>14.68</v>
      </c>
      <c r="C5829">
        <v>16.21</v>
      </c>
      <c r="D5829">
        <v>14.67</v>
      </c>
      <c r="E5829">
        <v>15.22</v>
      </c>
    </row>
    <row r="5830" spans="1:5" x14ac:dyDescent="0.25">
      <c r="A5830" s="7">
        <v>41327</v>
      </c>
      <c r="B5830">
        <v>14.6</v>
      </c>
      <c r="C5830">
        <v>15.02</v>
      </c>
      <c r="D5830">
        <v>14.16</v>
      </c>
      <c r="E5830">
        <v>14.17</v>
      </c>
    </row>
    <row r="5831" spans="1:5" x14ac:dyDescent="0.25">
      <c r="A5831" s="7">
        <v>41330</v>
      </c>
      <c r="B5831">
        <v>13.69</v>
      </c>
      <c r="C5831">
        <v>19.28</v>
      </c>
      <c r="D5831">
        <v>13.57</v>
      </c>
      <c r="E5831">
        <v>18.989999999999998</v>
      </c>
    </row>
    <row r="5832" spans="1:5" x14ac:dyDescent="0.25">
      <c r="A5832" s="7">
        <v>41331</v>
      </c>
      <c r="B5832">
        <v>17.5</v>
      </c>
      <c r="C5832">
        <v>18.23</v>
      </c>
      <c r="D5832">
        <v>16.75</v>
      </c>
      <c r="E5832">
        <v>16.87</v>
      </c>
    </row>
    <row r="5833" spans="1:5" x14ac:dyDescent="0.25">
      <c r="A5833" s="7">
        <v>41332</v>
      </c>
      <c r="B5833">
        <v>16.57</v>
      </c>
      <c r="C5833">
        <v>16.600000000000001</v>
      </c>
      <c r="D5833">
        <v>14.42</v>
      </c>
      <c r="E5833">
        <v>14.73</v>
      </c>
    </row>
    <row r="5834" spans="1:5" x14ac:dyDescent="0.25">
      <c r="A5834" s="7">
        <v>41333</v>
      </c>
      <c r="B5834">
        <v>15</v>
      </c>
      <c r="C5834">
        <v>15.6</v>
      </c>
      <c r="D5834">
        <v>14.16</v>
      </c>
      <c r="E5834">
        <v>15.51</v>
      </c>
    </row>
    <row r="5835" spans="1:5" x14ac:dyDescent="0.25">
      <c r="A5835" s="7">
        <v>41334</v>
      </c>
      <c r="B5835">
        <v>16.100000000000001</v>
      </c>
      <c r="C5835">
        <v>16.82</v>
      </c>
      <c r="D5835">
        <v>15.14</v>
      </c>
      <c r="E5835">
        <v>15.36</v>
      </c>
    </row>
    <row r="5836" spans="1:5" x14ac:dyDescent="0.25">
      <c r="A5836" s="7">
        <v>41337</v>
      </c>
      <c r="B5836">
        <v>16.16</v>
      </c>
      <c r="C5836">
        <v>16.16</v>
      </c>
      <c r="D5836">
        <v>14.01</v>
      </c>
      <c r="E5836">
        <v>14.01</v>
      </c>
    </row>
    <row r="5837" spans="1:5" x14ac:dyDescent="0.25">
      <c r="A5837" s="7">
        <v>41338</v>
      </c>
      <c r="B5837">
        <v>13.44</v>
      </c>
      <c r="C5837">
        <v>13.66</v>
      </c>
      <c r="D5837">
        <v>13.24</v>
      </c>
      <c r="E5837">
        <v>13.48</v>
      </c>
    </row>
    <row r="5838" spans="1:5" x14ac:dyDescent="0.25">
      <c r="A5838" s="7">
        <v>41339</v>
      </c>
      <c r="B5838">
        <v>13.18</v>
      </c>
      <c r="C5838">
        <v>13.77</v>
      </c>
      <c r="D5838">
        <v>13.17</v>
      </c>
      <c r="E5838">
        <v>13.53</v>
      </c>
    </row>
    <row r="5839" spans="1:5" x14ac:dyDescent="0.25">
      <c r="A5839" s="7">
        <v>41340</v>
      </c>
      <c r="B5839">
        <v>13.45</v>
      </c>
      <c r="C5839">
        <v>13.56</v>
      </c>
      <c r="D5839">
        <v>13.03</v>
      </c>
      <c r="E5839">
        <v>13.06</v>
      </c>
    </row>
    <row r="5840" spans="1:5" x14ac:dyDescent="0.25">
      <c r="A5840" s="7">
        <v>41341</v>
      </c>
      <c r="B5840">
        <v>12.67</v>
      </c>
      <c r="C5840">
        <v>13.3</v>
      </c>
      <c r="D5840">
        <v>12.49</v>
      </c>
      <c r="E5840">
        <v>12.59</v>
      </c>
    </row>
    <row r="5841" spans="1:5" x14ac:dyDescent="0.25">
      <c r="A5841" s="7">
        <v>41344</v>
      </c>
      <c r="B5841">
        <v>12.31</v>
      </c>
      <c r="C5841">
        <v>12.34</v>
      </c>
      <c r="D5841">
        <v>11.5</v>
      </c>
      <c r="E5841">
        <v>11.56</v>
      </c>
    </row>
    <row r="5842" spans="1:5" x14ac:dyDescent="0.25">
      <c r="A5842" s="7">
        <v>41345</v>
      </c>
      <c r="B5842">
        <v>11.79</v>
      </c>
      <c r="C5842">
        <v>12.93</v>
      </c>
      <c r="D5842">
        <v>11.74</v>
      </c>
      <c r="E5842">
        <v>12.27</v>
      </c>
    </row>
    <row r="5843" spans="1:5" x14ac:dyDescent="0.25">
      <c r="A5843" s="7">
        <v>41346</v>
      </c>
      <c r="B5843">
        <v>12.18</v>
      </c>
      <c r="C5843">
        <v>12.55</v>
      </c>
      <c r="D5843">
        <v>11.79</v>
      </c>
      <c r="E5843">
        <v>11.83</v>
      </c>
    </row>
    <row r="5844" spans="1:5" x14ac:dyDescent="0.25">
      <c r="A5844" s="7">
        <v>41347</v>
      </c>
      <c r="B5844">
        <v>11.7</v>
      </c>
      <c r="C5844">
        <v>11.75</v>
      </c>
      <c r="D5844">
        <v>11.05</v>
      </c>
      <c r="E5844">
        <v>11.3</v>
      </c>
    </row>
    <row r="5845" spans="1:5" x14ac:dyDescent="0.25">
      <c r="A5845" s="7">
        <v>41348</v>
      </c>
      <c r="B5845">
        <v>11.52</v>
      </c>
      <c r="C5845">
        <v>11.99</v>
      </c>
      <c r="D5845">
        <v>11.21</v>
      </c>
      <c r="E5845">
        <v>11.3</v>
      </c>
    </row>
    <row r="5846" spans="1:5" x14ac:dyDescent="0.25">
      <c r="A5846" s="7">
        <v>41351</v>
      </c>
      <c r="B5846">
        <v>13.47</v>
      </c>
      <c r="C5846">
        <v>13.64</v>
      </c>
      <c r="D5846">
        <v>12.57</v>
      </c>
      <c r="E5846">
        <v>13.36</v>
      </c>
    </row>
    <row r="5847" spans="1:5" x14ac:dyDescent="0.25">
      <c r="A5847" s="7">
        <v>41352</v>
      </c>
      <c r="B5847">
        <v>13.03</v>
      </c>
      <c r="C5847">
        <v>15.4</v>
      </c>
      <c r="D5847">
        <v>12.92</v>
      </c>
      <c r="E5847">
        <v>14.39</v>
      </c>
    </row>
    <row r="5848" spans="1:5" x14ac:dyDescent="0.25">
      <c r="A5848" s="7">
        <v>41353</v>
      </c>
      <c r="B5848">
        <v>13.18</v>
      </c>
      <c r="C5848">
        <v>13.18</v>
      </c>
      <c r="D5848">
        <v>12.3</v>
      </c>
      <c r="E5848">
        <v>12.67</v>
      </c>
    </row>
    <row r="5849" spans="1:5" x14ac:dyDescent="0.25">
      <c r="A5849" s="7">
        <v>41354</v>
      </c>
      <c r="B5849">
        <v>13.07</v>
      </c>
      <c r="C5849">
        <v>14.21</v>
      </c>
      <c r="D5849">
        <v>12.62</v>
      </c>
      <c r="E5849">
        <v>13.99</v>
      </c>
    </row>
    <row r="5850" spans="1:5" x14ac:dyDescent="0.25">
      <c r="A5850" s="7">
        <v>41355</v>
      </c>
      <c r="B5850">
        <v>13.34</v>
      </c>
      <c r="C5850">
        <v>13.85</v>
      </c>
      <c r="D5850">
        <v>13.19</v>
      </c>
      <c r="E5850">
        <v>13.57</v>
      </c>
    </row>
    <row r="5851" spans="1:5" x14ac:dyDescent="0.25">
      <c r="A5851" s="7">
        <v>41358</v>
      </c>
      <c r="B5851">
        <v>12.85</v>
      </c>
      <c r="C5851">
        <v>14.61</v>
      </c>
      <c r="D5851">
        <v>12.39</v>
      </c>
      <c r="E5851">
        <v>13.74</v>
      </c>
    </row>
    <row r="5852" spans="1:5" x14ac:dyDescent="0.25">
      <c r="A5852" s="7">
        <v>41359</v>
      </c>
      <c r="B5852">
        <v>12.95</v>
      </c>
      <c r="C5852">
        <v>13.21</v>
      </c>
      <c r="D5852">
        <v>12.69</v>
      </c>
      <c r="E5852">
        <v>12.77</v>
      </c>
    </row>
    <row r="5853" spans="1:5" x14ac:dyDescent="0.25">
      <c r="A5853" s="7">
        <v>41360</v>
      </c>
      <c r="B5853">
        <v>13.72</v>
      </c>
      <c r="C5853">
        <v>13.97</v>
      </c>
      <c r="D5853">
        <v>12.97</v>
      </c>
      <c r="E5853">
        <v>13.15</v>
      </c>
    </row>
    <row r="5854" spans="1:5" x14ac:dyDescent="0.25">
      <c r="A5854" s="7">
        <v>41361</v>
      </c>
      <c r="B5854">
        <v>12.91</v>
      </c>
      <c r="C5854">
        <v>13.07</v>
      </c>
      <c r="D5854">
        <v>12.54</v>
      </c>
      <c r="E5854">
        <v>12.7</v>
      </c>
    </row>
    <row r="5855" spans="1:5" x14ac:dyDescent="0.25">
      <c r="A5855" s="7">
        <v>41365</v>
      </c>
      <c r="B5855">
        <v>13.46</v>
      </c>
      <c r="C5855">
        <v>14.05</v>
      </c>
      <c r="D5855">
        <v>13.26</v>
      </c>
      <c r="E5855">
        <v>13.58</v>
      </c>
    </row>
    <row r="5856" spans="1:5" x14ac:dyDescent="0.25">
      <c r="A5856" s="7">
        <v>41366</v>
      </c>
      <c r="B5856">
        <v>13.11</v>
      </c>
      <c r="C5856">
        <v>13.18</v>
      </c>
      <c r="D5856">
        <v>12.76</v>
      </c>
      <c r="E5856">
        <v>12.78</v>
      </c>
    </row>
    <row r="5857" spans="1:5" x14ac:dyDescent="0.25">
      <c r="A5857" s="7">
        <v>41367</v>
      </c>
      <c r="B5857">
        <v>12.65</v>
      </c>
      <c r="C5857">
        <v>14.66</v>
      </c>
      <c r="D5857">
        <v>12.62</v>
      </c>
      <c r="E5857">
        <v>14.21</v>
      </c>
    </row>
    <row r="5858" spans="1:5" x14ac:dyDescent="0.25">
      <c r="A5858" s="7">
        <v>41368</v>
      </c>
      <c r="B5858">
        <v>14.1</v>
      </c>
      <c r="C5858">
        <v>14.79</v>
      </c>
      <c r="D5858">
        <v>13.89</v>
      </c>
      <c r="E5858">
        <v>13.89</v>
      </c>
    </row>
    <row r="5859" spans="1:5" x14ac:dyDescent="0.25">
      <c r="A5859" s="7">
        <v>41369</v>
      </c>
      <c r="B5859">
        <v>15.64</v>
      </c>
      <c r="C5859">
        <v>15.65</v>
      </c>
      <c r="D5859">
        <v>13.86</v>
      </c>
      <c r="E5859">
        <v>13.92</v>
      </c>
    </row>
    <row r="5860" spans="1:5" x14ac:dyDescent="0.25">
      <c r="A5860" s="7">
        <v>41372</v>
      </c>
      <c r="B5860">
        <v>14.04</v>
      </c>
      <c r="C5860">
        <v>14.5</v>
      </c>
      <c r="D5860">
        <v>13.19</v>
      </c>
      <c r="E5860">
        <v>13.19</v>
      </c>
    </row>
    <row r="5861" spans="1:5" x14ac:dyDescent="0.25">
      <c r="A5861" s="7">
        <v>41373</v>
      </c>
      <c r="B5861">
        <v>13.11</v>
      </c>
      <c r="C5861">
        <v>13.68</v>
      </c>
      <c r="D5861">
        <v>12.75</v>
      </c>
      <c r="E5861">
        <v>12.84</v>
      </c>
    </row>
    <row r="5862" spans="1:5" x14ac:dyDescent="0.25">
      <c r="A5862" s="7">
        <v>41374</v>
      </c>
      <c r="B5862">
        <v>12.66</v>
      </c>
      <c r="C5862">
        <v>12.88</v>
      </c>
      <c r="D5862">
        <v>12.32</v>
      </c>
      <c r="E5862">
        <v>12.36</v>
      </c>
    </row>
    <row r="5863" spans="1:5" x14ac:dyDescent="0.25">
      <c r="A5863" s="7">
        <v>41375</v>
      </c>
      <c r="B5863">
        <v>12.55</v>
      </c>
      <c r="C5863">
        <v>12.62</v>
      </c>
      <c r="D5863">
        <v>12.15</v>
      </c>
      <c r="E5863">
        <v>12.24</v>
      </c>
    </row>
    <row r="5864" spans="1:5" x14ac:dyDescent="0.25">
      <c r="A5864" s="7">
        <v>41376</v>
      </c>
      <c r="B5864">
        <v>12.61</v>
      </c>
      <c r="C5864">
        <v>13.12</v>
      </c>
      <c r="D5864">
        <v>11.99</v>
      </c>
      <c r="E5864">
        <v>12.06</v>
      </c>
    </row>
    <row r="5865" spans="1:5" x14ac:dyDescent="0.25">
      <c r="A5865" s="7">
        <v>41379</v>
      </c>
      <c r="B5865">
        <v>13.12</v>
      </c>
      <c r="C5865">
        <v>17.27</v>
      </c>
      <c r="D5865">
        <v>12.66</v>
      </c>
      <c r="E5865">
        <v>17.27</v>
      </c>
    </row>
    <row r="5866" spans="1:5" x14ac:dyDescent="0.25">
      <c r="A5866" s="7">
        <v>41380</v>
      </c>
      <c r="B5866">
        <v>14.72</v>
      </c>
      <c r="C5866">
        <v>14.87</v>
      </c>
      <c r="D5866">
        <v>13.91</v>
      </c>
      <c r="E5866">
        <v>13.96</v>
      </c>
    </row>
    <row r="5867" spans="1:5" x14ac:dyDescent="0.25">
      <c r="A5867" s="7">
        <v>41381</v>
      </c>
      <c r="B5867">
        <v>15.35</v>
      </c>
      <c r="C5867">
        <v>17.899999999999999</v>
      </c>
      <c r="D5867">
        <v>14.98</v>
      </c>
      <c r="E5867">
        <v>16.510000000000002</v>
      </c>
    </row>
    <row r="5868" spans="1:5" x14ac:dyDescent="0.25">
      <c r="A5868" s="7">
        <v>41382</v>
      </c>
      <c r="B5868">
        <v>16.34</v>
      </c>
      <c r="C5868">
        <v>18.2</v>
      </c>
      <c r="D5868">
        <v>16.32</v>
      </c>
      <c r="E5868">
        <v>17.559999999999999</v>
      </c>
    </row>
    <row r="5869" spans="1:5" x14ac:dyDescent="0.25">
      <c r="A5869" s="7">
        <v>41383</v>
      </c>
      <c r="B5869">
        <v>16.670000000000002</v>
      </c>
      <c r="C5869">
        <v>16.98</v>
      </c>
      <c r="D5869">
        <v>14.87</v>
      </c>
      <c r="E5869">
        <v>14.97</v>
      </c>
    </row>
    <row r="5870" spans="1:5" x14ac:dyDescent="0.25">
      <c r="A5870" s="7">
        <v>41386</v>
      </c>
      <c r="B5870">
        <v>15.08</v>
      </c>
      <c r="C5870">
        <v>16</v>
      </c>
      <c r="D5870">
        <v>14.04</v>
      </c>
      <c r="E5870">
        <v>14.39</v>
      </c>
    </row>
    <row r="5871" spans="1:5" x14ac:dyDescent="0.25">
      <c r="A5871" s="7">
        <v>41387</v>
      </c>
      <c r="B5871">
        <v>13.81</v>
      </c>
      <c r="C5871">
        <v>14.87</v>
      </c>
      <c r="D5871">
        <v>13.46</v>
      </c>
      <c r="E5871">
        <v>13.48</v>
      </c>
    </row>
    <row r="5872" spans="1:5" x14ac:dyDescent="0.25">
      <c r="A5872" s="7">
        <v>41388</v>
      </c>
      <c r="B5872">
        <v>13.57</v>
      </c>
      <c r="C5872">
        <v>13.75</v>
      </c>
      <c r="D5872">
        <v>13.36</v>
      </c>
      <c r="E5872">
        <v>13.61</v>
      </c>
    </row>
    <row r="5873" spans="1:5" x14ac:dyDescent="0.25">
      <c r="A5873" s="7">
        <v>41389</v>
      </c>
      <c r="B5873">
        <v>13.61</v>
      </c>
      <c r="C5873">
        <v>13.87</v>
      </c>
      <c r="D5873">
        <v>13.13</v>
      </c>
      <c r="E5873">
        <v>13.62</v>
      </c>
    </row>
    <row r="5874" spans="1:5" x14ac:dyDescent="0.25">
      <c r="A5874" s="7">
        <v>41390</v>
      </c>
      <c r="B5874">
        <v>13.94</v>
      </c>
      <c r="C5874">
        <v>14.18</v>
      </c>
      <c r="D5874">
        <v>13.49</v>
      </c>
      <c r="E5874">
        <v>13.61</v>
      </c>
    </row>
    <row r="5875" spans="1:5" x14ac:dyDescent="0.25">
      <c r="A5875" s="7">
        <v>41393</v>
      </c>
      <c r="B5875">
        <v>13.72</v>
      </c>
      <c r="C5875">
        <v>13.94</v>
      </c>
      <c r="D5875">
        <v>13.36</v>
      </c>
      <c r="E5875">
        <v>13.71</v>
      </c>
    </row>
    <row r="5876" spans="1:5" x14ac:dyDescent="0.25">
      <c r="A5876" s="7">
        <v>41394</v>
      </c>
      <c r="B5876">
        <v>13.71</v>
      </c>
      <c r="C5876">
        <v>14.28</v>
      </c>
      <c r="D5876">
        <v>13.51</v>
      </c>
      <c r="E5876">
        <v>13.52</v>
      </c>
    </row>
    <row r="5877" spans="1:5" x14ac:dyDescent="0.25">
      <c r="A5877" s="7">
        <v>41395</v>
      </c>
      <c r="B5877">
        <v>13.88</v>
      </c>
      <c r="C5877">
        <v>14.67</v>
      </c>
      <c r="D5877">
        <v>13.87</v>
      </c>
      <c r="E5877">
        <v>14.49</v>
      </c>
    </row>
    <row r="5878" spans="1:5" x14ac:dyDescent="0.25">
      <c r="A5878" s="7">
        <v>41396</v>
      </c>
      <c r="B5878">
        <v>14.48</v>
      </c>
      <c r="C5878">
        <v>14.48</v>
      </c>
      <c r="D5878">
        <v>13.58</v>
      </c>
      <c r="E5878">
        <v>13.59</v>
      </c>
    </row>
    <row r="5879" spans="1:5" x14ac:dyDescent="0.25">
      <c r="A5879" s="7">
        <v>41397</v>
      </c>
      <c r="B5879">
        <v>12.92</v>
      </c>
      <c r="C5879">
        <v>13.15</v>
      </c>
      <c r="D5879">
        <v>12.77</v>
      </c>
      <c r="E5879">
        <v>12.85</v>
      </c>
    </row>
    <row r="5880" spans="1:5" x14ac:dyDescent="0.25">
      <c r="A5880" s="7">
        <v>41400</v>
      </c>
      <c r="B5880">
        <v>13.06</v>
      </c>
      <c r="C5880">
        <v>13.19</v>
      </c>
      <c r="D5880">
        <v>12.66</v>
      </c>
      <c r="E5880">
        <v>12.66</v>
      </c>
    </row>
    <row r="5881" spans="1:5" x14ac:dyDescent="0.25">
      <c r="A5881" s="7">
        <v>41401</v>
      </c>
      <c r="B5881">
        <v>12.63</v>
      </c>
      <c r="C5881">
        <v>12.96</v>
      </c>
      <c r="D5881">
        <v>12.49</v>
      </c>
      <c r="E5881">
        <v>12.83</v>
      </c>
    </row>
    <row r="5882" spans="1:5" x14ac:dyDescent="0.25">
      <c r="A5882" s="7">
        <v>41402</v>
      </c>
      <c r="B5882">
        <v>12.87</v>
      </c>
      <c r="C5882">
        <v>13.04</v>
      </c>
      <c r="D5882">
        <v>12.62</v>
      </c>
      <c r="E5882">
        <v>12.66</v>
      </c>
    </row>
    <row r="5883" spans="1:5" x14ac:dyDescent="0.25">
      <c r="A5883" s="7">
        <v>41403</v>
      </c>
      <c r="B5883">
        <v>12.91</v>
      </c>
      <c r="C5883">
        <v>13.53</v>
      </c>
      <c r="D5883">
        <v>12.78</v>
      </c>
      <c r="E5883">
        <v>13.13</v>
      </c>
    </row>
    <row r="5884" spans="1:5" x14ac:dyDescent="0.25">
      <c r="A5884" s="7">
        <v>41404</v>
      </c>
      <c r="B5884">
        <v>13.08</v>
      </c>
      <c r="C5884">
        <v>13.45</v>
      </c>
      <c r="D5884">
        <v>12.54</v>
      </c>
      <c r="E5884">
        <v>12.59</v>
      </c>
    </row>
    <row r="5885" spans="1:5" x14ac:dyDescent="0.25">
      <c r="A5885" s="7">
        <v>41407</v>
      </c>
      <c r="B5885">
        <v>12.57</v>
      </c>
      <c r="C5885">
        <v>12.87</v>
      </c>
      <c r="D5885">
        <v>12.49</v>
      </c>
      <c r="E5885">
        <v>12.55</v>
      </c>
    </row>
    <row r="5886" spans="1:5" x14ac:dyDescent="0.25">
      <c r="A5886" s="7">
        <v>41408</v>
      </c>
      <c r="B5886">
        <v>12.61</v>
      </c>
      <c r="C5886">
        <v>13.21</v>
      </c>
      <c r="D5886">
        <v>12.54</v>
      </c>
      <c r="E5886">
        <v>12.77</v>
      </c>
    </row>
    <row r="5887" spans="1:5" x14ac:dyDescent="0.25">
      <c r="A5887" s="7">
        <v>41409</v>
      </c>
      <c r="B5887">
        <v>12.98</v>
      </c>
      <c r="C5887">
        <v>13.43</v>
      </c>
      <c r="D5887">
        <v>12.78</v>
      </c>
      <c r="E5887">
        <v>12.81</v>
      </c>
    </row>
    <row r="5888" spans="1:5" x14ac:dyDescent="0.25">
      <c r="A5888" s="7">
        <v>41410</v>
      </c>
      <c r="B5888">
        <v>13.07</v>
      </c>
      <c r="C5888">
        <v>13.46</v>
      </c>
      <c r="D5888">
        <v>12.79</v>
      </c>
      <c r="E5888">
        <v>13.07</v>
      </c>
    </row>
    <row r="5889" spans="1:5" x14ac:dyDescent="0.25">
      <c r="A5889" s="7">
        <v>41411</v>
      </c>
      <c r="B5889">
        <v>12.73</v>
      </c>
      <c r="C5889">
        <v>12.94</v>
      </c>
      <c r="D5889">
        <v>12.26</v>
      </c>
      <c r="E5889">
        <v>12.45</v>
      </c>
    </row>
    <row r="5890" spans="1:5" x14ac:dyDescent="0.25">
      <c r="A5890" s="7">
        <v>41414</v>
      </c>
      <c r="B5890">
        <v>13.28</v>
      </c>
      <c r="C5890">
        <v>13.28</v>
      </c>
      <c r="D5890">
        <v>12.84</v>
      </c>
      <c r="E5890">
        <v>13.02</v>
      </c>
    </row>
    <row r="5891" spans="1:5" x14ac:dyDescent="0.25">
      <c r="A5891" s="7">
        <v>41415</v>
      </c>
      <c r="B5891">
        <v>13.08</v>
      </c>
      <c r="C5891">
        <v>13.44</v>
      </c>
      <c r="D5891">
        <v>12.89</v>
      </c>
      <c r="E5891">
        <v>13.37</v>
      </c>
    </row>
    <row r="5892" spans="1:5" x14ac:dyDescent="0.25">
      <c r="A5892" s="7">
        <v>41416</v>
      </c>
      <c r="B5892">
        <v>13.45</v>
      </c>
      <c r="C5892">
        <v>14.45</v>
      </c>
      <c r="D5892">
        <v>13.05</v>
      </c>
      <c r="E5892">
        <v>13.82</v>
      </c>
    </row>
    <row r="5893" spans="1:5" x14ac:dyDescent="0.25">
      <c r="A5893" s="7">
        <v>41417</v>
      </c>
      <c r="B5893">
        <v>14.94</v>
      </c>
      <c r="C5893">
        <v>15.11</v>
      </c>
      <c r="D5893">
        <v>13.87</v>
      </c>
      <c r="E5893">
        <v>14.07</v>
      </c>
    </row>
    <row r="5894" spans="1:5" x14ac:dyDescent="0.25">
      <c r="A5894" s="7">
        <v>41418</v>
      </c>
      <c r="B5894">
        <v>14.59</v>
      </c>
      <c r="C5894">
        <v>14.79</v>
      </c>
      <c r="D5894">
        <v>13.99</v>
      </c>
      <c r="E5894">
        <v>13.99</v>
      </c>
    </row>
    <row r="5895" spans="1:5" x14ac:dyDescent="0.25">
      <c r="A5895" s="7">
        <v>41422</v>
      </c>
      <c r="B5895">
        <v>13.67</v>
      </c>
      <c r="C5895">
        <v>14.56</v>
      </c>
      <c r="D5895">
        <v>13.56</v>
      </c>
      <c r="E5895">
        <v>14.48</v>
      </c>
    </row>
    <row r="5896" spans="1:5" x14ac:dyDescent="0.25">
      <c r="A5896" s="7">
        <v>41423</v>
      </c>
      <c r="B5896">
        <v>15.3</v>
      </c>
      <c r="C5896">
        <v>15.65</v>
      </c>
      <c r="D5896">
        <v>14.59</v>
      </c>
      <c r="E5896">
        <v>14.83</v>
      </c>
    </row>
    <row r="5897" spans="1:5" x14ac:dyDescent="0.25">
      <c r="A5897" s="7">
        <v>41424</v>
      </c>
      <c r="B5897">
        <v>14.9</v>
      </c>
      <c r="C5897">
        <v>14.98</v>
      </c>
      <c r="D5897">
        <v>14.27</v>
      </c>
      <c r="E5897">
        <v>14.53</v>
      </c>
    </row>
    <row r="5898" spans="1:5" x14ac:dyDescent="0.25">
      <c r="A5898" s="7">
        <v>41425</v>
      </c>
      <c r="B5898">
        <v>15.02</v>
      </c>
      <c r="C5898">
        <v>16.350000000000001</v>
      </c>
      <c r="D5898">
        <v>14.36</v>
      </c>
      <c r="E5898">
        <v>16.3</v>
      </c>
    </row>
    <row r="5899" spans="1:5" x14ac:dyDescent="0.25">
      <c r="A5899" s="7">
        <v>41428</v>
      </c>
      <c r="B5899">
        <v>16.399999999999999</v>
      </c>
      <c r="C5899">
        <v>17.579999999999998</v>
      </c>
      <c r="D5899">
        <v>16.149999999999999</v>
      </c>
      <c r="E5899">
        <v>16.28</v>
      </c>
    </row>
    <row r="5900" spans="1:5" x14ac:dyDescent="0.25">
      <c r="A5900" s="7">
        <v>41429</v>
      </c>
      <c r="B5900">
        <v>16.16</v>
      </c>
      <c r="C5900">
        <v>17.25</v>
      </c>
      <c r="D5900">
        <v>15.82</v>
      </c>
      <c r="E5900">
        <v>16.27</v>
      </c>
    </row>
    <row r="5901" spans="1:5" x14ac:dyDescent="0.25">
      <c r="A5901" s="7">
        <v>41430</v>
      </c>
      <c r="B5901">
        <v>16.86</v>
      </c>
      <c r="C5901">
        <v>17.84</v>
      </c>
      <c r="D5901">
        <v>16.57</v>
      </c>
      <c r="E5901">
        <v>17.5</v>
      </c>
    </row>
    <row r="5902" spans="1:5" x14ac:dyDescent="0.25">
      <c r="A5902" s="7">
        <v>41431</v>
      </c>
      <c r="B5902">
        <v>17.7</v>
      </c>
      <c r="C5902">
        <v>18.510000000000002</v>
      </c>
      <c r="D5902">
        <v>16.600000000000001</v>
      </c>
      <c r="E5902">
        <v>16.63</v>
      </c>
    </row>
    <row r="5903" spans="1:5" x14ac:dyDescent="0.25">
      <c r="A5903" s="7">
        <v>41432</v>
      </c>
      <c r="B5903">
        <v>15.9</v>
      </c>
      <c r="C5903">
        <v>16.21</v>
      </c>
      <c r="D5903">
        <v>14.96</v>
      </c>
      <c r="E5903">
        <v>15.14</v>
      </c>
    </row>
    <row r="5904" spans="1:5" x14ac:dyDescent="0.25">
      <c r="A5904" s="7">
        <v>41435</v>
      </c>
      <c r="B5904">
        <v>15.16</v>
      </c>
      <c r="C5904">
        <v>15.6</v>
      </c>
      <c r="D5904">
        <v>15.1</v>
      </c>
      <c r="E5904">
        <v>15.44</v>
      </c>
    </row>
    <row r="5905" spans="1:5" x14ac:dyDescent="0.25">
      <c r="A5905" s="7">
        <v>41436</v>
      </c>
      <c r="B5905">
        <v>16.91</v>
      </c>
      <c r="C5905">
        <v>17.14</v>
      </c>
      <c r="D5905">
        <v>16</v>
      </c>
      <c r="E5905">
        <v>17.07</v>
      </c>
    </row>
    <row r="5906" spans="1:5" x14ac:dyDescent="0.25">
      <c r="A5906" s="7">
        <v>41437</v>
      </c>
      <c r="B5906">
        <v>16.510000000000002</v>
      </c>
      <c r="C5906">
        <v>18.600000000000001</v>
      </c>
      <c r="D5906">
        <v>16.43</v>
      </c>
      <c r="E5906">
        <v>18.59</v>
      </c>
    </row>
    <row r="5907" spans="1:5" x14ac:dyDescent="0.25">
      <c r="A5907" s="7">
        <v>41438</v>
      </c>
      <c r="B5907">
        <v>18.38</v>
      </c>
      <c r="C5907">
        <v>18.579999999999998</v>
      </c>
      <c r="D5907">
        <v>16.37</v>
      </c>
      <c r="E5907">
        <v>16.41</v>
      </c>
    </row>
    <row r="5908" spans="1:5" x14ac:dyDescent="0.25">
      <c r="A5908" s="7">
        <v>41439</v>
      </c>
      <c r="B5908">
        <v>16.63</v>
      </c>
      <c r="C5908">
        <v>17.260000000000002</v>
      </c>
      <c r="D5908">
        <v>16.03</v>
      </c>
      <c r="E5908">
        <v>17.149999999999999</v>
      </c>
    </row>
    <row r="5909" spans="1:5" x14ac:dyDescent="0.25">
      <c r="A5909" s="7">
        <v>41442</v>
      </c>
      <c r="B5909">
        <v>16.53</v>
      </c>
      <c r="C5909">
        <v>17.62</v>
      </c>
      <c r="D5909">
        <v>16.329999999999998</v>
      </c>
      <c r="E5909">
        <v>16.8</v>
      </c>
    </row>
    <row r="5910" spans="1:5" x14ac:dyDescent="0.25">
      <c r="A5910" s="7">
        <v>41443</v>
      </c>
      <c r="B5910">
        <v>16.809999999999999</v>
      </c>
      <c r="C5910">
        <v>16.95</v>
      </c>
      <c r="D5910">
        <v>16.46</v>
      </c>
      <c r="E5910">
        <v>16.61</v>
      </c>
    </row>
    <row r="5911" spans="1:5" x14ac:dyDescent="0.25">
      <c r="A5911" s="7">
        <v>41444</v>
      </c>
      <c r="B5911">
        <v>16.89</v>
      </c>
      <c r="C5911">
        <v>17.18</v>
      </c>
      <c r="D5911">
        <v>15.36</v>
      </c>
      <c r="E5911">
        <v>16.64</v>
      </c>
    </row>
    <row r="5912" spans="1:5" x14ac:dyDescent="0.25">
      <c r="A5912" s="7">
        <v>41445</v>
      </c>
      <c r="B5912">
        <v>18.399999999999999</v>
      </c>
      <c r="C5912">
        <v>21.32</v>
      </c>
      <c r="D5912">
        <v>18.010000000000002</v>
      </c>
      <c r="E5912">
        <v>20.49</v>
      </c>
    </row>
    <row r="5913" spans="1:5" x14ac:dyDescent="0.25">
      <c r="A5913" s="7">
        <v>41446</v>
      </c>
      <c r="B5913">
        <v>18.97</v>
      </c>
      <c r="C5913">
        <v>20.93</v>
      </c>
      <c r="D5913">
        <v>18.25</v>
      </c>
      <c r="E5913">
        <v>18.899999999999999</v>
      </c>
    </row>
    <row r="5914" spans="1:5" x14ac:dyDescent="0.25">
      <c r="A5914" s="7">
        <v>41449</v>
      </c>
      <c r="B5914">
        <v>20.87</v>
      </c>
      <c r="C5914">
        <v>21.91</v>
      </c>
      <c r="D5914">
        <v>18.579999999999998</v>
      </c>
      <c r="E5914">
        <v>20.11</v>
      </c>
    </row>
    <row r="5915" spans="1:5" x14ac:dyDescent="0.25">
      <c r="A5915" s="7">
        <v>41450</v>
      </c>
      <c r="B5915">
        <v>18.649999999999999</v>
      </c>
      <c r="C5915">
        <v>19.22</v>
      </c>
      <c r="D5915">
        <v>17.82</v>
      </c>
      <c r="E5915">
        <v>18.47</v>
      </c>
    </row>
    <row r="5916" spans="1:5" x14ac:dyDescent="0.25">
      <c r="A5916" s="7">
        <v>41451</v>
      </c>
      <c r="B5916">
        <v>17.23</v>
      </c>
      <c r="C5916">
        <v>18.059999999999999</v>
      </c>
      <c r="D5916">
        <v>17.079999999999998</v>
      </c>
      <c r="E5916">
        <v>17.21</v>
      </c>
    </row>
    <row r="5917" spans="1:5" x14ac:dyDescent="0.25">
      <c r="A5917" s="7">
        <v>41452</v>
      </c>
      <c r="B5917">
        <v>16.600000000000001</v>
      </c>
      <c r="C5917">
        <v>16.97</v>
      </c>
      <c r="D5917">
        <v>16.34</v>
      </c>
      <c r="E5917">
        <v>16.86</v>
      </c>
    </row>
    <row r="5918" spans="1:5" x14ac:dyDescent="0.25">
      <c r="A5918" s="7">
        <v>41453</v>
      </c>
      <c r="B5918">
        <v>17.25</v>
      </c>
      <c r="C5918">
        <v>17.690000000000001</v>
      </c>
      <c r="D5918">
        <v>16.190000000000001</v>
      </c>
      <c r="E5918">
        <v>16.86</v>
      </c>
    </row>
    <row r="5919" spans="1:5" x14ac:dyDescent="0.25">
      <c r="A5919" s="7">
        <v>41456</v>
      </c>
      <c r="B5919">
        <v>16.899999999999999</v>
      </c>
      <c r="C5919">
        <v>16.899999999999999</v>
      </c>
      <c r="D5919">
        <v>16</v>
      </c>
      <c r="E5919">
        <v>16.37</v>
      </c>
    </row>
    <row r="5920" spans="1:5" x14ac:dyDescent="0.25">
      <c r="A5920" s="7">
        <v>41457</v>
      </c>
      <c r="B5920">
        <v>16.489999999999998</v>
      </c>
      <c r="C5920">
        <v>16.93</v>
      </c>
      <c r="D5920">
        <v>15.88</v>
      </c>
      <c r="E5920">
        <v>16.440000000000001</v>
      </c>
    </row>
    <row r="5921" spans="1:5" x14ac:dyDescent="0.25">
      <c r="A5921" s="7">
        <v>41458</v>
      </c>
      <c r="B5921">
        <v>17.22</v>
      </c>
      <c r="C5921">
        <v>17.32</v>
      </c>
      <c r="D5921">
        <v>16.2</v>
      </c>
      <c r="E5921">
        <v>16.2</v>
      </c>
    </row>
    <row r="5922" spans="1:5" x14ac:dyDescent="0.25">
      <c r="A5922" s="7">
        <v>41460</v>
      </c>
      <c r="B5922">
        <v>15.59</v>
      </c>
      <c r="C5922">
        <v>16.28</v>
      </c>
      <c r="D5922">
        <v>14.89</v>
      </c>
      <c r="E5922">
        <v>14.89</v>
      </c>
    </row>
    <row r="5923" spans="1:5" x14ac:dyDescent="0.25">
      <c r="A5923" s="7">
        <v>41463</v>
      </c>
      <c r="B5923">
        <v>14.66</v>
      </c>
      <c r="C5923">
        <v>15.27</v>
      </c>
      <c r="D5923">
        <v>14.66</v>
      </c>
      <c r="E5923">
        <v>14.78</v>
      </c>
    </row>
    <row r="5924" spans="1:5" x14ac:dyDescent="0.25">
      <c r="A5924" s="7">
        <v>41464</v>
      </c>
      <c r="B5924">
        <v>14.33</v>
      </c>
      <c r="C5924">
        <v>14.65</v>
      </c>
      <c r="D5924">
        <v>14.26</v>
      </c>
      <c r="E5924">
        <v>14.35</v>
      </c>
    </row>
    <row r="5925" spans="1:5" x14ac:dyDescent="0.25">
      <c r="A5925" s="7">
        <v>41465</v>
      </c>
      <c r="B5925">
        <v>14.46</v>
      </c>
      <c r="C5925">
        <v>14.62</v>
      </c>
      <c r="D5925">
        <v>14.06</v>
      </c>
      <c r="E5925">
        <v>14.21</v>
      </c>
    </row>
    <row r="5926" spans="1:5" x14ac:dyDescent="0.25">
      <c r="A5926" s="7">
        <v>41466</v>
      </c>
      <c r="B5926">
        <v>13.57</v>
      </c>
      <c r="C5926">
        <v>14.2</v>
      </c>
      <c r="D5926">
        <v>13.57</v>
      </c>
      <c r="E5926">
        <v>14.01</v>
      </c>
    </row>
    <row r="5927" spans="1:5" x14ac:dyDescent="0.25">
      <c r="A5927" s="7">
        <v>41467</v>
      </c>
      <c r="B5927">
        <v>13.9</v>
      </c>
      <c r="C5927">
        <v>14.04</v>
      </c>
      <c r="D5927">
        <v>13.74</v>
      </c>
      <c r="E5927">
        <v>13.84</v>
      </c>
    </row>
    <row r="5928" spans="1:5" x14ac:dyDescent="0.25">
      <c r="A5928" s="7">
        <v>41470</v>
      </c>
      <c r="B5928">
        <v>13.98</v>
      </c>
      <c r="C5928">
        <v>14.11</v>
      </c>
      <c r="D5928">
        <v>13.5</v>
      </c>
      <c r="E5928">
        <v>13.79</v>
      </c>
    </row>
    <row r="5929" spans="1:5" x14ac:dyDescent="0.25">
      <c r="A5929" s="7">
        <v>41471</v>
      </c>
      <c r="B5929">
        <v>13.78</v>
      </c>
      <c r="C5929">
        <v>14.56</v>
      </c>
      <c r="D5929">
        <v>13.78</v>
      </c>
      <c r="E5929">
        <v>14.42</v>
      </c>
    </row>
    <row r="5930" spans="1:5" x14ac:dyDescent="0.25">
      <c r="A5930" s="7">
        <v>41472</v>
      </c>
      <c r="B5930">
        <v>14.2</v>
      </c>
      <c r="C5930">
        <v>14.44</v>
      </c>
      <c r="D5930">
        <v>13.76</v>
      </c>
      <c r="E5930">
        <v>13.78</v>
      </c>
    </row>
    <row r="5931" spans="1:5" x14ac:dyDescent="0.25">
      <c r="A5931" s="7">
        <v>41473</v>
      </c>
      <c r="B5931">
        <v>13.63</v>
      </c>
      <c r="C5931">
        <v>13.8</v>
      </c>
      <c r="D5931">
        <v>13.2</v>
      </c>
      <c r="E5931">
        <v>13.77</v>
      </c>
    </row>
    <row r="5932" spans="1:5" x14ac:dyDescent="0.25">
      <c r="A5932" s="7">
        <v>41474</v>
      </c>
      <c r="B5932">
        <v>13.89</v>
      </c>
      <c r="C5932">
        <v>13.97</v>
      </c>
      <c r="D5932">
        <v>12.54</v>
      </c>
      <c r="E5932">
        <v>12.54</v>
      </c>
    </row>
    <row r="5933" spans="1:5" x14ac:dyDescent="0.25">
      <c r="A5933" s="7">
        <v>41477</v>
      </c>
      <c r="B5933">
        <v>13.23</v>
      </c>
      <c r="C5933">
        <v>13.37</v>
      </c>
      <c r="D5933">
        <v>12.29</v>
      </c>
      <c r="E5933">
        <v>12.29</v>
      </c>
    </row>
    <row r="5934" spans="1:5" x14ac:dyDescent="0.25">
      <c r="A5934" s="7">
        <v>41478</v>
      </c>
      <c r="B5934">
        <v>12.15</v>
      </c>
      <c r="C5934">
        <v>13.06</v>
      </c>
      <c r="D5934">
        <v>12.07</v>
      </c>
      <c r="E5934">
        <v>12.66</v>
      </c>
    </row>
    <row r="5935" spans="1:5" x14ac:dyDescent="0.25">
      <c r="A5935" s="7">
        <v>41479</v>
      </c>
      <c r="B5935">
        <v>12.69</v>
      </c>
      <c r="C5935">
        <v>13.49</v>
      </c>
      <c r="D5935">
        <v>12.69</v>
      </c>
      <c r="E5935">
        <v>13.18</v>
      </c>
    </row>
    <row r="5936" spans="1:5" x14ac:dyDescent="0.25">
      <c r="A5936" s="7">
        <v>41480</v>
      </c>
      <c r="B5936">
        <v>13.47</v>
      </c>
      <c r="C5936">
        <v>13.54</v>
      </c>
      <c r="D5936">
        <v>12.91</v>
      </c>
      <c r="E5936">
        <v>12.97</v>
      </c>
    </row>
    <row r="5937" spans="1:5" x14ac:dyDescent="0.25">
      <c r="A5937" s="7">
        <v>41481</v>
      </c>
      <c r="B5937">
        <v>13.41</v>
      </c>
      <c r="C5937">
        <v>13.73</v>
      </c>
      <c r="D5937">
        <v>12.71</v>
      </c>
      <c r="E5937">
        <v>12.72</v>
      </c>
    </row>
    <row r="5938" spans="1:5" x14ac:dyDescent="0.25">
      <c r="A5938" s="7">
        <v>41484</v>
      </c>
      <c r="B5938">
        <v>13.54</v>
      </c>
      <c r="C5938">
        <v>13.86</v>
      </c>
      <c r="D5938">
        <v>13.38</v>
      </c>
      <c r="E5938">
        <v>13.39</v>
      </c>
    </row>
    <row r="5939" spans="1:5" x14ac:dyDescent="0.25">
      <c r="A5939" s="7">
        <v>41485</v>
      </c>
      <c r="B5939">
        <v>13.45</v>
      </c>
      <c r="C5939">
        <v>14.14</v>
      </c>
      <c r="D5939">
        <v>13.35</v>
      </c>
      <c r="E5939">
        <v>13.39</v>
      </c>
    </row>
    <row r="5940" spans="1:5" x14ac:dyDescent="0.25">
      <c r="A5940" s="7">
        <v>41486</v>
      </c>
      <c r="B5940">
        <v>13.55</v>
      </c>
      <c r="C5940">
        <v>13.83</v>
      </c>
      <c r="D5940">
        <v>12.94</v>
      </c>
      <c r="E5940">
        <v>13.45</v>
      </c>
    </row>
    <row r="5941" spans="1:5" x14ac:dyDescent="0.25">
      <c r="A5941" s="7">
        <v>41487</v>
      </c>
      <c r="B5941">
        <v>12.89</v>
      </c>
      <c r="C5941">
        <v>13.25</v>
      </c>
      <c r="D5941">
        <v>12.82</v>
      </c>
      <c r="E5941">
        <v>12.94</v>
      </c>
    </row>
    <row r="5942" spans="1:5" x14ac:dyDescent="0.25">
      <c r="A5942" s="7">
        <v>41488</v>
      </c>
      <c r="B5942">
        <v>12.66</v>
      </c>
      <c r="C5942">
        <v>12.74</v>
      </c>
      <c r="D5942">
        <v>11.98</v>
      </c>
      <c r="E5942">
        <v>11.98</v>
      </c>
    </row>
    <row r="5943" spans="1:5" x14ac:dyDescent="0.25">
      <c r="A5943" s="7">
        <v>41491</v>
      </c>
      <c r="B5943">
        <v>12.29</v>
      </c>
      <c r="C5943">
        <v>12.42</v>
      </c>
      <c r="D5943">
        <v>11.83</v>
      </c>
      <c r="E5943">
        <v>11.84</v>
      </c>
    </row>
    <row r="5944" spans="1:5" x14ac:dyDescent="0.25">
      <c r="A5944" s="7">
        <v>41492</v>
      </c>
      <c r="B5944">
        <v>12.19</v>
      </c>
      <c r="C5944">
        <v>12.93</v>
      </c>
      <c r="D5944">
        <v>12.06</v>
      </c>
      <c r="E5944">
        <v>12.72</v>
      </c>
    </row>
    <row r="5945" spans="1:5" x14ac:dyDescent="0.25">
      <c r="A5945" s="7">
        <v>41493</v>
      </c>
      <c r="B5945">
        <v>13.17</v>
      </c>
      <c r="C5945">
        <v>13.91</v>
      </c>
      <c r="D5945">
        <v>12.96</v>
      </c>
      <c r="E5945">
        <v>12.98</v>
      </c>
    </row>
    <row r="5946" spans="1:5" x14ac:dyDescent="0.25">
      <c r="A5946" s="7">
        <v>41494</v>
      </c>
      <c r="B5946">
        <v>12.5</v>
      </c>
      <c r="C5946">
        <v>13.13</v>
      </c>
      <c r="D5946">
        <v>12.37</v>
      </c>
      <c r="E5946">
        <v>12.73</v>
      </c>
    </row>
    <row r="5947" spans="1:5" x14ac:dyDescent="0.25">
      <c r="A5947" s="7">
        <v>41495</v>
      </c>
      <c r="B5947">
        <v>12.88</v>
      </c>
      <c r="C5947">
        <v>13.66</v>
      </c>
      <c r="D5947">
        <v>12.71</v>
      </c>
      <c r="E5947">
        <v>13.41</v>
      </c>
    </row>
    <row r="5948" spans="1:5" x14ac:dyDescent="0.25">
      <c r="A5948" s="7">
        <v>41498</v>
      </c>
      <c r="B5948">
        <v>13.52</v>
      </c>
      <c r="C5948">
        <v>13.57</v>
      </c>
      <c r="D5948">
        <v>12.8</v>
      </c>
      <c r="E5948">
        <v>12.81</v>
      </c>
    </row>
    <row r="5949" spans="1:5" x14ac:dyDescent="0.25">
      <c r="A5949" s="7">
        <v>41499</v>
      </c>
      <c r="B5949">
        <v>12.86</v>
      </c>
      <c r="C5949">
        <v>13.37</v>
      </c>
      <c r="D5949">
        <v>12.29</v>
      </c>
      <c r="E5949">
        <v>12.31</v>
      </c>
    </row>
    <row r="5950" spans="1:5" x14ac:dyDescent="0.25">
      <c r="A5950" s="7">
        <v>41500</v>
      </c>
      <c r="B5950">
        <v>12.48</v>
      </c>
      <c r="C5950">
        <v>13.09</v>
      </c>
      <c r="D5950">
        <v>12.35</v>
      </c>
      <c r="E5950">
        <v>13.04</v>
      </c>
    </row>
    <row r="5951" spans="1:5" x14ac:dyDescent="0.25">
      <c r="A5951" s="7">
        <v>41501</v>
      </c>
      <c r="B5951">
        <v>14.14</v>
      </c>
      <c r="C5951">
        <v>14.85</v>
      </c>
      <c r="D5951">
        <v>13.91</v>
      </c>
      <c r="E5951">
        <v>14.73</v>
      </c>
    </row>
    <row r="5952" spans="1:5" x14ac:dyDescent="0.25">
      <c r="A5952" s="7">
        <v>41502</v>
      </c>
      <c r="B5952">
        <v>14.56</v>
      </c>
      <c r="C5952">
        <v>14.88</v>
      </c>
      <c r="D5952">
        <v>13.62</v>
      </c>
      <c r="E5952">
        <v>14.37</v>
      </c>
    </row>
    <row r="5953" spans="1:5" x14ac:dyDescent="0.25">
      <c r="A5953" s="7">
        <v>41505</v>
      </c>
      <c r="B5953">
        <v>14.94</v>
      </c>
      <c r="C5953">
        <v>15.2</v>
      </c>
      <c r="D5953">
        <v>14.35</v>
      </c>
      <c r="E5953">
        <v>15.1</v>
      </c>
    </row>
    <row r="5954" spans="1:5" x14ac:dyDescent="0.25">
      <c r="A5954" s="7">
        <v>41506</v>
      </c>
      <c r="B5954">
        <v>15.22</v>
      </c>
      <c r="C5954">
        <v>15.25</v>
      </c>
      <c r="D5954">
        <v>14.29</v>
      </c>
      <c r="E5954">
        <v>14.91</v>
      </c>
    </row>
    <row r="5955" spans="1:5" x14ac:dyDescent="0.25">
      <c r="A5955" s="7">
        <v>41507</v>
      </c>
      <c r="B5955">
        <v>16</v>
      </c>
      <c r="C5955">
        <v>16.559999999999999</v>
      </c>
      <c r="D5955">
        <v>14.67</v>
      </c>
      <c r="E5955">
        <v>15.94</v>
      </c>
    </row>
    <row r="5956" spans="1:5" x14ac:dyDescent="0.25">
      <c r="A5956" s="7">
        <v>41508</v>
      </c>
      <c r="B5956">
        <v>15.26</v>
      </c>
      <c r="C5956">
        <v>15.26</v>
      </c>
      <c r="D5956">
        <v>14.66</v>
      </c>
      <c r="E5956">
        <v>14.76</v>
      </c>
    </row>
    <row r="5957" spans="1:5" x14ac:dyDescent="0.25">
      <c r="A5957" s="7">
        <v>41509</v>
      </c>
      <c r="B5957">
        <v>14.29</v>
      </c>
      <c r="C5957">
        <v>14.82</v>
      </c>
      <c r="D5957">
        <v>13.98</v>
      </c>
      <c r="E5957">
        <v>13.98</v>
      </c>
    </row>
    <row r="5958" spans="1:5" x14ac:dyDescent="0.25">
      <c r="A5958" s="7">
        <v>41512</v>
      </c>
      <c r="B5958">
        <v>14.37</v>
      </c>
      <c r="C5958">
        <v>15.01</v>
      </c>
      <c r="D5958">
        <v>13.9</v>
      </c>
      <c r="E5958">
        <v>14.99</v>
      </c>
    </row>
    <row r="5959" spans="1:5" x14ac:dyDescent="0.25">
      <c r="A5959" s="7">
        <v>41513</v>
      </c>
      <c r="B5959">
        <v>16.559999999999999</v>
      </c>
      <c r="C5959">
        <v>17.13</v>
      </c>
      <c r="D5959">
        <v>15.82</v>
      </c>
      <c r="E5959">
        <v>16.77</v>
      </c>
    </row>
    <row r="5960" spans="1:5" x14ac:dyDescent="0.25">
      <c r="A5960" s="7">
        <v>41514</v>
      </c>
      <c r="B5960">
        <v>16.96</v>
      </c>
      <c r="C5960">
        <v>17.11</v>
      </c>
      <c r="D5960">
        <v>16.100000000000001</v>
      </c>
      <c r="E5960">
        <v>16.489999999999998</v>
      </c>
    </row>
    <row r="5961" spans="1:5" x14ac:dyDescent="0.25">
      <c r="A5961" s="7">
        <v>41515</v>
      </c>
      <c r="B5961">
        <v>16.79</v>
      </c>
      <c r="C5961">
        <v>16.98</v>
      </c>
      <c r="D5961">
        <v>15.99</v>
      </c>
      <c r="E5961">
        <v>16.809999999999999</v>
      </c>
    </row>
    <row r="5962" spans="1:5" x14ac:dyDescent="0.25">
      <c r="A5962" s="7">
        <v>41516</v>
      </c>
      <c r="B5962">
        <v>16.75</v>
      </c>
      <c r="C5962">
        <v>17.809999999999999</v>
      </c>
      <c r="D5962">
        <v>16.7</v>
      </c>
      <c r="E5962">
        <v>17.010000000000002</v>
      </c>
    </row>
    <row r="5963" spans="1:5" x14ac:dyDescent="0.25">
      <c r="A5963" s="7">
        <v>41520</v>
      </c>
      <c r="B5963">
        <v>16.47</v>
      </c>
      <c r="C5963">
        <v>17.37</v>
      </c>
      <c r="D5963">
        <v>16.11</v>
      </c>
      <c r="E5963">
        <v>16.61</v>
      </c>
    </row>
    <row r="5964" spans="1:5" x14ac:dyDescent="0.25">
      <c r="A5964" s="7">
        <v>41521</v>
      </c>
      <c r="B5964">
        <v>16.88</v>
      </c>
      <c r="C5964">
        <v>17.010000000000002</v>
      </c>
      <c r="D5964">
        <v>15.77</v>
      </c>
      <c r="E5964">
        <v>15.88</v>
      </c>
    </row>
    <row r="5965" spans="1:5" x14ac:dyDescent="0.25">
      <c r="A5965" s="7">
        <v>41522</v>
      </c>
      <c r="B5965">
        <v>16.12</v>
      </c>
      <c r="C5965">
        <v>16.12</v>
      </c>
      <c r="D5965">
        <v>15.63</v>
      </c>
      <c r="E5965">
        <v>15.77</v>
      </c>
    </row>
    <row r="5966" spans="1:5" x14ac:dyDescent="0.25">
      <c r="A5966" s="7">
        <v>41523</v>
      </c>
      <c r="B5966">
        <v>15.35</v>
      </c>
      <c r="C5966">
        <v>16.809999999999999</v>
      </c>
      <c r="D5966">
        <v>15.17</v>
      </c>
      <c r="E5966">
        <v>15.85</v>
      </c>
    </row>
    <row r="5967" spans="1:5" x14ac:dyDescent="0.25">
      <c r="A5967" s="7">
        <v>41526</v>
      </c>
      <c r="B5967">
        <v>15.86</v>
      </c>
      <c r="C5967">
        <v>16.02</v>
      </c>
      <c r="D5967">
        <v>15.22</v>
      </c>
      <c r="E5967">
        <v>15.63</v>
      </c>
    </row>
    <row r="5968" spans="1:5" x14ac:dyDescent="0.25">
      <c r="A5968" s="7">
        <v>41527</v>
      </c>
      <c r="B5968">
        <v>14.89</v>
      </c>
      <c r="C5968">
        <v>15.09</v>
      </c>
      <c r="D5968">
        <v>14.5</v>
      </c>
      <c r="E5968">
        <v>14.53</v>
      </c>
    </row>
    <row r="5969" spans="1:5" x14ac:dyDescent="0.25">
      <c r="A5969" s="7">
        <v>41528</v>
      </c>
      <c r="B5969">
        <v>14.74</v>
      </c>
      <c r="C5969">
        <v>14.74</v>
      </c>
      <c r="D5969">
        <v>13.82</v>
      </c>
      <c r="E5969">
        <v>13.82</v>
      </c>
    </row>
    <row r="5970" spans="1:5" x14ac:dyDescent="0.25">
      <c r="A5970" s="7">
        <v>41529</v>
      </c>
      <c r="B5970">
        <v>13.93</v>
      </c>
      <c r="C5970">
        <v>14.39</v>
      </c>
      <c r="D5970">
        <v>13.73</v>
      </c>
      <c r="E5970">
        <v>14.29</v>
      </c>
    </row>
    <row r="5971" spans="1:5" x14ac:dyDescent="0.25">
      <c r="A5971" s="7">
        <v>41530</v>
      </c>
      <c r="B5971">
        <v>14.27</v>
      </c>
      <c r="C5971">
        <v>14.55</v>
      </c>
      <c r="D5971">
        <v>14.11</v>
      </c>
      <c r="E5971">
        <v>14.16</v>
      </c>
    </row>
    <row r="5972" spans="1:5" x14ac:dyDescent="0.25">
      <c r="A5972" s="7">
        <v>41533</v>
      </c>
      <c r="B5972">
        <v>14.1</v>
      </c>
      <c r="C5972">
        <v>14.49</v>
      </c>
      <c r="D5972">
        <v>13.87</v>
      </c>
      <c r="E5972">
        <v>14.38</v>
      </c>
    </row>
    <row r="5973" spans="1:5" x14ac:dyDescent="0.25">
      <c r="A5973" s="7">
        <v>41534</v>
      </c>
      <c r="B5973">
        <v>14.44</v>
      </c>
      <c r="C5973">
        <v>14.61</v>
      </c>
      <c r="D5973">
        <v>14.28</v>
      </c>
      <c r="E5973">
        <v>14.53</v>
      </c>
    </row>
    <row r="5974" spans="1:5" x14ac:dyDescent="0.25">
      <c r="A5974" s="7">
        <v>41535</v>
      </c>
      <c r="B5974">
        <v>14.68</v>
      </c>
      <c r="C5974">
        <v>14.68</v>
      </c>
      <c r="D5974">
        <v>13.23</v>
      </c>
      <c r="E5974">
        <v>13.59</v>
      </c>
    </row>
    <row r="5975" spans="1:5" x14ac:dyDescent="0.25">
      <c r="A5975" s="7">
        <v>41536</v>
      </c>
      <c r="B5975">
        <v>13.02</v>
      </c>
      <c r="C5975">
        <v>13.39</v>
      </c>
      <c r="D5975">
        <v>13.02</v>
      </c>
      <c r="E5975">
        <v>13.16</v>
      </c>
    </row>
    <row r="5976" spans="1:5" x14ac:dyDescent="0.25">
      <c r="A5976" s="7">
        <v>41537</v>
      </c>
      <c r="B5976">
        <v>13.3</v>
      </c>
      <c r="C5976">
        <v>13.47</v>
      </c>
      <c r="D5976">
        <v>12.52</v>
      </c>
      <c r="E5976">
        <v>13.12</v>
      </c>
    </row>
    <row r="5977" spans="1:5" x14ac:dyDescent="0.25">
      <c r="A5977" s="7">
        <v>41540</v>
      </c>
      <c r="B5977">
        <v>14.04</v>
      </c>
      <c r="C5977">
        <v>14.71</v>
      </c>
      <c r="D5977">
        <v>14.02</v>
      </c>
      <c r="E5977">
        <v>14.31</v>
      </c>
    </row>
    <row r="5978" spans="1:5" x14ac:dyDescent="0.25">
      <c r="A5978" s="7">
        <v>41541</v>
      </c>
      <c r="B5978">
        <v>14.17</v>
      </c>
      <c r="C5978">
        <v>14.37</v>
      </c>
      <c r="D5978">
        <v>13.75</v>
      </c>
      <c r="E5978">
        <v>14.08</v>
      </c>
    </row>
    <row r="5979" spans="1:5" x14ac:dyDescent="0.25">
      <c r="A5979" s="7">
        <v>41542</v>
      </c>
      <c r="B5979">
        <v>14.24</v>
      </c>
      <c r="C5979">
        <v>14.62</v>
      </c>
      <c r="D5979">
        <v>13.89</v>
      </c>
      <c r="E5979">
        <v>14.01</v>
      </c>
    </row>
    <row r="5980" spans="1:5" x14ac:dyDescent="0.25">
      <c r="A5980" s="7">
        <v>41543</v>
      </c>
      <c r="B5980">
        <v>13.8</v>
      </c>
      <c r="C5980">
        <v>14.4</v>
      </c>
      <c r="D5980">
        <v>13.58</v>
      </c>
      <c r="E5980">
        <v>14.06</v>
      </c>
    </row>
    <row r="5981" spans="1:5" x14ac:dyDescent="0.25">
      <c r="A5981" s="7">
        <v>41544</v>
      </c>
      <c r="B5981">
        <v>14.62</v>
      </c>
      <c r="C5981">
        <v>15.79</v>
      </c>
      <c r="D5981">
        <v>14.62</v>
      </c>
      <c r="E5981">
        <v>15.46</v>
      </c>
    </row>
    <row r="5982" spans="1:5" x14ac:dyDescent="0.25">
      <c r="A5982" s="7">
        <v>41547</v>
      </c>
      <c r="B5982">
        <v>17.489999999999998</v>
      </c>
      <c r="C5982">
        <v>17.489999999999998</v>
      </c>
      <c r="D5982">
        <v>16.16</v>
      </c>
      <c r="E5982">
        <v>16.600000000000001</v>
      </c>
    </row>
    <row r="5983" spans="1:5" x14ac:dyDescent="0.25">
      <c r="A5983" s="7">
        <v>41548</v>
      </c>
      <c r="B5983">
        <v>16.309999999999999</v>
      </c>
      <c r="C5983">
        <v>16.46</v>
      </c>
      <c r="D5983">
        <v>15.47</v>
      </c>
      <c r="E5983">
        <v>15.54</v>
      </c>
    </row>
    <row r="5984" spans="1:5" x14ac:dyDescent="0.25">
      <c r="A5984" s="7">
        <v>41549</v>
      </c>
      <c r="B5984">
        <v>16.399999999999999</v>
      </c>
      <c r="C5984">
        <v>16.809999999999999</v>
      </c>
      <c r="D5984">
        <v>16.13</v>
      </c>
      <c r="E5984">
        <v>16.600000000000001</v>
      </c>
    </row>
    <row r="5985" spans="1:5" x14ac:dyDescent="0.25">
      <c r="A5985" s="7">
        <v>41550</v>
      </c>
      <c r="B5985">
        <v>16.63</v>
      </c>
      <c r="C5985">
        <v>18.71</v>
      </c>
      <c r="D5985">
        <v>16.63</v>
      </c>
      <c r="E5985">
        <v>17.670000000000002</v>
      </c>
    </row>
    <row r="5986" spans="1:5" x14ac:dyDescent="0.25">
      <c r="A5986" s="7">
        <v>41551</v>
      </c>
      <c r="B5986">
        <v>17.72</v>
      </c>
      <c r="C5986">
        <v>17.87</v>
      </c>
      <c r="D5986">
        <v>16.66</v>
      </c>
      <c r="E5986">
        <v>16.739999999999998</v>
      </c>
    </row>
    <row r="5987" spans="1:5" x14ac:dyDescent="0.25">
      <c r="A5987" s="7">
        <v>41554</v>
      </c>
      <c r="B5987">
        <v>18.760000000000002</v>
      </c>
      <c r="C5987">
        <v>19.41</v>
      </c>
      <c r="D5987">
        <v>18.079999999999998</v>
      </c>
      <c r="E5987">
        <v>19.41</v>
      </c>
    </row>
    <row r="5988" spans="1:5" x14ac:dyDescent="0.25">
      <c r="A5988" s="7">
        <v>41555</v>
      </c>
      <c r="B5988">
        <v>19.010000000000002</v>
      </c>
      <c r="C5988">
        <v>21.01</v>
      </c>
      <c r="D5988">
        <v>18.98</v>
      </c>
      <c r="E5988">
        <v>20.34</v>
      </c>
    </row>
    <row r="5989" spans="1:5" x14ac:dyDescent="0.25">
      <c r="A5989" s="7">
        <v>41556</v>
      </c>
      <c r="B5989">
        <v>20.190000000000001</v>
      </c>
      <c r="C5989">
        <v>21.34</v>
      </c>
      <c r="D5989">
        <v>19.04</v>
      </c>
      <c r="E5989">
        <v>19.600000000000001</v>
      </c>
    </row>
    <row r="5990" spans="1:5" x14ac:dyDescent="0.25">
      <c r="A5990" s="7">
        <v>41557</v>
      </c>
      <c r="B5990">
        <v>17.66</v>
      </c>
      <c r="C5990">
        <v>17.920000000000002</v>
      </c>
      <c r="D5990">
        <v>16.29</v>
      </c>
      <c r="E5990">
        <v>16.48</v>
      </c>
    </row>
    <row r="5991" spans="1:5" x14ac:dyDescent="0.25">
      <c r="A5991" s="7">
        <v>41558</v>
      </c>
      <c r="B5991">
        <v>16.309999999999999</v>
      </c>
      <c r="C5991">
        <v>16.38</v>
      </c>
      <c r="D5991">
        <v>15.46</v>
      </c>
      <c r="E5991">
        <v>15.72</v>
      </c>
    </row>
    <row r="5992" spans="1:5" x14ac:dyDescent="0.25">
      <c r="A5992" s="7">
        <v>41561</v>
      </c>
      <c r="B5992">
        <v>17.079999999999998</v>
      </c>
      <c r="C5992">
        <v>17.739999999999998</v>
      </c>
      <c r="D5992">
        <v>15.8</v>
      </c>
      <c r="E5992">
        <v>16.07</v>
      </c>
    </row>
    <row r="5993" spans="1:5" x14ac:dyDescent="0.25">
      <c r="A5993" s="7">
        <v>41562</v>
      </c>
      <c r="B5993">
        <v>16.41</v>
      </c>
      <c r="C5993">
        <v>18.670000000000002</v>
      </c>
      <c r="D5993">
        <v>16.16</v>
      </c>
      <c r="E5993">
        <v>18.66</v>
      </c>
    </row>
    <row r="5994" spans="1:5" x14ac:dyDescent="0.25">
      <c r="A5994" s="7">
        <v>41563</v>
      </c>
      <c r="B5994">
        <v>17.14</v>
      </c>
      <c r="C5994">
        <v>17.149999999999999</v>
      </c>
      <c r="D5994">
        <v>14.67</v>
      </c>
      <c r="E5994">
        <v>14.71</v>
      </c>
    </row>
    <row r="5995" spans="1:5" x14ac:dyDescent="0.25">
      <c r="A5995" s="7">
        <v>41564</v>
      </c>
      <c r="B5995">
        <v>14.52</v>
      </c>
      <c r="C5995">
        <v>14.59</v>
      </c>
      <c r="D5995">
        <v>12.89</v>
      </c>
      <c r="E5995">
        <v>13.48</v>
      </c>
    </row>
    <row r="5996" spans="1:5" x14ac:dyDescent="0.25">
      <c r="A5996" s="7">
        <v>41565</v>
      </c>
      <c r="B5996">
        <v>12.86</v>
      </c>
      <c r="C5996">
        <v>13.53</v>
      </c>
      <c r="D5996">
        <v>12.34</v>
      </c>
      <c r="E5996">
        <v>13.04</v>
      </c>
    </row>
    <row r="5997" spans="1:5" x14ac:dyDescent="0.25">
      <c r="A5997" s="7">
        <v>41568</v>
      </c>
      <c r="B5997">
        <v>13.34</v>
      </c>
      <c r="C5997">
        <v>13.63</v>
      </c>
      <c r="D5997">
        <v>13.07</v>
      </c>
      <c r="E5997">
        <v>13.16</v>
      </c>
    </row>
    <row r="5998" spans="1:5" x14ac:dyDescent="0.25">
      <c r="A5998" s="7">
        <v>41569</v>
      </c>
      <c r="B5998">
        <v>12.99</v>
      </c>
      <c r="C5998">
        <v>13.92</v>
      </c>
      <c r="D5998">
        <v>12.93</v>
      </c>
      <c r="E5998">
        <v>13.33</v>
      </c>
    </row>
    <row r="5999" spans="1:5" x14ac:dyDescent="0.25">
      <c r="A5999" s="7">
        <v>41570</v>
      </c>
      <c r="B5999">
        <v>13.71</v>
      </c>
      <c r="C5999">
        <v>14.21</v>
      </c>
      <c r="D5999">
        <v>13.42</v>
      </c>
      <c r="E5999">
        <v>13.42</v>
      </c>
    </row>
    <row r="6000" spans="1:5" x14ac:dyDescent="0.25">
      <c r="A6000" s="7">
        <v>41571</v>
      </c>
      <c r="B6000">
        <v>13.5</v>
      </c>
      <c r="C6000">
        <v>13.62</v>
      </c>
      <c r="D6000">
        <v>13.15</v>
      </c>
      <c r="E6000">
        <v>13.2</v>
      </c>
    </row>
    <row r="6001" spans="1:5" x14ac:dyDescent="0.25">
      <c r="A6001" s="7">
        <v>41572</v>
      </c>
      <c r="B6001">
        <v>13.16</v>
      </c>
      <c r="C6001">
        <v>13.44</v>
      </c>
      <c r="D6001">
        <v>13.08</v>
      </c>
      <c r="E6001">
        <v>13.09</v>
      </c>
    </row>
    <row r="6002" spans="1:5" x14ac:dyDescent="0.25">
      <c r="A6002" s="7">
        <v>41575</v>
      </c>
      <c r="B6002">
        <v>13.62</v>
      </c>
      <c r="C6002">
        <v>13.72</v>
      </c>
      <c r="D6002">
        <v>13.22</v>
      </c>
      <c r="E6002">
        <v>13.31</v>
      </c>
    </row>
    <row r="6003" spans="1:5" x14ac:dyDescent="0.25">
      <c r="A6003" s="7">
        <v>41576</v>
      </c>
      <c r="B6003">
        <v>13.25</v>
      </c>
      <c r="C6003">
        <v>13.63</v>
      </c>
      <c r="D6003">
        <v>13.06</v>
      </c>
      <c r="E6003">
        <v>13.41</v>
      </c>
    </row>
    <row r="6004" spans="1:5" x14ac:dyDescent="0.25">
      <c r="A6004" s="7">
        <v>41577</v>
      </c>
      <c r="B6004">
        <v>13.72</v>
      </c>
      <c r="C6004">
        <v>14.45</v>
      </c>
      <c r="D6004">
        <v>13.64</v>
      </c>
      <c r="E6004">
        <v>13.65</v>
      </c>
    </row>
    <row r="6005" spans="1:5" x14ac:dyDescent="0.25">
      <c r="A6005" s="7">
        <v>41578</v>
      </c>
      <c r="B6005">
        <v>13.83</v>
      </c>
      <c r="C6005">
        <v>14.02</v>
      </c>
      <c r="D6005">
        <v>13.28</v>
      </c>
      <c r="E6005">
        <v>13.75</v>
      </c>
    </row>
    <row r="6006" spans="1:5" x14ac:dyDescent="0.25">
      <c r="A6006" s="7">
        <v>41579</v>
      </c>
      <c r="B6006">
        <v>13.46</v>
      </c>
      <c r="C6006">
        <v>13.92</v>
      </c>
      <c r="D6006">
        <v>13.22</v>
      </c>
      <c r="E6006">
        <v>13.28</v>
      </c>
    </row>
    <row r="6007" spans="1:5" x14ac:dyDescent="0.25">
      <c r="A6007" s="7">
        <v>41582</v>
      </c>
      <c r="B6007">
        <v>13.35</v>
      </c>
      <c r="C6007">
        <v>13.67</v>
      </c>
      <c r="D6007">
        <v>12.91</v>
      </c>
      <c r="E6007">
        <v>12.93</v>
      </c>
    </row>
    <row r="6008" spans="1:5" x14ac:dyDescent="0.25">
      <c r="A6008" s="7">
        <v>41583</v>
      </c>
      <c r="B6008">
        <v>13.22</v>
      </c>
      <c r="C6008">
        <v>13.64</v>
      </c>
      <c r="D6008">
        <v>12.86</v>
      </c>
      <c r="E6008">
        <v>13.27</v>
      </c>
    </row>
    <row r="6009" spans="1:5" x14ac:dyDescent="0.25">
      <c r="A6009" s="7">
        <v>41584</v>
      </c>
      <c r="B6009">
        <v>13.01</v>
      </c>
      <c r="C6009">
        <v>13.33</v>
      </c>
      <c r="D6009">
        <v>12.67</v>
      </c>
      <c r="E6009">
        <v>12.67</v>
      </c>
    </row>
    <row r="6010" spans="1:5" x14ac:dyDescent="0.25">
      <c r="A6010" s="7">
        <v>41585</v>
      </c>
      <c r="B6010">
        <v>12.99</v>
      </c>
      <c r="C6010">
        <v>14.14</v>
      </c>
      <c r="D6010">
        <v>12.93</v>
      </c>
      <c r="E6010">
        <v>13.91</v>
      </c>
    </row>
    <row r="6011" spans="1:5" x14ac:dyDescent="0.25">
      <c r="A6011" s="7">
        <v>41586</v>
      </c>
      <c r="B6011">
        <v>13.76</v>
      </c>
      <c r="C6011">
        <v>13.8</v>
      </c>
      <c r="D6011">
        <v>12.84</v>
      </c>
      <c r="E6011">
        <v>12.9</v>
      </c>
    </row>
    <row r="6012" spans="1:5" x14ac:dyDescent="0.25">
      <c r="A6012" s="7">
        <v>41589</v>
      </c>
      <c r="B6012">
        <v>12.85</v>
      </c>
      <c r="C6012">
        <v>12.93</v>
      </c>
      <c r="D6012">
        <v>12.4</v>
      </c>
      <c r="E6012">
        <v>12.53</v>
      </c>
    </row>
    <row r="6013" spans="1:5" x14ac:dyDescent="0.25">
      <c r="A6013" s="7">
        <v>41590</v>
      </c>
      <c r="B6013">
        <v>12.8</v>
      </c>
      <c r="C6013">
        <v>13.06</v>
      </c>
      <c r="D6013">
        <v>12.63</v>
      </c>
      <c r="E6013">
        <v>12.82</v>
      </c>
    </row>
    <row r="6014" spans="1:5" x14ac:dyDescent="0.25">
      <c r="A6014" s="7">
        <v>41591</v>
      </c>
      <c r="B6014">
        <v>13.35</v>
      </c>
      <c r="C6014">
        <v>13.35</v>
      </c>
      <c r="D6014">
        <v>12.46</v>
      </c>
      <c r="E6014">
        <v>12.52</v>
      </c>
    </row>
    <row r="6015" spans="1:5" x14ac:dyDescent="0.25">
      <c r="A6015" s="7">
        <v>41592</v>
      </c>
      <c r="B6015">
        <v>12.8</v>
      </c>
      <c r="C6015">
        <v>12.94</v>
      </c>
      <c r="D6015">
        <v>12.28</v>
      </c>
      <c r="E6015">
        <v>12.37</v>
      </c>
    </row>
    <row r="6016" spans="1:5" x14ac:dyDescent="0.25">
      <c r="A6016" s="7">
        <v>41593</v>
      </c>
      <c r="B6016">
        <v>12.12</v>
      </c>
      <c r="C6016">
        <v>12.45</v>
      </c>
      <c r="D6016">
        <v>11.99</v>
      </c>
      <c r="E6016">
        <v>12.19</v>
      </c>
    </row>
    <row r="6017" spans="1:5" x14ac:dyDescent="0.25">
      <c r="A6017" s="7">
        <v>41596</v>
      </c>
      <c r="B6017">
        <v>12.41</v>
      </c>
      <c r="C6017">
        <v>13.22</v>
      </c>
      <c r="D6017">
        <v>12.41</v>
      </c>
      <c r="E6017">
        <v>13.1</v>
      </c>
    </row>
    <row r="6018" spans="1:5" x14ac:dyDescent="0.25">
      <c r="A6018" s="7">
        <v>41597</v>
      </c>
      <c r="B6018">
        <v>13.03</v>
      </c>
      <c r="C6018">
        <v>13.68</v>
      </c>
      <c r="D6018">
        <v>12.88</v>
      </c>
      <c r="E6018">
        <v>13.39</v>
      </c>
    </row>
    <row r="6019" spans="1:5" x14ac:dyDescent="0.25">
      <c r="A6019" s="7">
        <v>41598</v>
      </c>
      <c r="B6019">
        <v>13.56</v>
      </c>
      <c r="C6019">
        <v>13.94</v>
      </c>
      <c r="D6019">
        <v>12.97</v>
      </c>
      <c r="E6019">
        <v>13.4</v>
      </c>
    </row>
    <row r="6020" spans="1:5" x14ac:dyDescent="0.25">
      <c r="A6020" s="7">
        <v>41599</v>
      </c>
      <c r="B6020">
        <v>13.09</v>
      </c>
      <c r="C6020">
        <v>13.09</v>
      </c>
      <c r="D6020">
        <v>12.44</v>
      </c>
      <c r="E6020">
        <v>12.66</v>
      </c>
    </row>
    <row r="6021" spans="1:5" x14ac:dyDescent="0.25">
      <c r="A6021" s="7">
        <v>41600</v>
      </c>
      <c r="B6021">
        <v>12.69</v>
      </c>
      <c r="C6021">
        <v>12.91</v>
      </c>
      <c r="D6021">
        <v>12.24</v>
      </c>
      <c r="E6021">
        <v>12.26</v>
      </c>
    </row>
    <row r="6022" spans="1:5" x14ac:dyDescent="0.25">
      <c r="A6022" s="7">
        <v>41603</v>
      </c>
      <c r="B6022">
        <v>12.55</v>
      </c>
      <c r="C6022">
        <v>12.92</v>
      </c>
      <c r="D6022">
        <v>12.49</v>
      </c>
      <c r="E6022">
        <v>12.79</v>
      </c>
    </row>
    <row r="6023" spans="1:5" x14ac:dyDescent="0.25">
      <c r="A6023" s="7">
        <v>41604</v>
      </c>
      <c r="B6023">
        <v>12.84</v>
      </c>
      <c r="C6023">
        <v>12.99</v>
      </c>
      <c r="D6023">
        <v>12.49</v>
      </c>
      <c r="E6023">
        <v>12.81</v>
      </c>
    </row>
    <row r="6024" spans="1:5" x14ac:dyDescent="0.25">
      <c r="A6024" s="7">
        <v>41605</v>
      </c>
      <c r="B6024">
        <v>12.81</v>
      </c>
      <c r="C6024">
        <v>12.98</v>
      </c>
      <c r="D6024">
        <v>12.44</v>
      </c>
      <c r="E6024">
        <v>12.98</v>
      </c>
    </row>
    <row r="6025" spans="1:5" x14ac:dyDescent="0.25">
      <c r="A6025" s="7">
        <v>41607</v>
      </c>
      <c r="B6025">
        <v>13.06</v>
      </c>
      <c r="C6025">
        <v>13.78</v>
      </c>
      <c r="D6025">
        <v>12.93</v>
      </c>
      <c r="E6025">
        <v>13.7</v>
      </c>
    </row>
    <row r="6026" spans="1:5" x14ac:dyDescent="0.25">
      <c r="A6026" s="7">
        <v>41610</v>
      </c>
      <c r="B6026">
        <v>13.91</v>
      </c>
      <c r="C6026">
        <v>14.31</v>
      </c>
      <c r="D6026">
        <v>13.78</v>
      </c>
      <c r="E6026">
        <v>14.23</v>
      </c>
    </row>
    <row r="6027" spans="1:5" x14ac:dyDescent="0.25">
      <c r="A6027" s="7">
        <v>41611</v>
      </c>
      <c r="B6027">
        <v>14.74</v>
      </c>
      <c r="C6027">
        <v>15.04</v>
      </c>
      <c r="D6027">
        <v>14.43</v>
      </c>
      <c r="E6027">
        <v>14.55</v>
      </c>
    </row>
    <row r="6028" spans="1:5" x14ac:dyDescent="0.25">
      <c r="A6028" s="7">
        <v>41612</v>
      </c>
      <c r="B6028">
        <v>15.03</v>
      </c>
      <c r="C6028">
        <v>15.71</v>
      </c>
      <c r="D6028">
        <v>14.22</v>
      </c>
      <c r="E6028">
        <v>14.7</v>
      </c>
    </row>
    <row r="6029" spans="1:5" x14ac:dyDescent="0.25">
      <c r="A6029" s="7">
        <v>41613</v>
      </c>
      <c r="B6029">
        <v>14.82</v>
      </c>
      <c r="C6029">
        <v>15.38</v>
      </c>
      <c r="D6029">
        <v>14.7</v>
      </c>
      <c r="E6029">
        <v>15.08</v>
      </c>
    </row>
    <row r="6030" spans="1:5" x14ac:dyDescent="0.25">
      <c r="A6030" s="7">
        <v>41614</v>
      </c>
      <c r="B6030">
        <v>13.97</v>
      </c>
      <c r="C6030">
        <v>14.09</v>
      </c>
      <c r="D6030">
        <v>13.62</v>
      </c>
      <c r="E6030">
        <v>13.79</v>
      </c>
    </row>
    <row r="6031" spans="1:5" x14ac:dyDescent="0.25">
      <c r="A6031" s="7">
        <v>41617</v>
      </c>
      <c r="B6031">
        <v>13.97</v>
      </c>
      <c r="C6031">
        <v>14.07</v>
      </c>
      <c r="D6031">
        <v>13.49</v>
      </c>
      <c r="E6031">
        <v>13.49</v>
      </c>
    </row>
    <row r="6032" spans="1:5" x14ac:dyDescent="0.25">
      <c r="A6032" s="7">
        <v>41618</v>
      </c>
      <c r="B6032">
        <v>14.14</v>
      </c>
      <c r="C6032">
        <v>14.22</v>
      </c>
      <c r="D6032">
        <v>13.69</v>
      </c>
      <c r="E6032">
        <v>13.91</v>
      </c>
    </row>
    <row r="6033" spans="1:5" x14ac:dyDescent="0.25">
      <c r="A6033" s="7">
        <v>41619</v>
      </c>
      <c r="B6033">
        <v>13.98</v>
      </c>
      <c r="C6033">
        <v>15.43</v>
      </c>
      <c r="D6033">
        <v>13.98</v>
      </c>
      <c r="E6033">
        <v>15.42</v>
      </c>
    </row>
    <row r="6034" spans="1:5" x14ac:dyDescent="0.25">
      <c r="A6034" s="7">
        <v>41620</v>
      </c>
      <c r="B6034">
        <v>15.44</v>
      </c>
      <c r="C6034">
        <v>16.09</v>
      </c>
      <c r="D6034">
        <v>15.21</v>
      </c>
      <c r="E6034">
        <v>15.54</v>
      </c>
    </row>
    <row r="6035" spans="1:5" x14ac:dyDescent="0.25">
      <c r="A6035" s="7">
        <v>41621</v>
      </c>
      <c r="B6035">
        <v>15.17</v>
      </c>
      <c r="C6035">
        <v>15.8</v>
      </c>
      <c r="D6035">
        <v>15.06</v>
      </c>
      <c r="E6035">
        <v>15.76</v>
      </c>
    </row>
    <row r="6036" spans="1:5" x14ac:dyDescent="0.25">
      <c r="A6036" s="7">
        <v>41624</v>
      </c>
      <c r="B6036">
        <v>15.64</v>
      </c>
      <c r="C6036">
        <v>16.079999999999998</v>
      </c>
      <c r="D6036">
        <v>15.3</v>
      </c>
      <c r="E6036">
        <v>16.03</v>
      </c>
    </row>
    <row r="6037" spans="1:5" x14ac:dyDescent="0.25">
      <c r="A6037" s="7">
        <v>41625</v>
      </c>
      <c r="B6037">
        <v>16.04</v>
      </c>
      <c r="C6037">
        <v>16.670000000000002</v>
      </c>
      <c r="D6037">
        <v>15.81</v>
      </c>
      <c r="E6037">
        <v>16.21</v>
      </c>
    </row>
    <row r="6038" spans="1:5" x14ac:dyDescent="0.25">
      <c r="A6038" s="7">
        <v>41626</v>
      </c>
      <c r="B6038">
        <v>15.95</v>
      </c>
      <c r="C6038">
        <v>16.75</v>
      </c>
      <c r="D6038">
        <v>13.74</v>
      </c>
      <c r="E6038">
        <v>13.8</v>
      </c>
    </row>
    <row r="6039" spans="1:5" x14ac:dyDescent="0.25">
      <c r="A6039" s="7">
        <v>41627</v>
      </c>
      <c r="B6039">
        <v>13.59</v>
      </c>
      <c r="C6039">
        <v>14.21</v>
      </c>
      <c r="D6039">
        <v>12.89</v>
      </c>
      <c r="E6039">
        <v>14.15</v>
      </c>
    </row>
    <row r="6040" spans="1:5" x14ac:dyDescent="0.25">
      <c r="A6040" s="7">
        <v>41628</v>
      </c>
      <c r="B6040">
        <v>13.61</v>
      </c>
      <c r="C6040">
        <v>13.87</v>
      </c>
      <c r="D6040">
        <v>13.12</v>
      </c>
      <c r="E6040">
        <v>13.79</v>
      </c>
    </row>
    <row r="6041" spans="1:5" x14ac:dyDescent="0.25">
      <c r="A6041" s="7">
        <v>41631</v>
      </c>
      <c r="B6041">
        <v>13.37</v>
      </c>
      <c r="C6041">
        <v>13.53</v>
      </c>
      <c r="D6041">
        <v>13.02</v>
      </c>
      <c r="E6041">
        <v>13.04</v>
      </c>
    </row>
    <row r="6042" spans="1:5" x14ac:dyDescent="0.25">
      <c r="A6042" s="7">
        <v>41632</v>
      </c>
      <c r="B6042">
        <v>12.85</v>
      </c>
      <c r="C6042">
        <v>12.89</v>
      </c>
      <c r="D6042">
        <v>12.48</v>
      </c>
      <c r="E6042">
        <v>12.48</v>
      </c>
    </row>
    <row r="6043" spans="1:5" x14ac:dyDescent="0.25">
      <c r="A6043" s="7">
        <v>41634</v>
      </c>
      <c r="B6043">
        <v>12.48</v>
      </c>
      <c r="C6043">
        <v>12.5</v>
      </c>
      <c r="D6043">
        <v>11.69</v>
      </c>
      <c r="E6043">
        <v>12.33</v>
      </c>
    </row>
    <row r="6044" spans="1:5" x14ac:dyDescent="0.25">
      <c r="A6044" s="7">
        <v>41635</v>
      </c>
      <c r="B6044">
        <v>12.21</v>
      </c>
      <c r="C6044">
        <v>12.59</v>
      </c>
      <c r="D6044">
        <v>12.2</v>
      </c>
      <c r="E6044">
        <v>12.46</v>
      </c>
    </row>
    <row r="6045" spans="1:5" x14ac:dyDescent="0.25">
      <c r="A6045" s="7">
        <v>41638</v>
      </c>
      <c r="B6045">
        <v>12.87</v>
      </c>
      <c r="C6045">
        <v>13.58</v>
      </c>
      <c r="D6045">
        <v>12.83</v>
      </c>
      <c r="E6045">
        <v>13.56</v>
      </c>
    </row>
    <row r="6046" spans="1:5" x14ac:dyDescent="0.25">
      <c r="A6046" s="7">
        <v>41639</v>
      </c>
      <c r="B6046">
        <v>13.43</v>
      </c>
      <c r="C6046">
        <v>14.35</v>
      </c>
      <c r="D6046">
        <v>13.38</v>
      </c>
      <c r="E6046">
        <v>13.72</v>
      </c>
    </row>
    <row r="6047" spans="1:5" x14ac:dyDescent="0.25">
      <c r="A6047" s="7">
        <v>41641</v>
      </c>
      <c r="B6047">
        <v>14.32</v>
      </c>
      <c r="C6047">
        <v>14.59</v>
      </c>
      <c r="D6047">
        <v>14</v>
      </c>
      <c r="E6047">
        <v>14.23</v>
      </c>
    </row>
    <row r="6048" spans="1:5" x14ac:dyDescent="0.25">
      <c r="A6048" s="7">
        <v>41642</v>
      </c>
      <c r="B6048">
        <v>14.06</v>
      </c>
      <c r="C6048">
        <v>14.22</v>
      </c>
      <c r="D6048">
        <v>13.57</v>
      </c>
      <c r="E6048">
        <v>13.76</v>
      </c>
    </row>
    <row r="6049" spans="1:5" x14ac:dyDescent="0.25">
      <c r="A6049" s="7">
        <v>41645</v>
      </c>
      <c r="B6049">
        <v>13.41</v>
      </c>
      <c r="C6049">
        <v>14</v>
      </c>
      <c r="D6049">
        <v>13.22</v>
      </c>
      <c r="E6049">
        <v>13.55</v>
      </c>
    </row>
    <row r="6050" spans="1:5" x14ac:dyDescent="0.25">
      <c r="A6050" s="7">
        <v>41646</v>
      </c>
      <c r="B6050">
        <v>12.38</v>
      </c>
      <c r="C6050">
        <v>13.28</v>
      </c>
      <c r="D6050">
        <v>12.16</v>
      </c>
      <c r="E6050">
        <v>12.92</v>
      </c>
    </row>
    <row r="6051" spans="1:5" x14ac:dyDescent="0.25">
      <c r="A6051" s="7">
        <v>41647</v>
      </c>
      <c r="B6051">
        <v>13.04</v>
      </c>
      <c r="C6051">
        <v>13.24</v>
      </c>
      <c r="D6051">
        <v>12.86</v>
      </c>
      <c r="E6051">
        <v>12.87</v>
      </c>
    </row>
    <row r="6052" spans="1:5" x14ac:dyDescent="0.25">
      <c r="A6052" s="7">
        <v>41648</v>
      </c>
      <c r="B6052">
        <v>12.83</v>
      </c>
      <c r="C6052">
        <v>13.26</v>
      </c>
      <c r="D6052">
        <v>12.83</v>
      </c>
      <c r="E6052">
        <v>12.89</v>
      </c>
    </row>
    <row r="6053" spans="1:5" x14ac:dyDescent="0.25">
      <c r="A6053" s="7">
        <v>41649</v>
      </c>
      <c r="B6053">
        <v>12.6</v>
      </c>
      <c r="C6053">
        <v>12.9</v>
      </c>
      <c r="D6053">
        <v>12.14</v>
      </c>
      <c r="E6053">
        <v>12.14</v>
      </c>
    </row>
    <row r="6054" spans="1:5" x14ac:dyDescent="0.25">
      <c r="A6054" s="7">
        <v>41652</v>
      </c>
      <c r="B6054">
        <v>12.18</v>
      </c>
      <c r="C6054">
        <v>13.65</v>
      </c>
      <c r="D6054">
        <v>11.82</v>
      </c>
      <c r="E6054">
        <v>13.28</v>
      </c>
    </row>
    <row r="6055" spans="1:5" x14ac:dyDescent="0.25">
      <c r="A6055" s="7">
        <v>41653</v>
      </c>
      <c r="B6055">
        <v>12.89</v>
      </c>
      <c r="C6055">
        <v>12.9</v>
      </c>
      <c r="D6055">
        <v>11.96</v>
      </c>
      <c r="E6055">
        <v>12.28</v>
      </c>
    </row>
    <row r="6056" spans="1:5" x14ac:dyDescent="0.25">
      <c r="A6056" s="7">
        <v>41654</v>
      </c>
      <c r="B6056">
        <v>12.15</v>
      </c>
      <c r="C6056">
        <v>12.4</v>
      </c>
      <c r="D6056">
        <v>11.81</v>
      </c>
      <c r="E6056">
        <v>12.28</v>
      </c>
    </row>
    <row r="6057" spans="1:5" x14ac:dyDescent="0.25">
      <c r="A6057" s="7">
        <v>41655</v>
      </c>
      <c r="B6057">
        <v>12.32</v>
      </c>
      <c r="C6057">
        <v>12.66</v>
      </c>
      <c r="D6057">
        <v>12.28</v>
      </c>
      <c r="E6057">
        <v>12.53</v>
      </c>
    </row>
    <row r="6058" spans="1:5" x14ac:dyDescent="0.25">
      <c r="A6058" s="7">
        <v>41656</v>
      </c>
      <c r="B6058">
        <v>12.34</v>
      </c>
      <c r="C6058">
        <v>12.93</v>
      </c>
      <c r="D6058">
        <v>12.04</v>
      </c>
      <c r="E6058">
        <v>12.44</v>
      </c>
    </row>
    <row r="6059" spans="1:5" x14ac:dyDescent="0.25">
      <c r="A6059" s="7">
        <v>41660</v>
      </c>
      <c r="B6059">
        <v>12.63</v>
      </c>
      <c r="C6059">
        <v>13.42</v>
      </c>
      <c r="D6059">
        <v>12.61</v>
      </c>
      <c r="E6059">
        <v>12.87</v>
      </c>
    </row>
    <row r="6060" spans="1:5" x14ac:dyDescent="0.25">
      <c r="A6060" s="7">
        <v>41661</v>
      </c>
      <c r="B6060">
        <v>12.57</v>
      </c>
      <c r="C6060">
        <v>13.12</v>
      </c>
      <c r="D6060">
        <v>12.55</v>
      </c>
      <c r="E6060">
        <v>12.84</v>
      </c>
    </row>
    <row r="6061" spans="1:5" x14ac:dyDescent="0.25">
      <c r="A6061" s="7">
        <v>41662</v>
      </c>
      <c r="B6061">
        <v>13.67</v>
      </c>
      <c r="C6061">
        <v>14.66</v>
      </c>
      <c r="D6061">
        <v>13.67</v>
      </c>
      <c r="E6061">
        <v>13.77</v>
      </c>
    </row>
    <row r="6062" spans="1:5" x14ac:dyDescent="0.25">
      <c r="A6062" s="7">
        <v>41663</v>
      </c>
      <c r="B6062">
        <v>14.95</v>
      </c>
      <c r="C6062">
        <v>18.14</v>
      </c>
      <c r="D6062">
        <v>14.92</v>
      </c>
      <c r="E6062">
        <v>18.14</v>
      </c>
    </row>
    <row r="6063" spans="1:5" x14ac:dyDescent="0.25">
      <c r="A6063" s="7">
        <v>41666</v>
      </c>
      <c r="B6063">
        <v>17.29</v>
      </c>
      <c r="C6063">
        <v>18.989999999999998</v>
      </c>
      <c r="D6063">
        <v>16.850000000000001</v>
      </c>
      <c r="E6063">
        <v>17.420000000000002</v>
      </c>
    </row>
    <row r="6064" spans="1:5" x14ac:dyDescent="0.25">
      <c r="A6064" s="7">
        <v>41667</v>
      </c>
      <c r="B6064">
        <v>17.27</v>
      </c>
      <c r="C6064">
        <v>17.28</v>
      </c>
      <c r="D6064">
        <v>15.8</v>
      </c>
      <c r="E6064">
        <v>15.8</v>
      </c>
    </row>
    <row r="6065" spans="1:5" x14ac:dyDescent="0.25">
      <c r="A6065" s="7">
        <v>41668</v>
      </c>
      <c r="B6065">
        <v>17.95</v>
      </c>
      <c r="C6065">
        <v>18.04</v>
      </c>
      <c r="D6065">
        <v>16.71</v>
      </c>
      <c r="E6065">
        <v>17.350000000000001</v>
      </c>
    </row>
    <row r="6066" spans="1:5" x14ac:dyDescent="0.25">
      <c r="A6066" s="7">
        <v>41669</v>
      </c>
      <c r="B6066">
        <v>16.37</v>
      </c>
      <c r="C6066">
        <v>17.39</v>
      </c>
      <c r="D6066">
        <v>15.96</v>
      </c>
      <c r="E6066">
        <v>17.29</v>
      </c>
    </row>
    <row r="6067" spans="1:5" x14ac:dyDescent="0.25">
      <c r="A6067" s="7">
        <v>41670</v>
      </c>
      <c r="B6067">
        <v>18.71</v>
      </c>
      <c r="C6067">
        <v>18.989999999999998</v>
      </c>
      <c r="D6067">
        <v>17.27</v>
      </c>
      <c r="E6067">
        <v>18.41</v>
      </c>
    </row>
    <row r="6068" spans="1:5" x14ac:dyDescent="0.25">
      <c r="A6068" s="7">
        <v>41673</v>
      </c>
      <c r="B6068">
        <v>18.57</v>
      </c>
      <c r="C6068">
        <v>21.48</v>
      </c>
      <c r="D6068">
        <v>18.34</v>
      </c>
      <c r="E6068">
        <v>21.44</v>
      </c>
    </row>
    <row r="6069" spans="1:5" x14ac:dyDescent="0.25">
      <c r="A6069" s="7">
        <v>41674</v>
      </c>
      <c r="B6069">
        <v>19.989999999999998</v>
      </c>
      <c r="C6069">
        <v>20.07</v>
      </c>
      <c r="D6069">
        <v>18.440000000000001</v>
      </c>
      <c r="E6069">
        <v>19.11</v>
      </c>
    </row>
    <row r="6070" spans="1:5" x14ac:dyDescent="0.25">
      <c r="A6070" s="7">
        <v>41675</v>
      </c>
      <c r="B6070">
        <v>19.59</v>
      </c>
      <c r="C6070">
        <v>20.72</v>
      </c>
      <c r="D6070">
        <v>19.13</v>
      </c>
      <c r="E6070">
        <v>19.95</v>
      </c>
    </row>
    <row r="6071" spans="1:5" x14ac:dyDescent="0.25">
      <c r="A6071" s="7">
        <v>41676</v>
      </c>
      <c r="B6071">
        <v>19.09</v>
      </c>
      <c r="C6071">
        <v>19.09</v>
      </c>
      <c r="D6071">
        <v>17.09</v>
      </c>
      <c r="E6071">
        <v>17.23</v>
      </c>
    </row>
    <row r="6072" spans="1:5" x14ac:dyDescent="0.25">
      <c r="A6072" s="7">
        <v>41677</v>
      </c>
      <c r="B6072">
        <v>16.149999999999999</v>
      </c>
      <c r="C6072">
        <v>16.309999999999999</v>
      </c>
      <c r="D6072">
        <v>15.09</v>
      </c>
      <c r="E6072">
        <v>15.29</v>
      </c>
    </row>
    <row r="6073" spans="1:5" x14ac:dyDescent="0.25">
      <c r="A6073" s="7">
        <v>41680</v>
      </c>
      <c r="B6073">
        <v>15.63</v>
      </c>
      <c r="C6073">
        <v>15.76</v>
      </c>
      <c r="D6073">
        <v>15.1</v>
      </c>
      <c r="E6073">
        <v>15.26</v>
      </c>
    </row>
    <row r="6074" spans="1:5" x14ac:dyDescent="0.25">
      <c r="A6074" s="7">
        <v>41681</v>
      </c>
      <c r="B6074">
        <v>15.29</v>
      </c>
      <c r="C6074">
        <v>15.29</v>
      </c>
      <c r="D6074">
        <v>14.08</v>
      </c>
      <c r="E6074">
        <v>14.51</v>
      </c>
    </row>
    <row r="6075" spans="1:5" x14ac:dyDescent="0.25">
      <c r="A6075" s="7">
        <v>41682</v>
      </c>
      <c r="B6075">
        <v>14.31</v>
      </c>
      <c r="C6075">
        <v>14.64</v>
      </c>
      <c r="D6075">
        <v>14.02</v>
      </c>
      <c r="E6075">
        <v>14.3</v>
      </c>
    </row>
    <row r="6076" spans="1:5" x14ac:dyDescent="0.25">
      <c r="A6076" s="7">
        <v>41683</v>
      </c>
      <c r="B6076">
        <v>15.24</v>
      </c>
      <c r="C6076">
        <v>15.24</v>
      </c>
      <c r="D6076">
        <v>13.98</v>
      </c>
      <c r="E6076">
        <v>14.14</v>
      </c>
    </row>
    <row r="6077" spans="1:5" x14ac:dyDescent="0.25">
      <c r="A6077" s="7">
        <v>41684</v>
      </c>
      <c r="B6077">
        <v>14.21</v>
      </c>
      <c r="C6077">
        <v>14.22</v>
      </c>
      <c r="D6077">
        <v>13.44</v>
      </c>
      <c r="E6077">
        <v>13.57</v>
      </c>
    </row>
    <row r="6078" spans="1:5" x14ac:dyDescent="0.25">
      <c r="A6078" s="7">
        <v>41688</v>
      </c>
      <c r="B6078">
        <v>13.95</v>
      </c>
      <c r="C6078">
        <v>14.51</v>
      </c>
      <c r="D6078">
        <v>13.77</v>
      </c>
      <c r="E6078">
        <v>13.87</v>
      </c>
    </row>
    <row r="6079" spans="1:5" x14ac:dyDescent="0.25">
      <c r="A6079" s="7">
        <v>41689</v>
      </c>
      <c r="B6079">
        <v>14.85</v>
      </c>
      <c r="C6079">
        <v>15.73</v>
      </c>
      <c r="D6079">
        <v>14.12</v>
      </c>
      <c r="E6079">
        <v>15.5</v>
      </c>
    </row>
    <row r="6080" spans="1:5" x14ac:dyDescent="0.25">
      <c r="A6080" s="7">
        <v>41690</v>
      </c>
      <c r="B6080">
        <v>15.28</v>
      </c>
      <c r="C6080">
        <v>15.8</v>
      </c>
      <c r="D6080">
        <v>14.59</v>
      </c>
      <c r="E6080">
        <v>14.79</v>
      </c>
    </row>
    <row r="6081" spans="1:5" x14ac:dyDescent="0.25">
      <c r="A6081" s="7">
        <v>41691</v>
      </c>
      <c r="B6081">
        <v>14.74</v>
      </c>
      <c r="C6081">
        <v>14.79</v>
      </c>
      <c r="D6081">
        <v>14.19</v>
      </c>
      <c r="E6081">
        <v>14.68</v>
      </c>
    </row>
    <row r="6082" spans="1:5" x14ac:dyDescent="0.25">
      <c r="A6082" s="7">
        <v>41694</v>
      </c>
      <c r="B6082">
        <v>14.83</v>
      </c>
      <c r="C6082">
        <v>14.83</v>
      </c>
      <c r="D6082">
        <v>13.97</v>
      </c>
      <c r="E6082">
        <v>14.23</v>
      </c>
    </row>
    <row r="6083" spans="1:5" x14ac:dyDescent="0.25">
      <c r="A6083" s="7">
        <v>41695</v>
      </c>
      <c r="B6083">
        <v>14.17</v>
      </c>
      <c r="C6083">
        <v>14.83</v>
      </c>
      <c r="D6083">
        <v>13.66</v>
      </c>
      <c r="E6083">
        <v>13.67</v>
      </c>
    </row>
    <row r="6084" spans="1:5" x14ac:dyDescent="0.25">
      <c r="A6084" s="7">
        <v>41696</v>
      </c>
      <c r="B6084">
        <v>13.83</v>
      </c>
      <c r="C6084">
        <v>14.54</v>
      </c>
      <c r="D6084">
        <v>13.73</v>
      </c>
      <c r="E6084">
        <v>14.35</v>
      </c>
    </row>
    <row r="6085" spans="1:5" x14ac:dyDescent="0.25">
      <c r="A6085" s="7">
        <v>41697</v>
      </c>
      <c r="B6085">
        <v>14.56</v>
      </c>
      <c r="C6085">
        <v>14.69</v>
      </c>
      <c r="D6085">
        <v>13.92</v>
      </c>
      <c r="E6085">
        <v>14.04</v>
      </c>
    </row>
    <row r="6086" spans="1:5" x14ac:dyDescent="0.25">
      <c r="A6086" s="7">
        <v>41698</v>
      </c>
      <c r="B6086">
        <v>14.22</v>
      </c>
      <c r="C6086">
        <v>14.79</v>
      </c>
      <c r="D6086">
        <v>13.49</v>
      </c>
      <c r="E6086">
        <v>14</v>
      </c>
    </row>
    <row r="6087" spans="1:5" x14ac:dyDescent="0.25">
      <c r="A6087" s="7">
        <v>41701</v>
      </c>
      <c r="B6087">
        <v>16.47</v>
      </c>
      <c r="C6087">
        <v>16.78</v>
      </c>
      <c r="D6087">
        <v>15.38</v>
      </c>
      <c r="E6087">
        <v>16</v>
      </c>
    </row>
    <row r="6088" spans="1:5" x14ac:dyDescent="0.25">
      <c r="A6088" s="7">
        <v>41702</v>
      </c>
      <c r="B6088">
        <v>14.53</v>
      </c>
      <c r="C6088">
        <v>14.54</v>
      </c>
      <c r="D6088">
        <v>14</v>
      </c>
      <c r="E6088">
        <v>14.1</v>
      </c>
    </row>
    <row r="6089" spans="1:5" x14ac:dyDescent="0.25">
      <c r="A6089" s="7">
        <v>41703</v>
      </c>
      <c r="B6089">
        <v>14.13</v>
      </c>
      <c r="C6089">
        <v>14.32</v>
      </c>
      <c r="D6089">
        <v>13.81</v>
      </c>
      <c r="E6089">
        <v>13.89</v>
      </c>
    </row>
    <row r="6090" spans="1:5" x14ac:dyDescent="0.25">
      <c r="A6090" s="7">
        <v>41704</v>
      </c>
      <c r="B6090">
        <v>13.82</v>
      </c>
      <c r="C6090">
        <v>14.42</v>
      </c>
      <c r="D6090">
        <v>13.73</v>
      </c>
      <c r="E6090">
        <v>14.21</v>
      </c>
    </row>
    <row r="6091" spans="1:5" x14ac:dyDescent="0.25">
      <c r="A6091" s="7">
        <v>41705</v>
      </c>
      <c r="B6091">
        <v>13.51</v>
      </c>
      <c r="C6091">
        <v>14.43</v>
      </c>
      <c r="D6091">
        <v>13.51</v>
      </c>
      <c r="E6091">
        <v>14.11</v>
      </c>
    </row>
    <row r="6092" spans="1:5" x14ac:dyDescent="0.25">
      <c r="A6092" s="7">
        <v>41708</v>
      </c>
      <c r="B6092">
        <v>14.76</v>
      </c>
      <c r="C6092">
        <v>15.28</v>
      </c>
      <c r="D6092">
        <v>14.2</v>
      </c>
      <c r="E6092">
        <v>14.2</v>
      </c>
    </row>
    <row r="6093" spans="1:5" x14ac:dyDescent="0.25">
      <c r="A6093" s="7">
        <v>41709</v>
      </c>
      <c r="B6093">
        <v>14.22</v>
      </c>
      <c r="C6093">
        <v>14.93</v>
      </c>
      <c r="D6093">
        <v>13.84</v>
      </c>
      <c r="E6093">
        <v>14.8</v>
      </c>
    </row>
    <row r="6094" spans="1:5" x14ac:dyDescent="0.25">
      <c r="A6094" s="7">
        <v>41710</v>
      </c>
      <c r="B6094">
        <v>15.37</v>
      </c>
      <c r="C6094">
        <v>15.64</v>
      </c>
      <c r="D6094">
        <v>14.43</v>
      </c>
      <c r="E6094">
        <v>14.47</v>
      </c>
    </row>
    <row r="6095" spans="1:5" x14ac:dyDescent="0.25">
      <c r="A6095" s="7">
        <v>41711</v>
      </c>
      <c r="B6095">
        <v>14.28</v>
      </c>
      <c r="C6095">
        <v>16.66</v>
      </c>
      <c r="D6095">
        <v>14.24</v>
      </c>
      <c r="E6095">
        <v>16.22</v>
      </c>
    </row>
    <row r="6096" spans="1:5" x14ac:dyDescent="0.25">
      <c r="A6096" s="7">
        <v>41712</v>
      </c>
      <c r="B6096">
        <v>16.739999999999998</v>
      </c>
      <c r="C6096">
        <v>18.22</v>
      </c>
      <c r="D6096">
        <v>16.09</v>
      </c>
      <c r="E6096">
        <v>17.82</v>
      </c>
    </row>
    <row r="6097" spans="1:5" x14ac:dyDescent="0.25">
      <c r="A6097" s="7">
        <v>41715</v>
      </c>
      <c r="B6097">
        <v>16.39</v>
      </c>
      <c r="C6097">
        <v>16.399999999999999</v>
      </c>
      <c r="D6097">
        <v>15.37</v>
      </c>
      <c r="E6097">
        <v>15.64</v>
      </c>
    </row>
    <row r="6098" spans="1:5" x14ac:dyDescent="0.25">
      <c r="A6098" s="7">
        <v>41716</v>
      </c>
      <c r="B6098">
        <v>15.42</v>
      </c>
      <c r="C6098">
        <v>15.47</v>
      </c>
      <c r="D6098">
        <v>14.16</v>
      </c>
      <c r="E6098">
        <v>14.52</v>
      </c>
    </row>
    <row r="6099" spans="1:5" x14ac:dyDescent="0.25">
      <c r="A6099" s="7">
        <v>41717</v>
      </c>
      <c r="B6099">
        <v>14.56</v>
      </c>
      <c r="C6099">
        <v>15.95</v>
      </c>
      <c r="D6099">
        <v>13.89</v>
      </c>
      <c r="E6099">
        <v>15.12</v>
      </c>
    </row>
    <row r="6100" spans="1:5" x14ac:dyDescent="0.25">
      <c r="A6100" s="7">
        <v>41718</v>
      </c>
      <c r="B6100">
        <v>15.58</v>
      </c>
      <c r="C6100">
        <v>15.62</v>
      </c>
      <c r="D6100">
        <v>14.5</v>
      </c>
      <c r="E6100">
        <v>14.52</v>
      </c>
    </row>
    <row r="6101" spans="1:5" x14ac:dyDescent="0.25">
      <c r="A6101" s="7">
        <v>41719</v>
      </c>
      <c r="B6101">
        <v>13.96</v>
      </c>
      <c r="C6101">
        <v>15.17</v>
      </c>
      <c r="D6101">
        <v>13.77</v>
      </c>
      <c r="E6101">
        <v>15</v>
      </c>
    </row>
    <row r="6102" spans="1:5" x14ac:dyDescent="0.25">
      <c r="A6102" s="7">
        <v>41722</v>
      </c>
      <c r="B6102">
        <v>14.7</v>
      </c>
      <c r="C6102">
        <v>16.07</v>
      </c>
      <c r="D6102">
        <v>14.56</v>
      </c>
      <c r="E6102">
        <v>15.09</v>
      </c>
    </row>
    <row r="6103" spans="1:5" x14ac:dyDescent="0.25">
      <c r="A6103" s="7">
        <v>41723</v>
      </c>
      <c r="B6103">
        <v>14.16</v>
      </c>
      <c r="C6103">
        <v>15.05</v>
      </c>
      <c r="D6103">
        <v>13.96</v>
      </c>
      <c r="E6103">
        <v>14.02</v>
      </c>
    </row>
    <row r="6104" spans="1:5" x14ac:dyDescent="0.25">
      <c r="A6104" s="7">
        <v>41724</v>
      </c>
      <c r="B6104">
        <v>13.64</v>
      </c>
      <c r="C6104">
        <v>15.28</v>
      </c>
      <c r="D6104">
        <v>13.46</v>
      </c>
      <c r="E6104">
        <v>14.93</v>
      </c>
    </row>
    <row r="6105" spans="1:5" x14ac:dyDescent="0.25">
      <c r="A6105" s="7">
        <v>41725</v>
      </c>
      <c r="B6105">
        <v>15</v>
      </c>
      <c r="C6105">
        <v>15.63</v>
      </c>
      <c r="D6105">
        <v>14.49</v>
      </c>
      <c r="E6105">
        <v>14.62</v>
      </c>
    </row>
    <row r="6106" spans="1:5" x14ac:dyDescent="0.25">
      <c r="A6106" s="7">
        <v>41726</v>
      </c>
      <c r="B6106">
        <v>14.15</v>
      </c>
      <c r="C6106">
        <v>14.86</v>
      </c>
      <c r="D6106">
        <v>13.73</v>
      </c>
      <c r="E6106">
        <v>14.41</v>
      </c>
    </row>
    <row r="6107" spans="1:5" x14ac:dyDescent="0.25">
      <c r="A6107" s="7">
        <v>41729</v>
      </c>
      <c r="B6107">
        <v>13.88</v>
      </c>
      <c r="C6107">
        <v>14.16</v>
      </c>
      <c r="D6107">
        <v>13.57</v>
      </c>
      <c r="E6107">
        <v>13.88</v>
      </c>
    </row>
    <row r="6108" spans="1:5" x14ac:dyDescent="0.25">
      <c r="A6108" s="7">
        <v>41730</v>
      </c>
      <c r="B6108">
        <v>13.43</v>
      </c>
      <c r="C6108">
        <v>13.56</v>
      </c>
      <c r="D6108">
        <v>13.06</v>
      </c>
      <c r="E6108">
        <v>13.1</v>
      </c>
    </row>
    <row r="6109" spans="1:5" x14ac:dyDescent="0.25">
      <c r="A6109" s="7">
        <v>41731</v>
      </c>
      <c r="B6109">
        <v>13.17</v>
      </c>
      <c r="C6109">
        <v>13.35</v>
      </c>
      <c r="D6109">
        <v>12.92</v>
      </c>
      <c r="E6109">
        <v>13.09</v>
      </c>
    </row>
    <row r="6110" spans="1:5" x14ac:dyDescent="0.25">
      <c r="A6110" s="7">
        <v>41732</v>
      </c>
      <c r="B6110">
        <v>13.02</v>
      </c>
      <c r="C6110">
        <v>13.7</v>
      </c>
      <c r="D6110">
        <v>13.02</v>
      </c>
      <c r="E6110">
        <v>13.37</v>
      </c>
    </row>
    <row r="6111" spans="1:5" x14ac:dyDescent="0.25">
      <c r="A6111" s="7">
        <v>41733</v>
      </c>
      <c r="B6111">
        <v>12.88</v>
      </c>
      <c r="C6111">
        <v>14.55</v>
      </c>
      <c r="D6111">
        <v>12.6</v>
      </c>
      <c r="E6111">
        <v>13.96</v>
      </c>
    </row>
    <row r="6112" spans="1:5" x14ac:dyDescent="0.25">
      <c r="A6112" s="7">
        <v>41736</v>
      </c>
      <c r="B6112">
        <v>14.96</v>
      </c>
      <c r="C6112">
        <v>16.010000000000002</v>
      </c>
      <c r="D6112">
        <v>14.57</v>
      </c>
      <c r="E6112">
        <v>15.57</v>
      </c>
    </row>
    <row r="6113" spans="1:5" x14ac:dyDescent="0.25">
      <c r="A6113" s="7">
        <v>41737</v>
      </c>
      <c r="B6113">
        <v>15.59</v>
      </c>
      <c r="C6113">
        <v>16.2</v>
      </c>
      <c r="D6113">
        <v>14.81</v>
      </c>
      <c r="E6113">
        <v>14.89</v>
      </c>
    </row>
    <row r="6114" spans="1:5" x14ac:dyDescent="0.25">
      <c r="A6114" s="7">
        <v>41738</v>
      </c>
      <c r="B6114">
        <v>14.58</v>
      </c>
      <c r="C6114">
        <v>14.94</v>
      </c>
      <c r="D6114">
        <v>13.7</v>
      </c>
      <c r="E6114">
        <v>13.82</v>
      </c>
    </row>
    <row r="6115" spans="1:5" x14ac:dyDescent="0.25">
      <c r="A6115" s="7">
        <v>41739</v>
      </c>
      <c r="B6115">
        <v>13.98</v>
      </c>
      <c r="C6115">
        <v>16.38</v>
      </c>
      <c r="D6115">
        <v>13.81</v>
      </c>
      <c r="E6115">
        <v>15.89</v>
      </c>
    </row>
    <row r="6116" spans="1:5" x14ac:dyDescent="0.25">
      <c r="A6116" s="7">
        <v>41740</v>
      </c>
      <c r="B6116">
        <v>16.66</v>
      </c>
      <c r="C6116">
        <v>17.850000000000001</v>
      </c>
      <c r="D6116">
        <v>15.89</v>
      </c>
      <c r="E6116">
        <v>17.03</v>
      </c>
    </row>
    <row r="6117" spans="1:5" x14ac:dyDescent="0.25">
      <c r="A6117" s="7">
        <v>41743</v>
      </c>
      <c r="B6117">
        <v>16.14</v>
      </c>
      <c r="C6117">
        <v>17.399999999999999</v>
      </c>
      <c r="D6117">
        <v>16.100000000000001</v>
      </c>
      <c r="E6117">
        <v>16.11</v>
      </c>
    </row>
    <row r="6118" spans="1:5" x14ac:dyDescent="0.25">
      <c r="A6118" s="7">
        <v>41744</v>
      </c>
      <c r="B6118">
        <v>16.14</v>
      </c>
      <c r="C6118">
        <v>17.5</v>
      </c>
      <c r="D6118">
        <v>15.47</v>
      </c>
      <c r="E6118">
        <v>15.61</v>
      </c>
    </row>
    <row r="6119" spans="1:5" x14ac:dyDescent="0.25">
      <c r="A6119" s="7">
        <v>41745</v>
      </c>
      <c r="B6119">
        <v>14.89</v>
      </c>
      <c r="C6119">
        <v>15.27</v>
      </c>
      <c r="D6119">
        <v>14.05</v>
      </c>
      <c r="E6119">
        <v>14.18</v>
      </c>
    </row>
    <row r="6120" spans="1:5" x14ac:dyDescent="0.25">
      <c r="A6120" s="7">
        <v>41746</v>
      </c>
      <c r="B6120">
        <v>14.09</v>
      </c>
      <c r="C6120">
        <v>14.17</v>
      </c>
      <c r="D6120">
        <v>13.07</v>
      </c>
      <c r="E6120">
        <v>13.36</v>
      </c>
    </row>
    <row r="6121" spans="1:5" x14ac:dyDescent="0.25">
      <c r="A6121" s="7">
        <v>41750</v>
      </c>
      <c r="B6121">
        <v>14.1</v>
      </c>
      <c r="C6121">
        <v>14.11</v>
      </c>
      <c r="D6121">
        <v>13.17</v>
      </c>
      <c r="E6121">
        <v>13.25</v>
      </c>
    </row>
    <row r="6122" spans="1:5" x14ac:dyDescent="0.25">
      <c r="A6122" s="7">
        <v>41751</v>
      </c>
      <c r="B6122">
        <v>13.13</v>
      </c>
      <c r="C6122">
        <v>13.26</v>
      </c>
      <c r="D6122">
        <v>12.9</v>
      </c>
      <c r="E6122">
        <v>13.19</v>
      </c>
    </row>
    <row r="6123" spans="1:5" x14ac:dyDescent="0.25">
      <c r="A6123" s="7">
        <v>41752</v>
      </c>
      <c r="B6123">
        <v>13.35</v>
      </c>
      <c r="C6123">
        <v>13.75</v>
      </c>
      <c r="D6123">
        <v>13.27</v>
      </c>
      <c r="E6123">
        <v>13.27</v>
      </c>
    </row>
    <row r="6124" spans="1:5" x14ac:dyDescent="0.25">
      <c r="A6124" s="7">
        <v>41753</v>
      </c>
      <c r="B6124">
        <v>13.36</v>
      </c>
      <c r="C6124">
        <v>14.08</v>
      </c>
      <c r="D6124">
        <v>13.09</v>
      </c>
      <c r="E6124">
        <v>13.32</v>
      </c>
    </row>
    <row r="6125" spans="1:5" x14ac:dyDescent="0.25">
      <c r="A6125" s="7">
        <v>41754</v>
      </c>
      <c r="B6125">
        <v>13.93</v>
      </c>
      <c r="C6125">
        <v>14.67</v>
      </c>
      <c r="D6125">
        <v>13.91</v>
      </c>
      <c r="E6125">
        <v>14.06</v>
      </c>
    </row>
    <row r="6126" spans="1:5" x14ac:dyDescent="0.25">
      <c r="A6126" s="7">
        <v>41757</v>
      </c>
      <c r="B6126">
        <v>14.27</v>
      </c>
      <c r="C6126">
        <v>15.28</v>
      </c>
      <c r="D6126">
        <v>13.82</v>
      </c>
      <c r="E6126">
        <v>13.97</v>
      </c>
    </row>
    <row r="6127" spans="1:5" x14ac:dyDescent="0.25">
      <c r="A6127" s="7">
        <v>41758</v>
      </c>
      <c r="B6127">
        <v>13.88</v>
      </c>
      <c r="C6127">
        <v>14.24</v>
      </c>
      <c r="D6127">
        <v>13.61</v>
      </c>
      <c r="E6127">
        <v>13.71</v>
      </c>
    </row>
    <row r="6128" spans="1:5" x14ac:dyDescent="0.25">
      <c r="A6128" s="7">
        <v>41759</v>
      </c>
      <c r="B6128">
        <v>14.05</v>
      </c>
      <c r="C6128">
        <v>14.18</v>
      </c>
      <c r="D6128">
        <v>13.34</v>
      </c>
      <c r="E6128">
        <v>13.41</v>
      </c>
    </row>
    <row r="6129" spans="1:5" x14ac:dyDescent="0.25">
      <c r="A6129" s="7">
        <v>41760</v>
      </c>
      <c r="B6129">
        <v>13.64</v>
      </c>
      <c r="C6129">
        <v>13.75</v>
      </c>
      <c r="D6129">
        <v>13.1</v>
      </c>
      <c r="E6129">
        <v>13.25</v>
      </c>
    </row>
    <row r="6130" spans="1:5" x14ac:dyDescent="0.25">
      <c r="A6130" s="7">
        <v>41761</v>
      </c>
      <c r="B6130">
        <v>13.15</v>
      </c>
      <c r="C6130">
        <v>13.5</v>
      </c>
      <c r="D6130">
        <v>12.83</v>
      </c>
      <c r="E6130">
        <v>12.91</v>
      </c>
    </row>
    <row r="6131" spans="1:5" x14ac:dyDescent="0.25">
      <c r="A6131" s="7">
        <v>41764</v>
      </c>
      <c r="B6131">
        <v>13.95</v>
      </c>
      <c r="C6131">
        <v>14.2</v>
      </c>
      <c r="D6131">
        <v>13.08</v>
      </c>
      <c r="E6131">
        <v>13.29</v>
      </c>
    </row>
    <row r="6132" spans="1:5" x14ac:dyDescent="0.25">
      <c r="A6132" s="7">
        <v>41765</v>
      </c>
      <c r="B6132">
        <v>13.65</v>
      </c>
      <c r="C6132">
        <v>13.9</v>
      </c>
      <c r="D6132">
        <v>13.28</v>
      </c>
      <c r="E6132">
        <v>13.8</v>
      </c>
    </row>
    <row r="6133" spans="1:5" x14ac:dyDescent="0.25">
      <c r="A6133" s="7">
        <v>41766</v>
      </c>
      <c r="B6133">
        <v>13.64</v>
      </c>
      <c r="C6133">
        <v>14.49</v>
      </c>
      <c r="D6133">
        <v>13.39</v>
      </c>
      <c r="E6133">
        <v>13.4</v>
      </c>
    </row>
    <row r="6134" spans="1:5" x14ac:dyDescent="0.25">
      <c r="A6134" s="7">
        <v>41767</v>
      </c>
      <c r="B6134">
        <v>13.69</v>
      </c>
      <c r="C6134">
        <v>13.88</v>
      </c>
      <c r="D6134">
        <v>12.92</v>
      </c>
      <c r="E6134">
        <v>13.43</v>
      </c>
    </row>
    <row r="6135" spans="1:5" x14ac:dyDescent="0.25">
      <c r="A6135" s="7">
        <v>41768</v>
      </c>
      <c r="B6135">
        <v>13.55</v>
      </c>
      <c r="C6135">
        <v>14.03</v>
      </c>
      <c r="D6135">
        <v>12.87</v>
      </c>
      <c r="E6135">
        <v>12.92</v>
      </c>
    </row>
    <row r="6136" spans="1:5" x14ac:dyDescent="0.25">
      <c r="A6136" s="7">
        <v>41771</v>
      </c>
      <c r="B6136">
        <v>12.46</v>
      </c>
      <c r="C6136">
        <v>12.58</v>
      </c>
      <c r="D6136">
        <v>11.88</v>
      </c>
      <c r="E6136">
        <v>12.23</v>
      </c>
    </row>
    <row r="6137" spans="1:5" x14ac:dyDescent="0.25">
      <c r="A6137" s="7">
        <v>41772</v>
      </c>
      <c r="B6137">
        <v>12.36</v>
      </c>
      <c r="C6137">
        <v>12.74</v>
      </c>
      <c r="D6137">
        <v>12.05</v>
      </c>
      <c r="E6137">
        <v>12.13</v>
      </c>
    </row>
    <row r="6138" spans="1:5" x14ac:dyDescent="0.25">
      <c r="A6138" s="7">
        <v>41773</v>
      </c>
      <c r="B6138">
        <v>12.42</v>
      </c>
      <c r="C6138">
        <v>12.51</v>
      </c>
      <c r="D6138">
        <v>12.03</v>
      </c>
      <c r="E6138">
        <v>12.17</v>
      </c>
    </row>
    <row r="6139" spans="1:5" x14ac:dyDescent="0.25">
      <c r="A6139" s="7">
        <v>41774</v>
      </c>
      <c r="B6139">
        <v>12.73</v>
      </c>
      <c r="C6139">
        <v>13.77</v>
      </c>
      <c r="D6139">
        <v>12.72</v>
      </c>
      <c r="E6139">
        <v>13.17</v>
      </c>
    </row>
    <row r="6140" spans="1:5" x14ac:dyDescent="0.25">
      <c r="A6140" s="7">
        <v>41775</v>
      </c>
      <c r="B6140">
        <v>13.31</v>
      </c>
      <c r="C6140">
        <v>13.66</v>
      </c>
      <c r="D6140">
        <v>12.26</v>
      </c>
      <c r="E6140">
        <v>12.44</v>
      </c>
    </row>
    <row r="6141" spans="1:5" x14ac:dyDescent="0.25">
      <c r="A6141" s="7">
        <v>41778</v>
      </c>
      <c r="B6141">
        <v>13.17</v>
      </c>
      <c r="C6141">
        <v>13.21</v>
      </c>
      <c r="D6141">
        <v>12.28</v>
      </c>
      <c r="E6141">
        <v>12.42</v>
      </c>
    </row>
    <row r="6142" spans="1:5" x14ac:dyDescent="0.25">
      <c r="A6142" s="7">
        <v>41779</v>
      </c>
      <c r="B6142">
        <v>12.69</v>
      </c>
      <c r="C6142">
        <v>13.3</v>
      </c>
      <c r="D6142">
        <v>12.32</v>
      </c>
      <c r="E6142">
        <v>12.96</v>
      </c>
    </row>
    <row r="6143" spans="1:5" x14ac:dyDescent="0.25">
      <c r="A6143" s="7">
        <v>41780</v>
      </c>
      <c r="B6143">
        <v>12.38</v>
      </c>
      <c r="C6143">
        <v>12.46</v>
      </c>
      <c r="D6143">
        <v>11.8</v>
      </c>
      <c r="E6143">
        <v>11.91</v>
      </c>
    </row>
    <row r="6144" spans="1:5" x14ac:dyDescent="0.25">
      <c r="A6144" s="7">
        <v>41781</v>
      </c>
      <c r="B6144">
        <v>11.93</v>
      </c>
      <c r="C6144">
        <v>12.09</v>
      </c>
      <c r="D6144">
        <v>11.68</v>
      </c>
      <c r="E6144">
        <v>12.03</v>
      </c>
    </row>
    <row r="6145" spans="1:5" x14ac:dyDescent="0.25">
      <c r="A6145" s="7">
        <v>41782</v>
      </c>
      <c r="B6145">
        <v>11.96</v>
      </c>
      <c r="C6145">
        <v>11.97</v>
      </c>
      <c r="D6145">
        <v>11.36</v>
      </c>
      <c r="E6145">
        <v>11.36</v>
      </c>
    </row>
    <row r="6146" spans="1:5" x14ac:dyDescent="0.25">
      <c r="A6146" s="7">
        <v>41786</v>
      </c>
      <c r="B6146">
        <v>11.69</v>
      </c>
      <c r="C6146">
        <v>11.84</v>
      </c>
      <c r="D6146">
        <v>11.5</v>
      </c>
      <c r="E6146">
        <v>11.51</v>
      </c>
    </row>
    <row r="6147" spans="1:5" x14ac:dyDescent="0.25">
      <c r="A6147" s="7">
        <v>41787</v>
      </c>
      <c r="B6147">
        <v>11.6</v>
      </c>
      <c r="C6147">
        <v>11.86</v>
      </c>
      <c r="D6147">
        <v>11.5</v>
      </c>
      <c r="E6147">
        <v>11.68</v>
      </c>
    </row>
    <row r="6148" spans="1:5" x14ac:dyDescent="0.25">
      <c r="A6148" s="7">
        <v>41788</v>
      </c>
      <c r="B6148">
        <v>11.58</v>
      </c>
      <c r="C6148">
        <v>11.82</v>
      </c>
      <c r="D6148">
        <v>11.41</v>
      </c>
      <c r="E6148">
        <v>11.57</v>
      </c>
    </row>
    <row r="6149" spans="1:5" x14ac:dyDescent="0.25">
      <c r="A6149" s="7">
        <v>41789</v>
      </c>
      <c r="B6149">
        <v>11.66</v>
      </c>
      <c r="C6149">
        <v>11.7</v>
      </c>
      <c r="D6149">
        <v>11.32</v>
      </c>
      <c r="E6149">
        <v>11.4</v>
      </c>
    </row>
    <row r="6150" spans="1:5" x14ac:dyDescent="0.25">
      <c r="A6150" s="7">
        <v>41792</v>
      </c>
      <c r="B6150">
        <v>11.69</v>
      </c>
      <c r="C6150">
        <v>12.17</v>
      </c>
      <c r="D6150">
        <v>11.29</v>
      </c>
      <c r="E6150">
        <v>11.58</v>
      </c>
    </row>
    <row r="6151" spans="1:5" x14ac:dyDescent="0.25">
      <c r="A6151" s="7">
        <v>41793</v>
      </c>
      <c r="B6151">
        <v>12.03</v>
      </c>
      <c r="C6151">
        <v>12.13</v>
      </c>
      <c r="D6151">
        <v>11.72</v>
      </c>
      <c r="E6151">
        <v>11.87</v>
      </c>
    </row>
    <row r="6152" spans="1:5" x14ac:dyDescent="0.25">
      <c r="A6152" s="7">
        <v>41794</v>
      </c>
      <c r="B6152">
        <v>12.15</v>
      </c>
      <c r="C6152">
        <v>12.33</v>
      </c>
      <c r="D6152">
        <v>11.91</v>
      </c>
      <c r="E6152">
        <v>12.08</v>
      </c>
    </row>
    <row r="6153" spans="1:5" x14ac:dyDescent="0.25">
      <c r="A6153" s="7">
        <v>41795</v>
      </c>
      <c r="B6153">
        <v>12.09</v>
      </c>
      <c r="C6153">
        <v>12.34</v>
      </c>
      <c r="D6153">
        <v>11.44</v>
      </c>
      <c r="E6153">
        <v>11.68</v>
      </c>
    </row>
    <row r="6154" spans="1:5" x14ac:dyDescent="0.25">
      <c r="A6154" s="7">
        <v>41796</v>
      </c>
      <c r="B6154">
        <v>11.32</v>
      </c>
      <c r="C6154">
        <v>11.39</v>
      </c>
      <c r="D6154">
        <v>10.73</v>
      </c>
      <c r="E6154">
        <v>10.73</v>
      </c>
    </row>
    <row r="6155" spans="1:5" x14ac:dyDescent="0.25">
      <c r="A6155" s="7">
        <v>41799</v>
      </c>
      <c r="B6155">
        <v>11.23</v>
      </c>
      <c r="C6155">
        <v>11.51</v>
      </c>
      <c r="D6155">
        <v>10.99</v>
      </c>
      <c r="E6155">
        <v>11.15</v>
      </c>
    </row>
    <row r="6156" spans="1:5" x14ac:dyDescent="0.25">
      <c r="A6156" s="7">
        <v>41800</v>
      </c>
      <c r="B6156">
        <v>11.3</v>
      </c>
      <c r="C6156">
        <v>11.66</v>
      </c>
      <c r="D6156">
        <v>10.93</v>
      </c>
      <c r="E6156">
        <v>10.99</v>
      </c>
    </row>
    <row r="6157" spans="1:5" x14ac:dyDescent="0.25">
      <c r="A6157" s="7">
        <v>41801</v>
      </c>
      <c r="B6157">
        <v>11.42</v>
      </c>
      <c r="C6157">
        <v>11.87</v>
      </c>
      <c r="D6157">
        <v>11.19</v>
      </c>
      <c r="E6157">
        <v>11.6</v>
      </c>
    </row>
    <row r="6158" spans="1:5" x14ac:dyDescent="0.25">
      <c r="A6158" s="7">
        <v>41802</v>
      </c>
      <c r="B6158">
        <v>11.81</v>
      </c>
      <c r="C6158">
        <v>12.81</v>
      </c>
      <c r="D6158">
        <v>11.71</v>
      </c>
      <c r="E6158">
        <v>12.56</v>
      </c>
    </row>
    <row r="6159" spans="1:5" x14ac:dyDescent="0.25">
      <c r="A6159" s="7">
        <v>41803</v>
      </c>
      <c r="B6159">
        <v>12.45</v>
      </c>
      <c r="C6159">
        <v>12.69</v>
      </c>
      <c r="D6159">
        <v>11.89</v>
      </c>
      <c r="E6159">
        <v>12.18</v>
      </c>
    </row>
    <row r="6160" spans="1:5" x14ac:dyDescent="0.25">
      <c r="A6160" s="7">
        <v>41806</v>
      </c>
      <c r="B6160">
        <v>12.65</v>
      </c>
      <c r="C6160">
        <v>12.87</v>
      </c>
      <c r="D6160">
        <v>12.28</v>
      </c>
      <c r="E6160">
        <v>12.65</v>
      </c>
    </row>
    <row r="6161" spans="1:5" x14ac:dyDescent="0.25">
      <c r="A6161" s="7">
        <v>41807</v>
      </c>
      <c r="B6161">
        <v>12.81</v>
      </c>
      <c r="C6161">
        <v>12.89</v>
      </c>
      <c r="D6161">
        <v>12.06</v>
      </c>
      <c r="E6161">
        <v>12.06</v>
      </c>
    </row>
    <row r="6162" spans="1:5" x14ac:dyDescent="0.25">
      <c r="A6162" s="7">
        <v>41808</v>
      </c>
      <c r="B6162">
        <v>11.8</v>
      </c>
      <c r="C6162">
        <v>11.91</v>
      </c>
      <c r="D6162">
        <v>10.57</v>
      </c>
      <c r="E6162">
        <v>10.61</v>
      </c>
    </row>
    <row r="6163" spans="1:5" x14ac:dyDescent="0.25">
      <c r="A6163" s="7">
        <v>41809</v>
      </c>
      <c r="B6163">
        <v>10.53</v>
      </c>
      <c r="C6163">
        <v>10.82</v>
      </c>
      <c r="D6163">
        <v>10.42</v>
      </c>
      <c r="E6163">
        <v>10.62</v>
      </c>
    </row>
    <row r="6164" spans="1:5" x14ac:dyDescent="0.25">
      <c r="A6164" s="7">
        <v>41810</v>
      </c>
      <c r="B6164">
        <v>10.4</v>
      </c>
      <c r="C6164">
        <v>11.02</v>
      </c>
      <c r="D6164">
        <v>10.34</v>
      </c>
      <c r="E6164">
        <v>10.85</v>
      </c>
    </row>
    <row r="6165" spans="1:5" x14ac:dyDescent="0.25">
      <c r="A6165" s="7">
        <v>41813</v>
      </c>
      <c r="B6165">
        <v>11.26</v>
      </c>
      <c r="C6165">
        <v>11.35</v>
      </c>
      <c r="D6165">
        <v>10.92</v>
      </c>
      <c r="E6165">
        <v>10.98</v>
      </c>
    </row>
    <row r="6166" spans="1:5" x14ac:dyDescent="0.25">
      <c r="A6166" s="7">
        <v>41814</v>
      </c>
      <c r="B6166">
        <v>11.02</v>
      </c>
      <c r="C6166">
        <v>12.27</v>
      </c>
      <c r="D6166">
        <v>10.87</v>
      </c>
      <c r="E6166">
        <v>12.13</v>
      </c>
    </row>
    <row r="6167" spans="1:5" x14ac:dyDescent="0.25">
      <c r="A6167" s="7">
        <v>41815</v>
      </c>
      <c r="B6167">
        <v>12.31</v>
      </c>
      <c r="C6167">
        <v>12.33</v>
      </c>
      <c r="D6167">
        <v>11.37</v>
      </c>
      <c r="E6167">
        <v>11.59</v>
      </c>
    </row>
    <row r="6168" spans="1:5" x14ac:dyDescent="0.25">
      <c r="A6168" s="7">
        <v>41816</v>
      </c>
      <c r="B6168">
        <v>11.51</v>
      </c>
      <c r="C6168">
        <v>12.51</v>
      </c>
      <c r="D6168">
        <v>11.5</v>
      </c>
      <c r="E6168">
        <v>11.63</v>
      </c>
    </row>
    <row r="6169" spans="1:5" x14ac:dyDescent="0.25">
      <c r="A6169" s="7">
        <v>41817</v>
      </c>
      <c r="B6169">
        <v>11.72</v>
      </c>
      <c r="C6169">
        <v>12.04</v>
      </c>
      <c r="D6169">
        <v>11.19</v>
      </c>
      <c r="E6169">
        <v>11.26</v>
      </c>
    </row>
    <row r="6170" spans="1:5" x14ac:dyDescent="0.25">
      <c r="A6170" s="7">
        <v>41820</v>
      </c>
      <c r="B6170">
        <v>11.75</v>
      </c>
      <c r="C6170">
        <v>11.81</v>
      </c>
      <c r="D6170">
        <v>11.3</v>
      </c>
      <c r="E6170">
        <v>11.57</v>
      </c>
    </row>
    <row r="6171" spans="1:5" x14ac:dyDescent="0.25">
      <c r="A6171" s="7">
        <v>41821</v>
      </c>
      <c r="B6171">
        <v>11.28</v>
      </c>
      <c r="C6171">
        <v>11.42</v>
      </c>
      <c r="D6171">
        <v>10.92</v>
      </c>
      <c r="E6171">
        <v>11.15</v>
      </c>
    </row>
    <row r="6172" spans="1:5" x14ac:dyDescent="0.25">
      <c r="A6172" s="7">
        <v>41822</v>
      </c>
      <c r="B6172">
        <v>11.18</v>
      </c>
      <c r="C6172">
        <v>11.18</v>
      </c>
      <c r="D6172">
        <v>10.56</v>
      </c>
      <c r="E6172">
        <v>10.82</v>
      </c>
    </row>
    <row r="6173" spans="1:5" x14ac:dyDescent="0.25">
      <c r="A6173" s="7">
        <v>41823</v>
      </c>
      <c r="B6173">
        <v>10.47</v>
      </c>
      <c r="C6173">
        <v>10.76</v>
      </c>
      <c r="D6173">
        <v>10.28</v>
      </c>
      <c r="E6173">
        <v>10.32</v>
      </c>
    </row>
    <row r="6174" spans="1:5" x14ac:dyDescent="0.25">
      <c r="A6174" s="7">
        <v>41827</v>
      </c>
      <c r="B6174">
        <v>11.15</v>
      </c>
      <c r="C6174">
        <v>11.54</v>
      </c>
      <c r="D6174">
        <v>11.01</v>
      </c>
      <c r="E6174">
        <v>11.33</v>
      </c>
    </row>
    <row r="6175" spans="1:5" x14ac:dyDescent="0.25">
      <c r="A6175" s="7">
        <v>41828</v>
      </c>
      <c r="B6175">
        <v>11.72</v>
      </c>
      <c r="C6175">
        <v>12.51</v>
      </c>
      <c r="D6175">
        <v>11.72</v>
      </c>
      <c r="E6175">
        <v>11.98</v>
      </c>
    </row>
    <row r="6176" spans="1:5" x14ac:dyDescent="0.25">
      <c r="A6176" s="7">
        <v>41829</v>
      </c>
      <c r="B6176">
        <v>11.74</v>
      </c>
      <c r="C6176">
        <v>12.05</v>
      </c>
      <c r="D6176">
        <v>11.5</v>
      </c>
      <c r="E6176">
        <v>11.65</v>
      </c>
    </row>
    <row r="6177" spans="1:5" x14ac:dyDescent="0.25">
      <c r="A6177" s="7">
        <v>41830</v>
      </c>
      <c r="B6177">
        <v>13.22</v>
      </c>
      <c r="C6177">
        <v>13.23</v>
      </c>
      <c r="D6177">
        <v>12.05</v>
      </c>
      <c r="E6177">
        <v>12.59</v>
      </c>
    </row>
    <row r="6178" spans="1:5" x14ac:dyDescent="0.25">
      <c r="A6178" s="7">
        <v>41831</v>
      </c>
      <c r="B6178">
        <v>12.5</v>
      </c>
      <c r="C6178">
        <v>12.68</v>
      </c>
      <c r="D6178">
        <v>12.07</v>
      </c>
      <c r="E6178">
        <v>12.08</v>
      </c>
    </row>
    <row r="6179" spans="1:5" x14ac:dyDescent="0.25">
      <c r="A6179" s="7">
        <v>41834</v>
      </c>
      <c r="B6179">
        <v>11.6</v>
      </c>
      <c r="C6179">
        <v>11.83</v>
      </c>
      <c r="D6179">
        <v>11.4</v>
      </c>
      <c r="E6179">
        <v>11.82</v>
      </c>
    </row>
    <row r="6180" spans="1:5" x14ac:dyDescent="0.25">
      <c r="A6180" s="7">
        <v>41835</v>
      </c>
      <c r="B6180">
        <v>11.53</v>
      </c>
      <c r="C6180">
        <v>12.47</v>
      </c>
      <c r="D6180">
        <v>11.46</v>
      </c>
      <c r="E6180">
        <v>11.96</v>
      </c>
    </row>
    <row r="6181" spans="1:5" x14ac:dyDescent="0.25">
      <c r="A6181" s="7">
        <v>41836</v>
      </c>
      <c r="B6181">
        <v>10.81</v>
      </c>
      <c r="C6181">
        <v>11.45</v>
      </c>
      <c r="D6181">
        <v>10.59</v>
      </c>
      <c r="E6181">
        <v>11</v>
      </c>
    </row>
    <row r="6182" spans="1:5" x14ac:dyDescent="0.25">
      <c r="A6182" s="7">
        <v>41837</v>
      </c>
      <c r="B6182">
        <v>11.35</v>
      </c>
      <c r="C6182">
        <v>15.38</v>
      </c>
      <c r="D6182">
        <v>10.85</v>
      </c>
      <c r="E6182">
        <v>14.54</v>
      </c>
    </row>
    <row r="6183" spans="1:5" x14ac:dyDescent="0.25">
      <c r="A6183" s="7">
        <v>41838</v>
      </c>
      <c r="B6183">
        <v>13.34</v>
      </c>
      <c r="C6183">
        <v>13.55</v>
      </c>
      <c r="D6183">
        <v>12.04</v>
      </c>
      <c r="E6183">
        <v>12.06</v>
      </c>
    </row>
    <row r="6184" spans="1:5" x14ac:dyDescent="0.25">
      <c r="A6184" s="7">
        <v>41841</v>
      </c>
      <c r="B6184">
        <v>12.85</v>
      </c>
      <c r="C6184">
        <v>13.62</v>
      </c>
      <c r="D6184">
        <v>12.46</v>
      </c>
      <c r="E6184">
        <v>12.81</v>
      </c>
    </row>
    <row r="6185" spans="1:5" x14ac:dyDescent="0.25">
      <c r="A6185" s="7">
        <v>41842</v>
      </c>
      <c r="B6185">
        <v>11.97</v>
      </c>
      <c r="C6185">
        <v>12.24</v>
      </c>
      <c r="D6185">
        <v>11.69</v>
      </c>
      <c r="E6185">
        <v>12.24</v>
      </c>
    </row>
    <row r="6186" spans="1:5" x14ac:dyDescent="0.25">
      <c r="A6186" s="7">
        <v>41843</v>
      </c>
      <c r="B6186">
        <v>11.54</v>
      </c>
      <c r="C6186">
        <v>12.16</v>
      </c>
      <c r="D6186">
        <v>11.41</v>
      </c>
      <c r="E6186">
        <v>11.52</v>
      </c>
    </row>
    <row r="6187" spans="1:5" x14ac:dyDescent="0.25">
      <c r="A6187" s="7">
        <v>41844</v>
      </c>
      <c r="B6187">
        <v>11.43</v>
      </c>
      <c r="C6187">
        <v>12.06</v>
      </c>
      <c r="D6187">
        <v>11.43</v>
      </c>
      <c r="E6187">
        <v>11.84</v>
      </c>
    </row>
    <row r="6188" spans="1:5" x14ac:dyDescent="0.25">
      <c r="A6188" s="7">
        <v>41845</v>
      </c>
      <c r="B6188">
        <v>12.03</v>
      </c>
      <c r="C6188">
        <v>12.75</v>
      </c>
      <c r="D6188">
        <v>12.03</v>
      </c>
      <c r="E6188">
        <v>12.69</v>
      </c>
    </row>
    <row r="6189" spans="1:5" x14ac:dyDescent="0.25">
      <c r="A6189" s="7">
        <v>41848</v>
      </c>
      <c r="B6189">
        <v>12.93</v>
      </c>
      <c r="C6189">
        <v>13.64</v>
      </c>
      <c r="D6189">
        <v>12.54</v>
      </c>
      <c r="E6189">
        <v>12.56</v>
      </c>
    </row>
    <row r="6190" spans="1:5" x14ac:dyDescent="0.25">
      <c r="A6190" s="7">
        <v>41849</v>
      </c>
      <c r="B6190">
        <v>12.35</v>
      </c>
      <c r="C6190">
        <v>13.35</v>
      </c>
      <c r="D6190">
        <v>12.12</v>
      </c>
      <c r="E6190">
        <v>13.28</v>
      </c>
    </row>
    <row r="6191" spans="1:5" x14ac:dyDescent="0.25">
      <c r="A6191" s="7">
        <v>41850</v>
      </c>
      <c r="B6191">
        <v>12.63</v>
      </c>
      <c r="C6191">
        <v>14.07</v>
      </c>
      <c r="D6191">
        <v>12.53</v>
      </c>
      <c r="E6191">
        <v>13.33</v>
      </c>
    </row>
    <row r="6192" spans="1:5" x14ac:dyDescent="0.25">
      <c r="A6192" s="7">
        <v>41851</v>
      </c>
      <c r="B6192">
        <v>14.35</v>
      </c>
      <c r="C6192">
        <v>17.11</v>
      </c>
      <c r="D6192">
        <v>14.26</v>
      </c>
      <c r="E6192">
        <v>16.95</v>
      </c>
    </row>
    <row r="6193" spans="1:5" x14ac:dyDescent="0.25">
      <c r="A6193" s="7">
        <v>41852</v>
      </c>
      <c r="B6193">
        <v>16.670000000000002</v>
      </c>
      <c r="C6193">
        <v>17.57</v>
      </c>
      <c r="D6193">
        <v>15.52</v>
      </c>
      <c r="E6193">
        <v>17.03</v>
      </c>
    </row>
    <row r="6194" spans="1:5" x14ac:dyDescent="0.25">
      <c r="A6194" s="7">
        <v>41855</v>
      </c>
      <c r="B6194">
        <v>16.64</v>
      </c>
      <c r="C6194">
        <v>16.8</v>
      </c>
      <c r="D6194">
        <v>14.69</v>
      </c>
      <c r="E6194">
        <v>15.12</v>
      </c>
    </row>
    <row r="6195" spans="1:5" x14ac:dyDescent="0.25">
      <c r="A6195" s="7">
        <v>41856</v>
      </c>
      <c r="B6195">
        <v>15.54</v>
      </c>
      <c r="C6195">
        <v>17.14</v>
      </c>
      <c r="D6195">
        <v>15.1</v>
      </c>
      <c r="E6195">
        <v>16.87</v>
      </c>
    </row>
    <row r="6196" spans="1:5" x14ac:dyDescent="0.25">
      <c r="A6196" s="7">
        <v>41857</v>
      </c>
      <c r="B6196">
        <v>17.22</v>
      </c>
      <c r="C6196">
        <v>17.3</v>
      </c>
      <c r="D6196">
        <v>15.7</v>
      </c>
      <c r="E6196">
        <v>16.37</v>
      </c>
    </row>
    <row r="6197" spans="1:5" x14ac:dyDescent="0.25">
      <c r="A6197" s="7">
        <v>41858</v>
      </c>
      <c r="B6197">
        <v>15.5</v>
      </c>
      <c r="C6197">
        <v>17.25</v>
      </c>
      <c r="D6197">
        <v>15.44</v>
      </c>
      <c r="E6197">
        <v>16.66</v>
      </c>
    </row>
    <row r="6198" spans="1:5" x14ac:dyDescent="0.25">
      <c r="A6198" s="7">
        <v>41859</v>
      </c>
      <c r="B6198">
        <v>16.43</v>
      </c>
      <c r="C6198">
        <v>17.09</v>
      </c>
      <c r="D6198">
        <v>15.53</v>
      </c>
      <c r="E6198">
        <v>15.77</v>
      </c>
    </row>
    <row r="6199" spans="1:5" x14ac:dyDescent="0.25">
      <c r="A6199" s="7">
        <v>41862</v>
      </c>
      <c r="B6199">
        <v>15.16</v>
      </c>
      <c r="C6199">
        <v>15.16</v>
      </c>
      <c r="D6199">
        <v>13.72</v>
      </c>
      <c r="E6199">
        <v>14.23</v>
      </c>
    </row>
    <row r="6200" spans="1:5" x14ac:dyDescent="0.25">
      <c r="A6200" s="7">
        <v>41863</v>
      </c>
      <c r="B6200">
        <v>14.42</v>
      </c>
      <c r="C6200">
        <v>14.74</v>
      </c>
      <c r="D6200">
        <v>13.76</v>
      </c>
      <c r="E6200">
        <v>14.13</v>
      </c>
    </row>
    <row r="6201" spans="1:5" x14ac:dyDescent="0.25">
      <c r="A6201" s="7">
        <v>41864</v>
      </c>
      <c r="B6201">
        <v>13.57</v>
      </c>
      <c r="C6201">
        <v>13.93</v>
      </c>
      <c r="D6201">
        <v>12.84</v>
      </c>
      <c r="E6201">
        <v>12.9</v>
      </c>
    </row>
    <row r="6202" spans="1:5" x14ac:dyDescent="0.25">
      <c r="A6202" s="7">
        <v>41865</v>
      </c>
      <c r="B6202">
        <v>13.05</v>
      </c>
      <c r="C6202">
        <v>13.13</v>
      </c>
      <c r="D6202">
        <v>12.42</v>
      </c>
      <c r="E6202">
        <v>12.42</v>
      </c>
    </row>
    <row r="6203" spans="1:5" x14ac:dyDescent="0.25">
      <c r="A6203" s="7">
        <v>41866</v>
      </c>
      <c r="B6203">
        <v>11.91</v>
      </c>
      <c r="C6203">
        <v>14.94</v>
      </c>
      <c r="D6203">
        <v>11.89</v>
      </c>
      <c r="E6203">
        <v>13.15</v>
      </c>
    </row>
    <row r="6204" spans="1:5" x14ac:dyDescent="0.25">
      <c r="A6204" s="7">
        <v>41869</v>
      </c>
      <c r="B6204">
        <v>12.85</v>
      </c>
      <c r="C6204">
        <v>12.85</v>
      </c>
      <c r="D6204">
        <v>12.26</v>
      </c>
      <c r="E6204">
        <v>12.32</v>
      </c>
    </row>
    <row r="6205" spans="1:5" x14ac:dyDescent="0.25">
      <c r="A6205" s="7">
        <v>41870</v>
      </c>
      <c r="B6205">
        <v>12.14</v>
      </c>
      <c r="C6205">
        <v>12.46</v>
      </c>
      <c r="D6205">
        <v>11.91</v>
      </c>
      <c r="E6205">
        <v>12.21</v>
      </c>
    </row>
    <row r="6206" spans="1:5" x14ac:dyDescent="0.25">
      <c r="A6206" s="7">
        <v>41871</v>
      </c>
      <c r="B6206">
        <v>12.23</v>
      </c>
      <c r="C6206">
        <v>12.24</v>
      </c>
      <c r="D6206">
        <v>11.6</v>
      </c>
      <c r="E6206">
        <v>11.78</v>
      </c>
    </row>
    <row r="6207" spans="1:5" x14ac:dyDescent="0.25">
      <c r="A6207" s="7">
        <v>41872</v>
      </c>
      <c r="B6207">
        <v>11.93</v>
      </c>
      <c r="C6207">
        <v>13.51</v>
      </c>
      <c r="D6207">
        <v>11.52</v>
      </c>
      <c r="E6207">
        <v>11.76</v>
      </c>
    </row>
    <row r="6208" spans="1:5" x14ac:dyDescent="0.25">
      <c r="A6208" s="7">
        <v>41873</v>
      </c>
      <c r="B6208">
        <v>11.88</v>
      </c>
      <c r="C6208">
        <v>12.48</v>
      </c>
      <c r="D6208">
        <v>11.47</v>
      </c>
      <c r="E6208">
        <v>11.47</v>
      </c>
    </row>
    <row r="6209" spans="1:5" x14ac:dyDescent="0.25">
      <c r="A6209" s="7">
        <v>41876</v>
      </c>
      <c r="B6209">
        <v>11.58</v>
      </c>
      <c r="C6209">
        <v>11.77</v>
      </c>
      <c r="D6209">
        <v>11.24</v>
      </c>
      <c r="E6209">
        <v>11.7</v>
      </c>
    </row>
    <row r="6210" spans="1:5" x14ac:dyDescent="0.25">
      <c r="A6210" s="7">
        <v>41877</v>
      </c>
      <c r="B6210">
        <v>11.33</v>
      </c>
      <c r="C6210">
        <v>11.93</v>
      </c>
      <c r="D6210">
        <v>11.33</v>
      </c>
      <c r="E6210">
        <v>11.63</v>
      </c>
    </row>
    <row r="6211" spans="1:5" x14ac:dyDescent="0.25">
      <c r="A6211" s="7">
        <v>41878</v>
      </c>
      <c r="B6211">
        <v>11.69</v>
      </c>
      <c r="C6211">
        <v>11.93</v>
      </c>
      <c r="D6211">
        <v>11.54</v>
      </c>
      <c r="E6211">
        <v>11.78</v>
      </c>
    </row>
    <row r="6212" spans="1:5" x14ac:dyDescent="0.25">
      <c r="A6212" s="7">
        <v>41879</v>
      </c>
      <c r="B6212">
        <v>12.38</v>
      </c>
      <c r="C6212">
        <v>12.73</v>
      </c>
      <c r="D6212">
        <v>12.05</v>
      </c>
      <c r="E6212">
        <v>12.05</v>
      </c>
    </row>
    <row r="6213" spans="1:5" x14ac:dyDescent="0.25">
      <c r="A6213" s="7">
        <v>41880</v>
      </c>
      <c r="B6213">
        <v>11.86</v>
      </c>
      <c r="C6213">
        <v>12.44</v>
      </c>
      <c r="D6213">
        <v>11.78</v>
      </c>
      <c r="E6213">
        <v>11.98</v>
      </c>
    </row>
    <row r="6214" spans="1:5" x14ac:dyDescent="0.25">
      <c r="A6214" s="7">
        <v>41884</v>
      </c>
      <c r="B6214">
        <v>12.32</v>
      </c>
      <c r="C6214">
        <v>13.41</v>
      </c>
      <c r="D6214">
        <v>12.23</v>
      </c>
      <c r="E6214">
        <v>12.25</v>
      </c>
    </row>
    <row r="6215" spans="1:5" x14ac:dyDescent="0.25">
      <c r="A6215" s="7">
        <v>41885</v>
      </c>
      <c r="B6215">
        <v>12.03</v>
      </c>
      <c r="C6215">
        <v>12.55</v>
      </c>
      <c r="D6215">
        <v>11.91</v>
      </c>
      <c r="E6215">
        <v>12.36</v>
      </c>
    </row>
    <row r="6216" spans="1:5" x14ac:dyDescent="0.25">
      <c r="A6216" s="7">
        <v>41886</v>
      </c>
      <c r="B6216">
        <v>12.4</v>
      </c>
      <c r="C6216">
        <v>12.99</v>
      </c>
      <c r="D6216">
        <v>11.7</v>
      </c>
      <c r="E6216">
        <v>12.64</v>
      </c>
    </row>
    <row r="6217" spans="1:5" x14ac:dyDescent="0.25">
      <c r="A6217" s="7">
        <v>41887</v>
      </c>
      <c r="B6217">
        <v>12.37</v>
      </c>
      <c r="C6217">
        <v>13.18</v>
      </c>
      <c r="D6217">
        <v>11.96</v>
      </c>
      <c r="E6217">
        <v>12.09</v>
      </c>
    </row>
    <row r="6218" spans="1:5" x14ac:dyDescent="0.25">
      <c r="A6218" s="7">
        <v>41890</v>
      </c>
      <c r="B6218">
        <v>12.64</v>
      </c>
      <c r="C6218">
        <v>13.09</v>
      </c>
      <c r="D6218">
        <v>12.4</v>
      </c>
      <c r="E6218">
        <v>12.66</v>
      </c>
    </row>
    <row r="6219" spans="1:5" x14ac:dyDescent="0.25">
      <c r="A6219" s="7">
        <v>41891</v>
      </c>
      <c r="B6219">
        <v>12.7</v>
      </c>
      <c r="C6219">
        <v>13.91</v>
      </c>
      <c r="D6219">
        <v>12.7</v>
      </c>
      <c r="E6219">
        <v>13.5</v>
      </c>
    </row>
    <row r="6220" spans="1:5" x14ac:dyDescent="0.25">
      <c r="A6220" s="7">
        <v>41892</v>
      </c>
      <c r="B6220">
        <v>13.36</v>
      </c>
      <c r="C6220">
        <v>14.06</v>
      </c>
      <c r="D6220">
        <v>12.86</v>
      </c>
      <c r="E6220">
        <v>12.88</v>
      </c>
    </row>
    <row r="6221" spans="1:5" x14ac:dyDescent="0.25">
      <c r="A6221" s="7">
        <v>41893</v>
      </c>
      <c r="B6221">
        <v>13.53</v>
      </c>
      <c r="C6221">
        <v>13.67</v>
      </c>
      <c r="D6221">
        <v>12.66</v>
      </c>
      <c r="E6221">
        <v>12.8</v>
      </c>
    </row>
    <row r="6222" spans="1:5" x14ac:dyDescent="0.25">
      <c r="A6222" s="7">
        <v>41894</v>
      </c>
      <c r="B6222">
        <v>12.85</v>
      </c>
      <c r="C6222">
        <v>14.27</v>
      </c>
      <c r="D6222">
        <v>12.85</v>
      </c>
      <c r="E6222">
        <v>13.31</v>
      </c>
    </row>
    <row r="6223" spans="1:5" x14ac:dyDescent="0.25">
      <c r="A6223" s="7">
        <v>41897</v>
      </c>
      <c r="B6223">
        <v>13.54</v>
      </c>
      <c r="C6223">
        <v>14.19</v>
      </c>
      <c r="D6223">
        <v>13.54</v>
      </c>
      <c r="E6223">
        <v>14.12</v>
      </c>
    </row>
    <row r="6224" spans="1:5" x14ac:dyDescent="0.25">
      <c r="A6224" s="7">
        <v>41898</v>
      </c>
      <c r="B6224">
        <v>14.48</v>
      </c>
      <c r="C6224">
        <v>14.53</v>
      </c>
      <c r="D6224">
        <v>12.72</v>
      </c>
      <c r="E6224">
        <v>12.73</v>
      </c>
    </row>
    <row r="6225" spans="1:5" x14ac:dyDescent="0.25">
      <c r="A6225" s="7">
        <v>41899</v>
      </c>
      <c r="B6225">
        <v>13.06</v>
      </c>
      <c r="C6225">
        <v>14.53</v>
      </c>
      <c r="D6225">
        <v>11.73</v>
      </c>
      <c r="E6225">
        <v>12.65</v>
      </c>
    </row>
    <row r="6226" spans="1:5" x14ac:dyDescent="0.25">
      <c r="A6226" s="7">
        <v>41900</v>
      </c>
      <c r="B6226">
        <v>12.55</v>
      </c>
      <c r="C6226">
        <v>12.58</v>
      </c>
      <c r="D6226">
        <v>11.98</v>
      </c>
      <c r="E6226">
        <v>12.03</v>
      </c>
    </row>
    <row r="6227" spans="1:5" x14ac:dyDescent="0.25">
      <c r="A6227" s="7">
        <v>41901</v>
      </c>
      <c r="B6227">
        <v>11.73</v>
      </c>
      <c r="C6227">
        <v>12.61</v>
      </c>
      <c r="D6227">
        <v>11.52</v>
      </c>
      <c r="E6227">
        <v>12.11</v>
      </c>
    </row>
    <row r="6228" spans="1:5" x14ac:dyDescent="0.25">
      <c r="A6228" s="7">
        <v>41904</v>
      </c>
      <c r="B6228">
        <v>13.14</v>
      </c>
      <c r="C6228">
        <v>13.98</v>
      </c>
      <c r="D6228">
        <v>13.13</v>
      </c>
      <c r="E6228">
        <v>13.69</v>
      </c>
    </row>
    <row r="6229" spans="1:5" x14ac:dyDescent="0.25">
      <c r="A6229" s="7">
        <v>41905</v>
      </c>
      <c r="B6229">
        <v>14.82</v>
      </c>
      <c r="C6229">
        <v>14.94</v>
      </c>
      <c r="D6229">
        <v>13.83</v>
      </c>
      <c r="E6229">
        <v>14.93</v>
      </c>
    </row>
    <row r="6230" spans="1:5" x14ac:dyDescent="0.25">
      <c r="A6230" s="7">
        <v>41906</v>
      </c>
      <c r="B6230">
        <v>14.62</v>
      </c>
      <c r="C6230">
        <v>14.93</v>
      </c>
      <c r="D6230">
        <v>13.24</v>
      </c>
      <c r="E6230">
        <v>13.27</v>
      </c>
    </row>
    <row r="6231" spans="1:5" x14ac:dyDescent="0.25">
      <c r="A6231" s="7">
        <v>41907</v>
      </c>
      <c r="B6231">
        <v>14.11</v>
      </c>
      <c r="C6231">
        <v>16.690000000000001</v>
      </c>
      <c r="D6231">
        <v>14.03</v>
      </c>
      <c r="E6231">
        <v>15.64</v>
      </c>
    </row>
    <row r="6232" spans="1:5" x14ac:dyDescent="0.25">
      <c r="A6232" s="7">
        <v>41908</v>
      </c>
      <c r="B6232">
        <v>15.77</v>
      </c>
      <c r="C6232">
        <v>15.98</v>
      </c>
      <c r="D6232">
        <v>14.31</v>
      </c>
      <c r="E6232">
        <v>14.85</v>
      </c>
    </row>
    <row r="6233" spans="1:5" x14ac:dyDescent="0.25">
      <c r="A6233" s="7">
        <v>41911</v>
      </c>
      <c r="B6233">
        <v>16.96</v>
      </c>
      <c r="C6233">
        <v>17.079999999999998</v>
      </c>
      <c r="D6233">
        <v>15.45</v>
      </c>
      <c r="E6233">
        <v>15.98</v>
      </c>
    </row>
    <row r="6234" spans="1:5" x14ac:dyDescent="0.25">
      <c r="A6234" s="7">
        <v>41912</v>
      </c>
      <c r="B6234">
        <v>15.49</v>
      </c>
      <c r="C6234">
        <v>16.43</v>
      </c>
      <c r="D6234">
        <v>15.18</v>
      </c>
      <c r="E6234">
        <v>16.309999999999999</v>
      </c>
    </row>
    <row r="6235" spans="1:5" x14ac:dyDescent="0.25">
      <c r="A6235" s="7">
        <v>41913</v>
      </c>
      <c r="B6235">
        <v>16.440000000000001</v>
      </c>
      <c r="C6235">
        <v>17.559999999999999</v>
      </c>
      <c r="D6235">
        <v>16.079999999999998</v>
      </c>
      <c r="E6235">
        <v>16.71</v>
      </c>
    </row>
    <row r="6236" spans="1:5" x14ac:dyDescent="0.25">
      <c r="A6236" s="7">
        <v>41914</v>
      </c>
      <c r="B6236">
        <v>16.7</v>
      </c>
      <c r="C6236">
        <v>17.98</v>
      </c>
      <c r="D6236">
        <v>15.9</v>
      </c>
      <c r="E6236">
        <v>16.16</v>
      </c>
    </row>
    <row r="6237" spans="1:5" x14ac:dyDescent="0.25">
      <c r="A6237" s="7">
        <v>41915</v>
      </c>
      <c r="B6237">
        <v>15.16</v>
      </c>
      <c r="C6237">
        <v>15.43</v>
      </c>
      <c r="D6237">
        <v>14.44</v>
      </c>
      <c r="E6237">
        <v>14.55</v>
      </c>
    </row>
    <row r="6238" spans="1:5" x14ac:dyDescent="0.25">
      <c r="A6238" s="7">
        <v>41918</v>
      </c>
      <c r="B6238">
        <v>14.46</v>
      </c>
      <c r="C6238">
        <v>15.77</v>
      </c>
      <c r="D6238">
        <v>14.05</v>
      </c>
      <c r="E6238">
        <v>15.46</v>
      </c>
    </row>
    <row r="6239" spans="1:5" x14ac:dyDescent="0.25">
      <c r="A6239" s="7">
        <v>41919</v>
      </c>
      <c r="B6239">
        <v>16.18</v>
      </c>
      <c r="C6239">
        <v>17.46</v>
      </c>
      <c r="D6239">
        <v>15.97</v>
      </c>
      <c r="E6239">
        <v>17.2</v>
      </c>
    </row>
    <row r="6240" spans="1:5" x14ac:dyDescent="0.25">
      <c r="A6240" s="7">
        <v>41920</v>
      </c>
      <c r="B6240">
        <v>17.350000000000001</v>
      </c>
      <c r="C6240">
        <v>18.03</v>
      </c>
      <c r="D6240">
        <v>14.97</v>
      </c>
      <c r="E6240">
        <v>15.11</v>
      </c>
    </row>
    <row r="6241" spans="1:5" x14ac:dyDescent="0.25">
      <c r="A6241" s="7">
        <v>41921</v>
      </c>
      <c r="B6241">
        <v>15.64</v>
      </c>
      <c r="C6241">
        <v>19.38</v>
      </c>
      <c r="D6241">
        <v>15.34</v>
      </c>
      <c r="E6241">
        <v>18.760000000000002</v>
      </c>
    </row>
    <row r="6242" spans="1:5" x14ac:dyDescent="0.25">
      <c r="A6242" s="7">
        <v>41922</v>
      </c>
      <c r="B6242">
        <v>19.11</v>
      </c>
      <c r="C6242">
        <v>22.06</v>
      </c>
      <c r="D6242">
        <v>18.14</v>
      </c>
      <c r="E6242">
        <v>21.24</v>
      </c>
    </row>
    <row r="6243" spans="1:5" x14ac:dyDescent="0.25">
      <c r="A6243" s="7">
        <v>41925</v>
      </c>
      <c r="B6243">
        <v>21.16</v>
      </c>
      <c r="C6243">
        <v>24.64</v>
      </c>
      <c r="D6243">
        <v>20.52</v>
      </c>
      <c r="E6243">
        <v>24.64</v>
      </c>
    </row>
    <row r="6244" spans="1:5" x14ac:dyDescent="0.25">
      <c r="A6244" s="7">
        <v>41926</v>
      </c>
      <c r="B6244">
        <v>23.77</v>
      </c>
      <c r="C6244">
        <v>24.55</v>
      </c>
      <c r="D6244">
        <v>21.48</v>
      </c>
      <c r="E6244">
        <v>22.79</v>
      </c>
    </row>
    <row r="6245" spans="1:5" x14ac:dyDescent="0.25">
      <c r="A6245" s="7">
        <v>41927</v>
      </c>
      <c r="B6245">
        <v>26.36</v>
      </c>
      <c r="C6245">
        <v>31.06</v>
      </c>
      <c r="D6245">
        <v>24.64</v>
      </c>
      <c r="E6245">
        <v>26.25</v>
      </c>
    </row>
    <row r="6246" spans="1:5" x14ac:dyDescent="0.25">
      <c r="A6246" s="7">
        <v>41928</v>
      </c>
      <c r="B6246">
        <v>29.26</v>
      </c>
      <c r="C6246">
        <v>29.41</v>
      </c>
      <c r="D6246">
        <v>24.61</v>
      </c>
      <c r="E6246">
        <v>25.2</v>
      </c>
    </row>
    <row r="6247" spans="1:5" x14ac:dyDescent="0.25">
      <c r="A6247" s="7">
        <v>41929</v>
      </c>
      <c r="B6247">
        <v>21.68</v>
      </c>
      <c r="C6247">
        <v>23.08</v>
      </c>
      <c r="D6247">
        <v>20.23</v>
      </c>
      <c r="E6247">
        <v>21.99</v>
      </c>
    </row>
    <row r="6248" spans="1:5" x14ac:dyDescent="0.25">
      <c r="A6248" s="7">
        <v>41932</v>
      </c>
      <c r="B6248">
        <v>22.11</v>
      </c>
      <c r="C6248">
        <v>22.16</v>
      </c>
      <c r="D6248">
        <v>18.510000000000002</v>
      </c>
      <c r="E6248">
        <v>18.57</v>
      </c>
    </row>
    <row r="6249" spans="1:5" x14ac:dyDescent="0.25">
      <c r="A6249" s="7">
        <v>41933</v>
      </c>
      <c r="B6249">
        <v>17.72</v>
      </c>
      <c r="C6249">
        <v>17.75</v>
      </c>
      <c r="D6249">
        <v>16.03</v>
      </c>
      <c r="E6249">
        <v>16.079999999999998</v>
      </c>
    </row>
    <row r="6250" spans="1:5" x14ac:dyDescent="0.25">
      <c r="A6250" s="7">
        <v>41934</v>
      </c>
      <c r="B6250">
        <v>16.059999999999999</v>
      </c>
      <c r="C6250">
        <v>18.43</v>
      </c>
      <c r="D6250">
        <v>15.56</v>
      </c>
      <c r="E6250">
        <v>17.87</v>
      </c>
    </row>
    <row r="6251" spans="1:5" x14ac:dyDescent="0.25">
      <c r="A6251" s="7">
        <v>41935</v>
      </c>
      <c r="B6251">
        <v>16.07</v>
      </c>
      <c r="C6251">
        <v>17.059999999999999</v>
      </c>
      <c r="D6251">
        <v>15.68</v>
      </c>
      <c r="E6251">
        <v>16.53</v>
      </c>
    </row>
    <row r="6252" spans="1:5" x14ac:dyDescent="0.25">
      <c r="A6252" s="7">
        <v>41936</v>
      </c>
      <c r="B6252">
        <v>16.43</v>
      </c>
      <c r="C6252">
        <v>18.059999999999999</v>
      </c>
      <c r="D6252">
        <v>16.09</v>
      </c>
      <c r="E6252">
        <v>16.11</v>
      </c>
    </row>
    <row r="6253" spans="1:5" x14ac:dyDescent="0.25">
      <c r="A6253" s="7">
        <v>41939</v>
      </c>
      <c r="B6253">
        <v>17.239999999999998</v>
      </c>
      <c r="C6253">
        <v>17.87</v>
      </c>
      <c r="D6253">
        <v>16</v>
      </c>
      <c r="E6253">
        <v>16.04</v>
      </c>
    </row>
    <row r="6254" spans="1:5" x14ac:dyDescent="0.25">
      <c r="A6254" s="7">
        <v>41940</v>
      </c>
      <c r="B6254">
        <v>15.69</v>
      </c>
      <c r="C6254">
        <v>15.78</v>
      </c>
      <c r="D6254">
        <v>14.39</v>
      </c>
      <c r="E6254">
        <v>14.39</v>
      </c>
    </row>
    <row r="6255" spans="1:5" x14ac:dyDescent="0.25">
      <c r="A6255" s="7">
        <v>41941</v>
      </c>
      <c r="B6255">
        <v>14.61</v>
      </c>
      <c r="C6255">
        <v>16.28</v>
      </c>
      <c r="D6255">
        <v>14.19</v>
      </c>
      <c r="E6255">
        <v>15.15</v>
      </c>
    </row>
    <row r="6256" spans="1:5" x14ac:dyDescent="0.25">
      <c r="A6256" s="7">
        <v>41942</v>
      </c>
      <c r="B6256">
        <v>15.31</v>
      </c>
      <c r="C6256">
        <v>15.75</v>
      </c>
      <c r="D6256">
        <v>14.07</v>
      </c>
      <c r="E6256">
        <v>14.52</v>
      </c>
    </row>
    <row r="6257" spans="1:5" x14ac:dyDescent="0.25">
      <c r="A6257" s="7">
        <v>41943</v>
      </c>
      <c r="B6257">
        <v>13.84</v>
      </c>
      <c r="C6257">
        <v>14.83</v>
      </c>
      <c r="D6257">
        <v>13.72</v>
      </c>
      <c r="E6257">
        <v>14.03</v>
      </c>
    </row>
    <row r="6258" spans="1:5" x14ac:dyDescent="0.25">
      <c r="A6258" s="7">
        <v>41946</v>
      </c>
      <c r="B6258">
        <v>14.41</v>
      </c>
      <c r="C6258">
        <v>14.99</v>
      </c>
      <c r="D6258">
        <v>14.23</v>
      </c>
      <c r="E6258">
        <v>14.73</v>
      </c>
    </row>
    <row r="6259" spans="1:5" x14ac:dyDescent="0.25">
      <c r="A6259" s="7">
        <v>41947</v>
      </c>
      <c r="B6259">
        <v>15.05</v>
      </c>
      <c r="C6259">
        <v>15.93</v>
      </c>
      <c r="D6259">
        <v>14.83</v>
      </c>
      <c r="E6259">
        <v>14.89</v>
      </c>
    </row>
    <row r="6260" spans="1:5" x14ac:dyDescent="0.25">
      <c r="A6260" s="7">
        <v>41948</v>
      </c>
      <c r="B6260">
        <v>14.15</v>
      </c>
      <c r="C6260">
        <v>14.99</v>
      </c>
      <c r="D6260">
        <v>14.15</v>
      </c>
      <c r="E6260">
        <v>14.17</v>
      </c>
    </row>
    <row r="6261" spans="1:5" x14ac:dyDescent="0.25">
      <c r="A6261" s="7">
        <v>41949</v>
      </c>
      <c r="B6261">
        <v>14.46</v>
      </c>
      <c r="C6261">
        <v>15.08</v>
      </c>
      <c r="D6261">
        <v>13.67</v>
      </c>
      <c r="E6261">
        <v>13.67</v>
      </c>
    </row>
    <row r="6262" spans="1:5" x14ac:dyDescent="0.25">
      <c r="A6262" s="7">
        <v>41950</v>
      </c>
      <c r="B6262">
        <v>13.71</v>
      </c>
      <c r="C6262">
        <v>14.16</v>
      </c>
      <c r="D6262">
        <v>13.01</v>
      </c>
      <c r="E6262">
        <v>13.12</v>
      </c>
    </row>
    <row r="6263" spans="1:5" x14ac:dyDescent="0.25">
      <c r="A6263" s="7">
        <v>41953</v>
      </c>
      <c r="B6263">
        <v>13.16</v>
      </c>
      <c r="C6263">
        <v>13.25</v>
      </c>
      <c r="D6263">
        <v>12.38</v>
      </c>
      <c r="E6263">
        <v>12.67</v>
      </c>
    </row>
    <row r="6264" spans="1:5" x14ac:dyDescent="0.25">
      <c r="A6264" s="7">
        <v>41954</v>
      </c>
      <c r="B6264">
        <v>12.71</v>
      </c>
      <c r="C6264">
        <v>13.18</v>
      </c>
      <c r="D6264">
        <v>12.6</v>
      </c>
      <c r="E6264">
        <v>12.92</v>
      </c>
    </row>
    <row r="6265" spans="1:5" x14ac:dyDescent="0.25">
      <c r="A6265" s="7">
        <v>41955</v>
      </c>
      <c r="B6265">
        <v>13.76</v>
      </c>
      <c r="C6265">
        <v>13.76</v>
      </c>
      <c r="D6265">
        <v>12.99</v>
      </c>
      <c r="E6265">
        <v>13.02</v>
      </c>
    </row>
    <row r="6266" spans="1:5" x14ac:dyDescent="0.25">
      <c r="A6266" s="7">
        <v>41956</v>
      </c>
      <c r="B6266">
        <v>13.33</v>
      </c>
      <c r="C6266">
        <v>14.31</v>
      </c>
      <c r="D6266">
        <v>12.87</v>
      </c>
      <c r="E6266">
        <v>13.79</v>
      </c>
    </row>
    <row r="6267" spans="1:5" x14ac:dyDescent="0.25">
      <c r="A6267" s="7">
        <v>41957</v>
      </c>
      <c r="B6267">
        <v>13.79</v>
      </c>
      <c r="C6267">
        <v>14.15</v>
      </c>
      <c r="D6267">
        <v>13.31</v>
      </c>
      <c r="E6267">
        <v>13.31</v>
      </c>
    </row>
    <row r="6268" spans="1:5" x14ac:dyDescent="0.25">
      <c r="A6268" s="7">
        <v>41960</v>
      </c>
      <c r="B6268">
        <v>14.7</v>
      </c>
      <c r="C6268">
        <v>14.73</v>
      </c>
      <c r="D6268">
        <v>13.84</v>
      </c>
      <c r="E6268">
        <v>13.99</v>
      </c>
    </row>
    <row r="6269" spans="1:5" x14ac:dyDescent="0.25">
      <c r="A6269" s="7">
        <v>41961</v>
      </c>
      <c r="B6269">
        <v>13.86</v>
      </c>
      <c r="C6269">
        <v>13.99</v>
      </c>
      <c r="D6269">
        <v>13.13</v>
      </c>
      <c r="E6269">
        <v>13.86</v>
      </c>
    </row>
    <row r="6270" spans="1:5" x14ac:dyDescent="0.25">
      <c r="A6270" s="7">
        <v>41962</v>
      </c>
      <c r="B6270">
        <v>14.01</v>
      </c>
      <c r="C6270">
        <v>14.78</v>
      </c>
      <c r="D6270">
        <v>13.83</v>
      </c>
      <c r="E6270">
        <v>13.96</v>
      </c>
    </row>
    <row r="6271" spans="1:5" x14ac:dyDescent="0.25">
      <c r="A6271" s="7">
        <v>41963</v>
      </c>
      <c r="B6271">
        <v>14.66</v>
      </c>
      <c r="C6271">
        <v>15.74</v>
      </c>
      <c r="D6271">
        <v>13.58</v>
      </c>
      <c r="E6271">
        <v>13.58</v>
      </c>
    </row>
    <row r="6272" spans="1:5" x14ac:dyDescent="0.25">
      <c r="A6272" s="7">
        <v>41964</v>
      </c>
      <c r="B6272">
        <v>13.16</v>
      </c>
      <c r="C6272">
        <v>13.8</v>
      </c>
      <c r="D6272">
        <v>12.9</v>
      </c>
      <c r="E6272">
        <v>12.9</v>
      </c>
    </row>
    <row r="6273" spans="1:5" x14ac:dyDescent="0.25">
      <c r="A6273" s="7">
        <v>41967</v>
      </c>
      <c r="B6273">
        <v>12.92</v>
      </c>
      <c r="C6273">
        <v>13.02</v>
      </c>
      <c r="D6273">
        <v>12.43</v>
      </c>
      <c r="E6273">
        <v>12.62</v>
      </c>
    </row>
    <row r="6274" spans="1:5" x14ac:dyDescent="0.25">
      <c r="A6274" s="7">
        <v>41968</v>
      </c>
      <c r="B6274">
        <v>12.55</v>
      </c>
      <c r="C6274">
        <v>13.02</v>
      </c>
      <c r="D6274">
        <v>12.23</v>
      </c>
      <c r="E6274">
        <v>12.25</v>
      </c>
    </row>
    <row r="6275" spans="1:5" x14ac:dyDescent="0.25">
      <c r="A6275" s="7">
        <v>41969</v>
      </c>
      <c r="B6275">
        <v>12.27</v>
      </c>
      <c r="C6275">
        <v>12.4</v>
      </c>
      <c r="D6275">
        <v>11.91</v>
      </c>
      <c r="E6275">
        <v>12.07</v>
      </c>
    </row>
    <row r="6276" spans="1:5" x14ac:dyDescent="0.25">
      <c r="A6276" s="7">
        <v>41971</v>
      </c>
      <c r="B6276">
        <v>12.64</v>
      </c>
      <c r="C6276">
        <v>13.49</v>
      </c>
      <c r="D6276">
        <v>12.36</v>
      </c>
      <c r="E6276">
        <v>13.33</v>
      </c>
    </row>
    <row r="6277" spans="1:5" x14ac:dyDescent="0.25">
      <c r="A6277" s="7">
        <v>41974</v>
      </c>
      <c r="B6277">
        <v>14.16</v>
      </c>
      <c r="C6277">
        <v>14.75</v>
      </c>
      <c r="D6277">
        <v>13.94</v>
      </c>
      <c r="E6277">
        <v>14.29</v>
      </c>
    </row>
    <row r="6278" spans="1:5" x14ac:dyDescent="0.25">
      <c r="A6278" s="7">
        <v>41975</v>
      </c>
      <c r="B6278">
        <v>14.1</v>
      </c>
      <c r="C6278">
        <v>14.17</v>
      </c>
      <c r="D6278">
        <v>12.85</v>
      </c>
      <c r="E6278">
        <v>12.85</v>
      </c>
    </row>
    <row r="6279" spans="1:5" x14ac:dyDescent="0.25">
      <c r="A6279" s="7">
        <v>41976</v>
      </c>
      <c r="B6279">
        <v>12.75</v>
      </c>
      <c r="C6279">
        <v>12.88</v>
      </c>
      <c r="D6279">
        <v>12.21</v>
      </c>
      <c r="E6279">
        <v>12.47</v>
      </c>
    </row>
    <row r="6280" spans="1:5" x14ac:dyDescent="0.25">
      <c r="A6280" s="7">
        <v>41977</v>
      </c>
      <c r="B6280">
        <v>12.7</v>
      </c>
      <c r="C6280">
        <v>13.23</v>
      </c>
      <c r="D6280">
        <v>12.09</v>
      </c>
      <c r="E6280">
        <v>12.38</v>
      </c>
    </row>
    <row r="6281" spans="1:5" x14ac:dyDescent="0.25">
      <c r="A6281" s="7">
        <v>41978</v>
      </c>
      <c r="B6281">
        <v>12.08</v>
      </c>
      <c r="C6281">
        <v>12.28</v>
      </c>
      <c r="D6281">
        <v>11.53</v>
      </c>
      <c r="E6281">
        <v>11.82</v>
      </c>
    </row>
    <row r="6282" spans="1:5" x14ac:dyDescent="0.25">
      <c r="A6282" s="7">
        <v>41981</v>
      </c>
      <c r="B6282">
        <v>13.05</v>
      </c>
      <c r="C6282">
        <v>14.67</v>
      </c>
      <c r="D6282">
        <v>12.55</v>
      </c>
      <c r="E6282">
        <v>14.21</v>
      </c>
    </row>
    <row r="6283" spans="1:5" x14ac:dyDescent="0.25">
      <c r="A6283" s="7">
        <v>41982</v>
      </c>
      <c r="B6283">
        <v>16.23</v>
      </c>
      <c r="C6283">
        <v>16.68</v>
      </c>
      <c r="D6283">
        <v>14.84</v>
      </c>
      <c r="E6283">
        <v>14.89</v>
      </c>
    </row>
    <row r="6284" spans="1:5" x14ac:dyDescent="0.25">
      <c r="A6284" s="7">
        <v>41983</v>
      </c>
      <c r="B6284">
        <v>15.56</v>
      </c>
      <c r="C6284">
        <v>18.920000000000002</v>
      </c>
      <c r="D6284">
        <v>15.4</v>
      </c>
      <c r="E6284">
        <v>18.53</v>
      </c>
    </row>
    <row r="6285" spans="1:5" x14ac:dyDescent="0.25">
      <c r="A6285" s="7">
        <v>41984</v>
      </c>
      <c r="B6285">
        <v>17.68</v>
      </c>
      <c r="C6285">
        <v>20.13</v>
      </c>
      <c r="D6285">
        <v>15.94</v>
      </c>
      <c r="E6285">
        <v>20.079999999999998</v>
      </c>
    </row>
    <row r="6286" spans="1:5" x14ac:dyDescent="0.25">
      <c r="A6286" s="7">
        <v>41985</v>
      </c>
      <c r="B6286">
        <v>20.51</v>
      </c>
      <c r="C6286">
        <v>23.06</v>
      </c>
      <c r="D6286">
        <v>18.34</v>
      </c>
      <c r="E6286">
        <v>21.08</v>
      </c>
    </row>
    <row r="6287" spans="1:5" x14ac:dyDescent="0.25">
      <c r="A6287" s="7">
        <v>41988</v>
      </c>
      <c r="B6287">
        <v>19.59</v>
      </c>
      <c r="C6287">
        <v>24.83</v>
      </c>
      <c r="D6287">
        <v>17.77</v>
      </c>
      <c r="E6287">
        <v>20.420000000000002</v>
      </c>
    </row>
    <row r="6288" spans="1:5" x14ac:dyDescent="0.25">
      <c r="A6288" s="7">
        <v>41989</v>
      </c>
      <c r="B6288">
        <v>23.55</v>
      </c>
      <c r="C6288">
        <v>25.2</v>
      </c>
      <c r="D6288">
        <v>19.600000000000001</v>
      </c>
      <c r="E6288">
        <v>23.57</v>
      </c>
    </row>
    <row r="6289" spans="1:5" x14ac:dyDescent="0.25">
      <c r="A6289" s="7">
        <v>41990</v>
      </c>
      <c r="B6289">
        <v>23.9</v>
      </c>
      <c r="C6289">
        <v>24.61</v>
      </c>
      <c r="D6289">
        <v>19.260000000000002</v>
      </c>
      <c r="E6289">
        <v>19.440000000000001</v>
      </c>
    </row>
    <row r="6290" spans="1:5" x14ac:dyDescent="0.25">
      <c r="A6290" s="7">
        <v>41991</v>
      </c>
      <c r="B6290">
        <v>17.14</v>
      </c>
      <c r="C6290">
        <v>18.510000000000002</v>
      </c>
      <c r="D6290">
        <v>16.07</v>
      </c>
      <c r="E6290">
        <v>16.809999999999999</v>
      </c>
    </row>
    <row r="6291" spans="1:5" x14ac:dyDescent="0.25">
      <c r="A6291" s="7">
        <v>41992</v>
      </c>
      <c r="B6291">
        <v>16.57</v>
      </c>
      <c r="C6291">
        <v>17.2</v>
      </c>
      <c r="D6291">
        <v>16.11</v>
      </c>
      <c r="E6291">
        <v>16.489999999999998</v>
      </c>
    </row>
    <row r="6292" spans="1:5" x14ac:dyDescent="0.25">
      <c r="A6292" s="7">
        <v>41995</v>
      </c>
      <c r="B6292">
        <v>16.32</v>
      </c>
      <c r="C6292">
        <v>16.88</v>
      </c>
      <c r="D6292">
        <v>15.03</v>
      </c>
      <c r="E6292">
        <v>15.25</v>
      </c>
    </row>
    <row r="6293" spans="1:5" x14ac:dyDescent="0.25">
      <c r="A6293" s="7">
        <v>41996</v>
      </c>
      <c r="B6293">
        <v>14.47</v>
      </c>
      <c r="C6293">
        <v>15.21</v>
      </c>
      <c r="D6293">
        <v>14.32</v>
      </c>
      <c r="E6293">
        <v>14.8</v>
      </c>
    </row>
    <row r="6294" spans="1:5" x14ac:dyDescent="0.25">
      <c r="A6294" s="7">
        <v>41997</v>
      </c>
      <c r="B6294">
        <v>14.52</v>
      </c>
      <c r="C6294">
        <v>14.54</v>
      </c>
      <c r="D6294">
        <v>14.01</v>
      </c>
      <c r="E6294">
        <v>14.37</v>
      </c>
    </row>
    <row r="6295" spans="1:5" x14ac:dyDescent="0.25">
      <c r="A6295" s="7">
        <v>41999</v>
      </c>
      <c r="B6295">
        <v>14.6</v>
      </c>
      <c r="C6295">
        <v>14.84</v>
      </c>
      <c r="D6295">
        <v>14.13</v>
      </c>
      <c r="E6295">
        <v>14.5</v>
      </c>
    </row>
    <row r="6296" spans="1:5" x14ac:dyDescent="0.25">
      <c r="A6296" s="7">
        <v>42002</v>
      </c>
      <c r="B6296">
        <v>16.04</v>
      </c>
      <c r="C6296">
        <v>16.14</v>
      </c>
      <c r="D6296">
        <v>15.06</v>
      </c>
      <c r="E6296">
        <v>15.06</v>
      </c>
    </row>
    <row r="6297" spans="1:5" x14ac:dyDescent="0.25">
      <c r="A6297" s="7">
        <v>42003</v>
      </c>
      <c r="B6297">
        <v>15.9</v>
      </c>
      <c r="C6297">
        <v>16.2</v>
      </c>
      <c r="D6297">
        <v>15.48</v>
      </c>
      <c r="E6297">
        <v>15.92</v>
      </c>
    </row>
    <row r="6298" spans="1:5" x14ac:dyDescent="0.25">
      <c r="A6298" s="7">
        <v>42004</v>
      </c>
      <c r="B6298">
        <v>15.91</v>
      </c>
      <c r="C6298">
        <v>19.91</v>
      </c>
      <c r="D6298">
        <v>15.86</v>
      </c>
      <c r="E6298">
        <v>19.2</v>
      </c>
    </row>
    <row r="6299" spans="1:5" x14ac:dyDescent="0.25">
      <c r="A6299" s="7">
        <v>42006</v>
      </c>
      <c r="B6299">
        <v>17.760000000000002</v>
      </c>
      <c r="C6299">
        <v>20.14</v>
      </c>
      <c r="D6299">
        <v>17.05</v>
      </c>
      <c r="E6299">
        <v>17.79</v>
      </c>
    </row>
    <row r="6300" spans="1:5" x14ac:dyDescent="0.25">
      <c r="A6300" s="7">
        <v>42009</v>
      </c>
      <c r="B6300">
        <v>19.190000000000001</v>
      </c>
      <c r="C6300">
        <v>21.29</v>
      </c>
      <c r="D6300">
        <v>19.190000000000001</v>
      </c>
      <c r="E6300">
        <v>19.920000000000002</v>
      </c>
    </row>
    <row r="6301" spans="1:5" x14ac:dyDescent="0.25">
      <c r="A6301" s="7">
        <v>42010</v>
      </c>
      <c r="B6301">
        <v>20.329999999999998</v>
      </c>
      <c r="C6301">
        <v>22.9</v>
      </c>
      <c r="D6301">
        <v>19.52</v>
      </c>
      <c r="E6301">
        <v>21.12</v>
      </c>
    </row>
    <row r="6302" spans="1:5" x14ac:dyDescent="0.25">
      <c r="A6302" s="7">
        <v>42011</v>
      </c>
      <c r="B6302">
        <v>20.149999999999999</v>
      </c>
      <c r="C6302">
        <v>20.72</v>
      </c>
      <c r="D6302">
        <v>19.04</v>
      </c>
      <c r="E6302">
        <v>19.309999999999999</v>
      </c>
    </row>
    <row r="6303" spans="1:5" x14ac:dyDescent="0.25">
      <c r="A6303" s="7">
        <v>42012</v>
      </c>
      <c r="B6303">
        <v>17.93</v>
      </c>
      <c r="C6303">
        <v>18.09</v>
      </c>
      <c r="D6303">
        <v>16.989999999999998</v>
      </c>
      <c r="E6303">
        <v>17.010000000000002</v>
      </c>
    </row>
    <row r="6304" spans="1:5" x14ac:dyDescent="0.25">
      <c r="A6304" s="7">
        <v>42013</v>
      </c>
      <c r="B6304">
        <v>16.440000000000001</v>
      </c>
      <c r="C6304">
        <v>18.420000000000002</v>
      </c>
      <c r="D6304">
        <v>16.440000000000001</v>
      </c>
      <c r="E6304">
        <v>17.55</v>
      </c>
    </row>
    <row r="6305" spans="1:5" x14ac:dyDescent="0.25">
      <c r="A6305" s="7">
        <v>42016</v>
      </c>
      <c r="B6305">
        <v>18.02</v>
      </c>
      <c r="C6305">
        <v>20.440000000000001</v>
      </c>
      <c r="D6305">
        <v>18.02</v>
      </c>
      <c r="E6305">
        <v>19.600000000000001</v>
      </c>
    </row>
    <row r="6306" spans="1:5" x14ac:dyDescent="0.25">
      <c r="A6306" s="7">
        <v>42017</v>
      </c>
      <c r="B6306">
        <v>18.21</v>
      </c>
      <c r="C6306">
        <v>21.58</v>
      </c>
      <c r="D6306">
        <v>17.649999999999999</v>
      </c>
      <c r="E6306">
        <v>20.56</v>
      </c>
    </row>
    <row r="6307" spans="1:5" x14ac:dyDescent="0.25">
      <c r="A6307" s="7">
        <v>42018</v>
      </c>
      <c r="B6307">
        <v>22.87</v>
      </c>
      <c r="C6307">
        <v>23.34</v>
      </c>
      <c r="D6307">
        <v>21.32</v>
      </c>
      <c r="E6307">
        <v>21.48</v>
      </c>
    </row>
    <row r="6308" spans="1:5" x14ac:dyDescent="0.25">
      <c r="A6308" s="7">
        <v>42019</v>
      </c>
      <c r="B6308">
        <v>21.23</v>
      </c>
      <c r="C6308">
        <v>23.31</v>
      </c>
      <c r="D6308">
        <v>20.86</v>
      </c>
      <c r="E6308">
        <v>22.39</v>
      </c>
    </row>
    <row r="6309" spans="1:5" x14ac:dyDescent="0.25">
      <c r="A6309" s="7">
        <v>42020</v>
      </c>
      <c r="B6309">
        <v>22.8</v>
      </c>
      <c r="C6309">
        <v>23.43</v>
      </c>
      <c r="D6309">
        <v>20.95</v>
      </c>
      <c r="E6309">
        <v>20.95</v>
      </c>
    </row>
    <row r="6310" spans="1:5" x14ac:dyDescent="0.25">
      <c r="A6310" s="7">
        <v>42024</v>
      </c>
      <c r="B6310">
        <v>20.07</v>
      </c>
      <c r="C6310">
        <v>21.37</v>
      </c>
      <c r="D6310">
        <v>19.579999999999998</v>
      </c>
      <c r="E6310">
        <v>19.89</v>
      </c>
    </row>
    <row r="6311" spans="1:5" x14ac:dyDescent="0.25">
      <c r="A6311" s="7">
        <v>42025</v>
      </c>
      <c r="B6311">
        <v>20.92</v>
      </c>
      <c r="C6311">
        <v>21.28</v>
      </c>
      <c r="D6311">
        <v>18.64</v>
      </c>
      <c r="E6311">
        <v>18.850000000000001</v>
      </c>
    </row>
    <row r="6312" spans="1:5" x14ac:dyDescent="0.25">
      <c r="A6312" s="7">
        <v>42026</v>
      </c>
      <c r="B6312">
        <v>17.98</v>
      </c>
      <c r="C6312">
        <v>19.23</v>
      </c>
      <c r="D6312">
        <v>16.07</v>
      </c>
      <c r="E6312">
        <v>16.399999999999999</v>
      </c>
    </row>
    <row r="6313" spans="1:5" x14ac:dyDescent="0.25">
      <c r="A6313" s="7">
        <v>42027</v>
      </c>
      <c r="B6313">
        <v>16.79</v>
      </c>
      <c r="C6313">
        <v>17.09</v>
      </c>
      <c r="D6313">
        <v>15.81</v>
      </c>
      <c r="E6313">
        <v>16.66</v>
      </c>
    </row>
    <row r="6314" spans="1:5" x14ac:dyDescent="0.25">
      <c r="A6314" s="7">
        <v>42030</v>
      </c>
      <c r="B6314">
        <v>16.96</v>
      </c>
      <c r="C6314">
        <v>17.43</v>
      </c>
      <c r="D6314">
        <v>15.52</v>
      </c>
      <c r="E6314">
        <v>15.52</v>
      </c>
    </row>
    <row r="6315" spans="1:5" x14ac:dyDescent="0.25">
      <c r="A6315" s="7">
        <v>42031</v>
      </c>
      <c r="B6315">
        <v>17.600000000000001</v>
      </c>
      <c r="C6315">
        <v>18.41</v>
      </c>
      <c r="D6315">
        <v>16.670000000000002</v>
      </c>
      <c r="E6315">
        <v>17.22</v>
      </c>
    </row>
    <row r="6316" spans="1:5" x14ac:dyDescent="0.25">
      <c r="A6316" s="7">
        <v>42032</v>
      </c>
      <c r="B6316">
        <v>16.97</v>
      </c>
      <c r="C6316">
        <v>20.440000000000001</v>
      </c>
      <c r="D6316">
        <v>16.920000000000002</v>
      </c>
      <c r="E6316">
        <v>20.440000000000001</v>
      </c>
    </row>
    <row r="6317" spans="1:5" x14ac:dyDescent="0.25">
      <c r="A6317" s="7">
        <v>42033</v>
      </c>
      <c r="B6317">
        <v>20.46</v>
      </c>
      <c r="C6317">
        <v>21.56</v>
      </c>
      <c r="D6317">
        <v>18.66</v>
      </c>
      <c r="E6317">
        <v>18.760000000000002</v>
      </c>
    </row>
    <row r="6318" spans="1:5" x14ac:dyDescent="0.25">
      <c r="A6318" s="7">
        <v>42034</v>
      </c>
      <c r="B6318">
        <v>20.23</v>
      </c>
      <c r="C6318">
        <v>22.18</v>
      </c>
      <c r="D6318">
        <v>19.239999999999998</v>
      </c>
      <c r="E6318">
        <v>20.97</v>
      </c>
    </row>
    <row r="6319" spans="1:5" x14ac:dyDescent="0.25">
      <c r="A6319" s="7">
        <v>42037</v>
      </c>
      <c r="B6319">
        <v>20.89</v>
      </c>
      <c r="C6319">
        <v>22.81</v>
      </c>
      <c r="D6319">
        <v>19.350000000000001</v>
      </c>
      <c r="E6319">
        <v>19.43</v>
      </c>
    </row>
    <row r="6320" spans="1:5" x14ac:dyDescent="0.25">
      <c r="A6320" s="7">
        <v>42038</v>
      </c>
      <c r="B6320">
        <v>18.41</v>
      </c>
      <c r="C6320">
        <v>18.89</v>
      </c>
      <c r="D6320">
        <v>17.2</v>
      </c>
      <c r="E6320">
        <v>17.329999999999998</v>
      </c>
    </row>
    <row r="6321" spans="1:5" x14ac:dyDescent="0.25">
      <c r="A6321" s="7">
        <v>42039</v>
      </c>
      <c r="B6321">
        <v>17.82</v>
      </c>
      <c r="C6321">
        <v>18.38</v>
      </c>
      <c r="D6321">
        <v>16.82</v>
      </c>
      <c r="E6321">
        <v>18.329999999999998</v>
      </c>
    </row>
    <row r="6322" spans="1:5" x14ac:dyDescent="0.25">
      <c r="A6322" s="7">
        <v>42040</v>
      </c>
      <c r="B6322">
        <v>17.29</v>
      </c>
      <c r="C6322">
        <v>17.43</v>
      </c>
      <c r="D6322">
        <v>16.670000000000002</v>
      </c>
      <c r="E6322">
        <v>16.850000000000001</v>
      </c>
    </row>
    <row r="6323" spans="1:5" x14ac:dyDescent="0.25">
      <c r="A6323" s="7">
        <v>42041</v>
      </c>
      <c r="B6323">
        <v>16.29</v>
      </c>
      <c r="C6323">
        <v>18.739999999999998</v>
      </c>
      <c r="D6323">
        <v>16.059999999999999</v>
      </c>
      <c r="E6323">
        <v>17.29</v>
      </c>
    </row>
    <row r="6324" spans="1:5" x14ac:dyDescent="0.25">
      <c r="A6324" s="7">
        <v>42044</v>
      </c>
      <c r="B6324">
        <v>19.16</v>
      </c>
      <c r="C6324">
        <v>19.28</v>
      </c>
      <c r="D6324">
        <v>18.21</v>
      </c>
      <c r="E6324">
        <v>18.55</v>
      </c>
    </row>
    <row r="6325" spans="1:5" x14ac:dyDescent="0.25">
      <c r="A6325" s="7">
        <v>42045</v>
      </c>
      <c r="B6325">
        <v>17.72</v>
      </c>
      <c r="C6325">
        <v>18.36</v>
      </c>
      <c r="D6325">
        <v>16.97</v>
      </c>
      <c r="E6325">
        <v>17.23</v>
      </c>
    </row>
    <row r="6326" spans="1:5" x14ac:dyDescent="0.25">
      <c r="A6326" s="7">
        <v>42046</v>
      </c>
      <c r="B6326">
        <v>17.43</v>
      </c>
      <c r="C6326">
        <v>17.809999999999999</v>
      </c>
      <c r="D6326">
        <v>16.82</v>
      </c>
      <c r="E6326">
        <v>16.96</v>
      </c>
    </row>
    <row r="6327" spans="1:5" x14ac:dyDescent="0.25">
      <c r="A6327" s="7">
        <v>42047</v>
      </c>
      <c r="B6327">
        <v>16.39</v>
      </c>
      <c r="C6327">
        <v>16.47</v>
      </c>
      <c r="D6327">
        <v>15.28</v>
      </c>
      <c r="E6327">
        <v>15.34</v>
      </c>
    </row>
    <row r="6328" spans="1:5" x14ac:dyDescent="0.25">
      <c r="A6328" s="7">
        <v>42048</v>
      </c>
      <c r="B6328">
        <v>15.11</v>
      </c>
      <c r="C6328">
        <v>15.64</v>
      </c>
      <c r="D6328">
        <v>14.69</v>
      </c>
      <c r="E6328">
        <v>14.69</v>
      </c>
    </row>
    <row r="6329" spans="1:5" x14ac:dyDescent="0.25">
      <c r="A6329" s="7">
        <v>42052</v>
      </c>
      <c r="B6329">
        <v>15.86</v>
      </c>
      <c r="C6329">
        <v>16.329999999999998</v>
      </c>
      <c r="D6329">
        <v>15.53</v>
      </c>
      <c r="E6329">
        <v>15.8</v>
      </c>
    </row>
    <row r="6330" spans="1:5" x14ac:dyDescent="0.25">
      <c r="A6330" s="7">
        <v>42053</v>
      </c>
      <c r="B6330">
        <v>16.739999999999998</v>
      </c>
      <c r="C6330">
        <v>16.739999999999998</v>
      </c>
      <c r="D6330">
        <v>15.44</v>
      </c>
      <c r="E6330">
        <v>15.45</v>
      </c>
    </row>
    <row r="6331" spans="1:5" x14ac:dyDescent="0.25">
      <c r="A6331" s="7">
        <v>42054</v>
      </c>
      <c r="B6331">
        <v>16.11</v>
      </c>
      <c r="C6331">
        <v>16.22</v>
      </c>
      <c r="D6331">
        <v>15.1</v>
      </c>
      <c r="E6331">
        <v>15.29</v>
      </c>
    </row>
    <row r="6332" spans="1:5" x14ac:dyDescent="0.25">
      <c r="A6332" s="7">
        <v>42055</v>
      </c>
      <c r="B6332">
        <v>15.73</v>
      </c>
      <c r="C6332">
        <v>16.29</v>
      </c>
      <c r="D6332">
        <v>14.27</v>
      </c>
      <c r="E6332">
        <v>14.3</v>
      </c>
    </row>
    <row r="6333" spans="1:5" x14ac:dyDescent="0.25">
      <c r="A6333" s="7">
        <v>42058</v>
      </c>
      <c r="B6333">
        <v>15.05</v>
      </c>
      <c r="C6333">
        <v>15.48</v>
      </c>
      <c r="D6333">
        <v>14.49</v>
      </c>
      <c r="E6333">
        <v>14.56</v>
      </c>
    </row>
    <row r="6334" spans="1:5" x14ac:dyDescent="0.25">
      <c r="A6334" s="7">
        <v>42059</v>
      </c>
      <c r="B6334">
        <v>14.5</v>
      </c>
      <c r="C6334">
        <v>14.63</v>
      </c>
      <c r="D6334">
        <v>13.53</v>
      </c>
      <c r="E6334">
        <v>13.69</v>
      </c>
    </row>
    <row r="6335" spans="1:5" x14ac:dyDescent="0.25">
      <c r="A6335" s="7">
        <v>42060</v>
      </c>
      <c r="B6335">
        <v>13.64</v>
      </c>
      <c r="C6335">
        <v>14.06</v>
      </c>
      <c r="D6335">
        <v>12.86</v>
      </c>
      <c r="E6335">
        <v>13.84</v>
      </c>
    </row>
    <row r="6336" spans="1:5" x14ac:dyDescent="0.25">
      <c r="A6336" s="7">
        <v>42061</v>
      </c>
      <c r="B6336">
        <v>13.55</v>
      </c>
      <c r="C6336">
        <v>14.57</v>
      </c>
      <c r="D6336">
        <v>13.55</v>
      </c>
      <c r="E6336">
        <v>13.91</v>
      </c>
    </row>
    <row r="6337" spans="1:5" x14ac:dyDescent="0.25">
      <c r="A6337" s="7">
        <v>42062</v>
      </c>
      <c r="B6337">
        <v>14.07</v>
      </c>
      <c r="C6337">
        <v>14.17</v>
      </c>
      <c r="D6337">
        <v>13.29</v>
      </c>
      <c r="E6337">
        <v>13.34</v>
      </c>
    </row>
    <row r="6338" spans="1:5" x14ac:dyDescent="0.25">
      <c r="A6338" s="7">
        <v>42065</v>
      </c>
      <c r="B6338">
        <v>13.9</v>
      </c>
      <c r="C6338">
        <v>13.9</v>
      </c>
      <c r="D6338">
        <v>12.87</v>
      </c>
      <c r="E6338">
        <v>13.04</v>
      </c>
    </row>
    <row r="6339" spans="1:5" x14ac:dyDescent="0.25">
      <c r="A6339" s="7">
        <v>42066</v>
      </c>
      <c r="B6339">
        <v>13.35</v>
      </c>
      <c r="C6339">
        <v>14.69</v>
      </c>
      <c r="D6339">
        <v>13.25</v>
      </c>
      <c r="E6339">
        <v>13.86</v>
      </c>
    </row>
    <row r="6340" spans="1:5" x14ac:dyDescent="0.25">
      <c r="A6340" s="7">
        <v>42067</v>
      </c>
      <c r="B6340">
        <v>14.31</v>
      </c>
      <c r="C6340">
        <v>15.33</v>
      </c>
      <c r="D6340">
        <v>14.13</v>
      </c>
      <c r="E6340">
        <v>14.23</v>
      </c>
    </row>
    <row r="6341" spans="1:5" x14ac:dyDescent="0.25">
      <c r="A6341" s="7">
        <v>42068</v>
      </c>
      <c r="B6341">
        <v>14.01</v>
      </c>
      <c r="C6341">
        <v>14.58</v>
      </c>
      <c r="D6341">
        <v>13.88</v>
      </c>
      <c r="E6341">
        <v>14.04</v>
      </c>
    </row>
    <row r="6342" spans="1:5" x14ac:dyDescent="0.25">
      <c r="A6342" s="7">
        <v>42069</v>
      </c>
      <c r="B6342">
        <v>14.61</v>
      </c>
      <c r="C6342">
        <v>15.83</v>
      </c>
      <c r="D6342">
        <v>14.18</v>
      </c>
      <c r="E6342">
        <v>15.2</v>
      </c>
    </row>
    <row r="6343" spans="1:5" x14ac:dyDescent="0.25">
      <c r="A6343" s="7">
        <v>42072</v>
      </c>
      <c r="B6343">
        <v>15.72</v>
      </c>
      <c r="C6343">
        <v>15.76</v>
      </c>
      <c r="D6343">
        <v>14.71</v>
      </c>
      <c r="E6343">
        <v>15.06</v>
      </c>
    </row>
    <row r="6344" spans="1:5" x14ac:dyDescent="0.25">
      <c r="A6344" s="7">
        <v>42073</v>
      </c>
      <c r="B6344">
        <v>16.47</v>
      </c>
      <c r="C6344">
        <v>16.91</v>
      </c>
      <c r="D6344">
        <v>16.03</v>
      </c>
      <c r="E6344">
        <v>16.690000000000001</v>
      </c>
    </row>
    <row r="6345" spans="1:5" x14ac:dyDescent="0.25">
      <c r="A6345" s="7">
        <v>42074</v>
      </c>
      <c r="B6345">
        <v>16.440000000000001</v>
      </c>
      <c r="C6345">
        <v>17.190000000000001</v>
      </c>
      <c r="D6345">
        <v>16.29</v>
      </c>
      <c r="E6345">
        <v>16.87</v>
      </c>
    </row>
    <row r="6346" spans="1:5" x14ac:dyDescent="0.25">
      <c r="A6346" s="7">
        <v>42075</v>
      </c>
      <c r="B6346">
        <v>16.45</v>
      </c>
      <c r="C6346">
        <v>16.45</v>
      </c>
      <c r="D6346">
        <v>15.3</v>
      </c>
      <c r="E6346">
        <v>15.42</v>
      </c>
    </row>
    <row r="6347" spans="1:5" x14ac:dyDescent="0.25">
      <c r="A6347" s="7">
        <v>42076</v>
      </c>
      <c r="B6347">
        <v>15.47</v>
      </c>
      <c r="C6347">
        <v>16.739999999999998</v>
      </c>
      <c r="D6347">
        <v>15.32</v>
      </c>
      <c r="E6347">
        <v>16</v>
      </c>
    </row>
    <row r="6348" spans="1:5" x14ac:dyDescent="0.25">
      <c r="A6348" s="7">
        <v>42079</v>
      </c>
      <c r="B6348">
        <v>15.78</v>
      </c>
      <c r="C6348">
        <v>15.89</v>
      </c>
      <c r="D6348">
        <v>15.36</v>
      </c>
      <c r="E6348">
        <v>15.61</v>
      </c>
    </row>
    <row r="6349" spans="1:5" x14ac:dyDescent="0.25">
      <c r="A6349" s="7">
        <v>42080</v>
      </c>
      <c r="B6349">
        <v>16.309999999999999</v>
      </c>
      <c r="C6349">
        <v>16.37</v>
      </c>
      <c r="D6349">
        <v>15.66</v>
      </c>
      <c r="E6349">
        <v>15.66</v>
      </c>
    </row>
    <row r="6350" spans="1:5" x14ac:dyDescent="0.25">
      <c r="A6350" s="7">
        <v>42081</v>
      </c>
      <c r="B6350">
        <v>14.6</v>
      </c>
      <c r="C6350">
        <v>16.29</v>
      </c>
      <c r="D6350">
        <v>13.38</v>
      </c>
      <c r="E6350">
        <v>13.97</v>
      </c>
    </row>
    <row r="6351" spans="1:5" x14ac:dyDescent="0.25">
      <c r="A6351" s="7">
        <v>42082</v>
      </c>
      <c r="B6351">
        <v>14.68</v>
      </c>
      <c r="C6351">
        <v>14.97</v>
      </c>
      <c r="D6351">
        <v>13.84</v>
      </c>
      <c r="E6351">
        <v>14.07</v>
      </c>
    </row>
    <row r="6352" spans="1:5" x14ac:dyDescent="0.25">
      <c r="A6352" s="7">
        <v>42083</v>
      </c>
      <c r="B6352">
        <v>13.52</v>
      </c>
      <c r="C6352">
        <v>13.53</v>
      </c>
      <c r="D6352">
        <v>12.54</v>
      </c>
      <c r="E6352">
        <v>13.02</v>
      </c>
    </row>
    <row r="6353" spans="1:5" x14ac:dyDescent="0.25">
      <c r="A6353" s="7">
        <v>42086</v>
      </c>
      <c r="B6353">
        <v>13.52</v>
      </c>
      <c r="C6353">
        <v>13.53</v>
      </c>
      <c r="D6353">
        <v>12.89</v>
      </c>
      <c r="E6353">
        <v>13.41</v>
      </c>
    </row>
    <row r="6354" spans="1:5" x14ac:dyDescent="0.25">
      <c r="A6354" s="7">
        <v>42087</v>
      </c>
      <c r="B6354">
        <v>13.36</v>
      </c>
      <c r="C6354">
        <v>13.68</v>
      </c>
      <c r="D6354">
        <v>12.59</v>
      </c>
      <c r="E6354">
        <v>13.62</v>
      </c>
    </row>
    <row r="6355" spans="1:5" x14ac:dyDescent="0.25">
      <c r="A6355" s="7">
        <v>42088</v>
      </c>
      <c r="B6355">
        <v>13.26</v>
      </c>
      <c r="C6355">
        <v>15.55</v>
      </c>
      <c r="D6355">
        <v>13.2</v>
      </c>
      <c r="E6355">
        <v>15.44</v>
      </c>
    </row>
    <row r="6356" spans="1:5" x14ac:dyDescent="0.25">
      <c r="A6356" s="7">
        <v>42089</v>
      </c>
      <c r="B6356">
        <v>16.64</v>
      </c>
      <c r="C6356">
        <v>17.190000000000001</v>
      </c>
      <c r="D6356">
        <v>15.23</v>
      </c>
      <c r="E6356">
        <v>15.8</v>
      </c>
    </row>
    <row r="6357" spans="1:5" x14ac:dyDescent="0.25">
      <c r="A6357" s="7">
        <v>42090</v>
      </c>
      <c r="B6357">
        <v>15.73</v>
      </c>
      <c r="C6357">
        <v>15.83</v>
      </c>
      <c r="D6357">
        <v>14.19</v>
      </c>
      <c r="E6357">
        <v>15.07</v>
      </c>
    </row>
    <row r="6358" spans="1:5" x14ac:dyDescent="0.25">
      <c r="A6358" s="7">
        <v>42093</v>
      </c>
      <c r="B6358">
        <v>14.76</v>
      </c>
      <c r="C6358">
        <v>14.76</v>
      </c>
      <c r="D6358">
        <v>14.08</v>
      </c>
      <c r="E6358">
        <v>14.51</v>
      </c>
    </row>
    <row r="6359" spans="1:5" x14ac:dyDescent="0.25">
      <c r="A6359" s="7">
        <v>42094</v>
      </c>
      <c r="B6359">
        <v>14.97</v>
      </c>
      <c r="C6359">
        <v>15.74</v>
      </c>
      <c r="D6359">
        <v>14.33</v>
      </c>
      <c r="E6359">
        <v>15.29</v>
      </c>
    </row>
    <row r="6360" spans="1:5" x14ac:dyDescent="0.25">
      <c r="A6360" s="7">
        <v>42095</v>
      </c>
      <c r="B6360">
        <v>15.32</v>
      </c>
      <c r="C6360">
        <v>16.66</v>
      </c>
      <c r="D6360">
        <v>15.08</v>
      </c>
      <c r="E6360">
        <v>15.11</v>
      </c>
    </row>
    <row r="6361" spans="1:5" x14ac:dyDescent="0.25">
      <c r="A6361" s="7">
        <v>42096</v>
      </c>
      <c r="B6361">
        <v>15.3</v>
      </c>
      <c r="C6361">
        <v>15.51</v>
      </c>
      <c r="D6361">
        <v>14.27</v>
      </c>
      <c r="E6361">
        <v>14.67</v>
      </c>
    </row>
    <row r="6362" spans="1:5" x14ac:dyDescent="0.25">
      <c r="A6362" s="7">
        <v>42100</v>
      </c>
      <c r="B6362">
        <v>15.75</v>
      </c>
      <c r="C6362">
        <v>15.76</v>
      </c>
      <c r="D6362">
        <v>14.04</v>
      </c>
      <c r="E6362">
        <v>14.74</v>
      </c>
    </row>
    <row r="6363" spans="1:5" x14ac:dyDescent="0.25">
      <c r="A6363" s="7">
        <v>42101</v>
      </c>
      <c r="B6363">
        <v>14.57</v>
      </c>
      <c r="C6363">
        <v>14.81</v>
      </c>
      <c r="D6363">
        <v>14.01</v>
      </c>
      <c r="E6363">
        <v>14.78</v>
      </c>
    </row>
    <row r="6364" spans="1:5" x14ac:dyDescent="0.25">
      <c r="A6364" s="7">
        <v>42102</v>
      </c>
      <c r="B6364">
        <v>14.59</v>
      </c>
      <c r="C6364">
        <v>14.77</v>
      </c>
      <c r="D6364">
        <v>13.75</v>
      </c>
      <c r="E6364">
        <v>13.98</v>
      </c>
    </row>
    <row r="6365" spans="1:5" x14ac:dyDescent="0.25">
      <c r="A6365" s="7">
        <v>42103</v>
      </c>
      <c r="B6365">
        <v>14.14</v>
      </c>
      <c r="C6365">
        <v>14.59</v>
      </c>
      <c r="D6365">
        <v>13.09</v>
      </c>
      <c r="E6365">
        <v>13.09</v>
      </c>
    </row>
    <row r="6366" spans="1:5" x14ac:dyDescent="0.25">
      <c r="A6366" s="7">
        <v>42104</v>
      </c>
      <c r="B6366">
        <v>13.2</v>
      </c>
      <c r="C6366">
        <v>13.26</v>
      </c>
      <c r="D6366">
        <v>12.51</v>
      </c>
      <c r="E6366">
        <v>12.58</v>
      </c>
    </row>
    <row r="6367" spans="1:5" x14ac:dyDescent="0.25">
      <c r="A6367" s="7">
        <v>42107</v>
      </c>
      <c r="B6367">
        <v>13.17</v>
      </c>
      <c r="C6367">
        <v>14.31</v>
      </c>
      <c r="D6367">
        <v>12.71</v>
      </c>
      <c r="E6367">
        <v>13.94</v>
      </c>
    </row>
    <row r="6368" spans="1:5" x14ac:dyDescent="0.25">
      <c r="A6368" s="7">
        <v>42108</v>
      </c>
      <c r="B6368">
        <v>14.34</v>
      </c>
      <c r="C6368">
        <v>14.74</v>
      </c>
      <c r="D6368">
        <v>13.64</v>
      </c>
      <c r="E6368">
        <v>13.67</v>
      </c>
    </row>
    <row r="6369" spans="1:5" x14ac:dyDescent="0.25">
      <c r="A6369" s="7">
        <v>42109</v>
      </c>
      <c r="B6369">
        <v>13.58</v>
      </c>
      <c r="C6369">
        <v>13.58</v>
      </c>
      <c r="D6369">
        <v>12.83</v>
      </c>
      <c r="E6369">
        <v>12.84</v>
      </c>
    </row>
    <row r="6370" spans="1:5" x14ac:dyDescent="0.25">
      <c r="A6370" s="7">
        <v>42110</v>
      </c>
      <c r="B6370">
        <v>13.27</v>
      </c>
      <c r="C6370">
        <v>13.35</v>
      </c>
      <c r="D6370">
        <v>12.5</v>
      </c>
      <c r="E6370">
        <v>12.6</v>
      </c>
    </row>
    <row r="6371" spans="1:5" x14ac:dyDescent="0.25">
      <c r="A6371" s="7">
        <v>42111</v>
      </c>
      <c r="B6371">
        <v>13.97</v>
      </c>
      <c r="C6371">
        <v>15.02</v>
      </c>
      <c r="D6371">
        <v>13.73</v>
      </c>
      <c r="E6371">
        <v>13.89</v>
      </c>
    </row>
    <row r="6372" spans="1:5" x14ac:dyDescent="0.25">
      <c r="A6372" s="7">
        <v>42114</v>
      </c>
      <c r="B6372">
        <v>13.67</v>
      </c>
      <c r="C6372">
        <v>13.67</v>
      </c>
      <c r="D6372">
        <v>12.83</v>
      </c>
      <c r="E6372">
        <v>13.3</v>
      </c>
    </row>
    <row r="6373" spans="1:5" x14ac:dyDescent="0.25">
      <c r="A6373" s="7">
        <v>42115</v>
      </c>
      <c r="B6373">
        <v>12.75</v>
      </c>
      <c r="C6373">
        <v>13.51</v>
      </c>
      <c r="D6373">
        <v>12.66</v>
      </c>
      <c r="E6373">
        <v>13.25</v>
      </c>
    </row>
    <row r="6374" spans="1:5" x14ac:dyDescent="0.25">
      <c r="A6374" s="7">
        <v>42116</v>
      </c>
      <c r="B6374">
        <v>12.97</v>
      </c>
      <c r="C6374">
        <v>13.8</v>
      </c>
      <c r="D6374">
        <v>12.57</v>
      </c>
      <c r="E6374">
        <v>12.71</v>
      </c>
    </row>
    <row r="6375" spans="1:5" x14ac:dyDescent="0.25">
      <c r="A6375" s="7">
        <v>42117</v>
      </c>
      <c r="B6375">
        <v>12.96</v>
      </c>
      <c r="C6375">
        <v>12.96</v>
      </c>
      <c r="D6375">
        <v>12.12</v>
      </c>
      <c r="E6375">
        <v>12.48</v>
      </c>
    </row>
    <row r="6376" spans="1:5" x14ac:dyDescent="0.25">
      <c r="A6376" s="7">
        <v>42118</v>
      </c>
      <c r="B6376">
        <v>12.21</v>
      </c>
      <c r="C6376">
        <v>13.02</v>
      </c>
      <c r="D6376">
        <v>12.16</v>
      </c>
      <c r="E6376">
        <v>12.29</v>
      </c>
    </row>
    <row r="6377" spans="1:5" x14ac:dyDescent="0.25">
      <c r="A6377" s="7">
        <v>42121</v>
      </c>
      <c r="B6377">
        <v>12.34</v>
      </c>
      <c r="C6377">
        <v>13.4</v>
      </c>
      <c r="D6377">
        <v>12.33</v>
      </c>
      <c r="E6377">
        <v>13.12</v>
      </c>
    </row>
    <row r="6378" spans="1:5" x14ac:dyDescent="0.25">
      <c r="A6378" s="7">
        <v>42122</v>
      </c>
      <c r="B6378">
        <v>13.26</v>
      </c>
      <c r="C6378">
        <v>14.23</v>
      </c>
      <c r="D6378">
        <v>12.41</v>
      </c>
      <c r="E6378">
        <v>12.41</v>
      </c>
    </row>
    <row r="6379" spans="1:5" x14ac:dyDescent="0.25">
      <c r="A6379" s="7">
        <v>42123</v>
      </c>
      <c r="B6379">
        <v>13.44</v>
      </c>
      <c r="C6379">
        <v>14.34</v>
      </c>
      <c r="D6379">
        <v>12.61</v>
      </c>
      <c r="E6379">
        <v>13.39</v>
      </c>
    </row>
    <row r="6380" spans="1:5" x14ac:dyDescent="0.25">
      <c r="A6380" s="7">
        <v>42124</v>
      </c>
      <c r="B6380">
        <v>13.89</v>
      </c>
      <c r="C6380">
        <v>15.29</v>
      </c>
      <c r="D6380">
        <v>12.49</v>
      </c>
      <c r="E6380">
        <v>14.55</v>
      </c>
    </row>
    <row r="6381" spans="1:5" x14ac:dyDescent="0.25">
      <c r="A6381" s="7">
        <v>42125</v>
      </c>
      <c r="B6381">
        <v>13.98</v>
      </c>
      <c r="C6381">
        <v>13.98</v>
      </c>
      <c r="D6381">
        <v>12.68</v>
      </c>
      <c r="E6381">
        <v>12.7</v>
      </c>
    </row>
    <row r="6382" spans="1:5" x14ac:dyDescent="0.25">
      <c r="A6382" s="7">
        <v>42128</v>
      </c>
      <c r="B6382">
        <v>13.12</v>
      </c>
      <c r="C6382">
        <v>13.18</v>
      </c>
      <c r="D6382">
        <v>12.1</v>
      </c>
      <c r="E6382">
        <v>12.85</v>
      </c>
    </row>
    <row r="6383" spans="1:5" x14ac:dyDescent="0.25">
      <c r="A6383" s="7">
        <v>42129</v>
      </c>
      <c r="B6383">
        <v>13.21</v>
      </c>
      <c r="C6383">
        <v>14.41</v>
      </c>
      <c r="D6383">
        <v>12.97</v>
      </c>
      <c r="E6383">
        <v>14.31</v>
      </c>
    </row>
    <row r="6384" spans="1:5" x14ac:dyDescent="0.25">
      <c r="A6384" s="7">
        <v>42130</v>
      </c>
      <c r="B6384">
        <v>13.93</v>
      </c>
      <c r="C6384">
        <v>16.36</v>
      </c>
      <c r="D6384">
        <v>13.89</v>
      </c>
      <c r="E6384">
        <v>15.15</v>
      </c>
    </row>
    <row r="6385" spans="1:5" x14ac:dyDescent="0.25">
      <c r="A6385" s="7">
        <v>42131</v>
      </c>
      <c r="B6385">
        <v>15.48</v>
      </c>
      <c r="C6385">
        <v>15.97</v>
      </c>
      <c r="D6385">
        <v>14.81</v>
      </c>
      <c r="E6385">
        <v>15.13</v>
      </c>
    </row>
    <row r="6386" spans="1:5" x14ac:dyDescent="0.25">
      <c r="A6386" s="7">
        <v>42132</v>
      </c>
      <c r="B6386">
        <v>13.36</v>
      </c>
      <c r="C6386">
        <v>13.42</v>
      </c>
      <c r="D6386">
        <v>12.7</v>
      </c>
      <c r="E6386">
        <v>12.86</v>
      </c>
    </row>
    <row r="6387" spans="1:5" x14ac:dyDescent="0.25">
      <c r="A6387" s="7">
        <v>42135</v>
      </c>
      <c r="B6387">
        <v>13.35</v>
      </c>
      <c r="C6387">
        <v>13.85</v>
      </c>
      <c r="D6387">
        <v>13</v>
      </c>
      <c r="E6387">
        <v>13.85</v>
      </c>
    </row>
    <row r="6388" spans="1:5" x14ac:dyDescent="0.25">
      <c r="A6388" s="7">
        <v>42136</v>
      </c>
      <c r="B6388">
        <v>14.73</v>
      </c>
      <c r="C6388">
        <v>15.13</v>
      </c>
      <c r="D6388">
        <v>13.73</v>
      </c>
      <c r="E6388">
        <v>13.86</v>
      </c>
    </row>
    <row r="6389" spans="1:5" x14ac:dyDescent="0.25">
      <c r="A6389" s="7">
        <v>42137</v>
      </c>
      <c r="B6389">
        <v>13.63</v>
      </c>
      <c r="C6389">
        <v>14.04</v>
      </c>
      <c r="D6389">
        <v>13.06</v>
      </c>
      <c r="E6389">
        <v>13.76</v>
      </c>
    </row>
    <row r="6390" spans="1:5" x14ac:dyDescent="0.25">
      <c r="A6390" s="7">
        <v>42138</v>
      </c>
      <c r="B6390">
        <v>13.14</v>
      </c>
      <c r="C6390">
        <v>13.29</v>
      </c>
      <c r="D6390">
        <v>12.72</v>
      </c>
      <c r="E6390">
        <v>12.74</v>
      </c>
    </row>
    <row r="6391" spans="1:5" x14ac:dyDescent="0.25">
      <c r="A6391" s="7">
        <v>42139</v>
      </c>
      <c r="B6391">
        <v>12.46</v>
      </c>
      <c r="C6391">
        <v>13.09</v>
      </c>
      <c r="D6391">
        <v>12.35</v>
      </c>
      <c r="E6391">
        <v>12.38</v>
      </c>
    </row>
    <row r="6392" spans="1:5" x14ac:dyDescent="0.25">
      <c r="A6392" s="7">
        <v>42142</v>
      </c>
      <c r="B6392">
        <v>13.08</v>
      </c>
      <c r="C6392">
        <v>13.22</v>
      </c>
      <c r="D6392">
        <v>12.55</v>
      </c>
      <c r="E6392">
        <v>12.73</v>
      </c>
    </row>
    <row r="6393" spans="1:5" x14ac:dyDescent="0.25">
      <c r="A6393" s="7">
        <v>42143</v>
      </c>
      <c r="B6393">
        <v>12.95</v>
      </c>
      <c r="C6393">
        <v>13.13</v>
      </c>
      <c r="D6393">
        <v>12.55</v>
      </c>
      <c r="E6393">
        <v>12.85</v>
      </c>
    </row>
    <row r="6394" spans="1:5" x14ac:dyDescent="0.25">
      <c r="A6394" s="7">
        <v>42144</v>
      </c>
      <c r="B6394">
        <v>12.9</v>
      </c>
      <c r="C6394">
        <v>13.27</v>
      </c>
      <c r="D6394">
        <v>12.62</v>
      </c>
      <c r="E6394">
        <v>12.88</v>
      </c>
    </row>
    <row r="6395" spans="1:5" x14ac:dyDescent="0.25">
      <c r="A6395" s="7">
        <v>42145</v>
      </c>
      <c r="B6395">
        <v>13.03</v>
      </c>
      <c r="C6395">
        <v>13.09</v>
      </c>
      <c r="D6395">
        <v>12.09</v>
      </c>
      <c r="E6395">
        <v>12.11</v>
      </c>
    </row>
    <row r="6396" spans="1:5" x14ac:dyDescent="0.25">
      <c r="A6396" s="7">
        <v>42146</v>
      </c>
      <c r="B6396">
        <v>12.37</v>
      </c>
      <c r="C6396">
        <v>12.37</v>
      </c>
      <c r="D6396">
        <v>11.82</v>
      </c>
      <c r="E6396">
        <v>12.13</v>
      </c>
    </row>
    <row r="6397" spans="1:5" x14ac:dyDescent="0.25">
      <c r="A6397" s="7">
        <v>42150</v>
      </c>
      <c r="B6397">
        <v>13.45</v>
      </c>
      <c r="C6397">
        <v>14.63</v>
      </c>
      <c r="D6397">
        <v>13.34</v>
      </c>
      <c r="E6397">
        <v>14.06</v>
      </c>
    </row>
    <row r="6398" spans="1:5" x14ac:dyDescent="0.25">
      <c r="A6398" s="7">
        <v>42151</v>
      </c>
      <c r="B6398">
        <v>14.16</v>
      </c>
      <c r="C6398">
        <v>14.41</v>
      </c>
      <c r="D6398">
        <v>13.05</v>
      </c>
      <c r="E6398">
        <v>13.27</v>
      </c>
    </row>
    <row r="6399" spans="1:5" x14ac:dyDescent="0.25">
      <c r="A6399" s="7">
        <v>42152</v>
      </c>
      <c r="B6399">
        <v>13.49</v>
      </c>
      <c r="C6399">
        <v>13.99</v>
      </c>
      <c r="D6399">
        <v>13.31</v>
      </c>
      <c r="E6399">
        <v>13.31</v>
      </c>
    </row>
    <row r="6400" spans="1:5" x14ac:dyDescent="0.25">
      <c r="A6400" s="7">
        <v>42153</v>
      </c>
      <c r="B6400">
        <v>13.59</v>
      </c>
      <c r="C6400">
        <v>14.43</v>
      </c>
      <c r="D6400">
        <v>13.4</v>
      </c>
      <c r="E6400">
        <v>13.84</v>
      </c>
    </row>
    <row r="6401" spans="1:5" x14ac:dyDescent="0.25">
      <c r="A6401" s="7">
        <v>42156</v>
      </c>
      <c r="B6401">
        <v>13.92</v>
      </c>
      <c r="C6401">
        <v>14.86</v>
      </c>
      <c r="D6401">
        <v>13.47</v>
      </c>
      <c r="E6401">
        <v>13.97</v>
      </c>
    </row>
    <row r="6402" spans="1:5" x14ac:dyDescent="0.25">
      <c r="A6402" s="7">
        <v>42157</v>
      </c>
      <c r="B6402">
        <v>14.72</v>
      </c>
      <c r="C6402">
        <v>15.05</v>
      </c>
      <c r="D6402">
        <v>13.59</v>
      </c>
      <c r="E6402">
        <v>14.24</v>
      </c>
    </row>
    <row r="6403" spans="1:5" x14ac:dyDescent="0.25">
      <c r="A6403" s="7">
        <v>42158</v>
      </c>
      <c r="B6403">
        <v>13.73</v>
      </c>
      <c r="C6403">
        <v>14.2</v>
      </c>
      <c r="D6403">
        <v>13.4</v>
      </c>
      <c r="E6403">
        <v>13.66</v>
      </c>
    </row>
    <row r="6404" spans="1:5" x14ac:dyDescent="0.25">
      <c r="A6404" s="7">
        <v>42159</v>
      </c>
      <c r="B6404">
        <v>14.57</v>
      </c>
      <c r="C6404">
        <v>15.49</v>
      </c>
      <c r="D6404">
        <v>13.99</v>
      </c>
      <c r="E6404">
        <v>14.71</v>
      </c>
    </row>
    <row r="6405" spans="1:5" x14ac:dyDescent="0.25">
      <c r="A6405" s="7">
        <v>42160</v>
      </c>
      <c r="B6405">
        <v>15.01</v>
      </c>
      <c r="C6405">
        <v>15.65</v>
      </c>
      <c r="D6405">
        <v>14.21</v>
      </c>
      <c r="E6405">
        <v>14.21</v>
      </c>
    </row>
    <row r="6406" spans="1:5" x14ac:dyDescent="0.25">
      <c r="A6406" s="7">
        <v>42163</v>
      </c>
      <c r="B6406">
        <v>14.84</v>
      </c>
      <c r="C6406">
        <v>15.5</v>
      </c>
      <c r="D6406">
        <v>14.67</v>
      </c>
      <c r="E6406">
        <v>15.29</v>
      </c>
    </row>
    <row r="6407" spans="1:5" x14ac:dyDescent="0.25">
      <c r="A6407" s="7">
        <v>42164</v>
      </c>
      <c r="B6407">
        <v>15.18</v>
      </c>
      <c r="C6407">
        <v>15.74</v>
      </c>
      <c r="D6407">
        <v>14.47</v>
      </c>
      <c r="E6407">
        <v>14.47</v>
      </c>
    </row>
    <row r="6408" spans="1:5" x14ac:dyDescent="0.25">
      <c r="A6408" s="7">
        <v>42165</v>
      </c>
      <c r="B6408">
        <v>14.24</v>
      </c>
      <c r="C6408">
        <v>14.37</v>
      </c>
      <c r="D6408">
        <v>12.96</v>
      </c>
      <c r="E6408">
        <v>13.22</v>
      </c>
    </row>
    <row r="6409" spans="1:5" x14ac:dyDescent="0.25">
      <c r="A6409" s="7">
        <v>42166</v>
      </c>
      <c r="B6409">
        <v>13.04</v>
      </c>
      <c r="C6409">
        <v>13.22</v>
      </c>
      <c r="D6409">
        <v>12.56</v>
      </c>
      <c r="E6409">
        <v>12.85</v>
      </c>
    </row>
    <row r="6410" spans="1:5" x14ac:dyDescent="0.25">
      <c r="A6410" s="7">
        <v>42167</v>
      </c>
      <c r="B6410">
        <v>13.31</v>
      </c>
      <c r="C6410">
        <v>14.02</v>
      </c>
      <c r="D6410">
        <v>13.3</v>
      </c>
      <c r="E6410">
        <v>13.78</v>
      </c>
    </row>
    <row r="6411" spans="1:5" x14ac:dyDescent="0.25">
      <c r="A6411" s="7">
        <v>42170</v>
      </c>
      <c r="B6411">
        <v>15.48</v>
      </c>
      <c r="C6411">
        <v>15.57</v>
      </c>
      <c r="D6411">
        <v>14.91</v>
      </c>
      <c r="E6411">
        <v>15.39</v>
      </c>
    </row>
    <row r="6412" spans="1:5" x14ac:dyDescent="0.25">
      <c r="A6412" s="7">
        <v>42171</v>
      </c>
      <c r="B6412">
        <v>15.62</v>
      </c>
      <c r="C6412">
        <v>15.62</v>
      </c>
      <c r="D6412">
        <v>14.81</v>
      </c>
      <c r="E6412">
        <v>14.81</v>
      </c>
    </row>
    <row r="6413" spans="1:5" x14ac:dyDescent="0.25">
      <c r="A6413" s="7">
        <v>42172</v>
      </c>
      <c r="B6413">
        <v>14.66</v>
      </c>
      <c r="C6413">
        <v>15.49</v>
      </c>
      <c r="D6413">
        <v>14.07</v>
      </c>
      <c r="E6413">
        <v>14.5</v>
      </c>
    </row>
    <row r="6414" spans="1:5" x14ac:dyDescent="0.25">
      <c r="A6414" s="7">
        <v>42173</v>
      </c>
      <c r="B6414">
        <v>14.03</v>
      </c>
      <c r="C6414">
        <v>14.03</v>
      </c>
      <c r="D6414">
        <v>12.54</v>
      </c>
      <c r="E6414">
        <v>13.19</v>
      </c>
    </row>
    <row r="6415" spans="1:5" x14ac:dyDescent="0.25">
      <c r="A6415" s="7">
        <v>42174</v>
      </c>
      <c r="B6415">
        <v>13.35</v>
      </c>
      <c r="C6415">
        <v>14</v>
      </c>
      <c r="D6415">
        <v>12.96</v>
      </c>
      <c r="E6415">
        <v>13.96</v>
      </c>
    </row>
    <row r="6416" spans="1:5" x14ac:dyDescent="0.25">
      <c r="A6416" s="7">
        <v>42177</v>
      </c>
      <c r="B6416">
        <v>13.42</v>
      </c>
      <c r="C6416">
        <v>13.46</v>
      </c>
      <c r="D6416">
        <v>12.43</v>
      </c>
      <c r="E6416">
        <v>12.74</v>
      </c>
    </row>
    <row r="6417" spans="1:5" x14ac:dyDescent="0.25">
      <c r="A6417" s="7">
        <v>42178</v>
      </c>
      <c r="B6417">
        <v>12.5</v>
      </c>
      <c r="C6417">
        <v>12.68</v>
      </c>
      <c r="D6417">
        <v>11.93</v>
      </c>
      <c r="E6417">
        <v>12.11</v>
      </c>
    </row>
    <row r="6418" spans="1:5" x14ac:dyDescent="0.25">
      <c r="A6418" s="7">
        <v>42179</v>
      </c>
      <c r="B6418">
        <v>12.57</v>
      </c>
      <c r="C6418">
        <v>13.33</v>
      </c>
      <c r="D6418">
        <v>12.01</v>
      </c>
      <c r="E6418">
        <v>13.26</v>
      </c>
    </row>
    <row r="6419" spans="1:5" x14ac:dyDescent="0.25">
      <c r="A6419" s="7">
        <v>42180</v>
      </c>
      <c r="B6419">
        <v>12.96</v>
      </c>
      <c r="C6419">
        <v>14.16</v>
      </c>
      <c r="D6419">
        <v>12.92</v>
      </c>
      <c r="E6419">
        <v>14.01</v>
      </c>
    </row>
    <row r="6420" spans="1:5" x14ac:dyDescent="0.25">
      <c r="A6420" s="7">
        <v>42181</v>
      </c>
      <c r="B6420">
        <v>14.13</v>
      </c>
      <c r="C6420">
        <v>14.91</v>
      </c>
      <c r="D6420">
        <v>13.64</v>
      </c>
      <c r="E6420">
        <v>14.02</v>
      </c>
    </row>
    <row r="6421" spans="1:5" x14ac:dyDescent="0.25">
      <c r="A6421" s="7">
        <v>42184</v>
      </c>
      <c r="B6421">
        <v>16.7</v>
      </c>
      <c r="C6421">
        <v>19.5</v>
      </c>
      <c r="D6421">
        <v>15.82</v>
      </c>
      <c r="E6421">
        <v>18.850000000000001</v>
      </c>
    </row>
    <row r="6422" spans="1:5" x14ac:dyDescent="0.25">
      <c r="A6422" s="7">
        <v>42185</v>
      </c>
      <c r="B6422">
        <v>17.600000000000001</v>
      </c>
      <c r="C6422">
        <v>19.8</v>
      </c>
      <c r="D6422">
        <v>17.489999999999998</v>
      </c>
      <c r="E6422">
        <v>18.23</v>
      </c>
    </row>
    <row r="6423" spans="1:5" x14ac:dyDescent="0.25">
      <c r="A6423" s="7">
        <v>42186</v>
      </c>
      <c r="B6423">
        <v>16.63</v>
      </c>
      <c r="C6423">
        <v>17.260000000000002</v>
      </c>
      <c r="D6423">
        <v>15.65</v>
      </c>
      <c r="E6423">
        <v>16.09</v>
      </c>
    </row>
    <row r="6424" spans="1:5" x14ac:dyDescent="0.25">
      <c r="A6424" s="7">
        <v>42187</v>
      </c>
      <c r="B6424">
        <v>15.43</v>
      </c>
      <c r="C6424">
        <v>17.48</v>
      </c>
      <c r="D6424">
        <v>15.39</v>
      </c>
      <c r="E6424">
        <v>16.79</v>
      </c>
    </row>
    <row r="6425" spans="1:5" x14ac:dyDescent="0.25">
      <c r="A6425" s="7">
        <v>42191</v>
      </c>
      <c r="B6425">
        <v>18.649999999999999</v>
      </c>
      <c r="C6425">
        <v>18.95</v>
      </c>
      <c r="D6425">
        <v>16.57</v>
      </c>
      <c r="E6425">
        <v>17.010000000000002</v>
      </c>
    </row>
    <row r="6426" spans="1:5" x14ac:dyDescent="0.25">
      <c r="A6426" s="7">
        <v>42192</v>
      </c>
      <c r="B6426">
        <v>17.22</v>
      </c>
      <c r="C6426">
        <v>19.2</v>
      </c>
      <c r="D6426">
        <v>15.93</v>
      </c>
      <c r="E6426">
        <v>16.09</v>
      </c>
    </row>
    <row r="6427" spans="1:5" x14ac:dyDescent="0.25">
      <c r="A6427" s="7">
        <v>42193</v>
      </c>
      <c r="B6427">
        <v>17.38</v>
      </c>
      <c r="C6427">
        <v>19.760000000000002</v>
      </c>
      <c r="D6427">
        <v>16.940000000000001</v>
      </c>
      <c r="E6427">
        <v>19.66</v>
      </c>
    </row>
    <row r="6428" spans="1:5" x14ac:dyDescent="0.25">
      <c r="A6428" s="7">
        <v>42194</v>
      </c>
      <c r="B6428">
        <v>17.46</v>
      </c>
      <c r="C6428">
        <v>20.05</v>
      </c>
      <c r="D6428">
        <v>17.2</v>
      </c>
      <c r="E6428">
        <v>19.97</v>
      </c>
    </row>
    <row r="6429" spans="1:5" x14ac:dyDescent="0.25">
      <c r="A6429" s="7">
        <v>42195</v>
      </c>
      <c r="B6429">
        <v>17.45</v>
      </c>
      <c r="C6429">
        <v>18.170000000000002</v>
      </c>
      <c r="D6429">
        <v>16.600000000000001</v>
      </c>
      <c r="E6429">
        <v>16.829999999999998</v>
      </c>
    </row>
    <row r="6430" spans="1:5" x14ac:dyDescent="0.25">
      <c r="A6430" s="7">
        <v>42198</v>
      </c>
      <c r="B6430">
        <v>15.29</v>
      </c>
      <c r="C6430">
        <v>15.36</v>
      </c>
      <c r="D6430">
        <v>13.82</v>
      </c>
      <c r="E6430">
        <v>13.9</v>
      </c>
    </row>
    <row r="6431" spans="1:5" x14ac:dyDescent="0.25">
      <c r="A6431" s="7">
        <v>42199</v>
      </c>
      <c r="B6431">
        <v>13.91</v>
      </c>
      <c r="C6431">
        <v>13.95</v>
      </c>
      <c r="D6431">
        <v>12.9</v>
      </c>
      <c r="E6431">
        <v>13.37</v>
      </c>
    </row>
    <row r="6432" spans="1:5" x14ac:dyDescent="0.25">
      <c r="A6432" s="7">
        <v>42200</v>
      </c>
      <c r="B6432">
        <v>13.35</v>
      </c>
      <c r="C6432">
        <v>13.97</v>
      </c>
      <c r="D6432">
        <v>12.81</v>
      </c>
      <c r="E6432">
        <v>13.23</v>
      </c>
    </row>
    <row r="6433" spans="1:5" x14ac:dyDescent="0.25">
      <c r="A6433" s="7">
        <v>42201</v>
      </c>
      <c r="B6433">
        <v>12.59</v>
      </c>
      <c r="C6433">
        <v>12.61</v>
      </c>
      <c r="D6433">
        <v>11.87</v>
      </c>
      <c r="E6433">
        <v>12.11</v>
      </c>
    </row>
    <row r="6434" spans="1:5" x14ac:dyDescent="0.25">
      <c r="A6434" s="7">
        <v>42202</v>
      </c>
      <c r="B6434">
        <v>11.77</v>
      </c>
      <c r="C6434">
        <v>12.22</v>
      </c>
      <c r="D6434">
        <v>11.77</v>
      </c>
      <c r="E6434">
        <v>11.95</v>
      </c>
    </row>
    <row r="6435" spans="1:5" x14ac:dyDescent="0.25">
      <c r="A6435" s="7">
        <v>42205</v>
      </c>
      <c r="B6435">
        <v>12.25</v>
      </c>
      <c r="C6435">
        <v>12.37</v>
      </c>
      <c r="D6435">
        <v>11.71</v>
      </c>
      <c r="E6435">
        <v>12.25</v>
      </c>
    </row>
    <row r="6436" spans="1:5" x14ac:dyDescent="0.25">
      <c r="A6436" s="7">
        <v>42206</v>
      </c>
      <c r="B6436">
        <v>12.42</v>
      </c>
      <c r="C6436">
        <v>12.79</v>
      </c>
      <c r="D6436">
        <v>12.21</v>
      </c>
      <c r="E6436">
        <v>12.22</v>
      </c>
    </row>
    <row r="6437" spans="1:5" x14ac:dyDescent="0.25">
      <c r="A6437" s="7">
        <v>42207</v>
      </c>
      <c r="B6437">
        <v>12.77</v>
      </c>
      <c r="C6437">
        <v>12.83</v>
      </c>
      <c r="D6437">
        <v>12.05</v>
      </c>
      <c r="E6437">
        <v>12.12</v>
      </c>
    </row>
    <row r="6438" spans="1:5" x14ac:dyDescent="0.25">
      <c r="A6438" s="7">
        <v>42208</v>
      </c>
      <c r="B6438">
        <v>12.06</v>
      </c>
      <c r="C6438">
        <v>13.08</v>
      </c>
      <c r="D6438">
        <v>11.73</v>
      </c>
      <c r="E6438">
        <v>12.63</v>
      </c>
    </row>
    <row r="6439" spans="1:5" x14ac:dyDescent="0.25">
      <c r="A6439" s="7">
        <v>42209</v>
      </c>
      <c r="B6439">
        <v>12.87</v>
      </c>
      <c r="C6439">
        <v>14.73</v>
      </c>
      <c r="D6439">
        <v>12.86</v>
      </c>
      <c r="E6439">
        <v>13.74</v>
      </c>
    </row>
    <row r="6440" spans="1:5" x14ac:dyDescent="0.25">
      <c r="A6440" s="7">
        <v>42212</v>
      </c>
      <c r="B6440">
        <v>15.6</v>
      </c>
      <c r="C6440">
        <v>16.27</v>
      </c>
      <c r="D6440">
        <v>15.03</v>
      </c>
      <c r="E6440">
        <v>15.6</v>
      </c>
    </row>
    <row r="6441" spans="1:5" x14ac:dyDescent="0.25">
      <c r="A6441" s="7">
        <v>42213</v>
      </c>
      <c r="B6441">
        <v>14.87</v>
      </c>
      <c r="C6441">
        <v>15.62</v>
      </c>
      <c r="D6441">
        <v>13.32</v>
      </c>
      <c r="E6441">
        <v>13.44</v>
      </c>
    </row>
    <row r="6442" spans="1:5" x14ac:dyDescent="0.25">
      <c r="A6442" s="7">
        <v>42214</v>
      </c>
      <c r="B6442">
        <v>13.57</v>
      </c>
      <c r="C6442">
        <v>13.59</v>
      </c>
      <c r="D6442">
        <v>11.85</v>
      </c>
      <c r="E6442">
        <v>12.5</v>
      </c>
    </row>
    <row r="6443" spans="1:5" x14ac:dyDescent="0.25">
      <c r="A6443" s="7">
        <v>42215</v>
      </c>
      <c r="B6443">
        <v>12.72</v>
      </c>
      <c r="C6443">
        <v>13.42</v>
      </c>
      <c r="D6443">
        <v>12.09</v>
      </c>
      <c r="E6443">
        <v>12.13</v>
      </c>
    </row>
    <row r="6444" spans="1:5" x14ac:dyDescent="0.25">
      <c r="A6444" s="7">
        <v>42216</v>
      </c>
      <c r="B6444">
        <v>12.03</v>
      </c>
      <c r="C6444">
        <v>12.63</v>
      </c>
      <c r="D6444">
        <v>11.82</v>
      </c>
      <c r="E6444">
        <v>12.12</v>
      </c>
    </row>
    <row r="6445" spans="1:5" x14ac:dyDescent="0.25">
      <c r="A6445" s="7">
        <v>42219</v>
      </c>
      <c r="B6445">
        <v>12.85</v>
      </c>
      <c r="C6445">
        <v>13.55</v>
      </c>
      <c r="D6445">
        <v>12.32</v>
      </c>
      <c r="E6445">
        <v>12.56</v>
      </c>
    </row>
    <row r="6446" spans="1:5" x14ac:dyDescent="0.25">
      <c r="A6446" s="7">
        <v>42220</v>
      </c>
      <c r="B6446">
        <v>12.66</v>
      </c>
      <c r="C6446">
        <v>13.22</v>
      </c>
      <c r="D6446">
        <v>12.29</v>
      </c>
      <c r="E6446">
        <v>13</v>
      </c>
    </row>
    <row r="6447" spans="1:5" x14ac:dyDescent="0.25">
      <c r="A6447" s="7">
        <v>42221</v>
      </c>
      <c r="B6447">
        <v>12.02</v>
      </c>
      <c r="C6447">
        <v>12.72</v>
      </c>
      <c r="D6447">
        <v>10.88</v>
      </c>
      <c r="E6447">
        <v>12.51</v>
      </c>
    </row>
    <row r="6448" spans="1:5" x14ac:dyDescent="0.25">
      <c r="A6448" s="7">
        <v>42222</v>
      </c>
      <c r="B6448">
        <v>12.2</v>
      </c>
      <c r="C6448">
        <v>14.25</v>
      </c>
      <c r="D6448">
        <v>12.16</v>
      </c>
      <c r="E6448">
        <v>13.77</v>
      </c>
    </row>
    <row r="6449" spans="1:5" x14ac:dyDescent="0.25">
      <c r="A6449" s="7">
        <v>42223</v>
      </c>
      <c r="B6449">
        <v>13.57</v>
      </c>
      <c r="C6449">
        <v>14.58</v>
      </c>
      <c r="D6449">
        <v>13.29</v>
      </c>
      <c r="E6449">
        <v>13.39</v>
      </c>
    </row>
    <row r="6450" spans="1:5" x14ac:dyDescent="0.25">
      <c r="A6450" s="7">
        <v>42226</v>
      </c>
      <c r="B6450">
        <v>12.73</v>
      </c>
      <c r="C6450">
        <v>12.78</v>
      </c>
      <c r="D6450">
        <v>12.18</v>
      </c>
      <c r="E6450">
        <v>12.23</v>
      </c>
    </row>
    <row r="6451" spans="1:5" x14ac:dyDescent="0.25">
      <c r="A6451" s="7">
        <v>42227</v>
      </c>
      <c r="B6451">
        <v>13.24</v>
      </c>
      <c r="C6451">
        <v>14.33</v>
      </c>
      <c r="D6451">
        <v>13.02</v>
      </c>
      <c r="E6451">
        <v>13.71</v>
      </c>
    </row>
    <row r="6452" spans="1:5" x14ac:dyDescent="0.25">
      <c r="A6452" s="7">
        <v>42228</v>
      </c>
      <c r="B6452">
        <v>15.19</v>
      </c>
      <c r="C6452">
        <v>16.28</v>
      </c>
      <c r="D6452">
        <v>13.45</v>
      </c>
      <c r="E6452">
        <v>13.61</v>
      </c>
    </row>
    <row r="6453" spans="1:5" x14ac:dyDescent="0.25">
      <c r="A6453" s="7">
        <v>42229</v>
      </c>
      <c r="B6453">
        <v>13.87</v>
      </c>
      <c r="C6453">
        <v>14.33</v>
      </c>
      <c r="D6453">
        <v>13.06</v>
      </c>
      <c r="E6453">
        <v>13.49</v>
      </c>
    </row>
    <row r="6454" spans="1:5" x14ac:dyDescent="0.25">
      <c r="A6454" s="7">
        <v>42230</v>
      </c>
      <c r="B6454">
        <v>13.69</v>
      </c>
      <c r="C6454">
        <v>13.87</v>
      </c>
      <c r="D6454">
        <v>12.8</v>
      </c>
      <c r="E6454">
        <v>12.83</v>
      </c>
    </row>
    <row r="6455" spans="1:5" x14ac:dyDescent="0.25">
      <c r="A6455" s="7">
        <v>42233</v>
      </c>
      <c r="B6455">
        <v>14.32</v>
      </c>
      <c r="C6455">
        <v>14.52</v>
      </c>
      <c r="D6455">
        <v>13.01</v>
      </c>
      <c r="E6455">
        <v>13.02</v>
      </c>
    </row>
    <row r="6456" spans="1:5" x14ac:dyDescent="0.25">
      <c r="A6456" s="7">
        <v>42234</v>
      </c>
      <c r="B6456">
        <v>13.41</v>
      </c>
      <c r="C6456">
        <v>13.94</v>
      </c>
      <c r="D6456">
        <v>13.17</v>
      </c>
      <c r="E6456">
        <v>13.79</v>
      </c>
    </row>
    <row r="6457" spans="1:5" x14ac:dyDescent="0.25">
      <c r="A6457" s="7">
        <v>42235</v>
      </c>
      <c r="B6457">
        <v>14.84</v>
      </c>
      <c r="C6457">
        <v>15.96</v>
      </c>
      <c r="D6457">
        <v>13.73</v>
      </c>
      <c r="E6457">
        <v>15.25</v>
      </c>
    </row>
    <row r="6458" spans="1:5" x14ac:dyDescent="0.25">
      <c r="A6458" s="7">
        <v>42236</v>
      </c>
      <c r="B6458">
        <v>16.55</v>
      </c>
      <c r="C6458">
        <v>19.239999999999998</v>
      </c>
      <c r="D6458">
        <v>16.13</v>
      </c>
      <c r="E6458">
        <v>19.14</v>
      </c>
    </row>
    <row r="6459" spans="1:5" x14ac:dyDescent="0.25">
      <c r="A6459" s="7">
        <v>42237</v>
      </c>
      <c r="B6459">
        <v>22.55</v>
      </c>
      <c r="C6459">
        <v>28.38</v>
      </c>
      <c r="D6459">
        <v>20.8</v>
      </c>
      <c r="E6459">
        <v>28.03</v>
      </c>
    </row>
    <row r="6460" spans="1:5" x14ac:dyDescent="0.25">
      <c r="A6460" s="7">
        <v>42240</v>
      </c>
      <c r="B6460">
        <v>28.03</v>
      </c>
      <c r="C6460">
        <v>53.29</v>
      </c>
      <c r="D6460">
        <v>28.03</v>
      </c>
      <c r="E6460">
        <v>40.74</v>
      </c>
    </row>
    <row r="6461" spans="1:5" x14ac:dyDescent="0.25">
      <c r="A6461" s="7">
        <v>42241</v>
      </c>
      <c r="B6461">
        <v>31.13</v>
      </c>
      <c r="C6461">
        <v>38.06</v>
      </c>
      <c r="D6461">
        <v>28.08</v>
      </c>
      <c r="E6461">
        <v>36.020000000000003</v>
      </c>
    </row>
    <row r="6462" spans="1:5" x14ac:dyDescent="0.25">
      <c r="A6462" s="7">
        <v>42242</v>
      </c>
      <c r="B6462">
        <v>31.13</v>
      </c>
      <c r="C6462">
        <v>35.619999999999997</v>
      </c>
      <c r="D6462">
        <v>28.67</v>
      </c>
      <c r="E6462">
        <v>30.32</v>
      </c>
    </row>
    <row r="6463" spans="1:5" x14ac:dyDescent="0.25">
      <c r="A6463" s="7">
        <v>42243</v>
      </c>
      <c r="B6463">
        <v>27.11</v>
      </c>
      <c r="C6463">
        <v>29.9</v>
      </c>
      <c r="D6463">
        <v>24.49</v>
      </c>
      <c r="E6463">
        <v>26.1</v>
      </c>
    </row>
    <row r="6464" spans="1:5" x14ac:dyDescent="0.25">
      <c r="A6464" s="7">
        <v>42244</v>
      </c>
      <c r="B6464">
        <v>26.69</v>
      </c>
      <c r="C6464">
        <v>29.2</v>
      </c>
      <c r="D6464">
        <v>25.77</v>
      </c>
      <c r="E6464">
        <v>26.05</v>
      </c>
    </row>
    <row r="6465" spans="1:5" x14ac:dyDescent="0.25">
      <c r="A6465" s="7">
        <v>42247</v>
      </c>
      <c r="B6465">
        <v>27.03</v>
      </c>
      <c r="C6465">
        <v>29.37</v>
      </c>
      <c r="D6465">
        <v>26.63</v>
      </c>
      <c r="E6465">
        <v>28.43</v>
      </c>
    </row>
    <row r="6466" spans="1:5" x14ac:dyDescent="0.25">
      <c r="A6466" s="7">
        <v>42248</v>
      </c>
      <c r="B6466">
        <v>31.91</v>
      </c>
      <c r="C6466">
        <v>33.82</v>
      </c>
      <c r="D6466">
        <v>29.91</v>
      </c>
      <c r="E6466">
        <v>31.4</v>
      </c>
    </row>
    <row r="6467" spans="1:5" x14ac:dyDescent="0.25">
      <c r="A6467" s="7">
        <v>42249</v>
      </c>
      <c r="B6467">
        <v>29.14</v>
      </c>
      <c r="C6467">
        <v>30.45</v>
      </c>
      <c r="D6467">
        <v>24.77</v>
      </c>
      <c r="E6467">
        <v>26.09</v>
      </c>
    </row>
    <row r="6468" spans="1:5" x14ac:dyDescent="0.25">
      <c r="A6468" s="7">
        <v>42250</v>
      </c>
      <c r="B6468">
        <v>25.21</v>
      </c>
      <c r="C6468">
        <v>26.31</v>
      </c>
      <c r="D6468">
        <v>23.45</v>
      </c>
      <c r="E6468">
        <v>25.61</v>
      </c>
    </row>
    <row r="6469" spans="1:5" x14ac:dyDescent="0.25">
      <c r="A6469" s="7">
        <v>42251</v>
      </c>
      <c r="B6469">
        <v>27.43</v>
      </c>
      <c r="C6469">
        <v>29.47</v>
      </c>
      <c r="D6469">
        <v>25.68</v>
      </c>
      <c r="E6469">
        <v>27.8</v>
      </c>
    </row>
    <row r="6470" spans="1:5" x14ac:dyDescent="0.25">
      <c r="A6470" s="7">
        <v>42255</v>
      </c>
      <c r="B6470">
        <v>25.05</v>
      </c>
      <c r="C6470">
        <v>26.25</v>
      </c>
      <c r="D6470">
        <v>24.13</v>
      </c>
      <c r="E6470">
        <v>24.9</v>
      </c>
    </row>
    <row r="6471" spans="1:5" x14ac:dyDescent="0.25">
      <c r="A6471" s="7">
        <v>42256</v>
      </c>
      <c r="B6471">
        <v>22.39</v>
      </c>
      <c r="C6471">
        <v>26.82</v>
      </c>
      <c r="D6471">
        <v>21.51</v>
      </c>
      <c r="E6471">
        <v>26.23</v>
      </c>
    </row>
    <row r="6472" spans="1:5" x14ac:dyDescent="0.25">
      <c r="A6472" s="7">
        <v>42257</v>
      </c>
      <c r="B6472">
        <v>26.87</v>
      </c>
      <c r="C6472">
        <v>27.22</v>
      </c>
      <c r="D6472">
        <v>23.53</v>
      </c>
      <c r="E6472">
        <v>24.37</v>
      </c>
    </row>
    <row r="6473" spans="1:5" x14ac:dyDescent="0.25">
      <c r="A6473" s="7">
        <v>42258</v>
      </c>
      <c r="B6473">
        <v>25.38</v>
      </c>
      <c r="C6473">
        <v>25.81</v>
      </c>
      <c r="D6473">
        <v>23.15</v>
      </c>
      <c r="E6473">
        <v>23.2</v>
      </c>
    </row>
    <row r="6474" spans="1:5" x14ac:dyDescent="0.25">
      <c r="A6474" s="7">
        <v>42261</v>
      </c>
      <c r="B6474">
        <v>24.03</v>
      </c>
      <c r="C6474">
        <v>25.32</v>
      </c>
      <c r="D6474">
        <v>23.64</v>
      </c>
      <c r="E6474">
        <v>24.25</v>
      </c>
    </row>
    <row r="6475" spans="1:5" x14ac:dyDescent="0.25">
      <c r="A6475" s="7">
        <v>42262</v>
      </c>
      <c r="B6475">
        <v>23.28</v>
      </c>
      <c r="C6475">
        <v>23.77</v>
      </c>
      <c r="D6475">
        <v>22.13</v>
      </c>
      <c r="E6475">
        <v>22.54</v>
      </c>
    </row>
    <row r="6476" spans="1:5" x14ac:dyDescent="0.25">
      <c r="A6476" s="7">
        <v>42263</v>
      </c>
      <c r="B6476">
        <v>22.57</v>
      </c>
      <c r="C6476">
        <v>22.94</v>
      </c>
      <c r="D6476">
        <v>21.09</v>
      </c>
      <c r="E6476">
        <v>21.35</v>
      </c>
    </row>
    <row r="6477" spans="1:5" x14ac:dyDescent="0.25">
      <c r="A6477" s="7">
        <v>42264</v>
      </c>
      <c r="B6477">
        <v>21.54</v>
      </c>
      <c r="C6477">
        <v>23.33</v>
      </c>
      <c r="D6477">
        <v>17.87</v>
      </c>
      <c r="E6477">
        <v>21.14</v>
      </c>
    </row>
    <row r="6478" spans="1:5" x14ac:dyDescent="0.25">
      <c r="A6478" s="7">
        <v>42265</v>
      </c>
      <c r="B6478">
        <v>23.07</v>
      </c>
      <c r="C6478">
        <v>23.99</v>
      </c>
      <c r="D6478">
        <v>20.98</v>
      </c>
      <c r="E6478">
        <v>22.28</v>
      </c>
    </row>
    <row r="6479" spans="1:5" x14ac:dyDescent="0.25">
      <c r="A6479" s="7">
        <v>42268</v>
      </c>
      <c r="B6479">
        <v>21.97</v>
      </c>
      <c r="C6479">
        <v>22.48</v>
      </c>
      <c r="D6479">
        <v>20.05</v>
      </c>
      <c r="E6479">
        <v>20.14</v>
      </c>
    </row>
    <row r="6480" spans="1:5" x14ac:dyDescent="0.25">
      <c r="A6480" s="7">
        <v>42269</v>
      </c>
      <c r="B6480">
        <v>22.97</v>
      </c>
      <c r="C6480">
        <v>26.29</v>
      </c>
      <c r="D6480">
        <v>22.25</v>
      </c>
      <c r="E6480">
        <v>22.44</v>
      </c>
    </row>
    <row r="6481" spans="1:5" x14ac:dyDescent="0.25">
      <c r="A6481" s="7">
        <v>42270</v>
      </c>
      <c r="B6481">
        <v>22.09</v>
      </c>
      <c r="C6481">
        <v>23.2</v>
      </c>
      <c r="D6481">
        <v>21.14</v>
      </c>
      <c r="E6481">
        <v>22.13</v>
      </c>
    </row>
    <row r="6482" spans="1:5" x14ac:dyDescent="0.25">
      <c r="A6482" s="7">
        <v>42271</v>
      </c>
      <c r="B6482">
        <v>23.53</v>
      </c>
      <c r="C6482">
        <v>25.3</v>
      </c>
      <c r="D6482">
        <v>21.81</v>
      </c>
      <c r="E6482">
        <v>23.47</v>
      </c>
    </row>
    <row r="6483" spans="1:5" x14ac:dyDescent="0.25">
      <c r="A6483" s="7">
        <v>42272</v>
      </c>
      <c r="B6483">
        <v>21.12</v>
      </c>
      <c r="C6483">
        <v>24.29</v>
      </c>
      <c r="D6483">
        <v>20.81</v>
      </c>
      <c r="E6483">
        <v>23.62</v>
      </c>
    </row>
    <row r="6484" spans="1:5" x14ac:dyDescent="0.25">
      <c r="A6484" s="7">
        <v>42275</v>
      </c>
      <c r="B6484">
        <v>25.02</v>
      </c>
      <c r="C6484">
        <v>28.33</v>
      </c>
      <c r="D6484">
        <v>24.94</v>
      </c>
      <c r="E6484">
        <v>27.63</v>
      </c>
    </row>
    <row r="6485" spans="1:5" x14ac:dyDescent="0.25">
      <c r="A6485" s="7">
        <v>42276</v>
      </c>
      <c r="B6485">
        <v>26.57</v>
      </c>
      <c r="C6485">
        <v>28.2</v>
      </c>
      <c r="D6485">
        <v>25.76</v>
      </c>
      <c r="E6485">
        <v>26.83</v>
      </c>
    </row>
    <row r="6486" spans="1:5" x14ac:dyDescent="0.25">
      <c r="A6486" s="7">
        <v>42277</v>
      </c>
      <c r="B6486">
        <v>24.64</v>
      </c>
      <c r="C6486">
        <v>25.88</v>
      </c>
      <c r="D6486">
        <v>23.25</v>
      </c>
      <c r="E6486">
        <v>24.5</v>
      </c>
    </row>
    <row r="6487" spans="1:5" x14ac:dyDescent="0.25">
      <c r="A6487" s="7">
        <v>42278</v>
      </c>
      <c r="B6487">
        <v>23.14</v>
      </c>
      <c r="C6487">
        <v>25.23</v>
      </c>
      <c r="D6487">
        <v>22.55</v>
      </c>
      <c r="E6487">
        <v>22.55</v>
      </c>
    </row>
    <row r="6488" spans="1:5" x14ac:dyDescent="0.25">
      <c r="A6488" s="7">
        <v>42279</v>
      </c>
      <c r="B6488">
        <v>23.99</v>
      </c>
      <c r="C6488">
        <v>24.47</v>
      </c>
      <c r="D6488">
        <v>20.350000000000001</v>
      </c>
      <c r="E6488">
        <v>20.94</v>
      </c>
    </row>
    <row r="6489" spans="1:5" x14ac:dyDescent="0.25">
      <c r="A6489" s="7">
        <v>42282</v>
      </c>
      <c r="B6489">
        <v>20.309999999999999</v>
      </c>
      <c r="C6489">
        <v>20.420000000000002</v>
      </c>
      <c r="D6489">
        <v>19.14</v>
      </c>
      <c r="E6489">
        <v>19.54</v>
      </c>
    </row>
    <row r="6490" spans="1:5" x14ac:dyDescent="0.25">
      <c r="A6490" s="7">
        <v>42283</v>
      </c>
      <c r="B6490">
        <v>19.54</v>
      </c>
      <c r="C6490">
        <v>20.32</v>
      </c>
      <c r="D6490">
        <v>18.82</v>
      </c>
      <c r="E6490">
        <v>19.399999999999999</v>
      </c>
    </row>
    <row r="6491" spans="1:5" x14ac:dyDescent="0.25">
      <c r="A6491" s="7">
        <v>42284</v>
      </c>
      <c r="B6491">
        <v>18.96</v>
      </c>
      <c r="C6491">
        <v>19.73</v>
      </c>
      <c r="D6491">
        <v>18.329999999999998</v>
      </c>
      <c r="E6491">
        <v>18.399999999999999</v>
      </c>
    </row>
    <row r="6492" spans="1:5" x14ac:dyDescent="0.25">
      <c r="A6492" s="7">
        <v>42285</v>
      </c>
      <c r="B6492">
        <v>18.62</v>
      </c>
      <c r="C6492">
        <v>19.02</v>
      </c>
      <c r="D6492">
        <v>16.34</v>
      </c>
      <c r="E6492">
        <v>17.420000000000002</v>
      </c>
    </row>
    <row r="6493" spans="1:5" x14ac:dyDescent="0.25">
      <c r="A6493" s="7">
        <v>42286</v>
      </c>
      <c r="B6493">
        <v>17.149999999999999</v>
      </c>
      <c r="C6493">
        <v>18.2</v>
      </c>
      <c r="D6493">
        <v>16.89</v>
      </c>
      <c r="E6493">
        <v>17.079999999999998</v>
      </c>
    </row>
    <row r="6494" spans="1:5" x14ac:dyDescent="0.25">
      <c r="A6494" s="7">
        <v>42289</v>
      </c>
      <c r="B6494">
        <v>17.68</v>
      </c>
      <c r="C6494">
        <v>17.809999999999999</v>
      </c>
      <c r="D6494">
        <v>16.149999999999999</v>
      </c>
      <c r="E6494">
        <v>16.170000000000002</v>
      </c>
    </row>
    <row r="6495" spans="1:5" x14ac:dyDescent="0.25">
      <c r="A6495" s="7">
        <v>42290</v>
      </c>
      <c r="B6495">
        <v>17.079999999999998</v>
      </c>
      <c r="C6495">
        <v>17.7</v>
      </c>
      <c r="D6495">
        <v>16.14</v>
      </c>
      <c r="E6495">
        <v>17.670000000000002</v>
      </c>
    </row>
    <row r="6496" spans="1:5" x14ac:dyDescent="0.25">
      <c r="A6496" s="7">
        <v>42291</v>
      </c>
      <c r="B6496">
        <v>17.670000000000002</v>
      </c>
      <c r="C6496">
        <v>18.78</v>
      </c>
      <c r="D6496">
        <v>17.3</v>
      </c>
      <c r="E6496">
        <v>18.03</v>
      </c>
    </row>
    <row r="6497" spans="1:5" x14ac:dyDescent="0.25">
      <c r="A6497" s="7">
        <v>42292</v>
      </c>
      <c r="B6497">
        <v>17.62</v>
      </c>
      <c r="C6497">
        <v>17.850000000000001</v>
      </c>
      <c r="D6497">
        <v>16.04</v>
      </c>
      <c r="E6497">
        <v>16.05</v>
      </c>
    </row>
    <row r="6498" spans="1:5" x14ac:dyDescent="0.25">
      <c r="A6498" s="7">
        <v>42293</v>
      </c>
      <c r="B6498">
        <v>15.64</v>
      </c>
      <c r="C6498">
        <v>16.86</v>
      </c>
      <c r="D6498">
        <v>15.05</v>
      </c>
      <c r="E6498">
        <v>15.05</v>
      </c>
    </row>
    <row r="6499" spans="1:5" x14ac:dyDescent="0.25">
      <c r="A6499" s="7">
        <v>42296</v>
      </c>
      <c r="B6499">
        <v>15.68</v>
      </c>
      <c r="C6499">
        <v>16.23</v>
      </c>
      <c r="D6499">
        <v>14.82</v>
      </c>
      <c r="E6499">
        <v>14.98</v>
      </c>
    </row>
    <row r="6500" spans="1:5" x14ac:dyDescent="0.25">
      <c r="A6500" s="7">
        <v>42297</v>
      </c>
      <c r="B6500">
        <v>15.17</v>
      </c>
      <c r="C6500">
        <v>16.34</v>
      </c>
      <c r="D6500">
        <v>14.72</v>
      </c>
      <c r="E6500">
        <v>15.75</v>
      </c>
    </row>
    <row r="6501" spans="1:5" x14ac:dyDescent="0.25">
      <c r="A6501" s="7">
        <v>42298</v>
      </c>
      <c r="B6501">
        <v>14.98</v>
      </c>
      <c r="C6501">
        <v>16.7</v>
      </c>
      <c r="D6501">
        <v>14.41</v>
      </c>
      <c r="E6501">
        <v>16.7</v>
      </c>
    </row>
    <row r="6502" spans="1:5" x14ac:dyDescent="0.25">
      <c r="A6502" s="7">
        <v>42299</v>
      </c>
      <c r="B6502">
        <v>15.02</v>
      </c>
      <c r="C6502">
        <v>15.92</v>
      </c>
      <c r="D6502">
        <v>14.45</v>
      </c>
      <c r="E6502">
        <v>14.45</v>
      </c>
    </row>
    <row r="6503" spans="1:5" x14ac:dyDescent="0.25">
      <c r="A6503" s="7">
        <v>42300</v>
      </c>
      <c r="B6503">
        <v>13.46</v>
      </c>
      <c r="C6503">
        <v>15.12</v>
      </c>
      <c r="D6503">
        <v>13.24</v>
      </c>
      <c r="E6503">
        <v>14.46</v>
      </c>
    </row>
    <row r="6504" spans="1:5" x14ac:dyDescent="0.25">
      <c r="A6504" s="7">
        <v>42303</v>
      </c>
      <c r="B6504">
        <v>14.76</v>
      </c>
      <c r="C6504">
        <v>15.43</v>
      </c>
      <c r="D6504">
        <v>14.68</v>
      </c>
      <c r="E6504">
        <v>15.29</v>
      </c>
    </row>
    <row r="6505" spans="1:5" x14ac:dyDescent="0.25">
      <c r="A6505" s="7">
        <v>42304</v>
      </c>
      <c r="B6505">
        <v>15.75</v>
      </c>
      <c r="C6505">
        <v>15.99</v>
      </c>
      <c r="D6505">
        <v>14.78</v>
      </c>
      <c r="E6505">
        <v>15.43</v>
      </c>
    </row>
    <row r="6506" spans="1:5" x14ac:dyDescent="0.25">
      <c r="A6506" s="7">
        <v>42305</v>
      </c>
      <c r="B6506">
        <v>15.14</v>
      </c>
      <c r="C6506">
        <v>15.73</v>
      </c>
      <c r="D6506">
        <v>12.8</v>
      </c>
      <c r="E6506">
        <v>14.33</v>
      </c>
    </row>
    <row r="6507" spans="1:5" x14ac:dyDescent="0.25">
      <c r="A6507" s="7">
        <v>42306</v>
      </c>
      <c r="B6507">
        <v>14.8</v>
      </c>
      <c r="C6507">
        <v>15.46</v>
      </c>
      <c r="D6507">
        <v>14.33</v>
      </c>
      <c r="E6507">
        <v>14.61</v>
      </c>
    </row>
    <row r="6508" spans="1:5" x14ac:dyDescent="0.25">
      <c r="A6508" s="7">
        <v>42307</v>
      </c>
      <c r="B6508">
        <v>14.6</v>
      </c>
      <c r="C6508">
        <v>15.39</v>
      </c>
      <c r="D6508">
        <v>14</v>
      </c>
      <c r="E6508">
        <v>15.07</v>
      </c>
    </row>
    <row r="6509" spans="1:5" x14ac:dyDescent="0.25">
      <c r="A6509" s="7">
        <v>42310</v>
      </c>
      <c r="B6509">
        <v>15.41</v>
      </c>
      <c r="C6509">
        <v>15.51</v>
      </c>
      <c r="D6509">
        <v>13.67</v>
      </c>
      <c r="E6509">
        <v>14.15</v>
      </c>
    </row>
    <row r="6510" spans="1:5" x14ac:dyDescent="0.25">
      <c r="A6510" s="7">
        <v>42311</v>
      </c>
      <c r="B6510">
        <v>14.33</v>
      </c>
      <c r="C6510">
        <v>14.73</v>
      </c>
      <c r="D6510">
        <v>13.81</v>
      </c>
      <c r="E6510">
        <v>14.54</v>
      </c>
    </row>
    <row r="6511" spans="1:5" x14ac:dyDescent="0.25">
      <c r="A6511" s="7">
        <v>42312</v>
      </c>
      <c r="B6511">
        <v>14.04</v>
      </c>
      <c r="C6511">
        <v>15.88</v>
      </c>
      <c r="D6511">
        <v>13.96</v>
      </c>
      <c r="E6511">
        <v>15.51</v>
      </c>
    </row>
    <row r="6512" spans="1:5" x14ac:dyDescent="0.25">
      <c r="A6512" s="7">
        <v>42313</v>
      </c>
      <c r="B6512">
        <v>15.39</v>
      </c>
      <c r="C6512">
        <v>16.39</v>
      </c>
      <c r="D6512">
        <v>15</v>
      </c>
      <c r="E6512">
        <v>15.05</v>
      </c>
    </row>
    <row r="6513" spans="1:5" x14ac:dyDescent="0.25">
      <c r="A6513" s="7">
        <v>42314</v>
      </c>
      <c r="B6513">
        <v>14.91</v>
      </c>
      <c r="C6513">
        <v>16</v>
      </c>
      <c r="D6513">
        <v>14.32</v>
      </c>
      <c r="E6513">
        <v>14.33</v>
      </c>
    </row>
    <row r="6514" spans="1:5" x14ac:dyDescent="0.25">
      <c r="A6514" s="7">
        <v>42317</v>
      </c>
      <c r="B6514">
        <v>15.34</v>
      </c>
      <c r="C6514">
        <v>17.09</v>
      </c>
      <c r="D6514">
        <v>15.14</v>
      </c>
      <c r="E6514">
        <v>16.52</v>
      </c>
    </row>
    <row r="6515" spans="1:5" x14ac:dyDescent="0.25">
      <c r="A6515" s="7">
        <v>42318</v>
      </c>
      <c r="B6515">
        <v>16.690000000000001</v>
      </c>
      <c r="C6515">
        <v>16.96</v>
      </c>
      <c r="D6515">
        <v>15.24</v>
      </c>
      <c r="E6515">
        <v>15.29</v>
      </c>
    </row>
    <row r="6516" spans="1:5" x14ac:dyDescent="0.25">
      <c r="A6516" s="7">
        <v>42319</v>
      </c>
      <c r="B6516">
        <v>15.07</v>
      </c>
      <c r="C6516">
        <v>16.149999999999999</v>
      </c>
      <c r="D6516">
        <v>15.02</v>
      </c>
      <c r="E6516">
        <v>16.059999999999999</v>
      </c>
    </row>
    <row r="6517" spans="1:5" x14ac:dyDescent="0.25">
      <c r="A6517" s="7">
        <v>42320</v>
      </c>
      <c r="B6517">
        <v>17.059999999999999</v>
      </c>
      <c r="C6517">
        <v>18.5</v>
      </c>
      <c r="D6517">
        <v>16.649999999999999</v>
      </c>
      <c r="E6517">
        <v>18.37</v>
      </c>
    </row>
    <row r="6518" spans="1:5" x14ac:dyDescent="0.25">
      <c r="A6518" s="7">
        <v>42321</v>
      </c>
      <c r="B6518">
        <v>18.68</v>
      </c>
      <c r="C6518">
        <v>20.67</v>
      </c>
      <c r="D6518">
        <v>18.2</v>
      </c>
      <c r="E6518">
        <v>20.079999999999998</v>
      </c>
    </row>
    <row r="6519" spans="1:5" x14ac:dyDescent="0.25">
      <c r="A6519" s="7">
        <v>42324</v>
      </c>
      <c r="B6519">
        <v>20.51</v>
      </c>
      <c r="C6519">
        <v>20.55</v>
      </c>
      <c r="D6519">
        <v>17.25</v>
      </c>
      <c r="E6519">
        <v>18.16</v>
      </c>
    </row>
    <row r="6520" spans="1:5" x14ac:dyDescent="0.25">
      <c r="A6520" s="7">
        <v>42325</v>
      </c>
      <c r="B6520">
        <v>17.82</v>
      </c>
      <c r="C6520">
        <v>19.59</v>
      </c>
      <c r="D6520">
        <v>16.86</v>
      </c>
      <c r="E6520">
        <v>18.84</v>
      </c>
    </row>
    <row r="6521" spans="1:5" x14ac:dyDescent="0.25">
      <c r="A6521" s="7">
        <v>42326</v>
      </c>
      <c r="B6521">
        <v>19.010000000000002</v>
      </c>
      <c r="C6521">
        <v>19.45</v>
      </c>
      <c r="D6521">
        <v>16.8</v>
      </c>
      <c r="E6521">
        <v>16.850000000000001</v>
      </c>
    </row>
    <row r="6522" spans="1:5" x14ac:dyDescent="0.25">
      <c r="A6522" s="7">
        <v>42327</v>
      </c>
      <c r="B6522">
        <v>16.25</v>
      </c>
      <c r="C6522">
        <v>18.260000000000002</v>
      </c>
      <c r="D6522">
        <v>16</v>
      </c>
      <c r="E6522">
        <v>16.989999999999998</v>
      </c>
    </row>
    <row r="6523" spans="1:5" x14ac:dyDescent="0.25">
      <c r="A6523" s="7">
        <v>42328</v>
      </c>
      <c r="B6523">
        <v>16.13</v>
      </c>
      <c r="C6523">
        <v>16.38</v>
      </c>
      <c r="D6523">
        <v>15.47</v>
      </c>
      <c r="E6523">
        <v>15.47</v>
      </c>
    </row>
    <row r="6524" spans="1:5" x14ac:dyDescent="0.25">
      <c r="A6524" s="7">
        <v>42331</v>
      </c>
      <c r="B6524">
        <v>16.149999999999999</v>
      </c>
      <c r="C6524">
        <v>16.739999999999998</v>
      </c>
      <c r="D6524">
        <v>15.38</v>
      </c>
      <c r="E6524">
        <v>15.62</v>
      </c>
    </row>
    <row r="6525" spans="1:5" x14ac:dyDescent="0.25">
      <c r="A6525" s="7">
        <v>42332</v>
      </c>
      <c r="B6525">
        <v>16.53</v>
      </c>
      <c r="C6525">
        <v>17.21</v>
      </c>
      <c r="D6525">
        <v>15.48</v>
      </c>
      <c r="E6525">
        <v>15.93</v>
      </c>
    </row>
    <row r="6526" spans="1:5" x14ac:dyDescent="0.25">
      <c r="A6526" s="7">
        <v>42333</v>
      </c>
      <c r="B6526">
        <v>15.55</v>
      </c>
      <c r="C6526">
        <v>15.89</v>
      </c>
      <c r="D6526">
        <v>15.05</v>
      </c>
      <c r="E6526">
        <v>15.19</v>
      </c>
    </row>
    <row r="6527" spans="1:5" x14ac:dyDescent="0.25">
      <c r="A6527" s="7">
        <v>42335</v>
      </c>
      <c r="B6527">
        <v>15.31</v>
      </c>
      <c r="C6527">
        <v>16.09</v>
      </c>
      <c r="D6527">
        <v>15.12</v>
      </c>
      <c r="E6527">
        <v>15.12</v>
      </c>
    </row>
    <row r="6528" spans="1:5" x14ac:dyDescent="0.25">
      <c r="A6528" s="7">
        <v>42338</v>
      </c>
      <c r="B6528">
        <v>15.55</v>
      </c>
      <c r="C6528">
        <v>16.57</v>
      </c>
      <c r="D6528">
        <v>15.52</v>
      </c>
      <c r="E6528">
        <v>16.13</v>
      </c>
    </row>
    <row r="6529" spans="1:5" x14ac:dyDescent="0.25">
      <c r="A6529" s="7">
        <v>42339</v>
      </c>
      <c r="B6529">
        <v>15.61</v>
      </c>
      <c r="C6529">
        <v>16.34</v>
      </c>
      <c r="D6529">
        <v>14.63</v>
      </c>
      <c r="E6529">
        <v>14.67</v>
      </c>
    </row>
    <row r="6530" spans="1:5" x14ac:dyDescent="0.25">
      <c r="A6530" s="7">
        <v>42340</v>
      </c>
      <c r="B6530">
        <v>15.04</v>
      </c>
      <c r="C6530">
        <v>16.489999999999998</v>
      </c>
      <c r="D6530">
        <v>14.71</v>
      </c>
      <c r="E6530">
        <v>15.91</v>
      </c>
    </row>
    <row r="6531" spans="1:5" x14ac:dyDescent="0.25">
      <c r="A6531" s="7">
        <v>42341</v>
      </c>
      <c r="B6531">
        <v>15.87</v>
      </c>
      <c r="C6531">
        <v>19.350000000000001</v>
      </c>
      <c r="D6531">
        <v>15.86</v>
      </c>
      <c r="E6531">
        <v>18.11</v>
      </c>
    </row>
    <row r="6532" spans="1:5" x14ac:dyDescent="0.25">
      <c r="A6532" s="7">
        <v>42342</v>
      </c>
      <c r="B6532">
        <v>17.43</v>
      </c>
      <c r="C6532">
        <v>17.649999999999999</v>
      </c>
      <c r="D6532">
        <v>14.69</v>
      </c>
      <c r="E6532">
        <v>14.81</v>
      </c>
    </row>
    <row r="6533" spans="1:5" x14ac:dyDescent="0.25">
      <c r="A6533" s="7">
        <v>42345</v>
      </c>
      <c r="B6533">
        <v>15.65</v>
      </c>
      <c r="C6533">
        <v>17.18</v>
      </c>
      <c r="D6533">
        <v>15.58</v>
      </c>
      <c r="E6533">
        <v>15.84</v>
      </c>
    </row>
    <row r="6534" spans="1:5" x14ac:dyDescent="0.25">
      <c r="A6534" s="7">
        <v>42346</v>
      </c>
      <c r="B6534">
        <v>17.690000000000001</v>
      </c>
      <c r="C6534">
        <v>18.329999999999998</v>
      </c>
      <c r="D6534">
        <v>16.52</v>
      </c>
      <c r="E6534">
        <v>17.600000000000001</v>
      </c>
    </row>
    <row r="6535" spans="1:5" x14ac:dyDescent="0.25">
      <c r="A6535" s="7">
        <v>42347</v>
      </c>
      <c r="B6535">
        <v>18.05</v>
      </c>
      <c r="C6535">
        <v>20.13</v>
      </c>
      <c r="D6535">
        <v>15.72</v>
      </c>
      <c r="E6535">
        <v>19.61</v>
      </c>
    </row>
    <row r="6536" spans="1:5" x14ac:dyDescent="0.25">
      <c r="A6536" s="7">
        <v>42348</v>
      </c>
      <c r="B6536">
        <v>19.25</v>
      </c>
      <c r="C6536">
        <v>19.72</v>
      </c>
      <c r="D6536">
        <v>18.13</v>
      </c>
      <c r="E6536">
        <v>19.34</v>
      </c>
    </row>
    <row r="6537" spans="1:5" x14ac:dyDescent="0.25">
      <c r="A6537" s="7">
        <v>42349</v>
      </c>
      <c r="B6537">
        <v>21.36</v>
      </c>
      <c r="C6537">
        <v>25.27</v>
      </c>
      <c r="D6537">
        <v>20.88</v>
      </c>
      <c r="E6537">
        <v>24.39</v>
      </c>
    </row>
    <row r="6538" spans="1:5" x14ac:dyDescent="0.25">
      <c r="A6538" s="7">
        <v>42352</v>
      </c>
      <c r="B6538">
        <v>24.7</v>
      </c>
      <c r="C6538">
        <v>26.81</v>
      </c>
      <c r="D6538">
        <v>21.47</v>
      </c>
      <c r="E6538">
        <v>22.73</v>
      </c>
    </row>
    <row r="6539" spans="1:5" x14ac:dyDescent="0.25">
      <c r="A6539" s="7">
        <v>42353</v>
      </c>
      <c r="B6539">
        <v>20.76</v>
      </c>
      <c r="C6539">
        <v>21.62</v>
      </c>
      <c r="D6539">
        <v>20.02</v>
      </c>
      <c r="E6539">
        <v>20.95</v>
      </c>
    </row>
    <row r="6540" spans="1:5" x14ac:dyDescent="0.25">
      <c r="A6540" s="7">
        <v>42354</v>
      </c>
      <c r="B6540">
        <v>19.25</v>
      </c>
      <c r="C6540">
        <v>20.239999999999998</v>
      </c>
      <c r="D6540">
        <v>17.12</v>
      </c>
      <c r="E6540">
        <v>17.86</v>
      </c>
    </row>
    <row r="6541" spans="1:5" x14ac:dyDescent="0.25">
      <c r="A6541" s="7">
        <v>42355</v>
      </c>
      <c r="B6541">
        <v>16.18</v>
      </c>
      <c r="C6541">
        <v>19.05</v>
      </c>
      <c r="D6541">
        <v>16.13</v>
      </c>
      <c r="E6541">
        <v>18.940000000000001</v>
      </c>
    </row>
    <row r="6542" spans="1:5" x14ac:dyDescent="0.25">
      <c r="A6542" s="7">
        <v>42356</v>
      </c>
      <c r="B6542">
        <v>19.34</v>
      </c>
      <c r="C6542">
        <v>23.3</v>
      </c>
      <c r="D6542">
        <v>18.75</v>
      </c>
      <c r="E6542">
        <v>20.7</v>
      </c>
    </row>
    <row r="6543" spans="1:5" x14ac:dyDescent="0.25">
      <c r="A6543" s="7">
        <v>42359</v>
      </c>
      <c r="B6543">
        <v>19.64</v>
      </c>
      <c r="C6543">
        <v>20.21</v>
      </c>
      <c r="D6543">
        <v>18.7</v>
      </c>
      <c r="E6543">
        <v>18.7</v>
      </c>
    </row>
    <row r="6544" spans="1:5" x14ac:dyDescent="0.25">
      <c r="A6544" s="7">
        <v>42360</v>
      </c>
      <c r="B6544">
        <v>17.61</v>
      </c>
      <c r="C6544">
        <v>18.22</v>
      </c>
      <c r="D6544">
        <v>16.600000000000001</v>
      </c>
      <c r="E6544">
        <v>16.600000000000001</v>
      </c>
    </row>
    <row r="6545" spans="1:5" x14ac:dyDescent="0.25">
      <c r="A6545" s="7">
        <v>42361</v>
      </c>
      <c r="B6545">
        <v>15.86</v>
      </c>
      <c r="C6545">
        <v>16.25</v>
      </c>
      <c r="D6545">
        <v>15.33</v>
      </c>
      <c r="E6545">
        <v>15.57</v>
      </c>
    </row>
    <row r="6546" spans="1:5" x14ac:dyDescent="0.25">
      <c r="A6546" s="7">
        <v>42362</v>
      </c>
      <c r="B6546">
        <v>15.44</v>
      </c>
      <c r="C6546">
        <v>15.88</v>
      </c>
      <c r="D6546">
        <v>14.45</v>
      </c>
      <c r="E6546">
        <v>15.74</v>
      </c>
    </row>
    <row r="6547" spans="1:5" x14ac:dyDescent="0.25">
      <c r="A6547" s="7">
        <v>42366</v>
      </c>
      <c r="B6547">
        <v>17.649999999999999</v>
      </c>
      <c r="C6547">
        <v>18.13</v>
      </c>
      <c r="D6547">
        <v>16.88</v>
      </c>
      <c r="E6547">
        <v>16.91</v>
      </c>
    </row>
    <row r="6548" spans="1:5" x14ac:dyDescent="0.25">
      <c r="A6548" s="7">
        <v>42367</v>
      </c>
      <c r="B6548">
        <v>15.91</v>
      </c>
      <c r="C6548">
        <v>16.48</v>
      </c>
      <c r="D6548">
        <v>15.63</v>
      </c>
      <c r="E6548">
        <v>16.079999999999998</v>
      </c>
    </row>
    <row r="6549" spans="1:5" x14ac:dyDescent="0.25">
      <c r="A6549" s="7">
        <v>42368</v>
      </c>
      <c r="B6549">
        <v>16.5</v>
      </c>
      <c r="C6549">
        <v>17.420000000000002</v>
      </c>
      <c r="D6549">
        <v>16.5</v>
      </c>
      <c r="E6549">
        <v>17.29</v>
      </c>
    </row>
    <row r="6550" spans="1:5" x14ac:dyDescent="0.25">
      <c r="A6550" s="7">
        <v>42369</v>
      </c>
      <c r="B6550">
        <v>17.97</v>
      </c>
      <c r="C6550">
        <v>20.39</v>
      </c>
      <c r="D6550">
        <v>17.510000000000002</v>
      </c>
      <c r="E6550">
        <v>18.21</v>
      </c>
    </row>
    <row r="6551" spans="1:5" x14ac:dyDescent="0.25">
      <c r="A6551" s="7">
        <v>42373</v>
      </c>
      <c r="B6551">
        <v>22.48</v>
      </c>
      <c r="C6551">
        <v>23.36</v>
      </c>
      <c r="D6551">
        <v>20.67</v>
      </c>
      <c r="E6551">
        <v>20.7</v>
      </c>
    </row>
    <row r="6552" spans="1:5" x14ac:dyDescent="0.25">
      <c r="A6552" s="7">
        <v>42374</v>
      </c>
      <c r="B6552">
        <v>20.75</v>
      </c>
      <c r="C6552">
        <v>21.06</v>
      </c>
      <c r="D6552">
        <v>19.25</v>
      </c>
      <c r="E6552">
        <v>19.34</v>
      </c>
    </row>
    <row r="6553" spans="1:5" x14ac:dyDescent="0.25">
      <c r="A6553" s="7">
        <v>42375</v>
      </c>
      <c r="B6553">
        <v>21.67</v>
      </c>
      <c r="C6553">
        <v>21.86</v>
      </c>
      <c r="D6553">
        <v>19.8</v>
      </c>
      <c r="E6553">
        <v>20.59</v>
      </c>
    </row>
    <row r="6554" spans="1:5" x14ac:dyDescent="0.25">
      <c r="A6554" s="7">
        <v>42376</v>
      </c>
      <c r="B6554">
        <v>23.22</v>
      </c>
      <c r="C6554">
        <v>25.86</v>
      </c>
      <c r="D6554">
        <v>22.4</v>
      </c>
      <c r="E6554">
        <v>24.99</v>
      </c>
    </row>
    <row r="6555" spans="1:5" x14ac:dyDescent="0.25">
      <c r="A6555" s="7">
        <v>42377</v>
      </c>
      <c r="B6555">
        <v>22.96</v>
      </c>
      <c r="C6555">
        <v>27.08</v>
      </c>
      <c r="D6555">
        <v>22.48</v>
      </c>
      <c r="E6555">
        <v>27.01</v>
      </c>
    </row>
    <row r="6556" spans="1:5" x14ac:dyDescent="0.25">
      <c r="A6556" s="7">
        <v>42380</v>
      </c>
      <c r="B6556">
        <v>25.58</v>
      </c>
      <c r="C6556">
        <v>27.39</v>
      </c>
      <c r="D6556">
        <v>23.83</v>
      </c>
      <c r="E6556">
        <v>24.3</v>
      </c>
    </row>
    <row r="6557" spans="1:5" x14ac:dyDescent="0.25">
      <c r="A6557" s="7">
        <v>42381</v>
      </c>
      <c r="B6557">
        <v>22.97</v>
      </c>
      <c r="C6557">
        <v>23.93</v>
      </c>
      <c r="D6557">
        <v>21.91</v>
      </c>
      <c r="E6557">
        <v>22.47</v>
      </c>
    </row>
    <row r="6558" spans="1:5" x14ac:dyDescent="0.25">
      <c r="A6558" s="7">
        <v>42382</v>
      </c>
      <c r="B6558">
        <v>21.72</v>
      </c>
      <c r="C6558">
        <v>26.11</v>
      </c>
      <c r="D6558">
        <v>21.44</v>
      </c>
      <c r="E6558">
        <v>25.22</v>
      </c>
    </row>
    <row r="6559" spans="1:5" x14ac:dyDescent="0.25">
      <c r="A6559" s="7">
        <v>42383</v>
      </c>
      <c r="B6559">
        <v>24.75</v>
      </c>
      <c r="C6559">
        <v>26.28</v>
      </c>
      <c r="D6559">
        <v>23.07</v>
      </c>
      <c r="E6559">
        <v>23.95</v>
      </c>
    </row>
    <row r="6560" spans="1:5" x14ac:dyDescent="0.25">
      <c r="A6560" s="7">
        <v>42384</v>
      </c>
      <c r="B6560">
        <v>28.96</v>
      </c>
      <c r="C6560">
        <v>30.95</v>
      </c>
      <c r="D6560">
        <v>26.67</v>
      </c>
      <c r="E6560">
        <v>27.02</v>
      </c>
    </row>
    <row r="6561" spans="1:5" x14ac:dyDescent="0.25">
      <c r="A6561" s="7">
        <v>42388</v>
      </c>
      <c r="B6561">
        <v>25.4</v>
      </c>
      <c r="C6561">
        <v>27.59</v>
      </c>
      <c r="D6561">
        <v>25.21</v>
      </c>
      <c r="E6561">
        <v>26.05</v>
      </c>
    </row>
    <row r="6562" spans="1:5" x14ac:dyDescent="0.25">
      <c r="A6562" s="7">
        <v>42389</v>
      </c>
      <c r="B6562">
        <v>27.78</v>
      </c>
      <c r="C6562">
        <v>32.090000000000003</v>
      </c>
      <c r="D6562">
        <v>26.59</v>
      </c>
      <c r="E6562">
        <v>27.59</v>
      </c>
    </row>
    <row r="6563" spans="1:5" x14ac:dyDescent="0.25">
      <c r="A6563" s="7">
        <v>42390</v>
      </c>
      <c r="B6563">
        <v>27.79</v>
      </c>
      <c r="C6563">
        <v>28.43</v>
      </c>
      <c r="D6563">
        <v>25.01</v>
      </c>
      <c r="E6563">
        <v>26.69</v>
      </c>
    </row>
    <row r="6564" spans="1:5" x14ac:dyDescent="0.25">
      <c r="A6564" s="7">
        <v>42391</v>
      </c>
      <c r="B6564">
        <v>24.21</v>
      </c>
      <c r="C6564">
        <v>24.55</v>
      </c>
      <c r="D6564">
        <v>22.22</v>
      </c>
      <c r="E6564">
        <v>22.34</v>
      </c>
    </row>
    <row r="6565" spans="1:5" x14ac:dyDescent="0.25">
      <c r="A6565" s="7">
        <v>42394</v>
      </c>
      <c r="B6565">
        <v>23.3</v>
      </c>
      <c r="C6565">
        <v>24.31</v>
      </c>
      <c r="D6565">
        <v>22.38</v>
      </c>
      <c r="E6565">
        <v>24.15</v>
      </c>
    </row>
    <row r="6566" spans="1:5" x14ac:dyDescent="0.25">
      <c r="A6566" s="7">
        <v>42395</v>
      </c>
      <c r="B6566">
        <v>23.75</v>
      </c>
      <c r="C6566">
        <v>24.02</v>
      </c>
      <c r="D6566">
        <v>22.33</v>
      </c>
      <c r="E6566">
        <v>22.5</v>
      </c>
    </row>
    <row r="6567" spans="1:5" x14ac:dyDescent="0.25">
      <c r="A6567" s="7">
        <v>42396</v>
      </c>
      <c r="B6567">
        <v>22.88</v>
      </c>
      <c r="C6567">
        <v>27.22</v>
      </c>
      <c r="D6567">
        <v>20.420000000000002</v>
      </c>
      <c r="E6567">
        <v>23.11</v>
      </c>
    </row>
    <row r="6568" spans="1:5" x14ac:dyDescent="0.25">
      <c r="A6568" s="7">
        <v>42397</v>
      </c>
      <c r="B6568">
        <v>22.15</v>
      </c>
      <c r="C6568">
        <v>23.81</v>
      </c>
      <c r="D6568">
        <v>21.9</v>
      </c>
      <c r="E6568">
        <v>22.42</v>
      </c>
    </row>
    <row r="6569" spans="1:5" x14ac:dyDescent="0.25">
      <c r="A6569" s="7">
        <v>42398</v>
      </c>
      <c r="B6569">
        <v>21.59</v>
      </c>
      <c r="C6569">
        <v>21.74</v>
      </c>
      <c r="D6569">
        <v>19.5</v>
      </c>
      <c r="E6569">
        <v>20.2</v>
      </c>
    </row>
    <row r="6570" spans="1:5" x14ac:dyDescent="0.25">
      <c r="A6570" s="7">
        <v>42401</v>
      </c>
      <c r="B6570">
        <v>21.32</v>
      </c>
      <c r="C6570">
        <v>23.66</v>
      </c>
      <c r="D6570">
        <v>19.61</v>
      </c>
      <c r="E6570">
        <v>19.98</v>
      </c>
    </row>
    <row r="6571" spans="1:5" x14ac:dyDescent="0.25">
      <c r="A6571" s="7">
        <v>42402</v>
      </c>
      <c r="B6571">
        <v>21.34</v>
      </c>
      <c r="C6571">
        <v>22.42</v>
      </c>
      <c r="D6571">
        <v>21.06</v>
      </c>
      <c r="E6571">
        <v>21.98</v>
      </c>
    </row>
    <row r="6572" spans="1:5" x14ac:dyDescent="0.25">
      <c r="A6572" s="7">
        <v>42403</v>
      </c>
      <c r="B6572">
        <v>21.49</v>
      </c>
      <c r="C6572">
        <v>27.7</v>
      </c>
      <c r="D6572">
        <v>21.42</v>
      </c>
      <c r="E6572">
        <v>21.65</v>
      </c>
    </row>
    <row r="6573" spans="1:5" x14ac:dyDescent="0.25">
      <c r="A6573" s="7">
        <v>42404</v>
      </c>
      <c r="B6573">
        <v>22.29</v>
      </c>
      <c r="C6573">
        <v>23.14</v>
      </c>
      <c r="D6573">
        <v>21.24</v>
      </c>
      <c r="E6573">
        <v>21.84</v>
      </c>
    </row>
    <row r="6574" spans="1:5" x14ac:dyDescent="0.25">
      <c r="A6574" s="7">
        <v>42405</v>
      </c>
      <c r="B6574">
        <v>22.09</v>
      </c>
      <c r="C6574">
        <v>24.11</v>
      </c>
      <c r="D6574">
        <v>21.91</v>
      </c>
      <c r="E6574">
        <v>23.38</v>
      </c>
    </row>
    <row r="6575" spans="1:5" x14ac:dyDescent="0.25">
      <c r="A6575" s="7">
        <v>42408</v>
      </c>
      <c r="B6575">
        <v>25.89</v>
      </c>
      <c r="C6575">
        <v>27.72</v>
      </c>
      <c r="D6575">
        <v>25.56</v>
      </c>
      <c r="E6575">
        <v>26</v>
      </c>
    </row>
    <row r="6576" spans="1:5" x14ac:dyDescent="0.25">
      <c r="A6576" s="7">
        <v>42409</v>
      </c>
      <c r="B6576">
        <v>28.3</v>
      </c>
      <c r="C6576">
        <v>28.31</v>
      </c>
      <c r="D6576">
        <v>25.99</v>
      </c>
      <c r="E6576">
        <v>26.54</v>
      </c>
    </row>
    <row r="6577" spans="1:5" x14ac:dyDescent="0.25">
      <c r="A6577" s="7">
        <v>42410</v>
      </c>
      <c r="B6577">
        <v>25.75</v>
      </c>
      <c r="C6577">
        <v>26.6</v>
      </c>
      <c r="D6577">
        <v>24.47</v>
      </c>
      <c r="E6577">
        <v>26.29</v>
      </c>
    </row>
    <row r="6578" spans="1:5" x14ac:dyDescent="0.25">
      <c r="A6578" s="7">
        <v>42411</v>
      </c>
      <c r="B6578">
        <v>29.01</v>
      </c>
      <c r="C6578">
        <v>30.9</v>
      </c>
      <c r="D6578">
        <v>26.67</v>
      </c>
      <c r="E6578">
        <v>28.14</v>
      </c>
    </row>
    <row r="6579" spans="1:5" x14ac:dyDescent="0.25">
      <c r="A6579" s="7">
        <v>42412</v>
      </c>
      <c r="B6579">
        <v>27.16</v>
      </c>
      <c r="C6579">
        <v>27.57</v>
      </c>
      <c r="D6579">
        <v>24.92</v>
      </c>
      <c r="E6579">
        <v>25.4</v>
      </c>
    </row>
    <row r="6580" spans="1:5" x14ac:dyDescent="0.25">
      <c r="A6580" s="7">
        <v>42416</v>
      </c>
      <c r="B6580">
        <v>24.96</v>
      </c>
      <c r="C6580">
        <v>25.52</v>
      </c>
      <c r="D6580">
        <v>23.32</v>
      </c>
      <c r="E6580">
        <v>24.11</v>
      </c>
    </row>
    <row r="6581" spans="1:5" x14ac:dyDescent="0.25">
      <c r="A6581" s="7">
        <v>42417</v>
      </c>
      <c r="B6581">
        <v>23.4</v>
      </c>
      <c r="C6581">
        <v>24.16</v>
      </c>
      <c r="D6581">
        <v>21.83</v>
      </c>
      <c r="E6581">
        <v>22.31</v>
      </c>
    </row>
    <row r="6582" spans="1:5" x14ac:dyDescent="0.25">
      <c r="A6582" s="7">
        <v>42418</v>
      </c>
      <c r="B6582">
        <v>22.16</v>
      </c>
      <c r="C6582">
        <v>22.53</v>
      </c>
      <c r="D6582">
        <v>21.29</v>
      </c>
      <c r="E6582">
        <v>21.64</v>
      </c>
    </row>
    <row r="6583" spans="1:5" x14ac:dyDescent="0.25">
      <c r="A6583" s="7">
        <v>42419</v>
      </c>
      <c r="B6583">
        <v>22.39</v>
      </c>
      <c r="C6583">
        <v>23.44</v>
      </c>
      <c r="D6583">
        <v>20.52</v>
      </c>
      <c r="E6583">
        <v>20.53</v>
      </c>
    </row>
    <row r="6584" spans="1:5" x14ac:dyDescent="0.25">
      <c r="A6584" s="7">
        <v>42422</v>
      </c>
      <c r="B6584">
        <v>20.14</v>
      </c>
      <c r="C6584">
        <v>20.350000000000001</v>
      </c>
      <c r="D6584">
        <v>19.02</v>
      </c>
      <c r="E6584">
        <v>19.38</v>
      </c>
    </row>
    <row r="6585" spans="1:5" x14ac:dyDescent="0.25">
      <c r="A6585" s="7">
        <v>42423</v>
      </c>
      <c r="B6585">
        <v>19.75</v>
      </c>
      <c r="C6585">
        <v>21.16</v>
      </c>
      <c r="D6585">
        <v>19.54</v>
      </c>
      <c r="E6585">
        <v>20.98</v>
      </c>
    </row>
    <row r="6586" spans="1:5" x14ac:dyDescent="0.25">
      <c r="A6586" s="7">
        <v>42424</v>
      </c>
      <c r="B6586">
        <v>22.28</v>
      </c>
      <c r="C6586">
        <v>22.87</v>
      </c>
      <c r="D6586">
        <v>20.260000000000002</v>
      </c>
      <c r="E6586">
        <v>20.72</v>
      </c>
    </row>
    <row r="6587" spans="1:5" x14ac:dyDescent="0.25">
      <c r="A6587" s="7">
        <v>42425</v>
      </c>
      <c r="B6587">
        <v>20.54</v>
      </c>
      <c r="C6587">
        <v>21.26</v>
      </c>
      <c r="D6587">
        <v>19.100000000000001</v>
      </c>
      <c r="E6587">
        <v>19.11</v>
      </c>
    </row>
    <row r="6588" spans="1:5" x14ac:dyDescent="0.25">
      <c r="A6588" s="7">
        <v>42426</v>
      </c>
      <c r="B6588">
        <v>18.89</v>
      </c>
      <c r="C6588">
        <v>20.13</v>
      </c>
      <c r="D6588">
        <v>18.46</v>
      </c>
      <c r="E6588">
        <v>19.809999999999999</v>
      </c>
    </row>
    <row r="6589" spans="1:5" x14ac:dyDescent="0.25">
      <c r="A6589" s="7">
        <v>42429</v>
      </c>
      <c r="B6589">
        <v>20.49</v>
      </c>
      <c r="C6589">
        <v>20.81</v>
      </c>
      <c r="D6589">
        <v>18.38</v>
      </c>
      <c r="E6589">
        <v>20.55</v>
      </c>
    </row>
    <row r="6590" spans="1:5" x14ac:dyDescent="0.25">
      <c r="A6590" s="7">
        <v>42430</v>
      </c>
      <c r="B6590">
        <v>19.84</v>
      </c>
      <c r="C6590">
        <v>20.170000000000002</v>
      </c>
      <c r="D6590">
        <v>17.66</v>
      </c>
      <c r="E6590">
        <v>17.7</v>
      </c>
    </row>
    <row r="6591" spans="1:5" x14ac:dyDescent="0.25">
      <c r="A6591" s="7">
        <v>42431</v>
      </c>
      <c r="B6591">
        <v>17.98</v>
      </c>
      <c r="C6591">
        <v>18.41</v>
      </c>
      <c r="D6591">
        <v>16.78</v>
      </c>
      <c r="E6591">
        <v>17.09</v>
      </c>
    </row>
    <row r="6592" spans="1:5" x14ac:dyDescent="0.25">
      <c r="A6592" s="7">
        <v>42432</v>
      </c>
      <c r="B6592">
        <v>17.25</v>
      </c>
      <c r="C6592">
        <v>17.559999999999999</v>
      </c>
      <c r="D6592">
        <v>16.32</v>
      </c>
      <c r="E6592">
        <v>16.7</v>
      </c>
    </row>
    <row r="6593" spans="1:5" x14ac:dyDescent="0.25">
      <c r="A6593" s="7">
        <v>42433</v>
      </c>
      <c r="B6593">
        <v>16.48</v>
      </c>
      <c r="C6593">
        <v>17.350000000000001</v>
      </c>
      <c r="D6593">
        <v>16.05</v>
      </c>
      <c r="E6593">
        <v>16.86</v>
      </c>
    </row>
    <row r="6594" spans="1:5" x14ac:dyDescent="0.25">
      <c r="A6594" s="7">
        <v>42436</v>
      </c>
      <c r="B6594">
        <v>17.98</v>
      </c>
      <c r="C6594">
        <v>18.04</v>
      </c>
      <c r="D6594">
        <v>16.87</v>
      </c>
      <c r="E6594">
        <v>17.350000000000001</v>
      </c>
    </row>
    <row r="6595" spans="1:5" x14ac:dyDescent="0.25">
      <c r="A6595" s="7">
        <v>42437</v>
      </c>
      <c r="B6595">
        <v>18.38</v>
      </c>
      <c r="C6595">
        <v>18.89</v>
      </c>
      <c r="D6595">
        <v>17.82</v>
      </c>
      <c r="E6595">
        <v>18.670000000000002</v>
      </c>
    </row>
    <row r="6596" spans="1:5" x14ac:dyDescent="0.25">
      <c r="A6596" s="7">
        <v>42438</v>
      </c>
      <c r="B6596">
        <v>18.559999999999999</v>
      </c>
      <c r="C6596">
        <v>19.11</v>
      </c>
      <c r="D6596">
        <v>18.309999999999999</v>
      </c>
      <c r="E6596">
        <v>18.34</v>
      </c>
    </row>
    <row r="6597" spans="1:5" x14ac:dyDescent="0.25">
      <c r="A6597" s="7">
        <v>42439</v>
      </c>
      <c r="B6597">
        <v>18.170000000000002</v>
      </c>
      <c r="C6597">
        <v>19.59</v>
      </c>
      <c r="D6597">
        <v>17.059999999999999</v>
      </c>
      <c r="E6597">
        <v>18.05</v>
      </c>
    </row>
    <row r="6598" spans="1:5" x14ac:dyDescent="0.25">
      <c r="A6598" s="7">
        <v>42440</v>
      </c>
      <c r="B6598">
        <v>17.09</v>
      </c>
      <c r="C6598">
        <v>17.27</v>
      </c>
      <c r="D6598">
        <v>16.28</v>
      </c>
      <c r="E6598">
        <v>16.5</v>
      </c>
    </row>
    <row r="6599" spans="1:5" x14ac:dyDescent="0.25">
      <c r="A6599" s="7">
        <v>42443</v>
      </c>
      <c r="B6599">
        <v>17.010000000000002</v>
      </c>
      <c r="C6599">
        <v>17.670000000000002</v>
      </c>
      <c r="D6599">
        <v>16.690000000000001</v>
      </c>
      <c r="E6599">
        <v>16.920000000000002</v>
      </c>
    </row>
    <row r="6600" spans="1:5" x14ac:dyDescent="0.25">
      <c r="A6600" s="7">
        <v>42444</v>
      </c>
      <c r="B6600">
        <v>17.600000000000001</v>
      </c>
      <c r="C6600">
        <v>17.850000000000001</v>
      </c>
      <c r="D6600">
        <v>16.84</v>
      </c>
      <c r="E6600">
        <v>16.84</v>
      </c>
    </row>
    <row r="6601" spans="1:5" x14ac:dyDescent="0.25">
      <c r="A6601" s="7">
        <v>42445</v>
      </c>
      <c r="B6601">
        <v>15.96</v>
      </c>
      <c r="C6601">
        <v>16.329999999999998</v>
      </c>
      <c r="D6601">
        <v>14.89</v>
      </c>
      <c r="E6601">
        <v>14.99</v>
      </c>
    </row>
    <row r="6602" spans="1:5" x14ac:dyDescent="0.25">
      <c r="A6602" s="7">
        <v>42446</v>
      </c>
      <c r="B6602">
        <v>15.34</v>
      </c>
      <c r="C6602">
        <v>15.38</v>
      </c>
      <c r="D6602">
        <v>13.82</v>
      </c>
      <c r="E6602">
        <v>14.44</v>
      </c>
    </row>
    <row r="6603" spans="1:5" x14ac:dyDescent="0.25">
      <c r="A6603" s="7">
        <v>42447</v>
      </c>
      <c r="B6603">
        <v>14.05</v>
      </c>
      <c r="C6603">
        <v>14.36</v>
      </c>
      <c r="D6603">
        <v>13.75</v>
      </c>
      <c r="E6603">
        <v>14.02</v>
      </c>
    </row>
    <row r="6604" spans="1:5" x14ac:dyDescent="0.25">
      <c r="A6604" s="7">
        <v>42450</v>
      </c>
      <c r="B6604">
        <v>14.57</v>
      </c>
      <c r="C6604">
        <v>14.73</v>
      </c>
      <c r="D6604">
        <v>13.79</v>
      </c>
      <c r="E6604">
        <v>13.79</v>
      </c>
    </row>
    <row r="6605" spans="1:5" x14ac:dyDescent="0.25">
      <c r="A6605" s="7">
        <v>42451</v>
      </c>
      <c r="B6605">
        <v>14.57</v>
      </c>
      <c r="C6605">
        <v>14.76</v>
      </c>
      <c r="D6605">
        <v>13.75</v>
      </c>
      <c r="E6605">
        <v>14.17</v>
      </c>
    </row>
    <row r="6606" spans="1:5" x14ac:dyDescent="0.25">
      <c r="A6606" s="7">
        <v>42452</v>
      </c>
      <c r="B6606">
        <v>14.57</v>
      </c>
      <c r="C6606">
        <v>15.03</v>
      </c>
      <c r="D6606">
        <v>14.33</v>
      </c>
      <c r="E6606">
        <v>14.94</v>
      </c>
    </row>
    <row r="6607" spans="1:5" x14ac:dyDescent="0.25">
      <c r="A6607" s="7">
        <v>42453</v>
      </c>
      <c r="B6607">
        <v>16.3</v>
      </c>
      <c r="C6607">
        <v>16.440000000000001</v>
      </c>
      <c r="D6607">
        <v>14.71</v>
      </c>
      <c r="E6607">
        <v>14.74</v>
      </c>
    </row>
    <row r="6608" spans="1:5" x14ac:dyDescent="0.25">
      <c r="A6608" s="7">
        <v>42457</v>
      </c>
      <c r="B6608">
        <v>15.65</v>
      </c>
      <c r="C6608">
        <v>16.04</v>
      </c>
      <c r="D6608">
        <v>14.89</v>
      </c>
      <c r="E6608">
        <v>15.24</v>
      </c>
    </row>
    <row r="6609" spans="1:5" x14ac:dyDescent="0.25">
      <c r="A6609" s="7">
        <v>42458</v>
      </c>
      <c r="B6609">
        <v>15.74</v>
      </c>
      <c r="C6609">
        <v>15.89</v>
      </c>
      <c r="D6609">
        <v>13.79</v>
      </c>
      <c r="E6609">
        <v>13.82</v>
      </c>
    </row>
    <row r="6610" spans="1:5" x14ac:dyDescent="0.25">
      <c r="A6610" s="7">
        <v>42459</v>
      </c>
      <c r="B6610">
        <v>13.69</v>
      </c>
      <c r="C6610">
        <v>13.89</v>
      </c>
      <c r="D6610">
        <v>13.06</v>
      </c>
      <c r="E6610">
        <v>13.56</v>
      </c>
    </row>
    <row r="6611" spans="1:5" x14ac:dyDescent="0.25">
      <c r="A6611" s="7">
        <v>42460</v>
      </c>
      <c r="B6611">
        <v>13.73</v>
      </c>
      <c r="C6611">
        <v>14.28</v>
      </c>
      <c r="D6611">
        <v>13.49</v>
      </c>
      <c r="E6611">
        <v>13.95</v>
      </c>
    </row>
    <row r="6612" spans="1:5" x14ac:dyDescent="0.25">
      <c r="A6612" s="7">
        <v>42461</v>
      </c>
      <c r="B6612">
        <v>15.23</v>
      </c>
      <c r="C6612">
        <v>15.28</v>
      </c>
      <c r="D6612">
        <v>13</v>
      </c>
      <c r="E6612">
        <v>13.1</v>
      </c>
    </row>
    <row r="6613" spans="1:5" x14ac:dyDescent="0.25">
      <c r="A6613" s="7">
        <v>42464</v>
      </c>
      <c r="B6613">
        <v>13.88</v>
      </c>
      <c r="C6613">
        <v>14.24</v>
      </c>
      <c r="D6613">
        <v>13.66</v>
      </c>
      <c r="E6613">
        <v>14.12</v>
      </c>
    </row>
    <row r="6614" spans="1:5" x14ac:dyDescent="0.25">
      <c r="A6614" s="7">
        <v>42465</v>
      </c>
      <c r="B6614">
        <v>15.39</v>
      </c>
      <c r="C6614">
        <v>15.72</v>
      </c>
      <c r="D6614">
        <v>14.93</v>
      </c>
      <c r="E6614">
        <v>15.42</v>
      </c>
    </row>
    <row r="6615" spans="1:5" x14ac:dyDescent="0.25">
      <c r="A6615" s="7">
        <v>42466</v>
      </c>
      <c r="B6615">
        <v>15.61</v>
      </c>
      <c r="C6615">
        <v>15.98</v>
      </c>
      <c r="D6615">
        <v>14</v>
      </c>
      <c r="E6615">
        <v>14.09</v>
      </c>
    </row>
    <row r="6616" spans="1:5" x14ac:dyDescent="0.25">
      <c r="A6616" s="7">
        <v>42467</v>
      </c>
      <c r="B6616">
        <v>15.14</v>
      </c>
      <c r="C6616">
        <v>16.77</v>
      </c>
      <c r="D6616">
        <v>14.68</v>
      </c>
      <c r="E6616">
        <v>16.16</v>
      </c>
    </row>
    <row r="6617" spans="1:5" x14ac:dyDescent="0.25">
      <c r="A6617" s="7">
        <v>42468</v>
      </c>
      <c r="B6617">
        <v>15.34</v>
      </c>
      <c r="C6617">
        <v>15.93</v>
      </c>
      <c r="D6617">
        <v>14.84</v>
      </c>
      <c r="E6617">
        <v>15.36</v>
      </c>
    </row>
    <row r="6618" spans="1:5" x14ac:dyDescent="0.25">
      <c r="A6618" s="7">
        <v>42471</v>
      </c>
      <c r="B6618">
        <v>15.34</v>
      </c>
      <c r="C6618">
        <v>16.260000000000002</v>
      </c>
      <c r="D6618">
        <v>14.83</v>
      </c>
      <c r="E6618">
        <v>16.260000000000002</v>
      </c>
    </row>
    <row r="6619" spans="1:5" x14ac:dyDescent="0.25">
      <c r="A6619" s="7">
        <v>42472</v>
      </c>
      <c r="B6619">
        <v>15.98</v>
      </c>
      <c r="C6619">
        <v>16.57</v>
      </c>
      <c r="D6619">
        <v>14.84</v>
      </c>
      <c r="E6619">
        <v>14.85</v>
      </c>
    </row>
    <row r="6620" spans="1:5" x14ac:dyDescent="0.25">
      <c r="A6620" s="7">
        <v>42473</v>
      </c>
      <c r="B6620">
        <v>14.49</v>
      </c>
      <c r="C6620">
        <v>14.53</v>
      </c>
      <c r="D6620">
        <v>13.6</v>
      </c>
      <c r="E6620">
        <v>13.84</v>
      </c>
    </row>
    <row r="6621" spans="1:5" x14ac:dyDescent="0.25">
      <c r="A6621" s="7">
        <v>42474</v>
      </c>
      <c r="B6621">
        <v>13.9</v>
      </c>
      <c r="C6621">
        <v>14.12</v>
      </c>
      <c r="D6621">
        <v>13.38</v>
      </c>
      <c r="E6621">
        <v>13.72</v>
      </c>
    </row>
    <row r="6622" spans="1:5" x14ac:dyDescent="0.25">
      <c r="A6622" s="7">
        <v>42475</v>
      </c>
      <c r="B6622">
        <v>13.99</v>
      </c>
      <c r="C6622">
        <v>14.19</v>
      </c>
      <c r="D6622">
        <v>13.58</v>
      </c>
      <c r="E6622">
        <v>13.62</v>
      </c>
    </row>
    <row r="6623" spans="1:5" x14ac:dyDescent="0.25">
      <c r="A6623" s="7">
        <v>42478</v>
      </c>
      <c r="B6623">
        <v>14.87</v>
      </c>
      <c r="C6623">
        <v>14.94</v>
      </c>
      <c r="D6623">
        <v>13.23</v>
      </c>
      <c r="E6623">
        <v>13.35</v>
      </c>
    </row>
    <row r="6624" spans="1:5" x14ac:dyDescent="0.25">
      <c r="A6624" s="7">
        <v>42479</v>
      </c>
      <c r="B6624">
        <v>13.18</v>
      </c>
      <c r="C6624">
        <v>13.88</v>
      </c>
      <c r="D6624">
        <v>12.98</v>
      </c>
      <c r="E6624">
        <v>13.24</v>
      </c>
    </row>
    <row r="6625" spans="1:5" x14ac:dyDescent="0.25">
      <c r="A6625" s="7">
        <v>42480</v>
      </c>
      <c r="B6625">
        <v>13.39</v>
      </c>
      <c r="C6625">
        <v>13.5</v>
      </c>
      <c r="D6625">
        <v>12.5</v>
      </c>
      <c r="E6625">
        <v>13.28</v>
      </c>
    </row>
    <row r="6626" spans="1:5" x14ac:dyDescent="0.25">
      <c r="A6626" s="7">
        <v>42481</v>
      </c>
      <c r="B6626">
        <v>13.2</v>
      </c>
      <c r="C6626">
        <v>14.14</v>
      </c>
      <c r="D6626">
        <v>13.16</v>
      </c>
      <c r="E6626">
        <v>13.95</v>
      </c>
    </row>
    <row r="6627" spans="1:5" x14ac:dyDescent="0.25">
      <c r="A6627" s="7">
        <v>42482</v>
      </c>
      <c r="B6627">
        <v>13.7</v>
      </c>
      <c r="C6627">
        <v>14.19</v>
      </c>
      <c r="D6627">
        <v>13.15</v>
      </c>
      <c r="E6627">
        <v>13.22</v>
      </c>
    </row>
    <row r="6628" spans="1:5" x14ac:dyDescent="0.25">
      <c r="A6628" s="7">
        <v>42485</v>
      </c>
      <c r="B6628">
        <v>14.07</v>
      </c>
      <c r="C6628">
        <v>14.76</v>
      </c>
      <c r="D6628">
        <v>13.86</v>
      </c>
      <c r="E6628">
        <v>14.08</v>
      </c>
    </row>
    <row r="6629" spans="1:5" x14ac:dyDescent="0.25">
      <c r="A6629" s="7">
        <v>42486</v>
      </c>
      <c r="B6629">
        <v>14.01</v>
      </c>
      <c r="C6629">
        <v>14.43</v>
      </c>
      <c r="D6629">
        <v>13.66</v>
      </c>
      <c r="E6629">
        <v>13.96</v>
      </c>
    </row>
    <row r="6630" spans="1:5" x14ac:dyDescent="0.25">
      <c r="A6630" s="7">
        <v>42487</v>
      </c>
      <c r="B6630">
        <v>14.15</v>
      </c>
      <c r="C6630">
        <v>14.95</v>
      </c>
      <c r="D6630">
        <v>13.5</v>
      </c>
      <c r="E6630">
        <v>13.77</v>
      </c>
    </row>
    <row r="6631" spans="1:5" x14ac:dyDescent="0.25">
      <c r="A6631" s="7">
        <v>42488</v>
      </c>
      <c r="B6631">
        <v>14.53</v>
      </c>
      <c r="C6631">
        <v>15.61</v>
      </c>
      <c r="D6631">
        <v>13.3</v>
      </c>
      <c r="E6631">
        <v>15.22</v>
      </c>
    </row>
    <row r="6632" spans="1:5" x14ac:dyDescent="0.25">
      <c r="A6632" s="7">
        <v>42489</v>
      </c>
      <c r="B6632">
        <v>15.21</v>
      </c>
      <c r="C6632">
        <v>17.09</v>
      </c>
      <c r="D6632">
        <v>14.91</v>
      </c>
      <c r="E6632">
        <v>15.7</v>
      </c>
    </row>
    <row r="6633" spans="1:5" x14ac:dyDescent="0.25">
      <c r="A6633" s="7">
        <v>42492</v>
      </c>
      <c r="B6633">
        <v>16.329999999999998</v>
      </c>
      <c r="C6633">
        <v>16.5</v>
      </c>
      <c r="D6633">
        <v>14.48</v>
      </c>
      <c r="E6633">
        <v>14.68</v>
      </c>
    </row>
    <row r="6634" spans="1:5" x14ac:dyDescent="0.25">
      <c r="A6634" s="7">
        <v>42493</v>
      </c>
      <c r="B6634">
        <v>14.92</v>
      </c>
      <c r="C6634">
        <v>16.420000000000002</v>
      </c>
      <c r="D6634">
        <v>14.91</v>
      </c>
      <c r="E6634">
        <v>15.6</v>
      </c>
    </row>
    <row r="6635" spans="1:5" x14ac:dyDescent="0.25">
      <c r="A6635" s="7">
        <v>42494</v>
      </c>
      <c r="B6635">
        <v>15.47</v>
      </c>
      <c r="C6635">
        <v>16.850000000000001</v>
      </c>
      <c r="D6635">
        <v>15.39</v>
      </c>
      <c r="E6635">
        <v>16.05</v>
      </c>
    </row>
    <row r="6636" spans="1:5" x14ac:dyDescent="0.25">
      <c r="A6636" s="7">
        <v>42495</v>
      </c>
      <c r="B6636">
        <v>15.54</v>
      </c>
      <c r="C6636">
        <v>16.45</v>
      </c>
      <c r="D6636">
        <v>15.22</v>
      </c>
      <c r="E6636">
        <v>15.91</v>
      </c>
    </row>
    <row r="6637" spans="1:5" x14ac:dyDescent="0.25">
      <c r="A6637" s="7">
        <v>42496</v>
      </c>
      <c r="B6637">
        <v>16.2</v>
      </c>
      <c r="C6637">
        <v>16.579999999999998</v>
      </c>
      <c r="D6637">
        <v>14.71</v>
      </c>
      <c r="E6637">
        <v>14.72</v>
      </c>
    </row>
    <row r="6638" spans="1:5" x14ac:dyDescent="0.25">
      <c r="A6638" s="7">
        <v>42499</v>
      </c>
      <c r="B6638">
        <v>15.2</v>
      </c>
      <c r="C6638">
        <v>15.39</v>
      </c>
      <c r="D6638">
        <v>14.17</v>
      </c>
      <c r="E6638">
        <v>14.57</v>
      </c>
    </row>
    <row r="6639" spans="1:5" x14ac:dyDescent="0.25">
      <c r="A6639" s="7">
        <v>42500</v>
      </c>
      <c r="B6639">
        <v>13.98</v>
      </c>
      <c r="C6639">
        <v>14.35</v>
      </c>
      <c r="D6639">
        <v>13.55</v>
      </c>
      <c r="E6639">
        <v>13.63</v>
      </c>
    </row>
    <row r="6640" spans="1:5" x14ac:dyDescent="0.25">
      <c r="A6640" s="7">
        <v>42501</v>
      </c>
      <c r="B6640">
        <v>13.92</v>
      </c>
      <c r="C6640">
        <v>14.69</v>
      </c>
      <c r="D6640">
        <v>13.29</v>
      </c>
      <c r="E6640">
        <v>14.69</v>
      </c>
    </row>
    <row r="6641" spans="1:5" x14ac:dyDescent="0.25">
      <c r="A6641" s="7">
        <v>42502</v>
      </c>
      <c r="B6641">
        <v>14.55</v>
      </c>
      <c r="C6641">
        <v>15.42</v>
      </c>
      <c r="D6641">
        <v>13.95</v>
      </c>
      <c r="E6641">
        <v>14.41</v>
      </c>
    </row>
    <row r="6642" spans="1:5" x14ac:dyDescent="0.25">
      <c r="A6642" s="7">
        <v>42503</v>
      </c>
      <c r="B6642">
        <v>15.15</v>
      </c>
      <c r="C6642">
        <v>15.47</v>
      </c>
      <c r="D6642">
        <v>13.97</v>
      </c>
      <c r="E6642">
        <v>15.04</v>
      </c>
    </row>
    <row r="6643" spans="1:5" x14ac:dyDescent="0.25">
      <c r="A6643" s="7">
        <v>42506</v>
      </c>
      <c r="B6643">
        <v>15.72</v>
      </c>
      <c r="C6643">
        <v>15.98</v>
      </c>
      <c r="D6643">
        <v>14.28</v>
      </c>
      <c r="E6643">
        <v>14.68</v>
      </c>
    </row>
    <row r="6644" spans="1:5" x14ac:dyDescent="0.25">
      <c r="A6644" s="7">
        <v>42507</v>
      </c>
      <c r="B6644">
        <v>14.57</v>
      </c>
      <c r="C6644">
        <v>16.12</v>
      </c>
      <c r="D6644">
        <v>14.48</v>
      </c>
      <c r="E6644">
        <v>15.57</v>
      </c>
    </row>
    <row r="6645" spans="1:5" x14ac:dyDescent="0.25">
      <c r="A6645" s="7">
        <v>42508</v>
      </c>
      <c r="B6645">
        <v>15.72</v>
      </c>
      <c r="C6645">
        <v>16.47</v>
      </c>
      <c r="D6645">
        <v>14.86</v>
      </c>
      <c r="E6645">
        <v>15.95</v>
      </c>
    </row>
    <row r="6646" spans="1:5" x14ac:dyDescent="0.25">
      <c r="A6646" s="7">
        <v>42509</v>
      </c>
      <c r="B6646">
        <v>16.37</v>
      </c>
      <c r="C6646">
        <v>17.649999999999999</v>
      </c>
      <c r="D6646">
        <v>16.28</v>
      </c>
      <c r="E6646">
        <v>16.329999999999998</v>
      </c>
    </row>
    <row r="6647" spans="1:5" x14ac:dyDescent="0.25">
      <c r="A6647" s="7">
        <v>42510</v>
      </c>
      <c r="B6647">
        <v>16.13</v>
      </c>
      <c r="C6647">
        <v>16.3</v>
      </c>
      <c r="D6647">
        <v>15.11</v>
      </c>
      <c r="E6647">
        <v>15.2</v>
      </c>
    </row>
    <row r="6648" spans="1:5" x14ac:dyDescent="0.25">
      <c r="A6648" s="7">
        <v>42513</v>
      </c>
      <c r="B6648">
        <v>16.329999999999998</v>
      </c>
      <c r="C6648">
        <v>16.47</v>
      </c>
      <c r="D6648">
        <v>15.4</v>
      </c>
      <c r="E6648">
        <v>15.82</v>
      </c>
    </row>
    <row r="6649" spans="1:5" x14ac:dyDescent="0.25">
      <c r="A6649" s="7">
        <v>42514</v>
      </c>
      <c r="B6649">
        <v>16.03</v>
      </c>
      <c r="C6649">
        <v>16.059999999999999</v>
      </c>
      <c r="D6649">
        <v>14.36</v>
      </c>
      <c r="E6649">
        <v>14.42</v>
      </c>
    </row>
    <row r="6650" spans="1:5" x14ac:dyDescent="0.25">
      <c r="A6650" s="7">
        <v>42515</v>
      </c>
      <c r="B6650">
        <v>14.19</v>
      </c>
      <c r="C6650">
        <v>14.33</v>
      </c>
      <c r="D6650">
        <v>13.64</v>
      </c>
      <c r="E6650">
        <v>13.9</v>
      </c>
    </row>
    <row r="6651" spans="1:5" x14ac:dyDescent="0.25">
      <c r="A6651" s="7">
        <v>42516</v>
      </c>
      <c r="B6651">
        <v>13.8</v>
      </c>
      <c r="C6651">
        <v>14.11</v>
      </c>
      <c r="D6651">
        <v>13.43</v>
      </c>
      <c r="E6651">
        <v>13.43</v>
      </c>
    </row>
    <row r="6652" spans="1:5" x14ac:dyDescent="0.25">
      <c r="A6652" s="7">
        <v>42517</v>
      </c>
      <c r="B6652">
        <v>13.49</v>
      </c>
      <c r="C6652">
        <v>13.76</v>
      </c>
      <c r="D6652">
        <v>13.04</v>
      </c>
      <c r="E6652">
        <v>13.12</v>
      </c>
    </row>
    <row r="6653" spans="1:5" x14ac:dyDescent="0.25">
      <c r="A6653" s="7">
        <v>42521</v>
      </c>
      <c r="B6653">
        <v>13.94</v>
      </c>
      <c r="C6653">
        <v>15</v>
      </c>
      <c r="D6653">
        <v>13.45</v>
      </c>
      <c r="E6653">
        <v>14.19</v>
      </c>
    </row>
    <row r="6654" spans="1:5" x14ac:dyDescent="0.25">
      <c r="A6654" s="7">
        <v>42522</v>
      </c>
      <c r="B6654">
        <v>14.45</v>
      </c>
      <c r="C6654">
        <v>15.25</v>
      </c>
      <c r="D6654">
        <v>14.18</v>
      </c>
      <c r="E6654">
        <v>14.2</v>
      </c>
    </row>
    <row r="6655" spans="1:5" x14ac:dyDescent="0.25">
      <c r="A6655" s="7">
        <v>42523</v>
      </c>
      <c r="B6655">
        <v>14.42</v>
      </c>
      <c r="C6655">
        <v>14.92</v>
      </c>
      <c r="D6655">
        <v>13.62</v>
      </c>
      <c r="E6655">
        <v>13.63</v>
      </c>
    </row>
    <row r="6656" spans="1:5" x14ac:dyDescent="0.25">
      <c r="A6656" s="7">
        <v>42524</v>
      </c>
      <c r="B6656">
        <v>13.78</v>
      </c>
      <c r="C6656">
        <v>14.66</v>
      </c>
      <c r="D6656">
        <v>12.9</v>
      </c>
      <c r="E6656">
        <v>13.47</v>
      </c>
    </row>
    <row r="6657" spans="1:5" x14ac:dyDescent="0.25">
      <c r="A6657" s="7">
        <v>42527</v>
      </c>
      <c r="B6657">
        <v>13.84</v>
      </c>
      <c r="C6657">
        <v>14.27</v>
      </c>
      <c r="D6657">
        <v>13.42</v>
      </c>
      <c r="E6657">
        <v>13.65</v>
      </c>
    </row>
    <row r="6658" spans="1:5" x14ac:dyDescent="0.25">
      <c r="A6658" s="7">
        <v>42528</v>
      </c>
      <c r="B6658">
        <v>12.77</v>
      </c>
      <c r="C6658">
        <v>14.05</v>
      </c>
      <c r="D6658">
        <v>12.72</v>
      </c>
      <c r="E6658">
        <v>14.05</v>
      </c>
    </row>
    <row r="6659" spans="1:5" x14ac:dyDescent="0.25">
      <c r="A6659" s="7">
        <v>42529</v>
      </c>
      <c r="B6659">
        <v>13.84</v>
      </c>
      <c r="C6659">
        <v>14.27</v>
      </c>
      <c r="D6659">
        <v>13.7</v>
      </c>
      <c r="E6659">
        <v>14.08</v>
      </c>
    </row>
    <row r="6660" spans="1:5" x14ac:dyDescent="0.25">
      <c r="A6660" s="7">
        <v>42530</v>
      </c>
      <c r="B6660">
        <v>14.01</v>
      </c>
      <c r="C6660">
        <v>14.85</v>
      </c>
      <c r="D6660">
        <v>13.99</v>
      </c>
      <c r="E6660">
        <v>14.64</v>
      </c>
    </row>
    <row r="6661" spans="1:5" x14ac:dyDescent="0.25">
      <c r="A6661" s="7">
        <v>42531</v>
      </c>
      <c r="B6661">
        <v>14.89</v>
      </c>
      <c r="C6661">
        <v>17.329999999999998</v>
      </c>
      <c r="D6661">
        <v>14.85</v>
      </c>
      <c r="E6661">
        <v>17.03</v>
      </c>
    </row>
    <row r="6662" spans="1:5" x14ac:dyDescent="0.25">
      <c r="A6662" s="7">
        <v>42534</v>
      </c>
      <c r="B6662">
        <v>18.239999999999998</v>
      </c>
      <c r="C6662">
        <v>21.01</v>
      </c>
      <c r="D6662">
        <v>17.89</v>
      </c>
      <c r="E6662">
        <v>20.97</v>
      </c>
    </row>
    <row r="6663" spans="1:5" x14ac:dyDescent="0.25">
      <c r="A6663" s="7">
        <v>42535</v>
      </c>
      <c r="B6663">
        <v>21.28</v>
      </c>
      <c r="C6663">
        <v>22.16</v>
      </c>
      <c r="D6663">
        <v>20.27</v>
      </c>
      <c r="E6663">
        <v>20.5</v>
      </c>
    </row>
    <row r="6664" spans="1:5" x14ac:dyDescent="0.25">
      <c r="A6664" s="7">
        <v>42536</v>
      </c>
      <c r="B6664">
        <v>20.25</v>
      </c>
      <c r="C6664">
        <v>20.45</v>
      </c>
      <c r="D6664">
        <v>18.63</v>
      </c>
      <c r="E6664">
        <v>20.14</v>
      </c>
    </row>
    <row r="6665" spans="1:5" x14ac:dyDescent="0.25">
      <c r="A6665" s="7">
        <v>42537</v>
      </c>
      <c r="B6665">
        <v>20.8</v>
      </c>
      <c r="C6665">
        <v>22.89</v>
      </c>
      <c r="D6665">
        <v>19.239999999999998</v>
      </c>
      <c r="E6665">
        <v>19.37</v>
      </c>
    </row>
    <row r="6666" spans="1:5" x14ac:dyDescent="0.25">
      <c r="A6666" s="7">
        <v>42538</v>
      </c>
      <c r="B6666">
        <v>19.420000000000002</v>
      </c>
      <c r="C6666">
        <v>20.03</v>
      </c>
      <c r="D6666">
        <v>18.71</v>
      </c>
      <c r="E6666">
        <v>19.41</v>
      </c>
    </row>
    <row r="6667" spans="1:5" x14ac:dyDescent="0.25">
      <c r="A6667" s="7">
        <v>42541</v>
      </c>
      <c r="B6667">
        <v>17.420000000000002</v>
      </c>
      <c r="C6667">
        <v>18.55</v>
      </c>
      <c r="D6667">
        <v>16.59</v>
      </c>
      <c r="E6667">
        <v>18.37</v>
      </c>
    </row>
    <row r="6668" spans="1:5" x14ac:dyDescent="0.25">
      <c r="A6668" s="7">
        <v>42542</v>
      </c>
      <c r="B6668">
        <v>17.670000000000002</v>
      </c>
      <c r="C6668">
        <v>18.96</v>
      </c>
      <c r="D6668">
        <v>16.91</v>
      </c>
      <c r="E6668">
        <v>18.48</v>
      </c>
    </row>
    <row r="6669" spans="1:5" x14ac:dyDescent="0.25">
      <c r="A6669" s="7">
        <v>42543</v>
      </c>
      <c r="B6669">
        <v>18.260000000000002</v>
      </c>
      <c r="C6669">
        <v>21.22</v>
      </c>
      <c r="D6669">
        <v>17.829999999999998</v>
      </c>
      <c r="E6669">
        <v>21.17</v>
      </c>
    </row>
    <row r="6670" spans="1:5" x14ac:dyDescent="0.25">
      <c r="A6670" s="7">
        <v>42544</v>
      </c>
      <c r="B6670">
        <v>19.54</v>
      </c>
      <c r="C6670">
        <v>19.79</v>
      </c>
      <c r="D6670">
        <v>17.25</v>
      </c>
      <c r="E6670">
        <v>17.25</v>
      </c>
    </row>
    <row r="6671" spans="1:5" x14ac:dyDescent="0.25">
      <c r="A6671" s="7">
        <v>42545</v>
      </c>
      <c r="B6671">
        <v>26.06</v>
      </c>
      <c r="C6671">
        <v>26.24</v>
      </c>
      <c r="D6671">
        <v>19.48</v>
      </c>
      <c r="E6671">
        <v>25.76</v>
      </c>
    </row>
    <row r="6672" spans="1:5" x14ac:dyDescent="0.25">
      <c r="A6672" s="7">
        <v>42548</v>
      </c>
      <c r="B6672">
        <v>24.38</v>
      </c>
      <c r="C6672">
        <v>26.72</v>
      </c>
      <c r="D6672">
        <v>22.93</v>
      </c>
      <c r="E6672">
        <v>23.85</v>
      </c>
    </row>
    <row r="6673" spans="1:5" x14ac:dyDescent="0.25">
      <c r="A6673" s="7">
        <v>42549</v>
      </c>
      <c r="B6673">
        <v>21.76</v>
      </c>
      <c r="C6673">
        <v>22.07</v>
      </c>
      <c r="D6673">
        <v>18.75</v>
      </c>
      <c r="E6673">
        <v>18.75</v>
      </c>
    </row>
    <row r="6674" spans="1:5" x14ac:dyDescent="0.25">
      <c r="A6674" s="7">
        <v>42550</v>
      </c>
      <c r="B6674">
        <v>18.12</v>
      </c>
      <c r="C6674">
        <v>18.27</v>
      </c>
      <c r="D6674">
        <v>16.48</v>
      </c>
      <c r="E6674">
        <v>16.64</v>
      </c>
    </row>
    <row r="6675" spans="1:5" x14ac:dyDescent="0.25">
      <c r="A6675" s="7">
        <v>42551</v>
      </c>
      <c r="B6675">
        <v>16.91</v>
      </c>
      <c r="C6675">
        <v>16.989999999999998</v>
      </c>
      <c r="D6675">
        <v>15.29</v>
      </c>
      <c r="E6675">
        <v>15.63</v>
      </c>
    </row>
    <row r="6676" spans="1:5" x14ac:dyDescent="0.25">
      <c r="A6676" s="7">
        <v>42552</v>
      </c>
      <c r="B6676">
        <v>15.59</v>
      </c>
      <c r="C6676">
        <v>15.86</v>
      </c>
      <c r="D6676">
        <v>14.61</v>
      </c>
      <c r="E6676">
        <v>14.77</v>
      </c>
    </row>
    <row r="6677" spans="1:5" x14ac:dyDescent="0.25">
      <c r="A6677" s="7">
        <v>42556</v>
      </c>
      <c r="B6677">
        <v>16.05</v>
      </c>
      <c r="C6677">
        <v>16.62</v>
      </c>
      <c r="D6677">
        <v>15.49</v>
      </c>
      <c r="E6677">
        <v>15.58</v>
      </c>
    </row>
    <row r="6678" spans="1:5" x14ac:dyDescent="0.25">
      <c r="A6678" s="7">
        <v>42557</v>
      </c>
      <c r="B6678">
        <v>15.87</v>
      </c>
      <c r="C6678">
        <v>17.04</v>
      </c>
      <c r="D6678">
        <v>14.96</v>
      </c>
      <c r="E6678">
        <v>14.96</v>
      </c>
    </row>
    <row r="6679" spans="1:5" x14ac:dyDescent="0.25">
      <c r="A6679" s="7">
        <v>42558</v>
      </c>
      <c r="B6679">
        <v>14.8</v>
      </c>
      <c r="C6679">
        <v>15.98</v>
      </c>
      <c r="D6679">
        <v>14.33</v>
      </c>
      <c r="E6679">
        <v>14.76</v>
      </c>
    </row>
    <row r="6680" spans="1:5" x14ac:dyDescent="0.25">
      <c r="A6680" s="7">
        <v>42559</v>
      </c>
      <c r="B6680">
        <v>14.64</v>
      </c>
      <c r="C6680">
        <v>14.75</v>
      </c>
      <c r="D6680">
        <v>13.19</v>
      </c>
      <c r="E6680">
        <v>13.2</v>
      </c>
    </row>
    <row r="6681" spans="1:5" x14ac:dyDescent="0.25">
      <c r="A6681" s="7">
        <v>42562</v>
      </c>
      <c r="B6681">
        <v>13.25</v>
      </c>
      <c r="C6681">
        <v>13.67</v>
      </c>
      <c r="D6681">
        <v>13</v>
      </c>
      <c r="E6681">
        <v>13.54</v>
      </c>
    </row>
    <row r="6682" spans="1:5" x14ac:dyDescent="0.25">
      <c r="A6682" s="7">
        <v>42563</v>
      </c>
      <c r="B6682">
        <v>12.93</v>
      </c>
      <c r="C6682">
        <v>13.93</v>
      </c>
      <c r="D6682">
        <v>12.75</v>
      </c>
      <c r="E6682">
        <v>13.55</v>
      </c>
    </row>
    <row r="6683" spans="1:5" x14ac:dyDescent="0.25">
      <c r="A6683" s="7">
        <v>42564</v>
      </c>
      <c r="B6683">
        <v>13.32</v>
      </c>
      <c r="C6683">
        <v>13.79</v>
      </c>
      <c r="D6683">
        <v>12.92</v>
      </c>
      <c r="E6683">
        <v>13.04</v>
      </c>
    </row>
    <row r="6684" spans="1:5" x14ac:dyDescent="0.25">
      <c r="A6684" s="7">
        <v>42565</v>
      </c>
      <c r="B6684">
        <v>12.5</v>
      </c>
      <c r="C6684">
        <v>13.37</v>
      </c>
      <c r="D6684">
        <v>12.14</v>
      </c>
      <c r="E6684">
        <v>12.82</v>
      </c>
    </row>
    <row r="6685" spans="1:5" x14ac:dyDescent="0.25">
      <c r="A6685" s="7">
        <v>42566</v>
      </c>
      <c r="B6685">
        <v>13.12</v>
      </c>
      <c r="C6685">
        <v>13.22</v>
      </c>
      <c r="D6685">
        <v>12.27</v>
      </c>
      <c r="E6685">
        <v>12.67</v>
      </c>
    </row>
    <row r="6686" spans="1:5" x14ac:dyDescent="0.25">
      <c r="A6686" s="7">
        <v>42569</v>
      </c>
      <c r="B6686">
        <v>12.75</v>
      </c>
      <c r="C6686">
        <v>13.12</v>
      </c>
      <c r="D6686">
        <v>12.33</v>
      </c>
      <c r="E6686">
        <v>12.44</v>
      </c>
    </row>
    <row r="6687" spans="1:5" x14ac:dyDescent="0.25">
      <c r="A6687" s="7">
        <v>42570</v>
      </c>
      <c r="B6687">
        <v>12.53</v>
      </c>
      <c r="C6687">
        <v>12.83</v>
      </c>
      <c r="D6687">
        <v>11.94</v>
      </c>
      <c r="E6687">
        <v>11.97</v>
      </c>
    </row>
    <row r="6688" spans="1:5" x14ac:dyDescent="0.25">
      <c r="A6688" s="7">
        <v>42571</v>
      </c>
      <c r="B6688">
        <v>11.94</v>
      </c>
      <c r="C6688">
        <v>11.97</v>
      </c>
      <c r="D6688">
        <v>11.4</v>
      </c>
      <c r="E6688">
        <v>11.77</v>
      </c>
    </row>
    <row r="6689" spans="1:5" x14ac:dyDescent="0.25">
      <c r="A6689" s="7">
        <v>42572</v>
      </c>
      <c r="B6689">
        <v>11.8</v>
      </c>
      <c r="C6689">
        <v>13.06</v>
      </c>
      <c r="D6689">
        <v>11.69</v>
      </c>
      <c r="E6689">
        <v>12.74</v>
      </c>
    </row>
    <row r="6690" spans="1:5" x14ac:dyDescent="0.25">
      <c r="A6690" s="7">
        <v>42573</v>
      </c>
      <c r="B6690">
        <v>12.8</v>
      </c>
      <c r="C6690">
        <v>12.88</v>
      </c>
      <c r="D6690">
        <v>11.97</v>
      </c>
      <c r="E6690">
        <v>12.02</v>
      </c>
    </row>
    <row r="6691" spans="1:5" x14ac:dyDescent="0.25">
      <c r="A6691" s="7">
        <v>42576</v>
      </c>
      <c r="B6691">
        <v>12.64</v>
      </c>
      <c r="C6691">
        <v>13.72</v>
      </c>
      <c r="D6691">
        <v>12.39</v>
      </c>
      <c r="E6691">
        <v>12.87</v>
      </c>
    </row>
    <row r="6692" spans="1:5" x14ac:dyDescent="0.25">
      <c r="A6692" s="7">
        <v>42577</v>
      </c>
      <c r="B6692">
        <v>12.88</v>
      </c>
      <c r="C6692">
        <v>13.5</v>
      </c>
      <c r="D6692">
        <v>12.8</v>
      </c>
      <c r="E6692">
        <v>13.05</v>
      </c>
    </row>
    <row r="6693" spans="1:5" x14ac:dyDescent="0.25">
      <c r="A6693" s="7">
        <v>42578</v>
      </c>
      <c r="B6693">
        <v>12.61</v>
      </c>
      <c r="C6693">
        <v>13.74</v>
      </c>
      <c r="D6693">
        <v>12.5</v>
      </c>
      <c r="E6693">
        <v>12.83</v>
      </c>
    </row>
    <row r="6694" spans="1:5" x14ac:dyDescent="0.25">
      <c r="A6694" s="7">
        <v>42579</v>
      </c>
      <c r="B6694">
        <v>12.51</v>
      </c>
      <c r="C6694">
        <v>13.52</v>
      </c>
      <c r="D6694">
        <v>12.36</v>
      </c>
      <c r="E6694">
        <v>12.72</v>
      </c>
    </row>
    <row r="6695" spans="1:5" x14ac:dyDescent="0.25">
      <c r="A6695" s="7">
        <v>42580</v>
      </c>
      <c r="B6695">
        <v>12.85</v>
      </c>
      <c r="C6695">
        <v>12.9</v>
      </c>
      <c r="D6695">
        <v>11.77</v>
      </c>
      <c r="E6695">
        <v>11.87</v>
      </c>
    </row>
    <row r="6696" spans="1:5" x14ac:dyDescent="0.25">
      <c r="A6696" s="7">
        <v>42583</v>
      </c>
      <c r="B6696">
        <v>11.89</v>
      </c>
      <c r="C6696">
        <v>12.98</v>
      </c>
      <c r="D6696">
        <v>11.86</v>
      </c>
      <c r="E6696">
        <v>12.44</v>
      </c>
    </row>
    <row r="6697" spans="1:5" x14ac:dyDescent="0.25">
      <c r="A6697" s="7">
        <v>42584</v>
      </c>
      <c r="B6697">
        <v>12.39</v>
      </c>
      <c r="C6697">
        <v>14.24</v>
      </c>
      <c r="D6697">
        <v>12.35</v>
      </c>
      <c r="E6697">
        <v>13.37</v>
      </c>
    </row>
    <row r="6698" spans="1:5" x14ac:dyDescent="0.25">
      <c r="A6698" s="7">
        <v>42585</v>
      </c>
      <c r="B6698">
        <v>13.53</v>
      </c>
      <c r="C6698">
        <v>13.91</v>
      </c>
      <c r="D6698">
        <v>12.73</v>
      </c>
      <c r="E6698">
        <v>12.86</v>
      </c>
    </row>
    <row r="6699" spans="1:5" x14ac:dyDescent="0.25">
      <c r="A6699" s="7">
        <v>42586</v>
      </c>
      <c r="B6699">
        <v>12.73</v>
      </c>
      <c r="C6699">
        <v>12.98</v>
      </c>
      <c r="D6699">
        <v>11.79</v>
      </c>
      <c r="E6699">
        <v>12.42</v>
      </c>
    </row>
    <row r="6700" spans="1:5" x14ac:dyDescent="0.25">
      <c r="A6700" s="7">
        <v>42587</v>
      </c>
      <c r="B6700">
        <v>12.08</v>
      </c>
      <c r="C6700">
        <v>12.26</v>
      </c>
      <c r="D6700">
        <v>11.18</v>
      </c>
      <c r="E6700">
        <v>11.39</v>
      </c>
    </row>
    <row r="6701" spans="1:5" x14ac:dyDescent="0.25">
      <c r="A6701" s="7">
        <v>42590</v>
      </c>
      <c r="B6701">
        <v>11.66</v>
      </c>
      <c r="C6701">
        <v>11.78</v>
      </c>
      <c r="D6701">
        <v>11.41</v>
      </c>
      <c r="E6701">
        <v>11.5</v>
      </c>
    </row>
    <row r="6702" spans="1:5" x14ac:dyDescent="0.25">
      <c r="A6702" s="7">
        <v>42591</v>
      </c>
      <c r="B6702">
        <v>11.4</v>
      </c>
      <c r="C6702">
        <v>11.92</v>
      </c>
      <c r="D6702">
        <v>11.02</v>
      </c>
      <c r="E6702">
        <v>11.66</v>
      </c>
    </row>
    <row r="6703" spans="1:5" x14ac:dyDescent="0.25">
      <c r="A6703" s="7">
        <v>42592</v>
      </c>
      <c r="B6703">
        <v>11.55</v>
      </c>
      <c r="C6703">
        <v>12.5</v>
      </c>
      <c r="D6703">
        <v>11.37</v>
      </c>
      <c r="E6703">
        <v>12.05</v>
      </c>
    </row>
    <row r="6704" spans="1:5" x14ac:dyDescent="0.25">
      <c r="A6704" s="7">
        <v>42593</v>
      </c>
      <c r="B6704">
        <v>11.93</v>
      </c>
      <c r="C6704">
        <v>12.11</v>
      </c>
      <c r="D6704">
        <v>11.38</v>
      </c>
      <c r="E6704">
        <v>11.68</v>
      </c>
    </row>
    <row r="6705" spans="1:5" x14ac:dyDescent="0.25">
      <c r="A6705" s="7">
        <v>42594</v>
      </c>
      <c r="B6705">
        <v>11.61</v>
      </c>
      <c r="C6705">
        <v>12</v>
      </c>
      <c r="D6705">
        <v>11.28</v>
      </c>
      <c r="E6705">
        <v>11.55</v>
      </c>
    </row>
    <row r="6706" spans="1:5" x14ac:dyDescent="0.25">
      <c r="A6706" s="7">
        <v>42597</v>
      </c>
      <c r="B6706">
        <v>11.81</v>
      </c>
      <c r="C6706">
        <v>12.17</v>
      </c>
      <c r="D6706">
        <v>11.58</v>
      </c>
      <c r="E6706">
        <v>11.81</v>
      </c>
    </row>
    <row r="6707" spans="1:5" x14ac:dyDescent="0.25">
      <c r="A6707" s="7">
        <v>42598</v>
      </c>
      <c r="B6707">
        <v>12.04</v>
      </c>
      <c r="C6707">
        <v>12.78</v>
      </c>
      <c r="D6707">
        <v>11.87</v>
      </c>
      <c r="E6707">
        <v>12.64</v>
      </c>
    </row>
    <row r="6708" spans="1:5" x14ac:dyDescent="0.25">
      <c r="A6708" s="7">
        <v>42599</v>
      </c>
      <c r="B6708">
        <v>12.57</v>
      </c>
      <c r="C6708">
        <v>13.71</v>
      </c>
      <c r="D6708">
        <v>12.14</v>
      </c>
      <c r="E6708">
        <v>12.19</v>
      </c>
    </row>
    <row r="6709" spans="1:5" x14ac:dyDescent="0.25">
      <c r="A6709" s="7">
        <v>42600</v>
      </c>
      <c r="B6709">
        <v>12.2</v>
      </c>
      <c r="C6709">
        <v>12.53</v>
      </c>
      <c r="D6709">
        <v>11.42</v>
      </c>
      <c r="E6709">
        <v>11.43</v>
      </c>
    </row>
    <row r="6710" spans="1:5" x14ac:dyDescent="0.25">
      <c r="A6710" s="7">
        <v>42601</v>
      </c>
      <c r="B6710">
        <v>11.67</v>
      </c>
      <c r="C6710">
        <v>12.28</v>
      </c>
      <c r="D6710">
        <v>11.33</v>
      </c>
      <c r="E6710">
        <v>11.34</v>
      </c>
    </row>
    <row r="6711" spans="1:5" x14ac:dyDescent="0.25">
      <c r="A6711" s="7">
        <v>42604</v>
      </c>
      <c r="B6711">
        <v>12.53</v>
      </c>
      <c r="C6711">
        <v>13.02</v>
      </c>
      <c r="D6711">
        <v>11.94</v>
      </c>
      <c r="E6711">
        <v>12.27</v>
      </c>
    </row>
    <row r="6712" spans="1:5" x14ac:dyDescent="0.25">
      <c r="A6712" s="7">
        <v>42605</v>
      </c>
      <c r="B6712">
        <v>12.15</v>
      </c>
      <c r="C6712">
        <v>12.44</v>
      </c>
      <c r="D6712">
        <v>11.72</v>
      </c>
      <c r="E6712">
        <v>12.38</v>
      </c>
    </row>
    <row r="6713" spans="1:5" x14ac:dyDescent="0.25">
      <c r="A6713" s="7">
        <v>42606</v>
      </c>
      <c r="B6713">
        <v>12.7</v>
      </c>
      <c r="C6713">
        <v>14.01</v>
      </c>
      <c r="D6713">
        <v>12.3</v>
      </c>
      <c r="E6713">
        <v>13.45</v>
      </c>
    </row>
    <row r="6714" spans="1:5" x14ac:dyDescent="0.25">
      <c r="A6714" s="7">
        <v>42607</v>
      </c>
      <c r="B6714">
        <v>13.62</v>
      </c>
      <c r="C6714">
        <v>14.09</v>
      </c>
      <c r="D6714">
        <v>13.29</v>
      </c>
      <c r="E6714">
        <v>13.63</v>
      </c>
    </row>
    <row r="6715" spans="1:5" x14ac:dyDescent="0.25">
      <c r="A6715" s="7">
        <v>42608</v>
      </c>
      <c r="B6715">
        <v>13.54</v>
      </c>
      <c r="C6715">
        <v>14.93</v>
      </c>
      <c r="D6715">
        <v>12.13</v>
      </c>
      <c r="E6715">
        <v>13.65</v>
      </c>
    </row>
    <row r="6716" spans="1:5" x14ac:dyDescent="0.25">
      <c r="A6716" s="7">
        <v>42611</v>
      </c>
      <c r="B6716">
        <v>14.09</v>
      </c>
      <c r="C6716">
        <v>14.43</v>
      </c>
      <c r="D6716">
        <v>12.9</v>
      </c>
      <c r="E6716">
        <v>12.94</v>
      </c>
    </row>
    <row r="6717" spans="1:5" x14ac:dyDescent="0.25">
      <c r="A6717" s="7">
        <v>42612</v>
      </c>
      <c r="B6717">
        <v>12.94</v>
      </c>
      <c r="C6717">
        <v>13.6</v>
      </c>
      <c r="D6717">
        <v>12.7</v>
      </c>
      <c r="E6717">
        <v>13.12</v>
      </c>
    </row>
    <row r="6718" spans="1:5" x14ac:dyDescent="0.25">
      <c r="A6718" s="7">
        <v>42613</v>
      </c>
      <c r="B6718">
        <v>13.14</v>
      </c>
      <c r="C6718">
        <v>14.34</v>
      </c>
      <c r="D6718">
        <v>12.97</v>
      </c>
      <c r="E6718">
        <v>13.42</v>
      </c>
    </row>
    <row r="6719" spans="1:5" x14ac:dyDescent="0.25">
      <c r="A6719" s="7">
        <v>42614</v>
      </c>
      <c r="B6719">
        <v>13.07</v>
      </c>
      <c r="C6719">
        <v>14.61</v>
      </c>
      <c r="D6719">
        <v>12.99</v>
      </c>
      <c r="E6719">
        <v>13.48</v>
      </c>
    </row>
    <row r="6720" spans="1:5" x14ac:dyDescent="0.25">
      <c r="A6720" s="7">
        <v>42615</v>
      </c>
      <c r="B6720">
        <v>13.47</v>
      </c>
      <c r="C6720">
        <v>13.9</v>
      </c>
      <c r="D6720">
        <v>11.9</v>
      </c>
      <c r="E6720">
        <v>11.98</v>
      </c>
    </row>
    <row r="6721" spans="1:5" x14ac:dyDescent="0.25">
      <c r="A6721" s="7">
        <v>42619</v>
      </c>
      <c r="B6721">
        <v>12.42</v>
      </c>
      <c r="C6721">
        <v>12.93</v>
      </c>
      <c r="D6721">
        <v>11.85</v>
      </c>
      <c r="E6721">
        <v>12.02</v>
      </c>
    </row>
    <row r="6722" spans="1:5" x14ac:dyDescent="0.25">
      <c r="A6722" s="7">
        <v>42620</v>
      </c>
      <c r="B6722">
        <v>11.89</v>
      </c>
      <c r="C6722">
        <v>12.45</v>
      </c>
      <c r="D6722">
        <v>11.77</v>
      </c>
      <c r="E6722">
        <v>11.94</v>
      </c>
    </row>
    <row r="6723" spans="1:5" x14ac:dyDescent="0.25">
      <c r="A6723" s="7">
        <v>42621</v>
      </c>
      <c r="B6723">
        <v>11.74</v>
      </c>
      <c r="C6723">
        <v>12.6</v>
      </c>
      <c r="D6723">
        <v>11.65</v>
      </c>
      <c r="E6723">
        <v>12.51</v>
      </c>
    </row>
    <row r="6724" spans="1:5" x14ac:dyDescent="0.25">
      <c r="A6724" s="7">
        <v>42622</v>
      </c>
      <c r="B6724">
        <v>12.52</v>
      </c>
      <c r="C6724">
        <v>17.54</v>
      </c>
      <c r="D6724">
        <v>12.52</v>
      </c>
      <c r="E6724">
        <v>17.5</v>
      </c>
    </row>
    <row r="6725" spans="1:5" x14ac:dyDescent="0.25">
      <c r="A6725" s="7">
        <v>42625</v>
      </c>
      <c r="B6725">
        <v>20.13</v>
      </c>
      <c r="C6725">
        <v>20.51</v>
      </c>
      <c r="D6725">
        <v>14.76</v>
      </c>
      <c r="E6725">
        <v>15.16</v>
      </c>
    </row>
    <row r="6726" spans="1:5" x14ac:dyDescent="0.25">
      <c r="A6726" s="7">
        <v>42626</v>
      </c>
      <c r="B6726">
        <v>15.98</v>
      </c>
      <c r="C6726">
        <v>18.97</v>
      </c>
      <c r="D6726">
        <v>15.83</v>
      </c>
      <c r="E6726">
        <v>17.850000000000001</v>
      </c>
    </row>
    <row r="6727" spans="1:5" x14ac:dyDescent="0.25">
      <c r="A6727" s="7">
        <v>42627</v>
      </c>
      <c r="B6727">
        <v>17.63</v>
      </c>
      <c r="C6727">
        <v>18.14</v>
      </c>
      <c r="D6727">
        <v>16.34</v>
      </c>
      <c r="E6727">
        <v>18.14</v>
      </c>
    </row>
    <row r="6728" spans="1:5" x14ac:dyDescent="0.25">
      <c r="A6728" s="7">
        <v>42628</v>
      </c>
      <c r="B6728">
        <v>17.97</v>
      </c>
      <c r="C6728">
        <v>18.07</v>
      </c>
      <c r="D6728">
        <v>15.74</v>
      </c>
      <c r="E6728">
        <v>16.3</v>
      </c>
    </row>
    <row r="6729" spans="1:5" x14ac:dyDescent="0.25">
      <c r="A6729" s="7">
        <v>42629</v>
      </c>
      <c r="B6729">
        <v>16.41</v>
      </c>
      <c r="C6729">
        <v>17.100000000000001</v>
      </c>
      <c r="D6729">
        <v>15.28</v>
      </c>
      <c r="E6729">
        <v>15.37</v>
      </c>
    </row>
    <row r="6730" spans="1:5" x14ac:dyDescent="0.25">
      <c r="A6730" s="7">
        <v>42632</v>
      </c>
      <c r="B6730">
        <v>15.14</v>
      </c>
      <c r="C6730">
        <v>15.96</v>
      </c>
      <c r="D6730">
        <v>14.6</v>
      </c>
      <c r="E6730">
        <v>15.53</v>
      </c>
    </row>
    <row r="6731" spans="1:5" x14ac:dyDescent="0.25">
      <c r="A6731" s="7">
        <v>42633</v>
      </c>
      <c r="B6731">
        <v>14.98</v>
      </c>
      <c r="C6731">
        <v>16.09</v>
      </c>
      <c r="D6731">
        <v>14.69</v>
      </c>
      <c r="E6731">
        <v>15.92</v>
      </c>
    </row>
    <row r="6732" spans="1:5" x14ac:dyDescent="0.25">
      <c r="A6732" s="7">
        <v>42634</v>
      </c>
      <c r="B6732">
        <v>15.07</v>
      </c>
      <c r="C6732">
        <v>15.65</v>
      </c>
      <c r="D6732">
        <v>12.98</v>
      </c>
      <c r="E6732">
        <v>13.3</v>
      </c>
    </row>
    <row r="6733" spans="1:5" x14ac:dyDescent="0.25">
      <c r="A6733" s="7">
        <v>42635</v>
      </c>
      <c r="B6733">
        <v>13.39</v>
      </c>
      <c r="C6733">
        <v>13.39</v>
      </c>
      <c r="D6733">
        <v>11.76</v>
      </c>
      <c r="E6733">
        <v>12.02</v>
      </c>
    </row>
    <row r="6734" spans="1:5" x14ac:dyDescent="0.25">
      <c r="A6734" s="7">
        <v>42636</v>
      </c>
      <c r="B6734">
        <v>12</v>
      </c>
      <c r="C6734">
        <v>12.58</v>
      </c>
      <c r="D6734">
        <v>11.93</v>
      </c>
      <c r="E6734">
        <v>12.29</v>
      </c>
    </row>
    <row r="6735" spans="1:5" x14ac:dyDescent="0.25">
      <c r="A6735" s="7">
        <v>42639</v>
      </c>
      <c r="B6735">
        <v>13.26</v>
      </c>
      <c r="C6735">
        <v>14.63</v>
      </c>
      <c r="D6735">
        <v>13.26</v>
      </c>
      <c r="E6735">
        <v>14.5</v>
      </c>
    </row>
    <row r="6736" spans="1:5" x14ac:dyDescent="0.25">
      <c r="A6736" s="7">
        <v>42640</v>
      </c>
      <c r="B6736">
        <v>13.36</v>
      </c>
      <c r="C6736">
        <v>14.76</v>
      </c>
      <c r="D6736">
        <v>12.97</v>
      </c>
      <c r="E6736">
        <v>13.1</v>
      </c>
    </row>
    <row r="6737" spans="1:5" x14ac:dyDescent="0.25">
      <c r="A6737" s="7">
        <v>42641</v>
      </c>
      <c r="B6737">
        <v>12.9</v>
      </c>
      <c r="C6737">
        <v>13.57</v>
      </c>
      <c r="D6737">
        <v>12.24</v>
      </c>
      <c r="E6737">
        <v>12.39</v>
      </c>
    </row>
    <row r="6738" spans="1:5" x14ac:dyDescent="0.25">
      <c r="A6738" s="7">
        <v>42642</v>
      </c>
      <c r="B6738">
        <v>12.53</v>
      </c>
      <c r="C6738">
        <v>15.69</v>
      </c>
      <c r="D6738">
        <v>12.14</v>
      </c>
      <c r="E6738">
        <v>14.02</v>
      </c>
    </row>
    <row r="6739" spans="1:5" x14ac:dyDescent="0.25">
      <c r="A6739" s="7">
        <v>42643</v>
      </c>
      <c r="B6739">
        <v>14.91</v>
      </c>
      <c r="C6739">
        <v>15.2</v>
      </c>
      <c r="D6739">
        <v>12.53</v>
      </c>
      <c r="E6739">
        <v>13.29</v>
      </c>
    </row>
    <row r="6740" spans="1:5" x14ac:dyDescent="0.25">
      <c r="A6740" s="7">
        <v>42646</v>
      </c>
      <c r="B6740">
        <v>13.75</v>
      </c>
      <c r="C6740">
        <v>14.42</v>
      </c>
      <c r="D6740">
        <v>13.42</v>
      </c>
      <c r="E6740">
        <v>13.57</v>
      </c>
    </row>
    <row r="6741" spans="1:5" x14ac:dyDescent="0.25">
      <c r="A6741" s="7">
        <v>42647</v>
      </c>
      <c r="B6741">
        <v>13.4</v>
      </c>
      <c r="C6741">
        <v>14.57</v>
      </c>
      <c r="D6741">
        <v>12.92</v>
      </c>
      <c r="E6741">
        <v>13.63</v>
      </c>
    </row>
    <row r="6742" spans="1:5" x14ac:dyDescent="0.25">
      <c r="A6742" s="7">
        <v>42648</v>
      </c>
      <c r="B6742">
        <v>13.56</v>
      </c>
      <c r="C6742">
        <v>13.68</v>
      </c>
      <c r="D6742">
        <v>12.7</v>
      </c>
      <c r="E6742">
        <v>12.99</v>
      </c>
    </row>
    <row r="6743" spans="1:5" x14ac:dyDescent="0.25">
      <c r="A6743" s="7">
        <v>42649</v>
      </c>
      <c r="B6743">
        <v>13.11</v>
      </c>
      <c r="C6743">
        <v>13.84</v>
      </c>
      <c r="D6743">
        <v>12.8</v>
      </c>
      <c r="E6743">
        <v>12.84</v>
      </c>
    </row>
    <row r="6744" spans="1:5" x14ac:dyDescent="0.25">
      <c r="A6744" s="7">
        <v>42650</v>
      </c>
      <c r="B6744">
        <v>13.52</v>
      </c>
      <c r="C6744">
        <v>14.15</v>
      </c>
      <c r="D6744">
        <v>12.21</v>
      </c>
      <c r="E6744">
        <v>13.48</v>
      </c>
    </row>
    <row r="6745" spans="1:5" x14ac:dyDescent="0.25">
      <c r="A6745" s="7">
        <v>42653</v>
      </c>
      <c r="B6745">
        <v>14.19</v>
      </c>
      <c r="C6745">
        <v>14.36</v>
      </c>
      <c r="D6745">
        <v>13.29</v>
      </c>
      <c r="E6745">
        <v>13.38</v>
      </c>
    </row>
    <row r="6746" spans="1:5" x14ac:dyDescent="0.25">
      <c r="A6746" s="7">
        <v>42654</v>
      </c>
      <c r="B6746">
        <v>13.71</v>
      </c>
      <c r="C6746">
        <v>16.47</v>
      </c>
      <c r="D6746">
        <v>13.69</v>
      </c>
      <c r="E6746">
        <v>15.36</v>
      </c>
    </row>
    <row r="6747" spans="1:5" x14ac:dyDescent="0.25">
      <c r="A6747" s="7">
        <v>42655</v>
      </c>
      <c r="B6747">
        <v>15.53</v>
      </c>
      <c r="C6747">
        <v>16.34</v>
      </c>
      <c r="D6747">
        <v>15.26</v>
      </c>
      <c r="E6747">
        <v>15.91</v>
      </c>
    </row>
    <row r="6748" spans="1:5" x14ac:dyDescent="0.25">
      <c r="A6748" s="7">
        <v>42656</v>
      </c>
      <c r="B6748">
        <v>16.88</v>
      </c>
      <c r="C6748">
        <v>17.95</v>
      </c>
      <c r="D6748">
        <v>16.14</v>
      </c>
      <c r="E6748">
        <v>16.690000000000001</v>
      </c>
    </row>
    <row r="6749" spans="1:5" x14ac:dyDescent="0.25">
      <c r="A6749" s="7">
        <v>42657</v>
      </c>
      <c r="B6749">
        <v>16.489999999999998</v>
      </c>
      <c r="C6749">
        <v>16.5</v>
      </c>
      <c r="D6749">
        <v>15.25</v>
      </c>
      <c r="E6749">
        <v>16.12</v>
      </c>
    </row>
    <row r="6750" spans="1:5" x14ac:dyDescent="0.25">
      <c r="A6750" s="7">
        <v>42660</v>
      </c>
      <c r="B6750">
        <v>17.010000000000002</v>
      </c>
      <c r="C6750">
        <v>17.11</v>
      </c>
      <c r="D6750">
        <v>16.13</v>
      </c>
      <c r="E6750">
        <v>16.21</v>
      </c>
    </row>
    <row r="6751" spans="1:5" x14ac:dyDescent="0.25">
      <c r="A6751" s="7">
        <v>42661</v>
      </c>
      <c r="B6751">
        <v>15.82</v>
      </c>
      <c r="C6751">
        <v>15.85</v>
      </c>
      <c r="D6751">
        <v>15.03</v>
      </c>
      <c r="E6751">
        <v>15.28</v>
      </c>
    </row>
    <row r="6752" spans="1:5" x14ac:dyDescent="0.25">
      <c r="A6752" s="7">
        <v>42662</v>
      </c>
      <c r="B6752">
        <v>15.45</v>
      </c>
      <c r="C6752">
        <v>15.68</v>
      </c>
      <c r="D6752">
        <v>13.87</v>
      </c>
      <c r="E6752">
        <v>14.41</v>
      </c>
    </row>
    <row r="6753" spans="1:5" x14ac:dyDescent="0.25">
      <c r="A6753" s="7">
        <v>42663</v>
      </c>
      <c r="B6753">
        <v>14.43</v>
      </c>
      <c r="C6753">
        <v>14.72</v>
      </c>
      <c r="D6753">
        <v>13.74</v>
      </c>
      <c r="E6753">
        <v>13.75</v>
      </c>
    </row>
    <row r="6754" spans="1:5" x14ac:dyDescent="0.25">
      <c r="A6754" s="7">
        <v>42664</v>
      </c>
      <c r="B6754">
        <v>14.04</v>
      </c>
      <c r="C6754">
        <v>14.53</v>
      </c>
      <c r="D6754">
        <v>13.27</v>
      </c>
      <c r="E6754">
        <v>13.34</v>
      </c>
    </row>
    <row r="6755" spans="1:5" x14ac:dyDescent="0.25">
      <c r="A6755" s="7">
        <v>42667</v>
      </c>
      <c r="B6755">
        <v>13.19</v>
      </c>
      <c r="C6755">
        <v>13.26</v>
      </c>
      <c r="D6755">
        <v>12.83</v>
      </c>
      <c r="E6755">
        <v>13.02</v>
      </c>
    </row>
    <row r="6756" spans="1:5" x14ac:dyDescent="0.25">
      <c r="A6756" s="7">
        <v>42668</v>
      </c>
      <c r="B6756">
        <v>12.91</v>
      </c>
      <c r="C6756">
        <v>13.86</v>
      </c>
      <c r="D6756">
        <v>12.73</v>
      </c>
      <c r="E6756">
        <v>13.46</v>
      </c>
    </row>
    <row r="6757" spans="1:5" x14ac:dyDescent="0.25">
      <c r="A6757" s="7">
        <v>42669</v>
      </c>
      <c r="B6757">
        <v>13.66</v>
      </c>
      <c r="C6757">
        <v>14.8</v>
      </c>
      <c r="D6757">
        <v>13.66</v>
      </c>
      <c r="E6757">
        <v>14.24</v>
      </c>
    </row>
    <row r="6758" spans="1:5" x14ac:dyDescent="0.25">
      <c r="A6758" s="7">
        <v>42670</v>
      </c>
      <c r="B6758">
        <v>14.37</v>
      </c>
      <c r="C6758">
        <v>15.43</v>
      </c>
      <c r="D6758">
        <v>13.6</v>
      </c>
      <c r="E6758">
        <v>15.36</v>
      </c>
    </row>
    <row r="6759" spans="1:5" x14ac:dyDescent="0.25">
      <c r="A6759" s="7">
        <v>42671</v>
      </c>
      <c r="B6759">
        <v>15.67</v>
      </c>
      <c r="C6759">
        <v>17.350000000000001</v>
      </c>
      <c r="D6759">
        <v>14.65</v>
      </c>
      <c r="E6759">
        <v>16.190000000000001</v>
      </c>
    </row>
    <row r="6760" spans="1:5" x14ac:dyDescent="0.25">
      <c r="A6760" s="7">
        <v>42674</v>
      </c>
      <c r="B6760">
        <v>16.309999999999999</v>
      </c>
      <c r="C6760">
        <v>17.63</v>
      </c>
      <c r="D6760">
        <v>16.25</v>
      </c>
      <c r="E6760">
        <v>17.059999999999999</v>
      </c>
    </row>
    <row r="6761" spans="1:5" x14ac:dyDescent="0.25">
      <c r="A6761" s="7">
        <v>42675</v>
      </c>
      <c r="B6761">
        <v>16.54</v>
      </c>
      <c r="C6761">
        <v>20.43</v>
      </c>
      <c r="D6761">
        <v>16.510000000000002</v>
      </c>
      <c r="E6761">
        <v>18.559999999999999</v>
      </c>
    </row>
    <row r="6762" spans="1:5" x14ac:dyDescent="0.25">
      <c r="A6762" s="7">
        <v>42676</v>
      </c>
      <c r="B6762">
        <v>19.09</v>
      </c>
      <c r="C6762">
        <v>19.82</v>
      </c>
      <c r="D6762">
        <v>18.559999999999999</v>
      </c>
      <c r="E6762">
        <v>19.32</v>
      </c>
    </row>
    <row r="6763" spans="1:5" x14ac:dyDescent="0.25">
      <c r="A6763" s="7">
        <v>42677</v>
      </c>
      <c r="B6763">
        <v>19.850000000000001</v>
      </c>
      <c r="C6763">
        <v>22.57</v>
      </c>
      <c r="D6763">
        <v>18.84</v>
      </c>
      <c r="E6763">
        <v>22.08</v>
      </c>
    </row>
    <row r="6764" spans="1:5" x14ac:dyDescent="0.25">
      <c r="A6764" s="7">
        <v>42678</v>
      </c>
      <c r="B6764">
        <v>21.86</v>
      </c>
      <c r="C6764">
        <v>23.01</v>
      </c>
      <c r="D6764">
        <v>19.2</v>
      </c>
      <c r="E6764">
        <v>22.51</v>
      </c>
    </row>
    <row r="6765" spans="1:5" x14ac:dyDescent="0.25">
      <c r="A6765" s="7">
        <v>42681</v>
      </c>
      <c r="B6765">
        <v>19.78</v>
      </c>
      <c r="C6765">
        <v>19.86</v>
      </c>
      <c r="D6765">
        <v>18.39</v>
      </c>
      <c r="E6765">
        <v>18.71</v>
      </c>
    </row>
    <row r="6766" spans="1:5" x14ac:dyDescent="0.25">
      <c r="A6766" s="7">
        <v>42682</v>
      </c>
      <c r="B6766">
        <v>18.920000000000002</v>
      </c>
      <c r="C6766">
        <v>19.91</v>
      </c>
      <c r="D6766">
        <v>17.7</v>
      </c>
      <c r="E6766">
        <v>18.739999999999998</v>
      </c>
    </row>
    <row r="6767" spans="1:5" x14ac:dyDescent="0.25">
      <c r="A6767" s="7">
        <v>42683</v>
      </c>
      <c r="B6767">
        <v>20.7</v>
      </c>
      <c r="C6767">
        <v>21.48</v>
      </c>
      <c r="D6767">
        <v>14.33</v>
      </c>
      <c r="E6767">
        <v>14.38</v>
      </c>
    </row>
    <row r="6768" spans="1:5" x14ac:dyDescent="0.25">
      <c r="A6768" s="7">
        <v>42684</v>
      </c>
      <c r="B6768">
        <v>14.01</v>
      </c>
      <c r="C6768">
        <v>16.3</v>
      </c>
      <c r="D6768">
        <v>13.26</v>
      </c>
      <c r="E6768">
        <v>14.74</v>
      </c>
    </row>
    <row r="6769" spans="1:5" x14ac:dyDescent="0.25">
      <c r="A6769" s="7">
        <v>42685</v>
      </c>
      <c r="B6769">
        <v>14.83</v>
      </c>
      <c r="C6769">
        <v>16</v>
      </c>
      <c r="D6769">
        <v>14.15</v>
      </c>
      <c r="E6769">
        <v>14.17</v>
      </c>
    </row>
    <row r="6770" spans="1:5" x14ac:dyDescent="0.25">
      <c r="A6770" s="7">
        <v>42688</v>
      </c>
      <c r="B6770">
        <v>14.69</v>
      </c>
      <c r="C6770">
        <v>15.56</v>
      </c>
      <c r="D6770">
        <v>14.39</v>
      </c>
      <c r="E6770">
        <v>14.48</v>
      </c>
    </row>
    <row r="6771" spans="1:5" x14ac:dyDescent="0.25">
      <c r="A6771" s="7">
        <v>42689</v>
      </c>
      <c r="B6771">
        <v>14.16</v>
      </c>
      <c r="C6771">
        <v>14.65</v>
      </c>
      <c r="D6771">
        <v>13.3</v>
      </c>
      <c r="E6771">
        <v>13.37</v>
      </c>
    </row>
    <row r="6772" spans="1:5" x14ac:dyDescent="0.25">
      <c r="A6772" s="7">
        <v>42690</v>
      </c>
      <c r="B6772">
        <v>13.51</v>
      </c>
      <c r="C6772">
        <v>14.49</v>
      </c>
      <c r="D6772">
        <v>13.51</v>
      </c>
      <c r="E6772">
        <v>13.72</v>
      </c>
    </row>
    <row r="6773" spans="1:5" x14ac:dyDescent="0.25">
      <c r="A6773" s="7">
        <v>42691</v>
      </c>
      <c r="B6773">
        <v>13.37</v>
      </c>
      <c r="C6773">
        <v>13.88</v>
      </c>
      <c r="D6773">
        <v>12.97</v>
      </c>
      <c r="E6773">
        <v>13.35</v>
      </c>
    </row>
    <row r="6774" spans="1:5" x14ac:dyDescent="0.25">
      <c r="A6774" s="7">
        <v>42692</v>
      </c>
      <c r="B6774">
        <v>13.56</v>
      </c>
      <c r="C6774">
        <v>13.74</v>
      </c>
      <c r="D6774">
        <v>12.85</v>
      </c>
      <c r="E6774">
        <v>12.85</v>
      </c>
    </row>
    <row r="6775" spans="1:5" x14ac:dyDescent="0.25">
      <c r="A6775" s="7">
        <v>42695</v>
      </c>
      <c r="B6775">
        <v>13.27</v>
      </c>
      <c r="C6775">
        <v>13.44</v>
      </c>
      <c r="D6775">
        <v>12.16</v>
      </c>
      <c r="E6775">
        <v>12.42</v>
      </c>
    </row>
    <row r="6776" spans="1:5" x14ac:dyDescent="0.25">
      <c r="A6776" s="7">
        <v>42696</v>
      </c>
      <c r="B6776">
        <v>12.26</v>
      </c>
      <c r="C6776">
        <v>12.83</v>
      </c>
      <c r="D6776">
        <v>12.2</v>
      </c>
      <c r="E6776">
        <v>12.41</v>
      </c>
    </row>
    <row r="6777" spans="1:5" x14ac:dyDescent="0.25">
      <c r="A6777" s="7">
        <v>42697</v>
      </c>
      <c r="B6777">
        <v>12.34</v>
      </c>
      <c r="C6777">
        <v>13.01</v>
      </c>
      <c r="D6777">
        <v>12.19</v>
      </c>
      <c r="E6777">
        <v>12.43</v>
      </c>
    </row>
    <row r="6778" spans="1:5" x14ac:dyDescent="0.25">
      <c r="A6778" s="7">
        <v>42699</v>
      </c>
      <c r="B6778">
        <v>12.52</v>
      </c>
      <c r="C6778">
        <v>12.74</v>
      </c>
      <c r="D6778">
        <v>12.31</v>
      </c>
      <c r="E6778">
        <v>12.34</v>
      </c>
    </row>
    <row r="6779" spans="1:5" x14ac:dyDescent="0.25">
      <c r="A6779" s="7">
        <v>42702</v>
      </c>
      <c r="B6779">
        <v>13.4</v>
      </c>
      <c r="C6779">
        <v>13.5</v>
      </c>
      <c r="D6779">
        <v>12.74</v>
      </c>
      <c r="E6779">
        <v>13.15</v>
      </c>
    </row>
    <row r="6780" spans="1:5" x14ac:dyDescent="0.25">
      <c r="A6780" s="7">
        <v>42703</v>
      </c>
      <c r="B6780">
        <v>13.07</v>
      </c>
      <c r="C6780">
        <v>13.55</v>
      </c>
      <c r="D6780">
        <v>12.62</v>
      </c>
      <c r="E6780">
        <v>12.9</v>
      </c>
    </row>
    <row r="6781" spans="1:5" x14ac:dyDescent="0.25">
      <c r="A6781" s="7">
        <v>42704</v>
      </c>
      <c r="B6781">
        <v>12.6</v>
      </c>
      <c r="C6781">
        <v>13.42</v>
      </c>
      <c r="D6781">
        <v>12.23</v>
      </c>
      <c r="E6781">
        <v>13.33</v>
      </c>
    </row>
    <row r="6782" spans="1:5" x14ac:dyDescent="0.25">
      <c r="A6782" s="7">
        <v>42705</v>
      </c>
      <c r="B6782">
        <v>13.4</v>
      </c>
      <c r="C6782">
        <v>14.72</v>
      </c>
      <c r="D6782">
        <v>13.05</v>
      </c>
      <c r="E6782">
        <v>14.07</v>
      </c>
    </row>
    <row r="6783" spans="1:5" x14ac:dyDescent="0.25">
      <c r="A6783" s="7">
        <v>42706</v>
      </c>
      <c r="B6783">
        <v>14.16</v>
      </c>
      <c r="C6783">
        <v>14.48</v>
      </c>
      <c r="D6783">
        <v>12.39</v>
      </c>
      <c r="E6783">
        <v>14.12</v>
      </c>
    </row>
    <row r="6784" spans="1:5" x14ac:dyDescent="0.25">
      <c r="A6784" s="7">
        <v>42709</v>
      </c>
      <c r="B6784">
        <v>13.75</v>
      </c>
      <c r="C6784">
        <v>13.77</v>
      </c>
      <c r="D6784">
        <v>12.14</v>
      </c>
      <c r="E6784">
        <v>12.14</v>
      </c>
    </row>
    <row r="6785" spans="1:5" x14ac:dyDescent="0.25">
      <c r="A6785" s="7">
        <v>42710</v>
      </c>
      <c r="B6785">
        <v>12.19</v>
      </c>
      <c r="C6785">
        <v>12.3</v>
      </c>
      <c r="D6785">
        <v>11.54</v>
      </c>
      <c r="E6785">
        <v>11.79</v>
      </c>
    </row>
    <row r="6786" spans="1:5" x14ac:dyDescent="0.25">
      <c r="A6786" s="7">
        <v>42711</v>
      </c>
      <c r="B6786">
        <v>11.59</v>
      </c>
      <c r="C6786">
        <v>12.24</v>
      </c>
      <c r="D6786">
        <v>11.33</v>
      </c>
      <c r="E6786">
        <v>12.22</v>
      </c>
    </row>
    <row r="6787" spans="1:5" x14ac:dyDescent="0.25">
      <c r="A6787" s="7">
        <v>42712</v>
      </c>
      <c r="B6787">
        <v>12.1</v>
      </c>
      <c r="C6787">
        <v>13.4</v>
      </c>
      <c r="D6787">
        <v>11.3</v>
      </c>
      <c r="E6787">
        <v>12.64</v>
      </c>
    </row>
    <row r="6788" spans="1:5" x14ac:dyDescent="0.25">
      <c r="A6788" s="7">
        <v>42713</v>
      </c>
      <c r="B6788">
        <v>12.59</v>
      </c>
      <c r="C6788">
        <v>12.72</v>
      </c>
      <c r="D6788">
        <v>11.67</v>
      </c>
      <c r="E6788">
        <v>11.75</v>
      </c>
    </row>
    <row r="6789" spans="1:5" x14ac:dyDescent="0.25">
      <c r="A6789" s="7">
        <v>42716</v>
      </c>
      <c r="B6789">
        <v>12.23</v>
      </c>
      <c r="C6789">
        <v>12.78</v>
      </c>
      <c r="D6789">
        <v>12.07</v>
      </c>
      <c r="E6789">
        <v>12.64</v>
      </c>
    </row>
    <row r="6790" spans="1:5" x14ac:dyDescent="0.25">
      <c r="A6790" s="7">
        <v>42717</v>
      </c>
      <c r="B6790">
        <v>12.46</v>
      </c>
      <c r="C6790">
        <v>13.42</v>
      </c>
      <c r="D6790">
        <v>12.34</v>
      </c>
      <c r="E6790">
        <v>12.72</v>
      </c>
    </row>
    <row r="6791" spans="1:5" x14ac:dyDescent="0.25">
      <c r="A6791" s="7">
        <v>42718</v>
      </c>
      <c r="B6791">
        <v>12.88</v>
      </c>
      <c r="C6791">
        <v>13.39</v>
      </c>
      <c r="D6791">
        <v>12.48</v>
      </c>
      <c r="E6791">
        <v>13.19</v>
      </c>
    </row>
    <row r="6792" spans="1:5" x14ac:dyDescent="0.25">
      <c r="A6792" s="7">
        <v>42719</v>
      </c>
      <c r="B6792">
        <v>13.07</v>
      </c>
      <c r="C6792">
        <v>13.24</v>
      </c>
      <c r="D6792">
        <v>12.46</v>
      </c>
      <c r="E6792">
        <v>12.79</v>
      </c>
    </row>
    <row r="6793" spans="1:5" x14ac:dyDescent="0.25">
      <c r="A6793" s="7">
        <v>42720</v>
      </c>
      <c r="B6793">
        <v>12.88</v>
      </c>
      <c r="C6793">
        <v>12.95</v>
      </c>
      <c r="D6793">
        <v>12.15</v>
      </c>
      <c r="E6793">
        <v>12.2</v>
      </c>
    </row>
    <row r="6794" spans="1:5" x14ac:dyDescent="0.25">
      <c r="A6794" s="7">
        <v>42723</v>
      </c>
      <c r="B6794">
        <v>12.5</v>
      </c>
      <c r="C6794">
        <v>12.52</v>
      </c>
      <c r="D6794">
        <v>11.67</v>
      </c>
      <c r="E6794">
        <v>11.71</v>
      </c>
    </row>
    <row r="6795" spans="1:5" x14ac:dyDescent="0.25">
      <c r="A6795" s="7">
        <v>42724</v>
      </c>
      <c r="B6795">
        <v>11.65</v>
      </c>
      <c r="C6795">
        <v>11.75</v>
      </c>
      <c r="D6795">
        <v>11.38</v>
      </c>
      <c r="E6795">
        <v>11.45</v>
      </c>
    </row>
    <row r="6796" spans="1:5" x14ac:dyDescent="0.25">
      <c r="A6796" s="7">
        <v>42725</v>
      </c>
      <c r="B6796">
        <v>11.44</v>
      </c>
      <c r="C6796">
        <v>11.49</v>
      </c>
      <c r="D6796">
        <v>10.93</v>
      </c>
      <c r="E6796">
        <v>11.27</v>
      </c>
    </row>
    <row r="6797" spans="1:5" x14ac:dyDescent="0.25">
      <c r="A6797" s="7">
        <v>42726</v>
      </c>
      <c r="B6797">
        <v>11.32</v>
      </c>
      <c r="C6797">
        <v>11.67</v>
      </c>
      <c r="D6797">
        <v>11.14</v>
      </c>
      <c r="E6797">
        <v>11.43</v>
      </c>
    </row>
    <row r="6798" spans="1:5" x14ac:dyDescent="0.25">
      <c r="A6798" s="7">
        <v>42727</v>
      </c>
      <c r="B6798">
        <v>11.38</v>
      </c>
      <c r="C6798">
        <v>11.81</v>
      </c>
      <c r="D6798">
        <v>11.35</v>
      </c>
      <c r="E6798">
        <v>11.44</v>
      </c>
    </row>
    <row r="6799" spans="1:5" x14ac:dyDescent="0.25">
      <c r="A6799" s="7">
        <v>42731</v>
      </c>
      <c r="B6799">
        <v>12.26</v>
      </c>
      <c r="C6799">
        <v>12.33</v>
      </c>
      <c r="D6799">
        <v>11.84</v>
      </c>
      <c r="E6799">
        <v>11.99</v>
      </c>
    </row>
    <row r="6800" spans="1:5" x14ac:dyDescent="0.25">
      <c r="A6800" s="7">
        <v>42732</v>
      </c>
      <c r="B6800">
        <v>11.89</v>
      </c>
      <c r="C6800">
        <v>13.04</v>
      </c>
      <c r="D6800">
        <v>11.85</v>
      </c>
      <c r="E6800">
        <v>12.95</v>
      </c>
    </row>
    <row r="6801" spans="1:5" x14ac:dyDescent="0.25">
      <c r="A6801" s="7">
        <v>42733</v>
      </c>
      <c r="B6801">
        <v>13.15</v>
      </c>
      <c r="C6801">
        <v>13.71</v>
      </c>
      <c r="D6801">
        <v>12.95</v>
      </c>
      <c r="E6801">
        <v>13.37</v>
      </c>
    </row>
    <row r="6802" spans="1:5" x14ac:dyDescent="0.25">
      <c r="A6802" s="7">
        <v>42734</v>
      </c>
      <c r="B6802">
        <v>13.2</v>
      </c>
      <c r="C6802">
        <v>14.68</v>
      </c>
      <c r="D6802">
        <v>13.05</v>
      </c>
      <c r="E6802">
        <v>14.04</v>
      </c>
    </row>
    <row r="6803" spans="1:5" x14ac:dyDescent="0.25">
      <c r="A6803" s="7">
        <v>42738</v>
      </c>
      <c r="B6803">
        <v>14.07</v>
      </c>
      <c r="C6803">
        <v>14.07</v>
      </c>
      <c r="D6803">
        <v>12.85</v>
      </c>
      <c r="E6803">
        <v>12.85</v>
      </c>
    </row>
    <row r="6804" spans="1:5" x14ac:dyDescent="0.25">
      <c r="A6804" s="7">
        <v>42739</v>
      </c>
      <c r="B6804">
        <v>12.78</v>
      </c>
      <c r="C6804">
        <v>12.8</v>
      </c>
      <c r="D6804">
        <v>11.63</v>
      </c>
      <c r="E6804">
        <v>11.85</v>
      </c>
    </row>
    <row r="6805" spans="1:5" x14ac:dyDescent="0.25">
      <c r="A6805" s="7">
        <v>42740</v>
      </c>
      <c r="B6805">
        <v>11.96</v>
      </c>
      <c r="C6805">
        <v>12.09</v>
      </c>
      <c r="D6805">
        <v>11.4</v>
      </c>
      <c r="E6805">
        <v>11.67</v>
      </c>
    </row>
    <row r="6806" spans="1:5" x14ac:dyDescent="0.25">
      <c r="A6806" s="7">
        <v>42741</v>
      </c>
      <c r="B6806">
        <v>11.7</v>
      </c>
      <c r="C6806">
        <v>11.74</v>
      </c>
      <c r="D6806">
        <v>10.98</v>
      </c>
      <c r="E6806">
        <v>11.32</v>
      </c>
    </row>
    <row r="6807" spans="1:5" x14ac:dyDescent="0.25">
      <c r="A6807" s="7">
        <v>42744</v>
      </c>
      <c r="B6807">
        <v>11.71</v>
      </c>
      <c r="C6807">
        <v>12.08</v>
      </c>
      <c r="D6807">
        <v>11.46</v>
      </c>
      <c r="E6807">
        <v>11.56</v>
      </c>
    </row>
    <row r="6808" spans="1:5" x14ac:dyDescent="0.25">
      <c r="A6808" s="7">
        <v>42745</v>
      </c>
      <c r="B6808">
        <v>11.59</v>
      </c>
      <c r="C6808">
        <v>11.79</v>
      </c>
      <c r="D6808">
        <v>11.31</v>
      </c>
      <c r="E6808">
        <v>11.49</v>
      </c>
    </row>
    <row r="6809" spans="1:5" x14ac:dyDescent="0.25">
      <c r="A6809" s="7">
        <v>42746</v>
      </c>
      <c r="B6809">
        <v>11.56</v>
      </c>
      <c r="C6809">
        <v>12.23</v>
      </c>
      <c r="D6809">
        <v>11.21</v>
      </c>
      <c r="E6809">
        <v>11.26</v>
      </c>
    </row>
    <row r="6810" spans="1:5" x14ac:dyDescent="0.25">
      <c r="A6810" s="7">
        <v>42747</v>
      </c>
      <c r="B6810">
        <v>11.48</v>
      </c>
      <c r="C6810">
        <v>12.6</v>
      </c>
      <c r="D6810">
        <v>11.32</v>
      </c>
      <c r="E6810">
        <v>11.54</v>
      </c>
    </row>
    <row r="6811" spans="1:5" x14ac:dyDescent="0.25">
      <c r="A6811" s="7">
        <v>42748</v>
      </c>
      <c r="B6811">
        <v>11.45</v>
      </c>
      <c r="C6811">
        <v>11.62</v>
      </c>
      <c r="D6811">
        <v>10.94</v>
      </c>
      <c r="E6811">
        <v>11.23</v>
      </c>
    </row>
    <row r="6812" spans="1:5" x14ac:dyDescent="0.25">
      <c r="A6812" s="7">
        <v>42752</v>
      </c>
      <c r="B6812">
        <v>12.2</v>
      </c>
      <c r="C6812">
        <v>12.75</v>
      </c>
      <c r="D6812">
        <v>11.79</v>
      </c>
      <c r="E6812">
        <v>11.87</v>
      </c>
    </row>
    <row r="6813" spans="1:5" x14ac:dyDescent="0.25">
      <c r="A6813" s="7">
        <v>42753</v>
      </c>
      <c r="B6813">
        <v>11.79</v>
      </c>
      <c r="C6813">
        <v>12.81</v>
      </c>
      <c r="D6813">
        <v>11.69</v>
      </c>
      <c r="E6813">
        <v>12.48</v>
      </c>
    </row>
    <row r="6814" spans="1:5" x14ac:dyDescent="0.25">
      <c r="A6814" s="7">
        <v>42754</v>
      </c>
      <c r="B6814">
        <v>12.58</v>
      </c>
      <c r="C6814">
        <v>13.28</v>
      </c>
      <c r="D6814">
        <v>12.17</v>
      </c>
      <c r="E6814">
        <v>12.78</v>
      </c>
    </row>
    <row r="6815" spans="1:5" x14ac:dyDescent="0.25">
      <c r="A6815" s="7">
        <v>42755</v>
      </c>
      <c r="B6815">
        <v>12.58</v>
      </c>
      <c r="C6815">
        <v>12.59</v>
      </c>
      <c r="D6815">
        <v>11.53</v>
      </c>
      <c r="E6815">
        <v>11.54</v>
      </c>
    </row>
    <row r="6816" spans="1:5" x14ac:dyDescent="0.25">
      <c r="A6816" s="7">
        <v>42758</v>
      </c>
      <c r="B6816">
        <v>12.3</v>
      </c>
      <c r="C6816">
        <v>12.62</v>
      </c>
      <c r="D6816">
        <v>11.59</v>
      </c>
      <c r="E6816">
        <v>11.77</v>
      </c>
    </row>
    <row r="6817" spans="1:5" x14ac:dyDescent="0.25">
      <c r="A6817" s="7">
        <v>42759</v>
      </c>
      <c r="B6817">
        <v>11.82</v>
      </c>
      <c r="C6817">
        <v>11.89</v>
      </c>
      <c r="D6817">
        <v>11.04</v>
      </c>
      <c r="E6817">
        <v>11.07</v>
      </c>
    </row>
    <row r="6818" spans="1:5" x14ac:dyDescent="0.25">
      <c r="A6818" s="7">
        <v>42760</v>
      </c>
      <c r="B6818">
        <v>10.79</v>
      </c>
      <c r="C6818">
        <v>11.05</v>
      </c>
      <c r="D6818">
        <v>10.51</v>
      </c>
      <c r="E6818">
        <v>10.81</v>
      </c>
    </row>
    <row r="6819" spans="1:5" x14ac:dyDescent="0.25">
      <c r="A6819" s="7">
        <v>42761</v>
      </c>
      <c r="B6819">
        <v>10.61</v>
      </c>
      <c r="C6819">
        <v>11.01</v>
      </c>
      <c r="D6819">
        <v>10.6</v>
      </c>
      <c r="E6819">
        <v>10.63</v>
      </c>
    </row>
    <row r="6820" spans="1:5" x14ac:dyDescent="0.25">
      <c r="A6820" s="7">
        <v>42762</v>
      </c>
      <c r="B6820">
        <v>10.57</v>
      </c>
      <c r="C6820">
        <v>10.82</v>
      </c>
      <c r="D6820">
        <v>10.3</v>
      </c>
      <c r="E6820">
        <v>10.58</v>
      </c>
    </row>
    <row r="6821" spans="1:5" x14ac:dyDescent="0.25">
      <c r="A6821" s="7">
        <v>42765</v>
      </c>
      <c r="B6821">
        <v>11.1</v>
      </c>
      <c r="C6821">
        <v>12.9</v>
      </c>
      <c r="D6821">
        <v>11.1</v>
      </c>
      <c r="E6821">
        <v>11.88</v>
      </c>
    </row>
    <row r="6822" spans="1:5" x14ac:dyDescent="0.25">
      <c r="A6822" s="7">
        <v>42766</v>
      </c>
      <c r="B6822">
        <v>12.29</v>
      </c>
      <c r="C6822">
        <v>12.99</v>
      </c>
      <c r="D6822">
        <v>11.79</v>
      </c>
      <c r="E6822">
        <v>11.99</v>
      </c>
    </row>
    <row r="6823" spans="1:5" x14ac:dyDescent="0.25">
      <c r="A6823" s="7">
        <v>42767</v>
      </c>
      <c r="B6823">
        <v>11.79</v>
      </c>
      <c r="C6823">
        <v>12.05</v>
      </c>
      <c r="D6823">
        <v>9.9700000000000006</v>
      </c>
      <c r="E6823">
        <v>11.81</v>
      </c>
    </row>
    <row r="6824" spans="1:5" x14ac:dyDescent="0.25">
      <c r="A6824" s="7">
        <v>42768</v>
      </c>
      <c r="B6824">
        <v>12.37</v>
      </c>
      <c r="C6824">
        <v>12.47</v>
      </c>
      <c r="D6824">
        <v>11.62</v>
      </c>
      <c r="E6824">
        <v>11.93</v>
      </c>
    </row>
    <row r="6825" spans="1:5" x14ac:dyDescent="0.25">
      <c r="A6825" s="7">
        <v>42769</v>
      </c>
      <c r="B6825">
        <v>11.84</v>
      </c>
      <c r="C6825">
        <v>11.84</v>
      </c>
      <c r="D6825">
        <v>10.72</v>
      </c>
      <c r="E6825">
        <v>10.97</v>
      </c>
    </row>
    <row r="6826" spans="1:5" x14ac:dyDescent="0.25">
      <c r="A6826" s="7">
        <v>42772</v>
      </c>
      <c r="B6826">
        <v>11.37</v>
      </c>
      <c r="C6826">
        <v>11.84</v>
      </c>
      <c r="D6826">
        <v>11.09</v>
      </c>
      <c r="E6826">
        <v>11.37</v>
      </c>
    </row>
    <row r="6827" spans="1:5" x14ac:dyDescent="0.25">
      <c r="A6827" s="7">
        <v>42773</v>
      </c>
      <c r="B6827">
        <v>11.39</v>
      </c>
      <c r="C6827">
        <v>11.67</v>
      </c>
      <c r="D6827">
        <v>11.06</v>
      </c>
      <c r="E6827">
        <v>11.29</v>
      </c>
    </row>
    <row r="6828" spans="1:5" x14ac:dyDescent="0.25">
      <c r="A6828" s="7">
        <v>42774</v>
      </c>
      <c r="B6828">
        <v>11.19</v>
      </c>
      <c r="C6828">
        <v>11.82</v>
      </c>
      <c r="D6828">
        <v>11.15</v>
      </c>
      <c r="E6828">
        <v>11.45</v>
      </c>
    </row>
    <row r="6829" spans="1:5" x14ac:dyDescent="0.25">
      <c r="A6829" s="7">
        <v>42775</v>
      </c>
      <c r="B6829">
        <v>11.44</v>
      </c>
      <c r="C6829">
        <v>11.53</v>
      </c>
      <c r="D6829">
        <v>10.74</v>
      </c>
      <c r="E6829">
        <v>10.88</v>
      </c>
    </row>
    <row r="6830" spans="1:5" x14ac:dyDescent="0.25">
      <c r="A6830" s="7">
        <v>42776</v>
      </c>
      <c r="B6830">
        <v>10.85</v>
      </c>
      <c r="C6830">
        <v>10.95</v>
      </c>
      <c r="D6830">
        <v>10.55</v>
      </c>
      <c r="E6830">
        <v>10.85</v>
      </c>
    </row>
    <row r="6831" spans="1:5" x14ac:dyDescent="0.25">
      <c r="A6831" s="7">
        <v>42779</v>
      </c>
      <c r="B6831">
        <v>11.36</v>
      </c>
      <c r="C6831">
        <v>11.4</v>
      </c>
      <c r="D6831">
        <v>11.07</v>
      </c>
      <c r="E6831">
        <v>11.07</v>
      </c>
    </row>
    <row r="6832" spans="1:5" x14ac:dyDescent="0.25">
      <c r="A6832" s="7">
        <v>42780</v>
      </c>
      <c r="B6832">
        <v>11.17</v>
      </c>
      <c r="C6832">
        <v>11.34</v>
      </c>
      <c r="D6832">
        <v>10.73</v>
      </c>
      <c r="E6832">
        <v>10.74</v>
      </c>
    </row>
    <row r="6833" spans="1:5" x14ac:dyDescent="0.25">
      <c r="A6833" s="7">
        <v>42781</v>
      </c>
      <c r="B6833">
        <v>10.84</v>
      </c>
      <c r="C6833">
        <v>12.01</v>
      </c>
      <c r="D6833">
        <v>10.8</v>
      </c>
      <c r="E6833">
        <v>11.97</v>
      </c>
    </row>
    <row r="6834" spans="1:5" x14ac:dyDescent="0.25">
      <c r="A6834" s="7">
        <v>42782</v>
      </c>
      <c r="B6834">
        <v>12.02</v>
      </c>
      <c r="C6834">
        <v>12.86</v>
      </c>
      <c r="D6834">
        <v>11.69</v>
      </c>
      <c r="E6834">
        <v>11.76</v>
      </c>
    </row>
    <row r="6835" spans="1:5" x14ac:dyDescent="0.25">
      <c r="A6835" s="7">
        <v>42783</v>
      </c>
      <c r="B6835">
        <v>11.84</v>
      </c>
      <c r="C6835">
        <v>12.26</v>
      </c>
      <c r="D6835">
        <v>11.37</v>
      </c>
      <c r="E6835">
        <v>11.49</v>
      </c>
    </row>
    <row r="6836" spans="1:5" x14ac:dyDescent="0.25">
      <c r="A6836" s="7">
        <v>42787</v>
      </c>
      <c r="B6836">
        <v>12.05</v>
      </c>
      <c r="C6836">
        <v>12.09</v>
      </c>
      <c r="D6836">
        <v>11.5</v>
      </c>
      <c r="E6836">
        <v>11.57</v>
      </c>
    </row>
    <row r="6837" spans="1:5" x14ac:dyDescent="0.25">
      <c r="A6837" s="7">
        <v>42788</v>
      </c>
      <c r="B6837">
        <v>11.48</v>
      </c>
      <c r="C6837">
        <v>12.07</v>
      </c>
      <c r="D6837">
        <v>11.44</v>
      </c>
      <c r="E6837">
        <v>11.74</v>
      </c>
    </row>
    <row r="6838" spans="1:5" x14ac:dyDescent="0.25">
      <c r="A6838" s="7">
        <v>42789</v>
      </c>
      <c r="B6838">
        <v>11.66</v>
      </c>
      <c r="C6838">
        <v>12.46</v>
      </c>
      <c r="D6838">
        <v>11.54</v>
      </c>
      <c r="E6838">
        <v>11.71</v>
      </c>
    </row>
    <row r="6839" spans="1:5" x14ac:dyDescent="0.25">
      <c r="A6839" s="7">
        <v>42790</v>
      </c>
      <c r="B6839">
        <v>11.81</v>
      </c>
      <c r="C6839">
        <v>12.59</v>
      </c>
      <c r="D6839">
        <v>11.34</v>
      </c>
      <c r="E6839">
        <v>11.47</v>
      </c>
    </row>
    <row r="6840" spans="1:5" x14ac:dyDescent="0.25">
      <c r="A6840" s="7">
        <v>42793</v>
      </c>
      <c r="B6840">
        <v>11.78</v>
      </c>
      <c r="C6840">
        <v>12.14</v>
      </c>
      <c r="D6840">
        <v>11.53</v>
      </c>
      <c r="E6840">
        <v>12.09</v>
      </c>
    </row>
    <row r="6841" spans="1:5" x14ac:dyDescent="0.25">
      <c r="A6841" s="7">
        <v>42794</v>
      </c>
      <c r="B6841">
        <v>12.19</v>
      </c>
      <c r="C6841">
        <v>12.96</v>
      </c>
      <c r="D6841">
        <v>12.13</v>
      </c>
      <c r="E6841">
        <v>12.92</v>
      </c>
    </row>
    <row r="6842" spans="1:5" x14ac:dyDescent="0.25">
      <c r="A6842" s="7">
        <v>42795</v>
      </c>
      <c r="B6842">
        <v>12.31</v>
      </c>
      <c r="C6842">
        <v>12.58</v>
      </c>
      <c r="D6842">
        <v>11.78</v>
      </c>
      <c r="E6842">
        <v>12.54</v>
      </c>
    </row>
    <row r="6843" spans="1:5" x14ac:dyDescent="0.25">
      <c r="A6843" s="7">
        <v>42796</v>
      </c>
      <c r="B6843">
        <v>12.43</v>
      </c>
      <c r="C6843">
        <v>12.71</v>
      </c>
      <c r="D6843">
        <v>11.32</v>
      </c>
      <c r="E6843">
        <v>11.81</v>
      </c>
    </row>
    <row r="6844" spans="1:5" x14ac:dyDescent="0.25">
      <c r="A6844" s="7">
        <v>42797</v>
      </c>
      <c r="B6844">
        <v>11.96</v>
      </c>
      <c r="C6844">
        <v>11.97</v>
      </c>
      <c r="D6844">
        <v>10.94</v>
      </c>
      <c r="E6844">
        <v>10.96</v>
      </c>
    </row>
    <row r="6845" spans="1:5" x14ac:dyDescent="0.25">
      <c r="A6845" s="7">
        <v>42800</v>
      </c>
      <c r="B6845">
        <v>11.59</v>
      </c>
      <c r="C6845">
        <v>11.72</v>
      </c>
      <c r="D6845">
        <v>11.06</v>
      </c>
      <c r="E6845">
        <v>11.24</v>
      </c>
    </row>
    <row r="6846" spans="1:5" x14ac:dyDescent="0.25">
      <c r="A6846" s="7">
        <v>42801</v>
      </c>
      <c r="B6846">
        <v>11.27</v>
      </c>
      <c r="C6846">
        <v>11.58</v>
      </c>
      <c r="D6846">
        <v>11.04</v>
      </c>
      <c r="E6846">
        <v>11.45</v>
      </c>
    </row>
    <row r="6847" spans="1:5" x14ac:dyDescent="0.25">
      <c r="A6847" s="7">
        <v>42802</v>
      </c>
      <c r="B6847">
        <v>11.49</v>
      </c>
      <c r="C6847">
        <v>11.86</v>
      </c>
      <c r="D6847">
        <v>11.09</v>
      </c>
      <c r="E6847">
        <v>11.86</v>
      </c>
    </row>
    <row r="6848" spans="1:5" x14ac:dyDescent="0.25">
      <c r="A6848" s="7">
        <v>42803</v>
      </c>
      <c r="B6848">
        <v>11.75</v>
      </c>
      <c r="C6848">
        <v>12.43</v>
      </c>
      <c r="D6848">
        <v>11.62</v>
      </c>
      <c r="E6848">
        <v>12.3</v>
      </c>
    </row>
    <row r="6849" spans="1:5" x14ac:dyDescent="0.25">
      <c r="A6849" s="7">
        <v>42804</v>
      </c>
      <c r="B6849">
        <v>11.97</v>
      </c>
      <c r="C6849">
        <v>12.09</v>
      </c>
      <c r="D6849">
        <v>11.46</v>
      </c>
      <c r="E6849">
        <v>11.66</v>
      </c>
    </row>
    <row r="6850" spans="1:5" x14ac:dyDescent="0.25">
      <c r="A6850" s="7">
        <v>42807</v>
      </c>
      <c r="B6850">
        <v>12.16</v>
      </c>
      <c r="C6850">
        <v>12.23</v>
      </c>
      <c r="D6850">
        <v>11.29</v>
      </c>
      <c r="E6850">
        <v>11.35</v>
      </c>
    </row>
    <row r="6851" spans="1:5" x14ac:dyDescent="0.25">
      <c r="A6851" s="7">
        <v>42808</v>
      </c>
      <c r="B6851">
        <v>11.39</v>
      </c>
      <c r="C6851">
        <v>12.54</v>
      </c>
      <c r="D6851">
        <v>11.28</v>
      </c>
      <c r="E6851">
        <v>12.3</v>
      </c>
    </row>
    <row r="6852" spans="1:5" x14ac:dyDescent="0.25">
      <c r="A6852" s="7">
        <v>42809</v>
      </c>
      <c r="B6852">
        <v>12.12</v>
      </c>
      <c r="C6852">
        <v>12.25</v>
      </c>
      <c r="D6852">
        <v>10.6</v>
      </c>
      <c r="E6852">
        <v>11.63</v>
      </c>
    </row>
    <row r="6853" spans="1:5" x14ac:dyDescent="0.25">
      <c r="A6853" s="7">
        <v>42810</v>
      </c>
      <c r="B6853">
        <v>11.29</v>
      </c>
      <c r="C6853">
        <v>11.55</v>
      </c>
      <c r="D6853">
        <v>11.16</v>
      </c>
      <c r="E6853">
        <v>11.21</v>
      </c>
    </row>
    <row r="6854" spans="1:5" x14ac:dyDescent="0.25">
      <c r="A6854" s="7">
        <v>42811</v>
      </c>
      <c r="B6854">
        <v>11.38</v>
      </c>
      <c r="C6854">
        <v>11.38</v>
      </c>
      <c r="D6854">
        <v>10.78</v>
      </c>
      <c r="E6854">
        <v>11.28</v>
      </c>
    </row>
    <row r="6855" spans="1:5" x14ac:dyDescent="0.25">
      <c r="A6855" s="7">
        <v>42814</v>
      </c>
      <c r="B6855">
        <v>11.71</v>
      </c>
      <c r="C6855">
        <v>11.72</v>
      </c>
      <c r="D6855">
        <v>11.03</v>
      </c>
      <c r="E6855">
        <v>11.34</v>
      </c>
    </row>
    <row r="6856" spans="1:5" x14ac:dyDescent="0.25">
      <c r="A6856" s="7">
        <v>42815</v>
      </c>
      <c r="B6856">
        <v>11.15</v>
      </c>
      <c r="C6856">
        <v>12.85</v>
      </c>
      <c r="D6856">
        <v>10.92</v>
      </c>
      <c r="E6856">
        <v>12.47</v>
      </c>
    </row>
    <row r="6857" spans="1:5" x14ac:dyDescent="0.25">
      <c r="A6857" s="7">
        <v>42816</v>
      </c>
      <c r="B6857">
        <v>12.95</v>
      </c>
      <c r="C6857">
        <v>13.16</v>
      </c>
      <c r="D6857">
        <v>11.99</v>
      </c>
      <c r="E6857">
        <v>12.81</v>
      </c>
    </row>
    <row r="6858" spans="1:5" x14ac:dyDescent="0.25">
      <c r="A6858" s="7">
        <v>42817</v>
      </c>
      <c r="B6858">
        <v>12.65</v>
      </c>
      <c r="C6858">
        <v>13.17</v>
      </c>
      <c r="D6858">
        <v>12.18</v>
      </c>
      <c r="E6858">
        <v>13.12</v>
      </c>
    </row>
    <row r="6859" spans="1:5" x14ac:dyDescent="0.25">
      <c r="A6859" s="7">
        <v>42818</v>
      </c>
      <c r="B6859">
        <v>12.86</v>
      </c>
      <c r="C6859">
        <v>14.16</v>
      </c>
      <c r="D6859">
        <v>12.27</v>
      </c>
      <c r="E6859">
        <v>12.96</v>
      </c>
    </row>
    <row r="6860" spans="1:5" x14ac:dyDescent="0.25">
      <c r="A6860" s="7">
        <v>42821</v>
      </c>
      <c r="B6860">
        <v>14.78</v>
      </c>
      <c r="C6860">
        <v>15.11</v>
      </c>
      <c r="D6860">
        <v>12.48</v>
      </c>
      <c r="E6860">
        <v>12.5</v>
      </c>
    </row>
    <row r="6861" spans="1:5" x14ac:dyDescent="0.25">
      <c r="A6861" s="7">
        <v>42822</v>
      </c>
      <c r="B6861">
        <v>12.44</v>
      </c>
      <c r="C6861">
        <v>12.67</v>
      </c>
      <c r="D6861">
        <v>11.34</v>
      </c>
      <c r="E6861">
        <v>11.53</v>
      </c>
    </row>
    <row r="6862" spans="1:5" x14ac:dyDescent="0.25">
      <c r="A6862" s="7">
        <v>42823</v>
      </c>
      <c r="B6862">
        <v>11.54</v>
      </c>
      <c r="C6862">
        <v>11.7</v>
      </c>
      <c r="D6862">
        <v>11.03</v>
      </c>
      <c r="E6862">
        <v>11.42</v>
      </c>
    </row>
    <row r="6863" spans="1:5" x14ac:dyDescent="0.25">
      <c r="A6863" s="7">
        <v>42824</v>
      </c>
      <c r="B6863">
        <v>11.37</v>
      </c>
      <c r="C6863">
        <v>11.64</v>
      </c>
      <c r="D6863">
        <v>11.12</v>
      </c>
      <c r="E6863">
        <v>11.54</v>
      </c>
    </row>
    <row r="6864" spans="1:5" x14ac:dyDescent="0.25">
      <c r="A6864" s="7">
        <v>42825</v>
      </c>
      <c r="B6864">
        <v>11.61</v>
      </c>
      <c r="C6864">
        <v>12.54</v>
      </c>
      <c r="D6864">
        <v>11.5</v>
      </c>
      <c r="E6864">
        <v>12.37</v>
      </c>
    </row>
    <row r="6865" spans="1:5" x14ac:dyDescent="0.25">
      <c r="A6865" s="7">
        <v>42828</v>
      </c>
      <c r="B6865">
        <v>12.59</v>
      </c>
      <c r="C6865">
        <v>13.59</v>
      </c>
      <c r="D6865">
        <v>12.27</v>
      </c>
      <c r="E6865">
        <v>12.38</v>
      </c>
    </row>
    <row r="6866" spans="1:5" x14ac:dyDescent="0.25">
      <c r="A6866" s="7">
        <v>42829</v>
      </c>
      <c r="B6866">
        <v>12.71</v>
      </c>
      <c r="C6866">
        <v>13.07</v>
      </c>
      <c r="D6866">
        <v>11.7</v>
      </c>
      <c r="E6866">
        <v>11.79</v>
      </c>
    </row>
    <row r="6867" spans="1:5" x14ac:dyDescent="0.25">
      <c r="A6867" s="7">
        <v>42830</v>
      </c>
      <c r="B6867">
        <v>11.89</v>
      </c>
      <c r="C6867">
        <v>12.89</v>
      </c>
      <c r="D6867">
        <v>10.9</v>
      </c>
      <c r="E6867">
        <v>12.89</v>
      </c>
    </row>
    <row r="6868" spans="1:5" x14ac:dyDescent="0.25">
      <c r="A6868" s="7">
        <v>42831</v>
      </c>
      <c r="B6868">
        <v>13.11</v>
      </c>
      <c r="C6868">
        <v>13.22</v>
      </c>
      <c r="D6868">
        <v>11.7</v>
      </c>
      <c r="E6868">
        <v>12.39</v>
      </c>
    </row>
    <row r="6869" spans="1:5" x14ac:dyDescent="0.25">
      <c r="A6869" s="7">
        <v>42832</v>
      </c>
      <c r="B6869">
        <v>13.17</v>
      </c>
      <c r="C6869">
        <v>13.43</v>
      </c>
      <c r="D6869">
        <v>12.23</v>
      </c>
      <c r="E6869">
        <v>12.87</v>
      </c>
    </row>
    <row r="6870" spans="1:5" x14ac:dyDescent="0.25">
      <c r="A6870" s="7">
        <v>42835</v>
      </c>
      <c r="B6870">
        <v>13.24</v>
      </c>
      <c r="C6870">
        <v>14.11</v>
      </c>
      <c r="D6870">
        <v>12.94</v>
      </c>
      <c r="E6870">
        <v>14.05</v>
      </c>
    </row>
    <row r="6871" spans="1:5" x14ac:dyDescent="0.25">
      <c r="A6871" s="7">
        <v>42836</v>
      </c>
      <c r="B6871">
        <v>14.32</v>
      </c>
      <c r="C6871">
        <v>15.88</v>
      </c>
      <c r="D6871">
        <v>14.17</v>
      </c>
      <c r="E6871">
        <v>15.07</v>
      </c>
    </row>
    <row r="6872" spans="1:5" x14ac:dyDescent="0.25">
      <c r="A6872" s="7">
        <v>42837</v>
      </c>
      <c r="B6872">
        <v>15.16</v>
      </c>
      <c r="C6872">
        <v>16.16</v>
      </c>
      <c r="D6872">
        <v>14.84</v>
      </c>
      <c r="E6872">
        <v>15.77</v>
      </c>
    </row>
    <row r="6873" spans="1:5" x14ac:dyDescent="0.25">
      <c r="A6873" s="7">
        <v>42838</v>
      </c>
      <c r="B6873">
        <v>15.89</v>
      </c>
      <c r="C6873">
        <v>16.22</v>
      </c>
      <c r="D6873">
        <v>14.97</v>
      </c>
      <c r="E6873">
        <v>15.96</v>
      </c>
    </row>
    <row r="6874" spans="1:5" x14ac:dyDescent="0.25">
      <c r="A6874" s="7">
        <v>42842</v>
      </c>
      <c r="B6874">
        <v>16.190000000000001</v>
      </c>
      <c r="C6874">
        <v>16.28</v>
      </c>
      <c r="D6874">
        <v>14.6</v>
      </c>
      <c r="E6874">
        <v>14.66</v>
      </c>
    </row>
    <row r="6875" spans="1:5" x14ac:dyDescent="0.25">
      <c r="A6875" s="7">
        <v>42843</v>
      </c>
      <c r="B6875">
        <v>14.5</v>
      </c>
      <c r="C6875">
        <v>15.5</v>
      </c>
      <c r="D6875">
        <v>14.29</v>
      </c>
      <c r="E6875">
        <v>14.42</v>
      </c>
    </row>
    <row r="6876" spans="1:5" x14ac:dyDescent="0.25">
      <c r="A6876" s="7">
        <v>42844</v>
      </c>
      <c r="B6876">
        <v>14</v>
      </c>
      <c r="C6876">
        <v>15.15</v>
      </c>
      <c r="D6876">
        <v>13.46</v>
      </c>
      <c r="E6876">
        <v>14.93</v>
      </c>
    </row>
    <row r="6877" spans="1:5" x14ac:dyDescent="0.25">
      <c r="A6877" s="7">
        <v>42845</v>
      </c>
      <c r="B6877">
        <v>14.59</v>
      </c>
      <c r="C6877">
        <v>14.81</v>
      </c>
      <c r="D6877">
        <v>13.83</v>
      </c>
      <c r="E6877">
        <v>14.15</v>
      </c>
    </row>
    <row r="6878" spans="1:5" x14ac:dyDescent="0.25">
      <c r="A6878" s="7">
        <v>42846</v>
      </c>
      <c r="B6878">
        <v>13.85</v>
      </c>
      <c r="C6878">
        <v>15.33</v>
      </c>
      <c r="D6878">
        <v>13.85</v>
      </c>
      <c r="E6878">
        <v>14.63</v>
      </c>
    </row>
    <row r="6879" spans="1:5" x14ac:dyDescent="0.25">
      <c r="A6879" s="7">
        <v>42849</v>
      </c>
      <c r="B6879">
        <v>11.56</v>
      </c>
      <c r="C6879">
        <v>12.01</v>
      </c>
      <c r="D6879">
        <v>10.82</v>
      </c>
      <c r="E6879">
        <v>10.84</v>
      </c>
    </row>
    <row r="6880" spans="1:5" x14ac:dyDescent="0.25">
      <c r="A6880" s="7">
        <v>42850</v>
      </c>
      <c r="B6880">
        <v>10.81</v>
      </c>
      <c r="C6880">
        <v>11.15</v>
      </c>
      <c r="D6880">
        <v>10.220000000000001</v>
      </c>
      <c r="E6880">
        <v>10.76</v>
      </c>
    </row>
    <row r="6881" spans="1:5" x14ac:dyDescent="0.25">
      <c r="A6881" s="7">
        <v>42851</v>
      </c>
      <c r="B6881">
        <v>10.61</v>
      </c>
      <c r="C6881">
        <v>10.89</v>
      </c>
      <c r="D6881">
        <v>10.39</v>
      </c>
      <c r="E6881">
        <v>10.85</v>
      </c>
    </row>
    <row r="6882" spans="1:5" x14ac:dyDescent="0.25">
      <c r="A6882" s="7">
        <v>42852</v>
      </c>
      <c r="B6882">
        <v>10.72</v>
      </c>
      <c r="C6882">
        <v>11.08</v>
      </c>
      <c r="D6882">
        <v>10.33</v>
      </c>
      <c r="E6882">
        <v>10.36</v>
      </c>
    </row>
    <row r="6883" spans="1:5" x14ac:dyDescent="0.25">
      <c r="A6883" s="7">
        <v>42853</v>
      </c>
      <c r="B6883">
        <v>10.39</v>
      </c>
      <c r="C6883">
        <v>11.16</v>
      </c>
      <c r="D6883">
        <v>10.29</v>
      </c>
      <c r="E6883">
        <v>10.82</v>
      </c>
    </row>
    <row r="6884" spans="1:5" x14ac:dyDescent="0.25">
      <c r="A6884" s="7">
        <v>42856</v>
      </c>
      <c r="B6884">
        <v>10.92</v>
      </c>
      <c r="C6884">
        <v>11.04</v>
      </c>
      <c r="D6884">
        <v>9.9</v>
      </c>
      <c r="E6884">
        <v>10.11</v>
      </c>
    </row>
    <row r="6885" spans="1:5" x14ac:dyDescent="0.25">
      <c r="A6885" s="7">
        <v>42857</v>
      </c>
      <c r="B6885">
        <v>10.15</v>
      </c>
      <c r="C6885">
        <v>10.59</v>
      </c>
      <c r="D6885">
        <v>10.039999999999999</v>
      </c>
      <c r="E6885">
        <v>10.59</v>
      </c>
    </row>
    <row r="6886" spans="1:5" x14ac:dyDescent="0.25">
      <c r="A6886" s="7">
        <v>42858</v>
      </c>
      <c r="B6886">
        <v>10.56</v>
      </c>
      <c r="C6886">
        <v>11.15</v>
      </c>
      <c r="D6886">
        <v>10.4</v>
      </c>
      <c r="E6886">
        <v>10.68</v>
      </c>
    </row>
    <row r="6887" spans="1:5" x14ac:dyDescent="0.25">
      <c r="A6887" s="7">
        <v>42859</v>
      </c>
      <c r="B6887">
        <v>10.71</v>
      </c>
      <c r="C6887">
        <v>11.24</v>
      </c>
      <c r="D6887">
        <v>10.27</v>
      </c>
      <c r="E6887">
        <v>10.46</v>
      </c>
    </row>
    <row r="6888" spans="1:5" x14ac:dyDescent="0.25">
      <c r="A6888" s="7">
        <v>42860</v>
      </c>
      <c r="B6888">
        <v>10.51</v>
      </c>
      <c r="C6888">
        <v>10.98</v>
      </c>
      <c r="D6888">
        <v>9.99</v>
      </c>
      <c r="E6888">
        <v>10.57</v>
      </c>
    </row>
    <row r="6889" spans="1:5" x14ac:dyDescent="0.25">
      <c r="A6889" s="7">
        <v>42863</v>
      </c>
      <c r="B6889">
        <v>10.53</v>
      </c>
      <c r="C6889">
        <v>10.55</v>
      </c>
      <c r="D6889">
        <v>9.67</v>
      </c>
      <c r="E6889">
        <v>9.77</v>
      </c>
    </row>
    <row r="6890" spans="1:5" x14ac:dyDescent="0.25">
      <c r="A6890" s="7">
        <v>42864</v>
      </c>
      <c r="B6890">
        <v>9.8699999999999992</v>
      </c>
      <c r="C6890">
        <v>10.14</v>
      </c>
      <c r="D6890">
        <v>9.56</v>
      </c>
      <c r="E6890">
        <v>9.9600000000000009</v>
      </c>
    </row>
    <row r="6891" spans="1:5" x14ac:dyDescent="0.25">
      <c r="A6891" s="7">
        <v>42865</v>
      </c>
      <c r="B6891">
        <v>9.75</v>
      </c>
      <c r="C6891">
        <v>10.24</v>
      </c>
      <c r="D6891">
        <v>9.6199999999999992</v>
      </c>
      <c r="E6891">
        <v>10.210000000000001</v>
      </c>
    </row>
    <row r="6892" spans="1:5" x14ac:dyDescent="0.25">
      <c r="A6892" s="7">
        <v>42866</v>
      </c>
      <c r="B6892">
        <v>10.34</v>
      </c>
      <c r="C6892">
        <v>11.23</v>
      </c>
      <c r="D6892">
        <v>10.32</v>
      </c>
      <c r="E6892">
        <v>10.6</v>
      </c>
    </row>
    <row r="6893" spans="1:5" x14ac:dyDescent="0.25">
      <c r="A6893" s="7">
        <v>42867</v>
      </c>
      <c r="B6893">
        <v>10.72</v>
      </c>
      <c r="C6893">
        <v>10.87</v>
      </c>
      <c r="D6893">
        <v>10.28</v>
      </c>
      <c r="E6893">
        <v>10.4</v>
      </c>
    </row>
    <row r="6894" spans="1:5" x14ac:dyDescent="0.25">
      <c r="A6894" s="7">
        <v>42870</v>
      </c>
      <c r="B6894">
        <v>10.54</v>
      </c>
      <c r="C6894">
        <v>10.88</v>
      </c>
      <c r="D6894">
        <v>10.25</v>
      </c>
      <c r="E6894">
        <v>10.42</v>
      </c>
    </row>
    <row r="6895" spans="1:5" x14ac:dyDescent="0.25">
      <c r="A6895" s="7">
        <v>42871</v>
      </c>
      <c r="B6895">
        <v>10.46</v>
      </c>
      <c r="C6895">
        <v>10.67</v>
      </c>
      <c r="D6895">
        <v>10.18</v>
      </c>
      <c r="E6895">
        <v>10.65</v>
      </c>
    </row>
    <row r="6896" spans="1:5" x14ac:dyDescent="0.25">
      <c r="A6896" s="7">
        <v>42872</v>
      </c>
      <c r="B6896">
        <v>11.89</v>
      </c>
      <c r="C6896">
        <v>15.59</v>
      </c>
      <c r="D6896">
        <v>11.53</v>
      </c>
      <c r="E6896">
        <v>15.59</v>
      </c>
    </row>
    <row r="6897" spans="1:5" x14ac:dyDescent="0.25">
      <c r="A6897" s="7">
        <v>42873</v>
      </c>
      <c r="B6897">
        <v>14.06</v>
      </c>
      <c r="C6897">
        <v>16.3</v>
      </c>
      <c r="D6897">
        <v>14.03</v>
      </c>
      <c r="E6897">
        <v>14.66</v>
      </c>
    </row>
    <row r="6898" spans="1:5" x14ac:dyDescent="0.25">
      <c r="A6898" s="7">
        <v>42874</v>
      </c>
      <c r="B6898">
        <v>14.23</v>
      </c>
      <c r="C6898">
        <v>14.23</v>
      </c>
      <c r="D6898">
        <v>11.72</v>
      </c>
      <c r="E6898">
        <v>12.04</v>
      </c>
    </row>
    <row r="6899" spans="1:5" x14ac:dyDescent="0.25">
      <c r="A6899" s="7">
        <v>42877</v>
      </c>
      <c r="B6899">
        <v>12.29</v>
      </c>
      <c r="C6899">
        <v>12.52</v>
      </c>
      <c r="D6899">
        <v>10.89</v>
      </c>
      <c r="E6899">
        <v>10.93</v>
      </c>
    </row>
    <row r="6900" spans="1:5" x14ac:dyDescent="0.25">
      <c r="A6900" s="7">
        <v>42878</v>
      </c>
      <c r="B6900">
        <v>11</v>
      </c>
      <c r="C6900">
        <v>11</v>
      </c>
      <c r="D6900">
        <v>10.56</v>
      </c>
      <c r="E6900">
        <v>10.72</v>
      </c>
    </row>
    <row r="6901" spans="1:5" x14ac:dyDescent="0.25">
      <c r="A6901" s="7">
        <v>42879</v>
      </c>
      <c r="B6901">
        <v>10.61</v>
      </c>
      <c r="C6901">
        <v>10.9</v>
      </c>
      <c r="D6901">
        <v>9.8800000000000008</v>
      </c>
      <c r="E6901">
        <v>10.02</v>
      </c>
    </row>
    <row r="6902" spans="1:5" x14ac:dyDescent="0.25">
      <c r="A6902" s="7">
        <v>42880</v>
      </c>
      <c r="B6902">
        <v>9.82</v>
      </c>
      <c r="C6902">
        <v>10.29</v>
      </c>
      <c r="D6902">
        <v>9.7200000000000006</v>
      </c>
      <c r="E6902">
        <v>9.99</v>
      </c>
    </row>
    <row r="6903" spans="1:5" x14ac:dyDescent="0.25">
      <c r="A6903" s="7">
        <v>42881</v>
      </c>
      <c r="B6903">
        <v>9.93</v>
      </c>
      <c r="C6903">
        <v>10.48</v>
      </c>
      <c r="D6903">
        <v>9.65</v>
      </c>
      <c r="E6903">
        <v>9.81</v>
      </c>
    </row>
    <row r="6904" spans="1:5" x14ac:dyDescent="0.25">
      <c r="A6904" s="7">
        <v>42885</v>
      </c>
      <c r="B6904">
        <v>10.61</v>
      </c>
      <c r="C6904">
        <v>10.84</v>
      </c>
      <c r="D6904">
        <v>10.14</v>
      </c>
      <c r="E6904">
        <v>10.38</v>
      </c>
    </row>
    <row r="6905" spans="1:5" x14ac:dyDescent="0.25">
      <c r="A6905" s="7">
        <v>42886</v>
      </c>
      <c r="B6905">
        <v>10.1</v>
      </c>
      <c r="C6905">
        <v>11.3</v>
      </c>
      <c r="D6905">
        <v>9.93</v>
      </c>
      <c r="E6905">
        <v>10.41</v>
      </c>
    </row>
    <row r="6906" spans="1:5" x14ac:dyDescent="0.25">
      <c r="A6906" s="7">
        <v>42887</v>
      </c>
      <c r="B6906">
        <v>10.42</v>
      </c>
      <c r="C6906">
        <v>10.54</v>
      </c>
      <c r="D6906">
        <v>9.69</v>
      </c>
      <c r="E6906">
        <v>9.89</v>
      </c>
    </row>
    <row r="6907" spans="1:5" x14ac:dyDescent="0.25">
      <c r="A6907" s="7">
        <v>42888</v>
      </c>
      <c r="B6907">
        <v>10.08</v>
      </c>
      <c r="C6907">
        <v>10.3</v>
      </c>
      <c r="D6907">
        <v>9.58</v>
      </c>
      <c r="E6907">
        <v>9.75</v>
      </c>
    </row>
    <row r="6908" spans="1:5" x14ac:dyDescent="0.25">
      <c r="A6908" s="7">
        <v>42891</v>
      </c>
      <c r="B6908">
        <v>10.08</v>
      </c>
      <c r="C6908">
        <v>10.28</v>
      </c>
      <c r="D6908">
        <v>9.6</v>
      </c>
      <c r="E6908">
        <v>10.07</v>
      </c>
    </row>
    <row r="6909" spans="1:5" x14ac:dyDescent="0.25">
      <c r="A6909" s="7">
        <v>42892</v>
      </c>
      <c r="B6909">
        <v>10.19</v>
      </c>
      <c r="C6909">
        <v>10.77</v>
      </c>
      <c r="D6909">
        <v>9.86</v>
      </c>
      <c r="E6909">
        <v>10.45</v>
      </c>
    </row>
    <row r="6910" spans="1:5" x14ac:dyDescent="0.25">
      <c r="A6910" s="7">
        <v>42893</v>
      </c>
      <c r="B6910">
        <v>10.48</v>
      </c>
      <c r="C6910">
        <v>10.93</v>
      </c>
      <c r="D6910">
        <v>10.119999999999999</v>
      </c>
      <c r="E6910">
        <v>10.39</v>
      </c>
    </row>
    <row r="6911" spans="1:5" x14ac:dyDescent="0.25">
      <c r="A6911" s="7">
        <v>42894</v>
      </c>
      <c r="B6911">
        <v>10.27</v>
      </c>
      <c r="C6911">
        <v>10.53</v>
      </c>
      <c r="D6911">
        <v>9.73</v>
      </c>
      <c r="E6911">
        <v>10.16</v>
      </c>
    </row>
    <row r="6912" spans="1:5" x14ac:dyDescent="0.25">
      <c r="A6912" s="7">
        <v>42895</v>
      </c>
      <c r="B6912">
        <v>9.93</v>
      </c>
      <c r="C6912">
        <v>12.11</v>
      </c>
      <c r="D6912">
        <v>9.3699999999999992</v>
      </c>
      <c r="E6912">
        <v>10.7</v>
      </c>
    </row>
    <row r="6913" spans="1:5" x14ac:dyDescent="0.25">
      <c r="A6913" s="7">
        <v>42898</v>
      </c>
      <c r="B6913">
        <v>11.19</v>
      </c>
      <c r="C6913">
        <v>12.37</v>
      </c>
      <c r="D6913">
        <v>11.19</v>
      </c>
      <c r="E6913">
        <v>11.46</v>
      </c>
    </row>
    <row r="6914" spans="1:5" x14ac:dyDescent="0.25">
      <c r="A6914" s="7">
        <v>42899</v>
      </c>
      <c r="B6914">
        <v>11.12</v>
      </c>
      <c r="C6914">
        <v>11.14</v>
      </c>
      <c r="D6914">
        <v>10.26</v>
      </c>
      <c r="E6914">
        <v>10.42</v>
      </c>
    </row>
    <row r="6915" spans="1:5" x14ac:dyDescent="0.25">
      <c r="A6915" s="7">
        <v>42900</v>
      </c>
      <c r="B6915">
        <v>10.33</v>
      </c>
      <c r="C6915">
        <v>11.26</v>
      </c>
      <c r="D6915">
        <v>10.01</v>
      </c>
      <c r="E6915">
        <v>10.64</v>
      </c>
    </row>
    <row r="6916" spans="1:5" x14ac:dyDescent="0.25">
      <c r="A6916" s="7">
        <v>42901</v>
      </c>
      <c r="B6916">
        <v>11.06</v>
      </c>
      <c r="C6916">
        <v>12.01</v>
      </c>
      <c r="D6916">
        <v>10.74</v>
      </c>
      <c r="E6916">
        <v>10.9</v>
      </c>
    </row>
    <row r="6917" spans="1:5" x14ac:dyDescent="0.25">
      <c r="A6917" s="7">
        <v>42902</v>
      </c>
      <c r="B6917">
        <v>10.63</v>
      </c>
      <c r="C6917">
        <v>11.35</v>
      </c>
      <c r="D6917">
        <v>10.26</v>
      </c>
      <c r="E6917">
        <v>10.38</v>
      </c>
    </row>
    <row r="6918" spans="1:5" x14ac:dyDescent="0.25">
      <c r="A6918" s="7">
        <v>42905</v>
      </c>
      <c r="B6918">
        <v>10.57</v>
      </c>
      <c r="C6918">
        <v>10.6</v>
      </c>
      <c r="D6918">
        <v>10.01</v>
      </c>
      <c r="E6918">
        <v>10.37</v>
      </c>
    </row>
    <row r="6919" spans="1:5" x14ac:dyDescent="0.25">
      <c r="A6919" s="7">
        <v>42906</v>
      </c>
      <c r="B6919">
        <v>10.28</v>
      </c>
      <c r="C6919">
        <v>11.15</v>
      </c>
      <c r="D6919">
        <v>10.24</v>
      </c>
      <c r="E6919">
        <v>10.86</v>
      </c>
    </row>
    <row r="6920" spans="1:5" x14ac:dyDescent="0.25">
      <c r="A6920" s="7">
        <v>42907</v>
      </c>
      <c r="B6920">
        <v>11.03</v>
      </c>
      <c r="C6920">
        <v>11.4</v>
      </c>
      <c r="D6920">
        <v>10.4</v>
      </c>
      <c r="E6920">
        <v>10.75</v>
      </c>
    </row>
    <row r="6921" spans="1:5" x14ac:dyDescent="0.25">
      <c r="A6921" s="7">
        <v>42908</v>
      </c>
      <c r="B6921">
        <v>10.81</v>
      </c>
      <c r="C6921">
        <v>11.01</v>
      </c>
      <c r="D6921">
        <v>10.24</v>
      </c>
      <c r="E6921">
        <v>10.48</v>
      </c>
    </row>
    <row r="6922" spans="1:5" x14ac:dyDescent="0.25">
      <c r="A6922" s="7">
        <v>42909</v>
      </c>
      <c r="B6922">
        <v>10.25</v>
      </c>
      <c r="C6922">
        <v>10.69</v>
      </c>
      <c r="D6922">
        <v>9.85</v>
      </c>
      <c r="E6922">
        <v>10.02</v>
      </c>
    </row>
    <row r="6923" spans="1:5" x14ac:dyDescent="0.25">
      <c r="A6923" s="7">
        <v>42912</v>
      </c>
      <c r="B6923">
        <v>10.130000000000001</v>
      </c>
      <c r="C6923">
        <v>10.44</v>
      </c>
      <c r="D6923">
        <v>9.68</v>
      </c>
      <c r="E6923">
        <v>9.9</v>
      </c>
    </row>
    <row r="6924" spans="1:5" x14ac:dyDescent="0.25">
      <c r="A6924" s="7">
        <v>42913</v>
      </c>
      <c r="B6924">
        <v>10.039999999999999</v>
      </c>
      <c r="C6924">
        <v>11.31</v>
      </c>
      <c r="D6924">
        <v>9.8000000000000007</v>
      </c>
      <c r="E6924">
        <v>11.06</v>
      </c>
    </row>
    <row r="6925" spans="1:5" x14ac:dyDescent="0.25">
      <c r="A6925" s="7">
        <v>42914</v>
      </c>
      <c r="B6925">
        <v>11.17</v>
      </c>
      <c r="C6925">
        <v>11.49</v>
      </c>
      <c r="D6925">
        <v>9.76</v>
      </c>
      <c r="E6925">
        <v>10.029999999999999</v>
      </c>
    </row>
    <row r="6926" spans="1:5" x14ac:dyDescent="0.25">
      <c r="A6926" s="7">
        <v>42915</v>
      </c>
      <c r="B6926">
        <v>9.7899999999999991</v>
      </c>
      <c r="C6926">
        <v>15.16</v>
      </c>
      <c r="D6926">
        <v>9.73</v>
      </c>
      <c r="E6926">
        <v>11.44</v>
      </c>
    </row>
    <row r="6927" spans="1:5" x14ac:dyDescent="0.25">
      <c r="A6927" s="7">
        <v>42916</v>
      </c>
      <c r="B6927">
        <v>11.74</v>
      </c>
      <c r="C6927">
        <v>11.85</v>
      </c>
      <c r="D6927">
        <v>10.4</v>
      </c>
      <c r="E6927">
        <v>11.18</v>
      </c>
    </row>
    <row r="6928" spans="1:5" x14ac:dyDescent="0.25">
      <c r="A6928" s="7">
        <v>42919</v>
      </c>
      <c r="B6928">
        <v>11.07</v>
      </c>
      <c r="C6928">
        <v>11.45</v>
      </c>
      <c r="D6928">
        <v>10.28</v>
      </c>
      <c r="E6928">
        <v>11.22</v>
      </c>
    </row>
    <row r="6929" spans="1:5" x14ac:dyDescent="0.25">
      <c r="A6929" s="7">
        <v>42921</v>
      </c>
      <c r="B6929">
        <v>11.2</v>
      </c>
      <c r="C6929">
        <v>12.03</v>
      </c>
      <c r="D6929">
        <v>10.79</v>
      </c>
      <c r="E6929">
        <v>11.07</v>
      </c>
    </row>
    <row r="6930" spans="1:5" x14ac:dyDescent="0.25">
      <c r="A6930" s="7">
        <v>42922</v>
      </c>
      <c r="B6930">
        <v>11.2</v>
      </c>
      <c r="C6930">
        <v>13.05</v>
      </c>
      <c r="D6930">
        <v>11.18</v>
      </c>
      <c r="E6930">
        <v>12.54</v>
      </c>
    </row>
    <row r="6931" spans="1:5" x14ac:dyDescent="0.25">
      <c r="A6931" s="7">
        <v>42923</v>
      </c>
      <c r="B6931">
        <v>12.48</v>
      </c>
      <c r="C6931">
        <v>12.57</v>
      </c>
      <c r="D6931">
        <v>10.98</v>
      </c>
      <c r="E6931">
        <v>11.19</v>
      </c>
    </row>
    <row r="6932" spans="1:5" x14ac:dyDescent="0.25">
      <c r="A6932" s="7">
        <v>42926</v>
      </c>
      <c r="B6932">
        <v>11.26</v>
      </c>
      <c r="C6932">
        <v>11.73</v>
      </c>
      <c r="D6932">
        <v>10.61</v>
      </c>
      <c r="E6932">
        <v>11.11</v>
      </c>
    </row>
    <row r="6933" spans="1:5" x14ac:dyDescent="0.25">
      <c r="A6933" s="7">
        <v>42927</v>
      </c>
      <c r="B6933">
        <v>10.79</v>
      </c>
      <c r="C6933">
        <v>12.14</v>
      </c>
      <c r="D6933">
        <v>10.68</v>
      </c>
      <c r="E6933">
        <v>10.89</v>
      </c>
    </row>
    <row r="6934" spans="1:5" x14ac:dyDescent="0.25">
      <c r="A6934" s="7">
        <v>42928</v>
      </c>
      <c r="B6934">
        <v>10.85</v>
      </c>
      <c r="C6934">
        <v>10.85</v>
      </c>
      <c r="D6934">
        <v>10.08</v>
      </c>
      <c r="E6934">
        <v>10.3</v>
      </c>
    </row>
    <row r="6935" spans="1:5" x14ac:dyDescent="0.25">
      <c r="A6935" s="7">
        <v>42929</v>
      </c>
      <c r="B6935">
        <v>10.07</v>
      </c>
      <c r="C6935">
        <v>10.4</v>
      </c>
      <c r="D6935">
        <v>9.9</v>
      </c>
      <c r="E6935">
        <v>9.9</v>
      </c>
    </row>
    <row r="6936" spans="1:5" x14ac:dyDescent="0.25">
      <c r="A6936" s="7">
        <v>42930</v>
      </c>
      <c r="B6936">
        <v>10.09</v>
      </c>
      <c r="C6936">
        <v>10.14</v>
      </c>
      <c r="D6936">
        <v>9.5</v>
      </c>
      <c r="E6936">
        <v>9.51</v>
      </c>
    </row>
    <row r="6937" spans="1:5" x14ac:dyDescent="0.25">
      <c r="A6937" s="7">
        <v>42933</v>
      </c>
      <c r="B6937">
        <v>9.77</v>
      </c>
      <c r="C6937">
        <v>10.029999999999999</v>
      </c>
      <c r="D6937">
        <v>9.7100000000000009</v>
      </c>
      <c r="E6937">
        <v>9.82</v>
      </c>
    </row>
    <row r="6938" spans="1:5" x14ac:dyDescent="0.25">
      <c r="A6938" s="7">
        <v>42934</v>
      </c>
      <c r="B6938">
        <v>9.86</v>
      </c>
      <c r="C6938">
        <v>10.35</v>
      </c>
      <c r="D6938">
        <v>9.66</v>
      </c>
      <c r="E6938">
        <v>9.89</v>
      </c>
    </row>
    <row r="6939" spans="1:5" x14ac:dyDescent="0.25">
      <c r="A6939" s="7">
        <v>42935</v>
      </c>
      <c r="B6939">
        <v>9.69</v>
      </c>
      <c r="C6939">
        <v>9.94</v>
      </c>
      <c r="D6939">
        <v>9.58</v>
      </c>
      <c r="E6939">
        <v>9.7899999999999991</v>
      </c>
    </row>
    <row r="6940" spans="1:5" x14ac:dyDescent="0.25">
      <c r="A6940" s="7">
        <v>42936</v>
      </c>
      <c r="B6940">
        <v>9.66</v>
      </c>
      <c r="C6940">
        <v>10.28</v>
      </c>
      <c r="D6940">
        <v>9.5</v>
      </c>
      <c r="E6940">
        <v>9.58</v>
      </c>
    </row>
    <row r="6941" spans="1:5" x14ac:dyDescent="0.25">
      <c r="A6941" s="7">
        <v>42937</v>
      </c>
      <c r="B6941">
        <v>9.52</v>
      </c>
      <c r="C6941">
        <v>9.98</v>
      </c>
      <c r="D6941">
        <v>9.3000000000000007</v>
      </c>
      <c r="E6941">
        <v>9.36</v>
      </c>
    </row>
    <row r="6942" spans="1:5" x14ac:dyDescent="0.25">
      <c r="A6942" s="7">
        <v>42940</v>
      </c>
      <c r="B6942">
        <v>9.94</v>
      </c>
      <c r="C6942">
        <v>9.9700000000000006</v>
      </c>
      <c r="D6942">
        <v>9.26</v>
      </c>
      <c r="E6942">
        <v>9.43</v>
      </c>
    </row>
    <row r="6943" spans="1:5" x14ac:dyDescent="0.25">
      <c r="A6943" s="7">
        <v>42941</v>
      </c>
      <c r="B6943">
        <v>9.4</v>
      </c>
      <c r="C6943">
        <v>9.52</v>
      </c>
      <c r="D6943">
        <v>9.0399999999999991</v>
      </c>
      <c r="E6943">
        <v>9.43</v>
      </c>
    </row>
    <row r="6944" spans="1:5" x14ac:dyDescent="0.25">
      <c r="A6944" s="7">
        <v>42942</v>
      </c>
      <c r="B6944">
        <v>9.25</v>
      </c>
      <c r="C6944">
        <v>9.66</v>
      </c>
      <c r="D6944">
        <v>8.84</v>
      </c>
      <c r="E6944">
        <v>9.6</v>
      </c>
    </row>
    <row r="6945" spans="1:5" x14ac:dyDescent="0.25">
      <c r="A6945" s="7">
        <v>42943</v>
      </c>
      <c r="B6945">
        <v>9.33</v>
      </c>
      <c r="C6945">
        <v>11.5</v>
      </c>
      <c r="D6945">
        <v>9.16</v>
      </c>
      <c r="E6945">
        <v>10.11</v>
      </c>
    </row>
    <row r="6946" spans="1:5" x14ac:dyDescent="0.25">
      <c r="A6946" s="7">
        <v>42944</v>
      </c>
      <c r="B6946">
        <v>10.62</v>
      </c>
      <c r="C6946">
        <v>11.3</v>
      </c>
      <c r="D6946">
        <v>10.26</v>
      </c>
      <c r="E6946">
        <v>10.29</v>
      </c>
    </row>
    <row r="6947" spans="1:5" x14ac:dyDescent="0.25">
      <c r="A6947" s="7">
        <v>42947</v>
      </c>
      <c r="B6947">
        <v>10.53</v>
      </c>
      <c r="C6947">
        <v>10.84</v>
      </c>
      <c r="D6947">
        <v>10.23</v>
      </c>
      <c r="E6947">
        <v>10.26</v>
      </c>
    </row>
    <row r="6948" spans="1:5" x14ac:dyDescent="0.25">
      <c r="A6948" s="7">
        <v>42948</v>
      </c>
      <c r="B6948">
        <v>10.19</v>
      </c>
      <c r="C6948">
        <v>10.56</v>
      </c>
      <c r="D6948">
        <v>9.9499999999999993</v>
      </c>
      <c r="E6948">
        <v>10.09</v>
      </c>
    </row>
    <row r="6949" spans="1:5" x14ac:dyDescent="0.25">
      <c r="A6949" s="7">
        <v>42949</v>
      </c>
      <c r="B6949">
        <v>10.08</v>
      </c>
      <c r="C6949">
        <v>10.81</v>
      </c>
      <c r="D6949">
        <v>9.8000000000000007</v>
      </c>
      <c r="E6949">
        <v>10.28</v>
      </c>
    </row>
    <row r="6950" spans="1:5" x14ac:dyDescent="0.25">
      <c r="A6950" s="7">
        <v>42950</v>
      </c>
      <c r="B6950">
        <v>10.47</v>
      </c>
      <c r="C6950">
        <v>10.6</v>
      </c>
      <c r="D6950">
        <v>9.9</v>
      </c>
      <c r="E6950">
        <v>10.44</v>
      </c>
    </row>
    <row r="6951" spans="1:5" x14ac:dyDescent="0.25">
      <c r="A6951" s="7">
        <v>42951</v>
      </c>
      <c r="B6951">
        <v>10.48</v>
      </c>
      <c r="C6951">
        <v>10.5</v>
      </c>
      <c r="D6951">
        <v>9.68</v>
      </c>
      <c r="E6951">
        <v>10.029999999999999</v>
      </c>
    </row>
    <row r="6952" spans="1:5" x14ac:dyDescent="0.25">
      <c r="A6952" s="7">
        <v>42954</v>
      </c>
      <c r="B6952">
        <v>10.19</v>
      </c>
      <c r="C6952">
        <v>10.32</v>
      </c>
      <c r="D6952">
        <v>9.76</v>
      </c>
      <c r="E6952">
        <v>9.93</v>
      </c>
    </row>
    <row r="6953" spans="1:5" x14ac:dyDescent="0.25">
      <c r="A6953" s="7">
        <v>42955</v>
      </c>
      <c r="B6953">
        <v>10.039999999999999</v>
      </c>
      <c r="C6953">
        <v>11.52</v>
      </c>
      <c r="D6953">
        <v>9.52</v>
      </c>
      <c r="E6953">
        <v>10.96</v>
      </c>
    </row>
    <row r="6954" spans="1:5" x14ac:dyDescent="0.25">
      <c r="A6954" s="7">
        <v>42956</v>
      </c>
      <c r="B6954">
        <v>11.49</v>
      </c>
      <c r="C6954">
        <v>12.63</v>
      </c>
      <c r="D6954">
        <v>11.11</v>
      </c>
      <c r="E6954">
        <v>11.11</v>
      </c>
    </row>
    <row r="6955" spans="1:5" x14ac:dyDescent="0.25">
      <c r="A6955" s="7">
        <v>42957</v>
      </c>
      <c r="B6955">
        <v>11.57</v>
      </c>
      <c r="C6955">
        <v>16.170000000000002</v>
      </c>
      <c r="D6955">
        <v>11.56</v>
      </c>
      <c r="E6955">
        <v>16.04</v>
      </c>
    </row>
    <row r="6956" spans="1:5" x14ac:dyDescent="0.25">
      <c r="A6956" s="7">
        <v>42958</v>
      </c>
      <c r="B6956">
        <v>16.170000000000002</v>
      </c>
      <c r="C6956">
        <v>17.28</v>
      </c>
      <c r="D6956">
        <v>14.5</v>
      </c>
      <c r="E6956">
        <v>15.51</v>
      </c>
    </row>
    <row r="6957" spans="1:5" x14ac:dyDescent="0.25">
      <c r="A6957" s="7">
        <v>42961</v>
      </c>
      <c r="B6957">
        <v>14.05</v>
      </c>
      <c r="C6957">
        <v>14.05</v>
      </c>
      <c r="D6957">
        <v>12.06</v>
      </c>
      <c r="E6957">
        <v>12.33</v>
      </c>
    </row>
    <row r="6958" spans="1:5" x14ac:dyDescent="0.25">
      <c r="A6958" s="7">
        <v>42962</v>
      </c>
      <c r="B6958">
        <v>11.78</v>
      </c>
      <c r="C6958">
        <v>12.37</v>
      </c>
      <c r="D6958">
        <v>11.45</v>
      </c>
      <c r="E6958">
        <v>12.04</v>
      </c>
    </row>
    <row r="6959" spans="1:5" x14ac:dyDescent="0.25">
      <c r="A6959" s="7">
        <v>42963</v>
      </c>
      <c r="B6959">
        <v>11.59</v>
      </c>
      <c r="C6959">
        <v>12.54</v>
      </c>
      <c r="D6959">
        <v>11.25</v>
      </c>
      <c r="E6959">
        <v>11.74</v>
      </c>
    </row>
    <row r="6960" spans="1:5" x14ac:dyDescent="0.25">
      <c r="A6960" s="7">
        <v>42964</v>
      </c>
      <c r="B6960">
        <v>11.81</v>
      </c>
      <c r="C6960">
        <v>15.77</v>
      </c>
      <c r="D6960">
        <v>11.54</v>
      </c>
      <c r="E6960">
        <v>15.55</v>
      </c>
    </row>
    <row r="6961" spans="1:5" x14ac:dyDescent="0.25">
      <c r="A6961" s="7">
        <v>42965</v>
      </c>
      <c r="B6961">
        <v>15.38</v>
      </c>
      <c r="C6961">
        <v>16.04</v>
      </c>
      <c r="D6961">
        <v>13.32</v>
      </c>
      <c r="E6961">
        <v>14.26</v>
      </c>
    </row>
    <row r="6962" spans="1:5" x14ac:dyDescent="0.25">
      <c r="A6962" s="7">
        <v>42968</v>
      </c>
      <c r="B6962">
        <v>14.59</v>
      </c>
      <c r="C6962">
        <v>14.74</v>
      </c>
      <c r="D6962">
        <v>13.07</v>
      </c>
      <c r="E6962">
        <v>13.19</v>
      </c>
    </row>
    <row r="6963" spans="1:5" x14ac:dyDescent="0.25">
      <c r="A6963" s="7">
        <v>42969</v>
      </c>
      <c r="B6963">
        <v>12.6</v>
      </c>
      <c r="C6963">
        <v>12.94</v>
      </c>
      <c r="D6963">
        <v>11.35</v>
      </c>
      <c r="E6963">
        <v>11.35</v>
      </c>
    </row>
    <row r="6964" spans="1:5" x14ac:dyDescent="0.25">
      <c r="A6964" s="7">
        <v>42970</v>
      </c>
      <c r="B6964">
        <v>11.51</v>
      </c>
      <c r="C6964">
        <v>12.59</v>
      </c>
      <c r="D6964">
        <v>11.39</v>
      </c>
      <c r="E6964">
        <v>12.25</v>
      </c>
    </row>
    <row r="6965" spans="1:5" x14ac:dyDescent="0.25">
      <c r="A6965" s="7">
        <v>42971</v>
      </c>
      <c r="B6965">
        <v>12.06</v>
      </c>
      <c r="C6965">
        <v>12.83</v>
      </c>
      <c r="D6965">
        <v>11.55</v>
      </c>
      <c r="E6965">
        <v>12.23</v>
      </c>
    </row>
    <row r="6966" spans="1:5" x14ac:dyDescent="0.25">
      <c r="A6966" s="7">
        <v>42972</v>
      </c>
      <c r="B6966">
        <v>12.2</v>
      </c>
      <c r="C6966">
        <v>12.45</v>
      </c>
      <c r="D6966">
        <v>11.1</v>
      </c>
      <c r="E6966">
        <v>11.28</v>
      </c>
    </row>
    <row r="6967" spans="1:5" x14ac:dyDescent="0.25">
      <c r="A6967" s="7">
        <v>42975</v>
      </c>
      <c r="B6967">
        <v>12.09</v>
      </c>
      <c r="C6967">
        <v>12.11</v>
      </c>
      <c r="D6967">
        <v>11.23</v>
      </c>
      <c r="E6967">
        <v>11.32</v>
      </c>
    </row>
    <row r="6968" spans="1:5" x14ac:dyDescent="0.25">
      <c r="A6968" s="7">
        <v>42976</v>
      </c>
      <c r="B6968">
        <v>13.33</v>
      </c>
      <c r="C6968">
        <v>14.34</v>
      </c>
      <c r="D6968">
        <v>11.48</v>
      </c>
      <c r="E6968">
        <v>11.7</v>
      </c>
    </row>
    <row r="6969" spans="1:5" x14ac:dyDescent="0.25">
      <c r="A6969" s="7">
        <v>42977</v>
      </c>
      <c r="B6969">
        <v>11.4</v>
      </c>
      <c r="C6969">
        <v>11.98</v>
      </c>
      <c r="D6969">
        <v>10.96</v>
      </c>
      <c r="E6969">
        <v>11.22</v>
      </c>
    </row>
    <row r="6970" spans="1:5" x14ac:dyDescent="0.25">
      <c r="A6970" s="7">
        <v>42978</v>
      </c>
      <c r="B6970">
        <v>11.07</v>
      </c>
      <c r="C6970">
        <v>11.22</v>
      </c>
      <c r="D6970">
        <v>10.34</v>
      </c>
      <c r="E6970">
        <v>10.59</v>
      </c>
    </row>
    <row r="6971" spans="1:5" x14ac:dyDescent="0.25">
      <c r="A6971" s="7">
        <v>42979</v>
      </c>
      <c r="B6971">
        <v>10.33</v>
      </c>
      <c r="C6971">
        <v>10.46</v>
      </c>
      <c r="D6971">
        <v>10.02</v>
      </c>
      <c r="E6971">
        <v>10.130000000000001</v>
      </c>
    </row>
    <row r="6972" spans="1:5" x14ac:dyDescent="0.25">
      <c r="A6972" s="7">
        <v>42983</v>
      </c>
      <c r="B6972">
        <v>11.75</v>
      </c>
      <c r="C6972">
        <v>14.06</v>
      </c>
      <c r="D6972">
        <v>11.41</v>
      </c>
      <c r="E6972">
        <v>12.23</v>
      </c>
    </row>
    <row r="6973" spans="1:5" x14ac:dyDescent="0.25">
      <c r="A6973" s="7">
        <v>42984</v>
      </c>
      <c r="B6973">
        <v>12.27</v>
      </c>
      <c r="C6973">
        <v>12.59</v>
      </c>
      <c r="D6973">
        <v>11.35</v>
      </c>
      <c r="E6973">
        <v>11.63</v>
      </c>
    </row>
    <row r="6974" spans="1:5" x14ac:dyDescent="0.25">
      <c r="A6974" s="7">
        <v>42985</v>
      </c>
      <c r="B6974">
        <v>11.93</v>
      </c>
      <c r="C6974">
        <v>12.07</v>
      </c>
      <c r="D6974">
        <v>11.32</v>
      </c>
      <c r="E6974">
        <v>11.55</v>
      </c>
    </row>
    <row r="6975" spans="1:5" x14ac:dyDescent="0.25">
      <c r="A6975" s="7">
        <v>42986</v>
      </c>
      <c r="B6975">
        <v>11.87</v>
      </c>
      <c r="C6975">
        <v>12.6</v>
      </c>
      <c r="D6975">
        <v>11.84</v>
      </c>
      <c r="E6975">
        <v>12.12</v>
      </c>
    </row>
    <row r="6976" spans="1:5" x14ac:dyDescent="0.25">
      <c r="A6976" s="7">
        <v>42989</v>
      </c>
      <c r="B6976">
        <v>11.38</v>
      </c>
      <c r="C6976">
        <v>11.39</v>
      </c>
      <c r="D6976">
        <v>10.51</v>
      </c>
      <c r="E6976">
        <v>10.73</v>
      </c>
    </row>
    <row r="6977" spans="1:5" x14ac:dyDescent="0.25">
      <c r="A6977" s="7">
        <v>42990</v>
      </c>
      <c r="B6977">
        <v>10.66</v>
      </c>
      <c r="C6977">
        <v>10.95</v>
      </c>
      <c r="D6977">
        <v>10.29</v>
      </c>
      <c r="E6977">
        <v>10.58</v>
      </c>
    </row>
    <row r="6978" spans="1:5" x14ac:dyDescent="0.25">
      <c r="A6978" s="7">
        <v>42991</v>
      </c>
      <c r="B6978">
        <v>10.72</v>
      </c>
      <c r="C6978">
        <v>10.86</v>
      </c>
      <c r="D6978">
        <v>10.33</v>
      </c>
      <c r="E6978">
        <v>10.5</v>
      </c>
    </row>
    <row r="6979" spans="1:5" x14ac:dyDescent="0.25">
      <c r="A6979" s="7">
        <v>42992</v>
      </c>
      <c r="B6979">
        <v>10.57</v>
      </c>
      <c r="C6979">
        <v>11.04</v>
      </c>
      <c r="D6979">
        <v>10.28</v>
      </c>
      <c r="E6979">
        <v>10.44</v>
      </c>
    </row>
    <row r="6980" spans="1:5" x14ac:dyDescent="0.25">
      <c r="A6980" s="7">
        <v>42993</v>
      </c>
      <c r="B6980">
        <v>10.51</v>
      </c>
      <c r="C6980">
        <v>10.74</v>
      </c>
      <c r="D6980">
        <v>10</v>
      </c>
      <c r="E6980">
        <v>10.17</v>
      </c>
    </row>
    <row r="6981" spans="1:5" x14ac:dyDescent="0.25">
      <c r="A6981" s="7">
        <v>42996</v>
      </c>
      <c r="B6981">
        <v>10.18</v>
      </c>
      <c r="C6981">
        <v>10.42</v>
      </c>
      <c r="D6981">
        <v>9.8800000000000008</v>
      </c>
      <c r="E6981">
        <v>10.15</v>
      </c>
    </row>
    <row r="6982" spans="1:5" x14ac:dyDescent="0.25">
      <c r="A6982" s="7">
        <v>42997</v>
      </c>
      <c r="B6982">
        <v>10.16</v>
      </c>
      <c r="C6982">
        <v>10.3</v>
      </c>
      <c r="D6982">
        <v>9.85</v>
      </c>
      <c r="E6982">
        <v>10.18</v>
      </c>
    </row>
    <row r="6983" spans="1:5" x14ac:dyDescent="0.25">
      <c r="A6983" s="7">
        <v>42998</v>
      </c>
      <c r="B6983">
        <v>10.039999999999999</v>
      </c>
      <c r="C6983">
        <v>10.67</v>
      </c>
      <c r="D6983">
        <v>9.67</v>
      </c>
      <c r="E6983">
        <v>9.7799999999999994</v>
      </c>
    </row>
    <row r="6984" spans="1:5" x14ac:dyDescent="0.25">
      <c r="A6984" s="7">
        <v>42999</v>
      </c>
      <c r="B6984">
        <v>9.74</v>
      </c>
      <c r="C6984">
        <v>10.210000000000001</v>
      </c>
      <c r="D6984">
        <v>9.5399999999999991</v>
      </c>
      <c r="E6984">
        <v>9.67</v>
      </c>
    </row>
    <row r="6985" spans="1:5" x14ac:dyDescent="0.25">
      <c r="A6985" s="7">
        <v>43000</v>
      </c>
      <c r="B6985">
        <v>9.9</v>
      </c>
      <c r="C6985">
        <v>10.199999999999999</v>
      </c>
      <c r="D6985">
        <v>9.5</v>
      </c>
      <c r="E6985">
        <v>9.59</v>
      </c>
    </row>
    <row r="6986" spans="1:5" x14ac:dyDescent="0.25">
      <c r="A6986" s="7">
        <v>43003</v>
      </c>
      <c r="B6986">
        <v>10.08</v>
      </c>
      <c r="C6986">
        <v>11.21</v>
      </c>
      <c r="D6986">
        <v>9.7899999999999991</v>
      </c>
      <c r="E6986">
        <v>10.210000000000001</v>
      </c>
    </row>
    <row r="6987" spans="1:5" x14ac:dyDescent="0.25">
      <c r="A6987" s="7">
        <v>43004</v>
      </c>
      <c r="B6987">
        <v>10.42</v>
      </c>
      <c r="C6987">
        <v>10.68</v>
      </c>
      <c r="D6987">
        <v>9.94</v>
      </c>
      <c r="E6987">
        <v>10.17</v>
      </c>
    </row>
    <row r="6988" spans="1:5" x14ac:dyDescent="0.25">
      <c r="A6988" s="7">
        <v>43005</v>
      </c>
      <c r="B6988">
        <v>9.9</v>
      </c>
      <c r="C6988">
        <v>10.42</v>
      </c>
      <c r="D6988">
        <v>9.6300000000000008</v>
      </c>
      <c r="E6988">
        <v>9.8699999999999992</v>
      </c>
    </row>
    <row r="6989" spans="1:5" x14ac:dyDescent="0.25">
      <c r="A6989" s="7">
        <v>43006</v>
      </c>
      <c r="B6989">
        <v>9.74</v>
      </c>
      <c r="C6989">
        <v>10.130000000000001</v>
      </c>
      <c r="D6989">
        <v>9.5500000000000007</v>
      </c>
      <c r="E6989">
        <v>9.5500000000000007</v>
      </c>
    </row>
    <row r="6990" spans="1:5" x14ac:dyDescent="0.25">
      <c r="A6990" s="7">
        <v>43007</v>
      </c>
      <c r="B6990">
        <v>9.59</v>
      </c>
      <c r="C6990">
        <v>9.83</v>
      </c>
      <c r="D6990">
        <v>9.36</v>
      </c>
      <c r="E6990">
        <v>9.51</v>
      </c>
    </row>
    <row r="6991" spans="1:5" x14ac:dyDescent="0.25">
      <c r="A6991" s="7">
        <v>43010</v>
      </c>
      <c r="B6991">
        <v>9.59</v>
      </c>
      <c r="C6991">
        <v>10.039999999999999</v>
      </c>
      <c r="D6991">
        <v>9.3699999999999992</v>
      </c>
      <c r="E6991">
        <v>9.4499999999999993</v>
      </c>
    </row>
    <row r="6992" spans="1:5" x14ac:dyDescent="0.25">
      <c r="A6992" s="7">
        <v>43011</v>
      </c>
      <c r="B6992">
        <v>9.3000000000000007</v>
      </c>
      <c r="C6992">
        <v>9.75</v>
      </c>
      <c r="D6992">
        <v>9.3000000000000007</v>
      </c>
      <c r="E6992">
        <v>9.51</v>
      </c>
    </row>
    <row r="6993" spans="1:5" x14ac:dyDescent="0.25">
      <c r="A6993" s="7">
        <v>43012</v>
      </c>
      <c r="B6993">
        <v>9.5299999999999994</v>
      </c>
      <c r="C6993">
        <v>9.8800000000000008</v>
      </c>
      <c r="D6993">
        <v>9.5299999999999994</v>
      </c>
      <c r="E6993">
        <v>9.6300000000000008</v>
      </c>
    </row>
    <row r="6994" spans="1:5" x14ac:dyDescent="0.25">
      <c r="A6994" s="7">
        <v>43013</v>
      </c>
      <c r="B6994">
        <v>9.48</v>
      </c>
      <c r="C6994">
        <v>9.6199999999999992</v>
      </c>
      <c r="D6994">
        <v>9.1300000000000008</v>
      </c>
      <c r="E6994">
        <v>9.19</v>
      </c>
    </row>
    <row r="6995" spans="1:5" x14ac:dyDescent="0.25">
      <c r="A6995" s="7">
        <v>43014</v>
      </c>
      <c r="B6995">
        <v>9.23</v>
      </c>
      <c r="C6995">
        <v>10.27</v>
      </c>
      <c r="D6995">
        <v>9.11</v>
      </c>
      <c r="E6995">
        <v>9.65</v>
      </c>
    </row>
    <row r="6996" spans="1:5" x14ac:dyDescent="0.25">
      <c r="A6996" s="7">
        <v>43017</v>
      </c>
      <c r="B6996">
        <v>9.92</v>
      </c>
      <c r="C6996">
        <v>10.53</v>
      </c>
      <c r="D6996">
        <v>9.8800000000000008</v>
      </c>
      <c r="E6996">
        <v>10.33</v>
      </c>
    </row>
    <row r="6997" spans="1:5" x14ac:dyDescent="0.25">
      <c r="A6997" s="7">
        <v>43018</v>
      </c>
      <c r="B6997">
        <v>10.15</v>
      </c>
      <c r="C6997">
        <v>10.66</v>
      </c>
      <c r="D6997">
        <v>9.94</v>
      </c>
      <c r="E6997">
        <v>10.08</v>
      </c>
    </row>
    <row r="6998" spans="1:5" x14ac:dyDescent="0.25">
      <c r="A6998" s="7">
        <v>43019</v>
      </c>
      <c r="B6998">
        <v>9.9499999999999993</v>
      </c>
      <c r="C6998">
        <v>10.38</v>
      </c>
      <c r="D6998">
        <v>9.7200000000000006</v>
      </c>
      <c r="E6998">
        <v>9.85</v>
      </c>
    </row>
    <row r="6999" spans="1:5" x14ac:dyDescent="0.25">
      <c r="A6999" s="7">
        <v>43020</v>
      </c>
      <c r="B6999">
        <v>9.94</v>
      </c>
      <c r="C6999">
        <v>10.33</v>
      </c>
      <c r="D6999">
        <v>9.65</v>
      </c>
      <c r="E6999">
        <v>9.91</v>
      </c>
    </row>
    <row r="7000" spans="1:5" x14ac:dyDescent="0.25">
      <c r="A7000" s="7">
        <v>43021</v>
      </c>
      <c r="B7000">
        <v>9.9499999999999993</v>
      </c>
      <c r="C7000">
        <v>9.98</v>
      </c>
      <c r="D7000">
        <v>9.44</v>
      </c>
      <c r="E7000">
        <v>9.61</v>
      </c>
    </row>
    <row r="7001" spans="1:5" x14ac:dyDescent="0.25">
      <c r="A7001" s="7">
        <v>43024</v>
      </c>
      <c r="B7001">
        <v>9.9499999999999993</v>
      </c>
      <c r="C7001">
        <v>10.02</v>
      </c>
      <c r="D7001">
        <v>9.75</v>
      </c>
      <c r="E7001">
        <v>9.91</v>
      </c>
    </row>
    <row r="7002" spans="1:5" x14ac:dyDescent="0.25">
      <c r="A7002" s="7">
        <v>43025</v>
      </c>
      <c r="B7002">
        <v>9.85</v>
      </c>
      <c r="C7002">
        <v>10.46</v>
      </c>
      <c r="D7002">
        <v>9.7799999999999994</v>
      </c>
      <c r="E7002">
        <v>10.31</v>
      </c>
    </row>
    <row r="7003" spans="1:5" x14ac:dyDescent="0.25">
      <c r="A7003" s="7">
        <v>43026</v>
      </c>
      <c r="B7003">
        <v>10.34</v>
      </c>
      <c r="C7003">
        <v>10.41</v>
      </c>
      <c r="D7003">
        <v>9.8699999999999992</v>
      </c>
      <c r="E7003">
        <v>10.07</v>
      </c>
    </row>
    <row r="7004" spans="1:5" x14ac:dyDescent="0.25">
      <c r="A7004" s="7">
        <v>43027</v>
      </c>
      <c r="B7004">
        <v>10.220000000000001</v>
      </c>
      <c r="C7004">
        <v>11.77</v>
      </c>
      <c r="D7004">
        <v>9.99</v>
      </c>
      <c r="E7004">
        <v>10.050000000000001</v>
      </c>
    </row>
    <row r="7005" spans="1:5" x14ac:dyDescent="0.25">
      <c r="A7005" s="7">
        <v>43028</v>
      </c>
      <c r="B7005">
        <v>9.92</v>
      </c>
      <c r="C7005">
        <v>10.039999999999999</v>
      </c>
      <c r="D7005">
        <v>9.2899999999999991</v>
      </c>
      <c r="E7005">
        <v>9.9700000000000006</v>
      </c>
    </row>
    <row r="7006" spans="1:5" x14ac:dyDescent="0.25">
      <c r="A7006" s="7">
        <v>43031</v>
      </c>
      <c r="B7006">
        <v>10.25</v>
      </c>
      <c r="C7006">
        <v>11.08</v>
      </c>
      <c r="D7006">
        <v>9.94</v>
      </c>
      <c r="E7006">
        <v>11.07</v>
      </c>
    </row>
    <row r="7007" spans="1:5" x14ac:dyDescent="0.25">
      <c r="A7007" s="7">
        <v>43032</v>
      </c>
      <c r="B7007">
        <v>10.89</v>
      </c>
      <c r="C7007">
        <v>11.16</v>
      </c>
      <c r="D7007">
        <v>10.39</v>
      </c>
      <c r="E7007">
        <v>11.16</v>
      </c>
    </row>
    <row r="7008" spans="1:5" x14ac:dyDescent="0.25">
      <c r="A7008" s="7">
        <v>43033</v>
      </c>
      <c r="B7008">
        <v>11.34</v>
      </c>
      <c r="C7008">
        <v>13.2</v>
      </c>
      <c r="D7008">
        <v>10.99</v>
      </c>
      <c r="E7008">
        <v>11.23</v>
      </c>
    </row>
    <row r="7009" spans="1:5" x14ac:dyDescent="0.25">
      <c r="A7009" s="7">
        <v>43034</v>
      </c>
      <c r="B7009">
        <v>11.17</v>
      </c>
      <c r="C7009">
        <v>11.81</v>
      </c>
      <c r="D7009">
        <v>10.6</v>
      </c>
      <c r="E7009">
        <v>11.3</v>
      </c>
    </row>
    <row r="7010" spans="1:5" x14ac:dyDescent="0.25">
      <c r="A7010" s="7">
        <v>43035</v>
      </c>
      <c r="B7010">
        <v>11.12</v>
      </c>
      <c r="C7010">
        <v>11.12</v>
      </c>
      <c r="D7010">
        <v>9.74</v>
      </c>
      <c r="E7010">
        <v>9.8000000000000007</v>
      </c>
    </row>
    <row r="7011" spans="1:5" x14ac:dyDescent="0.25">
      <c r="A7011" s="7">
        <v>43038</v>
      </c>
      <c r="B7011">
        <v>10.28</v>
      </c>
      <c r="C7011">
        <v>10.89</v>
      </c>
      <c r="D7011">
        <v>10.1</v>
      </c>
      <c r="E7011">
        <v>10.5</v>
      </c>
    </row>
    <row r="7012" spans="1:5" x14ac:dyDescent="0.25">
      <c r="A7012" s="7">
        <v>43039</v>
      </c>
      <c r="B7012">
        <v>10.34</v>
      </c>
      <c r="C7012">
        <v>10.37</v>
      </c>
      <c r="D7012">
        <v>9.9</v>
      </c>
      <c r="E7012">
        <v>10.18</v>
      </c>
    </row>
    <row r="7013" spans="1:5" x14ac:dyDescent="0.25">
      <c r="A7013" s="7">
        <v>43040</v>
      </c>
      <c r="B7013">
        <v>9.7899999999999991</v>
      </c>
      <c r="C7013">
        <v>10.49</v>
      </c>
      <c r="D7013">
        <v>9.74</v>
      </c>
      <c r="E7013">
        <v>10.199999999999999</v>
      </c>
    </row>
    <row r="7014" spans="1:5" x14ac:dyDescent="0.25">
      <c r="A7014" s="7">
        <v>43041</v>
      </c>
      <c r="B7014">
        <v>10.44</v>
      </c>
      <c r="C7014">
        <v>10.89</v>
      </c>
      <c r="D7014">
        <v>9.67</v>
      </c>
      <c r="E7014">
        <v>9.93</v>
      </c>
    </row>
    <row r="7015" spans="1:5" x14ac:dyDescent="0.25">
      <c r="A7015" s="7">
        <v>43042</v>
      </c>
      <c r="B7015">
        <v>9.83</v>
      </c>
      <c r="C7015">
        <v>9.91</v>
      </c>
      <c r="D7015">
        <v>8.99</v>
      </c>
      <c r="E7015">
        <v>9.14</v>
      </c>
    </row>
    <row r="7016" spans="1:5" x14ac:dyDescent="0.25">
      <c r="A7016" s="7">
        <v>43045</v>
      </c>
      <c r="B7016">
        <v>9.6300000000000008</v>
      </c>
      <c r="C7016">
        <v>9.74</v>
      </c>
      <c r="D7016">
        <v>9.3800000000000008</v>
      </c>
      <c r="E7016">
        <v>9.4</v>
      </c>
    </row>
    <row r="7017" spans="1:5" x14ac:dyDescent="0.25">
      <c r="A7017" s="7">
        <v>43046</v>
      </c>
      <c r="B7017">
        <v>9.31</v>
      </c>
      <c r="C7017">
        <v>10.31</v>
      </c>
      <c r="D7017">
        <v>9.2899999999999991</v>
      </c>
      <c r="E7017">
        <v>9.89</v>
      </c>
    </row>
    <row r="7018" spans="1:5" x14ac:dyDescent="0.25">
      <c r="A7018" s="7">
        <v>43047</v>
      </c>
      <c r="B7018">
        <v>9.7899999999999991</v>
      </c>
      <c r="C7018">
        <v>10.27</v>
      </c>
      <c r="D7018">
        <v>9.5</v>
      </c>
      <c r="E7018">
        <v>9.7799999999999994</v>
      </c>
    </row>
    <row r="7019" spans="1:5" x14ac:dyDescent="0.25">
      <c r="A7019" s="7">
        <v>43048</v>
      </c>
      <c r="B7019">
        <v>9.94</v>
      </c>
      <c r="C7019">
        <v>12.19</v>
      </c>
      <c r="D7019">
        <v>9.7899999999999991</v>
      </c>
      <c r="E7019">
        <v>10.5</v>
      </c>
    </row>
    <row r="7020" spans="1:5" x14ac:dyDescent="0.25">
      <c r="A7020" s="7">
        <v>43049</v>
      </c>
      <c r="B7020">
        <v>10.78</v>
      </c>
      <c r="C7020">
        <v>11.58</v>
      </c>
      <c r="D7020">
        <v>10.5</v>
      </c>
      <c r="E7020">
        <v>11.29</v>
      </c>
    </row>
    <row r="7021" spans="1:5" x14ac:dyDescent="0.25">
      <c r="A7021" s="7">
        <v>43052</v>
      </c>
      <c r="B7021">
        <v>11.43</v>
      </c>
      <c r="C7021">
        <v>12.18</v>
      </c>
      <c r="D7021">
        <v>11</v>
      </c>
      <c r="E7021">
        <v>11.5</v>
      </c>
    </row>
    <row r="7022" spans="1:5" x14ac:dyDescent="0.25">
      <c r="A7022" s="7">
        <v>43053</v>
      </c>
      <c r="B7022">
        <v>11.53</v>
      </c>
      <c r="C7022">
        <v>12.61</v>
      </c>
      <c r="D7022">
        <v>11.45</v>
      </c>
      <c r="E7022">
        <v>11.59</v>
      </c>
    </row>
    <row r="7023" spans="1:5" x14ac:dyDescent="0.25">
      <c r="A7023" s="7">
        <v>43054</v>
      </c>
      <c r="B7023">
        <v>12.52</v>
      </c>
      <c r="C7023">
        <v>14.51</v>
      </c>
      <c r="D7023">
        <v>12.33</v>
      </c>
      <c r="E7023">
        <v>13.13</v>
      </c>
    </row>
    <row r="7024" spans="1:5" x14ac:dyDescent="0.25">
      <c r="A7024" s="7">
        <v>43055</v>
      </c>
      <c r="B7024">
        <v>12.47</v>
      </c>
      <c r="C7024">
        <v>12.52</v>
      </c>
      <c r="D7024">
        <v>11.38</v>
      </c>
      <c r="E7024">
        <v>11.76</v>
      </c>
    </row>
    <row r="7025" spans="1:5" x14ac:dyDescent="0.25">
      <c r="A7025" s="7">
        <v>43056</v>
      </c>
      <c r="B7025">
        <v>11.75</v>
      </c>
      <c r="C7025">
        <v>12.01</v>
      </c>
      <c r="D7025">
        <v>11.16</v>
      </c>
      <c r="E7025">
        <v>11.43</v>
      </c>
    </row>
    <row r="7026" spans="1:5" x14ac:dyDescent="0.25">
      <c r="A7026" s="7">
        <v>43059</v>
      </c>
      <c r="B7026">
        <v>11.96</v>
      </c>
      <c r="C7026">
        <v>12.08</v>
      </c>
      <c r="D7026">
        <v>10.44</v>
      </c>
      <c r="E7026">
        <v>10.65</v>
      </c>
    </row>
    <row r="7027" spans="1:5" x14ac:dyDescent="0.25">
      <c r="A7027" s="7">
        <v>43060</v>
      </c>
      <c r="B7027">
        <v>10.74</v>
      </c>
      <c r="C7027">
        <v>10.78</v>
      </c>
      <c r="D7027">
        <v>9.67</v>
      </c>
      <c r="E7027">
        <v>9.73</v>
      </c>
    </row>
    <row r="7028" spans="1:5" x14ac:dyDescent="0.25">
      <c r="A7028" s="7">
        <v>43061</v>
      </c>
      <c r="B7028">
        <v>9.6</v>
      </c>
      <c r="C7028">
        <v>9.8800000000000008</v>
      </c>
      <c r="D7028">
        <v>9.32</v>
      </c>
      <c r="E7028">
        <v>9.8800000000000008</v>
      </c>
    </row>
    <row r="7029" spans="1:5" x14ac:dyDescent="0.25">
      <c r="A7029" s="7">
        <v>43063</v>
      </c>
      <c r="B7029">
        <v>9.82</v>
      </c>
      <c r="C7029">
        <v>9.9600000000000009</v>
      </c>
      <c r="D7029">
        <v>8.56</v>
      </c>
      <c r="E7029">
        <v>9.67</v>
      </c>
    </row>
    <row r="7030" spans="1:5" x14ac:dyDescent="0.25">
      <c r="A7030" s="7">
        <v>43066</v>
      </c>
      <c r="B7030">
        <v>10.07</v>
      </c>
      <c r="C7030">
        <v>10.26</v>
      </c>
      <c r="D7030">
        <v>9.7899999999999991</v>
      </c>
      <c r="E7030">
        <v>9.8699999999999992</v>
      </c>
    </row>
    <row r="7031" spans="1:5" x14ac:dyDescent="0.25">
      <c r="A7031" s="7">
        <v>43067</v>
      </c>
      <c r="B7031">
        <v>9.7200000000000006</v>
      </c>
      <c r="C7031">
        <v>10.31</v>
      </c>
      <c r="D7031">
        <v>9.5299999999999994</v>
      </c>
      <c r="E7031">
        <v>10.029999999999999</v>
      </c>
    </row>
    <row r="7032" spans="1:5" x14ac:dyDescent="0.25">
      <c r="A7032" s="7">
        <v>43068</v>
      </c>
      <c r="B7032">
        <v>9.91</v>
      </c>
      <c r="C7032">
        <v>10.93</v>
      </c>
      <c r="D7032">
        <v>9.81</v>
      </c>
      <c r="E7032">
        <v>10.7</v>
      </c>
    </row>
    <row r="7033" spans="1:5" x14ac:dyDescent="0.25">
      <c r="A7033" s="7">
        <v>43069</v>
      </c>
      <c r="B7033">
        <v>10.49</v>
      </c>
      <c r="C7033">
        <v>12.05</v>
      </c>
      <c r="D7033">
        <v>10.25</v>
      </c>
      <c r="E7033">
        <v>11.28</v>
      </c>
    </row>
    <row r="7034" spans="1:5" x14ac:dyDescent="0.25">
      <c r="A7034" s="7">
        <v>43070</v>
      </c>
      <c r="B7034">
        <v>11.19</v>
      </c>
      <c r="C7034">
        <v>14.58</v>
      </c>
      <c r="D7034">
        <v>10.54</v>
      </c>
      <c r="E7034">
        <v>11.43</v>
      </c>
    </row>
    <row r="7035" spans="1:5" x14ac:dyDescent="0.25">
      <c r="A7035" s="7">
        <v>43073</v>
      </c>
      <c r="B7035">
        <v>11.05</v>
      </c>
      <c r="C7035">
        <v>11.86</v>
      </c>
      <c r="D7035">
        <v>10.26</v>
      </c>
      <c r="E7035">
        <v>11.68</v>
      </c>
    </row>
    <row r="7036" spans="1:5" x14ac:dyDescent="0.25">
      <c r="A7036" s="7">
        <v>43074</v>
      </c>
      <c r="B7036">
        <v>11.38</v>
      </c>
      <c r="C7036">
        <v>11.67</v>
      </c>
      <c r="D7036">
        <v>10.65</v>
      </c>
      <c r="E7036">
        <v>11.33</v>
      </c>
    </row>
    <row r="7037" spans="1:5" x14ac:dyDescent="0.25">
      <c r="A7037" s="7">
        <v>43075</v>
      </c>
      <c r="B7037">
        <v>11.63</v>
      </c>
      <c r="C7037">
        <v>11.68</v>
      </c>
      <c r="D7037">
        <v>10.86</v>
      </c>
      <c r="E7037">
        <v>11.02</v>
      </c>
    </row>
    <row r="7038" spans="1:5" x14ac:dyDescent="0.25">
      <c r="A7038" s="7">
        <v>43076</v>
      </c>
      <c r="B7038">
        <v>10.9</v>
      </c>
      <c r="C7038">
        <v>11.32</v>
      </c>
      <c r="D7038">
        <v>10.119999999999999</v>
      </c>
      <c r="E7038">
        <v>10.16</v>
      </c>
    </row>
    <row r="7039" spans="1:5" x14ac:dyDescent="0.25">
      <c r="A7039" s="7">
        <v>43077</v>
      </c>
      <c r="B7039">
        <v>10</v>
      </c>
      <c r="C7039">
        <v>10.06</v>
      </c>
      <c r="D7039">
        <v>9.43</v>
      </c>
      <c r="E7039">
        <v>9.58</v>
      </c>
    </row>
    <row r="7040" spans="1:5" x14ac:dyDescent="0.25">
      <c r="A7040" s="7">
        <v>43080</v>
      </c>
      <c r="B7040">
        <v>9.74</v>
      </c>
      <c r="C7040">
        <v>10.08</v>
      </c>
      <c r="D7040">
        <v>9.2799999999999994</v>
      </c>
      <c r="E7040">
        <v>9.34</v>
      </c>
    </row>
    <row r="7041" spans="1:5" x14ac:dyDescent="0.25">
      <c r="A7041" s="7">
        <v>43081</v>
      </c>
      <c r="B7041">
        <v>9.36</v>
      </c>
      <c r="C7041">
        <v>9.92</v>
      </c>
      <c r="D7041">
        <v>9.2100000000000009</v>
      </c>
      <c r="E7041">
        <v>9.92</v>
      </c>
    </row>
    <row r="7042" spans="1:5" x14ac:dyDescent="0.25">
      <c r="A7042" s="7">
        <v>43082</v>
      </c>
      <c r="B7042">
        <v>9.7799999999999994</v>
      </c>
      <c r="C7042">
        <v>10.210000000000001</v>
      </c>
      <c r="D7042">
        <v>9.65</v>
      </c>
      <c r="E7042">
        <v>10.18</v>
      </c>
    </row>
    <row r="7043" spans="1:5" x14ac:dyDescent="0.25">
      <c r="A7043" s="7">
        <v>43083</v>
      </c>
      <c r="B7043">
        <v>9.98</v>
      </c>
      <c r="C7043">
        <v>10.54</v>
      </c>
      <c r="D7043">
        <v>9.7799999999999994</v>
      </c>
      <c r="E7043">
        <v>10.49</v>
      </c>
    </row>
    <row r="7044" spans="1:5" x14ac:dyDescent="0.25">
      <c r="A7044" s="7">
        <v>43084</v>
      </c>
      <c r="B7044">
        <v>10.119999999999999</v>
      </c>
      <c r="C7044">
        <v>10.199999999999999</v>
      </c>
      <c r="D7044">
        <v>9.2200000000000006</v>
      </c>
      <c r="E7044">
        <v>9.42</v>
      </c>
    </row>
    <row r="7045" spans="1:5" x14ac:dyDescent="0.25">
      <c r="A7045" s="7">
        <v>43087</v>
      </c>
      <c r="B7045">
        <v>9.4600000000000009</v>
      </c>
      <c r="C7045">
        <v>9.89</v>
      </c>
      <c r="D7045">
        <v>9.24</v>
      </c>
      <c r="E7045">
        <v>9.5299999999999994</v>
      </c>
    </row>
    <row r="7046" spans="1:5" x14ac:dyDescent="0.25">
      <c r="A7046" s="7">
        <v>43088</v>
      </c>
      <c r="B7046">
        <v>9.4</v>
      </c>
      <c r="C7046">
        <v>10.15</v>
      </c>
      <c r="D7046">
        <v>9.18</v>
      </c>
      <c r="E7046">
        <v>10.029999999999999</v>
      </c>
    </row>
    <row r="7047" spans="1:5" x14ac:dyDescent="0.25">
      <c r="A7047" s="7">
        <v>43089</v>
      </c>
      <c r="B7047">
        <v>9.69</v>
      </c>
      <c r="C7047">
        <v>9.85</v>
      </c>
      <c r="D7047">
        <v>8.9</v>
      </c>
      <c r="E7047">
        <v>9.7200000000000006</v>
      </c>
    </row>
    <row r="7048" spans="1:5" x14ac:dyDescent="0.25">
      <c r="A7048" s="7">
        <v>43090</v>
      </c>
      <c r="B7048">
        <v>9.59</v>
      </c>
      <c r="C7048">
        <v>9.86</v>
      </c>
      <c r="D7048">
        <v>9.1999999999999993</v>
      </c>
      <c r="E7048">
        <v>9.6199999999999992</v>
      </c>
    </row>
    <row r="7049" spans="1:5" x14ac:dyDescent="0.25">
      <c r="A7049" s="7">
        <v>43091</v>
      </c>
      <c r="B7049">
        <v>9.3699999999999992</v>
      </c>
      <c r="C7049">
        <v>10.18</v>
      </c>
      <c r="D7049">
        <v>9.35</v>
      </c>
      <c r="E7049">
        <v>9.9</v>
      </c>
    </row>
    <row r="7050" spans="1:5" x14ac:dyDescent="0.25">
      <c r="A7050" s="7">
        <v>43095</v>
      </c>
      <c r="B7050">
        <v>10.19</v>
      </c>
      <c r="C7050">
        <v>10.46</v>
      </c>
      <c r="D7050">
        <v>10.130000000000001</v>
      </c>
      <c r="E7050">
        <v>10.25</v>
      </c>
    </row>
    <row r="7051" spans="1:5" x14ac:dyDescent="0.25">
      <c r="A7051" s="7">
        <v>43096</v>
      </c>
      <c r="B7051">
        <v>10.039999999999999</v>
      </c>
      <c r="C7051">
        <v>10.79</v>
      </c>
      <c r="D7051">
        <v>9.7100000000000009</v>
      </c>
      <c r="E7051">
        <v>10.47</v>
      </c>
    </row>
    <row r="7052" spans="1:5" x14ac:dyDescent="0.25">
      <c r="A7052" s="7">
        <v>43097</v>
      </c>
      <c r="B7052">
        <v>10.29</v>
      </c>
      <c r="C7052">
        <v>10.44</v>
      </c>
      <c r="D7052">
        <v>10.07</v>
      </c>
      <c r="E7052">
        <v>10.18</v>
      </c>
    </row>
    <row r="7053" spans="1:5" x14ac:dyDescent="0.25">
      <c r="A7053" s="7">
        <v>43098</v>
      </c>
      <c r="B7053">
        <v>10.029999999999999</v>
      </c>
      <c r="C7053">
        <v>11.06</v>
      </c>
      <c r="D7053">
        <v>9.9499999999999993</v>
      </c>
      <c r="E7053">
        <v>11.04</v>
      </c>
    </row>
    <row r="7054" spans="1:5" x14ac:dyDescent="0.25">
      <c r="A7054" s="7">
        <v>43102</v>
      </c>
      <c r="B7054">
        <v>10.95</v>
      </c>
      <c r="C7054">
        <v>11.07</v>
      </c>
      <c r="D7054">
        <v>9.52</v>
      </c>
      <c r="E7054">
        <v>9.77</v>
      </c>
    </row>
    <row r="7055" spans="1:5" x14ac:dyDescent="0.25">
      <c r="A7055" s="7">
        <v>43103</v>
      </c>
      <c r="B7055">
        <v>9.56</v>
      </c>
      <c r="C7055">
        <v>9.65</v>
      </c>
      <c r="D7055">
        <v>8.94</v>
      </c>
      <c r="E7055">
        <v>9.15</v>
      </c>
    </row>
    <row r="7056" spans="1:5" x14ac:dyDescent="0.25">
      <c r="A7056" s="7">
        <v>43104</v>
      </c>
      <c r="B7056">
        <v>9.01</v>
      </c>
      <c r="C7056">
        <v>9.31</v>
      </c>
      <c r="D7056">
        <v>8.92</v>
      </c>
      <c r="E7056">
        <v>9.2200000000000006</v>
      </c>
    </row>
    <row r="7057" spans="1:5" x14ac:dyDescent="0.25">
      <c r="A7057" s="7">
        <v>43105</v>
      </c>
      <c r="B7057">
        <v>9.1</v>
      </c>
      <c r="C7057">
        <v>9.5399999999999991</v>
      </c>
      <c r="D7057">
        <v>9</v>
      </c>
      <c r="E7057">
        <v>9.2200000000000006</v>
      </c>
    </row>
    <row r="7058" spans="1:5" x14ac:dyDescent="0.25">
      <c r="A7058" s="7">
        <v>43108</v>
      </c>
      <c r="B7058">
        <v>9.61</v>
      </c>
      <c r="C7058">
        <v>9.89</v>
      </c>
      <c r="D7058">
        <v>9.32</v>
      </c>
      <c r="E7058">
        <v>9.52</v>
      </c>
    </row>
    <row r="7059" spans="1:5" x14ac:dyDescent="0.25">
      <c r="A7059" s="7">
        <v>43109</v>
      </c>
      <c r="B7059">
        <v>9.41</v>
      </c>
      <c r="C7059">
        <v>10.09</v>
      </c>
      <c r="D7059">
        <v>9.3699999999999992</v>
      </c>
      <c r="E7059">
        <v>10.08</v>
      </c>
    </row>
    <row r="7060" spans="1:5" x14ac:dyDescent="0.25">
      <c r="A7060" s="7">
        <v>43110</v>
      </c>
      <c r="B7060">
        <v>10.11</v>
      </c>
      <c r="C7060">
        <v>10.85</v>
      </c>
      <c r="D7060">
        <v>9.82</v>
      </c>
      <c r="E7060">
        <v>9.82</v>
      </c>
    </row>
    <row r="7061" spans="1:5" x14ac:dyDescent="0.25">
      <c r="A7061" s="7">
        <v>43111</v>
      </c>
      <c r="B7061">
        <v>9.69</v>
      </c>
      <c r="C7061">
        <v>10.02</v>
      </c>
      <c r="D7061">
        <v>9.6199999999999992</v>
      </c>
      <c r="E7061">
        <v>9.8800000000000008</v>
      </c>
    </row>
    <row r="7062" spans="1:5" x14ac:dyDescent="0.25">
      <c r="A7062" s="7">
        <v>43112</v>
      </c>
      <c r="B7062">
        <v>9.74</v>
      </c>
      <c r="C7062">
        <v>10.31</v>
      </c>
      <c r="D7062">
        <v>9.5399999999999991</v>
      </c>
      <c r="E7062">
        <v>10.16</v>
      </c>
    </row>
    <row r="7063" spans="1:5" x14ac:dyDescent="0.25">
      <c r="A7063" s="7">
        <v>43116</v>
      </c>
      <c r="B7063">
        <v>10.42</v>
      </c>
      <c r="C7063">
        <v>12.41</v>
      </c>
      <c r="D7063">
        <v>10.4</v>
      </c>
      <c r="E7063">
        <v>11.66</v>
      </c>
    </row>
    <row r="7064" spans="1:5" x14ac:dyDescent="0.25">
      <c r="A7064" s="7">
        <v>43117</v>
      </c>
      <c r="B7064">
        <v>11.35</v>
      </c>
      <c r="C7064">
        <v>12.8</v>
      </c>
      <c r="D7064">
        <v>11.18</v>
      </c>
      <c r="E7064">
        <v>11.91</v>
      </c>
    </row>
    <row r="7065" spans="1:5" x14ac:dyDescent="0.25">
      <c r="A7065" s="7">
        <v>43118</v>
      </c>
      <c r="B7065">
        <v>12.01</v>
      </c>
      <c r="C7065">
        <v>12.4</v>
      </c>
      <c r="D7065">
        <v>11.62</v>
      </c>
      <c r="E7065">
        <v>12.22</v>
      </c>
    </row>
    <row r="7066" spans="1:5" x14ac:dyDescent="0.25">
      <c r="A7066" s="7">
        <v>43119</v>
      </c>
      <c r="B7066">
        <v>12.3</v>
      </c>
      <c r="C7066">
        <v>12.33</v>
      </c>
      <c r="D7066">
        <v>11.17</v>
      </c>
      <c r="E7066">
        <v>11.27</v>
      </c>
    </row>
    <row r="7067" spans="1:5" x14ac:dyDescent="0.25">
      <c r="A7067" s="7">
        <v>43122</v>
      </c>
      <c r="B7067">
        <v>11.59</v>
      </c>
      <c r="C7067">
        <v>11.62</v>
      </c>
      <c r="D7067">
        <v>10.84</v>
      </c>
      <c r="E7067">
        <v>11.03</v>
      </c>
    </row>
    <row r="7068" spans="1:5" x14ac:dyDescent="0.25">
      <c r="A7068" s="7">
        <v>43123</v>
      </c>
      <c r="B7068">
        <v>10.77</v>
      </c>
      <c r="C7068">
        <v>11.57</v>
      </c>
      <c r="D7068">
        <v>10.76</v>
      </c>
      <c r="E7068">
        <v>11.1</v>
      </c>
    </row>
    <row r="7069" spans="1:5" x14ac:dyDescent="0.25">
      <c r="A7069" s="7">
        <v>43124</v>
      </c>
      <c r="B7069">
        <v>11</v>
      </c>
      <c r="C7069">
        <v>12.19</v>
      </c>
      <c r="D7069">
        <v>10.89</v>
      </c>
      <c r="E7069">
        <v>11.47</v>
      </c>
    </row>
    <row r="7070" spans="1:5" x14ac:dyDescent="0.25">
      <c r="A7070" s="7">
        <v>43125</v>
      </c>
      <c r="B7070">
        <v>11.27</v>
      </c>
      <c r="C7070">
        <v>12.01</v>
      </c>
      <c r="D7070">
        <v>11.2</v>
      </c>
      <c r="E7070">
        <v>11.58</v>
      </c>
    </row>
    <row r="7071" spans="1:5" x14ac:dyDescent="0.25">
      <c r="A7071" s="7">
        <v>43126</v>
      </c>
      <c r="B7071">
        <v>11.4</v>
      </c>
      <c r="C7071">
        <v>11.6</v>
      </c>
      <c r="D7071">
        <v>11.08</v>
      </c>
      <c r="E7071">
        <v>11.08</v>
      </c>
    </row>
    <row r="7072" spans="1:5" x14ac:dyDescent="0.25">
      <c r="A7072" s="7">
        <v>43129</v>
      </c>
      <c r="B7072">
        <v>11.71</v>
      </c>
      <c r="C7072">
        <v>13.84</v>
      </c>
      <c r="D7072">
        <v>11.68</v>
      </c>
      <c r="E7072">
        <v>13.84</v>
      </c>
    </row>
    <row r="7073" spans="1:5" x14ac:dyDescent="0.25">
      <c r="A7073" s="7">
        <v>43130</v>
      </c>
      <c r="B7073">
        <v>13.93</v>
      </c>
      <c r="C7073">
        <v>15.42</v>
      </c>
      <c r="D7073">
        <v>13.88</v>
      </c>
      <c r="E7073">
        <v>14.79</v>
      </c>
    </row>
    <row r="7074" spans="1:5" x14ac:dyDescent="0.25">
      <c r="A7074" s="7">
        <v>43131</v>
      </c>
      <c r="B7074">
        <v>14.23</v>
      </c>
      <c r="C7074">
        <v>14.44</v>
      </c>
      <c r="D7074">
        <v>13.41</v>
      </c>
      <c r="E7074">
        <v>13.54</v>
      </c>
    </row>
    <row r="7075" spans="1:5" x14ac:dyDescent="0.25">
      <c r="A7075" s="7">
        <v>43132</v>
      </c>
      <c r="B7075">
        <v>13.05</v>
      </c>
      <c r="C7075">
        <v>14.3</v>
      </c>
      <c r="D7075">
        <v>12.5</v>
      </c>
      <c r="E7075">
        <v>13.47</v>
      </c>
    </row>
    <row r="7076" spans="1:5" x14ac:dyDescent="0.25">
      <c r="A7076" s="7">
        <v>43133</v>
      </c>
      <c r="B7076">
        <v>13.64</v>
      </c>
      <c r="C7076">
        <v>17.86</v>
      </c>
      <c r="D7076">
        <v>13.64</v>
      </c>
      <c r="E7076">
        <v>17.309999999999999</v>
      </c>
    </row>
    <row r="7077" spans="1:5" x14ac:dyDescent="0.25">
      <c r="A7077" s="7">
        <v>43136</v>
      </c>
      <c r="B7077">
        <v>18.440000000000001</v>
      </c>
      <c r="C7077">
        <v>38.799999999999997</v>
      </c>
      <c r="D7077">
        <v>16.8</v>
      </c>
      <c r="E7077">
        <v>37.32</v>
      </c>
    </row>
    <row r="7078" spans="1:5" x14ac:dyDescent="0.25">
      <c r="A7078" s="7">
        <v>43137</v>
      </c>
      <c r="B7078">
        <v>37.32</v>
      </c>
      <c r="C7078">
        <v>50.3</v>
      </c>
      <c r="D7078">
        <v>22.42</v>
      </c>
      <c r="E7078">
        <v>29.98</v>
      </c>
    </row>
    <row r="7079" spans="1:5" x14ac:dyDescent="0.25">
      <c r="A7079" s="7">
        <v>43138</v>
      </c>
      <c r="B7079">
        <v>31.38</v>
      </c>
      <c r="C7079">
        <v>31.64</v>
      </c>
      <c r="D7079">
        <v>21.17</v>
      </c>
      <c r="E7079">
        <v>27.73</v>
      </c>
    </row>
    <row r="7080" spans="1:5" x14ac:dyDescent="0.25">
      <c r="A7080" s="7">
        <v>43139</v>
      </c>
      <c r="B7080">
        <v>27.29</v>
      </c>
      <c r="C7080">
        <v>36.17</v>
      </c>
      <c r="D7080">
        <v>24.41</v>
      </c>
      <c r="E7080">
        <v>33.46</v>
      </c>
    </row>
    <row r="7081" spans="1:5" x14ac:dyDescent="0.25">
      <c r="A7081" s="7">
        <v>43140</v>
      </c>
      <c r="B7081">
        <v>32.18</v>
      </c>
      <c r="C7081">
        <v>41.06</v>
      </c>
      <c r="D7081">
        <v>27.73</v>
      </c>
      <c r="E7081">
        <v>29.06</v>
      </c>
    </row>
    <row r="7082" spans="1:5" x14ac:dyDescent="0.25">
      <c r="A7082" s="7">
        <v>43143</v>
      </c>
      <c r="B7082">
        <v>27.25</v>
      </c>
      <c r="C7082">
        <v>29.7</v>
      </c>
      <c r="D7082">
        <v>24.42</v>
      </c>
      <c r="E7082">
        <v>25.61</v>
      </c>
    </row>
    <row r="7083" spans="1:5" x14ac:dyDescent="0.25">
      <c r="A7083" s="7">
        <v>43144</v>
      </c>
      <c r="B7083">
        <v>26.94</v>
      </c>
      <c r="C7083">
        <v>27.82</v>
      </c>
      <c r="D7083">
        <v>24.47</v>
      </c>
      <c r="E7083">
        <v>24.97</v>
      </c>
    </row>
    <row r="7084" spans="1:5" x14ac:dyDescent="0.25">
      <c r="A7084" s="7">
        <v>43145</v>
      </c>
      <c r="B7084">
        <v>23.48</v>
      </c>
      <c r="C7084">
        <v>25.72</v>
      </c>
      <c r="D7084">
        <v>18.989999999999998</v>
      </c>
      <c r="E7084">
        <v>19.260000000000002</v>
      </c>
    </row>
    <row r="7085" spans="1:5" x14ac:dyDescent="0.25">
      <c r="A7085" s="7">
        <v>43146</v>
      </c>
      <c r="B7085">
        <v>18.39</v>
      </c>
      <c r="C7085">
        <v>20.66</v>
      </c>
      <c r="D7085">
        <v>17.600000000000001</v>
      </c>
      <c r="E7085">
        <v>19.13</v>
      </c>
    </row>
    <row r="7086" spans="1:5" x14ac:dyDescent="0.25">
      <c r="A7086" s="7">
        <v>43147</v>
      </c>
      <c r="B7086">
        <v>18.739999999999998</v>
      </c>
      <c r="C7086">
        <v>20.99</v>
      </c>
      <c r="D7086">
        <v>17.440000000000001</v>
      </c>
      <c r="E7086">
        <v>19.46</v>
      </c>
    </row>
    <row r="7087" spans="1:5" x14ac:dyDescent="0.25">
      <c r="A7087" s="7">
        <v>43151</v>
      </c>
      <c r="B7087">
        <v>20.53</v>
      </c>
      <c r="C7087">
        <v>21.61</v>
      </c>
      <c r="D7087">
        <v>19.75</v>
      </c>
      <c r="E7087">
        <v>20.6</v>
      </c>
    </row>
    <row r="7088" spans="1:5" x14ac:dyDescent="0.25">
      <c r="A7088" s="7">
        <v>43152</v>
      </c>
      <c r="B7088">
        <v>20.76</v>
      </c>
      <c r="C7088">
        <v>21.04</v>
      </c>
      <c r="D7088">
        <v>16.97</v>
      </c>
      <c r="E7088">
        <v>20.02</v>
      </c>
    </row>
    <row r="7089" spans="1:5" x14ac:dyDescent="0.25">
      <c r="A7089" s="7">
        <v>43153</v>
      </c>
      <c r="B7089">
        <v>20.57</v>
      </c>
      <c r="C7089">
        <v>20.61</v>
      </c>
      <c r="D7089">
        <v>18.07</v>
      </c>
      <c r="E7089">
        <v>18.72</v>
      </c>
    </row>
    <row r="7090" spans="1:5" x14ac:dyDescent="0.25">
      <c r="A7090" s="7">
        <v>43154</v>
      </c>
      <c r="B7090">
        <v>17.96</v>
      </c>
      <c r="C7090">
        <v>18.8</v>
      </c>
      <c r="D7090">
        <v>16.47</v>
      </c>
      <c r="E7090">
        <v>16.489999999999998</v>
      </c>
    </row>
    <row r="7091" spans="1:5" x14ac:dyDescent="0.25">
      <c r="A7091" s="7">
        <v>43157</v>
      </c>
      <c r="B7091">
        <v>16.53</v>
      </c>
      <c r="C7091">
        <v>16.940000000000001</v>
      </c>
      <c r="D7091">
        <v>15.8</v>
      </c>
      <c r="E7091">
        <v>15.8</v>
      </c>
    </row>
    <row r="7092" spans="1:5" x14ac:dyDescent="0.25">
      <c r="A7092" s="7">
        <v>43158</v>
      </c>
      <c r="B7092">
        <v>15.83</v>
      </c>
      <c r="C7092">
        <v>18.98</v>
      </c>
      <c r="D7092">
        <v>15.29</v>
      </c>
      <c r="E7092">
        <v>18.59</v>
      </c>
    </row>
    <row r="7093" spans="1:5" x14ac:dyDescent="0.25">
      <c r="A7093" s="7">
        <v>43159</v>
      </c>
      <c r="B7093">
        <v>18.079999999999998</v>
      </c>
      <c r="C7093">
        <v>20.440000000000001</v>
      </c>
      <c r="D7093">
        <v>15.65</v>
      </c>
      <c r="E7093">
        <v>19.850000000000001</v>
      </c>
    </row>
    <row r="7094" spans="1:5" x14ac:dyDescent="0.25">
      <c r="A7094" s="7">
        <v>43160</v>
      </c>
      <c r="B7094">
        <v>19.96</v>
      </c>
      <c r="C7094">
        <v>25.3</v>
      </c>
      <c r="D7094">
        <v>19.57</v>
      </c>
      <c r="E7094">
        <v>22.47</v>
      </c>
    </row>
    <row r="7095" spans="1:5" x14ac:dyDescent="0.25">
      <c r="A7095" s="7">
        <v>43161</v>
      </c>
      <c r="B7095">
        <v>22.47</v>
      </c>
      <c r="C7095">
        <v>26.22</v>
      </c>
      <c r="D7095">
        <v>19.36</v>
      </c>
      <c r="E7095">
        <v>19.59</v>
      </c>
    </row>
    <row r="7096" spans="1:5" x14ac:dyDescent="0.25">
      <c r="A7096" s="7">
        <v>43164</v>
      </c>
      <c r="B7096">
        <v>21.55</v>
      </c>
      <c r="C7096">
        <v>21.57</v>
      </c>
      <c r="D7096">
        <v>17.940000000000001</v>
      </c>
      <c r="E7096">
        <v>18.73</v>
      </c>
    </row>
    <row r="7097" spans="1:5" x14ac:dyDescent="0.25">
      <c r="A7097" s="7">
        <v>43165</v>
      </c>
      <c r="B7097">
        <v>18.25</v>
      </c>
      <c r="C7097">
        <v>19.64</v>
      </c>
      <c r="D7097">
        <v>17.68</v>
      </c>
      <c r="E7097">
        <v>18.36</v>
      </c>
    </row>
    <row r="7098" spans="1:5" x14ac:dyDescent="0.25">
      <c r="A7098" s="7">
        <v>43166</v>
      </c>
      <c r="B7098">
        <v>20.11</v>
      </c>
      <c r="C7098">
        <v>20.49</v>
      </c>
      <c r="D7098">
        <v>17.52</v>
      </c>
      <c r="E7098">
        <v>17.760000000000002</v>
      </c>
    </row>
    <row r="7099" spans="1:5" x14ac:dyDescent="0.25">
      <c r="A7099" s="7">
        <v>43167</v>
      </c>
      <c r="B7099">
        <v>17.559999999999999</v>
      </c>
      <c r="C7099">
        <v>17.68</v>
      </c>
      <c r="D7099">
        <v>14.91</v>
      </c>
      <c r="E7099">
        <v>16.54</v>
      </c>
    </row>
    <row r="7100" spans="1:5" x14ac:dyDescent="0.25">
      <c r="A7100" s="7">
        <v>43168</v>
      </c>
      <c r="B7100">
        <v>16.41</v>
      </c>
      <c r="C7100">
        <v>16.75</v>
      </c>
      <c r="D7100">
        <v>13.31</v>
      </c>
      <c r="E7100">
        <v>14.64</v>
      </c>
    </row>
    <row r="7101" spans="1:5" x14ac:dyDescent="0.25">
      <c r="A7101" s="7">
        <v>43171</v>
      </c>
      <c r="B7101">
        <v>15.28</v>
      </c>
      <c r="C7101">
        <v>16.350000000000001</v>
      </c>
      <c r="D7101">
        <v>15.18</v>
      </c>
      <c r="E7101">
        <v>15.78</v>
      </c>
    </row>
    <row r="7102" spans="1:5" x14ac:dyDescent="0.25">
      <c r="A7102" s="7">
        <v>43172</v>
      </c>
      <c r="B7102">
        <v>15.7</v>
      </c>
      <c r="C7102">
        <v>16.98</v>
      </c>
      <c r="D7102">
        <v>15.03</v>
      </c>
      <c r="E7102">
        <v>16.350000000000001</v>
      </c>
    </row>
    <row r="7103" spans="1:5" x14ac:dyDescent="0.25">
      <c r="A7103" s="7">
        <v>43173</v>
      </c>
      <c r="B7103">
        <v>16.59</v>
      </c>
      <c r="C7103">
        <v>17.59</v>
      </c>
      <c r="D7103">
        <v>14.94</v>
      </c>
      <c r="E7103">
        <v>17.23</v>
      </c>
    </row>
    <row r="7104" spans="1:5" x14ac:dyDescent="0.25">
      <c r="A7104" s="7">
        <v>43174</v>
      </c>
      <c r="B7104">
        <v>16.989999999999998</v>
      </c>
      <c r="C7104">
        <v>17.41</v>
      </c>
      <c r="D7104">
        <v>15.96</v>
      </c>
      <c r="E7104">
        <v>16.59</v>
      </c>
    </row>
    <row r="7105" spans="1:5" x14ac:dyDescent="0.25">
      <c r="A7105" s="7">
        <v>43175</v>
      </c>
      <c r="B7105">
        <v>16.600000000000001</v>
      </c>
      <c r="C7105">
        <v>16.72</v>
      </c>
      <c r="D7105">
        <v>15.23</v>
      </c>
      <c r="E7105">
        <v>15.8</v>
      </c>
    </row>
    <row r="7106" spans="1:5" x14ac:dyDescent="0.25">
      <c r="A7106" s="7">
        <v>43178</v>
      </c>
      <c r="B7106">
        <v>16.63</v>
      </c>
      <c r="C7106">
        <v>21.87</v>
      </c>
      <c r="D7106">
        <v>16.559999999999999</v>
      </c>
      <c r="E7106">
        <v>19.02</v>
      </c>
    </row>
    <row r="7107" spans="1:5" x14ac:dyDescent="0.25">
      <c r="A7107" s="7">
        <v>43179</v>
      </c>
      <c r="B7107">
        <v>18.38</v>
      </c>
      <c r="C7107">
        <v>19.309999999999999</v>
      </c>
      <c r="D7107">
        <v>18.09</v>
      </c>
      <c r="E7107">
        <v>18.2</v>
      </c>
    </row>
    <row r="7108" spans="1:5" x14ac:dyDescent="0.25">
      <c r="A7108" s="7">
        <v>43180</v>
      </c>
      <c r="B7108">
        <v>17.760000000000002</v>
      </c>
      <c r="C7108">
        <v>18.37</v>
      </c>
      <c r="D7108">
        <v>16.260000000000002</v>
      </c>
      <c r="E7108">
        <v>17.86</v>
      </c>
    </row>
    <row r="7109" spans="1:5" x14ac:dyDescent="0.25">
      <c r="A7109" s="7">
        <v>43181</v>
      </c>
      <c r="B7109">
        <v>18.13</v>
      </c>
      <c r="C7109">
        <v>23.81</v>
      </c>
      <c r="D7109">
        <v>18.12</v>
      </c>
      <c r="E7109">
        <v>23.34</v>
      </c>
    </row>
    <row r="7110" spans="1:5" x14ac:dyDescent="0.25">
      <c r="A7110" s="7">
        <v>43182</v>
      </c>
      <c r="B7110">
        <v>24.02</v>
      </c>
      <c r="C7110">
        <v>26.01</v>
      </c>
      <c r="D7110">
        <v>21.63</v>
      </c>
      <c r="E7110">
        <v>24.87</v>
      </c>
    </row>
    <row r="7111" spans="1:5" x14ac:dyDescent="0.25">
      <c r="A7111" s="7">
        <v>43185</v>
      </c>
      <c r="B7111">
        <v>23.41</v>
      </c>
      <c r="C7111">
        <v>24.54</v>
      </c>
      <c r="D7111">
        <v>20.71</v>
      </c>
      <c r="E7111">
        <v>21.03</v>
      </c>
    </row>
    <row r="7112" spans="1:5" x14ac:dyDescent="0.25">
      <c r="A7112" s="7">
        <v>43186</v>
      </c>
      <c r="B7112">
        <v>20.329999999999998</v>
      </c>
      <c r="C7112">
        <v>24.06</v>
      </c>
      <c r="D7112">
        <v>19.84</v>
      </c>
      <c r="E7112">
        <v>22.5</v>
      </c>
    </row>
    <row r="7113" spans="1:5" x14ac:dyDescent="0.25">
      <c r="A7113" s="7">
        <v>43187</v>
      </c>
      <c r="B7113">
        <v>22.52</v>
      </c>
      <c r="C7113">
        <v>24.94</v>
      </c>
      <c r="D7113">
        <v>21.71</v>
      </c>
      <c r="E7113">
        <v>22.87</v>
      </c>
    </row>
    <row r="7114" spans="1:5" x14ac:dyDescent="0.25">
      <c r="A7114" s="7">
        <v>43188</v>
      </c>
      <c r="B7114">
        <v>22.87</v>
      </c>
      <c r="C7114">
        <v>23.05</v>
      </c>
      <c r="D7114">
        <v>19.600000000000001</v>
      </c>
      <c r="E7114">
        <v>19.97</v>
      </c>
    </row>
    <row r="7115" spans="1:5" x14ac:dyDescent="0.25">
      <c r="A7115" s="7">
        <v>43192</v>
      </c>
      <c r="B7115">
        <v>21.07</v>
      </c>
      <c r="C7115">
        <v>25.72</v>
      </c>
      <c r="D7115">
        <v>20.440000000000001</v>
      </c>
      <c r="E7115">
        <v>23.62</v>
      </c>
    </row>
    <row r="7116" spans="1:5" x14ac:dyDescent="0.25">
      <c r="A7116" s="7">
        <v>43193</v>
      </c>
      <c r="B7116">
        <v>23.03</v>
      </c>
      <c r="C7116">
        <v>23.38</v>
      </c>
      <c r="D7116">
        <v>20.92</v>
      </c>
      <c r="E7116">
        <v>21.1</v>
      </c>
    </row>
    <row r="7117" spans="1:5" x14ac:dyDescent="0.25">
      <c r="A7117" s="7">
        <v>43194</v>
      </c>
      <c r="B7117">
        <v>21.68</v>
      </c>
      <c r="C7117">
        <v>24.51</v>
      </c>
      <c r="D7117">
        <v>19.86</v>
      </c>
      <c r="E7117">
        <v>20.059999999999999</v>
      </c>
    </row>
    <row r="7118" spans="1:5" x14ac:dyDescent="0.25">
      <c r="A7118" s="7">
        <v>43195</v>
      </c>
      <c r="B7118">
        <v>19.760000000000002</v>
      </c>
      <c r="C7118">
        <v>20.21</v>
      </c>
      <c r="D7118">
        <v>18.57</v>
      </c>
      <c r="E7118">
        <v>18.940000000000001</v>
      </c>
    </row>
    <row r="7119" spans="1:5" x14ac:dyDescent="0.25">
      <c r="A7119" s="7">
        <v>43196</v>
      </c>
      <c r="B7119">
        <v>20.329999999999998</v>
      </c>
      <c r="C7119">
        <v>23.12</v>
      </c>
      <c r="D7119">
        <v>18.600000000000001</v>
      </c>
      <c r="E7119">
        <v>21.49</v>
      </c>
    </row>
    <row r="7120" spans="1:5" x14ac:dyDescent="0.25">
      <c r="A7120" s="7">
        <v>43199</v>
      </c>
      <c r="B7120">
        <v>21.27</v>
      </c>
      <c r="C7120">
        <v>22.02</v>
      </c>
      <c r="D7120">
        <v>20.34</v>
      </c>
      <c r="E7120">
        <v>21.77</v>
      </c>
    </row>
    <row r="7121" spans="1:5" x14ac:dyDescent="0.25">
      <c r="A7121" s="7">
        <v>43200</v>
      </c>
      <c r="B7121">
        <v>20.51</v>
      </c>
      <c r="C7121">
        <v>21.68</v>
      </c>
      <c r="D7121">
        <v>20.239999999999998</v>
      </c>
      <c r="E7121">
        <v>20.47</v>
      </c>
    </row>
    <row r="7122" spans="1:5" x14ac:dyDescent="0.25">
      <c r="A7122" s="7">
        <v>43201</v>
      </c>
      <c r="B7122">
        <v>20.95</v>
      </c>
      <c r="C7122">
        <v>21.66</v>
      </c>
      <c r="D7122">
        <v>19.64</v>
      </c>
      <c r="E7122">
        <v>20.239999999999998</v>
      </c>
    </row>
    <row r="7123" spans="1:5" x14ac:dyDescent="0.25">
      <c r="A7123" s="7">
        <v>43202</v>
      </c>
      <c r="B7123">
        <v>19.829999999999998</v>
      </c>
      <c r="C7123">
        <v>19.920000000000002</v>
      </c>
      <c r="D7123">
        <v>18.16</v>
      </c>
      <c r="E7123">
        <v>18.489999999999998</v>
      </c>
    </row>
    <row r="7124" spans="1:5" x14ac:dyDescent="0.25">
      <c r="A7124" s="7">
        <v>43203</v>
      </c>
      <c r="B7124">
        <v>18.27</v>
      </c>
      <c r="C7124">
        <v>18.45</v>
      </c>
      <c r="D7124">
        <v>17.260000000000002</v>
      </c>
      <c r="E7124">
        <v>17.41</v>
      </c>
    </row>
    <row r="7125" spans="1:5" x14ac:dyDescent="0.25">
      <c r="A7125" s="7">
        <v>43206</v>
      </c>
      <c r="B7125">
        <v>17.59</v>
      </c>
      <c r="C7125">
        <v>17.66</v>
      </c>
      <c r="D7125">
        <v>16.38</v>
      </c>
      <c r="E7125">
        <v>16.559999999999999</v>
      </c>
    </row>
    <row r="7126" spans="1:5" x14ac:dyDescent="0.25">
      <c r="A7126" s="7">
        <v>43207</v>
      </c>
      <c r="B7126">
        <v>16.16</v>
      </c>
      <c r="C7126">
        <v>16.27</v>
      </c>
      <c r="D7126">
        <v>14.57</v>
      </c>
      <c r="E7126">
        <v>15.25</v>
      </c>
    </row>
    <row r="7127" spans="1:5" x14ac:dyDescent="0.25">
      <c r="A7127" s="7">
        <v>43208</v>
      </c>
      <c r="B7127">
        <v>15.3</v>
      </c>
      <c r="C7127">
        <v>16.899999999999999</v>
      </c>
      <c r="D7127">
        <v>14.95</v>
      </c>
      <c r="E7127">
        <v>15.6</v>
      </c>
    </row>
    <row r="7128" spans="1:5" x14ac:dyDescent="0.25">
      <c r="A7128" s="7">
        <v>43209</v>
      </c>
      <c r="B7128">
        <v>15.55</v>
      </c>
      <c r="C7128">
        <v>16.920000000000002</v>
      </c>
      <c r="D7128">
        <v>15.16</v>
      </c>
      <c r="E7128">
        <v>15.96</v>
      </c>
    </row>
    <row r="7129" spans="1:5" x14ac:dyDescent="0.25">
      <c r="A7129" s="7">
        <v>43210</v>
      </c>
      <c r="B7129">
        <v>16.16</v>
      </c>
      <c r="C7129">
        <v>17.5</v>
      </c>
      <c r="D7129">
        <v>15.19</v>
      </c>
      <c r="E7129">
        <v>16.88</v>
      </c>
    </row>
    <row r="7130" spans="1:5" x14ac:dyDescent="0.25">
      <c r="A7130" s="7">
        <v>43213</v>
      </c>
      <c r="B7130">
        <v>17.29</v>
      </c>
      <c r="C7130">
        <v>17.559999999999999</v>
      </c>
      <c r="D7130">
        <v>15.79</v>
      </c>
      <c r="E7130">
        <v>16.34</v>
      </c>
    </row>
    <row r="7131" spans="1:5" x14ac:dyDescent="0.25">
      <c r="A7131" s="7">
        <v>43214</v>
      </c>
      <c r="B7131">
        <v>16.16</v>
      </c>
      <c r="C7131">
        <v>19.66</v>
      </c>
      <c r="D7131">
        <v>15.37</v>
      </c>
      <c r="E7131">
        <v>18.02</v>
      </c>
    </row>
    <row r="7132" spans="1:5" x14ac:dyDescent="0.25">
      <c r="A7132" s="7">
        <v>43215</v>
      </c>
      <c r="B7132">
        <v>18.14</v>
      </c>
      <c r="C7132">
        <v>19.84</v>
      </c>
      <c r="D7132">
        <v>17.75</v>
      </c>
      <c r="E7132">
        <v>17.84</v>
      </c>
    </row>
    <row r="7133" spans="1:5" x14ac:dyDescent="0.25">
      <c r="A7133" s="7">
        <v>43216</v>
      </c>
      <c r="B7133">
        <v>18.07</v>
      </c>
      <c r="C7133">
        <v>18.12</v>
      </c>
      <c r="D7133">
        <v>16.239999999999998</v>
      </c>
      <c r="E7133">
        <v>16.239999999999998</v>
      </c>
    </row>
    <row r="7134" spans="1:5" x14ac:dyDescent="0.25">
      <c r="A7134" s="7">
        <v>43217</v>
      </c>
      <c r="B7134">
        <v>16.22</v>
      </c>
      <c r="C7134">
        <v>16.77</v>
      </c>
      <c r="D7134">
        <v>15.25</v>
      </c>
      <c r="E7134">
        <v>15.41</v>
      </c>
    </row>
    <row r="7135" spans="1:5" x14ac:dyDescent="0.25">
      <c r="A7135" s="7">
        <v>43220</v>
      </c>
      <c r="B7135">
        <v>15.39</v>
      </c>
      <c r="C7135">
        <v>16.350000000000001</v>
      </c>
      <c r="D7135">
        <v>15.13</v>
      </c>
      <c r="E7135">
        <v>15.93</v>
      </c>
    </row>
    <row r="7136" spans="1:5" x14ac:dyDescent="0.25">
      <c r="A7136" s="7">
        <v>43221</v>
      </c>
      <c r="B7136">
        <v>15.78</v>
      </c>
      <c r="C7136">
        <v>16.82</v>
      </c>
      <c r="D7136">
        <v>15.42</v>
      </c>
      <c r="E7136">
        <v>15.49</v>
      </c>
    </row>
    <row r="7137" spans="1:5" x14ac:dyDescent="0.25">
      <c r="A7137" s="7">
        <v>43222</v>
      </c>
      <c r="B7137">
        <v>15.48</v>
      </c>
      <c r="C7137">
        <v>15.97</v>
      </c>
      <c r="D7137">
        <v>14.75</v>
      </c>
      <c r="E7137">
        <v>15.97</v>
      </c>
    </row>
    <row r="7138" spans="1:5" x14ac:dyDescent="0.25">
      <c r="A7138" s="7">
        <v>43223</v>
      </c>
      <c r="B7138">
        <v>15.78</v>
      </c>
      <c r="C7138">
        <v>18.66</v>
      </c>
      <c r="D7138">
        <v>15.43</v>
      </c>
      <c r="E7138">
        <v>15.9</v>
      </c>
    </row>
    <row r="7139" spans="1:5" x14ac:dyDescent="0.25">
      <c r="A7139" s="7">
        <v>43224</v>
      </c>
      <c r="B7139">
        <v>15.94</v>
      </c>
      <c r="C7139">
        <v>16.920000000000002</v>
      </c>
      <c r="D7139">
        <v>10.91</v>
      </c>
      <c r="E7139">
        <v>14.77</v>
      </c>
    </row>
    <row r="7140" spans="1:5" x14ac:dyDescent="0.25">
      <c r="A7140" s="7">
        <v>43227</v>
      </c>
      <c r="B7140">
        <v>15.32</v>
      </c>
      <c r="C7140">
        <v>15.52</v>
      </c>
      <c r="D7140">
        <v>14.51</v>
      </c>
      <c r="E7140">
        <v>14.75</v>
      </c>
    </row>
    <row r="7141" spans="1:5" x14ac:dyDescent="0.25">
      <c r="A7141" s="7">
        <v>43228</v>
      </c>
      <c r="B7141">
        <v>14.53</v>
      </c>
      <c r="C7141">
        <v>15.56</v>
      </c>
      <c r="D7141">
        <v>14.52</v>
      </c>
      <c r="E7141">
        <v>14.71</v>
      </c>
    </row>
    <row r="7142" spans="1:5" x14ac:dyDescent="0.25">
      <c r="A7142" s="7">
        <v>43229</v>
      </c>
      <c r="B7142">
        <v>14.54</v>
      </c>
      <c r="C7142">
        <v>14.63</v>
      </c>
      <c r="D7142">
        <v>13.38</v>
      </c>
      <c r="E7142">
        <v>13.42</v>
      </c>
    </row>
    <row r="7143" spans="1:5" x14ac:dyDescent="0.25">
      <c r="A7143" s="7">
        <v>43230</v>
      </c>
      <c r="B7143">
        <v>13.36</v>
      </c>
      <c r="C7143">
        <v>13.63</v>
      </c>
      <c r="D7143">
        <v>12.92</v>
      </c>
      <c r="E7143">
        <v>13.23</v>
      </c>
    </row>
    <row r="7144" spans="1:5" x14ac:dyDescent="0.25">
      <c r="A7144" s="7">
        <v>43231</v>
      </c>
      <c r="B7144">
        <v>13.22</v>
      </c>
      <c r="C7144">
        <v>13.44</v>
      </c>
      <c r="D7144">
        <v>12.65</v>
      </c>
      <c r="E7144">
        <v>12.65</v>
      </c>
    </row>
    <row r="7145" spans="1:5" x14ac:dyDescent="0.25">
      <c r="A7145" s="7">
        <v>43234</v>
      </c>
      <c r="B7145">
        <v>12.95</v>
      </c>
      <c r="C7145">
        <v>13.28</v>
      </c>
      <c r="D7145">
        <v>12.81</v>
      </c>
      <c r="E7145">
        <v>12.93</v>
      </c>
    </row>
    <row r="7146" spans="1:5" x14ac:dyDescent="0.25">
      <c r="A7146" s="7">
        <v>43235</v>
      </c>
      <c r="B7146">
        <v>13.13</v>
      </c>
      <c r="C7146">
        <v>15.01</v>
      </c>
      <c r="D7146">
        <v>12.5</v>
      </c>
      <c r="E7146">
        <v>14.63</v>
      </c>
    </row>
    <row r="7147" spans="1:5" x14ac:dyDescent="0.25">
      <c r="A7147" s="7">
        <v>43236</v>
      </c>
      <c r="B7147">
        <v>14.38</v>
      </c>
      <c r="C7147">
        <v>14.91</v>
      </c>
      <c r="D7147">
        <v>13.21</v>
      </c>
      <c r="E7147">
        <v>13.42</v>
      </c>
    </row>
    <row r="7148" spans="1:5" x14ac:dyDescent="0.25">
      <c r="A7148" s="7">
        <v>43237</v>
      </c>
      <c r="B7148">
        <v>13.54</v>
      </c>
      <c r="C7148">
        <v>13.86</v>
      </c>
      <c r="D7148">
        <v>12.65</v>
      </c>
      <c r="E7148">
        <v>13.43</v>
      </c>
    </row>
    <row r="7149" spans="1:5" x14ac:dyDescent="0.25">
      <c r="A7149" s="7">
        <v>43238</v>
      </c>
      <c r="B7149">
        <v>13.18</v>
      </c>
      <c r="C7149">
        <v>13.87</v>
      </c>
      <c r="D7149">
        <v>13.06</v>
      </c>
      <c r="E7149">
        <v>13.42</v>
      </c>
    </row>
    <row r="7150" spans="1:5" x14ac:dyDescent="0.25">
      <c r="A7150" s="7">
        <v>43241</v>
      </c>
      <c r="B7150">
        <v>13.44</v>
      </c>
      <c r="C7150">
        <v>13.59</v>
      </c>
      <c r="D7150">
        <v>12.78</v>
      </c>
      <c r="E7150">
        <v>13.08</v>
      </c>
    </row>
    <row r="7151" spans="1:5" x14ac:dyDescent="0.25">
      <c r="A7151" s="7">
        <v>43242</v>
      </c>
      <c r="B7151">
        <v>13.03</v>
      </c>
      <c r="C7151">
        <v>13.42</v>
      </c>
      <c r="D7151">
        <v>12.77</v>
      </c>
      <c r="E7151">
        <v>13.22</v>
      </c>
    </row>
    <row r="7152" spans="1:5" x14ac:dyDescent="0.25">
      <c r="A7152" s="7">
        <v>43243</v>
      </c>
      <c r="B7152">
        <v>13.5</v>
      </c>
      <c r="C7152">
        <v>14.6</v>
      </c>
      <c r="D7152">
        <v>12.49</v>
      </c>
      <c r="E7152">
        <v>12.58</v>
      </c>
    </row>
    <row r="7153" spans="1:5" x14ac:dyDescent="0.25">
      <c r="A7153" s="7">
        <v>43244</v>
      </c>
      <c r="B7153">
        <v>12.73</v>
      </c>
      <c r="C7153">
        <v>14.24</v>
      </c>
      <c r="D7153">
        <v>12.53</v>
      </c>
      <c r="E7153">
        <v>12.53</v>
      </c>
    </row>
    <row r="7154" spans="1:5" x14ac:dyDescent="0.25">
      <c r="A7154" s="7">
        <v>43245</v>
      </c>
      <c r="B7154">
        <v>12.44</v>
      </c>
      <c r="C7154">
        <v>13.52</v>
      </c>
      <c r="D7154">
        <v>12.29</v>
      </c>
      <c r="E7154">
        <v>13.22</v>
      </c>
    </row>
    <row r="7155" spans="1:5" x14ac:dyDescent="0.25">
      <c r="A7155" s="7">
        <v>43249</v>
      </c>
      <c r="B7155">
        <v>14.39</v>
      </c>
      <c r="C7155">
        <v>18.78</v>
      </c>
      <c r="D7155">
        <v>14.39</v>
      </c>
      <c r="E7155">
        <v>17.02</v>
      </c>
    </row>
    <row r="7156" spans="1:5" x14ac:dyDescent="0.25">
      <c r="A7156" s="7">
        <v>43250</v>
      </c>
      <c r="B7156">
        <v>16.600000000000001</v>
      </c>
      <c r="C7156">
        <v>16.64</v>
      </c>
      <c r="D7156">
        <v>14.65</v>
      </c>
      <c r="E7156">
        <v>14.94</v>
      </c>
    </row>
    <row r="7157" spans="1:5" x14ac:dyDescent="0.25">
      <c r="A7157" s="7">
        <v>43251</v>
      </c>
      <c r="B7157">
        <v>14.93</v>
      </c>
      <c r="C7157">
        <v>16.29</v>
      </c>
      <c r="D7157">
        <v>14.2</v>
      </c>
      <c r="E7157">
        <v>15.43</v>
      </c>
    </row>
    <row r="7158" spans="1:5" x14ac:dyDescent="0.25">
      <c r="A7158" s="7">
        <v>43252</v>
      </c>
      <c r="B7158">
        <v>14.92</v>
      </c>
      <c r="C7158">
        <v>14.93</v>
      </c>
      <c r="D7158">
        <v>13.37</v>
      </c>
      <c r="E7158">
        <v>13.46</v>
      </c>
    </row>
    <row r="7159" spans="1:5" x14ac:dyDescent="0.25">
      <c r="A7159" s="7">
        <v>43255</v>
      </c>
      <c r="B7159">
        <v>13.91</v>
      </c>
      <c r="C7159">
        <v>13.91</v>
      </c>
      <c r="D7159">
        <v>12.69</v>
      </c>
      <c r="E7159">
        <v>12.74</v>
      </c>
    </row>
    <row r="7160" spans="1:5" x14ac:dyDescent="0.25">
      <c r="A7160" s="7">
        <v>43256</v>
      </c>
      <c r="B7160">
        <v>12.91</v>
      </c>
      <c r="C7160">
        <v>13.34</v>
      </c>
      <c r="D7160">
        <v>12.3</v>
      </c>
      <c r="E7160">
        <v>12.4</v>
      </c>
    </row>
    <row r="7161" spans="1:5" x14ac:dyDescent="0.25">
      <c r="A7161" s="7">
        <v>43257</v>
      </c>
      <c r="B7161">
        <v>12.1</v>
      </c>
      <c r="C7161">
        <v>12.56</v>
      </c>
      <c r="D7161">
        <v>11.62</v>
      </c>
      <c r="E7161">
        <v>11.64</v>
      </c>
    </row>
    <row r="7162" spans="1:5" x14ac:dyDescent="0.25">
      <c r="A7162" s="7">
        <v>43258</v>
      </c>
      <c r="B7162">
        <v>11.66</v>
      </c>
      <c r="C7162">
        <v>13.28</v>
      </c>
      <c r="D7162">
        <v>11.22</v>
      </c>
      <c r="E7162">
        <v>12.13</v>
      </c>
    </row>
    <row r="7163" spans="1:5" x14ac:dyDescent="0.25">
      <c r="A7163" s="7">
        <v>43259</v>
      </c>
      <c r="B7163">
        <v>12.54</v>
      </c>
      <c r="C7163">
        <v>13.31</v>
      </c>
      <c r="D7163">
        <v>12.09</v>
      </c>
      <c r="E7163">
        <v>12.18</v>
      </c>
    </row>
    <row r="7164" spans="1:5" x14ac:dyDescent="0.25">
      <c r="A7164" s="7">
        <v>43262</v>
      </c>
      <c r="B7164">
        <v>12.52</v>
      </c>
      <c r="C7164">
        <v>12.69</v>
      </c>
      <c r="D7164">
        <v>12.14</v>
      </c>
      <c r="E7164">
        <v>12.35</v>
      </c>
    </row>
    <row r="7165" spans="1:5" x14ac:dyDescent="0.25">
      <c r="A7165" s="7">
        <v>43263</v>
      </c>
      <c r="B7165">
        <v>12.29</v>
      </c>
      <c r="C7165">
        <v>12.6</v>
      </c>
      <c r="D7165">
        <v>11.88</v>
      </c>
      <c r="E7165">
        <v>12.34</v>
      </c>
    </row>
    <row r="7166" spans="1:5" x14ac:dyDescent="0.25">
      <c r="A7166" s="7">
        <v>43264</v>
      </c>
      <c r="B7166">
        <v>12.13</v>
      </c>
      <c r="C7166">
        <v>12.95</v>
      </c>
      <c r="D7166">
        <v>11.98</v>
      </c>
      <c r="E7166">
        <v>12.94</v>
      </c>
    </row>
    <row r="7167" spans="1:5" x14ac:dyDescent="0.25">
      <c r="A7167" s="7">
        <v>43265</v>
      </c>
      <c r="B7167">
        <v>12.98</v>
      </c>
      <c r="C7167">
        <v>13.07</v>
      </c>
      <c r="D7167">
        <v>11.88</v>
      </c>
      <c r="E7167">
        <v>12.12</v>
      </c>
    </row>
    <row r="7168" spans="1:5" x14ac:dyDescent="0.25">
      <c r="A7168" s="7">
        <v>43266</v>
      </c>
      <c r="B7168">
        <v>12.19</v>
      </c>
      <c r="C7168">
        <v>13.16</v>
      </c>
      <c r="D7168">
        <v>11.93</v>
      </c>
      <c r="E7168">
        <v>11.98</v>
      </c>
    </row>
    <row r="7169" spans="1:5" x14ac:dyDescent="0.25">
      <c r="A7169" s="7">
        <v>43269</v>
      </c>
      <c r="B7169">
        <v>12.79</v>
      </c>
      <c r="C7169">
        <v>13.74</v>
      </c>
      <c r="D7169">
        <v>12.28</v>
      </c>
      <c r="E7169">
        <v>12.31</v>
      </c>
    </row>
    <row r="7170" spans="1:5" x14ac:dyDescent="0.25">
      <c r="A7170" s="7">
        <v>43270</v>
      </c>
      <c r="B7170">
        <v>14.61</v>
      </c>
      <c r="C7170">
        <v>14.68</v>
      </c>
      <c r="D7170">
        <v>13.21</v>
      </c>
      <c r="E7170">
        <v>13.35</v>
      </c>
    </row>
    <row r="7171" spans="1:5" x14ac:dyDescent="0.25">
      <c r="A7171" s="7">
        <v>43271</v>
      </c>
      <c r="B7171">
        <v>12.9</v>
      </c>
      <c r="C7171">
        <v>13.02</v>
      </c>
      <c r="D7171">
        <v>12.25</v>
      </c>
      <c r="E7171">
        <v>12.79</v>
      </c>
    </row>
    <row r="7172" spans="1:5" x14ac:dyDescent="0.25">
      <c r="A7172" s="7">
        <v>43272</v>
      </c>
      <c r="B7172">
        <v>12.54</v>
      </c>
      <c r="C7172">
        <v>15.18</v>
      </c>
      <c r="D7172">
        <v>12.18</v>
      </c>
      <c r="E7172">
        <v>14.64</v>
      </c>
    </row>
    <row r="7173" spans="1:5" x14ac:dyDescent="0.25">
      <c r="A7173" s="7">
        <v>43273</v>
      </c>
      <c r="B7173">
        <v>14.6</v>
      </c>
      <c r="C7173">
        <v>14.6</v>
      </c>
      <c r="D7173">
        <v>13.11</v>
      </c>
      <c r="E7173">
        <v>13.77</v>
      </c>
    </row>
    <row r="7174" spans="1:5" x14ac:dyDescent="0.25">
      <c r="A7174" s="7">
        <v>43276</v>
      </c>
      <c r="B7174">
        <v>15.07</v>
      </c>
      <c r="C7174">
        <v>19.61</v>
      </c>
      <c r="D7174">
        <v>14.56</v>
      </c>
      <c r="E7174">
        <v>17.329999999999998</v>
      </c>
    </row>
    <row r="7175" spans="1:5" x14ac:dyDescent="0.25">
      <c r="A7175" s="7">
        <v>43277</v>
      </c>
      <c r="B7175">
        <v>16.71</v>
      </c>
      <c r="C7175">
        <v>17.54</v>
      </c>
      <c r="D7175">
        <v>15.1</v>
      </c>
      <c r="E7175">
        <v>15.92</v>
      </c>
    </row>
    <row r="7176" spans="1:5" x14ac:dyDescent="0.25">
      <c r="A7176" s="7">
        <v>43278</v>
      </c>
      <c r="B7176">
        <v>16.52</v>
      </c>
      <c r="C7176">
        <v>18.190000000000001</v>
      </c>
      <c r="D7176">
        <v>14.76</v>
      </c>
      <c r="E7176">
        <v>17.91</v>
      </c>
    </row>
    <row r="7177" spans="1:5" x14ac:dyDescent="0.25">
      <c r="A7177" s="7">
        <v>43279</v>
      </c>
      <c r="B7177">
        <v>17.54</v>
      </c>
      <c r="C7177">
        <v>18.989999999999998</v>
      </c>
      <c r="D7177">
        <v>16.399999999999999</v>
      </c>
      <c r="E7177">
        <v>16.850000000000001</v>
      </c>
    </row>
    <row r="7178" spans="1:5" x14ac:dyDescent="0.25">
      <c r="A7178" s="7">
        <v>43280</v>
      </c>
      <c r="B7178">
        <v>15.73</v>
      </c>
      <c r="C7178">
        <v>16.510000000000002</v>
      </c>
      <c r="D7178">
        <v>14.66</v>
      </c>
      <c r="E7178">
        <v>16.09</v>
      </c>
    </row>
    <row r="7179" spans="1:5" x14ac:dyDescent="0.25">
      <c r="A7179" s="7">
        <v>43283</v>
      </c>
      <c r="B7179">
        <v>17.7</v>
      </c>
      <c r="C7179">
        <v>18.079999999999998</v>
      </c>
      <c r="D7179">
        <v>15.54</v>
      </c>
      <c r="E7179">
        <v>15.6</v>
      </c>
    </row>
    <row r="7180" spans="1:5" x14ac:dyDescent="0.25">
      <c r="A7180" s="7">
        <v>43284</v>
      </c>
      <c r="B7180">
        <v>15.37</v>
      </c>
      <c r="C7180">
        <v>16.45</v>
      </c>
      <c r="D7180">
        <v>14.68</v>
      </c>
      <c r="E7180">
        <v>16.14</v>
      </c>
    </row>
    <row r="7181" spans="1:5" x14ac:dyDescent="0.25">
      <c r="A7181" s="7">
        <v>43286</v>
      </c>
      <c r="B7181">
        <v>15.62</v>
      </c>
      <c r="C7181">
        <v>16.22</v>
      </c>
      <c r="D7181">
        <v>14.47</v>
      </c>
      <c r="E7181">
        <v>14.97</v>
      </c>
    </row>
    <row r="7182" spans="1:5" x14ac:dyDescent="0.25">
      <c r="A7182" s="7">
        <v>43287</v>
      </c>
      <c r="B7182">
        <v>14.99</v>
      </c>
      <c r="C7182">
        <v>15.45</v>
      </c>
      <c r="D7182">
        <v>13.34</v>
      </c>
      <c r="E7182">
        <v>13.37</v>
      </c>
    </row>
    <row r="7183" spans="1:5" x14ac:dyDescent="0.25">
      <c r="A7183" s="7">
        <v>43290</v>
      </c>
      <c r="B7183">
        <v>13.42</v>
      </c>
      <c r="C7183">
        <v>13.45</v>
      </c>
      <c r="D7183">
        <v>12.6</v>
      </c>
      <c r="E7183">
        <v>12.69</v>
      </c>
    </row>
    <row r="7184" spans="1:5" x14ac:dyDescent="0.25">
      <c r="A7184" s="7">
        <v>43291</v>
      </c>
      <c r="B7184">
        <v>12.52</v>
      </c>
      <c r="C7184">
        <v>13.21</v>
      </c>
      <c r="D7184">
        <v>11.93</v>
      </c>
      <c r="E7184">
        <v>12.64</v>
      </c>
    </row>
    <row r="7185" spans="1:5" x14ac:dyDescent="0.25">
      <c r="A7185" s="7">
        <v>43292</v>
      </c>
      <c r="B7185">
        <v>14.05</v>
      </c>
      <c r="C7185">
        <v>14.15</v>
      </c>
      <c r="D7185">
        <v>13.09</v>
      </c>
      <c r="E7185">
        <v>13.63</v>
      </c>
    </row>
    <row r="7186" spans="1:5" x14ac:dyDescent="0.25">
      <c r="A7186" s="7">
        <v>43293</v>
      </c>
      <c r="B7186">
        <v>13.07</v>
      </c>
      <c r="C7186">
        <v>13.33</v>
      </c>
      <c r="D7186">
        <v>12.42</v>
      </c>
      <c r="E7186">
        <v>12.58</v>
      </c>
    </row>
    <row r="7187" spans="1:5" x14ac:dyDescent="0.25">
      <c r="A7187" s="7">
        <v>43294</v>
      </c>
      <c r="B7187">
        <v>12.39</v>
      </c>
      <c r="C7187">
        <v>12.97</v>
      </c>
      <c r="D7187">
        <v>11.62</v>
      </c>
      <c r="E7187">
        <v>12.18</v>
      </c>
    </row>
    <row r="7188" spans="1:5" x14ac:dyDescent="0.25">
      <c r="A7188" s="7">
        <v>43297</v>
      </c>
      <c r="B7188">
        <v>12.46</v>
      </c>
      <c r="C7188">
        <v>12.97</v>
      </c>
      <c r="D7188">
        <v>12.13</v>
      </c>
      <c r="E7188">
        <v>12.83</v>
      </c>
    </row>
    <row r="7189" spans="1:5" x14ac:dyDescent="0.25">
      <c r="A7189" s="7">
        <v>43298</v>
      </c>
      <c r="B7189">
        <v>12.91</v>
      </c>
      <c r="C7189">
        <v>13.18</v>
      </c>
      <c r="D7189">
        <v>11.85</v>
      </c>
      <c r="E7189">
        <v>12.06</v>
      </c>
    </row>
    <row r="7190" spans="1:5" x14ac:dyDescent="0.25">
      <c r="A7190" s="7">
        <v>43299</v>
      </c>
      <c r="B7190">
        <v>11.87</v>
      </c>
      <c r="C7190">
        <v>12.47</v>
      </c>
      <c r="D7190">
        <v>11.44</v>
      </c>
      <c r="E7190">
        <v>12.1</v>
      </c>
    </row>
    <row r="7191" spans="1:5" x14ac:dyDescent="0.25">
      <c r="A7191" s="7">
        <v>43300</v>
      </c>
      <c r="B7191">
        <v>12.2</v>
      </c>
      <c r="C7191">
        <v>13.09</v>
      </c>
      <c r="D7191">
        <v>11.79</v>
      </c>
      <c r="E7191">
        <v>12.87</v>
      </c>
    </row>
    <row r="7192" spans="1:5" x14ac:dyDescent="0.25">
      <c r="A7192" s="7">
        <v>43301</v>
      </c>
      <c r="B7192">
        <v>13</v>
      </c>
      <c r="C7192">
        <v>13.58</v>
      </c>
      <c r="D7192">
        <v>12.49</v>
      </c>
      <c r="E7192">
        <v>12.86</v>
      </c>
    </row>
    <row r="7193" spans="1:5" x14ac:dyDescent="0.25">
      <c r="A7193" s="7">
        <v>43304</v>
      </c>
      <c r="B7193">
        <v>13.47</v>
      </c>
      <c r="C7193">
        <v>13.55</v>
      </c>
      <c r="D7193">
        <v>12.58</v>
      </c>
      <c r="E7193">
        <v>12.62</v>
      </c>
    </row>
    <row r="7194" spans="1:5" x14ac:dyDescent="0.25">
      <c r="A7194" s="7">
        <v>43305</v>
      </c>
      <c r="B7194">
        <v>12.61</v>
      </c>
      <c r="C7194">
        <v>13.21</v>
      </c>
      <c r="D7194">
        <v>11.66</v>
      </c>
      <c r="E7194">
        <v>12.41</v>
      </c>
    </row>
    <row r="7195" spans="1:5" x14ac:dyDescent="0.25">
      <c r="A7195" s="7">
        <v>43306</v>
      </c>
      <c r="B7195">
        <v>12.37</v>
      </c>
      <c r="C7195">
        <v>12.82</v>
      </c>
      <c r="D7195">
        <v>11.8</v>
      </c>
      <c r="E7195">
        <v>12.29</v>
      </c>
    </row>
    <row r="7196" spans="1:5" x14ac:dyDescent="0.25">
      <c r="A7196" s="7">
        <v>43307</v>
      </c>
      <c r="B7196">
        <v>12.45</v>
      </c>
      <c r="C7196">
        <v>12.53</v>
      </c>
      <c r="D7196">
        <v>11.78</v>
      </c>
      <c r="E7196">
        <v>12.14</v>
      </c>
    </row>
    <row r="7197" spans="1:5" x14ac:dyDescent="0.25">
      <c r="A7197" s="7">
        <v>43308</v>
      </c>
      <c r="B7197">
        <v>12.17</v>
      </c>
      <c r="C7197">
        <v>14.26</v>
      </c>
      <c r="D7197">
        <v>11.6</v>
      </c>
      <c r="E7197">
        <v>13.03</v>
      </c>
    </row>
    <row r="7198" spans="1:5" x14ac:dyDescent="0.25">
      <c r="A7198" s="7">
        <v>43311</v>
      </c>
      <c r="B7198">
        <v>13.63</v>
      </c>
      <c r="C7198">
        <v>14.46</v>
      </c>
      <c r="D7198">
        <v>12.98</v>
      </c>
      <c r="E7198">
        <v>14.26</v>
      </c>
    </row>
    <row r="7199" spans="1:5" x14ac:dyDescent="0.25">
      <c r="A7199" s="7">
        <v>43312</v>
      </c>
      <c r="B7199">
        <v>13.98</v>
      </c>
      <c r="C7199">
        <v>14.12</v>
      </c>
      <c r="D7199">
        <v>12.81</v>
      </c>
      <c r="E7199">
        <v>12.83</v>
      </c>
    </row>
    <row r="7200" spans="1:5" x14ac:dyDescent="0.25">
      <c r="A7200" s="7">
        <v>43313</v>
      </c>
      <c r="B7200">
        <v>13.09</v>
      </c>
      <c r="C7200">
        <v>13.63</v>
      </c>
      <c r="D7200">
        <v>12.45</v>
      </c>
      <c r="E7200">
        <v>13.15</v>
      </c>
    </row>
    <row r="7201" spans="1:5" x14ac:dyDescent="0.25">
      <c r="A7201" s="7">
        <v>43314</v>
      </c>
      <c r="B7201">
        <v>13.57</v>
      </c>
      <c r="C7201">
        <v>14.53</v>
      </c>
      <c r="D7201">
        <v>12.17</v>
      </c>
      <c r="E7201">
        <v>12.19</v>
      </c>
    </row>
    <row r="7202" spans="1:5" x14ac:dyDescent="0.25">
      <c r="A7202" s="7">
        <v>43315</v>
      </c>
      <c r="B7202">
        <v>12.43</v>
      </c>
      <c r="C7202">
        <v>12.46</v>
      </c>
      <c r="D7202">
        <v>11.07</v>
      </c>
      <c r="E7202">
        <v>11.64</v>
      </c>
    </row>
    <row r="7203" spans="1:5" x14ac:dyDescent="0.25">
      <c r="A7203" s="7">
        <v>43318</v>
      </c>
      <c r="B7203">
        <v>11.91</v>
      </c>
      <c r="C7203">
        <v>12.15</v>
      </c>
      <c r="D7203">
        <v>11.17</v>
      </c>
      <c r="E7203">
        <v>11.27</v>
      </c>
    </row>
    <row r="7204" spans="1:5" x14ac:dyDescent="0.25">
      <c r="A7204" s="7">
        <v>43319</v>
      </c>
      <c r="B7204">
        <v>11.12</v>
      </c>
      <c r="C7204">
        <v>11.24</v>
      </c>
      <c r="D7204">
        <v>10.52</v>
      </c>
      <c r="E7204">
        <v>10.93</v>
      </c>
    </row>
    <row r="7205" spans="1:5" x14ac:dyDescent="0.25">
      <c r="A7205" s="7">
        <v>43320</v>
      </c>
      <c r="B7205">
        <v>10.93</v>
      </c>
      <c r="C7205">
        <v>11.18</v>
      </c>
      <c r="D7205">
        <v>10.52</v>
      </c>
      <c r="E7205">
        <v>10.85</v>
      </c>
    </row>
    <row r="7206" spans="1:5" x14ac:dyDescent="0.25">
      <c r="A7206" s="7">
        <v>43321</v>
      </c>
      <c r="B7206">
        <v>10.94</v>
      </c>
      <c r="C7206">
        <v>11.31</v>
      </c>
      <c r="D7206">
        <v>10.17</v>
      </c>
      <c r="E7206">
        <v>11.27</v>
      </c>
    </row>
    <row r="7207" spans="1:5" x14ac:dyDescent="0.25">
      <c r="A7207" s="7">
        <v>43322</v>
      </c>
      <c r="B7207">
        <v>11.82</v>
      </c>
      <c r="C7207">
        <v>13.82</v>
      </c>
      <c r="D7207">
        <v>11.59</v>
      </c>
      <c r="E7207">
        <v>13.16</v>
      </c>
    </row>
    <row r="7208" spans="1:5" x14ac:dyDescent="0.25">
      <c r="A7208" s="7">
        <v>43325</v>
      </c>
      <c r="B7208">
        <v>14.5</v>
      </c>
      <c r="C7208">
        <v>15.02</v>
      </c>
      <c r="D7208">
        <v>12.95</v>
      </c>
      <c r="E7208">
        <v>14.78</v>
      </c>
    </row>
    <row r="7209" spans="1:5" x14ac:dyDescent="0.25">
      <c r="A7209" s="7">
        <v>43326</v>
      </c>
      <c r="B7209">
        <v>13.93</v>
      </c>
      <c r="C7209">
        <v>14.22</v>
      </c>
      <c r="D7209">
        <v>13.11</v>
      </c>
      <c r="E7209">
        <v>13.31</v>
      </c>
    </row>
    <row r="7210" spans="1:5" x14ac:dyDescent="0.25">
      <c r="A7210" s="7">
        <v>43327</v>
      </c>
      <c r="B7210">
        <v>13.52</v>
      </c>
      <c r="C7210">
        <v>16.86</v>
      </c>
      <c r="D7210">
        <v>13.44</v>
      </c>
      <c r="E7210">
        <v>14.64</v>
      </c>
    </row>
    <row r="7211" spans="1:5" x14ac:dyDescent="0.25">
      <c r="A7211" s="7">
        <v>43328</v>
      </c>
      <c r="B7211">
        <v>14.18</v>
      </c>
      <c r="C7211">
        <v>14.36</v>
      </c>
      <c r="D7211">
        <v>12.82</v>
      </c>
      <c r="E7211">
        <v>13.45</v>
      </c>
    </row>
    <row r="7212" spans="1:5" x14ac:dyDescent="0.25">
      <c r="A7212" s="7">
        <v>43329</v>
      </c>
      <c r="B7212">
        <v>13.18</v>
      </c>
      <c r="C7212">
        <v>13.96</v>
      </c>
      <c r="D7212">
        <v>12.4</v>
      </c>
      <c r="E7212">
        <v>12.64</v>
      </c>
    </row>
    <row r="7213" spans="1:5" x14ac:dyDescent="0.25">
      <c r="A7213" s="7">
        <v>43332</v>
      </c>
      <c r="B7213">
        <v>12.57</v>
      </c>
      <c r="C7213">
        <v>12.79</v>
      </c>
      <c r="D7213">
        <v>12.26</v>
      </c>
      <c r="E7213">
        <v>12.49</v>
      </c>
    </row>
    <row r="7214" spans="1:5" x14ac:dyDescent="0.25">
      <c r="A7214" s="7">
        <v>43333</v>
      </c>
      <c r="B7214">
        <v>12.47</v>
      </c>
      <c r="C7214">
        <v>12.89</v>
      </c>
      <c r="D7214">
        <v>12.09</v>
      </c>
      <c r="E7214">
        <v>12.86</v>
      </c>
    </row>
    <row r="7215" spans="1:5" x14ac:dyDescent="0.25">
      <c r="A7215" s="7">
        <v>43334</v>
      </c>
      <c r="B7215">
        <v>13.09</v>
      </c>
      <c r="C7215">
        <v>13.29</v>
      </c>
      <c r="D7215">
        <v>11.97</v>
      </c>
      <c r="E7215">
        <v>12.25</v>
      </c>
    </row>
    <row r="7216" spans="1:5" x14ac:dyDescent="0.25">
      <c r="A7216" s="7">
        <v>43335</v>
      </c>
      <c r="B7216">
        <v>12.03</v>
      </c>
      <c r="C7216">
        <v>12.68</v>
      </c>
      <c r="D7216">
        <v>11.65</v>
      </c>
      <c r="E7216">
        <v>12.41</v>
      </c>
    </row>
    <row r="7217" spans="1:5" x14ac:dyDescent="0.25">
      <c r="A7217" s="7">
        <v>43336</v>
      </c>
      <c r="B7217">
        <v>12.13</v>
      </c>
      <c r="C7217">
        <v>12.17</v>
      </c>
      <c r="D7217">
        <v>11.83</v>
      </c>
      <c r="E7217">
        <v>11.99</v>
      </c>
    </row>
    <row r="7218" spans="1:5" x14ac:dyDescent="0.25">
      <c r="A7218" s="7">
        <v>43339</v>
      </c>
      <c r="B7218">
        <v>12.37</v>
      </c>
      <c r="C7218">
        <v>12.48</v>
      </c>
      <c r="D7218">
        <v>12.02</v>
      </c>
      <c r="E7218">
        <v>12.16</v>
      </c>
    </row>
    <row r="7219" spans="1:5" x14ac:dyDescent="0.25">
      <c r="A7219" s="7">
        <v>43340</v>
      </c>
      <c r="B7219">
        <v>12.01</v>
      </c>
      <c r="C7219">
        <v>12.5</v>
      </c>
      <c r="D7219">
        <v>11.87</v>
      </c>
      <c r="E7219">
        <v>12.5</v>
      </c>
    </row>
    <row r="7220" spans="1:5" x14ac:dyDescent="0.25">
      <c r="A7220" s="7">
        <v>43341</v>
      </c>
      <c r="B7220">
        <v>12.34</v>
      </c>
      <c r="C7220">
        <v>12.55</v>
      </c>
      <c r="D7220">
        <v>12.09</v>
      </c>
      <c r="E7220">
        <v>12.25</v>
      </c>
    </row>
    <row r="7221" spans="1:5" x14ac:dyDescent="0.25">
      <c r="A7221" s="7">
        <v>43342</v>
      </c>
      <c r="B7221">
        <v>12.25</v>
      </c>
      <c r="C7221">
        <v>13.95</v>
      </c>
      <c r="D7221">
        <v>12.24</v>
      </c>
      <c r="E7221">
        <v>13.53</v>
      </c>
    </row>
    <row r="7222" spans="1:5" x14ac:dyDescent="0.25">
      <c r="A7222" s="7">
        <v>43343</v>
      </c>
      <c r="B7222">
        <v>13.54</v>
      </c>
      <c r="C7222">
        <v>14.03</v>
      </c>
      <c r="D7222">
        <v>12.82</v>
      </c>
      <c r="E7222">
        <v>12.86</v>
      </c>
    </row>
    <row r="7223" spans="1:5" x14ac:dyDescent="0.25">
      <c r="A7223" s="7">
        <v>43347</v>
      </c>
      <c r="B7223">
        <v>13.13</v>
      </c>
      <c r="C7223">
        <v>14.35</v>
      </c>
      <c r="D7223">
        <v>13.12</v>
      </c>
      <c r="E7223">
        <v>13.16</v>
      </c>
    </row>
    <row r="7224" spans="1:5" x14ac:dyDescent="0.25">
      <c r="A7224" s="7">
        <v>43348</v>
      </c>
      <c r="B7224">
        <v>13.69</v>
      </c>
      <c r="C7224">
        <v>14.3</v>
      </c>
      <c r="D7224">
        <v>13.23</v>
      </c>
      <c r="E7224">
        <v>13.91</v>
      </c>
    </row>
    <row r="7225" spans="1:5" x14ac:dyDescent="0.25">
      <c r="A7225" s="7">
        <v>43349</v>
      </c>
      <c r="B7225">
        <v>14.21</v>
      </c>
      <c r="C7225">
        <v>15.41</v>
      </c>
      <c r="D7225">
        <v>13.72</v>
      </c>
      <c r="E7225">
        <v>14.65</v>
      </c>
    </row>
    <row r="7226" spans="1:5" x14ac:dyDescent="0.25">
      <c r="A7226" s="7">
        <v>43350</v>
      </c>
      <c r="B7226">
        <v>14.72</v>
      </c>
      <c r="C7226">
        <v>15.63</v>
      </c>
      <c r="D7226">
        <v>14.31</v>
      </c>
      <c r="E7226">
        <v>14.88</v>
      </c>
    </row>
    <row r="7227" spans="1:5" x14ac:dyDescent="0.25">
      <c r="A7227" s="7">
        <v>43353</v>
      </c>
      <c r="B7227">
        <v>15.09</v>
      </c>
      <c r="C7227">
        <v>15.2</v>
      </c>
      <c r="D7227">
        <v>13.93</v>
      </c>
      <c r="E7227">
        <v>14.16</v>
      </c>
    </row>
    <row r="7228" spans="1:5" x14ac:dyDescent="0.25">
      <c r="A7228" s="7">
        <v>43354</v>
      </c>
      <c r="B7228">
        <v>13.96</v>
      </c>
      <c r="C7228">
        <v>14.92</v>
      </c>
      <c r="D7228">
        <v>13.21</v>
      </c>
      <c r="E7228">
        <v>13.22</v>
      </c>
    </row>
    <row r="7229" spans="1:5" x14ac:dyDescent="0.25">
      <c r="A7229" s="7">
        <v>43355</v>
      </c>
      <c r="B7229">
        <v>13.07</v>
      </c>
      <c r="C7229">
        <v>13.86</v>
      </c>
      <c r="D7229">
        <v>12.91</v>
      </c>
      <c r="E7229">
        <v>13.14</v>
      </c>
    </row>
    <row r="7230" spans="1:5" x14ac:dyDescent="0.25">
      <c r="A7230" s="7">
        <v>43356</v>
      </c>
      <c r="B7230">
        <v>12.91</v>
      </c>
      <c r="C7230">
        <v>12.91</v>
      </c>
      <c r="D7230">
        <v>12.3</v>
      </c>
      <c r="E7230">
        <v>12.37</v>
      </c>
    </row>
    <row r="7231" spans="1:5" x14ac:dyDescent="0.25">
      <c r="A7231" s="7">
        <v>43357</v>
      </c>
      <c r="B7231">
        <v>12.13</v>
      </c>
      <c r="C7231">
        <v>13.15</v>
      </c>
      <c r="D7231">
        <v>11.93</v>
      </c>
      <c r="E7231">
        <v>12.07</v>
      </c>
    </row>
    <row r="7232" spans="1:5" x14ac:dyDescent="0.25">
      <c r="A7232" s="7">
        <v>43360</v>
      </c>
      <c r="B7232">
        <v>12.72</v>
      </c>
      <c r="C7232">
        <v>13.75</v>
      </c>
      <c r="D7232">
        <v>12.32</v>
      </c>
      <c r="E7232">
        <v>13.68</v>
      </c>
    </row>
    <row r="7233" spans="1:5" x14ac:dyDescent="0.25">
      <c r="A7233" s="7">
        <v>43361</v>
      </c>
      <c r="B7233">
        <v>13.48</v>
      </c>
      <c r="C7233">
        <v>13.48</v>
      </c>
      <c r="D7233">
        <v>12.56</v>
      </c>
      <c r="E7233">
        <v>12.79</v>
      </c>
    </row>
    <row r="7234" spans="1:5" x14ac:dyDescent="0.25">
      <c r="A7234" s="7">
        <v>43362</v>
      </c>
      <c r="B7234">
        <v>12.61</v>
      </c>
      <c r="C7234">
        <v>12.77</v>
      </c>
      <c r="D7234">
        <v>11.66</v>
      </c>
      <c r="E7234">
        <v>11.75</v>
      </c>
    </row>
    <row r="7235" spans="1:5" x14ac:dyDescent="0.25">
      <c r="A7235" s="7">
        <v>43363</v>
      </c>
      <c r="B7235">
        <v>11.82</v>
      </c>
      <c r="C7235">
        <v>11.96</v>
      </c>
      <c r="D7235">
        <v>11.31</v>
      </c>
      <c r="E7235">
        <v>11.8</v>
      </c>
    </row>
    <row r="7236" spans="1:5" x14ac:dyDescent="0.25">
      <c r="A7236" s="7">
        <v>43364</v>
      </c>
      <c r="B7236">
        <v>11.76</v>
      </c>
      <c r="C7236">
        <v>12.03</v>
      </c>
      <c r="D7236">
        <v>11.1</v>
      </c>
      <c r="E7236">
        <v>11.68</v>
      </c>
    </row>
    <row r="7237" spans="1:5" x14ac:dyDescent="0.25">
      <c r="A7237" s="7">
        <v>43367</v>
      </c>
      <c r="B7237">
        <v>12.46</v>
      </c>
      <c r="C7237">
        <v>12.92</v>
      </c>
      <c r="D7237">
        <v>12.18</v>
      </c>
      <c r="E7237">
        <v>12.2</v>
      </c>
    </row>
    <row r="7238" spans="1:5" x14ac:dyDescent="0.25">
      <c r="A7238" s="7">
        <v>43368</v>
      </c>
      <c r="B7238">
        <v>12.28</v>
      </c>
      <c r="C7238">
        <v>12.6</v>
      </c>
      <c r="D7238">
        <v>11.8</v>
      </c>
      <c r="E7238">
        <v>12.42</v>
      </c>
    </row>
    <row r="7239" spans="1:5" x14ac:dyDescent="0.25">
      <c r="A7239" s="7">
        <v>43369</v>
      </c>
      <c r="B7239">
        <v>12.21</v>
      </c>
      <c r="C7239">
        <v>13.13</v>
      </c>
      <c r="D7239">
        <v>11.55</v>
      </c>
      <c r="E7239">
        <v>12.89</v>
      </c>
    </row>
    <row r="7240" spans="1:5" x14ac:dyDescent="0.25">
      <c r="A7240" s="7">
        <v>43370</v>
      </c>
      <c r="B7240">
        <v>12.77</v>
      </c>
      <c r="C7240">
        <v>13</v>
      </c>
      <c r="D7240">
        <v>11.94</v>
      </c>
      <c r="E7240">
        <v>12.41</v>
      </c>
    </row>
    <row r="7241" spans="1:5" x14ac:dyDescent="0.25">
      <c r="A7241" s="7">
        <v>43371</v>
      </c>
      <c r="B7241">
        <v>12.59</v>
      </c>
      <c r="C7241">
        <v>13.22</v>
      </c>
      <c r="D7241">
        <v>12.09</v>
      </c>
      <c r="E7241">
        <v>12.12</v>
      </c>
    </row>
    <row r="7242" spans="1:5" x14ac:dyDescent="0.25">
      <c r="A7242" s="7">
        <v>43374</v>
      </c>
      <c r="B7242">
        <v>11.99</v>
      </c>
      <c r="C7242">
        <v>12.4</v>
      </c>
      <c r="D7242">
        <v>11.57</v>
      </c>
      <c r="E7242">
        <v>12</v>
      </c>
    </row>
    <row r="7243" spans="1:5" x14ac:dyDescent="0.25">
      <c r="A7243" s="7">
        <v>43375</v>
      </c>
      <c r="B7243">
        <v>12.47</v>
      </c>
      <c r="C7243">
        <v>12.69</v>
      </c>
      <c r="D7243">
        <v>11.61</v>
      </c>
      <c r="E7243">
        <v>12.05</v>
      </c>
    </row>
    <row r="7244" spans="1:5" x14ac:dyDescent="0.25">
      <c r="A7244" s="7">
        <v>43376</v>
      </c>
      <c r="B7244">
        <v>11.66</v>
      </c>
      <c r="C7244">
        <v>12.14</v>
      </c>
      <c r="D7244">
        <v>11.34</v>
      </c>
      <c r="E7244">
        <v>11.61</v>
      </c>
    </row>
    <row r="7245" spans="1:5" x14ac:dyDescent="0.25">
      <c r="A7245" s="7">
        <v>43377</v>
      </c>
      <c r="B7245">
        <v>12.84</v>
      </c>
      <c r="C7245">
        <v>15.84</v>
      </c>
      <c r="D7245">
        <v>12.42</v>
      </c>
      <c r="E7245">
        <v>14.22</v>
      </c>
    </row>
    <row r="7246" spans="1:5" x14ac:dyDescent="0.25">
      <c r="A7246" s="7">
        <v>43378</v>
      </c>
      <c r="B7246">
        <v>14.29</v>
      </c>
      <c r="C7246">
        <v>17.36</v>
      </c>
      <c r="D7246">
        <v>11.72</v>
      </c>
      <c r="E7246">
        <v>14.82</v>
      </c>
    </row>
    <row r="7247" spans="1:5" x14ac:dyDescent="0.25">
      <c r="A7247" s="7">
        <v>43381</v>
      </c>
      <c r="B7247">
        <v>16.05</v>
      </c>
      <c r="C7247">
        <v>18.38</v>
      </c>
      <c r="D7247">
        <v>15.69</v>
      </c>
      <c r="E7247">
        <v>15.69</v>
      </c>
    </row>
    <row r="7248" spans="1:5" x14ac:dyDescent="0.25">
      <c r="A7248" s="7">
        <v>43382</v>
      </c>
      <c r="B7248">
        <v>16.12</v>
      </c>
      <c r="C7248">
        <v>17.489999999999998</v>
      </c>
      <c r="D7248">
        <v>15.27</v>
      </c>
      <c r="E7248">
        <v>15.95</v>
      </c>
    </row>
    <row r="7249" spans="1:5" x14ac:dyDescent="0.25">
      <c r="A7249" s="7">
        <v>43383</v>
      </c>
      <c r="B7249">
        <v>16.03</v>
      </c>
      <c r="C7249">
        <v>22.96</v>
      </c>
      <c r="D7249">
        <v>15.83</v>
      </c>
      <c r="E7249">
        <v>22.96</v>
      </c>
    </row>
    <row r="7250" spans="1:5" x14ac:dyDescent="0.25">
      <c r="A7250" s="7">
        <v>43384</v>
      </c>
      <c r="B7250">
        <v>23.07</v>
      </c>
      <c r="C7250">
        <v>28.84</v>
      </c>
      <c r="D7250">
        <v>20.65</v>
      </c>
      <c r="E7250">
        <v>24.98</v>
      </c>
    </row>
    <row r="7251" spans="1:5" x14ac:dyDescent="0.25">
      <c r="A7251" s="7">
        <v>43385</v>
      </c>
      <c r="B7251">
        <v>21.63</v>
      </c>
      <c r="C7251">
        <v>26.8</v>
      </c>
      <c r="D7251">
        <v>20.88</v>
      </c>
      <c r="E7251">
        <v>21.31</v>
      </c>
    </row>
    <row r="7252" spans="1:5" x14ac:dyDescent="0.25">
      <c r="A7252" s="7">
        <v>43388</v>
      </c>
      <c r="B7252">
        <v>21.97</v>
      </c>
      <c r="C7252">
        <v>22.89</v>
      </c>
      <c r="D7252">
        <v>19.47</v>
      </c>
      <c r="E7252">
        <v>21.3</v>
      </c>
    </row>
    <row r="7253" spans="1:5" x14ac:dyDescent="0.25">
      <c r="A7253" s="7">
        <v>43389</v>
      </c>
      <c r="B7253">
        <v>20.28</v>
      </c>
      <c r="C7253">
        <v>20.56</v>
      </c>
      <c r="D7253">
        <v>17.55</v>
      </c>
      <c r="E7253">
        <v>17.62</v>
      </c>
    </row>
    <row r="7254" spans="1:5" x14ac:dyDescent="0.25">
      <c r="A7254" s="7">
        <v>43390</v>
      </c>
      <c r="B7254">
        <v>17.059999999999999</v>
      </c>
      <c r="C7254">
        <v>19.55</v>
      </c>
      <c r="D7254">
        <v>17.059999999999999</v>
      </c>
      <c r="E7254">
        <v>17.399999999999999</v>
      </c>
    </row>
    <row r="7255" spans="1:5" x14ac:dyDescent="0.25">
      <c r="A7255" s="7">
        <v>43391</v>
      </c>
      <c r="B7255">
        <v>18.02</v>
      </c>
      <c r="C7255">
        <v>21.57</v>
      </c>
      <c r="D7255">
        <v>17.510000000000002</v>
      </c>
      <c r="E7255">
        <v>20.059999999999999</v>
      </c>
    </row>
    <row r="7256" spans="1:5" x14ac:dyDescent="0.25">
      <c r="A7256" s="7">
        <v>43392</v>
      </c>
      <c r="B7256">
        <v>19.239999999999998</v>
      </c>
      <c r="C7256">
        <v>21.08</v>
      </c>
      <c r="D7256">
        <v>18.39</v>
      </c>
      <c r="E7256">
        <v>19.89</v>
      </c>
    </row>
    <row r="7257" spans="1:5" x14ac:dyDescent="0.25">
      <c r="A7257" s="7">
        <v>43395</v>
      </c>
      <c r="B7257">
        <v>19.38</v>
      </c>
      <c r="C7257">
        <v>20.89</v>
      </c>
      <c r="D7257">
        <v>18.82</v>
      </c>
      <c r="E7257">
        <v>19.64</v>
      </c>
    </row>
    <row r="7258" spans="1:5" x14ac:dyDescent="0.25">
      <c r="A7258" s="7">
        <v>43396</v>
      </c>
      <c r="B7258">
        <v>22.18</v>
      </c>
      <c r="C7258">
        <v>24.66</v>
      </c>
      <c r="D7258">
        <v>20.18</v>
      </c>
      <c r="E7258">
        <v>20.71</v>
      </c>
    </row>
    <row r="7259" spans="1:5" x14ac:dyDescent="0.25">
      <c r="A7259" s="7">
        <v>43397</v>
      </c>
      <c r="B7259">
        <v>21.6</v>
      </c>
      <c r="C7259">
        <v>26.38</v>
      </c>
      <c r="D7259">
        <v>20.399999999999999</v>
      </c>
      <c r="E7259">
        <v>25.23</v>
      </c>
    </row>
    <row r="7260" spans="1:5" x14ac:dyDescent="0.25">
      <c r="A7260" s="7">
        <v>43398</v>
      </c>
      <c r="B7260">
        <v>24.78</v>
      </c>
      <c r="C7260">
        <v>24.78</v>
      </c>
      <c r="D7260">
        <v>22.06</v>
      </c>
      <c r="E7260">
        <v>24.22</v>
      </c>
    </row>
    <row r="7261" spans="1:5" x14ac:dyDescent="0.25">
      <c r="A7261" s="7">
        <v>43399</v>
      </c>
      <c r="B7261">
        <v>24.51</v>
      </c>
      <c r="C7261">
        <v>27.52</v>
      </c>
      <c r="D7261">
        <v>23.33</v>
      </c>
      <c r="E7261">
        <v>24.16</v>
      </c>
    </row>
    <row r="7262" spans="1:5" x14ac:dyDescent="0.25">
      <c r="A7262" s="7">
        <v>43402</v>
      </c>
      <c r="B7262">
        <v>24.48</v>
      </c>
      <c r="C7262">
        <v>27.86</v>
      </c>
      <c r="D7262">
        <v>22.01</v>
      </c>
      <c r="E7262">
        <v>24.7</v>
      </c>
    </row>
    <row r="7263" spans="1:5" x14ac:dyDescent="0.25">
      <c r="A7263" s="7">
        <v>43403</v>
      </c>
      <c r="B7263">
        <v>23.94</v>
      </c>
      <c r="C7263">
        <v>25.55</v>
      </c>
      <c r="D7263">
        <v>23.11</v>
      </c>
      <c r="E7263">
        <v>23.35</v>
      </c>
    </row>
    <row r="7264" spans="1:5" x14ac:dyDescent="0.25">
      <c r="A7264" s="7">
        <v>43404</v>
      </c>
      <c r="B7264">
        <v>22.72</v>
      </c>
      <c r="C7264">
        <v>22.8</v>
      </c>
      <c r="D7264">
        <v>20.39</v>
      </c>
      <c r="E7264">
        <v>21.23</v>
      </c>
    </row>
    <row r="7265" spans="1:5" x14ac:dyDescent="0.25">
      <c r="A7265" s="7">
        <v>43405</v>
      </c>
      <c r="B7265">
        <v>20.96</v>
      </c>
      <c r="C7265">
        <v>21.21</v>
      </c>
      <c r="D7265">
        <v>19.03</v>
      </c>
      <c r="E7265">
        <v>19.34</v>
      </c>
    </row>
    <row r="7266" spans="1:5" x14ac:dyDescent="0.25">
      <c r="A7266" s="7">
        <v>43406</v>
      </c>
      <c r="B7266">
        <v>18.52</v>
      </c>
      <c r="C7266">
        <v>21.61</v>
      </c>
      <c r="D7266">
        <v>18.05</v>
      </c>
      <c r="E7266">
        <v>19.510000000000002</v>
      </c>
    </row>
    <row r="7267" spans="1:5" x14ac:dyDescent="0.25">
      <c r="A7267" s="7">
        <v>43409</v>
      </c>
      <c r="B7267">
        <v>20.58</v>
      </c>
      <c r="C7267">
        <v>20.87</v>
      </c>
      <c r="D7267">
        <v>19.64</v>
      </c>
      <c r="E7267">
        <v>19.96</v>
      </c>
    </row>
    <row r="7268" spans="1:5" x14ac:dyDescent="0.25">
      <c r="A7268" s="7">
        <v>43410</v>
      </c>
      <c r="B7268">
        <v>19.84</v>
      </c>
      <c r="C7268">
        <v>20.6</v>
      </c>
      <c r="D7268">
        <v>19.690000000000001</v>
      </c>
      <c r="E7268">
        <v>19.91</v>
      </c>
    </row>
    <row r="7269" spans="1:5" x14ac:dyDescent="0.25">
      <c r="A7269" s="7">
        <v>43411</v>
      </c>
      <c r="B7269">
        <v>18.03</v>
      </c>
      <c r="C7269">
        <v>18.05</v>
      </c>
      <c r="D7269">
        <v>16.329999999999998</v>
      </c>
      <c r="E7269">
        <v>16.36</v>
      </c>
    </row>
    <row r="7270" spans="1:5" x14ac:dyDescent="0.25">
      <c r="A7270" s="7">
        <v>43412</v>
      </c>
      <c r="B7270">
        <v>16.18</v>
      </c>
      <c r="C7270">
        <v>17.2</v>
      </c>
      <c r="D7270">
        <v>16.09</v>
      </c>
      <c r="E7270">
        <v>16.72</v>
      </c>
    </row>
    <row r="7271" spans="1:5" x14ac:dyDescent="0.25">
      <c r="A7271" s="7">
        <v>43413</v>
      </c>
      <c r="B7271">
        <v>16.87</v>
      </c>
      <c r="C7271">
        <v>18.41</v>
      </c>
      <c r="D7271">
        <v>16.84</v>
      </c>
      <c r="E7271">
        <v>17.36</v>
      </c>
    </row>
    <row r="7272" spans="1:5" x14ac:dyDescent="0.25">
      <c r="A7272" s="7">
        <v>43416</v>
      </c>
      <c r="B7272">
        <v>17.260000000000002</v>
      </c>
      <c r="C7272">
        <v>20.71</v>
      </c>
      <c r="D7272">
        <v>17.25</v>
      </c>
      <c r="E7272">
        <v>20.45</v>
      </c>
    </row>
    <row r="7273" spans="1:5" x14ac:dyDescent="0.25">
      <c r="A7273" s="7">
        <v>43417</v>
      </c>
      <c r="B7273">
        <v>19.45</v>
      </c>
      <c r="C7273">
        <v>21.25</v>
      </c>
      <c r="D7273">
        <v>19.11</v>
      </c>
      <c r="E7273">
        <v>20.02</v>
      </c>
    </row>
    <row r="7274" spans="1:5" x14ac:dyDescent="0.25">
      <c r="A7274" s="7">
        <v>43418</v>
      </c>
      <c r="B7274">
        <v>20.52</v>
      </c>
      <c r="C7274">
        <v>22.36</v>
      </c>
      <c r="D7274">
        <v>19.3</v>
      </c>
      <c r="E7274">
        <v>21.25</v>
      </c>
    </row>
    <row r="7275" spans="1:5" x14ac:dyDescent="0.25">
      <c r="A7275" s="7">
        <v>43419</v>
      </c>
      <c r="B7275">
        <v>20.41</v>
      </c>
      <c r="C7275">
        <v>22.97</v>
      </c>
      <c r="D7275">
        <v>19.940000000000001</v>
      </c>
      <c r="E7275">
        <v>19.98</v>
      </c>
    </row>
    <row r="7276" spans="1:5" x14ac:dyDescent="0.25">
      <c r="A7276" s="7">
        <v>43420</v>
      </c>
      <c r="B7276">
        <v>20.04</v>
      </c>
      <c r="C7276">
        <v>21.36</v>
      </c>
      <c r="D7276">
        <v>18.100000000000001</v>
      </c>
      <c r="E7276">
        <v>18.14</v>
      </c>
    </row>
    <row r="7277" spans="1:5" x14ac:dyDescent="0.25">
      <c r="A7277" s="7">
        <v>43423</v>
      </c>
      <c r="B7277">
        <v>18.78</v>
      </c>
      <c r="C7277">
        <v>20.99</v>
      </c>
      <c r="D7277">
        <v>18.52</v>
      </c>
      <c r="E7277">
        <v>20.100000000000001</v>
      </c>
    </row>
    <row r="7278" spans="1:5" x14ac:dyDescent="0.25">
      <c r="A7278" s="7">
        <v>43424</v>
      </c>
      <c r="B7278">
        <v>20.76</v>
      </c>
      <c r="C7278">
        <v>23.81</v>
      </c>
      <c r="D7278">
        <v>20.37</v>
      </c>
      <c r="E7278">
        <v>22.48</v>
      </c>
    </row>
    <row r="7279" spans="1:5" x14ac:dyDescent="0.25">
      <c r="A7279" s="7">
        <v>43425</v>
      </c>
      <c r="B7279">
        <v>21.66</v>
      </c>
      <c r="C7279">
        <v>22.31</v>
      </c>
      <c r="D7279">
        <v>20.11</v>
      </c>
      <c r="E7279">
        <v>20.8</v>
      </c>
    </row>
    <row r="7280" spans="1:5" x14ac:dyDescent="0.25">
      <c r="A7280" s="7">
        <v>43427</v>
      </c>
      <c r="B7280">
        <v>21.23</v>
      </c>
      <c r="C7280">
        <v>22.65</v>
      </c>
      <c r="D7280">
        <v>20.65</v>
      </c>
      <c r="E7280">
        <v>21.52</v>
      </c>
    </row>
    <row r="7281" spans="1:5" x14ac:dyDescent="0.25">
      <c r="A7281" s="7">
        <v>43430</v>
      </c>
      <c r="B7281">
        <v>20.78</v>
      </c>
      <c r="C7281">
        <v>20.8</v>
      </c>
      <c r="D7281">
        <v>18.670000000000002</v>
      </c>
      <c r="E7281">
        <v>18.899999999999999</v>
      </c>
    </row>
    <row r="7282" spans="1:5" x14ac:dyDescent="0.25">
      <c r="A7282" s="7">
        <v>43431</v>
      </c>
      <c r="B7282">
        <v>19.57</v>
      </c>
      <c r="C7282">
        <v>19.78</v>
      </c>
      <c r="D7282">
        <v>18.7</v>
      </c>
      <c r="E7282">
        <v>19.02</v>
      </c>
    </row>
    <row r="7283" spans="1:5" x14ac:dyDescent="0.25">
      <c r="A7283" s="7">
        <v>43432</v>
      </c>
      <c r="B7283">
        <v>18.73</v>
      </c>
      <c r="C7283">
        <v>19.38</v>
      </c>
      <c r="D7283">
        <v>18.18</v>
      </c>
      <c r="E7283">
        <v>18.489999999999998</v>
      </c>
    </row>
    <row r="7284" spans="1:5" x14ac:dyDescent="0.25">
      <c r="A7284" s="7">
        <v>43433</v>
      </c>
      <c r="B7284">
        <v>19.22</v>
      </c>
      <c r="C7284">
        <v>20.48</v>
      </c>
      <c r="D7284">
        <v>18.62</v>
      </c>
      <c r="E7284">
        <v>18.79</v>
      </c>
    </row>
    <row r="7285" spans="1:5" x14ac:dyDescent="0.25">
      <c r="A7285" s="7">
        <v>43434</v>
      </c>
      <c r="B7285">
        <v>19.38</v>
      </c>
      <c r="C7285">
        <v>19.38</v>
      </c>
      <c r="D7285">
        <v>18.03</v>
      </c>
      <c r="E7285">
        <v>18.07</v>
      </c>
    </row>
    <row r="7286" spans="1:5" x14ac:dyDescent="0.25">
      <c r="A7286" s="7">
        <v>43437</v>
      </c>
      <c r="B7286">
        <v>16.04</v>
      </c>
      <c r="C7286">
        <v>17.28</v>
      </c>
      <c r="D7286">
        <v>15.94</v>
      </c>
      <c r="E7286">
        <v>16.440000000000001</v>
      </c>
    </row>
    <row r="7287" spans="1:5" x14ac:dyDescent="0.25">
      <c r="A7287" s="7">
        <v>43438</v>
      </c>
      <c r="B7287">
        <v>16.649999999999999</v>
      </c>
      <c r="C7287">
        <v>21.94</v>
      </c>
      <c r="D7287">
        <v>16.260000000000002</v>
      </c>
      <c r="E7287">
        <v>20.74</v>
      </c>
    </row>
    <row r="7288" spans="1:5" x14ac:dyDescent="0.25">
      <c r="A7288" s="7">
        <v>43440</v>
      </c>
      <c r="B7288">
        <v>24.66</v>
      </c>
      <c r="C7288">
        <v>25.94</v>
      </c>
      <c r="D7288">
        <v>20.94</v>
      </c>
      <c r="E7288">
        <v>21.19</v>
      </c>
    </row>
    <row r="7289" spans="1:5" x14ac:dyDescent="0.25">
      <c r="A7289" s="7">
        <v>43441</v>
      </c>
      <c r="B7289">
        <v>21.15</v>
      </c>
      <c r="C7289">
        <v>24.71</v>
      </c>
      <c r="D7289">
        <v>19.899999999999999</v>
      </c>
      <c r="E7289">
        <v>23.23</v>
      </c>
    </row>
    <row r="7290" spans="1:5" x14ac:dyDescent="0.25">
      <c r="A7290" s="7">
        <v>43444</v>
      </c>
      <c r="B7290">
        <v>23.62</v>
      </c>
      <c r="C7290">
        <v>25.94</v>
      </c>
      <c r="D7290">
        <v>22.5</v>
      </c>
      <c r="E7290">
        <v>22.64</v>
      </c>
    </row>
    <row r="7291" spans="1:5" x14ac:dyDescent="0.25">
      <c r="A7291" s="7">
        <v>43445</v>
      </c>
      <c r="B7291">
        <v>21.61</v>
      </c>
      <c r="C7291">
        <v>23.6</v>
      </c>
      <c r="D7291">
        <v>21.39</v>
      </c>
      <c r="E7291">
        <v>21.76</v>
      </c>
    </row>
    <row r="7292" spans="1:5" x14ac:dyDescent="0.25">
      <c r="A7292" s="7">
        <v>43446</v>
      </c>
      <c r="B7292">
        <v>21</v>
      </c>
      <c r="C7292">
        <v>21.62</v>
      </c>
      <c r="D7292">
        <v>20.5</v>
      </c>
      <c r="E7292">
        <v>21.46</v>
      </c>
    </row>
    <row r="7293" spans="1:5" x14ac:dyDescent="0.25">
      <c r="A7293" s="7">
        <v>43447</v>
      </c>
      <c r="B7293">
        <v>20.84</v>
      </c>
      <c r="C7293">
        <v>21.38</v>
      </c>
      <c r="D7293">
        <v>20.34</v>
      </c>
      <c r="E7293">
        <v>20.65</v>
      </c>
    </row>
    <row r="7294" spans="1:5" x14ac:dyDescent="0.25">
      <c r="A7294" s="7">
        <v>43448</v>
      </c>
      <c r="B7294">
        <v>21.47</v>
      </c>
      <c r="C7294">
        <v>22.47</v>
      </c>
      <c r="D7294">
        <v>20.95</v>
      </c>
      <c r="E7294">
        <v>21.63</v>
      </c>
    </row>
    <row r="7295" spans="1:5" x14ac:dyDescent="0.25">
      <c r="A7295" s="7">
        <v>43451</v>
      </c>
      <c r="B7295">
        <v>23.22</v>
      </c>
      <c r="C7295">
        <v>25.88</v>
      </c>
      <c r="D7295">
        <v>22.43</v>
      </c>
      <c r="E7295">
        <v>24.52</v>
      </c>
    </row>
    <row r="7296" spans="1:5" x14ac:dyDescent="0.25">
      <c r="A7296" s="7">
        <v>43452</v>
      </c>
      <c r="B7296">
        <v>24.28</v>
      </c>
      <c r="C7296">
        <v>26.14</v>
      </c>
      <c r="D7296">
        <v>23.69</v>
      </c>
      <c r="E7296">
        <v>25.58</v>
      </c>
    </row>
    <row r="7297" spans="1:5" x14ac:dyDescent="0.25">
      <c r="A7297" s="7">
        <v>43453</v>
      </c>
      <c r="B7297">
        <v>25.97</v>
      </c>
      <c r="C7297">
        <v>26.64</v>
      </c>
      <c r="D7297">
        <v>22.5</v>
      </c>
      <c r="E7297">
        <v>25.58</v>
      </c>
    </row>
    <row r="7298" spans="1:5" x14ac:dyDescent="0.25">
      <c r="A7298" s="7">
        <v>43454</v>
      </c>
      <c r="B7298">
        <v>26.03</v>
      </c>
      <c r="C7298">
        <v>30.3</v>
      </c>
      <c r="D7298">
        <v>25.35</v>
      </c>
      <c r="E7298">
        <v>28.38</v>
      </c>
    </row>
    <row r="7299" spans="1:5" x14ac:dyDescent="0.25">
      <c r="A7299" s="7">
        <v>43455</v>
      </c>
      <c r="B7299">
        <v>28.66</v>
      </c>
      <c r="C7299">
        <v>31.35</v>
      </c>
      <c r="D7299">
        <v>25.71</v>
      </c>
      <c r="E7299">
        <v>30.11</v>
      </c>
    </row>
    <row r="7300" spans="1:5" x14ac:dyDescent="0.25">
      <c r="A7300" s="7">
        <v>43458</v>
      </c>
      <c r="B7300">
        <v>31.21</v>
      </c>
      <c r="C7300">
        <v>36.1</v>
      </c>
      <c r="D7300">
        <v>31.02</v>
      </c>
      <c r="E7300">
        <v>36.07</v>
      </c>
    </row>
    <row r="7301" spans="1:5" x14ac:dyDescent="0.25">
      <c r="A7301" s="7">
        <v>43460</v>
      </c>
      <c r="B7301">
        <v>34.450000000000003</v>
      </c>
      <c r="C7301">
        <v>36.200000000000003</v>
      </c>
      <c r="D7301">
        <v>29.59</v>
      </c>
      <c r="E7301">
        <v>30.41</v>
      </c>
    </row>
    <row r="7302" spans="1:5" x14ac:dyDescent="0.25">
      <c r="A7302" s="7">
        <v>43461</v>
      </c>
      <c r="B7302">
        <v>32.24</v>
      </c>
      <c r="C7302">
        <v>33.799999999999997</v>
      </c>
      <c r="D7302">
        <v>29.66</v>
      </c>
      <c r="E7302">
        <v>29.96</v>
      </c>
    </row>
    <row r="7303" spans="1:5" x14ac:dyDescent="0.25">
      <c r="A7303" s="7">
        <v>43462</v>
      </c>
      <c r="B7303">
        <v>29.64</v>
      </c>
      <c r="C7303">
        <v>31.05</v>
      </c>
      <c r="D7303">
        <v>27.43</v>
      </c>
      <c r="E7303">
        <v>28.34</v>
      </c>
    </row>
    <row r="7304" spans="1:5" x14ac:dyDescent="0.25">
      <c r="A7304" s="7">
        <v>43465</v>
      </c>
      <c r="B7304">
        <v>27.19</v>
      </c>
      <c r="C7304">
        <v>27.29</v>
      </c>
      <c r="D7304">
        <v>25.33</v>
      </c>
      <c r="E7304">
        <v>25.42</v>
      </c>
    </row>
    <row r="7305" spans="1:5" x14ac:dyDescent="0.25">
      <c r="A7305" s="7">
        <v>43467</v>
      </c>
      <c r="B7305">
        <v>27.67</v>
      </c>
      <c r="C7305">
        <v>27.72</v>
      </c>
      <c r="D7305">
        <v>23.05</v>
      </c>
      <c r="E7305">
        <v>23.22</v>
      </c>
    </row>
    <row r="7306" spans="1:5" x14ac:dyDescent="0.25">
      <c r="A7306" s="7">
        <v>43468</v>
      </c>
      <c r="B7306">
        <v>24.67</v>
      </c>
      <c r="C7306">
        <v>26.57</v>
      </c>
      <c r="D7306">
        <v>24.05</v>
      </c>
      <c r="E7306">
        <v>25.45</v>
      </c>
    </row>
    <row r="7307" spans="1:5" x14ac:dyDescent="0.25">
      <c r="A7307" s="7">
        <v>43469</v>
      </c>
      <c r="B7307">
        <v>23.72</v>
      </c>
      <c r="C7307">
        <v>24.08</v>
      </c>
      <c r="D7307">
        <v>21.19</v>
      </c>
      <c r="E7307">
        <v>21.38</v>
      </c>
    </row>
    <row r="7308" spans="1:5" x14ac:dyDescent="0.25">
      <c r="A7308" s="7">
        <v>43472</v>
      </c>
      <c r="B7308">
        <v>22.11</v>
      </c>
      <c r="C7308">
        <v>22.27</v>
      </c>
      <c r="D7308">
        <v>20.91</v>
      </c>
      <c r="E7308">
        <v>21.4</v>
      </c>
    </row>
    <row r="7309" spans="1:5" x14ac:dyDescent="0.25">
      <c r="A7309" s="7">
        <v>43473</v>
      </c>
      <c r="B7309">
        <v>20.66</v>
      </c>
      <c r="C7309">
        <v>22.03</v>
      </c>
      <c r="D7309">
        <v>20.09</v>
      </c>
      <c r="E7309">
        <v>20.47</v>
      </c>
    </row>
    <row r="7310" spans="1:5" x14ac:dyDescent="0.25">
      <c r="A7310" s="7">
        <v>43474</v>
      </c>
      <c r="B7310">
        <v>20.13</v>
      </c>
      <c r="C7310">
        <v>22.8</v>
      </c>
      <c r="D7310">
        <v>19.48</v>
      </c>
      <c r="E7310">
        <v>19.98</v>
      </c>
    </row>
    <row r="7311" spans="1:5" x14ac:dyDescent="0.25">
      <c r="A7311" s="7">
        <v>43475</v>
      </c>
      <c r="B7311">
        <v>20.8</v>
      </c>
      <c r="C7311">
        <v>21.32</v>
      </c>
      <c r="D7311">
        <v>19.29</v>
      </c>
      <c r="E7311">
        <v>19.5</v>
      </c>
    </row>
    <row r="7312" spans="1:5" x14ac:dyDescent="0.25">
      <c r="A7312" s="7">
        <v>43476</v>
      </c>
      <c r="B7312">
        <v>20.02</v>
      </c>
      <c r="C7312">
        <v>20.16</v>
      </c>
      <c r="D7312">
        <v>18.12</v>
      </c>
      <c r="E7312">
        <v>18.190000000000001</v>
      </c>
    </row>
    <row r="7313" spans="1:5" x14ac:dyDescent="0.25">
      <c r="A7313" s="7">
        <v>43479</v>
      </c>
      <c r="B7313">
        <v>19.96</v>
      </c>
      <c r="C7313">
        <v>19.989999999999998</v>
      </c>
      <c r="D7313">
        <v>18.7</v>
      </c>
      <c r="E7313">
        <v>19.07</v>
      </c>
    </row>
    <row r="7314" spans="1:5" x14ac:dyDescent="0.25">
      <c r="A7314" s="7">
        <v>43480</v>
      </c>
      <c r="B7314">
        <v>19.03</v>
      </c>
      <c r="C7314">
        <v>19.05</v>
      </c>
      <c r="D7314">
        <v>17.98</v>
      </c>
      <c r="E7314">
        <v>18.600000000000001</v>
      </c>
    </row>
    <row r="7315" spans="1:5" x14ac:dyDescent="0.25">
      <c r="A7315" s="7">
        <v>43481</v>
      </c>
      <c r="B7315">
        <v>18.84</v>
      </c>
      <c r="C7315">
        <v>19.04</v>
      </c>
      <c r="D7315">
        <v>18.190000000000001</v>
      </c>
      <c r="E7315">
        <v>19.04</v>
      </c>
    </row>
    <row r="7316" spans="1:5" x14ac:dyDescent="0.25">
      <c r="A7316" s="7">
        <v>43482</v>
      </c>
      <c r="B7316">
        <v>19.29</v>
      </c>
      <c r="C7316">
        <v>19.36</v>
      </c>
      <c r="D7316">
        <v>17.850000000000001</v>
      </c>
      <c r="E7316">
        <v>18.059999999999999</v>
      </c>
    </row>
    <row r="7317" spans="1:5" x14ac:dyDescent="0.25">
      <c r="A7317" s="7">
        <v>43483</v>
      </c>
      <c r="B7317">
        <v>17.399999999999999</v>
      </c>
      <c r="C7317">
        <v>18.18</v>
      </c>
      <c r="D7317">
        <v>17.170000000000002</v>
      </c>
      <c r="E7317">
        <v>17.8</v>
      </c>
    </row>
    <row r="7318" spans="1:5" x14ac:dyDescent="0.25">
      <c r="A7318" s="7">
        <v>43487</v>
      </c>
      <c r="B7318">
        <v>18.649999999999999</v>
      </c>
      <c r="C7318">
        <v>21.15</v>
      </c>
      <c r="D7318">
        <v>18.43</v>
      </c>
      <c r="E7318">
        <v>20.8</v>
      </c>
    </row>
    <row r="7319" spans="1:5" x14ac:dyDescent="0.25">
      <c r="A7319" s="7">
        <v>43488</v>
      </c>
      <c r="B7319">
        <v>19.940000000000001</v>
      </c>
      <c r="C7319">
        <v>22.02</v>
      </c>
      <c r="D7319">
        <v>19.47</v>
      </c>
      <c r="E7319">
        <v>19.52</v>
      </c>
    </row>
    <row r="7320" spans="1:5" x14ac:dyDescent="0.25">
      <c r="A7320" s="7">
        <v>43489</v>
      </c>
      <c r="B7320">
        <v>19.98</v>
      </c>
      <c r="C7320">
        <v>20.25</v>
      </c>
      <c r="D7320">
        <v>18.63</v>
      </c>
      <c r="E7320">
        <v>18.89</v>
      </c>
    </row>
    <row r="7321" spans="1:5" x14ac:dyDescent="0.25">
      <c r="A7321" s="7">
        <v>43490</v>
      </c>
      <c r="B7321">
        <v>18</v>
      </c>
      <c r="C7321">
        <v>18.16</v>
      </c>
      <c r="D7321">
        <v>17.309999999999999</v>
      </c>
      <c r="E7321">
        <v>17.420000000000002</v>
      </c>
    </row>
    <row r="7322" spans="1:5" x14ac:dyDescent="0.25">
      <c r="A7322" s="7">
        <v>43493</v>
      </c>
      <c r="B7322">
        <v>19.38</v>
      </c>
      <c r="C7322">
        <v>20.420000000000002</v>
      </c>
      <c r="D7322">
        <v>18.87</v>
      </c>
      <c r="E7322">
        <v>18.87</v>
      </c>
    </row>
    <row r="7323" spans="1:5" x14ac:dyDescent="0.25">
      <c r="A7323" s="7">
        <v>43494</v>
      </c>
      <c r="B7323">
        <v>18.809999999999999</v>
      </c>
      <c r="C7323">
        <v>19.93</v>
      </c>
      <c r="D7323">
        <v>18.71</v>
      </c>
      <c r="E7323">
        <v>19.13</v>
      </c>
    </row>
    <row r="7324" spans="1:5" x14ac:dyDescent="0.25">
      <c r="A7324" s="7">
        <v>43495</v>
      </c>
      <c r="B7324">
        <v>18.899999999999999</v>
      </c>
      <c r="C7324">
        <v>19.309999999999999</v>
      </c>
      <c r="D7324">
        <v>17.54</v>
      </c>
      <c r="E7324">
        <v>17.66</v>
      </c>
    </row>
    <row r="7325" spans="1:5" x14ac:dyDescent="0.25">
      <c r="A7325" s="7">
        <v>43496</v>
      </c>
      <c r="B7325">
        <v>17.54</v>
      </c>
      <c r="C7325">
        <v>17.72</v>
      </c>
      <c r="D7325">
        <v>16.54</v>
      </c>
      <c r="E7325">
        <v>16.57</v>
      </c>
    </row>
    <row r="7326" spans="1:5" x14ac:dyDescent="0.25">
      <c r="A7326" s="7">
        <v>43497</v>
      </c>
      <c r="B7326">
        <v>16.37</v>
      </c>
      <c r="C7326">
        <v>16.73</v>
      </c>
      <c r="D7326">
        <v>16.079999999999998</v>
      </c>
      <c r="E7326">
        <v>16.14</v>
      </c>
    </row>
    <row r="7327" spans="1:5" x14ac:dyDescent="0.25">
      <c r="A7327" s="7">
        <v>43500</v>
      </c>
      <c r="B7327">
        <v>16.64</v>
      </c>
      <c r="C7327">
        <v>16.690000000000001</v>
      </c>
      <c r="D7327">
        <v>15.6</v>
      </c>
      <c r="E7327">
        <v>15.73</v>
      </c>
    </row>
    <row r="7328" spans="1:5" x14ac:dyDescent="0.25">
      <c r="A7328" s="7">
        <v>43501</v>
      </c>
      <c r="B7328">
        <v>15.77</v>
      </c>
      <c r="C7328">
        <v>15.94</v>
      </c>
      <c r="D7328">
        <v>15.04</v>
      </c>
      <c r="E7328">
        <v>15.57</v>
      </c>
    </row>
    <row r="7329" spans="1:5" x14ac:dyDescent="0.25">
      <c r="A7329" s="7">
        <v>43502</v>
      </c>
      <c r="B7329">
        <v>15.44</v>
      </c>
      <c r="C7329">
        <v>15.87</v>
      </c>
      <c r="D7329">
        <v>15.09</v>
      </c>
      <c r="E7329">
        <v>15.38</v>
      </c>
    </row>
    <row r="7330" spans="1:5" x14ac:dyDescent="0.25">
      <c r="A7330" s="7">
        <v>43503</v>
      </c>
      <c r="B7330">
        <v>15.66</v>
      </c>
      <c r="C7330">
        <v>17.89</v>
      </c>
      <c r="D7330">
        <v>15.51</v>
      </c>
      <c r="E7330">
        <v>16.37</v>
      </c>
    </row>
    <row r="7331" spans="1:5" x14ac:dyDescent="0.25">
      <c r="A7331" s="7">
        <v>43504</v>
      </c>
      <c r="B7331">
        <v>16.809999999999999</v>
      </c>
      <c r="C7331">
        <v>17.63</v>
      </c>
      <c r="D7331">
        <v>15.62</v>
      </c>
      <c r="E7331">
        <v>15.72</v>
      </c>
    </row>
    <row r="7332" spans="1:5" x14ac:dyDescent="0.25">
      <c r="A7332" s="7">
        <v>43507</v>
      </c>
      <c r="B7332">
        <v>16.170000000000002</v>
      </c>
      <c r="C7332">
        <v>16.5</v>
      </c>
      <c r="D7332">
        <v>15.34</v>
      </c>
      <c r="E7332">
        <v>15.97</v>
      </c>
    </row>
    <row r="7333" spans="1:5" x14ac:dyDescent="0.25">
      <c r="A7333" s="7">
        <v>43508</v>
      </c>
      <c r="B7333">
        <v>15.23</v>
      </c>
      <c r="C7333">
        <v>15.65</v>
      </c>
      <c r="D7333">
        <v>14.95</v>
      </c>
      <c r="E7333">
        <v>15.43</v>
      </c>
    </row>
    <row r="7334" spans="1:5" x14ac:dyDescent="0.25">
      <c r="A7334" s="7">
        <v>43509</v>
      </c>
      <c r="B7334">
        <v>15.46</v>
      </c>
      <c r="C7334">
        <v>15.91</v>
      </c>
      <c r="D7334">
        <v>15</v>
      </c>
      <c r="E7334">
        <v>15.65</v>
      </c>
    </row>
    <row r="7335" spans="1:5" x14ac:dyDescent="0.25">
      <c r="A7335" s="7">
        <v>43510</v>
      </c>
      <c r="B7335">
        <v>15.61</v>
      </c>
      <c r="C7335">
        <v>17.27</v>
      </c>
      <c r="D7335">
        <v>15.3</v>
      </c>
      <c r="E7335">
        <v>16.22</v>
      </c>
    </row>
    <row r="7336" spans="1:5" x14ac:dyDescent="0.25">
      <c r="A7336" s="7">
        <v>43511</v>
      </c>
      <c r="B7336">
        <v>16.82</v>
      </c>
      <c r="C7336">
        <v>16.82</v>
      </c>
      <c r="D7336">
        <v>14.79</v>
      </c>
      <c r="E7336">
        <v>14.91</v>
      </c>
    </row>
    <row r="7337" spans="1:5" x14ac:dyDescent="0.25">
      <c r="A7337" s="7">
        <v>43515</v>
      </c>
      <c r="B7337">
        <v>15.65</v>
      </c>
      <c r="C7337">
        <v>16.16</v>
      </c>
      <c r="D7337">
        <v>14.64</v>
      </c>
      <c r="E7337">
        <v>14.88</v>
      </c>
    </row>
    <row r="7338" spans="1:5" x14ac:dyDescent="0.25">
      <c r="A7338" s="7">
        <v>43516</v>
      </c>
      <c r="B7338">
        <v>14.92</v>
      </c>
      <c r="C7338">
        <v>15.19</v>
      </c>
      <c r="D7338">
        <v>13.99</v>
      </c>
      <c r="E7338">
        <v>14.02</v>
      </c>
    </row>
    <row r="7339" spans="1:5" x14ac:dyDescent="0.25">
      <c r="A7339" s="7">
        <v>43517</v>
      </c>
      <c r="B7339">
        <v>14</v>
      </c>
      <c r="C7339">
        <v>15.17</v>
      </c>
      <c r="D7339">
        <v>13.85</v>
      </c>
      <c r="E7339">
        <v>14.46</v>
      </c>
    </row>
    <row r="7340" spans="1:5" x14ac:dyDescent="0.25">
      <c r="A7340" s="7">
        <v>43518</v>
      </c>
      <c r="B7340">
        <v>14.46</v>
      </c>
      <c r="C7340">
        <v>14.47</v>
      </c>
      <c r="D7340">
        <v>13.51</v>
      </c>
      <c r="E7340">
        <v>13.51</v>
      </c>
    </row>
    <row r="7341" spans="1:5" x14ac:dyDescent="0.25">
      <c r="A7341" s="7">
        <v>43521</v>
      </c>
      <c r="B7341">
        <v>13.91</v>
      </c>
      <c r="C7341">
        <v>14.9</v>
      </c>
      <c r="D7341">
        <v>13.44</v>
      </c>
      <c r="E7341">
        <v>14.85</v>
      </c>
    </row>
    <row r="7342" spans="1:5" x14ac:dyDescent="0.25">
      <c r="A7342" s="7">
        <v>43522</v>
      </c>
      <c r="B7342">
        <v>15.16</v>
      </c>
      <c r="C7342">
        <v>15.28</v>
      </c>
      <c r="D7342">
        <v>14.52</v>
      </c>
      <c r="E7342">
        <v>15.17</v>
      </c>
    </row>
    <row r="7343" spans="1:5" x14ac:dyDescent="0.25">
      <c r="A7343" s="7">
        <v>43523</v>
      </c>
      <c r="B7343">
        <v>15.53</v>
      </c>
      <c r="C7343">
        <v>16.170000000000002</v>
      </c>
      <c r="D7343">
        <v>14.7</v>
      </c>
      <c r="E7343">
        <v>14.7</v>
      </c>
    </row>
    <row r="7344" spans="1:5" x14ac:dyDescent="0.25">
      <c r="A7344" s="7">
        <v>43524</v>
      </c>
      <c r="B7344">
        <v>15.17</v>
      </c>
      <c r="C7344">
        <v>15.24</v>
      </c>
      <c r="D7344">
        <v>14.39</v>
      </c>
      <c r="E7344">
        <v>14.7</v>
      </c>
    </row>
    <row r="7345" spans="1:5" x14ac:dyDescent="0.25">
      <c r="A7345" s="7">
        <v>43525</v>
      </c>
      <c r="B7345">
        <v>14.57</v>
      </c>
      <c r="C7345">
        <v>14.84</v>
      </c>
      <c r="D7345">
        <v>13.41</v>
      </c>
      <c r="E7345">
        <v>13.57</v>
      </c>
    </row>
    <row r="7346" spans="1:5" x14ac:dyDescent="0.25">
      <c r="A7346" s="7">
        <v>43528</v>
      </c>
      <c r="B7346">
        <v>14.57</v>
      </c>
      <c r="C7346">
        <v>16.98</v>
      </c>
      <c r="D7346">
        <v>13.38</v>
      </c>
      <c r="E7346">
        <v>14.63</v>
      </c>
    </row>
    <row r="7347" spans="1:5" x14ac:dyDescent="0.25">
      <c r="A7347" s="7">
        <v>43529</v>
      </c>
      <c r="B7347">
        <v>14.52</v>
      </c>
      <c r="C7347">
        <v>15.39</v>
      </c>
      <c r="D7347">
        <v>14.26</v>
      </c>
      <c r="E7347">
        <v>14.74</v>
      </c>
    </row>
    <row r="7348" spans="1:5" x14ac:dyDescent="0.25">
      <c r="A7348" s="7">
        <v>43530</v>
      </c>
      <c r="B7348">
        <v>14.91</v>
      </c>
      <c r="C7348">
        <v>16.11</v>
      </c>
      <c r="D7348">
        <v>14.74</v>
      </c>
      <c r="E7348">
        <v>15.74</v>
      </c>
    </row>
    <row r="7349" spans="1:5" x14ac:dyDescent="0.25">
      <c r="A7349" s="7">
        <v>43531</v>
      </c>
      <c r="B7349">
        <v>16.329999999999998</v>
      </c>
      <c r="C7349">
        <v>17.809999999999999</v>
      </c>
      <c r="D7349">
        <v>15.54</v>
      </c>
      <c r="E7349">
        <v>16.59</v>
      </c>
    </row>
    <row r="7350" spans="1:5" x14ac:dyDescent="0.25">
      <c r="A7350" s="7">
        <v>43532</v>
      </c>
      <c r="B7350">
        <v>17.38</v>
      </c>
      <c r="C7350">
        <v>18.329999999999998</v>
      </c>
      <c r="D7350">
        <v>16.02</v>
      </c>
      <c r="E7350">
        <v>16.05</v>
      </c>
    </row>
    <row r="7351" spans="1:5" x14ac:dyDescent="0.25">
      <c r="A7351" s="7">
        <v>43535</v>
      </c>
      <c r="B7351">
        <v>16.28</v>
      </c>
      <c r="C7351">
        <v>16.43</v>
      </c>
      <c r="D7351">
        <v>14.33</v>
      </c>
      <c r="E7351">
        <v>14.33</v>
      </c>
    </row>
    <row r="7352" spans="1:5" x14ac:dyDescent="0.25">
      <c r="A7352" s="7">
        <v>43536</v>
      </c>
      <c r="B7352">
        <v>13.97</v>
      </c>
      <c r="C7352">
        <v>14.7</v>
      </c>
      <c r="D7352">
        <v>13.61</v>
      </c>
      <c r="E7352">
        <v>13.77</v>
      </c>
    </row>
    <row r="7353" spans="1:5" x14ac:dyDescent="0.25">
      <c r="A7353" s="7">
        <v>43537</v>
      </c>
      <c r="B7353">
        <v>14</v>
      </c>
      <c r="C7353">
        <v>14.05</v>
      </c>
      <c r="D7353">
        <v>13.25</v>
      </c>
      <c r="E7353">
        <v>13.41</v>
      </c>
    </row>
    <row r="7354" spans="1:5" x14ac:dyDescent="0.25">
      <c r="A7354" s="7">
        <v>43538</v>
      </c>
      <c r="B7354">
        <v>13.35</v>
      </c>
      <c r="C7354">
        <v>13.84</v>
      </c>
      <c r="D7354">
        <v>13.16</v>
      </c>
      <c r="E7354">
        <v>13.5</v>
      </c>
    </row>
    <row r="7355" spans="1:5" x14ac:dyDescent="0.25">
      <c r="A7355" s="7">
        <v>43539</v>
      </c>
      <c r="B7355">
        <v>13.21</v>
      </c>
      <c r="C7355">
        <v>13.28</v>
      </c>
      <c r="D7355">
        <v>12.5</v>
      </c>
      <c r="E7355">
        <v>12.88</v>
      </c>
    </row>
    <row r="7356" spans="1:5" x14ac:dyDescent="0.25">
      <c r="A7356" s="7">
        <v>43542</v>
      </c>
      <c r="B7356">
        <v>13.13</v>
      </c>
      <c r="C7356">
        <v>13.8</v>
      </c>
      <c r="D7356">
        <v>13</v>
      </c>
      <c r="E7356">
        <v>13.1</v>
      </c>
    </row>
    <row r="7357" spans="1:5" x14ac:dyDescent="0.25">
      <c r="A7357" s="7">
        <v>43543</v>
      </c>
      <c r="B7357">
        <v>12.89</v>
      </c>
      <c r="C7357">
        <v>13.77</v>
      </c>
      <c r="D7357">
        <v>12.37</v>
      </c>
      <c r="E7357">
        <v>13.56</v>
      </c>
    </row>
    <row r="7358" spans="1:5" x14ac:dyDescent="0.25">
      <c r="A7358" s="7">
        <v>43544</v>
      </c>
      <c r="B7358">
        <v>13.54</v>
      </c>
      <c r="C7358">
        <v>14.3</v>
      </c>
      <c r="D7358">
        <v>13.05</v>
      </c>
      <c r="E7358">
        <v>13.91</v>
      </c>
    </row>
    <row r="7359" spans="1:5" x14ac:dyDescent="0.25">
      <c r="A7359" s="7">
        <v>43545</v>
      </c>
      <c r="B7359">
        <v>14.11</v>
      </c>
      <c r="C7359">
        <v>14.56</v>
      </c>
      <c r="D7359">
        <v>13.26</v>
      </c>
      <c r="E7359">
        <v>13.63</v>
      </c>
    </row>
    <row r="7360" spans="1:5" x14ac:dyDescent="0.25">
      <c r="A7360" s="7">
        <v>43546</v>
      </c>
      <c r="B7360">
        <v>13.77</v>
      </c>
      <c r="C7360">
        <v>17.52</v>
      </c>
      <c r="D7360">
        <v>13.62</v>
      </c>
      <c r="E7360">
        <v>16.48</v>
      </c>
    </row>
    <row r="7361" spans="1:5" x14ac:dyDescent="0.25">
      <c r="A7361" s="7">
        <v>43549</v>
      </c>
      <c r="B7361">
        <v>17.760000000000002</v>
      </c>
      <c r="C7361">
        <v>17.850000000000001</v>
      </c>
      <c r="D7361">
        <v>16.260000000000002</v>
      </c>
      <c r="E7361">
        <v>16.329999999999998</v>
      </c>
    </row>
    <row r="7362" spans="1:5" x14ac:dyDescent="0.25">
      <c r="A7362" s="7">
        <v>43550</v>
      </c>
      <c r="B7362">
        <v>16.22</v>
      </c>
      <c r="C7362">
        <v>16.3</v>
      </c>
      <c r="D7362">
        <v>14.67</v>
      </c>
      <c r="E7362">
        <v>14.68</v>
      </c>
    </row>
    <row r="7363" spans="1:5" x14ac:dyDescent="0.25">
      <c r="A7363" s="7">
        <v>43551</v>
      </c>
      <c r="B7363">
        <v>14.52</v>
      </c>
      <c r="C7363">
        <v>16.71</v>
      </c>
      <c r="D7363">
        <v>14.51</v>
      </c>
      <c r="E7363">
        <v>15.15</v>
      </c>
    </row>
    <row r="7364" spans="1:5" x14ac:dyDescent="0.25">
      <c r="A7364" s="7">
        <v>43552</v>
      </c>
      <c r="B7364">
        <v>15.38</v>
      </c>
      <c r="C7364">
        <v>15.62</v>
      </c>
      <c r="D7364">
        <v>14.41</v>
      </c>
      <c r="E7364">
        <v>14.43</v>
      </c>
    </row>
    <row r="7365" spans="1:5" x14ac:dyDescent="0.25">
      <c r="A7365" s="7">
        <v>43553</v>
      </c>
      <c r="B7365">
        <v>14.19</v>
      </c>
      <c r="C7365">
        <v>14.43</v>
      </c>
      <c r="D7365">
        <v>13.64</v>
      </c>
      <c r="E7365">
        <v>13.71</v>
      </c>
    </row>
    <row r="7366" spans="1:5" x14ac:dyDescent="0.25">
      <c r="A7366" s="7">
        <v>43556</v>
      </c>
      <c r="B7366">
        <v>13.9</v>
      </c>
      <c r="C7366">
        <v>14.01</v>
      </c>
      <c r="D7366">
        <v>13.32</v>
      </c>
      <c r="E7366">
        <v>13.4</v>
      </c>
    </row>
    <row r="7367" spans="1:5" x14ac:dyDescent="0.25">
      <c r="A7367" s="7">
        <v>43557</v>
      </c>
      <c r="B7367">
        <v>13.62</v>
      </c>
      <c r="C7367">
        <v>13.68</v>
      </c>
      <c r="D7367">
        <v>13.13</v>
      </c>
      <c r="E7367">
        <v>13.36</v>
      </c>
    </row>
    <row r="7368" spans="1:5" x14ac:dyDescent="0.25">
      <c r="A7368" s="7">
        <v>43558</v>
      </c>
      <c r="B7368">
        <v>13.06</v>
      </c>
      <c r="C7368">
        <v>14.27</v>
      </c>
      <c r="D7368">
        <v>12.85</v>
      </c>
      <c r="E7368">
        <v>13.74</v>
      </c>
    </row>
    <row r="7369" spans="1:5" x14ac:dyDescent="0.25">
      <c r="A7369" s="7">
        <v>43559</v>
      </c>
      <c r="B7369">
        <v>13.84</v>
      </c>
      <c r="C7369">
        <v>14.03</v>
      </c>
      <c r="D7369">
        <v>13.4</v>
      </c>
      <c r="E7369">
        <v>13.58</v>
      </c>
    </row>
    <row r="7370" spans="1:5" x14ac:dyDescent="0.25">
      <c r="A7370" s="7">
        <v>43560</v>
      </c>
      <c r="B7370">
        <v>13.46</v>
      </c>
      <c r="C7370">
        <v>13.47</v>
      </c>
      <c r="D7370">
        <v>12.17</v>
      </c>
      <c r="E7370">
        <v>12.82</v>
      </c>
    </row>
    <row r="7371" spans="1:5" x14ac:dyDescent="0.25">
      <c r="A7371" s="7">
        <v>43563</v>
      </c>
      <c r="B7371">
        <v>13.55</v>
      </c>
      <c r="C7371">
        <v>13.77</v>
      </c>
      <c r="D7371">
        <v>13.1</v>
      </c>
      <c r="E7371">
        <v>13.18</v>
      </c>
    </row>
    <row r="7372" spans="1:5" x14ac:dyDescent="0.25">
      <c r="A7372" s="7">
        <v>43564</v>
      </c>
      <c r="B7372">
        <v>13.46</v>
      </c>
      <c r="C7372">
        <v>14.39</v>
      </c>
      <c r="D7372">
        <v>13.31</v>
      </c>
      <c r="E7372">
        <v>14.28</v>
      </c>
    </row>
    <row r="7373" spans="1:5" x14ac:dyDescent="0.25">
      <c r="A7373" s="7">
        <v>43565</v>
      </c>
      <c r="B7373">
        <v>14.09</v>
      </c>
      <c r="C7373">
        <v>14.29</v>
      </c>
      <c r="D7373">
        <v>13.27</v>
      </c>
      <c r="E7373">
        <v>13.3</v>
      </c>
    </row>
    <row r="7374" spans="1:5" x14ac:dyDescent="0.25">
      <c r="A7374" s="7">
        <v>43566</v>
      </c>
      <c r="B7374">
        <v>13.37</v>
      </c>
      <c r="C7374">
        <v>13.58</v>
      </c>
      <c r="D7374">
        <v>12.91</v>
      </c>
      <c r="E7374">
        <v>13.02</v>
      </c>
    </row>
    <row r="7375" spans="1:5" x14ac:dyDescent="0.25">
      <c r="A7375" s="7">
        <v>43567</v>
      </c>
      <c r="B7375">
        <v>12.96</v>
      </c>
      <c r="C7375">
        <v>12.96</v>
      </c>
      <c r="D7375">
        <v>11.95</v>
      </c>
      <c r="E7375">
        <v>12.01</v>
      </c>
    </row>
    <row r="7376" spans="1:5" x14ac:dyDescent="0.25">
      <c r="A7376" s="7">
        <v>43570</v>
      </c>
      <c r="B7376">
        <v>12.46</v>
      </c>
      <c r="C7376">
        <v>13.14</v>
      </c>
      <c r="D7376">
        <v>12.24</v>
      </c>
      <c r="E7376">
        <v>12.32</v>
      </c>
    </row>
    <row r="7377" spans="1:5" x14ac:dyDescent="0.25">
      <c r="A7377" s="7">
        <v>43571</v>
      </c>
      <c r="B7377">
        <v>12.26</v>
      </c>
      <c r="C7377">
        <v>12.47</v>
      </c>
      <c r="D7377">
        <v>11.85</v>
      </c>
      <c r="E7377">
        <v>12.18</v>
      </c>
    </row>
    <row r="7378" spans="1:5" x14ac:dyDescent="0.25">
      <c r="A7378" s="7">
        <v>43572</v>
      </c>
      <c r="B7378">
        <v>12.12</v>
      </c>
      <c r="C7378">
        <v>13.02</v>
      </c>
      <c r="D7378">
        <v>11.03</v>
      </c>
      <c r="E7378">
        <v>12.6</v>
      </c>
    </row>
    <row r="7379" spans="1:5" x14ac:dyDescent="0.25">
      <c r="A7379" s="7">
        <v>43573</v>
      </c>
      <c r="B7379">
        <v>12.8</v>
      </c>
      <c r="C7379">
        <v>13.12</v>
      </c>
      <c r="D7379">
        <v>12.02</v>
      </c>
      <c r="E7379">
        <v>12.09</v>
      </c>
    </row>
    <row r="7380" spans="1:5" x14ac:dyDescent="0.25">
      <c r="A7380" s="7">
        <v>43577</v>
      </c>
      <c r="B7380">
        <v>13.21</v>
      </c>
      <c r="C7380">
        <v>13.36</v>
      </c>
      <c r="D7380">
        <v>12.38</v>
      </c>
      <c r="E7380">
        <v>12.42</v>
      </c>
    </row>
    <row r="7381" spans="1:5" x14ac:dyDescent="0.25">
      <c r="A7381" s="7">
        <v>43578</v>
      </c>
      <c r="B7381">
        <v>12.66</v>
      </c>
      <c r="C7381">
        <v>12.69</v>
      </c>
      <c r="D7381">
        <v>12.08</v>
      </c>
      <c r="E7381">
        <v>12.28</v>
      </c>
    </row>
    <row r="7382" spans="1:5" x14ac:dyDescent="0.25">
      <c r="A7382" s="7">
        <v>43579</v>
      </c>
      <c r="B7382">
        <v>12.53</v>
      </c>
      <c r="C7382">
        <v>13.23</v>
      </c>
      <c r="D7382">
        <v>12.26</v>
      </c>
      <c r="E7382">
        <v>13.14</v>
      </c>
    </row>
    <row r="7383" spans="1:5" x14ac:dyDescent="0.25">
      <c r="A7383" s="7">
        <v>43580</v>
      </c>
      <c r="B7383">
        <v>13.29</v>
      </c>
      <c r="C7383">
        <v>14.3</v>
      </c>
      <c r="D7383">
        <v>12.81</v>
      </c>
      <c r="E7383">
        <v>13.25</v>
      </c>
    </row>
    <row r="7384" spans="1:5" x14ac:dyDescent="0.25">
      <c r="A7384" s="7">
        <v>43581</v>
      </c>
      <c r="B7384">
        <v>13.44</v>
      </c>
      <c r="C7384">
        <v>13.62</v>
      </c>
      <c r="D7384">
        <v>12.49</v>
      </c>
      <c r="E7384">
        <v>12.73</v>
      </c>
    </row>
    <row r="7385" spans="1:5" x14ac:dyDescent="0.25">
      <c r="A7385" s="7">
        <v>43584</v>
      </c>
      <c r="B7385">
        <v>13.04</v>
      </c>
      <c r="C7385">
        <v>13.27</v>
      </c>
      <c r="D7385">
        <v>12.65</v>
      </c>
      <c r="E7385">
        <v>13.11</v>
      </c>
    </row>
    <row r="7386" spans="1:5" x14ac:dyDescent="0.25">
      <c r="A7386" s="7">
        <v>43585</v>
      </c>
      <c r="B7386">
        <v>13.11</v>
      </c>
      <c r="C7386">
        <v>14.05</v>
      </c>
      <c r="D7386">
        <v>12.88</v>
      </c>
      <c r="E7386">
        <v>13.12</v>
      </c>
    </row>
    <row r="7387" spans="1:5" x14ac:dyDescent="0.25">
      <c r="A7387" s="7">
        <v>43586</v>
      </c>
      <c r="B7387">
        <v>12.86</v>
      </c>
      <c r="C7387">
        <v>14.83</v>
      </c>
      <c r="D7387">
        <v>12.74</v>
      </c>
      <c r="E7387">
        <v>14.8</v>
      </c>
    </row>
    <row r="7388" spans="1:5" x14ac:dyDescent="0.25">
      <c r="A7388" s="7">
        <v>43587</v>
      </c>
      <c r="B7388">
        <v>14.35</v>
      </c>
      <c r="C7388">
        <v>15.92</v>
      </c>
      <c r="D7388">
        <v>13.8</v>
      </c>
      <c r="E7388">
        <v>14.42</v>
      </c>
    </row>
    <row r="7389" spans="1:5" x14ac:dyDescent="0.25">
      <c r="A7389" s="7">
        <v>43588</v>
      </c>
      <c r="B7389">
        <v>14.11</v>
      </c>
      <c r="C7389">
        <v>14.15</v>
      </c>
      <c r="D7389">
        <v>12.8</v>
      </c>
      <c r="E7389">
        <v>12.87</v>
      </c>
    </row>
    <row r="7390" spans="1:5" x14ac:dyDescent="0.25">
      <c r="A7390" s="7">
        <v>43591</v>
      </c>
      <c r="B7390">
        <v>12.89</v>
      </c>
      <c r="C7390">
        <v>18.8</v>
      </c>
      <c r="D7390">
        <v>12.89</v>
      </c>
      <c r="E7390">
        <v>15.44</v>
      </c>
    </row>
    <row r="7391" spans="1:5" x14ac:dyDescent="0.25">
      <c r="A7391" s="7">
        <v>43592</v>
      </c>
      <c r="B7391">
        <v>15.9</v>
      </c>
      <c r="C7391">
        <v>21.84</v>
      </c>
      <c r="D7391">
        <v>15.8</v>
      </c>
      <c r="E7391">
        <v>19.32</v>
      </c>
    </row>
    <row r="7392" spans="1:5" x14ac:dyDescent="0.25">
      <c r="A7392" s="7">
        <v>43593</v>
      </c>
      <c r="B7392">
        <v>18.95</v>
      </c>
      <c r="C7392">
        <v>21.74</v>
      </c>
      <c r="D7392">
        <v>18.29</v>
      </c>
      <c r="E7392">
        <v>19.399999999999999</v>
      </c>
    </row>
    <row r="7393" spans="1:5" x14ac:dyDescent="0.25">
      <c r="A7393" s="7">
        <v>43594</v>
      </c>
      <c r="B7393">
        <v>21.4</v>
      </c>
      <c r="C7393">
        <v>23.38</v>
      </c>
      <c r="D7393">
        <v>18.87</v>
      </c>
      <c r="E7393">
        <v>19.100000000000001</v>
      </c>
    </row>
    <row r="7394" spans="1:5" x14ac:dyDescent="0.25">
      <c r="A7394" s="7">
        <v>43595</v>
      </c>
      <c r="B7394">
        <v>18.79</v>
      </c>
      <c r="C7394">
        <v>20.190000000000001</v>
      </c>
      <c r="D7394">
        <v>15.57</v>
      </c>
      <c r="E7394">
        <v>16.04</v>
      </c>
    </row>
    <row r="7395" spans="1:5" x14ac:dyDescent="0.25">
      <c r="A7395" s="7">
        <v>43598</v>
      </c>
      <c r="B7395">
        <v>18.62</v>
      </c>
      <c r="C7395">
        <v>21.32</v>
      </c>
      <c r="D7395">
        <v>18.350000000000001</v>
      </c>
      <c r="E7395">
        <v>20.55</v>
      </c>
    </row>
    <row r="7396" spans="1:5" x14ac:dyDescent="0.25">
      <c r="A7396" s="7">
        <v>43599</v>
      </c>
      <c r="B7396">
        <v>19.399999999999999</v>
      </c>
      <c r="C7396">
        <v>19.649999999999999</v>
      </c>
      <c r="D7396">
        <v>17.45</v>
      </c>
      <c r="E7396">
        <v>18.059999999999999</v>
      </c>
    </row>
    <row r="7397" spans="1:5" x14ac:dyDescent="0.25">
      <c r="A7397" s="7">
        <v>43600</v>
      </c>
      <c r="B7397">
        <v>17.57</v>
      </c>
      <c r="C7397">
        <v>19.149999999999999</v>
      </c>
      <c r="D7397">
        <v>16.41</v>
      </c>
      <c r="E7397">
        <v>16.440000000000001</v>
      </c>
    </row>
    <row r="7398" spans="1:5" x14ac:dyDescent="0.25">
      <c r="A7398" s="7">
        <v>43601</v>
      </c>
      <c r="B7398">
        <v>16.690000000000001</v>
      </c>
      <c r="C7398">
        <v>17.13</v>
      </c>
      <c r="D7398">
        <v>15.16</v>
      </c>
      <c r="E7398">
        <v>15.29</v>
      </c>
    </row>
    <row r="7399" spans="1:5" x14ac:dyDescent="0.25">
      <c r="A7399" s="7">
        <v>43602</v>
      </c>
      <c r="B7399">
        <v>15.89</v>
      </c>
      <c r="C7399">
        <v>16.809999999999999</v>
      </c>
      <c r="D7399">
        <v>14.86</v>
      </c>
      <c r="E7399">
        <v>15.96</v>
      </c>
    </row>
    <row r="7400" spans="1:5" x14ac:dyDescent="0.25">
      <c r="A7400" s="7">
        <v>43605</v>
      </c>
      <c r="B7400">
        <v>15.88</v>
      </c>
      <c r="C7400">
        <v>17.63</v>
      </c>
      <c r="D7400">
        <v>15.46</v>
      </c>
      <c r="E7400">
        <v>16.309999999999999</v>
      </c>
    </row>
    <row r="7401" spans="1:5" x14ac:dyDescent="0.25">
      <c r="A7401" s="7">
        <v>43606</v>
      </c>
      <c r="B7401">
        <v>15.86</v>
      </c>
      <c r="C7401">
        <v>16.22</v>
      </c>
      <c r="D7401">
        <v>14.79</v>
      </c>
      <c r="E7401">
        <v>14.95</v>
      </c>
    </row>
    <row r="7402" spans="1:5" x14ac:dyDescent="0.25">
      <c r="A7402" s="7">
        <v>43607</v>
      </c>
      <c r="B7402">
        <v>15.06</v>
      </c>
      <c r="C7402">
        <v>15.44</v>
      </c>
      <c r="D7402">
        <v>14.42</v>
      </c>
      <c r="E7402">
        <v>14.75</v>
      </c>
    </row>
    <row r="7403" spans="1:5" x14ac:dyDescent="0.25">
      <c r="A7403" s="7">
        <v>43608</v>
      </c>
      <c r="B7403">
        <v>15.93</v>
      </c>
      <c r="C7403">
        <v>18.05</v>
      </c>
      <c r="D7403">
        <v>15.28</v>
      </c>
      <c r="E7403">
        <v>16.920000000000002</v>
      </c>
    </row>
    <row r="7404" spans="1:5" x14ac:dyDescent="0.25">
      <c r="A7404" s="7">
        <v>43609</v>
      </c>
      <c r="B7404">
        <v>16.34</v>
      </c>
      <c r="C7404">
        <v>16.52</v>
      </c>
      <c r="D7404">
        <v>15.52</v>
      </c>
      <c r="E7404">
        <v>15.85</v>
      </c>
    </row>
    <row r="7405" spans="1:5" x14ac:dyDescent="0.25">
      <c r="A7405" s="7">
        <v>43613</v>
      </c>
      <c r="B7405">
        <v>16.55</v>
      </c>
      <c r="C7405">
        <v>17.7</v>
      </c>
      <c r="D7405">
        <v>15.9</v>
      </c>
      <c r="E7405">
        <v>17.5</v>
      </c>
    </row>
    <row r="7406" spans="1:5" x14ac:dyDescent="0.25">
      <c r="A7406" s="7">
        <v>43614</v>
      </c>
      <c r="B7406">
        <v>18.55</v>
      </c>
      <c r="C7406">
        <v>19.04</v>
      </c>
      <c r="D7406">
        <v>17.62</v>
      </c>
      <c r="E7406">
        <v>17.899999999999999</v>
      </c>
    </row>
    <row r="7407" spans="1:5" x14ac:dyDescent="0.25">
      <c r="A7407" s="7">
        <v>43615</v>
      </c>
      <c r="B7407">
        <v>17.47</v>
      </c>
      <c r="C7407">
        <v>18.11</v>
      </c>
      <c r="D7407">
        <v>16.72</v>
      </c>
      <c r="E7407">
        <v>17.3</v>
      </c>
    </row>
    <row r="7408" spans="1:5" x14ac:dyDescent="0.25">
      <c r="A7408" s="7">
        <v>43616</v>
      </c>
      <c r="B7408">
        <v>19.05</v>
      </c>
      <c r="C7408">
        <v>19.72</v>
      </c>
      <c r="D7408">
        <v>18.010000000000002</v>
      </c>
      <c r="E7408">
        <v>18.71</v>
      </c>
    </row>
    <row r="7409" spans="1:5" x14ac:dyDescent="0.25">
      <c r="A7409" s="7">
        <v>43619</v>
      </c>
      <c r="B7409">
        <v>19.41</v>
      </c>
      <c r="C7409">
        <v>19.75</v>
      </c>
      <c r="D7409">
        <v>18.16</v>
      </c>
      <c r="E7409">
        <v>18.86</v>
      </c>
    </row>
    <row r="7410" spans="1:5" x14ac:dyDescent="0.25">
      <c r="A7410" s="7">
        <v>43620</v>
      </c>
      <c r="B7410">
        <v>18.739999999999998</v>
      </c>
      <c r="C7410">
        <v>18.739999999999998</v>
      </c>
      <c r="D7410">
        <v>16.97</v>
      </c>
      <c r="E7410">
        <v>16.97</v>
      </c>
    </row>
    <row r="7411" spans="1:5" x14ac:dyDescent="0.25">
      <c r="A7411" s="7">
        <v>43621</v>
      </c>
      <c r="B7411">
        <v>17.059999999999999</v>
      </c>
      <c r="C7411">
        <v>17.489999999999998</v>
      </c>
      <c r="D7411">
        <v>16.04</v>
      </c>
      <c r="E7411">
        <v>16.09</v>
      </c>
    </row>
    <row r="7412" spans="1:5" x14ac:dyDescent="0.25">
      <c r="A7412" s="7">
        <v>43622</v>
      </c>
      <c r="B7412">
        <v>16.25</v>
      </c>
      <c r="C7412">
        <v>16.54</v>
      </c>
      <c r="D7412">
        <v>15.36</v>
      </c>
      <c r="E7412">
        <v>15.93</v>
      </c>
    </row>
    <row r="7413" spans="1:5" x14ac:dyDescent="0.25">
      <c r="A7413" s="7">
        <v>43623</v>
      </c>
      <c r="B7413">
        <v>15.65</v>
      </c>
      <c r="C7413">
        <v>16.440000000000001</v>
      </c>
      <c r="D7413">
        <v>15.33</v>
      </c>
      <c r="E7413">
        <v>16.3</v>
      </c>
    </row>
    <row r="7414" spans="1:5" x14ac:dyDescent="0.25">
      <c r="A7414" s="7">
        <v>43626</v>
      </c>
      <c r="B7414">
        <v>16.3</v>
      </c>
      <c r="C7414">
        <v>16.47</v>
      </c>
      <c r="D7414">
        <v>15.84</v>
      </c>
      <c r="E7414">
        <v>15.94</v>
      </c>
    </row>
    <row r="7415" spans="1:5" x14ac:dyDescent="0.25">
      <c r="A7415" s="7">
        <v>43627</v>
      </c>
      <c r="B7415">
        <v>15.84</v>
      </c>
      <c r="C7415">
        <v>16.7</v>
      </c>
      <c r="D7415">
        <v>15.5</v>
      </c>
      <c r="E7415">
        <v>15.99</v>
      </c>
    </row>
    <row r="7416" spans="1:5" x14ac:dyDescent="0.25">
      <c r="A7416" s="7">
        <v>43628</v>
      </c>
      <c r="B7416">
        <v>16.260000000000002</v>
      </c>
      <c r="C7416">
        <v>16.43</v>
      </c>
      <c r="D7416">
        <v>15.78</v>
      </c>
      <c r="E7416">
        <v>15.91</v>
      </c>
    </row>
    <row r="7417" spans="1:5" x14ac:dyDescent="0.25">
      <c r="A7417" s="7">
        <v>43629</v>
      </c>
      <c r="B7417">
        <v>16.16</v>
      </c>
      <c r="C7417">
        <v>16.21</v>
      </c>
      <c r="D7417">
        <v>15.61</v>
      </c>
      <c r="E7417">
        <v>15.82</v>
      </c>
    </row>
    <row r="7418" spans="1:5" x14ac:dyDescent="0.25">
      <c r="A7418" s="7">
        <v>43630</v>
      </c>
      <c r="B7418">
        <v>16</v>
      </c>
      <c r="C7418">
        <v>16.399999999999999</v>
      </c>
      <c r="D7418">
        <v>15.21</v>
      </c>
      <c r="E7418">
        <v>15.28</v>
      </c>
    </row>
    <row r="7419" spans="1:5" x14ac:dyDescent="0.25">
      <c r="A7419" s="7">
        <v>43633</v>
      </c>
      <c r="B7419">
        <v>15.65</v>
      </c>
      <c r="C7419">
        <v>15.76</v>
      </c>
      <c r="D7419">
        <v>15.24</v>
      </c>
      <c r="E7419">
        <v>15.35</v>
      </c>
    </row>
    <row r="7420" spans="1:5" x14ac:dyDescent="0.25">
      <c r="A7420" s="7">
        <v>43634</v>
      </c>
      <c r="B7420">
        <v>14.89</v>
      </c>
      <c r="C7420">
        <v>15.54</v>
      </c>
      <c r="D7420">
        <v>14.62</v>
      </c>
      <c r="E7420">
        <v>15.15</v>
      </c>
    </row>
    <row r="7421" spans="1:5" x14ac:dyDescent="0.25">
      <c r="A7421" s="7">
        <v>43635</v>
      </c>
      <c r="B7421">
        <v>15.05</v>
      </c>
      <c r="C7421">
        <v>15.71</v>
      </c>
      <c r="D7421">
        <v>14.15</v>
      </c>
      <c r="E7421">
        <v>14.33</v>
      </c>
    </row>
    <row r="7422" spans="1:5" x14ac:dyDescent="0.25">
      <c r="A7422" s="7">
        <v>43636</v>
      </c>
      <c r="B7422">
        <v>14.04</v>
      </c>
      <c r="C7422">
        <v>16.03</v>
      </c>
      <c r="D7422">
        <v>13.19</v>
      </c>
      <c r="E7422">
        <v>14.75</v>
      </c>
    </row>
    <row r="7423" spans="1:5" x14ac:dyDescent="0.25">
      <c r="A7423" s="7">
        <v>43637</v>
      </c>
      <c r="B7423">
        <v>14.74</v>
      </c>
      <c r="C7423">
        <v>15.48</v>
      </c>
      <c r="D7423">
        <v>14.42</v>
      </c>
      <c r="E7423">
        <v>15.4</v>
      </c>
    </row>
    <row r="7424" spans="1:5" x14ac:dyDescent="0.25">
      <c r="A7424" s="7">
        <v>43640</v>
      </c>
      <c r="B7424">
        <v>15.46</v>
      </c>
      <c r="C7424">
        <v>15.56</v>
      </c>
      <c r="D7424">
        <v>15.23</v>
      </c>
      <c r="E7424">
        <v>15.26</v>
      </c>
    </row>
    <row r="7425" spans="1:5" x14ac:dyDescent="0.25">
      <c r="A7425" s="7">
        <v>43641</v>
      </c>
      <c r="B7425">
        <v>15.43</v>
      </c>
      <c r="C7425">
        <v>16.68</v>
      </c>
      <c r="D7425">
        <v>15.1</v>
      </c>
      <c r="E7425">
        <v>16.28</v>
      </c>
    </row>
    <row r="7426" spans="1:5" x14ac:dyDescent="0.25">
      <c r="A7426" s="7">
        <v>43642</v>
      </c>
      <c r="B7426">
        <v>16.100000000000001</v>
      </c>
      <c r="C7426">
        <v>16.600000000000001</v>
      </c>
      <c r="D7426">
        <v>15.47</v>
      </c>
      <c r="E7426">
        <v>16.21</v>
      </c>
    </row>
    <row r="7427" spans="1:5" x14ac:dyDescent="0.25">
      <c r="A7427" s="7">
        <v>43643</v>
      </c>
      <c r="B7427">
        <v>15.66</v>
      </c>
      <c r="C7427">
        <v>16.399999999999999</v>
      </c>
      <c r="D7427">
        <v>15.66</v>
      </c>
      <c r="E7427">
        <v>15.82</v>
      </c>
    </row>
    <row r="7428" spans="1:5" x14ac:dyDescent="0.25">
      <c r="A7428" s="7">
        <v>43644</v>
      </c>
      <c r="B7428">
        <v>15.7</v>
      </c>
      <c r="C7428">
        <v>16.13</v>
      </c>
      <c r="D7428">
        <v>15.08</v>
      </c>
      <c r="E7428">
        <v>15.08</v>
      </c>
    </row>
    <row r="7429" spans="1:5" x14ac:dyDescent="0.25">
      <c r="A7429" s="7">
        <v>43647</v>
      </c>
      <c r="B7429">
        <v>13.85</v>
      </c>
      <c r="C7429">
        <v>14.64</v>
      </c>
      <c r="D7429">
        <v>13.8</v>
      </c>
      <c r="E7429">
        <v>14.06</v>
      </c>
    </row>
    <row r="7430" spans="1:5" x14ac:dyDescent="0.25">
      <c r="A7430" s="7">
        <v>43648</v>
      </c>
      <c r="B7430">
        <v>14.16</v>
      </c>
      <c r="C7430">
        <v>14.3</v>
      </c>
      <c r="D7430">
        <v>12.9</v>
      </c>
      <c r="E7430">
        <v>12.93</v>
      </c>
    </row>
    <row r="7431" spans="1:5" x14ac:dyDescent="0.25">
      <c r="A7431" s="7">
        <v>43649</v>
      </c>
      <c r="B7431">
        <v>13.18</v>
      </c>
      <c r="C7431">
        <v>13.19</v>
      </c>
      <c r="D7431">
        <v>12.56</v>
      </c>
      <c r="E7431">
        <v>12.57</v>
      </c>
    </row>
    <row r="7432" spans="1:5" x14ac:dyDescent="0.25">
      <c r="A7432" s="7">
        <v>43651</v>
      </c>
      <c r="B7432">
        <v>13</v>
      </c>
      <c r="C7432">
        <v>14.47</v>
      </c>
      <c r="D7432">
        <v>12.04</v>
      </c>
      <c r="E7432">
        <v>13.28</v>
      </c>
    </row>
    <row r="7433" spans="1:5" x14ac:dyDescent="0.25">
      <c r="A7433" s="7">
        <v>43654</v>
      </c>
      <c r="B7433">
        <v>13.73</v>
      </c>
      <c r="C7433">
        <v>14.44</v>
      </c>
      <c r="D7433">
        <v>13.64</v>
      </c>
      <c r="E7433">
        <v>13.96</v>
      </c>
    </row>
    <row r="7434" spans="1:5" x14ac:dyDescent="0.25">
      <c r="A7434" s="7">
        <v>43655</v>
      </c>
      <c r="B7434">
        <v>14.47</v>
      </c>
      <c r="C7434">
        <v>14.71</v>
      </c>
      <c r="D7434">
        <v>13.99</v>
      </c>
      <c r="E7434">
        <v>14.09</v>
      </c>
    </row>
    <row r="7435" spans="1:5" x14ac:dyDescent="0.25">
      <c r="A7435" s="7">
        <v>43656</v>
      </c>
      <c r="B7435">
        <v>14.38</v>
      </c>
      <c r="C7435">
        <v>14.69</v>
      </c>
      <c r="D7435">
        <v>12.98</v>
      </c>
      <c r="E7435">
        <v>13.03</v>
      </c>
    </row>
    <row r="7436" spans="1:5" x14ac:dyDescent="0.25">
      <c r="A7436" s="7">
        <v>43657</v>
      </c>
      <c r="B7436">
        <v>13.01</v>
      </c>
      <c r="C7436">
        <v>13.33</v>
      </c>
      <c r="D7436">
        <v>12.39</v>
      </c>
      <c r="E7436">
        <v>12.93</v>
      </c>
    </row>
    <row r="7437" spans="1:5" x14ac:dyDescent="0.25">
      <c r="A7437" s="7">
        <v>43658</v>
      </c>
      <c r="B7437">
        <v>12.76</v>
      </c>
      <c r="C7437">
        <v>12.82</v>
      </c>
      <c r="D7437">
        <v>12.28</v>
      </c>
      <c r="E7437">
        <v>12.39</v>
      </c>
    </row>
    <row r="7438" spans="1:5" x14ac:dyDescent="0.25">
      <c r="A7438" s="7">
        <v>43661</v>
      </c>
      <c r="B7438">
        <v>12.58</v>
      </c>
      <c r="C7438">
        <v>13.02</v>
      </c>
      <c r="D7438">
        <v>12.49</v>
      </c>
      <c r="E7438">
        <v>12.68</v>
      </c>
    </row>
    <row r="7439" spans="1:5" x14ac:dyDescent="0.25">
      <c r="A7439" s="7">
        <v>43662</v>
      </c>
      <c r="B7439">
        <v>12.61</v>
      </c>
      <c r="C7439">
        <v>13.14</v>
      </c>
      <c r="D7439">
        <v>12.28</v>
      </c>
      <c r="E7439">
        <v>12.86</v>
      </c>
    </row>
    <row r="7440" spans="1:5" x14ac:dyDescent="0.25">
      <c r="A7440" s="7">
        <v>43663</v>
      </c>
      <c r="B7440">
        <v>12.62</v>
      </c>
      <c r="C7440">
        <v>13.97</v>
      </c>
      <c r="D7440">
        <v>12.24</v>
      </c>
      <c r="E7440">
        <v>13.97</v>
      </c>
    </row>
    <row r="7441" spans="1:5" x14ac:dyDescent="0.25">
      <c r="A7441" s="7">
        <v>43664</v>
      </c>
      <c r="B7441">
        <v>14.45</v>
      </c>
      <c r="C7441">
        <v>14.5</v>
      </c>
      <c r="D7441">
        <v>13.19</v>
      </c>
      <c r="E7441">
        <v>13.53</v>
      </c>
    </row>
    <row r="7442" spans="1:5" x14ac:dyDescent="0.25">
      <c r="A7442" s="7">
        <v>43665</v>
      </c>
      <c r="B7442">
        <v>13.31</v>
      </c>
      <c r="C7442">
        <v>14.45</v>
      </c>
      <c r="D7442">
        <v>13.09</v>
      </c>
      <c r="E7442">
        <v>14.45</v>
      </c>
    </row>
    <row r="7443" spans="1:5" x14ac:dyDescent="0.25">
      <c r="A7443" s="7">
        <v>43668</v>
      </c>
      <c r="B7443">
        <v>14.55</v>
      </c>
      <c r="C7443">
        <v>14.7</v>
      </c>
      <c r="D7443">
        <v>13.42</v>
      </c>
      <c r="E7443">
        <v>13.53</v>
      </c>
    </row>
    <row r="7444" spans="1:5" x14ac:dyDescent="0.25">
      <c r="A7444" s="7">
        <v>43669</v>
      </c>
      <c r="B7444">
        <v>13.42</v>
      </c>
      <c r="C7444">
        <v>13.52</v>
      </c>
      <c r="D7444">
        <v>12.55</v>
      </c>
      <c r="E7444">
        <v>12.61</v>
      </c>
    </row>
    <row r="7445" spans="1:5" x14ac:dyDescent="0.25">
      <c r="A7445" s="7">
        <v>43670</v>
      </c>
      <c r="B7445">
        <v>12.8</v>
      </c>
      <c r="C7445">
        <v>13.1</v>
      </c>
      <c r="D7445">
        <v>11.98</v>
      </c>
      <c r="E7445">
        <v>12.07</v>
      </c>
    </row>
    <row r="7446" spans="1:5" x14ac:dyDescent="0.25">
      <c r="A7446" s="7">
        <v>43671</v>
      </c>
      <c r="B7446">
        <v>12.24</v>
      </c>
      <c r="C7446">
        <v>13.54</v>
      </c>
      <c r="D7446">
        <v>11.69</v>
      </c>
      <c r="E7446">
        <v>12.74</v>
      </c>
    </row>
    <row r="7447" spans="1:5" x14ac:dyDescent="0.25">
      <c r="A7447" s="7">
        <v>43672</v>
      </c>
      <c r="B7447">
        <v>12.58</v>
      </c>
      <c r="C7447">
        <v>12.72</v>
      </c>
      <c r="D7447">
        <v>12.01</v>
      </c>
      <c r="E7447">
        <v>12.16</v>
      </c>
    </row>
    <row r="7448" spans="1:5" x14ac:dyDescent="0.25">
      <c r="A7448" s="7">
        <v>43675</v>
      </c>
      <c r="B7448">
        <v>12.15</v>
      </c>
      <c r="C7448">
        <v>13.17</v>
      </c>
      <c r="D7448">
        <v>12.15</v>
      </c>
      <c r="E7448">
        <v>12.83</v>
      </c>
    </row>
    <row r="7449" spans="1:5" x14ac:dyDescent="0.25">
      <c r="A7449" s="7">
        <v>43676</v>
      </c>
      <c r="B7449">
        <v>12.87</v>
      </c>
      <c r="C7449">
        <v>14.18</v>
      </c>
      <c r="D7449">
        <v>12.87</v>
      </c>
      <c r="E7449">
        <v>13.94</v>
      </c>
    </row>
    <row r="7450" spans="1:5" x14ac:dyDescent="0.25">
      <c r="A7450" s="7">
        <v>43677</v>
      </c>
      <c r="B7450">
        <v>13.83</v>
      </c>
      <c r="C7450">
        <v>16.55</v>
      </c>
      <c r="D7450">
        <v>13.46</v>
      </c>
      <c r="E7450">
        <v>16.12</v>
      </c>
    </row>
    <row r="7451" spans="1:5" x14ac:dyDescent="0.25">
      <c r="A7451" s="7">
        <v>43678</v>
      </c>
      <c r="B7451">
        <v>15.41</v>
      </c>
      <c r="C7451">
        <v>19.46</v>
      </c>
      <c r="D7451">
        <v>13.73</v>
      </c>
      <c r="E7451">
        <v>17.87</v>
      </c>
    </row>
    <row r="7452" spans="1:5" x14ac:dyDescent="0.25">
      <c r="A7452" s="7">
        <v>43679</v>
      </c>
      <c r="B7452">
        <v>17.690000000000001</v>
      </c>
      <c r="C7452">
        <v>20.11</v>
      </c>
      <c r="D7452">
        <v>17.04</v>
      </c>
      <c r="E7452">
        <v>17.61</v>
      </c>
    </row>
    <row r="7453" spans="1:5" x14ac:dyDescent="0.25">
      <c r="A7453" s="7">
        <v>43682</v>
      </c>
      <c r="B7453">
        <v>19.96</v>
      </c>
      <c r="C7453">
        <v>24.81</v>
      </c>
      <c r="D7453">
        <v>19.91</v>
      </c>
      <c r="E7453">
        <v>24.59</v>
      </c>
    </row>
    <row r="7454" spans="1:5" x14ac:dyDescent="0.25">
      <c r="A7454" s="7">
        <v>43683</v>
      </c>
      <c r="B7454">
        <v>22.29</v>
      </c>
      <c r="C7454">
        <v>22.87</v>
      </c>
      <c r="D7454">
        <v>19.77</v>
      </c>
      <c r="E7454">
        <v>20.170000000000002</v>
      </c>
    </row>
    <row r="7455" spans="1:5" x14ac:dyDescent="0.25">
      <c r="A7455" s="7">
        <v>43684</v>
      </c>
      <c r="B7455">
        <v>20.7</v>
      </c>
      <c r="C7455">
        <v>23.67</v>
      </c>
      <c r="D7455">
        <v>18.940000000000001</v>
      </c>
      <c r="E7455">
        <v>19.489999999999998</v>
      </c>
    </row>
    <row r="7456" spans="1:5" x14ac:dyDescent="0.25">
      <c r="A7456" s="7">
        <v>43685</v>
      </c>
      <c r="B7456">
        <v>19.36</v>
      </c>
      <c r="C7456">
        <v>19.89</v>
      </c>
      <c r="D7456">
        <v>16.82</v>
      </c>
      <c r="E7456">
        <v>16.91</v>
      </c>
    </row>
    <row r="7457" spans="1:5" x14ac:dyDescent="0.25">
      <c r="A7457" s="7">
        <v>43686</v>
      </c>
      <c r="B7457">
        <v>18.14</v>
      </c>
      <c r="C7457">
        <v>19.440000000000001</v>
      </c>
      <c r="D7457">
        <v>17.309999999999999</v>
      </c>
      <c r="E7457">
        <v>17.97</v>
      </c>
    </row>
    <row r="7458" spans="1:5" x14ac:dyDescent="0.25">
      <c r="A7458" s="7">
        <v>43689</v>
      </c>
      <c r="B7458">
        <v>17.87</v>
      </c>
      <c r="C7458">
        <v>21.26</v>
      </c>
      <c r="D7458">
        <v>17.77</v>
      </c>
      <c r="E7458">
        <v>21.09</v>
      </c>
    </row>
    <row r="7459" spans="1:5" x14ac:dyDescent="0.25">
      <c r="A7459" s="7">
        <v>43690</v>
      </c>
      <c r="B7459">
        <v>21.28</v>
      </c>
      <c r="C7459">
        <v>21.64</v>
      </c>
      <c r="D7459">
        <v>17.52</v>
      </c>
      <c r="E7459">
        <v>17.52</v>
      </c>
    </row>
    <row r="7460" spans="1:5" x14ac:dyDescent="0.25">
      <c r="A7460" s="7">
        <v>43691</v>
      </c>
      <c r="B7460">
        <v>17.809999999999999</v>
      </c>
      <c r="C7460">
        <v>22.71</v>
      </c>
      <c r="D7460">
        <v>17.75</v>
      </c>
      <c r="E7460">
        <v>22.1</v>
      </c>
    </row>
    <row r="7461" spans="1:5" x14ac:dyDescent="0.25">
      <c r="A7461" s="7">
        <v>43692</v>
      </c>
      <c r="B7461">
        <v>21.58</v>
      </c>
      <c r="C7461">
        <v>24.1</v>
      </c>
      <c r="D7461">
        <v>20.78</v>
      </c>
      <c r="E7461">
        <v>21.18</v>
      </c>
    </row>
    <row r="7462" spans="1:5" x14ac:dyDescent="0.25">
      <c r="A7462" s="7">
        <v>43693</v>
      </c>
      <c r="B7462">
        <v>20.48</v>
      </c>
      <c r="C7462">
        <v>20.5</v>
      </c>
      <c r="D7462">
        <v>18.41</v>
      </c>
      <c r="E7462">
        <v>18.47</v>
      </c>
    </row>
    <row r="7463" spans="1:5" x14ac:dyDescent="0.25">
      <c r="A7463" s="7">
        <v>43696</v>
      </c>
      <c r="B7463">
        <v>17.93</v>
      </c>
      <c r="C7463">
        <v>18.22</v>
      </c>
      <c r="D7463">
        <v>16.52</v>
      </c>
      <c r="E7463">
        <v>16.88</v>
      </c>
    </row>
    <row r="7464" spans="1:5" x14ac:dyDescent="0.25">
      <c r="A7464" s="7">
        <v>43697</v>
      </c>
      <c r="B7464">
        <v>16.78</v>
      </c>
      <c r="C7464">
        <v>17.7</v>
      </c>
      <c r="D7464">
        <v>16.45</v>
      </c>
      <c r="E7464">
        <v>17.5</v>
      </c>
    </row>
    <row r="7465" spans="1:5" x14ac:dyDescent="0.25">
      <c r="A7465" s="7">
        <v>43698</v>
      </c>
      <c r="B7465">
        <v>17.010000000000002</v>
      </c>
      <c r="C7465">
        <v>17.04</v>
      </c>
      <c r="D7465">
        <v>15.51</v>
      </c>
      <c r="E7465">
        <v>15.8</v>
      </c>
    </row>
    <row r="7466" spans="1:5" x14ac:dyDescent="0.25">
      <c r="A7466" s="7">
        <v>43699</v>
      </c>
      <c r="B7466">
        <v>16.12</v>
      </c>
      <c r="C7466">
        <v>17.68</v>
      </c>
      <c r="D7466">
        <v>15.63</v>
      </c>
      <c r="E7466">
        <v>16.68</v>
      </c>
    </row>
    <row r="7467" spans="1:5" x14ac:dyDescent="0.25">
      <c r="A7467" s="7">
        <v>43700</v>
      </c>
      <c r="B7467">
        <v>16.149999999999999</v>
      </c>
      <c r="C7467">
        <v>21.07</v>
      </c>
      <c r="D7467">
        <v>16.04</v>
      </c>
      <c r="E7467">
        <v>19.87</v>
      </c>
    </row>
    <row r="7468" spans="1:5" x14ac:dyDescent="0.25">
      <c r="A7468" s="7">
        <v>43703</v>
      </c>
      <c r="B7468">
        <v>20.34</v>
      </c>
      <c r="C7468">
        <v>21.33</v>
      </c>
      <c r="D7468">
        <v>19.059999999999999</v>
      </c>
      <c r="E7468">
        <v>19.32</v>
      </c>
    </row>
    <row r="7469" spans="1:5" x14ac:dyDescent="0.25">
      <c r="A7469" s="7">
        <v>43704</v>
      </c>
      <c r="B7469">
        <v>20.18</v>
      </c>
      <c r="C7469">
        <v>21.04</v>
      </c>
      <c r="D7469">
        <v>18.489999999999998</v>
      </c>
      <c r="E7469">
        <v>20.309999999999999</v>
      </c>
    </row>
    <row r="7470" spans="1:5" x14ac:dyDescent="0.25">
      <c r="A7470" s="7">
        <v>43705</v>
      </c>
      <c r="B7470">
        <v>20.55</v>
      </c>
      <c r="C7470">
        <v>21.64</v>
      </c>
      <c r="D7470">
        <v>19.100000000000001</v>
      </c>
      <c r="E7470">
        <v>19.350000000000001</v>
      </c>
    </row>
    <row r="7471" spans="1:5" x14ac:dyDescent="0.25">
      <c r="A7471" s="7">
        <v>43706</v>
      </c>
      <c r="B7471">
        <v>19.02</v>
      </c>
      <c r="C7471">
        <v>19.2</v>
      </c>
      <c r="D7471">
        <v>17.600000000000001</v>
      </c>
      <c r="E7471">
        <v>17.88</v>
      </c>
    </row>
    <row r="7472" spans="1:5" x14ac:dyDescent="0.25">
      <c r="A7472" s="7">
        <v>43707</v>
      </c>
      <c r="B7472">
        <v>17.940000000000001</v>
      </c>
      <c r="C7472">
        <v>19.18</v>
      </c>
      <c r="D7472">
        <v>17.09</v>
      </c>
      <c r="E7472">
        <v>18.98</v>
      </c>
    </row>
    <row r="7473" spans="1:5" x14ac:dyDescent="0.25">
      <c r="A7473" s="7">
        <v>43711</v>
      </c>
      <c r="B7473">
        <v>20.96</v>
      </c>
      <c r="C7473">
        <v>21.15</v>
      </c>
      <c r="D7473">
        <v>19.41</v>
      </c>
      <c r="E7473">
        <v>19.66</v>
      </c>
    </row>
    <row r="7474" spans="1:5" x14ac:dyDescent="0.25">
      <c r="A7474" s="7">
        <v>43712</v>
      </c>
      <c r="B7474">
        <v>18.23</v>
      </c>
      <c r="C7474">
        <v>18.829999999999998</v>
      </c>
      <c r="D7474">
        <v>17.260000000000002</v>
      </c>
      <c r="E7474">
        <v>17.329999999999998</v>
      </c>
    </row>
    <row r="7475" spans="1:5" x14ac:dyDescent="0.25">
      <c r="A7475" s="7">
        <v>43713</v>
      </c>
      <c r="B7475">
        <v>16.920000000000002</v>
      </c>
      <c r="C7475">
        <v>17.05</v>
      </c>
      <c r="D7475">
        <v>15.45</v>
      </c>
      <c r="E7475">
        <v>16.27</v>
      </c>
    </row>
    <row r="7476" spans="1:5" x14ac:dyDescent="0.25">
      <c r="A7476" s="7">
        <v>43714</v>
      </c>
      <c r="B7476">
        <v>15.92</v>
      </c>
      <c r="C7476">
        <v>16.059999999999999</v>
      </c>
      <c r="D7476">
        <v>14.91</v>
      </c>
      <c r="E7476">
        <v>15</v>
      </c>
    </row>
    <row r="7477" spans="1:5" x14ac:dyDescent="0.25">
      <c r="A7477" s="7">
        <v>43717</v>
      </c>
      <c r="B7477">
        <v>15.26</v>
      </c>
      <c r="C7477">
        <v>16.13</v>
      </c>
      <c r="D7477">
        <v>14.95</v>
      </c>
      <c r="E7477">
        <v>15.27</v>
      </c>
    </row>
    <row r="7478" spans="1:5" x14ac:dyDescent="0.25">
      <c r="A7478" s="7">
        <v>43718</v>
      </c>
      <c r="B7478">
        <v>15.53</v>
      </c>
      <c r="C7478">
        <v>16.52</v>
      </c>
      <c r="D7478">
        <v>15.11</v>
      </c>
      <c r="E7478">
        <v>15.2</v>
      </c>
    </row>
    <row r="7479" spans="1:5" x14ac:dyDescent="0.25">
      <c r="A7479" s="7">
        <v>43719</v>
      </c>
      <c r="B7479">
        <v>15.33</v>
      </c>
      <c r="C7479">
        <v>15.52</v>
      </c>
      <c r="D7479">
        <v>14.55</v>
      </c>
      <c r="E7479">
        <v>14.61</v>
      </c>
    </row>
    <row r="7480" spans="1:5" x14ac:dyDescent="0.25">
      <c r="A7480" s="7">
        <v>43720</v>
      </c>
      <c r="B7480">
        <v>14.69</v>
      </c>
      <c r="C7480">
        <v>14.94</v>
      </c>
      <c r="D7480">
        <v>13.85</v>
      </c>
      <c r="E7480">
        <v>14.22</v>
      </c>
    </row>
    <row r="7481" spans="1:5" x14ac:dyDescent="0.25">
      <c r="A7481" s="7">
        <v>43721</v>
      </c>
      <c r="B7481">
        <v>14.16</v>
      </c>
      <c r="C7481">
        <v>14.31</v>
      </c>
      <c r="D7481">
        <v>13.51</v>
      </c>
      <c r="E7481">
        <v>13.74</v>
      </c>
    </row>
    <row r="7482" spans="1:5" x14ac:dyDescent="0.25">
      <c r="A7482" s="7">
        <v>43724</v>
      </c>
      <c r="B7482">
        <v>14.89</v>
      </c>
      <c r="C7482">
        <v>15.29</v>
      </c>
      <c r="D7482">
        <v>14.5</v>
      </c>
      <c r="E7482">
        <v>14.67</v>
      </c>
    </row>
    <row r="7483" spans="1:5" x14ac:dyDescent="0.25">
      <c r="A7483" s="7">
        <v>43725</v>
      </c>
      <c r="B7483">
        <v>14.92</v>
      </c>
      <c r="C7483">
        <v>15.03</v>
      </c>
      <c r="D7483">
        <v>14.4</v>
      </c>
      <c r="E7483">
        <v>14.44</v>
      </c>
    </row>
    <row r="7484" spans="1:5" x14ac:dyDescent="0.25">
      <c r="A7484" s="7">
        <v>43726</v>
      </c>
      <c r="B7484">
        <v>14.61</v>
      </c>
      <c r="C7484">
        <v>15.8</v>
      </c>
      <c r="D7484">
        <v>13.8</v>
      </c>
      <c r="E7484">
        <v>13.95</v>
      </c>
    </row>
    <row r="7485" spans="1:5" x14ac:dyDescent="0.25">
      <c r="A7485" s="7">
        <v>43727</v>
      </c>
      <c r="B7485">
        <v>14.66</v>
      </c>
      <c r="C7485">
        <v>14.66</v>
      </c>
      <c r="D7485">
        <v>13.31</v>
      </c>
      <c r="E7485">
        <v>14.05</v>
      </c>
    </row>
    <row r="7486" spans="1:5" x14ac:dyDescent="0.25">
      <c r="A7486" s="7">
        <v>43728</v>
      </c>
      <c r="B7486">
        <v>13.94</v>
      </c>
      <c r="C7486">
        <v>15.84</v>
      </c>
      <c r="D7486">
        <v>13.35</v>
      </c>
      <c r="E7486">
        <v>15.32</v>
      </c>
    </row>
    <row r="7487" spans="1:5" x14ac:dyDescent="0.25">
      <c r="A7487" s="7">
        <v>43731</v>
      </c>
      <c r="B7487">
        <v>15.35</v>
      </c>
      <c r="C7487">
        <v>16</v>
      </c>
      <c r="D7487">
        <v>14.71</v>
      </c>
      <c r="E7487">
        <v>14.91</v>
      </c>
    </row>
    <row r="7488" spans="1:5" x14ac:dyDescent="0.25">
      <c r="A7488" s="7">
        <v>43732</v>
      </c>
      <c r="B7488">
        <v>14.77</v>
      </c>
      <c r="C7488">
        <v>17.62</v>
      </c>
      <c r="D7488">
        <v>14.33</v>
      </c>
      <c r="E7488">
        <v>17.05</v>
      </c>
    </row>
    <row r="7489" spans="1:5" x14ac:dyDescent="0.25">
      <c r="A7489" s="7">
        <v>43733</v>
      </c>
      <c r="B7489">
        <v>17.05</v>
      </c>
      <c r="C7489">
        <v>18.45</v>
      </c>
      <c r="D7489">
        <v>15.69</v>
      </c>
      <c r="E7489">
        <v>15.96</v>
      </c>
    </row>
    <row r="7490" spans="1:5" x14ac:dyDescent="0.25">
      <c r="A7490" s="7">
        <v>43734</v>
      </c>
      <c r="B7490">
        <v>16.23</v>
      </c>
      <c r="C7490">
        <v>17.09</v>
      </c>
      <c r="D7490">
        <v>15.35</v>
      </c>
      <c r="E7490">
        <v>16.07</v>
      </c>
    </row>
    <row r="7491" spans="1:5" x14ac:dyDescent="0.25">
      <c r="A7491" s="7">
        <v>43735</v>
      </c>
      <c r="B7491">
        <v>15.77</v>
      </c>
      <c r="C7491">
        <v>18.690000000000001</v>
      </c>
      <c r="D7491">
        <v>15.15</v>
      </c>
      <c r="E7491">
        <v>17.22</v>
      </c>
    </row>
    <row r="7492" spans="1:5" x14ac:dyDescent="0.25">
      <c r="A7492" s="7">
        <v>43738</v>
      </c>
      <c r="B7492">
        <v>17.23</v>
      </c>
      <c r="C7492">
        <v>17.350000000000001</v>
      </c>
      <c r="D7492">
        <v>16.2</v>
      </c>
      <c r="E7492">
        <v>16.239999999999998</v>
      </c>
    </row>
    <row r="7493" spans="1:5" x14ac:dyDescent="0.25">
      <c r="A7493" s="7">
        <v>43739</v>
      </c>
      <c r="B7493">
        <v>16.02</v>
      </c>
      <c r="C7493">
        <v>18.62</v>
      </c>
      <c r="D7493">
        <v>15.79</v>
      </c>
      <c r="E7493">
        <v>18.559999999999999</v>
      </c>
    </row>
    <row r="7494" spans="1:5" x14ac:dyDescent="0.25">
      <c r="A7494" s="7">
        <v>43740</v>
      </c>
      <c r="B7494">
        <v>18.75</v>
      </c>
      <c r="C7494">
        <v>21.46</v>
      </c>
      <c r="D7494">
        <v>18.75</v>
      </c>
      <c r="E7494">
        <v>20.56</v>
      </c>
    </row>
    <row r="7495" spans="1:5" x14ac:dyDescent="0.25">
      <c r="A7495" s="7">
        <v>43741</v>
      </c>
      <c r="B7495">
        <v>20.11</v>
      </c>
      <c r="C7495">
        <v>21.44</v>
      </c>
      <c r="D7495">
        <v>19.03</v>
      </c>
      <c r="E7495">
        <v>19.12</v>
      </c>
    </row>
    <row r="7496" spans="1:5" x14ac:dyDescent="0.25">
      <c r="A7496" s="7">
        <v>43742</v>
      </c>
      <c r="B7496">
        <v>19.420000000000002</v>
      </c>
      <c r="C7496">
        <v>19.97</v>
      </c>
      <c r="D7496">
        <v>16.97</v>
      </c>
      <c r="E7496">
        <v>17.04</v>
      </c>
    </row>
    <row r="7497" spans="1:5" x14ac:dyDescent="0.25">
      <c r="A7497" s="7">
        <v>43745</v>
      </c>
      <c r="B7497">
        <v>18.27</v>
      </c>
      <c r="C7497">
        <v>18.52</v>
      </c>
      <c r="D7497">
        <v>16.440000000000001</v>
      </c>
      <c r="E7497">
        <v>17.86</v>
      </c>
    </row>
    <row r="7498" spans="1:5" x14ac:dyDescent="0.25">
      <c r="A7498" s="7">
        <v>43746</v>
      </c>
      <c r="B7498">
        <v>17.61</v>
      </c>
      <c r="C7498">
        <v>20.38</v>
      </c>
      <c r="D7498">
        <v>17.420000000000002</v>
      </c>
      <c r="E7498">
        <v>20.28</v>
      </c>
    </row>
    <row r="7499" spans="1:5" x14ac:dyDescent="0.25">
      <c r="A7499" s="7">
        <v>43747</v>
      </c>
      <c r="B7499">
        <v>19.940000000000001</v>
      </c>
      <c r="C7499">
        <v>20</v>
      </c>
      <c r="D7499">
        <v>17.77</v>
      </c>
      <c r="E7499">
        <v>18.64</v>
      </c>
    </row>
    <row r="7500" spans="1:5" x14ac:dyDescent="0.25">
      <c r="A7500" s="7">
        <v>43748</v>
      </c>
      <c r="B7500">
        <v>19.28</v>
      </c>
      <c r="C7500">
        <v>19.8</v>
      </c>
      <c r="D7500">
        <v>17.559999999999999</v>
      </c>
      <c r="E7500">
        <v>17.57</v>
      </c>
    </row>
    <row r="7501" spans="1:5" x14ac:dyDescent="0.25">
      <c r="A7501" s="7">
        <v>43749</v>
      </c>
      <c r="B7501">
        <v>17.350000000000001</v>
      </c>
      <c r="C7501">
        <v>17.440000000000001</v>
      </c>
      <c r="D7501">
        <v>15.11</v>
      </c>
      <c r="E7501">
        <v>15.58</v>
      </c>
    </row>
    <row r="7502" spans="1:5" x14ac:dyDescent="0.25">
      <c r="A7502" s="7">
        <v>43752</v>
      </c>
      <c r="B7502">
        <v>15.66</v>
      </c>
      <c r="C7502">
        <v>16.5</v>
      </c>
      <c r="D7502">
        <v>14.51</v>
      </c>
      <c r="E7502">
        <v>14.57</v>
      </c>
    </row>
    <row r="7503" spans="1:5" x14ac:dyDescent="0.25">
      <c r="A7503" s="7">
        <v>43753</v>
      </c>
      <c r="B7503">
        <v>13.94</v>
      </c>
      <c r="C7503">
        <v>14.43</v>
      </c>
      <c r="D7503">
        <v>13.39</v>
      </c>
      <c r="E7503">
        <v>13.54</v>
      </c>
    </row>
    <row r="7504" spans="1:5" x14ac:dyDescent="0.25">
      <c r="A7504" s="7">
        <v>43754</v>
      </c>
      <c r="B7504">
        <v>13.94</v>
      </c>
      <c r="C7504">
        <v>14.26</v>
      </c>
      <c r="D7504">
        <v>13.6</v>
      </c>
      <c r="E7504">
        <v>13.68</v>
      </c>
    </row>
    <row r="7505" spans="1:5" x14ac:dyDescent="0.25">
      <c r="A7505" s="7">
        <v>43755</v>
      </c>
      <c r="B7505">
        <v>13.79</v>
      </c>
      <c r="C7505">
        <v>14.18</v>
      </c>
      <c r="D7505">
        <v>13.31</v>
      </c>
      <c r="E7505">
        <v>13.79</v>
      </c>
    </row>
    <row r="7506" spans="1:5" x14ac:dyDescent="0.25">
      <c r="A7506" s="7">
        <v>43756</v>
      </c>
      <c r="B7506">
        <v>14.2</v>
      </c>
      <c r="C7506">
        <v>15.16</v>
      </c>
      <c r="D7506">
        <v>13.78</v>
      </c>
      <c r="E7506">
        <v>14.25</v>
      </c>
    </row>
    <row r="7507" spans="1:5" x14ac:dyDescent="0.25">
      <c r="A7507" s="7">
        <v>43759</v>
      </c>
      <c r="B7507">
        <v>14.24</v>
      </c>
      <c r="C7507">
        <v>14.63</v>
      </c>
      <c r="D7507">
        <v>14</v>
      </c>
      <c r="E7507">
        <v>14</v>
      </c>
    </row>
    <row r="7508" spans="1:5" x14ac:dyDescent="0.25">
      <c r="A7508" s="7">
        <v>43760</v>
      </c>
      <c r="B7508">
        <v>13.99</v>
      </c>
      <c r="C7508">
        <v>14.61</v>
      </c>
      <c r="D7508">
        <v>13.7</v>
      </c>
      <c r="E7508">
        <v>14.46</v>
      </c>
    </row>
    <row r="7509" spans="1:5" x14ac:dyDescent="0.25">
      <c r="A7509" s="7">
        <v>43761</v>
      </c>
      <c r="B7509">
        <v>14.83</v>
      </c>
      <c r="C7509">
        <v>15.12</v>
      </c>
      <c r="D7509">
        <v>14.01</v>
      </c>
      <c r="E7509">
        <v>14.01</v>
      </c>
    </row>
    <row r="7510" spans="1:5" x14ac:dyDescent="0.25">
      <c r="A7510" s="7">
        <v>43762</v>
      </c>
      <c r="B7510">
        <v>13.98</v>
      </c>
      <c r="C7510">
        <v>14.34</v>
      </c>
      <c r="D7510">
        <v>13.4</v>
      </c>
      <c r="E7510">
        <v>13.71</v>
      </c>
    </row>
    <row r="7511" spans="1:5" x14ac:dyDescent="0.25">
      <c r="A7511" s="7">
        <v>43763</v>
      </c>
      <c r="B7511">
        <v>13.53</v>
      </c>
      <c r="C7511">
        <v>13.79</v>
      </c>
      <c r="D7511">
        <v>12.62</v>
      </c>
      <c r="E7511">
        <v>12.65</v>
      </c>
    </row>
    <row r="7512" spans="1:5" x14ac:dyDescent="0.25">
      <c r="A7512" s="7">
        <v>43766</v>
      </c>
      <c r="B7512">
        <v>13.01</v>
      </c>
      <c r="C7512">
        <v>13.14</v>
      </c>
      <c r="D7512">
        <v>12.66</v>
      </c>
      <c r="E7512">
        <v>13.11</v>
      </c>
    </row>
    <row r="7513" spans="1:5" x14ac:dyDescent="0.25">
      <c r="A7513" s="7">
        <v>43767</v>
      </c>
      <c r="B7513">
        <v>13.16</v>
      </c>
      <c r="C7513">
        <v>13.52</v>
      </c>
      <c r="D7513">
        <v>13.07</v>
      </c>
      <c r="E7513">
        <v>13.2</v>
      </c>
    </row>
    <row r="7514" spans="1:5" x14ac:dyDescent="0.25">
      <c r="A7514" s="7">
        <v>43768</v>
      </c>
      <c r="B7514">
        <v>13.23</v>
      </c>
      <c r="C7514">
        <v>13.77</v>
      </c>
      <c r="D7514">
        <v>12.27</v>
      </c>
      <c r="E7514">
        <v>12.33</v>
      </c>
    </row>
    <row r="7515" spans="1:5" x14ac:dyDescent="0.25">
      <c r="A7515" s="7">
        <v>43769</v>
      </c>
      <c r="B7515">
        <v>12.21</v>
      </c>
      <c r="C7515">
        <v>13.95</v>
      </c>
      <c r="D7515">
        <v>12.19</v>
      </c>
      <c r="E7515">
        <v>13.22</v>
      </c>
    </row>
    <row r="7516" spans="1:5" x14ac:dyDescent="0.25">
      <c r="A7516" s="7">
        <v>43770</v>
      </c>
      <c r="B7516">
        <v>12.99</v>
      </c>
      <c r="C7516">
        <v>13.12</v>
      </c>
      <c r="D7516">
        <v>12.25</v>
      </c>
      <c r="E7516">
        <v>12.3</v>
      </c>
    </row>
    <row r="7517" spans="1:5" x14ac:dyDescent="0.25">
      <c r="A7517" s="7">
        <v>43773</v>
      </c>
      <c r="B7517">
        <v>12.68</v>
      </c>
      <c r="C7517">
        <v>13.13</v>
      </c>
      <c r="D7517">
        <v>12.44</v>
      </c>
      <c r="E7517">
        <v>12.83</v>
      </c>
    </row>
    <row r="7518" spans="1:5" x14ac:dyDescent="0.25">
      <c r="A7518" s="7">
        <v>43774</v>
      </c>
      <c r="B7518">
        <v>12.85</v>
      </c>
      <c r="C7518">
        <v>13.28</v>
      </c>
      <c r="D7518">
        <v>12.25</v>
      </c>
      <c r="E7518">
        <v>13.1</v>
      </c>
    </row>
    <row r="7519" spans="1:5" x14ac:dyDescent="0.25">
      <c r="A7519" s="7">
        <v>43775</v>
      </c>
      <c r="B7519">
        <v>13.18</v>
      </c>
      <c r="C7519">
        <v>13.39</v>
      </c>
      <c r="D7519">
        <v>12.6</v>
      </c>
      <c r="E7519">
        <v>12.62</v>
      </c>
    </row>
    <row r="7520" spans="1:5" x14ac:dyDescent="0.25">
      <c r="A7520" s="7">
        <v>43776</v>
      </c>
      <c r="B7520">
        <v>12.59</v>
      </c>
      <c r="C7520">
        <v>12.89</v>
      </c>
      <c r="D7520">
        <v>12.26</v>
      </c>
      <c r="E7520">
        <v>12.73</v>
      </c>
    </row>
    <row r="7521" spans="1:5" x14ac:dyDescent="0.25">
      <c r="A7521" s="7">
        <v>43777</v>
      </c>
      <c r="B7521">
        <v>12.98</v>
      </c>
      <c r="C7521">
        <v>13.05</v>
      </c>
      <c r="D7521">
        <v>12</v>
      </c>
      <c r="E7521">
        <v>12.07</v>
      </c>
    </row>
    <row r="7522" spans="1:5" x14ac:dyDescent="0.25">
      <c r="A7522" s="7">
        <v>43780</v>
      </c>
      <c r="B7522">
        <v>13.15</v>
      </c>
      <c r="C7522">
        <v>13.49</v>
      </c>
      <c r="D7522">
        <v>12.66</v>
      </c>
      <c r="E7522">
        <v>12.69</v>
      </c>
    </row>
    <row r="7523" spans="1:5" x14ac:dyDescent="0.25">
      <c r="A7523" s="7">
        <v>43781</v>
      </c>
      <c r="B7523">
        <v>12.64</v>
      </c>
      <c r="C7523">
        <v>13.1</v>
      </c>
      <c r="D7523">
        <v>12.36</v>
      </c>
      <c r="E7523">
        <v>12.68</v>
      </c>
    </row>
    <row r="7524" spans="1:5" x14ac:dyDescent="0.25">
      <c r="A7524" s="7">
        <v>43782</v>
      </c>
      <c r="B7524">
        <v>12.91</v>
      </c>
      <c r="C7524">
        <v>13.9</v>
      </c>
      <c r="D7524">
        <v>12.88</v>
      </c>
      <c r="E7524">
        <v>13</v>
      </c>
    </row>
    <row r="7525" spans="1:5" x14ac:dyDescent="0.25">
      <c r="A7525" s="7">
        <v>43783</v>
      </c>
      <c r="B7525">
        <v>13.16</v>
      </c>
      <c r="C7525">
        <v>13.81</v>
      </c>
      <c r="D7525">
        <v>12.93</v>
      </c>
      <c r="E7525">
        <v>13.05</v>
      </c>
    </row>
    <row r="7526" spans="1:5" x14ac:dyDescent="0.25">
      <c r="A7526" s="7">
        <v>43784</v>
      </c>
      <c r="B7526">
        <v>12.95</v>
      </c>
      <c r="C7526">
        <v>12.97</v>
      </c>
      <c r="D7526">
        <v>11.92</v>
      </c>
      <c r="E7526">
        <v>12.05</v>
      </c>
    </row>
    <row r="7527" spans="1:5" x14ac:dyDescent="0.25">
      <c r="A7527" s="7">
        <v>43787</v>
      </c>
      <c r="B7527">
        <v>12.39</v>
      </c>
      <c r="C7527">
        <v>13.1</v>
      </c>
      <c r="D7527">
        <v>12.32</v>
      </c>
      <c r="E7527">
        <v>12.46</v>
      </c>
    </row>
    <row r="7528" spans="1:5" x14ac:dyDescent="0.25">
      <c r="A7528" s="7">
        <v>43788</v>
      </c>
      <c r="B7528">
        <v>12.33</v>
      </c>
      <c r="C7528">
        <v>13.01</v>
      </c>
      <c r="D7528">
        <v>12.16</v>
      </c>
      <c r="E7528">
        <v>12.86</v>
      </c>
    </row>
    <row r="7529" spans="1:5" x14ac:dyDescent="0.25">
      <c r="A7529" s="7">
        <v>43789</v>
      </c>
      <c r="B7529">
        <v>13.42</v>
      </c>
      <c r="C7529">
        <v>14.17</v>
      </c>
      <c r="D7529">
        <v>12.61</v>
      </c>
      <c r="E7529">
        <v>12.78</v>
      </c>
    </row>
    <row r="7530" spans="1:5" x14ac:dyDescent="0.25">
      <c r="A7530" s="7">
        <v>43790</v>
      </c>
      <c r="B7530">
        <v>13.35</v>
      </c>
      <c r="C7530">
        <v>13.86</v>
      </c>
      <c r="D7530">
        <v>12.49</v>
      </c>
      <c r="E7530">
        <v>13.13</v>
      </c>
    </row>
    <row r="7531" spans="1:5" x14ac:dyDescent="0.25">
      <c r="A7531" s="7">
        <v>43791</v>
      </c>
      <c r="B7531">
        <v>12.82</v>
      </c>
      <c r="C7531">
        <v>13.25</v>
      </c>
      <c r="D7531">
        <v>12.33</v>
      </c>
      <c r="E7531">
        <v>12.34</v>
      </c>
    </row>
    <row r="7532" spans="1:5" x14ac:dyDescent="0.25">
      <c r="A7532" s="7">
        <v>43794</v>
      </c>
      <c r="B7532">
        <v>12.51</v>
      </c>
      <c r="C7532">
        <v>12.59</v>
      </c>
      <c r="D7532">
        <v>11.73</v>
      </c>
      <c r="E7532">
        <v>11.87</v>
      </c>
    </row>
    <row r="7533" spans="1:5" x14ac:dyDescent="0.25">
      <c r="A7533" s="7">
        <v>43795</v>
      </c>
      <c r="B7533">
        <v>11.88</v>
      </c>
      <c r="C7533">
        <v>12.04</v>
      </c>
      <c r="D7533">
        <v>11.42</v>
      </c>
      <c r="E7533">
        <v>11.54</v>
      </c>
    </row>
    <row r="7534" spans="1:5" x14ac:dyDescent="0.25">
      <c r="A7534" s="7">
        <v>43796</v>
      </c>
      <c r="B7534">
        <v>11.55</v>
      </c>
      <c r="C7534">
        <v>11.79</v>
      </c>
      <c r="D7534">
        <v>11.44</v>
      </c>
      <c r="E7534">
        <v>11.75</v>
      </c>
    </row>
    <row r="7535" spans="1:5" x14ac:dyDescent="0.25">
      <c r="A7535" s="7">
        <v>43798</v>
      </c>
      <c r="B7535">
        <v>12.5</v>
      </c>
      <c r="C7535">
        <v>12.83</v>
      </c>
      <c r="D7535">
        <v>12.12</v>
      </c>
      <c r="E7535">
        <v>12.62</v>
      </c>
    </row>
    <row r="7536" spans="1:5" x14ac:dyDescent="0.25">
      <c r="A7536" s="7">
        <v>43801</v>
      </c>
      <c r="B7536">
        <v>12.69</v>
      </c>
      <c r="C7536">
        <v>15.27</v>
      </c>
      <c r="D7536">
        <v>12.55</v>
      </c>
      <c r="E7536">
        <v>14.91</v>
      </c>
    </row>
    <row r="7537" spans="1:5" x14ac:dyDescent="0.25">
      <c r="A7537" s="7">
        <v>43802</v>
      </c>
      <c r="B7537">
        <v>14.68</v>
      </c>
      <c r="C7537">
        <v>17.989999999999998</v>
      </c>
      <c r="D7537">
        <v>14.61</v>
      </c>
      <c r="E7537">
        <v>15.96</v>
      </c>
    </row>
    <row r="7538" spans="1:5" x14ac:dyDescent="0.25">
      <c r="A7538" s="7">
        <v>43803</v>
      </c>
      <c r="B7538">
        <v>16.38</v>
      </c>
      <c r="C7538">
        <v>16.399999999999999</v>
      </c>
      <c r="D7538">
        <v>14.12</v>
      </c>
      <c r="E7538">
        <v>14.8</v>
      </c>
    </row>
    <row r="7539" spans="1:5" x14ac:dyDescent="0.25">
      <c r="A7539" s="7">
        <v>43804</v>
      </c>
      <c r="B7539">
        <v>14.46</v>
      </c>
      <c r="C7539">
        <v>15.37</v>
      </c>
      <c r="D7539">
        <v>14.17</v>
      </c>
      <c r="E7539">
        <v>14.52</v>
      </c>
    </row>
    <row r="7540" spans="1:5" x14ac:dyDescent="0.25">
      <c r="A7540" s="7">
        <v>43805</v>
      </c>
      <c r="B7540">
        <v>14.37</v>
      </c>
      <c r="C7540">
        <v>14.47</v>
      </c>
      <c r="D7540">
        <v>13.19</v>
      </c>
      <c r="E7540">
        <v>13.62</v>
      </c>
    </row>
    <row r="7541" spans="1:5" x14ac:dyDescent="0.25">
      <c r="A7541" s="7">
        <v>43808</v>
      </c>
      <c r="B7541">
        <v>14.25</v>
      </c>
      <c r="C7541">
        <v>16.07</v>
      </c>
      <c r="D7541">
        <v>12.25</v>
      </c>
      <c r="E7541">
        <v>15.86</v>
      </c>
    </row>
    <row r="7542" spans="1:5" x14ac:dyDescent="0.25">
      <c r="A7542" s="7">
        <v>43809</v>
      </c>
      <c r="B7542">
        <v>15.8</v>
      </c>
      <c r="C7542">
        <v>16.899999999999999</v>
      </c>
      <c r="D7542">
        <v>14.93</v>
      </c>
      <c r="E7542">
        <v>15.68</v>
      </c>
    </row>
    <row r="7543" spans="1:5" x14ac:dyDescent="0.25">
      <c r="A7543" s="7">
        <v>43810</v>
      </c>
      <c r="B7543">
        <v>15.57</v>
      </c>
      <c r="C7543">
        <v>15.97</v>
      </c>
      <c r="D7543">
        <v>14.98</v>
      </c>
      <c r="E7543">
        <v>14.99</v>
      </c>
    </row>
    <row r="7544" spans="1:5" x14ac:dyDescent="0.25">
      <c r="A7544" s="7">
        <v>43811</v>
      </c>
      <c r="B7544">
        <v>14.94</v>
      </c>
      <c r="C7544">
        <v>15.55</v>
      </c>
      <c r="D7544">
        <v>13.6</v>
      </c>
      <c r="E7544">
        <v>13.94</v>
      </c>
    </row>
    <row r="7545" spans="1:5" x14ac:dyDescent="0.25">
      <c r="A7545" s="7">
        <v>43812</v>
      </c>
      <c r="B7545">
        <v>13.18</v>
      </c>
      <c r="C7545">
        <v>14.35</v>
      </c>
      <c r="D7545">
        <v>12.54</v>
      </c>
      <c r="E7545">
        <v>12.63</v>
      </c>
    </row>
    <row r="7546" spans="1:5" x14ac:dyDescent="0.25">
      <c r="A7546" s="7">
        <v>43815</v>
      </c>
      <c r="B7546">
        <v>12.47</v>
      </c>
      <c r="C7546">
        <v>12.53</v>
      </c>
      <c r="D7546">
        <v>11.71</v>
      </c>
      <c r="E7546">
        <v>12.14</v>
      </c>
    </row>
    <row r="7547" spans="1:5" x14ac:dyDescent="0.25">
      <c r="A7547" s="7">
        <v>43816</v>
      </c>
      <c r="B7547">
        <v>12.23</v>
      </c>
      <c r="C7547">
        <v>12.47</v>
      </c>
      <c r="D7547">
        <v>11.9</v>
      </c>
      <c r="E7547">
        <v>12.29</v>
      </c>
    </row>
    <row r="7548" spans="1:5" x14ac:dyDescent="0.25">
      <c r="A7548" s="7">
        <v>43817</v>
      </c>
      <c r="B7548">
        <v>12.24</v>
      </c>
      <c r="C7548">
        <v>12.7</v>
      </c>
      <c r="D7548">
        <v>11.93</v>
      </c>
      <c r="E7548">
        <v>12.58</v>
      </c>
    </row>
    <row r="7549" spans="1:5" x14ac:dyDescent="0.25">
      <c r="A7549" s="7">
        <v>43818</v>
      </c>
      <c r="B7549">
        <v>12.55</v>
      </c>
      <c r="C7549">
        <v>12.78</v>
      </c>
      <c r="D7549">
        <v>12.43</v>
      </c>
      <c r="E7549">
        <v>12.5</v>
      </c>
    </row>
    <row r="7550" spans="1:5" x14ac:dyDescent="0.25">
      <c r="A7550" s="7">
        <v>43819</v>
      </c>
      <c r="B7550">
        <v>12.55</v>
      </c>
      <c r="C7550">
        <v>12.61</v>
      </c>
      <c r="D7550">
        <v>12.04</v>
      </c>
      <c r="E7550">
        <v>12.51</v>
      </c>
    </row>
    <row r="7551" spans="1:5" x14ac:dyDescent="0.25">
      <c r="A7551" s="7">
        <v>43822</v>
      </c>
      <c r="B7551">
        <v>12.81</v>
      </c>
      <c r="C7551">
        <v>12.9</v>
      </c>
      <c r="D7551">
        <v>12.41</v>
      </c>
      <c r="E7551">
        <v>12.61</v>
      </c>
    </row>
    <row r="7552" spans="1:5" x14ac:dyDescent="0.25">
      <c r="A7552" s="7">
        <v>43823</v>
      </c>
      <c r="B7552">
        <v>12.65</v>
      </c>
      <c r="C7552">
        <v>12.84</v>
      </c>
      <c r="D7552">
        <v>12.56</v>
      </c>
      <c r="E7552">
        <v>12.67</v>
      </c>
    </row>
    <row r="7553" spans="1:5" x14ac:dyDescent="0.25">
      <c r="A7553" s="7">
        <v>43825</v>
      </c>
      <c r="B7553">
        <v>12.74</v>
      </c>
      <c r="C7553">
        <v>12.75</v>
      </c>
      <c r="D7553">
        <v>11.72</v>
      </c>
      <c r="E7553">
        <v>12.65</v>
      </c>
    </row>
    <row r="7554" spans="1:5" x14ac:dyDescent="0.25">
      <c r="A7554" s="7">
        <v>43826</v>
      </c>
      <c r="B7554">
        <v>12.61</v>
      </c>
      <c r="C7554">
        <v>13.72</v>
      </c>
      <c r="D7554">
        <v>11.89</v>
      </c>
      <c r="E7554">
        <v>13.43</v>
      </c>
    </row>
    <row r="7555" spans="1:5" x14ac:dyDescent="0.25">
      <c r="A7555" s="7">
        <v>43829</v>
      </c>
      <c r="B7555">
        <v>13.74</v>
      </c>
      <c r="C7555">
        <v>15.14</v>
      </c>
      <c r="D7555">
        <v>13.44</v>
      </c>
      <c r="E7555">
        <v>14.82</v>
      </c>
    </row>
    <row r="7556" spans="1:5" x14ac:dyDescent="0.25">
      <c r="A7556" s="7">
        <v>43830</v>
      </c>
      <c r="B7556">
        <v>14.84</v>
      </c>
      <c r="C7556">
        <v>15.39</v>
      </c>
      <c r="D7556">
        <v>13.75</v>
      </c>
      <c r="E7556">
        <v>13.78</v>
      </c>
    </row>
    <row r="7557" spans="1:5" x14ac:dyDescent="0.25">
      <c r="A7557" s="7">
        <v>43832</v>
      </c>
      <c r="B7557">
        <v>13.46</v>
      </c>
      <c r="C7557">
        <v>13.72</v>
      </c>
      <c r="D7557">
        <v>12.42</v>
      </c>
      <c r="E7557">
        <v>12.47</v>
      </c>
    </row>
    <row r="7558" spans="1:5" x14ac:dyDescent="0.25">
      <c r="A7558" s="7">
        <v>43833</v>
      </c>
      <c r="B7558">
        <v>15.01</v>
      </c>
      <c r="C7558">
        <v>16.2</v>
      </c>
      <c r="D7558">
        <v>13.13</v>
      </c>
      <c r="E7558">
        <v>14.02</v>
      </c>
    </row>
    <row r="7559" spans="1:5" x14ac:dyDescent="0.25">
      <c r="A7559" s="7">
        <v>43836</v>
      </c>
      <c r="B7559">
        <v>15.45</v>
      </c>
      <c r="C7559">
        <v>16.39</v>
      </c>
      <c r="D7559">
        <v>13.54</v>
      </c>
      <c r="E7559">
        <v>13.85</v>
      </c>
    </row>
    <row r="7560" spans="1:5" x14ac:dyDescent="0.25">
      <c r="A7560" s="7">
        <v>43837</v>
      </c>
      <c r="B7560">
        <v>13.84</v>
      </c>
      <c r="C7560">
        <v>14.46</v>
      </c>
      <c r="D7560">
        <v>13.39</v>
      </c>
      <c r="E7560">
        <v>13.79</v>
      </c>
    </row>
    <row r="7561" spans="1:5" x14ac:dyDescent="0.25">
      <c r="A7561" s="7">
        <v>43838</v>
      </c>
      <c r="B7561">
        <v>15.16</v>
      </c>
      <c r="C7561">
        <v>15.24</v>
      </c>
      <c r="D7561">
        <v>12.83</v>
      </c>
      <c r="E7561">
        <v>13.45</v>
      </c>
    </row>
    <row r="7562" spans="1:5" x14ac:dyDescent="0.25">
      <c r="A7562" s="7">
        <v>43839</v>
      </c>
      <c r="B7562">
        <v>12.95</v>
      </c>
      <c r="C7562">
        <v>13.24</v>
      </c>
      <c r="D7562">
        <v>12.53</v>
      </c>
      <c r="E7562">
        <v>12.54</v>
      </c>
    </row>
    <row r="7563" spans="1:5" x14ac:dyDescent="0.25">
      <c r="A7563" s="7">
        <v>43840</v>
      </c>
      <c r="B7563">
        <v>12.42</v>
      </c>
      <c r="C7563">
        <v>12.87</v>
      </c>
      <c r="D7563">
        <v>12.09</v>
      </c>
      <c r="E7563">
        <v>12.56</v>
      </c>
    </row>
    <row r="7564" spans="1:5" x14ac:dyDescent="0.25">
      <c r="A7564" s="7">
        <v>43843</v>
      </c>
      <c r="B7564">
        <v>12.84</v>
      </c>
      <c r="C7564">
        <v>13.09</v>
      </c>
      <c r="D7564">
        <v>12.32</v>
      </c>
      <c r="E7564">
        <v>12.32</v>
      </c>
    </row>
    <row r="7565" spans="1:5" x14ac:dyDescent="0.25">
      <c r="A7565" s="7">
        <v>43844</v>
      </c>
      <c r="B7565">
        <v>12.72</v>
      </c>
      <c r="C7565">
        <v>13.82</v>
      </c>
      <c r="D7565">
        <v>12.05</v>
      </c>
      <c r="E7565">
        <v>12.39</v>
      </c>
    </row>
    <row r="7566" spans="1:5" x14ac:dyDescent="0.25">
      <c r="A7566" s="7">
        <v>43845</v>
      </c>
      <c r="B7566">
        <v>12.79</v>
      </c>
      <c r="C7566">
        <v>12.83</v>
      </c>
      <c r="D7566">
        <v>11.95</v>
      </c>
      <c r="E7566">
        <v>12.42</v>
      </c>
    </row>
    <row r="7567" spans="1:5" x14ac:dyDescent="0.25">
      <c r="A7567" s="7">
        <v>43846</v>
      </c>
      <c r="B7567">
        <v>12.2</v>
      </c>
      <c r="C7567">
        <v>12.42</v>
      </c>
      <c r="D7567">
        <v>11.78</v>
      </c>
      <c r="E7567">
        <v>12.32</v>
      </c>
    </row>
    <row r="7568" spans="1:5" x14ac:dyDescent="0.25">
      <c r="A7568" s="7">
        <v>43847</v>
      </c>
      <c r="B7568">
        <v>12.21</v>
      </c>
      <c r="C7568">
        <v>12.48</v>
      </c>
      <c r="D7568">
        <v>11.75</v>
      </c>
      <c r="E7568">
        <v>12.1</v>
      </c>
    </row>
    <row r="7569" spans="1:5" x14ac:dyDescent="0.25">
      <c r="A7569" s="7">
        <v>43851</v>
      </c>
      <c r="B7569">
        <v>13.23</v>
      </c>
      <c r="C7569">
        <v>13.33</v>
      </c>
      <c r="D7569">
        <v>12.32</v>
      </c>
      <c r="E7569">
        <v>12.85</v>
      </c>
    </row>
    <row r="7570" spans="1:5" x14ac:dyDescent="0.25">
      <c r="A7570" s="7">
        <v>43852</v>
      </c>
      <c r="B7570">
        <v>12.45</v>
      </c>
      <c r="C7570">
        <v>13.01</v>
      </c>
      <c r="D7570">
        <v>12.31</v>
      </c>
      <c r="E7570">
        <v>12.91</v>
      </c>
    </row>
    <row r="7571" spans="1:5" x14ac:dyDescent="0.25">
      <c r="A7571" s="7">
        <v>43853</v>
      </c>
      <c r="B7571">
        <v>13.26</v>
      </c>
      <c r="C7571">
        <v>14.15</v>
      </c>
      <c r="D7571">
        <v>12.94</v>
      </c>
      <c r="E7571">
        <v>12.98</v>
      </c>
    </row>
    <row r="7572" spans="1:5" x14ac:dyDescent="0.25">
      <c r="A7572" s="7">
        <v>43854</v>
      </c>
      <c r="B7572">
        <v>12.75</v>
      </c>
      <c r="C7572">
        <v>15.98</v>
      </c>
      <c r="D7572">
        <v>12.62</v>
      </c>
      <c r="E7572">
        <v>14.56</v>
      </c>
    </row>
    <row r="7573" spans="1:5" x14ac:dyDescent="0.25">
      <c r="A7573" s="7">
        <v>43857</v>
      </c>
      <c r="B7573">
        <v>17.420000000000002</v>
      </c>
      <c r="C7573">
        <v>19.02</v>
      </c>
      <c r="D7573">
        <v>16.82</v>
      </c>
      <c r="E7573">
        <v>18.23</v>
      </c>
    </row>
    <row r="7574" spans="1:5" x14ac:dyDescent="0.25">
      <c r="A7574" s="7">
        <v>43858</v>
      </c>
      <c r="B7574">
        <v>16.940000000000001</v>
      </c>
      <c r="C7574">
        <v>18.03</v>
      </c>
      <c r="D7574">
        <v>15.69</v>
      </c>
      <c r="E7574">
        <v>16.28</v>
      </c>
    </row>
    <row r="7575" spans="1:5" x14ac:dyDescent="0.25">
      <c r="A7575" s="7">
        <v>43859</v>
      </c>
      <c r="B7575">
        <v>15.68</v>
      </c>
      <c r="C7575">
        <v>16.649999999999999</v>
      </c>
      <c r="D7575">
        <v>14.94</v>
      </c>
      <c r="E7575">
        <v>16.39</v>
      </c>
    </row>
    <row r="7576" spans="1:5" x14ac:dyDescent="0.25">
      <c r="A7576" s="7">
        <v>43860</v>
      </c>
      <c r="B7576">
        <v>17.82</v>
      </c>
      <c r="C7576">
        <v>18.39</v>
      </c>
      <c r="D7576">
        <v>15.3</v>
      </c>
      <c r="E7576">
        <v>15.49</v>
      </c>
    </row>
    <row r="7577" spans="1:5" x14ac:dyDescent="0.25">
      <c r="A7577" s="7">
        <v>43861</v>
      </c>
      <c r="B7577">
        <v>16.25</v>
      </c>
      <c r="C7577">
        <v>19.989999999999998</v>
      </c>
      <c r="D7577">
        <v>16.18</v>
      </c>
      <c r="E7577">
        <v>18.84</v>
      </c>
    </row>
    <row r="7578" spans="1:5" x14ac:dyDescent="0.25">
      <c r="A7578" s="7">
        <v>43864</v>
      </c>
      <c r="B7578">
        <v>18.64</v>
      </c>
      <c r="C7578">
        <v>18.88</v>
      </c>
      <c r="D7578">
        <v>17.100000000000001</v>
      </c>
      <c r="E7578">
        <v>17.97</v>
      </c>
    </row>
    <row r="7579" spans="1:5" x14ac:dyDescent="0.25">
      <c r="A7579" s="7">
        <v>43865</v>
      </c>
      <c r="B7579">
        <v>16.45</v>
      </c>
      <c r="C7579">
        <v>16.46</v>
      </c>
      <c r="D7579">
        <v>15.63</v>
      </c>
      <c r="E7579">
        <v>16.05</v>
      </c>
    </row>
    <row r="7580" spans="1:5" x14ac:dyDescent="0.25">
      <c r="A7580" s="7">
        <v>43866</v>
      </c>
      <c r="B7580">
        <v>16.29</v>
      </c>
      <c r="C7580">
        <v>16.32</v>
      </c>
      <c r="D7580">
        <v>15.02</v>
      </c>
      <c r="E7580">
        <v>15.15</v>
      </c>
    </row>
    <row r="7581" spans="1:5" x14ac:dyDescent="0.25">
      <c r="A7581" s="7">
        <v>43867</v>
      </c>
      <c r="B7581">
        <v>15.13</v>
      </c>
      <c r="C7581">
        <v>15.66</v>
      </c>
      <c r="D7581">
        <v>14.7</v>
      </c>
      <c r="E7581">
        <v>14.96</v>
      </c>
    </row>
    <row r="7582" spans="1:5" x14ac:dyDescent="0.25">
      <c r="A7582" s="7">
        <v>43868</v>
      </c>
      <c r="B7582">
        <v>15.07</v>
      </c>
      <c r="C7582">
        <v>16.16</v>
      </c>
      <c r="D7582">
        <v>14.81</v>
      </c>
      <c r="E7582">
        <v>15.47</v>
      </c>
    </row>
    <row r="7583" spans="1:5" x14ac:dyDescent="0.25">
      <c r="A7583" s="7">
        <v>43871</v>
      </c>
      <c r="B7583">
        <v>15.88</v>
      </c>
      <c r="C7583">
        <v>16.43</v>
      </c>
      <c r="D7583">
        <v>15.01</v>
      </c>
      <c r="E7583">
        <v>15.04</v>
      </c>
    </row>
    <row r="7584" spans="1:5" x14ac:dyDescent="0.25">
      <c r="A7584" s="7">
        <v>43872</v>
      </c>
      <c r="B7584">
        <v>14.91</v>
      </c>
      <c r="C7584">
        <v>15.27</v>
      </c>
      <c r="D7584">
        <v>14.38</v>
      </c>
      <c r="E7584">
        <v>15.18</v>
      </c>
    </row>
    <row r="7585" spans="1:5" x14ac:dyDescent="0.25">
      <c r="A7585" s="7">
        <v>43873</v>
      </c>
      <c r="B7585">
        <v>14.86</v>
      </c>
      <c r="C7585">
        <v>14.88</v>
      </c>
      <c r="D7585">
        <v>13.73</v>
      </c>
      <c r="E7585">
        <v>13.74</v>
      </c>
    </row>
    <row r="7586" spans="1:5" x14ac:dyDescent="0.25">
      <c r="A7586" s="7">
        <v>43874</v>
      </c>
      <c r="B7586">
        <v>14.43</v>
      </c>
      <c r="C7586">
        <v>15.44</v>
      </c>
      <c r="D7586">
        <v>14</v>
      </c>
      <c r="E7586">
        <v>14.15</v>
      </c>
    </row>
    <row r="7587" spans="1:5" x14ac:dyDescent="0.25">
      <c r="A7587" s="7">
        <v>43875</v>
      </c>
      <c r="B7587">
        <v>14.12</v>
      </c>
      <c r="C7587">
        <v>14.54</v>
      </c>
      <c r="D7587">
        <v>13.38</v>
      </c>
      <c r="E7587">
        <v>13.68</v>
      </c>
    </row>
    <row r="7588" spans="1:5" x14ac:dyDescent="0.25">
      <c r="A7588" s="7">
        <v>43879</v>
      </c>
      <c r="B7588">
        <v>14.98</v>
      </c>
      <c r="C7588">
        <v>15.49</v>
      </c>
      <c r="D7588">
        <v>14.53</v>
      </c>
      <c r="E7588">
        <v>14.83</v>
      </c>
    </row>
    <row r="7589" spans="1:5" x14ac:dyDescent="0.25">
      <c r="A7589" s="7">
        <v>43880</v>
      </c>
      <c r="B7589">
        <v>14.66</v>
      </c>
      <c r="C7589">
        <v>14.74</v>
      </c>
      <c r="D7589">
        <v>14.21</v>
      </c>
      <c r="E7589">
        <v>14.38</v>
      </c>
    </row>
    <row r="7590" spans="1:5" x14ac:dyDescent="0.25">
      <c r="A7590" s="7">
        <v>43881</v>
      </c>
      <c r="B7590">
        <v>14.54</v>
      </c>
      <c r="C7590">
        <v>17.21</v>
      </c>
      <c r="D7590">
        <v>14.49</v>
      </c>
      <c r="E7590">
        <v>15.56</v>
      </c>
    </row>
    <row r="7591" spans="1:5" x14ac:dyDescent="0.25">
      <c r="A7591" s="7">
        <v>43882</v>
      </c>
      <c r="B7591">
        <v>17.329999999999998</v>
      </c>
      <c r="C7591">
        <v>18.21</v>
      </c>
      <c r="D7591">
        <v>16.190000000000001</v>
      </c>
      <c r="E7591">
        <v>17.079999999999998</v>
      </c>
    </row>
    <row r="7592" spans="1:5" x14ac:dyDescent="0.25">
      <c r="A7592" s="7">
        <v>43885</v>
      </c>
      <c r="B7592">
        <v>22.25</v>
      </c>
      <c r="C7592">
        <v>26.35</v>
      </c>
      <c r="D7592">
        <v>22</v>
      </c>
      <c r="E7592">
        <v>25.03</v>
      </c>
    </row>
    <row r="7593" spans="1:5" x14ac:dyDescent="0.25">
      <c r="A7593" s="7">
        <v>43886</v>
      </c>
      <c r="B7593">
        <v>22.19</v>
      </c>
      <c r="C7593">
        <v>30.25</v>
      </c>
      <c r="D7593">
        <v>22.19</v>
      </c>
      <c r="E7593">
        <v>27.85</v>
      </c>
    </row>
    <row r="7594" spans="1:5" x14ac:dyDescent="0.25">
      <c r="A7594" s="7">
        <v>43887</v>
      </c>
      <c r="B7594">
        <v>26.63</v>
      </c>
      <c r="C7594">
        <v>29.57</v>
      </c>
      <c r="D7594">
        <v>24.76</v>
      </c>
      <c r="E7594">
        <v>27.56</v>
      </c>
    </row>
    <row r="7595" spans="1:5" x14ac:dyDescent="0.25">
      <c r="A7595" s="7">
        <v>43888</v>
      </c>
      <c r="B7595">
        <v>28.95</v>
      </c>
      <c r="C7595">
        <v>39.31</v>
      </c>
      <c r="D7595">
        <v>27.79</v>
      </c>
      <c r="E7595">
        <v>39.159999999999997</v>
      </c>
    </row>
    <row r="7596" spans="1:5" x14ac:dyDescent="0.25">
      <c r="A7596" s="7">
        <v>43889</v>
      </c>
      <c r="B7596">
        <v>42.02</v>
      </c>
      <c r="C7596">
        <v>49.48</v>
      </c>
      <c r="D7596">
        <v>39.369999999999997</v>
      </c>
      <c r="E7596">
        <v>40.11</v>
      </c>
    </row>
    <row r="7597" spans="1:5" x14ac:dyDescent="0.25">
      <c r="A7597" s="7">
        <v>43892</v>
      </c>
      <c r="B7597">
        <v>34.86</v>
      </c>
      <c r="C7597">
        <v>43.77</v>
      </c>
      <c r="D7597">
        <v>31.5</v>
      </c>
      <c r="E7597">
        <v>33.42</v>
      </c>
    </row>
    <row r="7598" spans="1:5" x14ac:dyDescent="0.25">
      <c r="A7598" s="7">
        <v>43893</v>
      </c>
      <c r="B7598">
        <v>33.64</v>
      </c>
      <c r="C7598">
        <v>41.06</v>
      </c>
      <c r="D7598">
        <v>24.93</v>
      </c>
      <c r="E7598">
        <v>36.82</v>
      </c>
    </row>
    <row r="7599" spans="1:5" x14ac:dyDescent="0.25">
      <c r="A7599" s="7">
        <v>43894</v>
      </c>
      <c r="B7599">
        <v>34.44</v>
      </c>
      <c r="C7599">
        <v>35.58</v>
      </c>
      <c r="D7599">
        <v>30.3</v>
      </c>
      <c r="E7599">
        <v>31.99</v>
      </c>
    </row>
    <row r="7600" spans="1:5" x14ac:dyDescent="0.25">
      <c r="A7600" s="7">
        <v>43895</v>
      </c>
      <c r="B7600">
        <v>33.61</v>
      </c>
      <c r="C7600">
        <v>42.84</v>
      </c>
      <c r="D7600">
        <v>33.54</v>
      </c>
      <c r="E7600">
        <v>39.619999999999997</v>
      </c>
    </row>
    <row r="7601" spans="1:5" x14ac:dyDescent="0.25">
      <c r="A7601" s="7">
        <v>43896</v>
      </c>
      <c r="B7601">
        <v>41.46</v>
      </c>
      <c r="C7601">
        <v>54.39</v>
      </c>
      <c r="D7601">
        <v>40.840000000000003</v>
      </c>
      <c r="E7601">
        <v>41.94</v>
      </c>
    </row>
    <row r="7602" spans="1:5" x14ac:dyDescent="0.25">
      <c r="A7602" s="7">
        <v>43899</v>
      </c>
      <c r="B7602">
        <v>41.94</v>
      </c>
      <c r="C7602">
        <v>62.12</v>
      </c>
      <c r="D7602">
        <v>41.94</v>
      </c>
      <c r="E7602">
        <v>54.46</v>
      </c>
    </row>
    <row r="7603" spans="1:5" x14ac:dyDescent="0.25">
      <c r="A7603" s="7">
        <v>43900</v>
      </c>
      <c r="B7603">
        <v>49.68</v>
      </c>
      <c r="C7603">
        <v>55.66</v>
      </c>
      <c r="D7603">
        <v>43.56</v>
      </c>
      <c r="E7603">
        <v>47.3</v>
      </c>
    </row>
    <row r="7604" spans="1:5" x14ac:dyDescent="0.25">
      <c r="A7604" s="7">
        <v>43901</v>
      </c>
      <c r="B7604">
        <v>52.24</v>
      </c>
      <c r="C7604">
        <v>55.82</v>
      </c>
      <c r="D7604">
        <v>49.98</v>
      </c>
      <c r="E7604">
        <v>53.9</v>
      </c>
    </row>
    <row r="7605" spans="1:5" x14ac:dyDescent="0.25">
      <c r="A7605" s="7">
        <v>43902</v>
      </c>
      <c r="B7605">
        <v>61.46</v>
      </c>
      <c r="C7605">
        <v>76.83</v>
      </c>
      <c r="D7605">
        <v>59.91</v>
      </c>
      <c r="E7605">
        <v>75.47</v>
      </c>
    </row>
    <row r="7606" spans="1:5" x14ac:dyDescent="0.25">
      <c r="A7606" s="7">
        <v>43903</v>
      </c>
      <c r="B7606">
        <v>71.31</v>
      </c>
      <c r="C7606">
        <v>77.569999999999993</v>
      </c>
      <c r="D7606">
        <v>55.17</v>
      </c>
      <c r="E7606">
        <v>57.83</v>
      </c>
    </row>
    <row r="7607" spans="1:5" x14ac:dyDescent="0.25">
      <c r="A7607" s="7">
        <v>43906</v>
      </c>
      <c r="B7607">
        <v>57.83</v>
      </c>
      <c r="C7607">
        <v>83.56</v>
      </c>
      <c r="D7607">
        <v>57.83</v>
      </c>
      <c r="E7607">
        <v>82.69</v>
      </c>
    </row>
    <row r="7608" spans="1:5" x14ac:dyDescent="0.25">
      <c r="A7608" s="7">
        <v>43907</v>
      </c>
      <c r="B7608">
        <v>82.69</v>
      </c>
      <c r="C7608">
        <v>84.83</v>
      </c>
      <c r="D7608">
        <v>70.37</v>
      </c>
      <c r="E7608">
        <v>75.91</v>
      </c>
    </row>
    <row r="7609" spans="1:5" x14ac:dyDescent="0.25">
      <c r="A7609" s="7">
        <v>43908</v>
      </c>
      <c r="B7609">
        <v>69.37</v>
      </c>
      <c r="C7609">
        <v>85.47</v>
      </c>
      <c r="D7609">
        <v>69.37</v>
      </c>
      <c r="E7609">
        <v>76.45</v>
      </c>
    </row>
    <row r="7610" spans="1:5" x14ac:dyDescent="0.25">
      <c r="A7610" s="7">
        <v>43909</v>
      </c>
      <c r="B7610">
        <v>80.62</v>
      </c>
      <c r="C7610">
        <v>84.26</v>
      </c>
      <c r="D7610">
        <v>68.569999999999993</v>
      </c>
      <c r="E7610">
        <v>72</v>
      </c>
    </row>
    <row r="7611" spans="1:5" x14ac:dyDescent="0.25">
      <c r="A7611" s="7">
        <v>43910</v>
      </c>
      <c r="B7611">
        <v>67.86</v>
      </c>
      <c r="C7611">
        <v>69.510000000000005</v>
      </c>
      <c r="D7611">
        <v>57.42</v>
      </c>
      <c r="E7611">
        <v>66.040000000000006</v>
      </c>
    </row>
    <row r="7612" spans="1:5" x14ac:dyDescent="0.25">
      <c r="A7612" s="7">
        <v>43913</v>
      </c>
      <c r="B7612">
        <v>74.08</v>
      </c>
      <c r="C7612">
        <v>76.739999999999995</v>
      </c>
      <c r="D7612">
        <v>60.46</v>
      </c>
      <c r="E7612">
        <v>61.59</v>
      </c>
    </row>
    <row r="7613" spans="1:5" x14ac:dyDescent="0.25">
      <c r="A7613" s="7">
        <v>43914</v>
      </c>
      <c r="B7613">
        <v>58.76</v>
      </c>
      <c r="C7613">
        <v>61.88</v>
      </c>
      <c r="D7613">
        <v>36.24</v>
      </c>
      <c r="E7613">
        <v>61.67</v>
      </c>
    </row>
    <row r="7614" spans="1:5" x14ac:dyDescent="0.25">
      <c r="A7614" s="7">
        <v>43915</v>
      </c>
      <c r="B7614">
        <v>61.44</v>
      </c>
      <c r="C7614">
        <v>68.86</v>
      </c>
      <c r="D7614">
        <v>58.03</v>
      </c>
      <c r="E7614">
        <v>63.95</v>
      </c>
    </row>
    <row r="7615" spans="1:5" x14ac:dyDescent="0.25">
      <c r="A7615" s="7">
        <v>43916</v>
      </c>
      <c r="B7615">
        <v>65.67</v>
      </c>
      <c r="C7615">
        <v>67.06</v>
      </c>
      <c r="D7615">
        <v>57.66</v>
      </c>
      <c r="E7615">
        <v>61</v>
      </c>
    </row>
    <row r="7616" spans="1:5" x14ac:dyDescent="0.25">
      <c r="A7616" s="7">
        <v>43917</v>
      </c>
      <c r="B7616">
        <v>64.95</v>
      </c>
      <c r="C7616">
        <v>69.099999999999994</v>
      </c>
      <c r="D7616">
        <v>61.8</v>
      </c>
      <c r="E7616">
        <v>65.540000000000006</v>
      </c>
    </row>
    <row r="7617" spans="1:5" x14ac:dyDescent="0.25">
      <c r="A7617" s="7">
        <v>43920</v>
      </c>
      <c r="B7617">
        <v>66.3</v>
      </c>
      <c r="C7617">
        <v>67.69</v>
      </c>
      <c r="D7617">
        <v>56.6</v>
      </c>
      <c r="E7617">
        <v>57.08</v>
      </c>
    </row>
    <row r="7618" spans="1:5" x14ac:dyDescent="0.25">
      <c r="A7618" s="7">
        <v>43921</v>
      </c>
      <c r="B7618">
        <v>56.69</v>
      </c>
      <c r="C7618">
        <v>58.75</v>
      </c>
      <c r="D7618">
        <v>50.88</v>
      </c>
      <c r="E7618">
        <v>53.54</v>
      </c>
    </row>
    <row r="7619" spans="1:5" x14ac:dyDescent="0.25">
      <c r="A7619" s="7">
        <v>43922</v>
      </c>
      <c r="B7619">
        <v>57.38</v>
      </c>
      <c r="C7619">
        <v>60.59</v>
      </c>
      <c r="D7619">
        <v>52.76</v>
      </c>
      <c r="E7619">
        <v>57.06</v>
      </c>
    </row>
    <row r="7620" spans="1:5" x14ac:dyDescent="0.25">
      <c r="A7620" s="7">
        <v>43923</v>
      </c>
      <c r="B7620">
        <v>54.46</v>
      </c>
      <c r="C7620">
        <v>57.24</v>
      </c>
      <c r="D7620">
        <v>50.45</v>
      </c>
      <c r="E7620">
        <v>50.91</v>
      </c>
    </row>
    <row r="7621" spans="1:5" x14ac:dyDescent="0.25">
      <c r="A7621" s="7">
        <v>43924</v>
      </c>
      <c r="B7621">
        <v>51.11</v>
      </c>
      <c r="C7621">
        <v>52.29</v>
      </c>
      <c r="D7621">
        <v>46.74</v>
      </c>
      <c r="E7621">
        <v>46.8</v>
      </c>
    </row>
    <row r="7622" spans="1:5" x14ac:dyDescent="0.25">
      <c r="A7622" s="7">
        <v>43927</v>
      </c>
      <c r="B7622">
        <v>44.17</v>
      </c>
      <c r="C7622">
        <v>45.73</v>
      </c>
      <c r="D7622">
        <v>43.45</v>
      </c>
      <c r="E7622">
        <v>45.24</v>
      </c>
    </row>
    <row r="7623" spans="1:5" x14ac:dyDescent="0.25">
      <c r="A7623" s="7">
        <v>43928</v>
      </c>
      <c r="B7623">
        <v>44.83</v>
      </c>
      <c r="C7623">
        <v>47.51</v>
      </c>
      <c r="D7623">
        <v>43.51</v>
      </c>
      <c r="E7623">
        <v>46.7</v>
      </c>
    </row>
    <row r="7624" spans="1:5" x14ac:dyDescent="0.25">
      <c r="A7624" s="7">
        <v>43929</v>
      </c>
      <c r="B7624">
        <v>45.9</v>
      </c>
      <c r="C7624">
        <v>47.28</v>
      </c>
      <c r="D7624">
        <v>42.53</v>
      </c>
      <c r="E7624">
        <v>43.35</v>
      </c>
    </row>
    <row r="7625" spans="1:5" x14ac:dyDescent="0.25">
      <c r="A7625" s="7">
        <v>43930</v>
      </c>
      <c r="B7625">
        <v>43</v>
      </c>
      <c r="C7625">
        <v>45.73</v>
      </c>
      <c r="D7625">
        <v>41.39</v>
      </c>
      <c r="E7625">
        <v>41.67</v>
      </c>
    </row>
    <row r="7626" spans="1:5" x14ac:dyDescent="0.25">
      <c r="A7626" s="7">
        <v>43934</v>
      </c>
      <c r="B7626">
        <v>44.6</v>
      </c>
      <c r="C7626">
        <v>45.04</v>
      </c>
      <c r="D7626">
        <v>41.17</v>
      </c>
      <c r="E7626">
        <v>41.17</v>
      </c>
    </row>
    <row r="7627" spans="1:5" x14ac:dyDescent="0.25">
      <c r="A7627" s="7">
        <v>43935</v>
      </c>
      <c r="B7627">
        <v>40.24</v>
      </c>
      <c r="C7627">
        <v>40.57</v>
      </c>
      <c r="D7627">
        <v>37.31</v>
      </c>
      <c r="E7627">
        <v>37.76</v>
      </c>
    </row>
    <row r="7628" spans="1:5" x14ac:dyDescent="0.25">
      <c r="A7628" s="7">
        <v>43936</v>
      </c>
      <c r="B7628">
        <v>39.4</v>
      </c>
      <c r="C7628">
        <v>43.23</v>
      </c>
      <c r="D7628">
        <v>39.340000000000003</v>
      </c>
      <c r="E7628">
        <v>40.840000000000003</v>
      </c>
    </row>
    <row r="7629" spans="1:5" x14ac:dyDescent="0.25">
      <c r="A7629" s="7">
        <v>43937</v>
      </c>
      <c r="B7629">
        <v>41.92</v>
      </c>
      <c r="C7629">
        <v>43.02</v>
      </c>
      <c r="D7629">
        <v>39.869999999999997</v>
      </c>
      <c r="E7629">
        <v>40.11</v>
      </c>
    </row>
    <row r="7630" spans="1:5" x14ac:dyDescent="0.25">
      <c r="A7630" s="7">
        <v>43938</v>
      </c>
      <c r="B7630">
        <v>39.5</v>
      </c>
      <c r="C7630">
        <v>40.26</v>
      </c>
      <c r="D7630">
        <v>37.630000000000003</v>
      </c>
      <c r="E7630">
        <v>38.15</v>
      </c>
    </row>
    <row r="7631" spans="1:5" x14ac:dyDescent="0.25">
      <c r="A7631" s="7">
        <v>43941</v>
      </c>
      <c r="B7631">
        <v>40.68</v>
      </c>
      <c r="C7631">
        <v>43.83</v>
      </c>
      <c r="D7631">
        <v>39.880000000000003</v>
      </c>
      <c r="E7631">
        <v>43.83</v>
      </c>
    </row>
    <row r="7632" spans="1:5" x14ac:dyDescent="0.25">
      <c r="A7632" s="7">
        <v>43942</v>
      </c>
      <c r="B7632">
        <v>44.28</v>
      </c>
      <c r="C7632">
        <v>47.77</v>
      </c>
      <c r="D7632">
        <v>43.77</v>
      </c>
      <c r="E7632">
        <v>45.41</v>
      </c>
    </row>
    <row r="7633" spans="1:5" x14ac:dyDescent="0.25">
      <c r="A7633" s="7">
        <v>43943</v>
      </c>
      <c r="B7633">
        <v>44.91</v>
      </c>
      <c r="C7633">
        <v>45.07</v>
      </c>
      <c r="D7633">
        <v>41.41</v>
      </c>
      <c r="E7633">
        <v>41.98</v>
      </c>
    </row>
    <row r="7634" spans="1:5" x14ac:dyDescent="0.25">
      <c r="A7634" s="7">
        <v>43944</v>
      </c>
      <c r="B7634">
        <v>41.3</v>
      </c>
      <c r="C7634">
        <v>42.47</v>
      </c>
      <c r="D7634">
        <v>39.06</v>
      </c>
      <c r="E7634">
        <v>41.38</v>
      </c>
    </row>
    <row r="7635" spans="1:5" x14ac:dyDescent="0.25">
      <c r="A7635" s="7">
        <v>43945</v>
      </c>
      <c r="B7635">
        <v>41.91</v>
      </c>
      <c r="C7635">
        <v>42.08</v>
      </c>
      <c r="D7635">
        <v>35.6</v>
      </c>
      <c r="E7635">
        <v>35.93</v>
      </c>
    </row>
    <row r="7636" spans="1:5" x14ac:dyDescent="0.25">
      <c r="A7636" s="7">
        <v>43948</v>
      </c>
      <c r="B7636">
        <v>36.29</v>
      </c>
      <c r="C7636">
        <v>36.44</v>
      </c>
      <c r="D7636">
        <v>32.51</v>
      </c>
      <c r="E7636">
        <v>33.29</v>
      </c>
    </row>
    <row r="7637" spans="1:5" x14ac:dyDescent="0.25">
      <c r="A7637" s="7">
        <v>43949</v>
      </c>
      <c r="B7637">
        <v>33.21</v>
      </c>
      <c r="C7637">
        <v>35.39</v>
      </c>
      <c r="D7637">
        <v>30.54</v>
      </c>
      <c r="E7637">
        <v>33.57</v>
      </c>
    </row>
    <row r="7638" spans="1:5" x14ac:dyDescent="0.25">
      <c r="A7638" s="7">
        <v>43950</v>
      </c>
      <c r="B7638">
        <v>32.479999999999997</v>
      </c>
      <c r="C7638">
        <v>33.19</v>
      </c>
      <c r="D7638">
        <v>30.71</v>
      </c>
      <c r="E7638">
        <v>31.23</v>
      </c>
    </row>
    <row r="7639" spans="1:5" x14ac:dyDescent="0.25">
      <c r="A7639" s="7">
        <v>43951</v>
      </c>
      <c r="B7639">
        <v>30.99</v>
      </c>
      <c r="C7639">
        <v>35.94</v>
      </c>
      <c r="D7639">
        <v>30.93</v>
      </c>
      <c r="E7639">
        <v>34.15</v>
      </c>
    </row>
    <row r="7640" spans="1:5" x14ac:dyDescent="0.25">
      <c r="A7640" s="7">
        <v>43952</v>
      </c>
      <c r="B7640">
        <v>38.17</v>
      </c>
      <c r="C7640">
        <v>39.57</v>
      </c>
      <c r="D7640">
        <v>36.590000000000003</v>
      </c>
      <c r="E7640">
        <v>37.19</v>
      </c>
    </row>
    <row r="7641" spans="1:5" x14ac:dyDescent="0.25">
      <c r="A7641" s="7">
        <v>43955</v>
      </c>
      <c r="B7641">
        <v>39.130000000000003</v>
      </c>
      <c r="C7641">
        <v>40.32</v>
      </c>
      <c r="D7641">
        <v>35.53</v>
      </c>
      <c r="E7641">
        <v>35.97</v>
      </c>
    </row>
    <row r="7642" spans="1:5" x14ac:dyDescent="0.25">
      <c r="A7642" s="7">
        <v>43956</v>
      </c>
      <c r="B7642">
        <v>34.82</v>
      </c>
      <c r="C7642">
        <v>36.22</v>
      </c>
      <c r="D7642">
        <v>31.95</v>
      </c>
      <c r="E7642">
        <v>33.61</v>
      </c>
    </row>
    <row r="7643" spans="1:5" x14ac:dyDescent="0.25">
      <c r="A7643" s="7">
        <v>43957</v>
      </c>
      <c r="B7643">
        <v>32.69</v>
      </c>
      <c r="C7643">
        <v>35.69</v>
      </c>
      <c r="D7643">
        <v>31.68</v>
      </c>
      <c r="E7643">
        <v>34.119999999999997</v>
      </c>
    </row>
    <row r="7644" spans="1:5" x14ac:dyDescent="0.25">
      <c r="A7644" s="7">
        <v>43958</v>
      </c>
      <c r="B7644">
        <v>32.119999999999997</v>
      </c>
      <c r="C7644">
        <v>32.28</v>
      </c>
      <c r="D7644">
        <v>30.37</v>
      </c>
      <c r="E7644">
        <v>31.44</v>
      </c>
    </row>
    <row r="7645" spans="1:5" x14ac:dyDescent="0.25">
      <c r="A7645" s="7">
        <v>43959</v>
      </c>
      <c r="B7645">
        <v>30.14</v>
      </c>
      <c r="C7645">
        <v>30.39</v>
      </c>
      <c r="D7645">
        <v>27.89</v>
      </c>
      <c r="E7645">
        <v>27.98</v>
      </c>
    </row>
    <row r="7646" spans="1:5" x14ac:dyDescent="0.25">
      <c r="A7646" s="7">
        <v>43962</v>
      </c>
      <c r="B7646">
        <v>28.46</v>
      </c>
      <c r="C7646">
        <v>31.46</v>
      </c>
      <c r="D7646">
        <v>26.97</v>
      </c>
      <c r="E7646">
        <v>27.57</v>
      </c>
    </row>
    <row r="7647" spans="1:5" x14ac:dyDescent="0.25">
      <c r="A7647" s="7">
        <v>43963</v>
      </c>
      <c r="B7647">
        <v>28.47</v>
      </c>
      <c r="C7647">
        <v>33.04</v>
      </c>
      <c r="D7647">
        <v>26</v>
      </c>
      <c r="E7647">
        <v>33.04</v>
      </c>
    </row>
    <row r="7648" spans="1:5" x14ac:dyDescent="0.25">
      <c r="A7648" s="7">
        <v>43964</v>
      </c>
      <c r="B7648">
        <v>32.74</v>
      </c>
      <c r="C7648">
        <v>37.42</v>
      </c>
      <c r="D7648">
        <v>30.77</v>
      </c>
      <c r="E7648">
        <v>35.28</v>
      </c>
    </row>
    <row r="7649" spans="1:5" x14ac:dyDescent="0.25">
      <c r="A7649" s="7">
        <v>43965</v>
      </c>
      <c r="B7649">
        <v>35.159999999999997</v>
      </c>
      <c r="C7649">
        <v>39.28</v>
      </c>
      <c r="D7649">
        <v>32.33</v>
      </c>
      <c r="E7649">
        <v>32.61</v>
      </c>
    </row>
    <row r="7650" spans="1:5" x14ac:dyDescent="0.25">
      <c r="A7650" s="7">
        <v>43966</v>
      </c>
      <c r="B7650">
        <v>32.5</v>
      </c>
      <c r="C7650">
        <v>35.130000000000003</v>
      </c>
      <c r="D7650">
        <v>31.04</v>
      </c>
      <c r="E7650">
        <v>31.89</v>
      </c>
    </row>
    <row r="7651" spans="1:5" x14ac:dyDescent="0.25">
      <c r="A7651" s="7">
        <v>43969</v>
      </c>
      <c r="B7651">
        <v>30.71</v>
      </c>
      <c r="C7651">
        <v>31.08</v>
      </c>
      <c r="D7651">
        <v>28.35</v>
      </c>
      <c r="E7651">
        <v>29.3</v>
      </c>
    </row>
    <row r="7652" spans="1:5" x14ac:dyDescent="0.25">
      <c r="A7652" s="7">
        <v>43970</v>
      </c>
      <c r="B7652">
        <v>28.73</v>
      </c>
      <c r="C7652">
        <v>30.74</v>
      </c>
      <c r="D7652">
        <v>28.37</v>
      </c>
      <c r="E7652">
        <v>30.53</v>
      </c>
    </row>
    <row r="7653" spans="1:5" x14ac:dyDescent="0.25">
      <c r="A7653" s="7">
        <v>43971</v>
      </c>
      <c r="B7653">
        <v>29.52</v>
      </c>
      <c r="C7653">
        <v>29.83</v>
      </c>
      <c r="D7653">
        <v>27.83</v>
      </c>
      <c r="E7653">
        <v>27.99</v>
      </c>
    </row>
    <row r="7654" spans="1:5" x14ac:dyDescent="0.25">
      <c r="A7654" s="7">
        <v>43972</v>
      </c>
      <c r="B7654">
        <v>28.97</v>
      </c>
      <c r="C7654">
        <v>30.2</v>
      </c>
      <c r="D7654">
        <v>27.67</v>
      </c>
      <c r="E7654">
        <v>29.53</v>
      </c>
    </row>
    <row r="7655" spans="1:5" x14ac:dyDescent="0.25">
      <c r="A7655" s="7">
        <v>43973</v>
      </c>
      <c r="B7655">
        <v>31.36</v>
      </c>
      <c r="C7655">
        <v>31.55</v>
      </c>
      <c r="D7655">
        <v>28.03</v>
      </c>
      <c r="E7655">
        <v>28.16</v>
      </c>
    </row>
    <row r="7656" spans="1:5" x14ac:dyDescent="0.25">
      <c r="A7656" s="7">
        <v>43977</v>
      </c>
      <c r="B7656">
        <v>27.72</v>
      </c>
      <c r="C7656">
        <v>28.58</v>
      </c>
      <c r="D7656">
        <v>27.18</v>
      </c>
      <c r="E7656">
        <v>28.01</v>
      </c>
    </row>
    <row r="7657" spans="1:5" x14ac:dyDescent="0.25">
      <c r="A7657" s="7">
        <v>43978</v>
      </c>
      <c r="B7657">
        <v>27.62</v>
      </c>
      <c r="C7657">
        <v>30.53</v>
      </c>
      <c r="D7657">
        <v>25.92</v>
      </c>
      <c r="E7657">
        <v>27.62</v>
      </c>
    </row>
    <row r="7658" spans="1:5" x14ac:dyDescent="0.25">
      <c r="A7658" s="7">
        <v>43979</v>
      </c>
      <c r="B7658">
        <v>27.82</v>
      </c>
      <c r="C7658">
        <v>29.89</v>
      </c>
      <c r="D7658">
        <v>27.43</v>
      </c>
      <c r="E7658">
        <v>28.59</v>
      </c>
    </row>
    <row r="7659" spans="1:5" x14ac:dyDescent="0.25">
      <c r="A7659" s="7">
        <v>43980</v>
      </c>
      <c r="B7659">
        <v>29.3</v>
      </c>
      <c r="C7659">
        <v>30.16</v>
      </c>
      <c r="D7659">
        <v>27.29</v>
      </c>
      <c r="E7659">
        <v>27.51</v>
      </c>
    </row>
    <row r="7660" spans="1:5" x14ac:dyDescent="0.25">
      <c r="A7660" s="7">
        <v>43983</v>
      </c>
      <c r="B7660">
        <v>28.94</v>
      </c>
      <c r="C7660">
        <v>30.6</v>
      </c>
      <c r="D7660">
        <v>28.11</v>
      </c>
      <c r="E7660">
        <v>28.23</v>
      </c>
    </row>
    <row r="7661" spans="1:5" x14ac:dyDescent="0.25">
      <c r="A7661" s="7">
        <v>43984</v>
      </c>
      <c r="B7661">
        <v>28.4</v>
      </c>
      <c r="C7661">
        <v>28.52</v>
      </c>
      <c r="D7661">
        <v>26.66</v>
      </c>
      <c r="E7661">
        <v>26.84</v>
      </c>
    </row>
    <row r="7662" spans="1:5" x14ac:dyDescent="0.25">
      <c r="A7662" s="7">
        <v>43985</v>
      </c>
      <c r="B7662">
        <v>26.75</v>
      </c>
      <c r="C7662">
        <v>26.98</v>
      </c>
      <c r="D7662">
        <v>25.04</v>
      </c>
      <c r="E7662">
        <v>25.66</v>
      </c>
    </row>
    <row r="7663" spans="1:5" x14ac:dyDescent="0.25">
      <c r="A7663" s="7">
        <v>43986</v>
      </c>
      <c r="B7663">
        <v>26.23</v>
      </c>
      <c r="C7663">
        <v>26.43</v>
      </c>
      <c r="D7663">
        <v>24.38</v>
      </c>
      <c r="E7663">
        <v>25.81</v>
      </c>
    </row>
    <row r="7664" spans="1:5" x14ac:dyDescent="0.25">
      <c r="A7664" s="7">
        <v>43987</v>
      </c>
      <c r="B7664">
        <v>24.79</v>
      </c>
      <c r="C7664">
        <v>25.09</v>
      </c>
      <c r="D7664">
        <v>23.54</v>
      </c>
      <c r="E7664">
        <v>24.52</v>
      </c>
    </row>
    <row r="7665" spans="1:5" x14ac:dyDescent="0.25">
      <c r="A7665" s="7">
        <v>43990</v>
      </c>
      <c r="B7665">
        <v>25.56</v>
      </c>
      <c r="C7665">
        <v>25.98</v>
      </c>
      <c r="D7665">
        <v>24.65</v>
      </c>
      <c r="E7665">
        <v>25.81</v>
      </c>
    </row>
    <row r="7666" spans="1:5" x14ac:dyDescent="0.25">
      <c r="A7666" s="7">
        <v>43991</v>
      </c>
      <c r="B7666">
        <v>25.93</v>
      </c>
      <c r="C7666">
        <v>27.7</v>
      </c>
      <c r="D7666">
        <v>25.71</v>
      </c>
      <c r="E7666">
        <v>27.57</v>
      </c>
    </row>
    <row r="7667" spans="1:5" x14ac:dyDescent="0.25">
      <c r="A7667" s="7">
        <v>43992</v>
      </c>
      <c r="B7667">
        <v>26.73</v>
      </c>
      <c r="C7667">
        <v>29.01</v>
      </c>
      <c r="D7667">
        <v>26.06</v>
      </c>
      <c r="E7667">
        <v>27.57</v>
      </c>
    </row>
    <row r="7668" spans="1:5" x14ac:dyDescent="0.25">
      <c r="A7668" s="7">
        <v>43993</v>
      </c>
      <c r="B7668">
        <v>30.45</v>
      </c>
      <c r="C7668">
        <v>42.58</v>
      </c>
      <c r="D7668">
        <v>29.49</v>
      </c>
      <c r="E7668">
        <v>40.79</v>
      </c>
    </row>
    <row r="7669" spans="1:5" x14ac:dyDescent="0.25">
      <c r="A7669" s="7">
        <v>43994</v>
      </c>
      <c r="B7669">
        <v>37.68</v>
      </c>
      <c r="C7669">
        <v>44.16</v>
      </c>
      <c r="D7669">
        <v>34.97</v>
      </c>
      <c r="E7669">
        <v>36.090000000000003</v>
      </c>
    </row>
    <row r="7670" spans="1:5" x14ac:dyDescent="0.25">
      <c r="A7670" s="7">
        <v>43997</v>
      </c>
      <c r="B7670">
        <v>44.09</v>
      </c>
      <c r="C7670">
        <v>44.44</v>
      </c>
      <c r="D7670">
        <v>34.28</v>
      </c>
      <c r="E7670">
        <v>34.4</v>
      </c>
    </row>
    <row r="7671" spans="1:5" x14ac:dyDescent="0.25">
      <c r="A7671" s="7">
        <v>43998</v>
      </c>
      <c r="B7671">
        <v>34.28</v>
      </c>
      <c r="C7671">
        <v>37.450000000000003</v>
      </c>
      <c r="D7671">
        <v>31.73</v>
      </c>
      <c r="E7671">
        <v>33.67</v>
      </c>
    </row>
    <row r="7672" spans="1:5" x14ac:dyDescent="0.25">
      <c r="A7672" s="7">
        <v>43999</v>
      </c>
      <c r="B7672">
        <v>33.28</v>
      </c>
      <c r="C7672">
        <v>35.17</v>
      </c>
      <c r="D7672">
        <v>32.25</v>
      </c>
      <c r="E7672">
        <v>33.47</v>
      </c>
    </row>
    <row r="7673" spans="1:5" x14ac:dyDescent="0.25">
      <c r="A7673" s="7">
        <v>44000</v>
      </c>
      <c r="B7673">
        <v>33.83</v>
      </c>
      <c r="C7673">
        <v>36.25</v>
      </c>
      <c r="D7673">
        <v>32.24</v>
      </c>
      <c r="E7673">
        <v>32.94</v>
      </c>
    </row>
    <row r="7674" spans="1:5" x14ac:dyDescent="0.25">
      <c r="A7674" s="7">
        <v>44001</v>
      </c>
      <c r="B7674">
        <v>32.07</v>
      </c>
      <c r="C7674">
        <v>35.119999999999997</v>
      </c>
      <c r="D7674">
        <v>30.4</v>
      </c>
      <c r="E7674">
        <v>35.119999999999997</v>
      </c>
    </row>
    <row r="7675" spans="1:5" x14ac:dyDescent="0.25">
      <c r="A7675" s="7">
        <v>44004</v>
      </c>
      <c r="B7675">
        <v>35.22</v>
      </c>
      <c r="C7675">
        <v>35.39</v>
      </c>
      <c r="D7675">
        <v>31.64</v>
      </c>
      <c r="E7675">
        <v>31.77</v>
      </c>
    </row>
    <row r="7676" spans="1:5" x14ac:dyDescent="0.25">
      <c r="A7676" s="7">
        <v>44005</v>
      </c>
      <c r="B7676">
        <v>31.71</v>
      </c>
      <c r="C7676">
        <v>31.71</v>
      </c>
      <c r="D7676">
        <v>29.26</v>
      </c>
      <c r="E7676">
        <v>31.37</v>
      </c>
    </row>
    <row r="7677" spans="1:5" x14ac:dyDescent="0.25">
      <c r="A7677" s="7">
        <v>44006</v>
      </c>
      <c r="B7677">
        <v>31.05</v>
      </c>
      <c r="C7677">
        <v>37.119999999999997</v>
      </c>
      <c r="D7677">
        <v>30.95</v>
      </c>
      <c r="E7677">
        <v>33.840000000000003</v>
      </c>
    </row>
    <row r="7678" spans="1:5" x14ac:dyDescent="0.25">
      <c r="A7678" s="7">
        <v>44007</v>
      </c>
      <c r="B7678">
        <v>36.590000000000003</v>
      </c>
      <c r="C7678">
        <v>36.93</v>
      </c>
      <c r="D7678">
        <v>31.59</v>
      </c>
      <c r="E7678">
        <v>32.22</v>
      </c>
    </row>
    <row r="7679" spans="1:5" x14ac:dyDescent="0.25">
      <c r="A7679" s="7">
        <v>44008</v>
      </c>
      <c r="B7679">
        <v>33.01</v>
      </c>
      <c r="C7679">
        <v>36.25</v>
      </c>
      <c r="D7679">
        <v>31.04</v>
      </c>
      <c r="E7679">
        <v>34.729999999999997</v>
      </c>
    </row>
    <row r="7680" spans="1:5" x14ac:dyDescent="0.25">
      <c r="A7680" s="7">
        <v>44011</v>
      </c>
      <c r="B7680">
        <v>35.049999999999997</v>
      </c>
      <c r="C7680">
        <v>36.31</v>
      </c>
      <c r="D7680">
        <v>31.78</v>
      </c>
      <c r="E7680">
        <v>31.78</v>
      </c>
    </row>
    <row r="7681" spans="1:5" x14ac:dyDescent="0.25">
      <c r="A7681" s="7">
        <v>44012</v>
      </c>
      <c r="B7681">
        <v>32.54</v>
      </c>
      <c r="C7681">
        <v>32.94</v>
      </c>
      <c r="D7681">
        <v>29.56</v>
      </c>
      <c r="E7681">
        <v>30.43</v>
      </c>
    </row>
    <row r="7682" spans="1:5" x14ac:dyDescent="0.25">
      <c r="A7682" s="7">
        <v>44013</v>
      </c>
      <c r="B7682">
        <v>30.96</v>
      </c>
      <c r="C7682">
        <v>31.76</v>
      </c>
      <c r="D7682">
        <v>28.2</v>
      </c>
      <c r="E7682">
        <v>28.62</v>
      </c>
    </row>
    <row r="7683" spans="1:5" x14ac:dyDescent="0.25">
      <c r="A7683" s="7">
        <v>44014</v>
      </c>
      <c r="B7683">
        <v>28.33</v>
      </c>
      <c r="C7683">
        <v>28.44</v>
      </c>
      <c r="D7683">
        <v>25.9</v>
      </c>
      <c r="E7683">
        <v>27.68</v>
      </c>
    </row>
    <row r="7684" spans="1:5" x14ac:dyDescent="0.25">
      <c r="A7684" s="7">
        <v>44018</v>
      </c>
      <c r="B7684">
        <v>27.76</v>
      </c>
      <c r="C7684">
        <v>28.33</v>
      </c>
      <c r="D7684">
        <v>24.92</v>
      </c>
      <c r="E7684">
        <v>27.94</v>
      </c>
    </row>
    <row r="7685" spans="1:5" x14ac:dyDescent="0.25">
      <c r="A7685" s="7">
        <v>44019</v>
      </c>
      <c r="B7685">
        <v>28.77</v>
      </c>
      <c r="C7685">
        <v>29.63</v>
      </c>
      <c r="D7685">
        <v>27.25</v>
      </c>
      <c r="E7685">
        <v>29.43</v>
      </c>
    </row>
    <row r="7686" spans="1:5" x14ac:dyDescent="0.25">
      <c r="A7686" s="7">
        <v>44020</v>
      </c>
      <c r="B7686">
        <v>28.95</v>
      </c>
      <c r="C7686">
        <v>30.2</v>
      </c>
      <c r="D7686">
        <v>27.24</v>
      </c>
      <c r="E7686">
        <v>28.08</v>
      </c>
    </row>
    <row r="7687" spans="1:5" x14ac:dyDescent="0.25">
      <c r="A7687" s="7">
        <v>44021</v>
      </c>
      <c r="B7687">
        <v>28.18</v>
      </c>
      <c r="C7687">
        <v>31.48</v>
      </c>
      <c r="D7687">
        <v>26.11</v>
      </c>
      <c r="E7687">
        <v>29.26</v>
      </c>
    </row>
    <row r="7688" spans="1:5" x14ac:dyDescent="0.25">
      <c r="A7688" s="7">
        <v>44022</v>
      </c>
      <c r="B7688">
        <v>30.86</v>
      </c>
      <c r="C7688">
        <v>30.91</v>
      </c>
      <c r="D7688">
        <v>27.13</v>
      </c>
      <c r="E7688">
        <v>27.29</v>
      </c>
    </row>
    <row r="7689" spans="1:5" x14ac:dyDescent="0.25">
      <c r="A7689" s="7">
        <v>44025</v>
      </c>
      <c r="B7689">
        <v>27.85</v>
      </c>
      <c r="C7689">
        <v>32.450000000000003</v>
      </c>
      <c r="D7689">
        <v>26.87</v>
      </c>
      <c r="E7689">
        <v>32.19</v>
      </c>
    </row>
    <row r="7690" spans="1:5" x14ac:dyDescent="0.25">
      <c r="A7690" s="7">
        <v>44026</v>
      </c>
      <c r="B7690">
        <v>31.14</v>
      </c>
      <c r="C7690">
        <v>33.67</v>
      </c>
      <c r="D7690">
        <v>29.21</v>
      </c>
      <c r="E7690">
        <v>29.52</v>
      </c>
    </row>
    <row r="7691" spans="1:5" x14ac:dyDescent="0.25">
      <c r="A7691" s="7">
        <v>44027</v>
      </c>
      <c r="B7691">
        <v>29.15</v>
      </c>
      <c r="C7691">
        <v>30.09</v>
      </c>
      <c r="D7691">
        <v>27.17</v>
      </c>
      <c r="E7691">
        <v>27.76</v>
      </c>
    </row>
    <row r="7692" spans="1:5" x14ac:dyDescent="0.25">
      <c r="A7692" s="7">
        <v>44028</v>
      </c>
      <c r="B7692">
        <v>28.41</v>
      </c>
      <c r="C7692">
        <v>29.29</v>
      </c>
      <c r="D7692">
        <v>26.98</v>
      </c>
      <c r="E7692">
        <v>28</v>
      </c>
    </row>
    <row r="7693" spans="1:5" x14ac:dyDescent="0.25">
      <c r="A7693" s="7">
        <v>44029</v>
      </c>
      <c r="B7693">
        <v>27.15</v>
      </c>
      <c r="C7693">
        <v>27.54</v>
      </c>
      <c r="D7693">
        <v>25.41</v>
      </c>
      <c r="E7693">
        <v>25.68</v>
      </c>
    </row>
    <row r="7694" spans="1:5" x14ac:dyDescent="0.25">
      <c r="A7694" s="7">
        <v>44032</v>
      </c>
      <c r="B7694">
        <v>26.94</v>
      </c>
      <c r="C7694">
        <v>27.08</v>
      </c>
      <c r="D7694">
        <v>24.35</v>
      </c>
      <c r="E7694">
        <v>24.46</v>
      </c>
    </row>
    <row r="7695" spans="1:5" x14ac:dyDescent="0.25">
      <c r="A7695" s="7">
        <v>44033</v>
      </c>
      <c r="B7695">
        <v>24.08</v>
      </c>
      <c r="C7695">
        <v>25.65</v>
      </c>
      <c r="D7695">
        <v>23.61</v>
      </c>
      <c r="E7695">
        <v>24.84</v>
      </c>
    </row>
    <row r="7696" spans="1:5" x14ac:dyDescent="0.25">
      <c r="A7696" s="7">
        <v>44034</v>
      </c>
      <c r="B7696">
        <v>24.56</v>
      </c>
      <c r="C7696">
        <v>26.26</v>
      </c>
      <c r="D7696">
        <v>24.13</v>
      </c>
      <c r="E7696">
        <v>24.32</v>
      </c>
    </row>
    <row r="7697" spans="1:5" x14ac:dyDescent="0.25">
      <c r="A7697" s="7">
        <v>44035</v>
      </c>
      <c r="B7697">
        <v>23.97</v>
      </c>
      <c r="C7697">
        <v>26.95</v>
      </c>
      <c r="D7697">
        <v>23.6</v>
      </c>
      <c r="E7697">
        <v>26.08</v>
      </c>
    </row>
    <row r="7698" spans="1:5" x14ac:dyDescent="0.25">
      <c r="A7698" s="7">
        <v>44036</v>
      </c>
      <c r="B7698">
        <v>27.96</v>
      </c>
      <c r="C7698">
        <v>28.58</v>
      </c>
      <c r="D7698">
        <v>25.53</v>
      </c>
      <c r="E7698">
        <v>25.84</v>
      </c>
    </row>
    <row r="7699" spans="1:5" x14ac:dyDescent="0.25">
      <c r="A7699" s="7">
        <v>44039</v>
      </c>
      <c r="B7699">
        <v>26.6</v>
      </c>
      <c r="C7699">
        <v>26.94</v>
      </c>
      <c r="D7699">
        <v>24.55</v>
      </c>
      <c r="E7699">
        <v>24.74</v>
      </c>
    </row>
    <row r="7700" spans="1:5" x14ac:dyDescent="0.25">
      <c r="A7700" s="7">
        <v>44040</v>
      </c>
      <c r="B7700">
        <v>24.86</v>
      </c>
      <c r="C7700">
        <v>25.85</v>
      </c>
      <c r="D7700">
        <v>24.05</v>
      </c>
      <c r="E7700">
        <v>25.44</v>
      </c>
    </row>
    <row r="7701" spans="1:5" x14ac:dyDescent="0.25">
      <c r="A7701" s="7">
        <v>44041</v>
      </c>
      <c r="B7701">
        <v>25.16</v>
      </c>
      <c r="C7701">
        <v>25.42</v>
      </c>
      <c r="D7701">
        <v>23.73</v>
      </c>
      <c r="E7701">
        <v>24.1</v>
      </c>
    </row>
    <row r="7702" spans="1:5" x14ac:dyDescent="0.25">
      <c r="A7702" s="7">
        <v>44042</v>
      </c>
      <c r="B7702">
        <v>25.04</v>
      </c>
      <c r="C7702">
        <v>28.29</v>
      </c>
      <c r="D7702">
        <v>24.64</v>
      </c>
      <c r="E7702">
        <v>24.76</v>
      </c>
    </row>
    <row r="7703" spans="1:5" x14ac:dyDescent="0.25">
      <c r="A7703" s="7">
        <v>44043</v>
      </c>
      <c r="B7703">
        <v>24.79</v>
      </c>
      <c r="C7703">
        <v>26.41</v>
      </c>
      <c r="D7703">
        <v>23.55</v>
      </c>
      <c r="E7703">
        <v>24.46</v>
      </c>
    </row>
    <row r="7704" spans="1:5" x14ac:dyDescent="0.25">
      <c r="A7704" s="7">
        <v>44046</v>
      </c>
      <c r="B7704">
        <v>25.75</v>
      </c>
      <c r="C7704">
        <v>26.01</v>
      </c>
      <c r="D7704">
        <v>22.17</v>
      </c>
      <c r="E7704">
        <v>24.28</v>
      </c>
    </row>
    <row r="7705" spans="1:5" x14ac:dyDescent="0.25">
      <c r="A7705" s="7">
        <v>44047</v>
      </c>
      <c r="B7705">
        <v>24.01</v>
      </c>
      <c r="C7705">
        <v>24.76</v>
      </c>
      <c r="D7705">
        <v>22.92</v>
      </c>
      <c r="E7705">
        <v>23.76</v>
      </c>
    </row>
    <row r="7706" spans="1:5" x14ac:dyDescent="0.25">
      <c r="A7706" s="7">
        <v>44048</v>
      </c>
      <c r="B7706">
        <v>23.44</v>
      </c>
      <c r="C7706">
        <v>23.61</v>
      </c>
      <c r="D7706">
        <v>22.86</v>
      </c>
      <c r="E7706">
        <v>22.99</v>
      </c>
    </row>
    <row r="7707" spans="1:5" x14ac:dyDescent="0.25">
      <c r="A7707" s="7">
        <v>44049</v>
      </c>
      <c r="B7707">
        <v>23.03</v>
      </c>
      <c r="C7707">
        <v>24.11</v>
      </c>
      <c r="D7707">
        <v>20.97</v>
      </c>
      <c r="E7707">
        <v>22.65</v>
      </c>
    </row>
    <row r="7708" spans="1:5" x14ac:dyDescent="0.25">
      <c r="A7708" s="7">
        <v>44050</v>
      </c>
      <c r="B7708">
        <v>23.45</v>
      </c>
      <c r="C7708">
        <v>24.02</v>
      </c>
      <c r="D7708">
        <v>22.02</v>
      </c>
      <c r="E7708">
        <v>22.21</v>
      </c>
    </row>
    <row r="7709" spans="1:5" x14ac:dyDescent="0.25">
      <c r="A7709" s="7">
        <v>44053</v>
      </c>
      <c r="B7709">
        <v>22.88</v>
      </c>
      <c r="C7709">
        <v>23.52</v>
      </c>
      <c r="D7709">
        <v>21.46</v>
      </c>
      <c r="E7709">
        <v>22.13</v>
      </c>
    </row>
    <row r="7710" spans="1:5" x14ac:dyDescent="0.25">
      <c r="A7710" s="7">
        <v>44054</v>
      </c>
      <c r="B7710">
        <v>21.85</v>
      </c>
      <c r="C7710">
        <v>24.93</v>
      </c>
      <c r="D7710">
        <v>20.28</v>
      </c>
      <c r="E7710">
        <v>24.03</v>
      </c>
    </row>
    <row r="7711" spans="1:5" x14ac:dyDescent="0.25">
      <c r="A7711" s="7">
        <v>44055</v>
      </c>
      <c r="B7711">
        <v>22.82</v>
      </c>
      <c r="C7711">
        <v>22.88</v>
      </c>
      <c r="D7711">
        <v>21.54</v>
      </c>
      <c r="E7711">
        <v>22.28</v>
      </c>
    </row>
    <row r="7712" spans="1:5" x14ac:dyDescent="0.25">
      <c r="A7712" s="7">
        <v>44056</v>
      </c>
      <c r="B7712">
        <v>22.2</v>
      </c>
      <c r="C7712">
        <v>22.92</v>
      </c>
      <c r="D7712">
        <v>21.45</v>
      </c>
      <c r="E7712">
        <v>22.13</v>
      </c>
    </row>
    <row r="7713" spans="1:5" x14ac:dyDescent="0.25">
      <c r="A7713" s="7">
        <v>44057</v>
      </c>
      <c r="B7713">
        <v>22.27</v>
      </c>
      <c r="C7713">
        <v>23.55</v>
      </c>
      <c r="D7713">
        <v>21.79</v>
      </c>
      <c r="E7713">
        <v>22.05</v>
      </c>
    </row>
    <row r="7714" spans="1:5" x14ac:dyDescent="0.25">
      <c r="A7714" s="7">
        <v>44060</v>
      </c>
      <c r="B7714">
        <v>22.52</v>
      </c>
      <c r="C7714">
        <v>22.82</v>
      </c>
      <c r="D7714">
        <v>21.34</v>
      </c>
      <c r="E7714">
        <v>21.35</v>
      </c>
    </row>
    <row r="7715" spans="1:5" x14ac:dyDescent="0.25">
      <c r="A7715" s="7">
        <v>44061</v>
      </c>
      <c r="B7715">
        <v>21.69</v>
      </c>
      <c r="C7715">
        <v>22.55</v>
      </c>
      <c r="D7715">
        <v>21.18</v>
      </c>
      <c r="E7715">
        <v>21.51</v>
      </c>
    </row>
    <row r="7716" spans="1:5" x14ac:dyDescent="0.25">
      <c r="A7716" s="7">
        <v>44062</v>
      </c>
      <c r="B7716">
        <v>21.6</v>
      </c>
      <c r="C7716">
        <v>22.98</v>
      </c>
      <c r="D7716">
        <v>20.99</v>
      </c>
      <c r="E7716">
        <v>22.54</v>
      </c>
    </row>
    <row r="7717" spans="1:5" x14ac:dyDescent="0.25">
      <c r="A7717" s="7">
        <v>44063</v>
      </c>
      <c r="B7717">
        <v>24.1</v>
      </c>
      <c r="C7717">
        <v>24.6</v>
      </c>
      <c r="D7717">
        <v>22.37</v>
      </c>
      <c r="E7717">
        <v>22.72</v>
      </c>
    </row>
    <row r="7718" spans="1:5" x14ac:dyDescent="0.25">
      <c r="A7718" s="7">
        <v>44064</v>
      </c>
      <c r="B7718">
        <v>22.58</v>
      </c>
      <c r="C7718">
        <v>24.47</v>
      </c>
      <c r="D7718">
        <v>22.06</v>
      </c>
      <c r="E7718">
        <v>22.54</v>
      </c>
    </row>
    <row r="7719" spans="1:5" x14ac:dyDescent="0.25">
      <c r="A7719" s="7">
        <v>44067</v>
      </c>
      <c r="B7719">
        <v>22.87</v>
      </c>
      <c r="C7719">
        <v>23.18</v>
      </c>
      <c r="D7719">
        <v>21.25</v>
      </c>
      <c r="E7719">
        <v>22.37</v>
      </c>
    </row>
    <row r="7720" spans="1:5" x14ac:dyDescent="0.25">
      <c r="A7720" s="7">
        <v>44068</v>
      </c>
      <c r="B7720">
        <v>22.16</v>
      </c>
      <c r="C7720">
        <v>23.43</v>
      </c>
      <c r="D7720">
        <v>21.53</v>
      </c>
      <c r="E7720">
        <v>22.03</v>
      </c>
    </row>
    <row r="7721" spans="1:5" x14ac:dyDescent="0.25">
      <c r="A7721" s="7">
        <v>44069</v>
      </c>
      <c r="B7721">
        <v>22.14</v>
      </c>
      <c r="C7721">
        <v>23.27</v>
      </c>
      <c r="D7721">
        <v>20.92</v>
      </c>
      <c r="E7721">
        <v>23.27</v>
      </c>
    </row>
    <row r="7722" spans="1:5" x14ac:dyDescent="0.25">
      <c r="A7722" s="7">
        <v>44070</v>
      </c>
      <c r="B7722">
        <v>23.42</v>
      </c>
      <c r="C7722">
        <v>27.09</v>
      </c>
      <c r="D7722">
        <v>21.44</v>
      </c>
      <c r="E7722">
        <v>24.47</v>
      </c>
    </row>
    <row r="7723" spans="1:5" x14ac:dyDescent="0.25">
      <c r="A7723" s="7">
        <v>44071</v>
      </c>
      <c r="B7723">
        <v>24.59</v>
      </c>
      <c r="C7723">
        <v>26.3</v>
      </c>
      <c r="D7723">
        <v>22.64</v>
      </c>
      <c r="E7723">
        <v>22.96</v>
      </c>
    </row>
    <row r="7724" spans="1:5" x14ac:dyDescent="0.25">
      <c r="A7724" s="7">
        <v>44074</v>
      </c>
      <c r="B7724">
        <v>23.91</v>
      </c>
      <c r="C7724">
        <v>26.5</v>
      </c>
      <c r="D7724">
        <v>21.77</v>
      </c>
      <c r="E7724">
        <v>26.41</v>
      </c>
    </row>
    <row r="7725" spans="1:5" x14ac:dyDescent="0.25">
      <c r="A7725" s="7">
        <v>44075</v>
      </c>
      <c r="B7725">
        <v>25.86</v>
      </c>
      <c r="C7725">
        <v>26.59</v>
      </c>
      <c r="D7725">
        <v>25.02</v>
      </c>
      <c r="E7725">
        <v>26.12</v>
      </c>
    </row>
    <row r="7726" spans="1:5" x14ac:dyDescent="0.25">
      <c r="A7726" s="7">
        <v>44076</v>
      </c>
      <c r="B7726">
        <v>26.01</v>
      </c>
      <c r="C7726">
        <v>27.07</v>
      </c>
      <c r="D7726">
        <v>25.53</v>
      </c>
      <c r="E7726">
        <v>26.57</v>
      </c>
    </row>
    <row r="7727" spans="1:5" x14ac:dyDescent="0.25">
      <c r="A7727" s="7">
        <v>44077</v>
      </c>
      <c r="B7727">
        <v>26.28</v>
      </c>
      <c r="C7727">
        <v>35.94</v>
      </c>
      <c r="D7727">
        <v>25.66</v>
      </c>
      <c r="E7727">
        <v>33.6</v>
      </c>
    </row>
    <row r="7728" spans="1:5" x14ac:dyDescent="0.25">
      <c r="A7728" s="7">
        <v>44078</v>
      </c>
      <c r="B7728">
        <v>34.619999999999997</v>
      </c>
      <c r="C7728">
        <v>38.28</v>
      </c>
      <c r="D7728">
        <v>29.5</v>
      </c>
      <c r="E7728">
        <v>30.75</v>
      </c>
    </row>
    <row r="7729" spans="1:5" x14ac:dyDescent="0.25">
      <c r="A7729" s="7">
        <v>44082</v>
      </c>
      <c r="B7729">
        <v>30.61</v>
      </c>
      <c r="C7729">
        <v>35.93</v>
      </c>
      <c r="D7729">
        <v>30.52</v>
      </c>
      <c r="E7729">
        <v>31.46</v>
      </c>
    </row>
    <row r="7730" spans="1:5" x14ac:dyDescent="0.25">
      <c r="A7730" s="7">
        <v>44083</v>
      </c>
      <c r="B7730">
        <v>31.68</v>
      </c>
      <c r="C7730">
        <v>31.78</v>
      </c>
      <c r="D7730">
        <v>28.12</v>
      </c>
      <c r="E7730">
        <v>28.81</v>
      </c>
    </row>
    <row r="7731" spans="1:5" x14ac:dyDescent="0.25">
      <c r="A7731" s="7">
        <v>44084</v>
      </c>
      <c r="B7731">
        <v>28.67</v>
      </c>
      <c r="C7731">
        <v>30.56</v>
      </c>
      <c r="D7731">
        <v>27.59</v>
      </c>
      <c r="E7731">
        <v>29.71</v>
      </c>
    </row>
    <row r="7732" spans="1:5" x14ac:dyDescent="0.25">
      <c r="A7732" s="7">
        <v>44085</v>
      </c>
      <c r="B7732">
        <v>28.63</v>
      </c>
      <c r="C7732">
        <v>29.73</v>
      </c>
      <c r="D7732">
        <v>26.51</v>
      </c>
      <c r="E7732">
        <v>26.87</v>
      </c>
    </row>
    <row r="7733" spans="1:5" x14ac:dyDescent="0.25">
      <c r="A7733" s="7">
        <v>44088</v>
      </c>
      <c r="B7733">
        <v>25.86</v>
      </c>
      <c r="C7733">
        <v>26.79</v>
      </c>
      <c r="D7733">
        <v>25.38</v>
      </c>
      <c r="E7733">
        <v>25.85</v>
      </c>
    </row>
    <row r="7734" spans="1:5" x14ac:dyDescent="0.25">
      <c r="A7734" s="7">
        <v>44089</v>
      </c>
      <c r="B7734">
        <v>25.92</v>
      </c>
      <c r="C7734">
        <v>26</v>
      </c>
      <c r="D7734">
        <v>24.92</v>
      </c>
      <c r="E7734">
        <v>25.59</v>
      </c>
    </row>
    <row r="7735" spans="1:5" x14ac:dyDescent="0.25">
      <c r="A7735" s="7">
        <v>44090</v>
      </c>
      <c r="B7735">
        <v>25.31</v>
      </c>
      <c r="C7735">
        <v>26.59</v>
      </c>
      <c r="D7735">
        <v>24.84</v>
      </c>
      <c r="E7735">
        <v>26.04</v>
      </c>
    </row>
    <row r="7736" spans="1:5" x14ac:dyDescent="0.25">
      <c r="A7736" s="7">
        <v>44091</v>
      </c>
      <c r="B7736">
        <v>28.22</v>
      </c>
      <c r="C7736">
        <v>28.92</v>
      </c>
      <c r="D7736">
        <v>26.26</v>
      </c>
      <c r="E7736">
        <v>26.46</v>
      </c>
    </row>
    <row r="7737" spans="1:5" x14ac:dyDescent="0.25">
      <c r="A7737" s="7">
        <v>44092</v>
      </c>
      <c r="B7737">
        <v>26.65</v>
      </c>
      <c r="C7737">
        <v>28.1</v>
      </c>
      <c r="D7737">
        <v>25.28</v>
      </c>
      <c r="E7737">
        <v>25.83</v>
      </c>
    </row>
    <row r="7738" spans="1:5" x14ac:dyDescent="0.25">
      <c r="A7738" s="7">
        <v>44095</v>
      </c>
      <c r="B7738">
        <v>28.04</v>
      </c>
      <c r="C7738">
        <v>31.18</v>
      </c>
      <c r="D7738">
        <v>27.39</v>
      </c>
      <c r="E7738">
        <v>27.78</v>
      </c>
    </row>
    <row r="7739" spans="1:5" x14ac:dyDescent="0.25">
      <c r="A7739" s="7">
        <v>44096</v>
      </c>
      <c r="B7739">
        <v>28.61</v>
      </c>
      <c r="C7739">
        <v>28.78</v>
      </c>
      <c r="D7739">
        <v>26.48</v>
      </c>
      <c r="E7739">
        <v>26.86</v>
      </c>
    </row>
    <row r="7740" spans="1:5" x14ac:dyDescent="0.25">
      <c r="A7740" s="7">
        <v>44097</v>
      </c>
      <c r="B7740">
        <v>27.02</v>
      </c>
      <c r="C7740">
        <v>29.73</v>
      </c>
      <c r="D7740">
        <v>25.19</v>
      </c>
      <c r="E7740">
        <v>28.58</v>
      </c>
    </row>
    <row r="7741" spans="1:5" x14ac:dyDescent="0.25">
      <c r="A7741" s="7">
        <v>44098</v>
      </c>
      <c r="B7741">
        <v>29.54</v>
      </c>
      <c r="C7741">
        <v>30.49</v>
      </c>
      <c r="D7741">
        <v>27.94</v>
      </c>
      <c r="E7741">
        <v>28.51</v>
      </c>
    </row>
    <row r="7742" spans="1:5" x14ac:dyDescent="0.25">
      <c r="A7742" s="7">
        <v>44099</v>
      </c>
      <c r="B7742">
        <v>28.17</v>
      </c>
      <c r="C7742">
        <v>30.43</v>
      </c>
      <c r="D7742">
        <v>26.02</v>
      </c>
      <c r="E7742">
        <v>26.38</v>
      </c>
    </row>
    <row r="7743" spans="1:5" x14ac:dyDescent="0.25">
      <c r="A7743" s="7">
        <v>44102</v>
      </c>
      <c r="B7743">
        <v>27.15</v>
      </c>
      <c r="C7743">
        <v>27.19</v>
      </c>
      <c r="D7743">
        <v>24.9</v>
      </c>
      <c r="E7743">
        <v>26.19</v>
      </c>
    </row>
    <row r="7744" spans="1:5" x14ac:dyDescent="0.25">
      <c r="A7744" s="7">
        <v>44103</v>
      </c>
      <c r="B7744">
        <v>26.81</v>
      </c>
      <c r="C7744">
        <v>27.43</v>
      </c>
      <c r="D7744">
        <v>25.98</v>
      </c>
      <c r="E7744">
        <v>26.27</v>
      </c>
    </row>
    <row r="7745" spans="1:5" x14ac:dyDescent="0.25">
      <c r="A7745" s="7">
        <v>44104</v>
      </c>
      <c r="B7745">
        <v>26.69</v>
      </c>
      <c r="C7745">
        <v>27.12</v>
      </c>
      <c r="D7745">
        <v>25.06</v>
      </c>
      <c r="E7745">
        <v>26.37</v>
      </c>
    </row>
    <row r="7746" spans="1:5" x14ac:dyDescent="0.25">
      <c r="A7746" s="7">
        <v>44105</v>
      </c>
      <c r="B7746">
        <v>25.78</v>
      </c>
      <c r="C7746">
        <v>27.11</v>
      </c>
      <c r="D7746">
        <v>25.33</v>
      </c>
      <c r="E7746">
        <v>26.7</v>
      </c>
    </row>
    <row r="7747" spans="1:5" x14ac:dyDescent="0.25">
      <c r="A7747" s="7">
        <v>44106</v>
      </c>
      <c r="B7747">
        <v>28.87</v>
      </c>
      <c r="C7747">
        <v>29.9</v>
      </c>
      <c r="D7747">
        <v>26.93</v>
      </c>
      <c r="E7747">
        <v>27.63</v>
      </c>
    </row>
    <row r="7748" spans="1:5" x14ac:dyDescent="0.25">
      <c r="A7748" s="7">
        <v>44109</v>
      </c>
      <c r="B7748">
        <v>29.52</v>
      </c>
      <c r="C7748">
        <v>29.69</v>
      </c>
      <c r="D7748">
        <v>27.27</v>
      </c>
      <c r="E7748">
        <v>27.96</v>
      </c>
    </row>
    <row r="7749" spans="1:5" x14ac:dyDescent="0.25">
      <c r="A7749" s="7">
        <v>44110</v>
      </c>
      <c r="B7749">
        <v>28.05</v>
      </c>
      <c r="C7749">
        <v>30</v>
      </c>
      <c r="D7749">
        <v>26.01</v>
      </c>
      <c r="E7749">
        <v>29.48</v>
      </c>
    </row>
    <row r="7750" spans="1:5" x14ac:dyDescent="0.25">
      <c r="A7750" s="7">
        <v>44111</v>
      </c>
      <c r="B7750">
        <v>29.26</v>
      </c>
      <c r="C7750">
        <v>29.76</v>
      </c>
      <c r="D7750">
        <v>27.94</v>
      </c>
      <c r="E7750">
        <v>28.06</v>
      </c>
    </row>
    <row r="7751" spans="1:5" x14ac:dyDescent="0.25">
      <c r="A7751" s="7">
        <v>44112</v>
      </c>
      <c r="B7751">
        <v>27.65</v>
      </c>
      <c r="C7751">
        <v>27.99</v>
      </c>
      <c r="D7751">
        <v>24.88</v>
      </c>
      <c r="E7751">
        <v>26.36</v>
      </c>
    </row>
    <row r="7752" spans="1:5" x14ac:dyDescent="0.25">
      <c r="A7752" s="7">
        <v>44113</v>
      </c>
      <c r="B7752">
        <v>26.2</v>
      </c>
      <c r="C7752">
        <v>26.22</v>
      </c>
      <c r="D7752">
        <v>24.03</v>
      </c>
      <c r="E7752">
        <v>25</v>
      </c>
    </row>
    <row r="7753" spans="1:5" x14ac:dyDescent="0.25">
      <c r="A7753" s="7">
        <v>44116</v>
      </c>
      <c r="B7753">
        <v>25.65</v>
      </c>
      <c r="C7753">
        <v>25.65</v>
      </c>
      <c r="D7753">
        <v>24.14</v>
      </c>
      <c r="E7753">
        <v>25.07</v>
      </c>
    </row>
    <row r="7754" spans="1:5" x14ac:dyDescent="0.25">
      <c r="A7754" s="7">
        <v>44117</v>
      </c>
      <c r="B7754">
        <v>25.67</v>
      </c>
      <c r="C7754">
        <v>26.93</v>
      </c>
      <c r="D7754">
        <v>25.16</v>
      </c>
      <c r="E7754">
        <v>26.07</v>
      </c>
    </row>
    <row r="7755" spans="1:5" x14ac:dyDescent="0.25">
      <c r="A7755" s="7">
        <v>44118</v>
      </c>
      <c r="B7755">
        <v>25.72</v>
      </c>
      <c r="C7755">
        <v>27.23</v>
      </c>
      <c r="D7755">
        <v>25.53</v>
      </c>
      <c r="E7755">
        <v>26.4</v>
      </c>
    </row>
    <row r="7756" spans="1:5" x14ac:dyDescent="0.25">
      <c r="A7756" s="7">
        <v>44119</v>
      </c>
      <c r="B7756">
        <v>27.1</v>
      </c>
      <c r="C7756">
        <v>29.06</v>
      </c>
      <c r="D7756">
        <v>26.82</v>
      </c>
      <c r="E7756">
        <v>26.97</v>
      </c>
    </row>
    <row r="7757" spans="1:5" x14ac:dyDescent="0.25">
      <c r="A7757" s="7">
        <v>44120</v>
      </c>
      <c r="B7757">
        <v>27.16</v>
      </c>
      <c r="C7757">
        <v>27.46</v>
      </c>
      <c r="D7757">
        <v>26.19</v>
      </c>
      <c r="E7757">
        <v>27.41</v>
      </c>
    </row>
    <row r="7758" spans="1:5" x14ac:dyDescent="0.25">
      <c r="A7758" s="7">
        <v>44123</v>
      </c>
      <c r="B7758">
        <v>27.36</v>
      </c>
      <c r="C7758">
        <v>29.69</v>
      </c>
      <c r="D7758">
        <v>27.04</v>
      </c>
      <c r="E7758">
        <v>29.18</v>
      </c>
    </row>
    <row r="7759" spans="1:5" x14ac:dyDescent="0.25">
      <c r="A7759" s="7">
        <v>44124</v>
      </c>
      <c r="B7759">
        <v>28.81</v>
      </c>
      <c r="C7759">
        <v>29.6</v>
      </c>
      <c r="D7759">
        <v>28.29</v>
      </c>
      <c r="E7759">
        <v>29.35</v>
      </c>
    </row>
    <row r="7760" spans="1:5" x14ac:dyDescent="0.25">
      <c r="A7760" s="7">
        <v>44125</v>
      </c>
      <c r="B7760">
        <v>29.12</v>
      </c>
      <c r="C7760">
        <v>30.55</v>
      </c>
      <c r="D7760">
        <v>28.37</v>
      </c>
      <c r="E7760">
        <v>28.65</v>
      </c>
    </row>
    <row r="7761" spans="1:5" x14ac:dyDescent="0.25">
      <c r="A7761" s="7">
        <v>44126</v>
      </c>
      <c r="B7761">
        <v>30.1</v>
      </c>
      <c r="C7761">
        <v>30.12</v>
      </c>
      <c r="D7761">
        <v>27.68</v>
      </c>
      <c r="E7761">
        <v>28.11</v>
      </c>
    </row>
    <row r="7762" spans="1:5" x14ac:dyDescent="0.25">
      <c r="A7762" s="7">
        <v>44127</v>
      </c>
      <c r="B7762">
        <v>28.47</v>
      </c>
      <c r="C7762">
        <v>28.67</v>
      </c>
      <c r="D7762">
        <v>27.26</v>
      </c>
      <c r="E7762">
        <v>27.55</v>
      </c>
    </row>
    <row r="7763" spans="1:5" x14ac:dyDescent="0.25">
      <c r="A7763" s="7">
        <v>44130</v>
      </c>
      <c r="B7763">
        <v>29.38</v>
      </c>
      <c r="C7763">
        <v>33.68</v>
      </c>
      <c r="D7763">
        <v>29.22</v>
      </c>
      <c r="E7763">
        <v>32.46</v>
      </c>
    </row>
    <row r="7764" spans="1:5" x14ac:dyDescent="0.25">
      <c r="A7764" s="7">
        <v>44131</v>
      </c>
      <c r="B7764">
        <v>32.04</v>
      </c>
      <c r="C7764">
        <v>33.770000000000003</v>
      </c>
      <c r="D7764">
        <v>31.85</v>
      </c>
      <c r="E7764">
        <v>33.35</v>
      </c>
    </row>
    <row r="7765" spans="1:5" x14ac:dyDescent="0.25">
      <c r="A7765" s="7">
        <v>44132</v>
      </c>
      <c r="B7765">
        <v>34.69</v>
      </c>
      <c r="C7765">
        <v>40.770000000000003</v>
      </c>
      <c r="D7765">
        <v>34.68</v>
      </c>
      <c r="E7765">
        <v>40.28</v>
      </c>
    </row>
    <row r="7766" spans="1:5" x14ac:dyDescent="0.25">
      <c r="A7766" s="7">
        <v>44133</v>
      </c>
      <c r="B7766">
        <v>38.799999999999997</v>
      </c>
      <c r="C7766">
        <v>41.16</v>
      </c>
      <c r="D7766">
        <v>35.630000000000003</v>
      </c>
      <c r="E7766">
        <v>37.590000000000003</v>
      </c>
    </row>
    <row r="7767" spans="1:5" x14ac:dyDescent="0.25">
      <c r="A7767" s="7">
        <v>44134</v>
      </c>
      <c r="B7767">
        <v>40.81</v>
      </c>
      <c r="C7767">
        <v>41.09</v>
      </c>
      <c r="D7767">
        <v>36.5</v>
      </c>
      <c r="E7767">
        <v>38.020000000000003</v>
      </c>
    </row>
    <row r="7768" spans="1:5" x14ac:dyDescent="0.25">
      <c r="A7768" s="7">
        <v>44137</v>
      </c>
      <c r="B7768">
        <v>38.57</v>
      </c>
      <c r="C7768">
        <v>38.78</v>
      </c>
      <c r="D7768">
        <v>36.130000000000003</v>
      </c>
      <c r="E7768">
        <v>37.130000000000003</v>
      </c>
    </row>
    <row r="7769" spans="1:5" x14ac:dyDescent="0.25">
      <c r="A7769" s="7">
        <v>44138</v>
      </c>
      <c r="B7769">
        <v>36.44</v>
      </c>
      <c r="C7769">
        <v>36.44</v>
      </c>
      <c r="D7769">
        <v>34.19</v>
      </c>
      <c r="E7769">
        <v>35.549999999999997</v>
      </c>
    </row>
    <row r="7770" spans="1:5" x14ac:dyDescent="0.25">
      <c r="A7770" s="7">
        <v>44139</v>
      </c>
      <c r="B7770">
        <v>36.79</v>
      </c>
      <c r="C7770">
        <v>36.85</v>
      </c>
      <c r="D7770">
        <v>28.03</v>
      </c>
      <c r="E7770">
        <v>29.57</v>
      </c>
    </row>
    <row r="7771" spans="1:5" x14ac:dyDescent="0.25">
      <c r="A7771" s="7">
        <v>44140</v>
      </c>
      <c r="B7771">
        <v>27.56</v>
      </c>
      <c r="C7771">
        <v>28.14</v>
      </c>
      <c r="D7771">
        <v>26.04</v>
      </c>
      <c r="E7771">
        <v>27.58</v>
      </c>
    </row>
    <row r="7772" spans="1:5" x14ac:dyDescent="0.25">
      <c r="A7772" s="7">
        <v>44141</v>
      </c>
      <c r="B7772">
        <v>27.87</v>
      </c>
      <c r="C7772">
        <v>29.44</v>
      </c>
      <c r="D7772">
        <v>24.56</v>
      </c>
      <c r="E7772">
        <v>24.86</v>
      </c>
    </row>
    <row r="7773" spans="1:5" x14ac:dyDescent="0.25">
      <c r="A7773" s="7">
        <v>44144</v>
      </c>
      <c r="B7773">
        <v>24.8</v>
      </c>
      <c r="C7773">
        <v>25.82</v>
      </c>
      <c r="D7773">
        <v>22.41</v>
      </c>
      <c r="E7773">
        <v>25.75</v>
      </c>
    </row>
    <row r="7774" spans="1:5" x14ac:dyDescent="0.25">
      <c r="A7774" s="7">
        <v>44145</v>
      </c>
      <c r="B7774">
        <v>25.36</v>
      </c>
      <c r="C7774">
        <v>26.77</v>
      </c>
      <c r="D7774">
        <v>24.35</v>
      </c>
      <c r="E7774">
        <v>24.8</v>
      </c>
    </row>
    <row r="7775" spans="1:5" x14ac:dyDescent="0.25">
      <c r="A7775" s="7">
        <v>44146</v>
      </c>
      <c r="B7775">
        <v>25.01</v>
      </c>
      <c r="C7775">
        <v>25.12</v>
      </c>
      <c r="D7775">
        <v>22.57</v>
      </c>
      <c r="E7775">
        <v>23.45</v>
      </c>
    </row>
    <row r="7776" spans="1:5" x14ac:dyDescent="0.25">
      <c r="A7776" s="7">
        <v>44147</v>
      </c>
      <c r="B7776">
        <v>24.39</v>
      </c>
      <c r="C7776">
        <v>27.27</v>
      </c>
      <c r="D7776">
        <v>23.53</v>
      </c>
      <c r="E7776">
        <v>25.35</v>
      </c>
    </row>
    <row r="7777" spans="1:5" x14ac:dyDescent="0.25">
      <c r="A7777" s="7">
        <v>44148</v>
      </c>
      <c r="B7777">
        <v>24.94</v>
      </c>
      <c r="C7777">
        <v>25.03</v>
      </c>
      <c r="D7777">
        <v>22.74</v>
      </c>
      <c r="E7777">
        <v>23.1</v>
      </c>
    </row>
    <row r="7778" spans="1:5" x14ac:dyDescent="0.25">
      <c r="A7778" s="7">
        <v>44151</v>
      </c>
      <c r="B7778">
        <v>23.66</v>
      </c>
      <c r="C7778">
        <v>24.08</v>
      </c>
      <c r="D7778">
        <v>22.43</v>
      </c>
      <c r="E7778">
        <v>22.45</v>
      </c>
    </row>
    <row r="7779" spans="1:5" x14ac:dyDescent="0.25">
      <c r="A7779" s="7">
        <v>44152</v>
      </c>
      <c r="B7779">
        <v>22.84</v>
      </c>
      <c r="C7779">
        <v>24.09</v>
      </c>
      <c r="D7779">
        <v>22.34</v>
      </c>
      <c r="E7779">
        <v>22.71</v>
      </c>
    </row>
    <row r="7780" spans="1:5" x14ac:dyDescent="0.25">
      <c r="A7780" s="7">
        <v>44153</v>
      </c>
      <c r="B7780">
        <v>22.86</v>
      </c>
      <c r="C7780">
        <v>23.92</v>
      </c>
      <c r="D7780">
        <v>21.66</v>
      </c>
      <c r="E7780">
        <v>23.84</v>
      </c>
    </row>
    <row r="7781" spans="1:5" x14ac:dyDescent="0.25">
      <c r="A7781" s="7">
        <v>44154</v>
      </c>
      <c r="B7781">
        <v>23.62</v>
      </c>
      <c r="C7781">
        <v>24.52</v>
      </c>
      <c r="D7781">
        <v>22.56</v>
      </c>
      <c r="E7781">
        <v>23.11</v>
      </c>
    </row>
    <row r="7782" spans="1:5" x14ac:dyDescent="0.25">
      <c r="A7782" s="7">
        <v>44155</v>
      </c>
      <c r="B7782">
        <v>23.43</v>
      </c>
      <c r="C7782">
        <v>23.73</v>
      </c>
      <c r="D7782">
        <v>22.13</v>
      </c>
      <c r="E7782">
        <v>23.7</v>
      </c>
    </row>
    <row r="7783" spans="1:5" x14ac:dyDescent="0.25">
      <c r="A7783" s="7">
        <v>44158</v>
      </c>
      <c r="B7783">
        <v>23.66</v>
      </c>
      <c r="C7783">
        <v>23.96</v>
      </c>
      <c r="D7783">
        <v>22.45</v>
      </c>
      <c r="E7783">
        <v>22.66</v>
      </c>
    </row>
    <row r="7784" spans="1:5" x14ac:dyDescent="0.25">
      <c r="A7784" s="7">
        <v>44159</v>
      </c>
      <c r="B7784">
        <v>22.04</v>
      </c>
      <c r="C7784">
        <v>22.48</v>
      </c>
      <c r="D7784">
        <v>20.8</v>
      </c>
      <c r="E7784">
        <v>21.64</v>
      </c>
    </row>
    <row r="7785" spans="1:5" x14ac:dyDescent="0.25">
      <c r="A7785" s="7">
        <v>44160</v>
      </c>
      <c r="B7785">
        <v>21.65</v>
      </c>
      <c r="C7785">
        <v>22.5</v>
      </c>
      <c r="D7785">
        <v>21.13</v>
      </c>
      <c r="E7785">
        <v>21.25</v>
      </c>
    </row>
    <row r="7786" spans="1:5" x14ac:dyDescent="0.25">
      <c r="A7786" s="7">
        <v>44162</v>
      </c>
      <c r="B7786">
        <v>21.52</v>
      </c>
      <c r="C7786">
        <v>21.6</v>
      </c>
      <c r="D7786">
        <v>19.510000000000002</v>
      </c>
      <c r="E7786">
        <v>20.84</v>
      </c>
    </row>
    <row r="7787" spans="1:5" x14ac:dyDescent="0.25">
      <c r="A7787" s="7">
        <v>44165</v>
      </c>
      <c r="B7787">
        <v>22.64</v>
      </c>
      <c r="C7787">
        <v>22.89</v>
      </c>
      <c r="D7787">
        <v>20.48</v>
      </c>
      <c r="E7787">
        <v>20.57</v>
      </c>
    </row>
    <row r="7788" spans="1:5" x14ac:dyDescent="0.25">
      <c r="A7788" s="7">
        <v>44166</v>
      </c>
      <c r="B7788">
        <v>20.21</v>
      </c>
      <c r="C7788">
        <v>20.92</v>
      </c>
      <c r="D7788">
        <v>20</v>
      </c>
      <c r="E7788">
        <v>20.77</v>
      </c>
    </row>
    <row r="7789" spans="1:5" x14ac:dyDescent="0.25">
      <c r="A7789" s="7">
        <v>44167</v>
      </c>
      <c r="B7789">
        <v>21</v>
      </c>
      <c r="C7789">
        <v>21.25</v>
      </c>
      <c r="D7789">
        <v>20.04</v>
      </c>
      <c r="E7789">
        <v>21.17</v>
      </c>
    </row>
    <row r="7790" spans="1:5" x14ac:dyDescent="0.25">
      <c r="A7790" s="7">
        <v>44168</v>
      </c>
      <c r="B7790">
        <v>21.24</v>
      </c>
      <c r="C7790">
        <v>21.88</v>
      </c>
      <c r="D7790">
        <v>20.72</v>
      </c>
      <c r="E7790">
        <v>21.28</v>
      </c>
    </row>
    <row r="7791" spans="1:5" x14ac:dyDescent="0.25">
      <c r="A7791" s="7">
        <v>44169</v>
      </c>
      <c r="B7791">
        <v>21.05</v>
      </c>
      <c r="C7791">
        <v>21.15</v>
      </c>
      <c r="D7791">
        <v>19.97</v>
      </c>
      <c r="E7791">
        <v>20.79</v>
      </c>
    </row>
    <row r="7792" spans="1:5" x14ac:dyDescent="0.25">
      <c r="A7792" s="7">
        <v>44172</v>
      </c>
      <c r="B7792">
        <v>22.04</v>
      </c>
      <c r="C7792">
        <v>22.62</v>
      </c>
      <c r="D7792">
        <v>21.17</v>
      </c>
      <c r="E7792">
        <v>21.3</v>
      </c>
    </row>
    <row r="7793" spans="1:5" x14ac:dyDescent="0.25">
      <c r="A7793" s="7">
        <v>44173</v>
      </c>
      <c r="B7793">
        <v>21.65</v>
      </c>
      <c r="C7793">
        <v>22.25</v>
      </c>
      <c r="D7793">
        <v>20.52</v>
      </c>
      <c r="E7793">
        <v>20.68</v>
      </c>
    </row>
    <row r="7794" spans="1:5" x14ac:dyDescent="0.25">
      <c r="A7794" s="7">
        <v>44174</v>
      </c>
      <c r="B7794">
        <v>20.66</v>
      </c>
      <c r="C7794">
        <v>22.93</v>
      </c>
      <c r="D7794">
        <v>20.100000000000001</v>
      </c>
      <c r="E7794">
        <v>22.27</v>
      </c>
    </row>
    <row r="7795" spans="1:5" x14ac:dyDescent="0.25">
      <c r="A7795" s="7">
        <v>44175</v>
      </c>
      <c r="B7795">
        <v>22.12</v>
      </c>
      <c r="C7795">
        <v>23.46</v>
      </c>
      <c r="D7795">
        <v>21.53</v>
      </c>
      <c r="E7795">
        <v>22.52</v>
      </c>
    </row>
    <row r="7796" spans="1:5" x14ac:dyDescent="0.25">
      <c r="A7796" s="7">
        <v>44176</v>
      </c>
      <c r="B7796">
        <v>22.49</v>
      </c>
      <c r="C7796">
        <v>25.14</v>
      </c>
      <c r="D7796">
        <v>22.48</v>
      </c>
      <c r="E7796">
        <v>23.31</v>
      </c>
    </row>
    <row r="7797" spans="1:5" x14ac:dyDescent="0.25">
      <c r="A7797" s="7">
        <v>44179</v>
      </c>
      <c r="B7797">
        <v>22.67</v>
      </c>
      <c r="C7797">
        <v>24.82</v>
      </c>
      <c r="D7797">
        <v>21.95</v>
      </c>
      <c r="E7797">
        <v>24.72</v>
      </c>
    </row>
    <row r="7798" spans="1:5" x14ac:dyDescent="0.25">
      <c r="A7798" s="7">
        <v>44180</v>
      </c>
      <c r="B7798">
        <v>24</v>
      </c>
      <c r="C7798">
        <v>24.07</v>
      </c>
      <c r="D7798">
        <v>22.73</v>
      </c>
      <c r="E7798">
        <v>22.89</v>
      </c>
    </row>
    <row r="7799" spans="1:5" x14ac:dyDescent="0.25">
      <c r="A7799" s="7">
        <v>44181</v>
      </c>
      <c r="B7799">
        <v>22.51</v>
      </c>
      <c r="C7799">
        <v>23.67</v>
      </c>
      <c r="D7799">
        <v>22.29</v>
      </c>
      <c r="E7799">
        <v>22.5</v>
      </c>
    </row>
    <row r="7800" spans="1:5" x14ac:dyDescent="0.25">
      <c r="A7800" s="7">
        <v>44182</v>
      </c>
      <c r="B7800">
        <v>21.98</v>
      </c>
      <c r="C7800">
        <v>22.27</v>
      </c>
      <c r="D7800">
        <v>21.52</v>
      </c>
      <c r="E7800">
        <v>21.93</v>
      </c>
    </row>
    <row r="7801" spans="1:5" x14ac:dyDescent="0.25">
      <c r="A7801" s="7">
        <v>44183</v>
      </c>
      <c r="B7801">
        <v>22.15</v>
      </c>
      <c r="C7801">
        <v>23.77</v>
      </c>
      <c r="D7801">
        <v>21.57</v>
      </c>
      <c r="E7801">
        <v>21.57</v>
      </c>
    </row>
    <row r="7802" spans="1:5" x14ac:dyDescent="0.25">
      <c r="A7802" s="7">
        <v>44186</v>
      </c>
      <c r="B7802">
        <v>24.25</v>
      </c>
      <c r="C7802">
        <v>31.46</v>
      </c>
      <c r="D7802">
        <v>24.23</v>
      </c>
      <c r="E7802">
        <v>25.16</v>
      </c>
    </row>
    <row r="7803" spans="1:5" x14ac:dyDescent="0.25">
      <c r="A7803" s="7">
        <v>44187</v>
      </c>
      <c r="B7803">
        <v>25.24</v>
      </c>
      <c r="C7803">
        <v>25.56</v>
      </c>
      <c r="D7803">
        <v>23.53</v>
      </c>
      <c r="E7803">
        <v>24.23</v>
      </c>
    </row>
    <row r="7804" spans="1:5" x14ac:dyDescent="0.25">
      <c r="A7804" s="7">
        <v>44188</v>
      </c>
      <c r="B7804">
        <v>23.49</v>
      </c>
      <c r="C7804">
        <v>23.68</v>
      </c>
      <c r="D7804">
        <v>22.13</v>
      </c>
      <c r="E7804">
        <v>23.31</v>
      </c>
    </row>
    <row r="7805" spans="1:5" x14ac:dyDescent="0.25">
      <c r="A7805" s="7">
        <v>44189</v>
      </c>
      <c r="B7805">
        <v>22.47</v>
      </c>
      <c r="C7805">
        <v>22.83</v>
      </c>
      <c r="D7805">
        <v>21.39</v>
      </c>
      <c r="E7805">
        <v>21.53</v>
      </c>
    </row>
    <row r="7806" spans="1:5" x14ac:dyDescent="0.25">
      <c r="A7806" s="7">
        <v>44193</v>
      </c>
      <c r="B7806">
        <v>22.11</v>
      </c>
      <c r="C7806">
        <v>22.12</v>
      </c>
      <c r="D7806">
        <v>21.15</v>
      </c>
      <c r="E7806">
        <v>21.7</v>
      </c>
    </row>
    <row r="7807" spans="1:5" x14ac:dyDescent="0.25">
      <c r="A7807" s="7">
        <v>44194</v>
      </c>
      <c r="B7807">
        <v>21.61</v>
      </c>
      <c r="C7807">
        <v>23.72</v>
      </c>
      <c r="D7807">
        <v>20.99</v>
      </c>
      <c r="E7807">
        <v>23.08</v>
      </c>
    </row>
    <row r="7808" spans="1:5" x14ac:dyDescent="0.25">
      <c r="A7808" s="7">
        <v>44195</v>
      </c>
      <c r="B7808">
        <v>22.58</v>
      </c>
      <c r="C7808">
        <v>23.15</v>
      </c>
      <c r="D7808">
        <v>22.41</v>
      </c>
      <c r="E7808">
        <v>22.77</v>
      </c>
    </row>
    <row r="7809" spans="1:5" x14ac:dyDescent="0.25">
      <c r="A7809" s="7">
        <v>44196</v>
      </c>
      <c r="B7809">
        <v>22.99</v>
      </c>
      <c r="C7809">
        <v>23.25</v>
      </c>
      <c r="D7809">
        <v>21.24</v>
      </c>
      <c r="E7809">
        <v>22.75</v>
      </c>
    </row>
    <row r="7810" spans="1:5" x14ac:dyDescent="0.25">
      <c r="A7810" s="7">
        <v>44200</v>
      </c>
      <c r="B7810">
        <v>23.04</v>
      </c>
      <c r="C7810">
        <v>29.19</v>
      </c>
      <c r="D7810">
        <v>22.56</v>
      </c>
      <c r="E7810">
        <v>26.97</v>
      </c>
    </row>
    <row r="7811" spans="1:5" x14ac:dyDescent="0.25">
      <c r="A7811" s="7">
        <v>44201</v>
      </c>
      <c r="B7811">
        <v>26.94</v>
      </c>
      <c r="C7811">
        <v>28.6</v>
      </c>
      <c r="D7811">
        <v>24.8</v>
      </c>
      <c r="E7811">
        <v>25.34</v>
      </c>
    </row>
    <row r="7812" spans="1:5" x14ac:dyDescent="0.25">
      <c r="A7812" s="7">
        <v>44202</v>
      </c>
      <c r="B7812">
        <v>25.48</v>
      </c>
      <c r="C7812">
        <v>26.77</v>
      </c>
      <c r="D7812">
        <v>22.14</v>
      </c>
      <c r="E7812">
        <v>25.07</v>
      </c>
    </row>
    <row r="7813" spans="1:5" x14ac:dyDescent="0.25">
      <c r="A7813" s="7">
        <v>44203</v>
      </c>
      <c r="B7813">
        <v>23.67</v>
      </c>
      <c r="C7813">
        <v>23.91</v>
      </c>
      <c r="D7813">
        <v>22.25</v>
      </c>
      <c r="E7813">
        <v>22.37</v>
      </c>
    </row>
    <row r="7814" spans="1:5" x14ac:dyDescent="0.25">
      <c r="A7814" s="7">
        <v>44204</v>
      </c>
      <c r="B7814">
        <v>22.43</v>
      </c>
      <c r="C7814">
        <v>23.34</v>
      </c>
      <c r="D7814">
        <v>21.42</v>
      </c>
      <c r="E7814">
        <v>21.56</v>
      </c>
    </row>
    <row r="7815" spans="1:5" x14ac:dyDescent="0.25">
      <c r="A7815" s="7">
        <v>44207</v>
      </c>
      <c r="B7815">
        <v>23.31</v>
      </c>
      <c r="C7815">
        <v>24.81</v>
      </c>
      <c r="D7815">
        <v>23.23</v>
      </c>
      <c r="E7815">
        <v>24.08</v>
      </c>
    </row>
    <row r="7816" spans="1:5" x14ac:dyDescent="0.25">
      <c r="A7816" s="7">
        <v>44208</v>
      </c>
      <c r="B7816">
        <v>23.49</v>
      </c>
      <c r="C7816">
        <v>25.15</v>
      </c>
      <c r="D7816">
        <v>22.83</v>
      </c>
      <c r="E7816">
        <v>23.33</v>
      </c>
    </row>
    <row r="7817" spans="1:5" x14ac:dyDescent="0.25">
      <c r="A7817" s="7">
        <v>44209</v>
      </c>
      <c r="B7817">
        <v>23.07</v>
      </c>
      <c r="C7817">
        <v>24.18</v>
      </c>
      <c r="D7817">
        <v>21.92</v>
      </c>
      <c r="E7817">
        <v>22.21</v>
      </c>
    </row>
    <row r="7818" spans="1:5" x14ac:dyDescent="0.25">
      <c r="A7818" s="7">
        <v>44210</v>
      </c>
      <c r="B7818">
        <v>22.22</v>
      </c>
      <c r="C7818">
        <v>23.47</v>
      </c>
      <c r="D7818">
        <v>21.66</v>
      </c>
      <c r="E7818">
        <v>23.25</v>
      </c>
    </row>
    <row r="7819" spans="1:5" x14ac:dyDescent="0.25">
      <c r="A7819" s="7">
        <v>44211</v>
      </c>
      <c r="B7819">
        <v>23.52</v>
      </c>
      <c r="C7819">
        <v>25.8</v>
      </c>
      <c r="D7819">
        <v>23.08</v>
      </c>
      <c r="E7819">
        <v>24.34</v>
      </c>
    </row>
    <row r="7820" spans="1:5" x14ac:dyDescent="0.25">
      <c r="A7820" s="7">
        <v>44215</v>
      </c>
      <c r="B7820">
        <v>23.03</v>
      </c>
      <c r="C7820">
        <v>23.56</v>
      </c>
      <c r="D7820">
        <v>22.53</v>
      </c>
      <c r="E7820">
        <v>23.24</v>
      </c>
    </row>
    <row r="7821" spans="1:5" x14ac:dyDescent="0.25">
      <c r="A7821" s="7">
        <v>44216</v>
      </c>
      <c r="B7821">
        <v>22.82</v>
      </c>
      <c r="C7821">
        <v>22.86</v>
      </c>
      <c r="D7821">
        <v>21.37</v>
      </c>
      <c r="E7821">
        <v>21.58</v>
      </c>
    </row>
    <row r="7822" spans="1:5" x14ac:dyDescent="0.25">
      <c r="A7822" s="7">
        <v>44217</v>
      </c>
      <c r="B7822">
        <v>21.34</v>
      </c>
      <c r="C7822">
        <v>22.22</v>
      </c>
      <c r="D7822">
        <v>21.09</v>
      </c>
      <c r="E7822">
        <v>21.32</v>
      </c>
    </row>
    <row r="7823" spans="1:5" x14ac:dyDescent="0.25">
      <c r="A7823" s="7">
        <v>44218</v>
      </c>
      <c r="B7823">
        <v>22.24</v>
      </c>
      <c r="C7823">
        <v>23.73</v>
      </c>
      <c r="D7823">
        <v>21.27</v>
      </c>
      <c r="E7823">
        <v>21.91</v>
      </c>
    </row>
    <row r="7824" spans="1:5" x14ac:dyDescent="0.25">
      <c r="A7824" s="7">
        <v>44221</v>
      </c>
      <c r="B7824">
        <v>22.31</v>
      </c>
      <c r="C7824">
        <v>26.63</v>
      </c>
      <c r="D7824">
        <v>22.2</v>
      </c>
      <c r="E7824">
        <v>23.19</v>
      </c>
    </row>
    <row r="7825" spans="1:5" x14ac:dyDescent="0.25">
      <c r="A7825" s="7">
        <v>44222</v>
      </c>
      <c r="B7825">
        <v>23.91</v>
      </c>
      <c r="C7825">
        <v>23.94</v>
      </c>
      <c r="D7825">
        <v>22.55</v>
      </c>
      <c r="E7825">
        <v>23.02</v>
      </c>
    </row>
    <row r="7826" spans="1:5" x14ac:dyDescent="0.25">
      <c r="A7826" s="7">
        <v>44223</v>
      </c>
      <c r="B7826">
        <v>23.82</v>
      </c>
      <c r="C7826">
        <v>37.21</v>
      </c>
      <c r="D7826">
        <v>23.71</v>
      </c>
      <c r="E7826">
        <v>37.21</v>
      </c>
    </row>
    <row r="7827" spans="1:5" x14ac:dyDescent="0.25">
      <c r="A7827" s="7">
        <v>44224</v>
      </c>
      <c r="B7827">
        <v>33.25</v>
      </c>
      <c r="C7827">
        <v>36.29</v>
      </c>
      <c r="D7827">
        <v>27.39</v>
      </c>
      <c r="E7827">
        <v>30.21</v>
      </c>
    </row>
    <row r="7828" spans="1:5" x14ac:dyDescent="0.25">
      <c r="A7828" s="7">
        <v>44225</v>
      </c>
      <c r="B7828">
        <v>35.159999999999997</v>
      </c>
      <c r="C7828">
        <v>37.51</v>
      </c>
      <c r="D7828">
        <v>29.24</v>
      </c>
      <c r="E7828">
        <v>33.090000000000003</v>
      </c>
    </row>
    <row r="7829" spans="1:5" x14ac:dyDescent="0.25">
      <c r="A7829" s="7">
        <v>44228</v>
      </c>
      <c r="B7829">
        <v>31.45</v>
      </c>
      <c r="C7829">
        <v>33.96</v>
      </c>
      <c r="D7829">
        <v>29.03</v>
      </c>
      <c r="E7829">
        <v>30.24</v>
      </c>
    </row>
    <row r="7830" spans="1:5" x14ac:dyDescent="0.25">
      <c r="A7830" s="7">
        <v>44229</v>
      </c>
      <c r="B7830">
        <v>28.01</v>
      </c>
      <c r="C7830">
        <v>28.08</v>
      </c>
      <c r="D7830">
        <v>25.31</v>
      </c>
      <c r="E7830">
        <v>25.56</v>
      </c>
    </row>
    <row r="7831" spans="1:5" x14ac:dyDescent="0.25">
      <c r="A7831" s="7">
        <v>44230</v>
      </c>
      <c r="B7831">
        <v>24.59</v>
      </c>
      <c r="C7831">
        <v>25.43</v>
      </c>
      <c r="D7831">
        <v>22.91</v>
      </c>
      <c r="E7831">
        <v>22.91</v>
      </c>
    </row>
    <row r="7832" spans="1:5" x14ac:dyDescent="0.25">
      <c r="A7832" s="7">
        <v>44231</v>
      </c>
      <c r="B7832">
        <v>23.44</v>
      </c>
      <c r="C7832">
        <v>23.44</v>
      </c>
      <c r="D7832">
        <v>21.68</v>
      </c>
      <c r="E7832">
        <v>21.77</v>
      </c>
    </row>
    <row r="7833" spans="1:5" x14ac:dyDescent="0.25">
      <c r="A7833" s="7">
        <v>44232</v>
      </c>
      <c r="B7833">
        <v>21.99</v>
      </c>
      <c r="C7833">
        <v>22.16</v>
      </c>
      <c r="D7833">
        <v>20.86</v>
      </c>
      <c r="E7833">
        <v>20.87</v>
      </c>
    </row>
    <row r="7834" spans="1:5" x14ac:dyDescent="0.25">
      <c r="A7834" s="7">
        <v>44235</v>
      </c>
      <c r="B7834">
        <v>21.89</v>
      </c>
      <c r="C7834">
        <v>22.07</v>
      </c>
      <c r="D7834">
        <v>21.23</v>
      </c>
      <c r="E7834">
        <v>21.24</v>
      </c>
    </row>
    <row r="7835" spans="1:5" x14ac:dyDescent="0.25">
      <c r="A7835" s="7">
        <v>44236</v>
      </c>
      <c r="B7835">
        <v>21.57</v>
      </c>
      <c r="C7835">
        <v>22.26</v>
      </c>
      <c r="D7835">
        <v>20.65</v>
      </c>
      <c r="E7835">
        <v>21.63</v>
      </c>
    </row>
    <row r="7836" spans="1:5" x14ac:dyDescent="0.25">
      <c r="A7836" s="7">
        <v>44237</v>
      </c>
      <c r="B7836">
        <v>21.64</v>
      </c>
      <c r="C7836">
        <v>23.85</v>
      </c>
      <c r="D7836">
        <v>19.690000000000001</v>
      </c>
      <c r="E7836">
        <v>21.99</v>
      </c>
    </row>
    <row r="7837" spans="1:5" x14ac:dyDescent="0.25">
      <c r="A7837" s="7">
        <v>44238</v>
      </c>
      <c r="B7837">
        <v>22.09</v>
      </c>
      <c r="C7837">
        <v>23.25</v>
      </c>
      <c r="D7837">
        <v>21.11</v>
      </c>
      <c r="E7837">
        <v>21.25</v>
      </c>
    </row>
    <row r="7838" spans="1:5" x14ac:dyDescent="0.25">
      <c r="A7838" s="7">
        <v>44239</v>
      </c>
      <c r="B7838">
        <v>21.6</v>
      </c>
      <c r="C7838">
        <v>22.45</v>
      </c>
      <c r="D7838">
        <v>19.95</v>
      </c>
      <c r="E7838">
        <v>19.97</v>
      </c>
    </row>
    <row r="7839" spans="1:5" x14ac:dyDescent="0.25">
      <c r="A7839" s="7">
        <v>44243</v>
      </c>
      <c r="B7839">
        <v>21.13</v>
      </c>
      <c r="C7839">
        <v>22.46</v>
      </c>
      <c r="D7839">
        <v>20.88</v>
      </c>
      <c r="E7839">
        <v>21.46</v>
      </c>
    </row>
    <row r="7840" spans="1:5" x14ac:dyDescent="0.25">
      <c r="A7840" s="7">
        <v>44244</v>
      </c>
      <c r="B7840">
        <v>22.02</v>
      </c>
      <c r="C7840">
        <v>23.44</v>
      </c>
      <c r="D7840">
        <v>21.09</v>
      </c>
      <c r="E7840">
        <v>21.5</v>
      </c>
    </row>
    <row r="7841" spans="1:5" x14ac:dyDescent="0.25">
      <c r="A7841" s="7">
        <v>44245</v>
      </c>
      <c r="B7841">
        <v>21.98</v>
      </c>
      <c r="C7841">
        <v>24.23</v>
      </c>
      <c r="D7841">
        <v>21.8</v>
      </c>
      <c r="E7841">
        <v>22.49</v>
      </c>
    </row>
    <row r="7842" spans="1:5" x14ac:dyDescent="0.25">
      <c r="A7842" s="7">
        <v>44246</v>
      </c>
      <c r="B7842">
        <v>23.1</v>
      </c>
      <c r="C7842">
        <v>23.19</v>
      </c>
      <c r="D7842">
        <v>20.84</v>
      </c>
      <c r="E7842">
        <v>22.05</v>
      </c>
    </row>
    <row r="7843" spans="1:5" x14ac:dyDescent="0.25">
      <c r="A7843" s="7">
        <v>44249</v>
      </c>
      <c r="B7843">
        <v>24.46</v>
      </c>
      <c r="C7843">
        <v>25.09</v>
      </c>
      <c r="D7843">
        <v>21.96</v>
      </c>
      <c r="E7843">
        <v>23.45</v>
      </c>
    </row>
    <row r="7844" spans="1:5" x14ac:dyDescent="0.25">
      <c r="A7844" s="7">
        <v>44250</v>
      </c>
      <c r="B7844">
        <v>22.82</v>
      </c>
      <c r="C7844">
        <v>27.01</v>
      </c>
      <c r="D7844">
        <v>22.5</v>
      </c>
      <c r="E7844">
        <v>23.11</v>
      </c>
    </row>
    <row r="7845" spans="1:5" x14ac:dyDescent="0.25">
      <c r="A7845" s="7">
        <v>44251</v>
      </c>
      <c r="B7845">
        <v>23.76</v>
      </c>
      <c r="C7845">
        <v>25.04</v>
      </c>
      <c r="D7845">
        <v>21.31</v>
      </c>
      <c r="E7845">
        <v>21.34</v>
      </c>
    </row>
    <row r="7846" spans="1:5" x14ac:dyDescent="0.25">
      <c r="A7846" s="7">
        <v>44252</v>
      </c>
      <c r="B7846">
        <v>21.73</v>
      </c>
      <c r="C7846">
        <v>31.16</v>
      </c>
      <c r="D7846">
        <v>21.52</v>
      </c>
      <c r="E7846">
        <v>28.89</v>
      </c>
    </row>
    <row r="7847" spans="1:5" x14ac:dyDescent="0.25">
      <c r="A7847" s="7">
        <v>44253</v>
      </c>
      <c r="B7847">
        <v>28.73</v>
      </c>
      <c r="C7847">
        <v>30.82</v>
      </c>
      <c r="D7847">
        <v>25.23</v>
      </c>
      <c r="E7847">
        <v>27.95</v>
      </c>
    </row>
    <row r="7848" spans="1:5" x14ac:dyDescent="0.25">
      <c r="A7848" s="7">
        <v>44256</v>
      </c>
      <c r="B7848">
        <v>25.2</v>
      </c>
      <c r="C7848">
        <v>25.39</v>
      </c>
      <c r="D7848">
        <v>23.17</v>
      </c>
      <c r="E7848">
        <v>23.35</v>
      </c>
    </row>
    <row r="7849" spans="1:5" x14ac:dyDescent="0.25">
      <c r="A7849" s="7">
        <v>44257</v>
      </c>
      <c r="B7849">
        <v>23.58</v>
      </c>
      <c r="C7849">
        <v>24.6</v>
      </c>
      <c r="D7849">
        <v>22.8</v>
      </c>
      <c r="E7849">
        <v>24.1</v>
      </c>
    </row>
    <row r="7850" spans="1:5" x14ac:dyDescent="0.25">
      <c r="A7850" s="7">
        <v>44258</v>
      </c>
      <c r="B7850">
        <v>22.8</v>
      </c>
      <c r="C7850">
        <v>26.79</v>
      </c>
      <c r="D7850">
        <v>22.45</v>
      </c>
      <c r="E7850">
        <v>26.67</v>
      </c>
    </row>
    <row r="7851" spans="1:5" x14ac:dyDescent="0.25">
      <c r="A7851" s="7">
        <v>44259</v>
      </c>
      <c r="B7851">
        <v>26.52</v>
      </c>
      <c r="C7851">
        <v>31.9</v>
      </c>
      <c r="D7851">
        <v>24.93</v>
      </c>
      <c r="E7851">
        <v>28.57</v>
      </c>
    </row>
    <row r="7852" spans="1:5" x14ac:dyDescent="0.25">
      <c r="A7852" s="7">
        <v>44260</v>
      </c>
      <c r="B7852">
        <v>29.48</v>
      </c>
      <c r="C7852">
        <v>30.03</v>
      </c>
      <c r="D7852">
        <v>24.33</v>
      </c>
      <c r="E7852">
        <v>24.66</v>
      </c>
    </row>
    <row r="7853" spans="1:5" x14ac:dyDescent="0.25">
      <c r="A7853" s="7">
        <v>44263</v>
      </c>
      <c r="B7853">
        <v>27.61</v>
      </c>
      <c r="C7853">
        <v>28.39</v>
      </c>
      <c r="D7853">
        <v>24.07</v>
      </c>
      <c r="E7853">
        <v>25.47</v>
      </c>
    </row>
    <row r="7854" spans="1:5" x14ac:dyDescent="0.25">
      <c r="A7854" s="7">
        <v>44264</v>
      </c>
      <c r="B7854">
        <v>25.11</v>
      </c>
      <c r="C7854">
        <v>25.25</v>
      </c>
      <c r="D7854">
        <v>22.9</v>
      </c>
      <c r="E7854">
        <v>24.03</v>
      </c>
    </row>
    <row r="7855" spans="1:5" x14ac:dyDescent="0.25">
      <c r="A7855" s="7">
        <v>44265</v>
      </c>
      <c r="B7855">
        <v>23.76</v>
      </c>
      <c r="C7855">
        <v>23.87</v>
      </c>
      <c r="D7855">
        <v>22.38</v>
      </c>
      <c r="E7855">
        <v>22.56</v>
      </c>
    </row>
    <row r="7856" spans="1:5" x14ac:dyDescent="0.25">
      <c r="A7856" s="7">
        <v>44266</v>
      </c>
      <c r="B7856">
        <v>22.5</v>
      </c>
      <c r="C7856">
        <v>22.5</v>
      </c>
      <c r="D7856">
        <v>21.45</v>
      </c>
      <c r="E7856">
        <v>21.91</v>
      </c>
    </row>
    <row r="7857" spans="1:5" x14ac:dyDescent="0.25">
      <c r="A7857" s="7">
        <v>44267</v>
      </c>
      <c r="B7857">
        <v>22.57</v>
      </c>
      <c r="C7857">
        <v>22.99</v>
      </c>
      <c r="D7857">
        <v>20.63</v>
      </c>
      <c r="E7857">
        <v>20.69</v>
      </c>
    </row>
    <row r="7858" spans="1:5" x14ac:dyDescent="0.25">
      <c r="A7858" s="7">
        <v>44270</v>
      </c>
      <c r="B7858">
        <v>21.84</v>
      </c>
      <c r="C7858">
        <v>21.86</v>
      </c>
      <c r="D7858">
        <v>19.87</v>
      </c>
      <c r="E7858">
        <v>20.03</v>
      </c>
    </row>
    <row r="7859" spans="1:5" x14ac:dyDescent="0.25">
      <c r="A7859" s="7">
        <v>44271</v>
      </c>
      <c r="B7859">
        <v>20.14</v>
      </c>
      <c r="C7859">
        <v>20.309999999999999</v>
      </c>
      <c r="D7859">
        <v>19.329999999999998</v>
      </c>
      <c r="E7859">
        <v>19.79</v>
      </c>
    </row>
    <row r="7860" spans="1:5" x14ac:dyDescent="0.25">
      <c r="A7860" s="7">
        <v>44272</v>
      </c>
      <c r="B7860">
        <v>20.100000000000001</v>
      </c>
      <c r="C7860">
        <v>20.95</v>
      </c>
      <c r="D7860">
        <v>19.18</v>
      </c>
      <c r="E7860">
        <v>19.23</v>
      </c>
    </row>
    <row r="7861" spans="1:5" x14ac:dyDescent="0.25">
      <c r="A7861" s="7">
        <v>44273</v>
      </c>
      <c r="B7861">
        <v>18.95</v>
      </c>
      <c r="C7861">
        <v>22.6</v>
      </c>
      <c r="D7861">
        <v>18.95</v>
      </c>
      <c r="E7861">
        <v>21.58</v>
      </c>
    </row>
    <row r="7862" spans="1:5" x14ac:dyDescent="0.25">
      <c r="A7862" s="7">
        <v>44274</v>
      </c>
      <c r="B7862">
        <v>21.43</v>
      </c>
      <c r="C7862">
        <v>23.17</v>
      </c>
      <c r="D7862">
        <v>19.899999999999999</v>
      </c>
      <c r="E7862">
        <v>20.95</v>
      </c>
    </row>
    <row r="7863" spans="1:5" x14ac:dyDescent="0.25">
      <c r="A7863" s="7">
        <v>44277</v>
      </c>
      <c r="B7863">
        <v>21.91</v>
      </c>
      <c r="C7863">
        <v>22.29</v>
      </c>
      <c r="D7863">
        <v>18.87</v>
      </c>
      <c r="E7863">
        <v>18.88</v>
      </c>
    </row>
    <row r="7864" spans="1:5" x14ac:dyDescent="0.25">
      <c r="A7864" s="7">
        <v>44278</v>
      </c>
      <c r="B7864">
        <v>19.46</v>
      </c>
      <c r="C7864">
        <v>21.58</v>
      </c>
      <c r="D7864">
        <v>18.8</v>
      </c>
      <c r="E7864">
        <v>20.3</v>
      </c>
    </row>
    <row r="7865" spans="1:5" x14ac:dyDescent="0.25">
      <c r="A7865" s="7">
        <v>44279</v>
      </c>
      <c r="B7865">
        <v>20.64</v>
      </c>
      <c r="C7865">
        <v>21.49</v>
      </c>
      <c r="D7865">
        <v>19.3</v>
      </c>
      <c r="E7865">
        <v>21.2</v>
      </c>
    </row>
    <row r="7866" spans="1:5" x14ac:dyDescent="0.25">
      <c r="A7866" s="7">
        <v>44280</v>
      </c>
      <c r="B7866">
        <v>20.8</v>
      </c>
      <c r="C7866">
        <v>23.55</v>
      </c>
      <c r="D7866">
        <v>19.809999999999999</v>
      </c>
      <c r="E7866">
        <v>19.809999999999999</v>
      </c>
    </row>
    <row r="7867" spans="1:5" x14ac:dyDescent="0.25">
      <c r="A7867" s="7">
        <v>44281</v>
      </c>
      <c r="B7867">
        <v>19.32</v>
      </c>
      <c r="C7867">
        <v>21.49</v>
      </c>
      <c r="D7867">
        <v>18.68</v>
      </c>
      <c r="E7867">
        <v>18.86</v>
      </c>
    </row>
    <row r="7868" spans="1:5" x14ac:dyDescent="0.25">
      <c r="A7868" s="7">
        <v>44284</v>
      </c>
      <c r="B7868">
        <v>20.399999999999999</v>
      </c>
      <c r="C7868">
        <v>21.6</v>
      </c>
      <c r="D7868">
        <v>19.420000000000002</v>
      </c>
      <c r="E7868">
        <v>20.74</v>
      </c>
    </row>
    <row r="7869" spans="1:5" x14ac:dyDescent="0.25">
      <c r="A7869" s="7">
        <v>44285</v>
      </c>
      <c r="B7869">
        <v>20.76</v>
      </c>
      <c r="C7869">
        <v>21.75</v>
      </c>
      <c r="D7869">
        <v>19.47</v>
      </c>
      <c r="E7869">
        <v>19.61</v>
      </c>
    </row>
    <row r="7870" spans="1:5" x14ac:dyDescent="0.25">
      <c r="A7870" s="7">
        <v>44286</v>
      </c>
      <c r="B7870">
        <v>19.8</v>
      </c>
      <c r="C7870">
        <v>20.11</v>
      </c>
      <c r="D7870">
        <v>18.850000000000001</v>
      </c>
      <c r="E7870">
        <v>19.399999999999999</v>
      </c>
    </row>
    <row r="7871" spans="1:5" x14ac:dyDescent="0.25">
      <c r="A7871" s="7">
        <v>44287</v>
      </c>
      <c r="B7871">
        <v>18.600000000000001</v>
      </c>
      <c r="C7871">
        <v>18.64</v>
      </c>
      <c r="D7871">
        <v>17.29</v>
      </c>
      <c r="E7871">
        <v>17.329999999999998</v>
      </c>
    </row>
    <row r="7872" spans="1:5" x14ac:dyDescent="0.25">
      <c r="A7872" s="7">
        <v>44291</v>
      </c>
      <c r="B7872">
        <v>18.16</v>
      </c>
      <c r="C7872">
        <v>18.399999999999999</v>
      </c>
      <c r="D7872">
        <v>17.350000000000001</v>
      </c>
      <c r="E7872">
        <v>17.91</v>
      </c>
    </row>
    <row r="7873" spans="1:5" x14ac:dyDescent="0.25">
      <c r="A7873" s="7">
        <v>44292</v>
      </c>
      <c r="B7873">
        <v>18.07</v>
      </c>
      <c r="C7873">
        <v>18.3</v>
      </c>
      <c r="D7873">
        <v>17.37</v>
      </c>
      <c r="E7873">
        <v>18.12</v>
      </c>
    </row>
    <row r="7874" spans="1:5" x14ac:dyDescent="0.25">
      <c r="A7874" s="7">
        <v>44293</v>
      </c>
      <c r="B7874">
        <v>17.989999999999998</v>
      </c>
      <c r="C7874">
        <v>18.170000000000002</v>
      </c>
      <c r="D7874">
        <v>16.87</v>
      </c>
      <c r="E7874">
        <v>17.16</v>
      </c>
    </row>
    <row r="7875" spans="1:5" x14ac:dyDescent="0.25">
      <c r="A7875" s="7">
        <v>44294</v>
      </c>
      <c r="B7875">
        <v>16.920000000000002</v>
      </c>
      <c r="C7875">
        <v>17.36</v>
      </c>
      <c r="D7875">
        <v>16.55</v>
      </c>
      <c r="E7875">
        <v>16.95</v>
      </c>
    </row>
    <row r="7876" spans="1:5" x14ac:dyDescent="0.25">
      <c r="A7876" s="7">
        <v>44295</v>
      </c>
      <c r="B7876">
        <v>17.05</v>
      </c>
      <c r="C7876">
        <v>17.34</v>
      </c>
      <c r="D7876">
        <v>16.2</v>
      </c>
      <c r="E7876">
        <v>16.690000000000001</v>
      </c>
    </row>
    <row r="7877" spans="1:5" x14ac:dyDescent="0.25">
      <c r="A7877" s="7">
        <v>44298</v>
      </c>
      <c r="B7877">
        <v>17.43</v>
      </c>
      <c r="C7877">
        <v>17.91</v>
      </c>
      <c r="D7877">
        <v>16.809999999999999</v>
      </c>
      <c r="E7877">
        <v>16.91</v>
      </c>
    </row>
    <row r="7878" spans="1:5" x14ac:dyDescent="0.25">
      <c r="A7878" s="7">
        <v>44299</v>
      </c>
      <c r="B7878">
        <v>16.989999999999998</v>
      </c>
      <c r="C7878">
        <v>17.86</v>
      </c>
      <c r="D7878">
        <v>16.43</v>
      </c>
      <c r="E7878">
        <v>16.649999999999999</v>
      </c>
    </row>
    <row r="7879" spans="1:5" x14ac:dyDescent="0.25">
      <c r="A7879" s="7">
        <v>44300</v>
      </c>
      <c r="B7879">
        <v>16.71</v>
      </c>
      <c r="C7879">
        <v>17.690000000000001</v>
      </c>
      <c r="D7879">
        <v>15.38</v>
      </c>
      <c r="E7879">
        <v>16.989999999999998</v>
      </c>
    </row>
    <row r="7880" spans="1:5" x14ac:dyDescent="0.25">
      <c r="A7880" s="7">
        <v>44301</v>
      </c>
      <c r="B7880">
        <v>16.78</v>
      </c>
      <c r="C7880">
        <v>16.920000000000002</v>
      </c>
      <c r="D7880">
        <v>15.94</v>
      </c>
      <c r="E7880">
        <v>16.57</v>
      </c>
    </row>
    <row r="7881" spans="1:5" x14ac:dyDescent="0.25">
      <c r="A7881" s="7">
        <v>44302</v>
      </c>
      <c r="B7881">
        <v>16.649999999999999</v>
      </c>
      <c r="C7881">
        <v>16.88</v>
      </c>
      <c r="D7881">
        <v>16.05</v>
      </c>
      <c r="E7881">
        <v>16.25</v>
      </c>
    </row>
    <row r="7882" spans="1:5" x14ac:dyDescent="0.25">
      <c r="A7882" s="7">
        <v>44305</v>
      </c>
      <c r="B7882">
        <v>17.04</v>
      </c>
      <c r="C7882">
        <v>18.61</v>
      </c>
      <c r="D7882">
        <v>16.78</v>
      </c>
      <c r="E7882">
        <v>17.29</v>
      </c>
    </row>
    <row r="7883" spans="1:5" x14ac:dyDescent="0.25">
      <c r="A7883" s="7">
        <v>44306</v>
      </c>
      <c r="B7883">
        <v>17.36</v>
      </c>
      <c r="C7883">
        <v>19.7</v>
      </c>
      <c r="D7883">
        <v>17.239999999999998</v>
      </c>
      <c r="E7883">
        <v>18.68</v>
      </c>
    </row>
    <row r="7884" spans="1:5" x14ac:dyDescent="0.25">
      <c r="A7884" s="7">
        <v>44307</v>
      </c>
      <c r="B7884">
        <v>18.48</v>
      </c>
      <c r="C7884">
        <v>19.29</v>
      </c>
      <c r="D7884">
        <v>16.91</v>
      </c>
      <c r="E7884">
        <v>17.5</v>
      </c>
    </row>
    <row r="7885" spans="1:5" x14ac:dyDescent="0.25">
      <c r="A7885" s="7">
        <v>44308</v>
      </c>
      <c r="B7885">
        <v>17.28</v>
      </c>
      <c r="C7885">
        <v>19.899999999999999</v>
      </c>
      <c r="D7885">
        <v>16.989999999999998</v>
      </c>
      <c r="E7885">
        <v>18.71</v>
      </c>
    </row>
    <row r="7886" spans="1:5" x14ac:dyDescent="0.25">
      <c r="A7886" s="7">
        <v>44309</v>
      </c>
      <c r="B7886">
        <v>18.559999999999999</v>
      </c>
      <c r="C7886">
        <v>18.78</v>
      </c>
      <c r="D7886">
        <v>16.8</v>
      </c>
      <c r="E7886">
        <v>17.329999999999998</v>
      </c>
    </row>
    <row r="7887" spans="1:5" x14ac:dyDescent="0.25">
      <c r="A7887" s="7">
        <v>44312</v>
      </c>
      <c r="B7887">
        <v>17.940000000000001</v>
      </c>
      <c r="C7887">
        <v>18.170000000000002</v>
      </c>
      <c r="D7887">
        <v>16.87</v>
      </c>
      <c r="E7887">
        <v>17.64</v>
      </c>
    </row>
    <row r="7888" spans="1:5" x14ac:dyDescent="0.25">
      <c r="A7888" s="7">
        <v>44313</v>
      </c>
      <c r="B7888">
        <v>17.62</v>
      </c>
      <c r="C7888">
        <v>18.16</v>
      </c>
      <c r="D7888">
        <v>16.97</v>
      </c>
      <c r="E7888">
        <v>17.559999999999999</v>
      </c>
    </row>
    <row r="7889" spans="1:5" x14ac:dyDescent="0.25">
      <c r="A7889" s="7">
        <v>44314</v>
      </c>
      <c r="B7889">
        <v>17.47</v>
      </c>
      <c r="C7889">
        <v>17.84</v>
      </c>
      <c r="D7889">
        <v>16.670000000000002</v>
      </c>
      <c r="E7889">
        <v>17.28</v>
      </c>
    </row>
    <row r="7890" spans="1:5" x14ac:dyDescent="0.25">
      <c r="A7890" s="7">
        <v>44315</v>
      </c>
      <c r="B7890">
        <v>16.88</v>
      </c>
      <c r="C7890">
        <v>18.87</v>
      </c>
      <c r="D7890">
        <v>16.77</v>
      </c>
      <c r="E7890">
        <v>17.61</v>
      </c>
    </row>
    <row r="7891" spans="1:5" x14ac:dyDescent="0.25">
      <c r="A7891" s="7">
        <v>44316</v>
      </c>
      <c r="B7891">
        <v>17.670000000000002</v>
      </c>
      <c r="C7891">
        <v>19.25</v>
      </c>
      <c r="D7891">
        <v>17.64</v>
      </c>
      <c r="E7891">
        <v>18.61</v>
      </c>
    </row>
    <row r="7892" spans="1:5" x14ac:dyDescent="0.25">
      <c r="A7892" s="7">
        <v>44319</v>
      </c>
      <c r="B7892">
        <v>18.649999999999999</v>
      </c>
      <c r="C7892">
        <v>19.12</v>
      </c>
      <c r="D7892">
        <v>17.8</v>
      </c>
      <c r="E7892">
        <v>18.309999999999999</v>
      </c>
    </row>
    <row r="7893" spans="1:5" x14ac:dyDescent="0.25">
      <c r="A7893" s="7">
        <v>44320</v>
      </c>
      <c r="B7893">
        <v>18.16</v>
      </c>
      <c r="C7893">
        <v>21.85</v>
      </c>
      <c r="D7893">
        <v>18.11</v>
      </c>
      <c r="E7893">
        <v>19.48</v>
      </c>
    </row>
    <row r="7894" spans="1:5" x14ac:dyDescent="0.25">
      <c r="A7894" s="7">
        <v>44321</v>
      </c>
      <c r="B7894">
        <v>18.84</v>
      </c>
      <c r="C7894">
        <v>19.579999999999998</v>
      </c>
      <c r="D7894">
        <v>17.89</v>
      </c>
      <c r="E7894">
        <v>19.149999999999999</v>
      </c>
    </row>
    <row r="7895" spans="1:5" x14ac:dyDescent="0.25">
      <c r="A7895" s="7">
        <v>44322</v>
      </c>
      <c r="B7895">
        <v>18.41</v>
      </c>
      <c r="C7895">
        <v>20.6</v>
      </c>
      <c r="D7895">
        <v>18.21</v>
      </c>
      <c r="E7895">
        <v>18.39</v>
      </c>
    </row>
    <row r="7896" spans="1:5" x14ac:dyDescent="0.25">
      <c r="A7896" s="7">
        <v>44323</v>
      </c>
      <c r="B7896">
        <v>18.45</v>
      </c>
      <c r="C7896">
        <v>18.57</v>
      </c>
      <c r="D7896">
        <v>16.68</v>
      </c>
      <c r="E7896">
        <v>16.690000000000001</v>
      </c>
    </row>
    <row r="7897" spans="1:5" x14ac:dyDescent="0.25">
      <c r="A7897" s="7">
        <v>44326</v>
      </c>
      <c r="B7897">
        <v>17.34</v>
      </c>
      <c r="C7897">
        <v>19.75</v>
      </c>
      <c r="D7897">
        <v>17.07</v>
      </c>
      <c r="E7897">
        <v>19.66</v>
      </c>
    </row>
    <row r="7898" spans="1:5" x14ac:dyDescent="0.25">
      <c r="A7898" s="7">
        <v>44327</v>
      </c>
      <c r="B7898">
        <v>21.17</v>
      </c>
      <c r="C7898">
        <v>23.73</v>
      </c>
      <c r="D7898">
        <v>20.71</v>
      </c>
      <c r="E7898">
        <v>21.84</v>
      </c>
    </row>
    <row r="7899" spans="1:5" x14ac:dyDescent="0.25">
      <c r="A7899" s="7">
        <v>44328</v>
      </c>
      <c r="B7899">
        <v>22.42</v>
      </c>
      <c r="C7899">
        <v>28.38</v>
      </c>
      <c r="D7899">
        <v>21.66</v>
      </c>
      <c r="E7899">
        <v>27.59</v>
      </c>
    </row>
    <row r="7900" spans="1:5" x14ac:dyDescent="0.25">
      <c r="A7900" s="7">
        <v>44329</v>
      </c>
      <c r="B7900">
        <v>26.03</v>
      </c>
      <c r="C7900">
        <v>28.93</v>
      </c>
      <c r="D7900">
        <v>22.23</v>
      </c>
      <c r="E7900">
        <v>23.13</v>
      </c>
    </row>
    <row r="7901" spans="1:5" x14ac:dyDescent="0.25">
      <c r="A7901" s="7">
        <v>44330</v>
      </c>
      <c r="B7901">
        <v>21.77</v>
      </c>
      <c r="C7901">
        <v>22.1</v>
      </c>
      <c r="D7901">
        <v>18.66</v>
      </c>
      <c r="E7901">
        <v>18.809999999999999</v>
      </c>
    </row>
    <row r="7902" spans="1:5" x14ac:dyDescent="0.25">
      <c r="A7902" s="7">
        <v>44333</v>
      </c>
      <c r="B7902">
        <v>19.89</v>
      </c>
      <c r="C7902">
        <v>21.58</v>
      </c>
      <c r="D7902">
        <v>19.670000000000002</v>
      </c>
      <c r="E7902">
        <v>19.72</v>
      </c>
    </row>
    <row r="7903" spans="1:5" x14ac:dyDescent="0.25">
      <c r="A7903" s="7">
        <v>44334</v>
      </c>
      <c r="B7903">
        <v>18.89</v>
      </c>
      <c r="C7903">
        <v>21.45</v>
      </c>
      <c r="D7903">
        <v>18.809999999999999</v>
      </c>
      <c r="E7903">
        <v>21.34</v>
      </c>
    </row>
    <row r="7904" spans="1:5" x14ac:dyDescent="0.25">
      <c r="A7904" s="7">
        <v>44335</v>
      </c>
      <c r="B7904">
        <v>22.46</v>
      </c>
      <c r="C7904">
        <v>25.96</v>
      </c>
      <c r="D7904">
        <v>21.88</v>
      </c>
      <c r="E7904">
        <v>22.18</v>
      </c>
    </row>
    <row r="7905" spans="1:5" x14ac:dyDescent="0.25">
      <c r="A7905" s="7">
        <v>44336</v>
      </c>
      <c r="B7905">
        <v>22.33</v>
      </c>
      <c r="C7905">
        <v>23.5</v>
      </c>
      <c r="D7905">
        <v>20.190000000000001</v>
      </c>
      <c r="E7905">
        <v>20.67</v>
      </c>
    </row>
    <row r="7906" spans="1:5" x14ac:dyDescent="0.25">
      <c r="A7906" s="7">
        <v>44337</v>
      </c>
      <c r="B7906">
        <v>20.420000000000002</v>
      </c>
      <c r="C7906">
        <v>20.89</v>
      </c>
      <c r="D7906">
        <v>19.53</v>
      </c>
      <c r="E7906">
        <v>20.149999999999999</v>
      </c>
    </row>
    <row r="7907" spans="1:5" x14ac:dyDescent="0.25">
      <c r="A7907" s="7">
        <v>44340</v>
      </c>
      <c r="B7907">
        <v>20.5</v>
      </c>
      <c r="C7907">
        <v>20.51</v>
      </c>
      <c r="D7907">
        <v>18.38</v>
      </c>
      <c r="E7907">
        <v>18.399999999999999</v>
      </c>
    </row>
    <row r="7908" spans="1:5" x14ac:dyDescent="0.25">
      <c r="A7908" s="7">
        <v>44341</v>
      </c>
      <c r="B7908">
        <v>18.350000000000001</v>
      </c>
      <c r="C7908">
        <v>19.29</v>
      </c>
      <c r="D7908">
        <v>16.87</v>
      </c>
      <c r="E7908">
        <v>18.84</v>
      </c>
    </row>
    <row r="7909" spans="1:5" x14ac:dyDescent="0.25">
      <c r="A7909" s="7">
        <v>44342</v>
      </c>
      <c r="B7909">
        <v>18.37</v>
      </c>
      <c r="C7909">
        <v>18.920000000000002</v>
      </c>
      <c r="D7909">
        <v>17.350000000000001</v>
      </c>
      <c r="E7909">
        <v>17.36</v>
      </c>
    </row>
    <row r="7910" spans="1:5" x14ac:dyDescent="0.25">
      <c r="A7910" s="7">
        <v>44343</v>
      </c>
      <c r="B7910">
        <v>18.03</v>
      </c>
      <c r="C7910">
        <v>18.170000000000002</v>
      </c>
      <c r="D7910">
        <v>16.52</v>
      </c>
      <c r="E7910">
        <v>16.739999999999998</v>
      </c>
    </row>
    <row r="7911" spans="1:5" x14ac:dyDescent="0.25">
      <c r="A7911" s="7">
        <v>44344</v>
      </c>
      <c r="B7911">
        <v>16.8</v>
      </c>
      <c r="C7911">
        <v>16.86</v>
      </c>
      <c r="D7911">
        <v>15.9</v>
      </c>
      <c r="E7911">
        <v>16.760000000000002</v>
      </c>
    </row>
    <row r="7912" spans="1:5" x14ac:dyDescent="0.25">
      <c r="A7912" s="7">
        <v>44348</v>
      </c>
      <c r="B7912">
        <v>17.239999999999998</v>
      </c>
      <c r="C7912">
        <v>18.53</v>
      </c>
      <c r="D7912">
        <v>15.68</v>
      </c>
      <c r="E7912">
        <v>17.899999999999999</v>
      </c>
    </row>
    <row r="7913" spans="1:5" x14ac:dyDescent="0.25">
      <c r="A7913" s="7">
        <v>44349</v>
      </c>
      <c r="B7913">
        <v>17.86</v>
      </c>
      <c r="C7913">
        <v>18.309999999999999</v>
      </c>
      <c r="D7913">
        <v>16.739999999999998</v>
      </c>
      <c r="E7913">
        <v>17.48</v>
      </c>
    </row>
    <row r="7914" spans="1:5" x14ac:dyDescent="0.25">
      <c r="A7914" s="7">
        <v>44350</v>
      </c>
      <c r="B7914">
        <v>17.73</v>
      </c>
      <c r="C7914">
        <v>19.27</v>
      </c>
      <c r="D7914">
        <v>17.45</v>
      </c>
      <c r="E7914">
        <v>18.04</v>
      </c>
    </row>
    <row r="7915" spans="1:5" x14ac:dyDescent="0.25">
      <c r="A7915" s="7">
        <v>44351</v>
      </c>
      <c r="B7915">
        <v>18.09</v>
      </c>
      <c r="C7915">
        <v>18.420000000000002</v>
      </c>
      <c r="D7915">
        <v>16.18</v>
      </c>
      <c r="E7915">
        <v>16.420000000000002</v>
      </c>
    </row>
    <row r="7916" spans="1:5" x14ac:dyDescent="0.25">
      <c r="A7916" s="7">
        <v>44354</v>
      </c>
      <c r="B7916">
        <v>17.34</v>
      </c>
      <c r="C7916">
        <v>17.350000000000001</v>
      </c>
      <c r="D7916">
        <v>15.78</v>
      </c>
      <c r="E7916">
        <v>16.420000000000002</v>
      </c>
    </row>
    <row r="7917" spans="1:5" x14ac:dyDescent="0.25">
      <c r="A7917" s="7">
        <v>44355</v>
      </c>
      <c r="B7917">
        <v>16.579999999999998</v>
      </c>
      <c r="C7917">
        <v>17.75</v>
      </c>
      <c r="D7917">
        <v>15.15</v>
      </c>
      <c r="E7917">
        <v>17.07</v>
      </c>
    </row>
    <row r="7918" spans="1:5" x14ac:dyDescent="0.25">
      <c r="A7918" s="7">
        <v>44356</v>
      </c>
      <c r="B7918">
        <v>17.18</v>
      </c>
      <c r="C7918">
        <v>17.96</v>
      </c>
      <c r="D7918">
        <v>15.55</v>
      </c>
      <c r="E7918">
        <v>17.89</v>
      </c>
    </row>
    <row r="7919" spans="1:5" x14ac:dyDescent="0.25">
      <c r="A7919" s="7">
        <v>44357</v>
      </c>
      <c r="B7919">
        <v>18.18</v>
      </c>
      <c r="C7919">
        <v>18.29</v>
      </c>
      <c r="D7919">
        <v>16.010000000000002</v>
      </c>
      <c r="E7919">
        <v>16.100000000000001</v>
      </c>
    </row>
    <row r="7920" spans="1:5" x14ac:dyDescent="0.25">
      <c r="A7920" s="7">
        <v>44358</v>
      </c>
      <c r="B7920">
        <v>16.18</v>
      </c>
      <c r="C7920">
        <v>16.2</v>
      </c>
      <c r="D7920">
        <v>15.15</v>
      </c>
      <c r="E7920">
        <v>15.65</v>
      </c>
    </row>
    <row r="7921" spans="1:5" x14ac:dyDescent="0.25">
      <c r="A7921" s="7">
        <v>44361</v>
      </c>
      <c r="B7921">
        <v>16.04</v>
      </c>
      <c r="C7921">
        <v>17.04</v>
      </c>
      <c r="D7921">
        <v>15.04</v>
      </c>
      <c r="E7921">
        <v>16.39</v>
      </c>
    </row>
    <row r="7922" spans="1:5" x14ac:dyDescent="0.25">
      <c r="A7922" s="7">
        <v>44362</v>
      </c>
      <c r="B7922">
        <v>16.27</v>
      </c>
      <c r="C7922">
        <v>17.350000000000001</v>
      </c>
      <c r="D7922">
        <v>16.14</v>
      </c>
      <c r="E7922">
        <v>17.02</v>
      </c>
    </row>
    <row r="7923" spans="1:5" x14ac:dyDescent="0.25">
      <c r="A7923" s="7">
        <v>44363</v>
      </c>
      <c r="B7923">
        <v>16.989999999999998</v>
      </c>
      <c r="C7923">
        <v>19.11</v>
      </c>
      <c r="D7923">
        <v>16.420000000000002</v>
      </c>
      <c r="E7923">
        <v>18.149999999999999</v>
      </c>
    </row>
    <row r="7924" spans="1:5" x14ac:dyDescent="0.25">
      <c r="A7924" s="7">
        <v>44364</v>
      </c>
      <c r="B7924">
        <v>18.489999999999998</v>
      </c>
      <c r="C7924">
        <v>19.22</v>
      </c>
      <c r="D7924">
        <v>16.71</v>
      </c>
      <c r="E7924">
        <v>17.75</v>
      </c>
    </row>
    <row r="7925" spans="1:5" x14ac:dyDescent="0.25">
      <c r="A7925" s="7">
        <v>44365</v>
      </c>
      <c r="B7925">
        <v>16.96</v>
      </c>
      <c r="C7925">
        <v>21.04</v>
      </c>
      <c r="D7925">
        <v>16.920000000000002</v>
      </c>
      <c r="E7925">
        <v>20.7</v>
      </c>
    </row>
    <row r="7926" spans="1:5" x14ac:dyDescent="0.25">
      <c r="A7926" s="7">
        <v>44368</v>
      </c>
      <c r="B7926">
        <v>21.74</v>
      </c>
      <c r="C7926">
        <v>21.82</v>
      </c>
      <c r="D7926">
        <v>17.809999999999999</v>
      </c>
      <c r="E7926">
        <v>17.89</v>
      </c>
    </row>
    <row r="7927" spans="1:5" x14ac:dyDescent="0.25">
      <c r="A7927" s="7">
        <v>44369</v>
      </c>
      <c r="B7927">
        <v>17.91</v>
      </c>
      <c r="C7927">
        <v>18.32</v>
      </c>
      <c r="D7927">
        <v>15.76</v>
      </c>
      <c r="E7927">
        <v>16.66</v>
      </c>
    </row>
    <row r="7928" spans="1:5" x14ac:dyDescent="0.25">
      <c r="A7928" s="7">
        <v>44370</v>
      </c>
      <c r="B7928">
        <v>16.25</v>
      </c>
      <c r="C7928">
        <v>16.84</v>
      </c>
      <c r="D7928">
        <v>14.86</v>
      </c>
      <c r="E7928">
        <v>16.32</v>
      </c>
    </row>
    <row r="7929" spans="1:5" x14ac:dyDescent="0.25">
      <c r="A7929" s="7">
        <v>44371</v>
      </c>
      <c r="B7929">
        <v>15.99</v>
      </c>
      <c r="C7929">
        <v>16.05</v>
      </c>
      <c r="D7929">
        <v>14.19</v>
      </c>
      <c r="E7929">
        <v>15.97</v>
      </c>
    </row>
    <row r="7930" spans="1:5" x14ac:dyDescent="0.25">
      <c r="A7930" s="7">
        <v>44372</v>
      </c>
      <c r="B7930">
        <v>16.04</v>
      </c>
      <c r="C7930">
        <v>16.170000000000002</v>
      </c>
      <c r="D7930">
        <v>15.21</v>
      </c>
      <c r="E7930">
        <v>15.62</v>
      </c>
    </row>
    <row r="7931" spans="1:5" x14ac:dyDescent="0.25">
      <c r="A7931" s="7">
        <v>44375</v>
      </c>
      <c r="B7931">
        <v>16.07</v>
      </c>
      <c r="C7931">
        <v>16.46</v>
      </c>
      <c r="D7931">
        <v>15.39</v>
      </c>
      <c r="E7931">
        <v>15.76</v>
      </c>
    </row>
    <row r="7932" spans="1:5" x14ac:dyDescent="0.25">
      <c r="A7932" s="7">
        <v>44376</v>
      </c>
      <c r="B7932">
        <v>15.69</v>
      </c>
      <c r="C7932">
        <v>16.309999999999999</v>
      </c>
      <c r="D7932">
        <v>14.1</v>
      </c>
      <c r="E7932">
        <v>16.02</v>
      </c>
    </row>
    <row r="7933" spans="1:5" x14ac:dyDescent="0.25">
      <c r="A7933" s="7">
        <v>44377</v>
      </c>
      <c r="B7933">
        <v>16.18</v>
      </c>
      <c r="C7933">
        <v>17.309999999999999</v>
      </c>
      <c r="D7933">
        <v>15.58</v>
      </c>
      <c r="E7933">
        <v>15.83</v>
      </c>
    </row>
    <row r="7934" spans="1:5" x14ac:dyDescent="0.25">
      <c r="A7934" s="7">
        <v>44378</v>
      </c>
      <c r="B7934">
        <v>15.62</v>
      </c>
      <c r="C7934">
        <v>16.010000000000002</v>
      </c>
      <c r="D7934">
        <v>15.31</v>
      </c>
      <c r="E7934">
        <v>15.48</v>
      </c>
    </row>
    <row r="7935" spans="1:5" x14ac:dyDescent="0.25">
      <c r="A7935" s="7">
        <v>44379</v>
      </c>
      <c r="B7935">
        <v>15.53</v>
      </c>
      <c r="C7935">
        <v>15.54</v>
      </c>
      <c r="D7935">
        <v>14.25</v>
      </c>
      <c r="E7935">
        <v>15.07</v>
      </c>
    </row>
    <row r="7936" spans="1:5" x14ac:dyDescent="0.25">
      <c r="A7936" s="7">
        <v>44383</v>
      </c>
      <c r="B7936">
        <v>15.77</v>
      </c>
      <c r="C7936">
        <v>17.940000000000001</v>
      </c>
      <c r="D7936">
        <v>15.73</v>
      </c>
      <c r="E7936">
        <v>16.440000000000001</v>
      </c>
    </row>
    <row r="7937" spans="1:5" x14ac:dyDescent="0.25">
      <c r="A7937" s="7">
        <v>44384</v>
      </c>
      <c r="B7937">
        <v>16.43</v>
      </c>
      <c r="C7937">
        <v>17.64</v>
      </c>
      <c r="D7937">
        <v>16.079999999999998</v>
      </c>
      <c r="E7937">
        <v>16.2</v>
      </c>
    </row>
    <row r="7938" spans="1:5" x14ac:dyDescent="0.25">
      <c r="A7938" s="7">
        <v>44385</v>
      </c>
      <c r="B7938">
        <v>17.739999999999998</v>
      </c>
      <c r="C7938">
        <v>21.29</v>
      </c>
      <c r="D7938">
        <v>17.739999999999998</v>
      </c>
      <c r="E7938">
        <v>19</v>
      </c>
    </row>
    <row r="7939" spans="1:5" x14ac:dyDescent="0.25">
      <c r="A7939" s="7">
        <v>44386</v>
      </c>
      <c r="B7939">
        <v>17.88</v>
      </c>
      <c r="C7939">
        <v>18.13</v>
      </c>
      <c r="D7939">
        <v>16.079999999999998</v>
      </c>
      <c r="E7939">
        <v>16.18</v>
      </c>
    </row>
    <row r="7940" spans="1:5" x14ac:dyDescent="0.25">
      <c r="A7940" s="7">
        <v>44389</v>
      </c>
      <c r="B7940">
        <v>16.850000000000001</v>
      </c>
      <c r="C7940">
        <v>17.52</v>
      </c>
      <c r="D7940">
        <v>16.14</v>
      </c>
      <c r="E7940">
        <v>16.170000000000002</v>
      </c>
    </row>
    <row r="7941" spans="1:5" x14ac:dyDescent="0.25">
      <c r="A7941" s="7">
        <v>44390</v>
      </c>
      <c r="B7941">
        <v>16.39</v>
      </c>
      <c r="C7941">
        <v>17.23</v>
      </c>
      <c r="D7941">
        <v>15.94</v>
      </c>
      <c r="E7941">
        <v>17.12</v>
      </c>
    </row>
    <row r="7942" spans="1:5" x14ac:dyDescent="0.25">
      <c r="A7942" s="7">
        <v>44391</v>
      </c>
      <c r="B7942">
        <v>17.34</v>
      </c>
      <c r="C7942">
        <v>17.510000000000002</v>
      </c>
      <c r="D7942">
        <v>15.95</v>
      </c>
      <c r="E7942">
        <v>16.329999999999998</v>
      </c>
    </row>
    <row r="7943" spans="1:5" x14ac:dyDescent="0.25">
      <c r="A7943" s="7">
        <v>44392</v>
      </c>
      <c r="B7943">
        <v>16.7</v>
      </c>
      <c r="C7943">
        <v>18.09</v>
      </c>
      <c r="D7943">
        <v>16.559999999999999</v>
      </c>
      <c r="E7943">
        <v>17.010000000000002</v>
      </c>
    </row>
    <row r="7944" spans="1:5" x14ac:dyDescent="0.25">
      <c r="A7944" s="7">
        <v>44393</v>
      </c>
      <c r="B7944">
        <v>16.8</v>
      </c>
      <c r="C7944">
        <v>18.7</v>
      </c>
      <c r="D7944">
        <v>16.03</v>
      </c>
      <c r="E7944">
        <v>18.45</v>
      </c>
    </row>
    <row r="7945" spans="1:5" x14ac:dyDescent="0.25">
      <c r="A7945" s="7">
        <v>44396</v>
      </c>
      <c r="B7945">
        <v>19.61</v>
      </c>
      <c r="C7945">
        <v>25.09</v>
      </c>
      <c r="D7945">
        <v>19.27</v>
      </c>
      <c r="E7945">
        <v>22.5</v>
      </c>
    </row>
    <row r="7946" spans="1:5" x14ac:dyDescent="0.25">
      <c r="A7946" s="7">
        <v>44397</v>
      </c>
      <c r="B7946">
        <v>20.89</v>
      </c>
      <c r="C7946">
        <v>22.97</v>
      </c>
      <c r="D7946">
        <v>19.37</v>
      </c>
      <c r="E7946">
        <v>19.73</v>
      </c>
    </row>
    <row r="7947" spans="1:5" x14ac:dyDescent="0.25">
      <c r="A7947" s="7">
        <v>44398</v>
      </c>
      <c r="B7947">
        <v>19.73</v>
      </c>
      <c r="C7947">
        <v>19.82</v>
      </c>
      <c r="D7947">
        <v>17.809999999999999</v>
      </c>
      <c r="E7947">
        <v>17.91</v>
      </c>
    </row>
    <row r="7948" spans="1:5" x14ac:dyDescent="0.25">
      <c r="A7948" s="7">
        <v>44399</v>
      </c>
      <c r="B7948">
        <v>17.59</v>
      </c>
      <c r="C7948">
        <v>18.45</v>
      </c>
      <c r="D7948">
        <v>17.399999999999999</v>
      </c>
      <c r="E7948">
        <v>17.690000000000001</v>
      </c>
    </row>
    <row r="7949" spans="1:5" x14ac:dyDescent="0.25">
      <c r="A7949" s="7">
        <v>44400</v>
      </c>
      <c r="B7949">
        <v>16.98</v>
      </c>
      <c r="C7949">
        <v>17.48</v>
      </c>
      <c r="D7949">
        <v>16.329999999999998</v>
      </c>
      <c r="E7949">
        <v>17.2</v>
      </c>
    </row>
    <row r="7950" spans="1:5" x14ac:dyDescent="0.25">
      <c r="A7950" s="7">
        <v>44403</v>
      </c>
      <c r="B7950">
        <v>18.670000000000002</v>
      </c>
      <c r="C7950">
        <v>19.39</v>
      </c>
      <c r="D7950">
        <v>17.53</v>
      </c>
      <c r="E7950">
        <v>17.579999999999998</v>
      </c>
    </row>
    <row r="7951" spans="1:5" x14ac:dyDescent="0.25">
      <c r="A7951" s="7">
        <v>44404</v>
      </c>
      <c r="B7951">
        <v>18.62</v>
      </c>
      <c r="C7951">
        <v>20.440000000000001</v>
      </c>
      <c r="D7951">
        <v>18.25</v>
      </c>
      <c r="E7951">
        <v>19.36</v>
      </c>
    </row>
    <row r="7952" spans="1:5" x14ac:dyDescent="0.25">
      <c r="A7952" s="7">
        <v>44405</v>
      </c>
      <c r="B7952">
        <v>19.41</v>
      </c>
      <c r="C7952">
        <v>19.62</v>
      </c>
      <c r="D7952">
        <v>17.52</v>
      </c>
      <c r="E7952">
        <v>18.309999999999999</v>
      </c>
    </row>
    <row r="7953" spans="1:5" x14ac:dyDescent="0.25">
      <c r="A7953" s="7">
        <v>44406</v>
      </c>
      <c r="B7953">
        <v>17.91</v>
      </c>
      <c r="C7953">
        <v>18.010000000000002</v>
      </c>
      <c r="D7953">
        <v>17.190000000000001</v>
      </c>
      <c r="E7953">
        <v>17.7</v>
      </c>
    </row>
    <row r="7954" spans="1:5" x14ac:dyDescent="0.25">
      <c r="A7954" s="7">
        <v>44407</v>
      </c>
      <c r="B7954">
        <v>19.690000000000001</v>
      </c>
      <c r="C7954">
        <v>19.72</v>
      </c>
      <c r="D7954">
        <v>17.53</v>
      </c>
      <c r="E7954">
        <v>18.239999999999998</v>
      </c>
    </row>
    <row r="7955" spans="1:5" x14ac:dyDescent="0.25">
      <c r="A7955" s="7">
        <v>44410</v>
      </c>
      <c r="B7955">
        <v>18.16</v>
      </c>
      <c r="C7955">
        <v>19.87</v>
      </c>
      <c r="D7955">
        <v>17.989999999999998</v>
      </c>
      <c r="E7955">
        <v>19.46</v>
      </c>
    </row>
    <row r="7956" spans="1:5" x14ac:dyDescent="0.25">
      <c r="A7956" s="7">
        <v>44411</v>
      </c>
      <c r="B7956">
        <v>19.170000000000002</v>
      </c>
      <c r="C7956">
        <v>20.440000000000001</v>
      </c>
      <c r="D7956">
        <v>17.7</v>
      </c>
      <c r="E7956">
        <v>18.04</v>
      </c>
    </row>
    <row r="7957" spans="1:5" x14ac:dyDescent="0.25">
      <c r="A7957" s="7">
        <v>44412</v>
      </c>
      <c r="B7957">
        <v>18.23</v>
      </c>
      <c r="C7957">
        <v>18.899999999999999</v>
      </c>
      <c r="D7957">
        <v>17.670000000000002</v>
      </c>
      <c r="E7957">
        <v>17.97</v>
      </c>
    </row>
    <row r="7958" spans="1:5" x14ac:dyDescent="0.25">
      <c r="A7958" s="7">
        <v>44413</v>
      </c>
      <c r="B7958">
        <v>17.73</v>
      </c>
      <c r="C7958">
        <v>17.84</v>
      </c>
      <c r="D7958">
        <v>17.23</v>
      </c>
      <c r="E7958">
        <v>17.28</v>
      </c>
    </row>
    <row r="7959" spans="1:5" x14ac:dyDescent="0.25">
      <c r="A7959" s="7">
        <v>44414</v>
      </c>
      <c r="B7959">
        <v>17.46</v>
      </c>
      <c r="C7959">
        <v>17.5</v>
      </c>
      <c r="D7959">
        <v>16.14</v>
      </c>
      <c r="E7959">
        <v>16.149999999999999</v>
      </c>
    </row>
    <row r="7960" spans="1:5" x14ac:dyDescent="0.25">
      <c r="A7960" s="7">
        <v>44417</v>
      </c>
      <c r="B7960">
        <v>17.12</v>
      </c>
      <c r="C7960">
        <v>17.39</v>
      </c>
      <c r="D7960">
        <v>16.59</v>
      </c>
      <c r="E7960">
        <v>16.72</v>
      </c>
    </row>
    <row r="7961" spans="1:5" x14ac:dyDescent="0.25">
      <c r="A7961" s="7">
        <v>44418</v>
      </c>
      <c r="B7961">
        <v>16.82</v>
      </c>
      <c r="C7961">
        <v>17.05</v>
      </c>
      <c r="D7961">
        <v>16.34</v>
      </c>
      <c r="E7961">
        <v>16.79</v>
      </c>
    </row>
    <row r="7962" spans="1:5" x14ac:dyDescent="0.25">
      <c r="A7962" s="7">
        <v>44419</v>
      </c>
      <c r="B7962">
        <v>16.809999999999999</v>
      </c>
      <c r="C7962">
        <v>17.09</v>
      </c>
      <c r="D7962">
        <v>15.87</v>
      </c>
      <c r="E7962">
        <v>16.059999999999999</v>
      </c>
    </row>
    <row r="7963" spans="1:5" x14ac:dyDescent="0.25">
      <c r="A7963" s="7">
        <v>44420</v>
      </c>
      <c r="B7963">
        <v>16.329999999999998</v>
      </c>
      <c r="C7963">
        <v>16.420000000000002</v>
      </c>
      <c r="D7963">
        <v>15.49</v>
      </c>
      <c r="E7963">
        <v>15.59</v>
      </c>
    </row>
    <row r="7964" spans="1:5" x14ac:dyDescent="0.25">
      <c r="A7964" s="7">
        <v>44421</v>
      </c>
      <c r="B7964">
        <v>15.68</v>
      </c>
      <c r="C7964">
        <v>15.72</v>
      </c>
      <c r="D7964">
        <v>15.19</v>
      </c>
      <c r="E7964">
        <v>15.45</v>
      </c>
    </row>
    <row r="7965" spans="1:5" x14ac:dyDescent="0.25">
      <c r="A7965" s="7">
        <v>44424</v>
      </c>
      <c r="B7965">
        <v>17.05</v>
      </c>
      <c r="C7965">
        <v>17.71</v>
      </c>
      <c r="D7965">
        <v>16.02</v>
      </c>
      <c r="E7965">
        <v>16.12</v>
      </c>
    </row>
    <row r="7966" spans="1:5" x14ac:dyDescent="0.25">
      <c r="A7966" s="7">
        <v>44425</v>
      </c>
      <c r="B7966">
        <v>17.309999999999999</v>
      </c>
      <c r="C7966">
        <v>19.559999999999999</v>
      </c>
      <c r="D7966">
        <v>16.71</v>
      </c>
      <c r="E7966">
        <v>17.91</v>
      </c>
    </row>
    <row r="7967" spans="1:5" x14ac:dyDescent="0.25">
      <c r="A7967" s="7">
        <v>44426</v>
      </c>
      <c r="B7967">
        <v>17.559999999999999</v>
      </c>
      <c r="C7967">
        <v>21.64</v>
      </c>
      <c r="D7967">
        <v>17.309999999999999</v>
      </c>
      <c r="E7967">
        <v>21.57</v>
      </c>
    </row>
    <row r="7968" spans="1:5" x14ac:dyDescent="0.25">
      <c r="A7968" s="7">
        <v>44427</v>
      </c>
      <c r="B7968">
        <v>23.12</v>
      </c>
      <c r="C7968">
        <v>24.74</v>
      </c>
      <c r="D7968">
        <v>20.37</v>
      </c>
      <c r="E7968">
        <v>21.67</v>
      </c>
    </row>
    <row r="7969" spans="1:5" x14ac:dyDescent="0.25">
      <c r="A7969" s="7">
        <v>44428</v>
      </c>
      <c r="B7969">
        <v>22.74</v>
      </c>
      <c r="C7969">
        <v>23.9</v>
      </c>
      <c r="D7969">
        <v>18.18</v>
      </c>
      <c r="E7969">
        <v>18.559999999999999</v>
      </c>
    </row>
    <row r="7970" spans="1:5" x14ac:dyDescent="0.25">
      <c r="A7970" s="7">
        <v>44431</v>
      </c>
      <c r="B7970">
        <v>18.829999999999998</v>
      </c>
      <c r="C7970">
        <v>18.95</v>
      </c>
      <c r="D7970">
        <v>16.95</v>
      </c>
      <c r="E7970">
        <v>17.149999999999999</v>
      </c>
    </row>
    <row r="7971" spans="1:5" x14ac:dyDescent="0.25">
      <c r="A7971" s="7">
        <v>44432</v>
      </c>
      <c r="B7971">
        <v>16.96</v>
      </c>
      <c r="C7971">
        <v>17.510000000000002</v>
      </c>
      <c r="D7971">
        <v>16.940000000000001</v>
      </c>
      <c r="E7971">
        <v>17.22</v>
      </c>
    </row>
    <row r="7972" spans="1:5" x14ac:dyDescent="0.25">
      <c r="A7972" s="7">
        <v>44433</v>
      </c>
      <c r="B7972">
        <v>17.420000000000002</v>
      </c>
      <c r="C7972">
        <v>17.5</v>
      </c>
      <c r="D7972">
        <v>16.46</v>
      </c>
      <c r="E7972">
        <v>16.79</v>
      </c>
    </row>
    <row r="7973" spans="1:5" x14ac:dyDescent="0.25">
      <c r="A7973" s="7">
        <v>44434</v>
      </c>
      <c r="B7973">
        <v>17.46</v>
      </c>
      <c r="C7973">
        <v>19.27</v>
      </c>
      <c r="D7973">
        <v>17.16</v>
      </c>
      <c r="E7973">
        <v>18.84</v>
      </c>
    </row>
    <row r="7974" spans="1:5" x14ac:dyDescent="0.25">
      <c r="A7974" s="7">
        <v>44435</v>
      </c>
      <c r="B7974">
        <v>17.95</v>
      </c>
      <c r="C7974">
        <v>18.22</v>
      </c>
      <c r="D7974">
        <v>16.11</v>
      </c>
      <c r="E7974">
        <v>16.39</v>
      </c>
    </row>
    <row r="7975" spans="1:5" x14ac:dyDescent="0.25">
      <c r="A7975" s="7">
        <v>44438</v>
      </c>
      <c r="B7975">
        <v>16.77</v>
      </c>
      <c r="C7975">
        <v>16.8</v>
      </c>
      <c r="D7975">
        <v>15.98</v>
      </c>
      <c r="E7975">
        <v>16.190000000000001</v>
      </c>
    </row>
    <row r="7976" spans="1:5" x14ac:dyDescent="0.25">
      <c r="A7976" s="7">
        <v>44439</v>
      </c>
      <c r="B7976">
        <v>15.98</v>
      </c>
      <c r="C7976">
        <v>17.07</v>
      </c>
      <c r="D7976">
        <v>15.91</v>
      </c>
      <c r="E7976">
        <v>16.48</v>
      </c>
    </row>
    <row r="7977" spans="1:5" x14ac:dyDescent="0.25">
      <c r="A7977" s="7">
        <v>44440</v>
      </c>
      <c r="B7977">
        <v>16.059999999999999</v>
      </c>
      <c r="C7977">
        <v>16.71</v>
      </c>
      <c r="D7977">
        <v>15.68</v>
      </c>
      <c r="E7977">
        <v>16.11</v>
      </c>
    </row>
    <row r="7978" spans="1:5" x14ac:dyDescent="0.25">
      <c r="A7978" s="7">
        <v>44441</v>
      </c>
      <c r="B7978">
        <v>16.27</v>
      </c>
      <c r="C7978">
        <v>16.98</v>
      </c>
      <c r="D7978">
        <v>15.73</v>
      </c>
      <c r="E7978">
        <v>16.41</v>
      </c>
    </row>
    <row r="7979" spans="1:5" x14ac:dyDescent="0.25">
      <c r="A7979" s="7">
        <v>44442</v>
      </c>
      <c r="B7979">
        <v>16.27</v>
      </c>
      <c r="C7979">
        <v>17.059999999999999</v>
      </c>
      <c r="D7979">
        <v>16.079999999999998</v>
      </c>
      <c r="E7979">
        <v>16.41</v>
      </c>
    </row>
    <row r="7980" spans="1:5" x14ac:dyDescent="0.25">
      <c r="A7980" s="7">
        <v>44446</v>
      </c>
      <c r="B7980">
        <v>16.940000000000001</v>
      </c>
      <c r="C7980">
        <v>18.39</v>
      </c>
      <c r="D7980">
        <v>16.89</v>
      </c>
      <c r="E7980">
        <v>18.14</v>
      </c>
    </row>
    <row r="7981" spans="1:5" x14ac:dyDescent="0.25">
      <c r="A7981" s="7">
        <v>44447</v>
      </c>
      <c r="B7981">
        <v>18.97</v>
      </c>
      <c r="C7981">
        <v>19.64</v>
      </c>
      <c r="D7981">
        <v>17.78</v>
      </c>
      <c r="E7981">
        <v>17.96</v>
      </c>
    </row>
    <row r="7982" spans="1:5" x14ac:dyDescent="0.25">
      <c r="A7982" s="7">
        <v>44448</v>
      </c>
      <c r="B7982">
        <v>19.440000000000001</v>
      </c>
      <c r="C7982">
        <v>19.54</v>
      </c>
      <c r="D7982">
        <v>17.170000000000002</v>
      </c>
      <c r="E7982">
        <v>18.8</v>
      </c>
    </row>
    <row r="7983" spans="1:5" x14ac:dyDescent="0.25">
      <c r="A7983" s="7">
        <v>44449</v>
      </c>
      <c r="B7983">
        <v>17.940000000000001</v>
      </c>
      <c r="C7983">
        <v>21.13</v>
      </c>
      <c r="D7983">
        <v>16.989999999999998</v>
      </c>
      <c r="E7983">
        <v>20.95</v>
      </c>
    </row>
    <row r="7984" spans="1:5" x14ac:dyDescent="0.25">
      <c r="A7984" s="7">
        <v>44452</v>
      </c>
      <c r="B7984">
        <v>19.64</v>
      </c>
      <c r="C7984">
        <v>21.18</v>
      </c>
      <c r="D7984">
        <v>18.760000000000002</v>
      </c>
      <c r="E7984">
        <v>19.37</v>
      </c>
    </row>
    <row r="7985" spans="1:5" x14ac:dyDescent="0.25">
      <c r="A7985" s="7">
        <v>44453</v>
      </c>
      <c r="B7985">
        <v>19.579999999999998</v>
      </c>
      <c r="C7985">
        <v>20.47</v>
      </c>
      <c r="D7985">
        <v>18.39</v>
      </c>
      <c r="E7985">
        <v>19.46</v>
      </c>
    </row>
    <row r="7986" spans="1:5" x14ac:dyDescent="0.25">
      <c r="A7986" s="7">
        <v>44454</v>
      </c>
      <c r="B7986">
        <v>19.3</v>
      </c>
      <c r="C7986">
        <v>20.27</v>
      </c>
      <c r="D7986">
        <v>18.010000000000002</v>
      </c>
      <c r="E7986">
        <v>18.18</v>
      </c>
    </row>
    <row r="7987" spans="1:5" x14ac:dyDescent="0.25">
      <c r="A7987" s="7">
        <v>44455</v>
      </c>
      <c r="B7987">
        <v>18.41</v>
      </c>
      <c r="C7987">
        <v>19.760000000000002</v>
      </c>
      <c r="D7987">
        <v>17.649999999999999</v>
      </c>
      <c r="E7987">
        <v>18.690000000000001</v>
      </c>
    </row>
    <row r="7988" spans="1:5" x14ac:dyDescent="0.25">
      <c r="A7988" s="7">
        <v>44456</v>
      </c>
      <c r="B7988">
        <v>18.37</v>
      </c>
      <c r="C7988">
        <v>21.51</v>
      </c>
      <c r="D7988">
        <v>18.350000000000001</v>
      </c>
      <c r="E7988">
        <v>20.81</v>
      </c>
    </row>
    <row r="7989" spans="1:5" x14ac:dyDescent="0.25">
      <c r="A7989" s="7">
        <v>44459</v>
      </c>
      <c r="B7989">
        <v>24.25</v>
      </c>
      <c r="C7989">
        <v>28.79</v>
      </c>
      <c r="D7989">
        <v>23.9</v>
      </c>
      <c r="E7989">
        <v>25.71</v>
      </c>
    </row>
    <row r="7990" spans="1:5" x14ac:dyDescent="0.25">
      <c r="A7990" s="7">
        <v>44460</v>
      </c>
      <c r="B7990">
        <v>23.41</v>
      </c>
      <c r="C7990">
        <v>25.6</v>
      </c>
      <c r="D7990">
        <v>21.71</v>
      </c>
      <c r="E7990">
        <v>24.36</v>
      </c>
    </row>
    <row r="7991" spans="1:5" x14ac:dyDescent="0.25">
      <c r="A7991" s="7">
        <v>44461</v>
      </c>
      <c r="B7991">
        <v>22.72</v>
      </c>
      <c r="C7991">
        <v>23.4</v>
      </c>
      <c r="D7991">
        <v>20.75</v>
      </c>
      <c r="E7991">
        <v>20.87</v>
      </c>
    </row>
    <row r="7992" spans="1:5" x14ac:dyDescent="0.25">
      <c r="A7992" s="7">
        <v>44462</v>
      </c>
      <c r="B7992">
        <v>19.91</v>
      </c>
      <c r="C7992">
        <v>20.21</v>
      </c>
      <c r="D7992">
        <v>18.420000000000002</v>
      </c>
      <c r="E7992">
        <v>18.63</v>
      </c>
    </row>
    <row r="7993" spans="1:5" x14ac:dyDescent="0.25">
      <c r="A7993" s="7">
        <v>44463</v>
      </c>
      <c r="B7993">
        <v>19.329999999999998</v>
      </c>
      <c r="C7993">
        <v>20.41</v>
      </c>
      <c r="D7993">
        <v>17.63</v>
      </c>
      <c r="E7993">
        <v>17.75</v>
      </c>
    </row>
    <row r="7994" spans="1:5" x14ac:dyDescent="0.25">
      <c r="A7994" s="7">
        <v>44466</v>
      </c>
      <c r="B7994">
        <v>17.78</v>
      </c>
      <c r="C7994">
        <v>19.32</v>
      </c>
      <c r="D7994">
        <v>17.739999999999998</v>
      </c>
      <c r="E7994">
        <v>18.760000000000002</v>
      </c>
    </row>
    <row r="7995" spans="1:5" x14ac:dyDescent="0.25">
      <c r="A7995" s="7">
        <v>44467</v>
      </c>
      <c r="B7995">
        <v>19.739999999999998</v>
      </c>
      <c r="C7995">
        <v>24.82</v>
      </c>
      <c r="D7995">
        <v>19.71</v>
      </c>
      <c r="E7995">
        <v>23.25</v>
      </c>
    </row>
    <row r="7996" spans="1:5" x14ac:dyDescent="0.25">
      <c r="A7996" s="7">
        <v>44468</v>
      </c>
      <c r="B7996">
        <v>22.07</v>
      </c>
      <c r="C7996">
        <v>23.79</v>
      </c>
      <c r="D7996">
        <v>21.45</v>
      </c>
      <c r="E7996">
        <v>22.56</v>
      </c>
    </row>
    <row r="7997" spans="1:5" x14ac:dyDescent="0.25">
      <c r="A7997" s="7">
        <v>44469</v>
      </c>
      <c r="B7997">
        <v>21.48</v>
      </c>
      <c r="C7997">
        <v>24.71</v>
      </c>
      <c r="D7997">
        <v>20.6</v>
      </c>
      <c r="E7997">
        <v>23.14</v>
      </c>
    </row>
    <row r="7998" spans="1:5" x14ac:dyDescent="0.25">
      <c r="A7998" s="7">
        <v>44470</v>
      </c>
      <c r="B7998">
        <v>24.78</v>
      </c>
      <c r="C7998">
        <v>24.89</v>
      </c>
      <c r="D7998">
        <v>20.64</v>
      </c>
      <c r="E7998">
        <v>21.15</v>
      </c>
    </row>
    <row r="7999" spans="1:5" x14ac:dyDescent="0.25">
      <c r="A7999" s="7">
        <v>44473</v>
      </c>
      <c r="B7999">
        <v>22.9</v>
      </c>
      <c r="C7999">
        <v>24.58</v>
      </c>
      <c r="D7999">
        <v>21.88</v>
      </c>
      <c r="E7999">
        <v>22.96</v>
      </c>
    </row>
    <row r="8000" spans="1:5" x14ac:dyDescent="0.25">
      <c r="A8000" s="7">
        <v>44474</v>
      </c>
      <c r="B8000">
        <v>22.92</v>
      </c>
      <c r="C8000">
        <v>23.17</v>
      </c>
      <c r="D8000">
        <v>20.62</v>
      </c>
      <c r="E8000">
        <v>21.3</v>
      </c>
    </row>
    <row r="8001" spans="1:5" x14ac:dyDescent="0.25">
      <c r="A8001" s="7">
        <v>44475</v>
      </c>
      <c r="B8001">
        <v>22.95</v>
      </c>
      <c r="C8001">
        <v>24.4</v>
      </c>
      <c r="D8001">
        <v>20.99</v>
      </c>
      <c r="E8001">
        <v>21</v>
      </c>
    </row>
    <row r="8002" spans="1:5" x14ac:dyDescent="0.25">
      <c r="A8002" s="7">
        <v>44476</v>
      </c>
      <c r="B8002">
        <v>20.54</v>
      </c>
      <c r="C8002">
        <v>20.76</v>
      </c>
      <c r="D8002">
        <v>19.07</v>
      </c>
      <c r="E8002">
        <v>19.54</v>
      </c>
    </row>
    <row r="8003" spans="1:5" x14ac:dyDescent="0.25">
      <c r="A8003" s="7">
        <v>44477</v>
      </c>
      <c r="B8003">
        <v>19.46</v>
      </c>
      <c r="C8003">
        <v>19.940000000000001</v>
      </c>
      <c r="D8003">
        <v>18.2</v>
      </c>
      <c r="E8003">
        <v>18.77</v>
      </c>
    </row>
    <row r="8004" spans="1:5" x14ac:dyDescent="0.25">
      <c r="A8004" s="7">
        <v>44480</v>
      </c>
      <c r="B8004">
        <v>19.93</v>
      </c>
      <c r="C8004">
        <v>20.45</v>
      </c>
      <c r="D8004">
        <v>18.11</v>
      </c>
      <c r="E8004">
        <v>20</v>
      </c>
    </row>
    <row r="8005" spans="1:5" x14ac:dyDescent="0.25">
      <c r="A8005" s="7">
        <v>44481</v>
      </c>
      <c r="B8005">
        <v>20.62</v>
      </c>
      <c r="C8005">
        <v>20.81</v>
      </c>
      <c r="D8005">
        <v>18.97</v>
      </c>
      <c r="E8005">
        <v>19.850000000000001</v>
      </c>
    </row>
    <row r="8006" spans="1:5" x14ac:dyDescent="0.25">
      <c r="A8006" s="7">
        <v>44482</v>
      </c>
      <c r="B8006">
        <v>20.14</v>
      </c>
      <c r="C8006">
        <v>20.23</v>
      </c>
      <c r="D8006">
        <v>18.440000000000001</v>
      </c>
      <c r="E8006">
        <v>18.64</v>
      </c>
    </row>
    <row r="8007" spans="1:5" x14ac:dyDescent="0.25">
      <c r="A8007" s="7">
        <v>44483</v>
      </c>
      <c r="B8007">
        <v>18.010000000000002</v>
      </c>
      <c r="C8007">
        <v>18.079999999999998</v>
      </c>
      <c r="D8007">
        <v>16.8</v>
      </c>
      <c r="E8007">
        <v>16.86</v>
      </c>
    </row>
    <row r="8008" spans="1:5" x14ac:dyDescent="0.25">
      <c r="A8008" s="7">
        <v>44484</v>
      </c>
      <c r="B8008">
        <v>16.64</v>
      </c>
      <c r="C8008">
        <v>16.850000000000001</v>
      </c>
      <c r="D8008">
        <v>15.72</v>
      </c>
      <c r="E8008">
        <v>16.3</v>
      </c>
    </row>
    <row r="8009" spans="1:5" x14ac:dyDescent="0.25">
      <c r="A8009" s="7">
        <v>44487</v>
      </c>
      <c r="B8009">
        <v>17.29</v>
      </c>
      <c r="C8009">
        <v>17.93</v>
      </c>
      <c r="D8009">
        <v>16.27</v>
      </c>
      <c r="E8009">
        <v>16.309999999999999</v>
      </c>
    </row>
    <row r="8010" spans="1:5" x14ac:dyDescent="0.25">
      <c r="A8010" s="7">
        <v>44488</v>
      </c>
      <c r="B8010">
        <v>16.09</v>
      </c>
      <c r="C8010">
        <v>16.309999999999999</v>
      </c>
      <c r="D8010">
        <v>15.57</v>
      </c>
      <c r="E8010">
        <v>15.7</v>
      </c>
    </row>
    <row r="8011" spans="1:5" x14ac:dyDescent="0.25">
      <c r="A8011" s="7">
        <v>44489</v>
      </c>
      <c r="B8011">
        <v>15.82</v>
      </c>
      <c r="C8011">
        <v>15.89</v>
      </c>
      <c r="D8011">
        <v>15.29</v>
      </c>
      <c r="E8011">
        <v>15.49</v>
      </c>
    </row>
    <row r="8012" spans="1:5" x14ac:dyDescent="0.25">
      <c r="A8012" s="7">
        <v>44490</v>
      </c>
      <c r="B8012">
        <v>16.059999999999999</v>
      </c>
      <c r="C8012">
        <v>16.11</v>
      </c>
      <c r="D8012">
        <v>14.92</v>
      </c>
      <c r="E8012">
        <v>15.01</v>
      </c>
    </row>
    <row r="8013" spans="1:5" x14ac:dyDescent="0.25">
      <c r="A8013" s="7">
        <v>44491</v>
      </c>
      <c r="B8013">
        <v>15.35</v>
      </c>
      <c r="C8013">
        <v>16.39</v>
      </c>
      <c r="D8013">
        <v>14.84</v>
      </c>
      <c r="E8013">
        <v>15.43</v>
      </c>
    </row>
    <row r="8014" spans="1:5" x14ac:dyDescent="0.25">
      <c r="A8014" s="7">
        <v>44494</v>
      </c>
      <c r="B8014">
        <v>16.14</v>
      </c>
      <c r="C8014">
        <v>16.329999999999998</v>
      </c>
      <c r="D8014">
        <v>15.1</v>
      </c>
      <c r="E8014">
        <v>15.24</v>
      </c>
    </row>
    <row r="8015" spans="1:5" x14ac:dyDescent="0.25">
      <c r="A8015" s="7">
        <v>44495</v>
      </c>
      <c r="B8015">
        <v>15.02</v>
      </c>
      <c r="C8015">
        <v>16.71</v>
      </c>
      <c r="D8015">
        <v>14.9</v>
      </c>
      <c r="E8015">
        <v>15.98</v>
      </c>
    </row>
    <row r="8016" spans="1:5" x14ac:dyDescent="0.25">
      <c r="A8016" s="7">
        <v>44496</v>
      </c>
      <c r="B8016">
        <v>15.79</v>
      </c>
      <c r="C8016">
        <v>17.29</v>
      </c>
      <c r="D8016">
        <v>15.54</v>
      </c>
      <c r="E8016">
        <v>16.98</v>
      </c>
    </row>
    <row r="8017" spans="1:5" x14ac:dyDescent="0.25">
      <c r="A8017" s="7">
        <v>44497</v>
      </c>
      <c r="B8017">
        <v>17.059999999999999</v>
      </c>
      <c r="C8017">
        <v>17.16</v>
      </c>
      <c r="D8017">
        <v>16.23</v>
      </c>
      <c r="E8017">
        <v>16.53</v>
      </c>
    </row>
    <row r="8018" spans="1:5" x14ac:dyDescent="0.25">
      <c r="A8018" s="7">
        <v>44498</v>
      </c>
      <c r="B8018">
        <v>17.399999999999999</v>
      </c>
      <c r="C8018">
        <v>18.059999999999999</v>
      </c>
      <c r="D8018">
        <v>16.13</v>
      </c>
      <c r="E8018">
        <v>16.260000000000002</v>
      </c>
    </row>
    <row r="8019" spans="1:5" x14ac:dyDescent="0.25">
      <c r="A8019" s="7">
        <v>44501</v>
      </c>
      <c r="B8019">
        <v>16.850000000000001</v>
      </c>
      <c r="C8019">
        <v>17.7</v>
      </c>
      <c r="D8019">
        <v>16.32</v>
      </c>
      <c r="E8019">
        <v>16.41</v>
      </c>
    </row>
    <row r="8020" spans="1:5" x14ac:dyDescent="0.25">
      <c r="A8020" s="7">
        <v>44502</v>
      </c>
      <c r="B8020">
        <v>16.54</v>
      </c>
      <c r="C8020">
        <v>16.649999999999999</v>
      </c>
      <c r="D8020">
        <v>15.89</v>
      </c>
      <c r="E8020">
        <v>16.03</v>
      </c>
    </row>
    <row r="8021" spans="1:5" x14ac:dyDescent="0.25">
      <c r="A8021" s="7">
        <v>44503</v>
      </c>
      <c r="B8021">
        <v>16.11</v>
      </c>
      <c r="C8021">
        <v>16.39</v>
      </c>
      <c r="D8021">
        <v>14.9</v>
      </c>
      <c r="E8021">
        <v>15.1</v>
      </c>
    </row>
    <row r="8022" spans="1:5" x14ac:dyDescent="0.25">
      <c r="A8022" s="7">
        <v>44504</v>
      </c>
      <c r="B8022">
        <v>15.06</v>
      </c>
      <c r="C8022">
        <v>16.14</v>
      </c>
      <c r="D8022">
        <v>14.73</v>
      </c>
      <c r="E8022">
        <v>15.44</v>
      </c>
    </row>
    <row r="8023" spans="1:5" x14ac:dyDescent="0.25">
      <c r="A8023" s="7">
        <v>44505</v>
      </c>
      <c r="B8023">
        <v>15.59</v>
      </c>
      <c r="C8023">
        <v>17.02</v>
      </c>
      <c r="D8023">
        <v>14.95</v>
      </c>
      <c r="E8023">
        <v>16.48</v>
      </c>
    </row>
    <row r="8024" spans="1:5" x14ac:dyDescent="0.25">
      <c r="A8024" s="7">
        <v>44508</v>
      </c>
      <c r="B8024">
        <v>17.23</v>
      </c>
      <c r="C8024">
        <v>17.690000000000001</v>
      </c>
      <c r="D8024">
        <v>16.440000000000001</v>
      </c>
      <c r="E8024">
        <v>17.22</v>
      </c>
    </row>
    <row r="8025" spans="1:5" x14ac:dyDescent="0.25">
      <c r="A8025" s="7">
        <v>44509</v>
      </c>
      <c r="B8025">
        <v>17.43</v>
      </c>
      <c r="C8025">
        <v>18.57</v>
      </c>
      <c r="D8025">
        <v>17.21</v>
      </c>
      <c r="E8025">
        <v>17.78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4B04-0CAF-43D5-A419-C2DC1D910575}">
  <dimension ref="A1:G2814"/>
  <sheetViews>
    <sheetView workbookViewId="0">
      <selection sqref="A1:G1259"/>
    </sheetView>
  </sheetViews>
  <sheetFormatPr defaultRowHeight="14.25" x14ac:dyDescent="0.25"/>
  <cols>
    <col min="1" max="1" width="8.42578125" bestFit="1" customWidth="1"/>
    <col min="2" max="5" width="11" bestFit="1" customWidth="1"/>
    <col min="6" max="6" width="12" bestFit="1" customWidth="1"/>
    <col min="7" max="7" width="10.28515625" bestFit="1" customWidth="1"/>
  </cols>
  <sheetData>
    <row r="1" spans="1:7" x14ac:dyDescent="0.25">
      <c r="A1" t="s">
        <v>0</v>
      </c>
      <c r="B1" t="s">
        <v>3</v>
      </c>
      <c r="C1" t="s">
        <v>4</v>
      </c>
      <c r="D1" t="s">
        <v>5</v>
      </c>
      <c r="E1" t="s">
        <v>11</v>
      </c>
      <c r="F1" t="s">
        <v>12</v>
      </c>
      <c r="G1" t="s">
        <v>1</v>
      </c>
    </row>
    <row r="2" spans="1:7" x14ac:dyDescent="0.25">
      <c r="A2" s="7">
        <v>44509</v>
      </c>
      <c r="B2">
        <v>431.55999800000001</v>
      </c>
      <c r="C2">
        <v>431.75</v>
      </c>
      <c r="D2">
        <v>428.33999599999999</v>
      </c>
      <c r="E2">
        <v>429.72000100000002</v>
      </c>
      <c r="F2">
        <v>429.72000100000002</v>
      </c>
      <c r="G2">
        <v>4691200</v>
      </c>
    </row>
    <row r="3" spans="1:7" x14ac:dyDescent="0.25">
      <c r="A3" s="7">
        <v>44508</v>
      </c>
      <c r="B3">
        <v>431.88000499999998</v>
      </c>
      <c r="C3">
        <v>432.33999599999999</v>
      </c>
      <c r="D3">
        <v>430.5</v>
      </c>
      <c r="E3">
        <v>431.23001099999999</v>
      </c>
      <c r="F3">
        <v>431.23001099999999</v>
      </c>
      <c r="G3">
        <v>3511600</v>
      </c>
    </row>
    <row r="4" spans="1:7" x14ac:dyDescent="0.25">
      <c r="A4" s="7">
        <v>44505</v>
      </c>
      <c r="B4">
        <v>431.54998799999998</v>
      </c>
      <c r="C4">
        <v>432.76001000000002</v>
      </c>
      <c r="D4">
        <v>429.29998799999998</v>
      </c>
      <c r="E4">
        <v>430.709991</v>
      </c>
      <c r="F4">
        <v>430.709991</v>
      </c>
      <c r="G4">
        <v>4942000</v>
      </c>
    </row>
    <row r="5" spans="1:7" x14ac:dyDescent="0.25">
      <c r="A5" s="7">
        <v>44504</v>
      </c>
      <c r="B5">
        <v>427.85000600000001</v>
      </c>
      <c r="C5">
        <v>429.36999500000002</v>
      </c>
      <c r="D5">
        <v>427.540009</v>
      </c>
      <c r="E5">
        <v>429.25</v>
      </c>
      <c r="F5">
        <v>429.25</v>
      </c>
      <c r="G5">
        <v>4287300</v>
      </c>
    </row>
    <row r="6" spans="1:7" x14ac:dyDescent="0.25">
      <c r="A6" s="7">
        <v>44503</v>
      </c>
      <c r="B6">
        <v>424.14001500000001</v>
      </c>
      <c r="C6">
        <v>427.66000400000001</v>
      </c>
      <c r="D6">
        <v>423.69000199999999</v>
      </c>
      <c r="E6">
        <v>427.25</v>
      </c>
      <c r="F6">
        <v>427.25</v>
      </c>
      <c r="G6">
        <v>3562900</v>
      </c>
    </row>
    <row r="7" spans="1:7" x14ac:dyDescent="0.25">
      <c r="A7" s="7">
        <v>44502</v>
      </c>
      <c r="B7">
        <v>423.14999399999999</v>
      </c>
      <c r="C7">
        <v>424.959991</v>
      </c>
      <c r="D7">
        <v>423.01001000000002</v>
      </c>
      <c r="E7">
        <v>424.69000199999999</v>
      </c>
      <c r="F7">
        <v>424.69000199999999</v>
      </c>
      <c r="G7">
        <v>2989200</v>
      </c>
    </row>
    <row r="8" spans="1:7" x14ac:dyDescent="0.25">
      <c r="A8" s="7">
        <v>44501</v>
      </c>
      <c r="B8">
        <v>423.19000199999999</v>
      </c>
      <c r="C8">
        <v>423.57000699999998</v>
      </c>
      <c r="D8">
        <v>421.27999899999998</v>
      </c>
      <c r="E8">
        <v>423.04998799999998</v>
      </c>
      <c r="F8">
        <v>423.04998799999998</v>
      </c>
      <c r="G8">
        <v>3937300</v>
      </c>
    </row>
    <row r="9" spans="1:7" x14ac:dyDescent="0.25">
      <c r="A9" s="7">
        <v>44498</v>
      </c>
      <c r="B9">
        <v>419.14999399999999</v>
      </c>
      <c r="C9">
        <v>422.51998900000001</v>
      </c>
      <c r="D9">
        <v>418.86999500000002</v>
      </c>
      <c r="E9">
        <v>422.16000400000001</v>
      </c>
      <c r="F9">
        <v>422.16000400000001</v>
      </c>
      <c r="G9">
        <v>4637400</v>
      </c>
    </row>
    <row r="10" spans="1:7" x14ac:dyDescent="0.25">
      <c r="A10" s="7">
        <v>44497</v>
      </c>
      <c r="B10">
        <v>418.77999899999998</v>
      </c>
      <c r="C10">
        <v>421.44000199999999</v>
      </c>
      <c r="D10">
        <v>418.75</v>
      </c>
      <c r="E10">
        <v>421.41000400000001</v>
      </c>
      <c r="F10">
        <v>421.41000400000001</v>
      </c>
      <c r="G10">
        <v>3643600</v>
      </c>
    </row>
    <row r="11" spans="1:7" x14ac:dyDescent="0.25">
      <c r="A11" s="7">
        <v>44496</v>
      </c>
      <c r="B11">
        <v>419.66000400000001</v>
      </c>
      <c r="C11">
        <v>420.290009</v>
      </c>
      <c r="D11">
        <v>417.27999899999998</v>
      </c>
      <c r="E11">
        <v>417.32998700000002</v>
      </c>
      <c r="F11">
        <v>417.32998700000002</v>
      </c>
      <c r="G11">
        <v>2873500</v>
      </c>
    </row>
    <row r="12" spans="1:7" x14ac:dyDescent="0.25">
      <c r="A12" s="7">
        <v>44495</v>
      </c>
      <c r="B12">
        <v>420.26998900000001</v>
      </c>
      <c r="C12">
        <v>421.52999899999998</v>
      </c>
      <c r="D12">
        <v>418.85998499999999</v>
      </c>
      <c r="E12">
        <v>419.14999399999999</v>
      </c>
      <c r="F12">
        <v>419.14999399999999</v>
      </c>
      <c r="G12">
        <v>3085300</v>
      </c>
    </row>
    <row r="13" spans="1:7" x14ac:dyDescent="0.25">
      <c r="A13" s="7">
        <v>44494</v>
      </c>
      <c r="B13">
        <v>417.64001500000001</v>
      </c>
      <c r="C13">
        <v>419.14001500000001</v>
      </c>
      <c r="D13">
        <v>415.92999300000002</v>
      </c>
      <c r="E13">
        <v>418.75</v>
      </c>
      <c r="F13">
        <v>418.75</v>
      </c>
      <c r="G13">
        <v>2511500</v>
      </c>
    </row>
    <row r="14" spans="1:7" x14ac:dyDescent="0.25">
      <c r="A14" s="7">
        <v>44491</v>
      </c>
      <c r="B14">
        <v>416.57998700000002</v>
      </c>
      <c r="C14">
        <v>418</v>
      </c>
      <c r="D14">
        <v>414.70001200000002</v>
      </c>
      <c r="E14">
        <v>416.58999599999999</v>
      </c>
      <c r="F14">
        <v>416.58999599999999</v>
      </c>
      <c r="G14">
        <v>3648900</v>
      </c>
    </row>
    <row r="15" spans="1:7" x14ac:dyDescent="0.25">
      <c r="A15" s="7">
        <v>44490</v>
      </c>
      <c r="B15">
        <v>415.38000499999998</v>
      </c>
      <c r="C15">
        <v>417.23998999999998</v>
      </c>
      <c r="D15">
        <v>414.94000199999999</v>
      </c>
      <c r="E15">
        <v>417.01001000000002</v>
      </c>
      <c r="F15">
        <v>417.01001000000002</v>
      </c>
      <c r="G15">
        <v>2579500</v>
      </c>
    </row>
    <row r="16" spans="1:7" x14ac:dyDescent="0.25">
      <c r="A16" s="7">
        <v>44489</v>
      </c>
      <c r="B16">
        <v>414.73998999999998</v>
      </c>
      <c r="C16">
        <v>416.22000100000002</v>
      </c>
      <c r="D16">
        <v>414.64999399999999</v>
      </c>
      <c r="E16">
        <v>415.98998999999998</v>
      </c>
      <c r="F16">
        <v>415.98998999999998</v>
      </c>
      <c r="G16">
        <v>3208200</v>
      </c>
    </row>
    <row r="17" spans="1:7" x14ac:dyDescent="0.25">
      <c r="A17" s="7">
        <v>44488</v>
      </c>
      <c r="B17">
        <v>412.73998999999998</v>
      </c>
      <c r="C17">
        <v>414.38000499999998</v>
      </c>
      <c r="D17">
        <v>412.14001500000001</v>
      </c>
      <c r="E17">
        <v>414.38000499999998</v>
      </c>
      <c r="F17">
        <v>414.38000499999998</v>
      </c>
      <c r="G17">
        <v>2838300</v>
      </c>
    </row>
    <row r="18" spans="1:7" x14ac:dyDescent="0.25">
      <c r="A18" s="7">
        <v>44487</v>
      </c>
      <c r="B18">
        <v>408.20001200000002</v>
      </c>
      <c r="C18">
        <v>411.459991</v>
      </c>
      <c r="D18">
        <v>407.52999899999998</v>
      </c>
      <c r="E18">
        <v>411.17999300000002</v>
      </c>
      <c r="F18">
        <v>411.17999300000002</v>
      </c>
      <c r="G18">
        <v>3402700</v>
      </c>
    </row>
    <row r="19" spans="1:7" x14ac:dyDescent="0.25">
      <c r="A19" s="7">
        <v>44484</v>
      </c>
      <c r="B19">
        <v>408.92001299999998</v>
      </c>
      <c r="C19">
        <v>410.26001000000002</v>
      </c>
      <c r="D19">
        <v>408.27999899999998</v>
      </c>
      <c r="E19">
        <v>409.92999300000002</v>
      </c>
      <c r="F19">
        <v>409.92999300000002</v>
      </c>
      <c r="G19">
        <v>3500900</v>
      </c>
    </row>
    <row r="20" spans="1:7" x14ac:dyDescent="0.25">
      <c r="A20" s="7">
        <v>44483</v>
      </c>
      <c r="B20">
        <v>403.70001200000002</v>
      </c>
      <c r="C20">
        <v>406.95001200000002</v>
      </c>
      <c r="D20">
        <v>403.22000100000002</v>
      </c>
      <c r="E20">
        <v>406.76001000000002</v>
      </c>
      <c r="F20">
        <v>406.76001000000002</v>
      </c>
      <c r="G20">
        <v>3785200</v>
      </c>
    </row>
    <row r="21" spans="1:7" x14ac:dyDescent="0.25">
      <c r="A21" s="7">
        <v>44482</v>
      </c>
      <c r="B21">
        <v>399.64001500000001</v>
      </c>
      <c r="C21">
        <v>400.88000499999998</v>
      </c>
      <c r="D21">
        <v>396.75</v>
      </c>
      <c r="E21">
        <v>400.040009</v>
      </c>
      <c r="F21">
        <v>400.040009</v>
      </c>
      <c r="G21">
        <v>6492400</v>
      </c>
    </row>
    <row r="22" spans="1:7" x14ac:dyDescent="0.25">
      <c r="A22" s="7">
        <v>44481</v>
      </c>
      <c r="B22">
        <v>400.54998799999998</v>
      </c>
      <c r="C22">
        <v>400.92001299999998</v>
      </c>
      <c r="D22">
        <v>397.86999500000002</v>
      </c>
      <c r="E22">
        <v>398.76001000000002</v>
      </c>
      <c r="F22">
        <v>398.76001000000002</v>
      </c>
      <c r="G22">
        <v>6201300</v>
      </c>
    </row>
    <row r="23" spans="1:7" x14ac:dyDescent="0.25">
      <c r="A23" s="7">
        <v>44480</v>
      </c>
      <c r="B23">
        <v>401.91000400000001</v>
      </c>
      <c r="C23">
        <v>404.73998999999998</v>
      </c>
      <c r="D23">
        <v>399.55999800000001</v>
      </c>
      <c r="E23">
        <v>399.55999800000001</v>
      </c>
      <c r="F23">
        <v>399.55999800000001</v>
      </c>
      <c r="G23">
        <v>3695700</v>
      </c>
    </row>
    <row r="24" spans="1:7" x14ac:dyDescent="0.25">
      <c r="A24" s="7">
        <v>44477</v>
      </c>
      <c r="B24">
        <v>404.040009</v>
      </c>
      <c r="C24">
        <v>404.39001500000001</v>
      </c>
      <c r="D24">
        <v>401.94000199999999</v>
      </c>
      <c r="E24">
        <v>402.48998999999998</v>
      </c>
      <c r="F24">
        <v>402.48998999999998</v>
      </c>
      <c r="G24">
        <v>3959800</v>
      </c>
    </row>
    <row r="25" spans="1:7" x14ac:dyDescent="0.25">
      <c r="A25" s="7">
        <v>44476</v>
      </c>
      <c r="B25">
        <v>403.07000699999998</v>
      </c>
      <c r="C25">
        <v>406.04998799999998</v>
      </c>
      <c r="D25">
        <v>402.85000600000001</v>
      </c>
      <c r="E25">
        <v>403.25</v>
      </c>
      <c r="F25">
        <v>403.25</v>
      </c>
      <c r="G25">
        <v>4409200</v>
      </c>
    </row>
    <row r="26" spans="1:7" x14ac:dyDescent="0.25">
      <c r="A26" s="7">
        <v>44475</v>
      </c>
      <c r="B26">
        <v>394.64999399999999</v>
      </c>
      <c r="C26">
        <v>400.01998900000001</v>
      </c>
      <c r="D26">
        <v>393.05999800000001</v>
      </c>
      <c r="E26">
        <v>399.80999800000001</v>
      </c>
      <c r="F26">
        <v>399.80999800000001</v>
      </c>
      <c r="G26">
        <v>6590000</v>
      </c>
    </row>
    <row r="27" spans="1:7" x14ac:dyDescent="0.25">
      <c r="A27" s="7">
        <v>44474</v>
      </c>
      <c r="B27">
        <v>395.55999800000001</v>
      </c>
      <c r="C27">
        <v>400.35000600000001</v>
      </c>
      <c r="D27">
        <v>394.790009</v>
      </c>
      <c r="E27">
        <v>398.040009</v>
      </c>
      <c r="F27">
        <v>398.040009</v>
      </c>
      <c r="G27">
        <v>5523200</v>
      </c>
    </row>
    <row r="28" spans="1:7" x14ac:dyDescent="0.25">
      <c r="A28" s="7">
        <v>44473</v>
      </c>
      <c r="B28">
        <v>398.11999500000002</v>
      </c>
      <c r="C28">
        <v>398.94000199999999</v>
      </c>
      <c r="D28">
        <v>391.959991</v>
      </c>
      <c r="E28">
        <v>394.209991</v>
      </c>
      <c r="F28">
        <v>394.209991</v>
      </c>
      <c r="G28">
        <v>8820400</v>
      </c>
    </row>
    <row r="29" spans="1:7" x14ac:dyDescent="0.25">
      <c r="A29" s="7">
        <v>44470</v>
      </c>
      <c r="B29">
        <v>396.23001099999999</v>
      </c>
      <c r="C29">
        <v>400.85000600000001</v>
      </c>
      <c r="D29">
        <v>392.76998900000001</v>
      </c>
      <c r="E29">
        <v>399.11999500000002</v>
      </c>
      <c r="F29">
        <v>399.11999500000002</v>
      </c>
      <c r="G29">
        <v>8482200</v>
      </c>
    </row>
    <row r="30" spans="1:7" x14ac:dyDescent="0.25">
      <c r="A30" s="7">
        <v>44469</v>
      </c>
      <c r="B30">
        <v>400.85000600000001</v>
      </c>
      <c r="C30">
        <v>401.51998900000001</v>
      </c>
      <c r="D30">
        <v>394.33999599999999</v>
      </c>
      <c r="E30">
        <v>394.39999399999999</v>
      </c>
      <c r="F30">
        <v>394.39999399999999</v>
      </c>
      <c r="G30">
        <v>9511200</v>
      </c>
    </row>
    <row r="31" spans="1:7" x14ac:dyDescent="0.25">
      <c r="A31" s="7">
        <v>44468</v>
      </c>
      <c r="B31">
        <v>400.10000600000001</v>
      </c>
      <c r="C31">
        <v>401.790009</v>
      </c>
      <c r="D31">
        <v>398.85998499999999</v>
      </c>
      <c r="E31">
        <v>399.459991</v>
      </c>
      <c r="F31">
        <v>399.459991</v>
      </c>
      <c r="G31">
        <v>4724200</v>
      </c>
    </row>
    <row r="32" spans="1:7" x14ac:dyDescent="0.25">
      <c r="A32" s="7">
        <v>44467</v>
      </c>
      <c r="B32">
        <v>405.54998799999998</v>
      </c>
      <c r="C32">
        <v>405.86999500000002</v>
      </c>
      <c r="D32">
        <v>399.32998700000002</v>
      </c>
      <c r="E32">
        <v>400.14001500000001</v>
      </c>
      <c r="F32">
        <v>398.83203099999997</v>
      </c>
      <c r="G32">
        <v>8234300</v>
      </c>
    </row>
    <row r="33" spans="1:7" x14ac:dyDescent="0.25">
      <c r="A33" s="7">
        <v>44466</v>
      </c>
      <c r="B33">
        <v>408.42001299999998</v>
      </c>
      <c r="C33">
        <v>409.57000699999998</v>
      </c>
      <c r="D33">
        <v>407.58999599999999</v>
      </c>
      <c r="E33">
        <v>408.29998799999998</v>
      </c>
      <c r="F33">
        <v>406.96533199999999</v>
      </c>
      <c r="G33">
        <v>3546600</v>
      </c>
    </row>
    <row r="34" spans="1:7" x14ac:dyDescent="0.25">
      <c r="A34" s="7">
        <v>44463</v>
      </c>
      <c r="B34">
        <v>407.17001299999998</v>
      </c>
      <c r="C34">
        <v>410.13000499999998</v>
      </c>
      <c r="D34">
        <v>406.95001200000002</v>
      </c>
      <c r="E34">
        <v>409.459991</v>
      </c>
      <c r="F34">
        <v>408.12152099999997</v>
      </c>
      <c r="G34">
        <v>3417700</v>
      </c>
    </row>
    <row r="35" spans="1:7" x14ac:dyDescent="0.25">
      <c r="A35" s="7">
        <v>44462</v>
      </c>
      <c r="B35">
        <v>405.709991</v>
      </c>
      <c r="C35">
        <v>410.32000699999998</v>
      </c>
      <c r="D35">
        <v>405.47000100000002</v>
      </c>
      <c r="E35">
        <v>408.77999899999998</v>
      </c>
      <c r="F35">
        <v>407.44375600000001</v>
      </c>
      <c r="G35">
        <v>4098000</v>
      </c>
    </row>
    <row r="36" spans="1:7" x14ac:dyDescent="0.25">
      <c r="A36" s="7">
        <v>44461</v>
      </c>
      <c r="B36">
        <v>402.17001299999998</v>
      </c>
      <c r="C36">
        <v>405.85000600000001</v>
      </c>
      <c r="D36">
        <v>401.26001000000002</v>
      </c>
      <c r="E36">
        <v>403.89999399999999</v>
      </c>
      <c r="F36">
        <v>402.57971199999997</v>
      </c>
      <c r="G36">
        <v>6004800</v>
      </c>
    </row>
    <row r="37" spans="1:7" x14ac:dyDescent="0.25">
      <c r="A37" s="7">
        <v>44460</v>
      </c>
      <c r="B37">
        <v>402.66000400000001</v>
      </c>
      <c r="C37">
        <v>403.89999399999999</v>
      </c>
      <c r="D37">
        <v>399.44000199999999</v>
      </c>
      <c r="E37">
        <v>400.040009</v>
      </c>
      <c r="F37">
        <v>398.73232999999999</v>
      </c>
      <c r="G37">
        <v>6418100</v>
      </c>
    </row>
    <row r="38" spans="1:7" x14ac:dyDescent="0.25">
      <c r="A38" s="7">
        <v>44459</v>
      </c>
      <c r="B38">
        <v>401.10998499999999</v>
      </c>
      <c r="C38">
        <v>402.64001500000001</v>
      </c>
      <c r="D38">
        <v>395.57000699999998</v>
      </c>
      <c r="E38">
        <v>400.42999300000002</v>
      </c>
      <c r="F38">
        <v>399.12106299999999</v>
      </c>
      <c r="G38">
        <v>10942700</v>
      </c>
    </row>
    <row r="39" spans="1:7" x14ac:dyDescent="0.25">
      <c r="A39" s="7">
        <v>44456</v>
      </c>
      <c r="B39">
        <v>410.35000600000001</v>
      </c>
      <c r="C39">
        <v>410.77999899999998</v>
      </c>
      <c r="D39">
        <v>406.76998900000001</v>
      </c>
      <c r="E39">
        <v>407.07998700000002</v>
      </c>
      <c r="F39">
        <v>405.74929800000001</v>
      </c>
      <c r="G39">
        <v>5396100</v>
      </c>
    </row>
    <row r="40" spans="1:7" x14ac:dyDescent="0.25">
      <c r="A40" s="7">
        <v>44455</v>
      </c>
      <c r="B40">
        <v>411.26998900000001</v>
      </c>
      <c r="C40">
        <v>412.19000199999999</v>
      </c>
      <c r="D40">
        <v>408.23001099999999</v>
      </c>
      <c r="E40">
        <v>411.10998499999999</v>
      </c>
      <c r="F40">
        <v>409.766144</v>
      </c>
      <c r="G40">
        <v>3351500</v>
      </c>
    </row>
    <row r="41" spans="1:7" x14ac:dyDescent="0.25">
      <c r="A41" s="7">
        <v>44454</v>
      </c>
      <c r="B41">
        <v>408.790009</v>
      </c>
      <c r="C41">
        <v>412.26001000000002</v>
      </c>
      <c r="D41">
        <v>407.70001200000002</v>
      </c>
      <c r="E41">
        <v>411.82000699999998</v>
      </c>
      <c r="F41">
        <v>410.47384599999998</v>
      </c>
      <c r="G41">
        <v>3891400</v>
      </c>
    </row>
    <row r="42" spans="1:7" x14ac:dyDescent="0.25">
      <c r="A42" s="7">
        <v>44453</v>
      </c>
      <c r="B42">
        <v>412.01998900000001</v>
      </c>
      <c r="C42">
        <v>412.17999300000002</v>
      </c>
      <c r="D42">
        <v>407.48998999999998</v>
      </c>
      <c r="E42">
        <v>408.41000400000001</v>
      </c>
      <c r="F42">
        <v>407.07498199999998</v>
      </c>
      <c r="G42">
        <v>3657700</v>
      </c>
    </row>
    <row r="43" spans="1:7" x14ac:dyDescent="0.25">
      <c r="A43" s="7">
        <v>44452</v>
      </c>
      <c r="B43">
        <v>412.51998900000001</v>
      </c>
      <c r="C43">
        <v>412.709991</v>
      </c>
      <c r="D43">
        <v>408.30999800000001</v>
      </c>
      <c r="E43">
        <v>410.540009</v>
      </c>
      <c r="F43">
        <v>409.19802900000002</v>
      </c>
      <c r="G43">
        <v>4738300</v>
      </c>
    </row>
    <row r="44" spans="1:7" x14ac:dyDescent="0.25">
      <c r="A44" s="7">
        <v>44449</v>
      </c>
      <c r="B44">
        <v>414.69000199999999</v>
      </c>
      <c r="C44">
        <v>415.10000600000001</v>
      </c>
      <c r="D44">
        <v>409.42001299999998</v>
      </c>
      <c r="E44">
        <v>409.57998700000002</v>
      </c>
      <c r="F44">
        <v>408.24115</v>
      </c>
      <c r="G44">
        <v>4032500</v>
      </c>
    </row>
    <row r="45" spans="1:7" x14ac:dyDescent="0.25">
      <c r="A45" s="7">
        <v>44448</v>
      </c>
      <c r="B45">
        <v>414.33999599999999</v>
      </c>
      <c r="C45">
        <v>416.07000699999998</v>
      </c>
      <c r="D45">
        <v>412.57000699999998</v>
      </c>
      <c r="E45">
        <v>412.76998900000001</v>
      </c>
      <c r="F45">
        <v>411.42071499999997</v>
      </c>
      <c r="G45">
        <v>3887800</v>
      </c>
    </row>
    <row r="46" spans="1:7" x14ac:dyDescent="0.25">
      <c r="A46" s="7">
        <v>44447</v>
      </c>
      <c r="B46">
        <v>414.52999899999998</v>
      </c>
      <c r="C46">
        <v>415.26001000000002</v>
      </c>
      <c r="D46">
        <v>412.67001299999998</v>
      </c>
      <c r="E46">
        <v>414.63000499999998</v>
      </c>
      <c r="F46">
        <v>413.27465799999999</v>
      </c>
      <c r="G46">
        <v>4012600</v>
      </c>
    </row>
    <row r="47" spans="1:7" x14ac:dyDescent="0.25">
      <c r="A47" s="7">
        <v>44446</v>
      </c>
      <c r="B47">
        <v>416.26998900000001</v>
      </c>
      <c r="C47">
        <v>416.290009</v>
      </c>
      <c r="D47">
        <v>414.42001299999998</v>
      </c>
      <c r="E47">
        <v>415.02999899999998</v>
      </c>
      <c r="F47">
        <v>413.67334</v>
      </c>
      <c r="G47">
        <v>3542500</v>
      </c>
    </row>
    <row r="48" spans="1:7" x14ac:dyDescent="0.25">
      <c r="A48" s="7">
        <v>44442</v>
      </c>
      <c r="B48">
        <v>415.57998700000002</v>
      </c>
      <c r="C48">
        <v>417.05999800000001</v>
      </c>
      <c r="D48">
        <v>415.16000400000001</v>
      </c>
      <c r="E48">
        <v>416.57000699999998</v>
      </c>
      <c r="F48">
        <v>415.20831299999998</v>
      </c>
      <c r="G48">
        <v>3740000</v>
      </c>
    </row>
    <row r="49" spans="1:7" x14ac:dyDescent="0.25">
      <c r="A49" s="7">
        <v>44441</v>
      </c>
      <c r="B49">
        <v>416.79998799999998</v>
      </c>
      <c r="C49">
        <v>417.44000199999999</v>
      </c>
      <c r="D49">
        <v>415.5</v>
      </c>
      <c r="E49">
        <v>416.73001099999999</v>
      </c>
      <c r="F49">
        <v>415.36779799999999</v>
      </c>
      <c r="G49">
        <v>2835500</v>
      </c>
    </row>
    <row r="50" spans="1:7" x14ac:dyDescent="0.25">
      <c r="A50" s="7">
        <v>44440</v>
      </c>
      <c r="B50">
        <v>416.04998799999998</v>
      </c>
      <c r="C50">
        <v>416.58999599999999</v>
      </c>
      <c r="D50">
        <v>415.16000400000001</v>
      </c>
      <c r="E50">
        <v>415.48998999999998</v>
      </c>
      <c r="F50">
        <v>414.13183600000002</v>
      </c>
      <c r="G50">
        <v>3256400</v>
      </c>
    </row>
    <row r="51" spans="1:7" x14ac:dyDescent="0.25">
      <c r="A51" s="7">
        <v>44439</v>
      </c>
      <c r="B51">
        <v>415.66000400000001</v>
      </c>
      <c r="C51">
        <v>416.01998900000001</v>
      </c>
      <c r="D51">
        <v>414.57998700000002</v>
      </c>
      <c r="E51">
        <v>415.04998799999998</v>
      </c>
      <c r="F51">
        <v>413.69326799999999</v>
      </c>
      <c r="G51">
        <v>6062900</v>
      </c>
    </row>
    <row r="52" spans="1:7" x14ac:dyDescent="0.25">
      <c r="A52" s="7">
        <v>44438</v>
      </c>
      <c r="B52">
        <v>414.66000400000001</v>
      </c>
      <c r="C52">
        <v>416.55999800000001</v>
      </c>
      <c r="D52">
        <v>414.39001500000001</v>
      </c>
      <c r="E52">
        <v>415.76001000000002</v>
      </c>
      <c r="F52">
        <v>414.40096999999997</v>
      </c>
      <c r="G52">
        <v>2811800</v>
      </c>
    </row>
    <row r="53" spans="1:7" x14ac:dyDescent="0.25">
      <c r="A53" s="7">
        <v>44435</v>
      </c>
      <c r="B53">
        <v>411.08999599999999</v>
      </c>
      <c r="C53">
        <v>414.32998700000002</v>
      </c>
      <c r="D53">
        <v>411.01998900000001</v>
      </c>
      <c r="E53">
        <v>413.85998499999999</v>
      </c>
      <c r="F53">
        <v>412.50714099999999</v>
      </c>
      <c r="G53">
        <v>3879500</v>
      </c>
    </row>
    <row r="54" spans="1:7" x14ac:dyDescent="0.25">
      <c r="A54" s="7">
        <v>44434</v>
      </c>
      <c r="B54">
        <v>412.41000400000001</v>
      </c>
      <c r="C54">
        <v>412.66000400000001</v>
      </c>
      <c r="D54">
        <v>410.20001200000002</v>
      </c>
      <c r="E54">
        <v>410.22000100000002</v>
      </c>
      <c r="F54">
        <v>408.87905899999998</v>
      </c>
      <c r="G54">
        <v>4707600</v>
      </c>
    </row>
    <row r="55" spans="1:7" x14ac:dyDescent="0.25">
      <c r="A55" s="7">
        <v>44433</v>
      </c>
      <c r="B55">
        <v>412.05999800000001</v>
      </c>
      <c r="C55">
        <v>413.209991</v>
      </c>
      <c r="D55">
        <v>411.67001299999998</v>
      </c>
      <c r="E55">
        <v>412.63000499999998</v>
      </c>
      <c r="F55">
        <v>411.28118899999998</v>
      </c>
      <c r="G55">
        <v>3261400</v>
      </c>
    </row>
    <row r="56" spans="1:7" x14ac:dyDescent="0.25">
      <c r="A56" s="7">
        <v>44432</v>
      </c>
      <c r="B56">
        <v>411.89999399999999</v>
      </c>
      <c r="C56">
        <v>412.35998499999999</v>
      </c>
      <c r="D56">
        <v>411.35000600000001</v>
      </c>
      <c r="E56">
        <v>411.86999500000002</v>
      </c>
      <c r="F56">
        <v>410.52365099999997</v>
      </c>
      <c r="G56">
        <v>3006500</v>
      </c>
    </row>
    <row r="57" spans="1:7" x14ac:dyDescent="0.25">
      <c r="A57" s="7">
        <v>44431</v>
      </c>
      <c r="B57">
        <v>409.25</v>
      </c>
      <c r="C57">
        <v>412.07998700000002</v>
      </c>
      <c r="D57">
        <v>409.23001099999999</v>
      </c>
      <c r="E57">
        <v>411.22000100000002</v>
      </c>
      <c r="F57">
        <v>409.87579299999999</v>
      </c>
      <c r="G57">
        <v>3259400</v>
      </c>
    </row>
    <row r="58" spans="1:7" x14ac:dyDescent="0.25">
      <c r="A58" s="7">
        <v>44428</v>
      </c>
      <c r="B58">
        <v>404.67999300000002</v>
      </c>
      <c r="C58">
        <v>407.92001299999998</v>
      </c>
      <c r="D58">
        <v>404.26001000000002</v>
      </c>
      <c r="E58">
        <v>407.60998499999999</v>
      </c>
      <c r="F58">
        <v>406.27758799999998</v>
      </c>
      <c r="G58">
        <v>3262900</v>
      </c>
    </row>
    <row r="59" spans="1:7" x14ac:dyDescent="0.25">
      <c r="A59" s="7">
        <v>44427</v>
      </c>
      <c r="B59">
        <v>401.08999599999999</v>
      </c>
      <c r="C59">
        <v>405.54998799999998</v>
      </c>
      <c r="D59">
        <v>400.92999300000002</v>
      </c>
      <c r="E59">
        <v>404.41000400000001</v>
      </c>
      <c r="F59">
        <v>403.08804300000003</v>
      </c>
      <c r="G59">
        <v>5505700</v>
      </c>
    </row>
    <row r="60" spans="1:7" x14ac:dyDescent="0.25">
      <c r="A60" s="7">
        <v>44426</v>
      </c>
      <c r="B60">
        <v>407.22000100000002</v>
      </c>
      <c r="C60">
        <v>408.75</v>
      </c>
      <c r="D60">
        <v>403.540009</v>
      </c>
      <c r="E60">
        <v>403.83999599999999</v>
      </c>
      <c r="F60">
        <v>402.51989700000001</v>
      </c>
      <c r="G60">
        <v>4878300</v>
      </c>
    </row>
    <row r="61" spans="1:7" x14ac:dyDescent="0.25">
      <c r="A61" s="7">
        <v>44425</v>
      </c>
      <c r="B61">
        <v>408.41000400000001</v>
      </c>
      <c r="C61">
        <v>409.04998799999998</v>
      </c>
      <c r="D61">
        <v>405.30999800000001</v>
      </c>
      <c r="E61">
        <v>408.23001099999999</v>
      </c>
      <c r="F61">
        <v>406.89556900000002</v>
      </c>
      <c r="G61">
        <v>5186300</v>
      </c>
    </row>
    <row r="62" spans="1:7" x14ac:dyDescent="0.25">
      <c r="A62" s="7">
        <v>44424</v>
      </c>
      <c r="B62">
        <v>408.709991</v>
      </c>
      <c r="C62">
        <v>411.01001000000002</v>
      </c>
      <c r="D62">
        <v>407.14999399999999</v>
      </c>
      <c r="E62">
        <v>410.94000199999999</v>
      </c>
      <c r="F62">
        <v>409.59670999999997</v>
      </c>
      <c r="G62">
        <v>3379100</v>
      </c>
    </row>
    <row r="63" spans="1:7" x14ac:dyDescent="0.25">
      <c r="A63" s="7">
        <v>44421</v>
      </c>
      <c r="B63">
        <v>409.64001500000001</v>
      </c>
      <c r="C63">
        <v>409.959991</v>
      </c>
      <c r="D63">
        <v>409.17999300000002</v>
      </c>
      <c r="E63">
        <v>409.959991</v>
      </c>
      <c r="F63">
        <v>408.61990400000002</v>
      </c>
      <c r="G63">
        <v>2252600</v>
      </c>
    </row>
    <row r="64" spans="1:7" x14ac:dyDescent="0.25">
      <c r="A64" s="7">
        <v>44420</v>
      </c>
      <c r="B64">
        <v>407.82000699999998</v>
      </c>
      <c r="C64">
        <v>409.32998700000002</v>
      </c>
      <c r="D64">
        <v>406.97000100000002</v>
      </c>
      <c r="E64">
        <v>409.14999399999999</v>
      </c>
      <c r="F64">
        <v>407.81256100000002</v>
      </c>
      <c r="G64">
        <v>2319300</v>
      </c>
    </row>
    <row r="65" spans="1:7" x14ac:dyDescent="0.25">
      <c r="A65" s="7">
        <v>44419</v>
      </c>
      <c r="B65">
        <v>408</v>
      </c>
      <c r="C65">
        <v>408.07000699999998</v>
      </c>
      <c r="D65">
        <v>406.91000400000001</v>
      </c>
      <c r="E65">
        <v>407.959991</v>
      </c>
      <c r="F65">
        <v>406.62643400000002</v>
      </c>
      <c r="G65">
        <v>3554400</v>
      </c>
    </row>
    <row r="66" spans="1:7" x14ac:dyDescent="0.25">
      <c r="A66" s="7">
        <v>44418</v>
      </c>
      <c r="B66">
        <v>406.91000400000001</v>
      </c>
      <c r="C66">
        <v>407.67001299999998</v>
      </c>
      <c r="D66">
        <v>406.23001099999999</v>
      </c>
      <c r="E66">
        <v>406.98001099999999</v>
      </c>
      <c r="F66">
        <v>405.64965799999999</v>
      </c>
      <c r="G66">
        <v>2400700</v>
      </c>
    </row>
    <row r="67" spans="1:7" x14ac:dyDescent="0.25">
      <c r="A67" s="7">
        <v>44417</v>
      </c>
      <c r="B67">
        <v>406.75</v>
      </c>
      <c r="C67">
        <v>407.04998799999998</v>
      </c>
      <c r="D67">
        <v>405.69000199999999</v>
      </c>
      <c r="E67">
        <v>406.47000100000002</v>
      </c>
      <c r="F67">
        <v>405.14132699999999</v>
      </c>
      <c r="G67">
        <v>1984400</v>
      </c>
    </row>
    <row r="68" spans="1:7" x14ac:dyDescent="0.25">
      <c r="A68" s="7">
        <v>44414</v>
      </c>
      <c r="B68">
        <v>406.44000199999999</v>
      </c>
      <c r="C68">
        <v>407.17999300000002</v>
      </c>
      <c r="D68">
        <v>406.17001299999998</v>
      </c>
      <c r="E68">
        <v>406.85998499999999</v>
      </c>
      <c r="F68">
        <v>405.53002900000001</v>
      </c>
      <c r="G68">
        <v>2486500</v>
      </c>
    </row>
    <row r="69" spans="1:7" x14ac:dyDescent="0.25">
      <c r="A69" s="7">
        <v>44413</v>
      </c>
      <c r="B69">
        <v>404.70001200000002</v>
      </c>
      <c r="C69">
        <v>406.19000199999999</v>
      </c>
      <c r="D69">
        <v>404.38000499999998</v>
      </c>
      <c r="E69">
        <v>406.16000400000001</v>
      </c>
      <c r="F69">
        <v>404.832336</v>
      </c>
      <c r="G69">
        <v>3052800</v>
      </c>
    </row>
    <row r="70" spans="1:7" x14ac:dyDescent="0.25">
      <c r="A70" s="7">
        <v>44412</v>
      </c>
      <c r="B70">
        <v>404.30999800000001</v>
      </c>
      <c r="C70">
        <v>404.85998499999999</v>
      </c>
      <c r="D70">
        <v>403.33999599999999</v>
      </c>
      <c r="E70">
        <v>403.64001500000001</v>
      </c>
      <c r="F70">
        <v>402.32058699999999</v>
      </c>
      <c r="G70">
        <v>3880200</v>
      </c>
    </row>
    <row r="71" spans="1:7" x14ac:dyDescent="0.25">
      <c r="A71" s="7">
        <v>44411</v>
      </c>
      <c r="B71">
        <v>403.07998700000002</v>
      </c>
      <c r="C71">
        <v>405.66000400000001</v>
      </c>
      <c r="D71">
        <v>400.92001299999998</v>
      </c>
      <c r="E71">
        <v>405.57998700000002</v>
      </c>
      <c r="F71">
        <v>404.254211</v>
      </c>
      <c r="G71">
        <v>4129600</v>
      </c>
    </row>
    <row r="72" spans="1:7" x14ac:dyDescent="0.25">
      <c r="A72" s="7">
        <v>44410</v>
      </c>
      <c r="B72">
        <v>404.77999899999998</v>
      </c>
      <c r="C72">
        <v>405.35998499999999</v>
      </c>
      <c r="D72">
        <v>401.94000199999999</v>
      </c>
      <c r="E72">
        <v>402.32998700000002</v>
      </c>
      <c r="F72">
        <v>401.01483200000001</v>
      </c>
      <c r="G72">
        <v>5814700</v>
      </c>
    </row>
    <row r="73" spans="1:7" x14ac:dyDescent="0.25">
      <c r="A73" s="7">
        <v>44407</v>
      </c>
      <c r="B73">
        <v>402.58999599999999</v>
      </c>
      <c r="C73">
        <v>404.52999899999998</v>
      </c>
      <c r="D73">
        <v>402.47000100000002</v>
      </c>
      <c r="E73">
        <v>403.14999399999999</v>
      </c>
      <c r="F73">
        <v>401.83215300000001</v>
      </c>
      <c r="G73">
        <v>5204000</v>
      </c>
    </row>
    <row r="74" spans="1:7" x14ac:dyDescent="0.25">
      <c r="A74" s="7">
        <v>44406</v>
      </c>
      <c r="B74">
        <v>404.35998499999999</v>
      </c>
      <c r="C74">
        <v>406.13000499999998</v>
      </c>
      <c r="D74">
        <v>404.35000600000001</v>
      </c>
      <c r="E74">
        <v>405.13000499999998</v>
      </c>
      <c r="F74">
        <v>403.80569500000001</v>
      </c>
      <c r="G74">
        <v>2274200</v>
      </c>
    </row>
    <row r="75" spans="1:7" x14ac:dyDescent="0.25">
      <c r="A75" s="7">
        <v>44405</v>
      </c>
      <c r="B75">
        <v>404.17001299999998</v>
      </c>
      <c r="C75">
        <v>404.76001000000002</v>
      </c>
      <c r="D75">
        <v>402.040009</v>
      </c>
      <c r="E75">
        <v>403.39001500000001</v>
      </c>
      <c r="F75">
        <v>402.07141100000001</v>
      </c>
      <c r="G75">
        <v>3763700</v>
      </c>
    </row>
    <row r="76" spans="1:7" x14ac:dyDescent="0.25">
      <c r="A76" s="7">
        <v>44404</v>
      </c>
      <c r="B76">
        <v>404.45001200000002</v>
      </c>
      <c r="C76">
        <v>404.45001200000002</v>
      </c>
      <c r="D76">
        <v>400.79998799999998</v>
      </c>
      <c r="E76">
        <v>403.60998499999999</v>
      </c>
      <c r="F76">
        <v>402.29064899999997</v>
      </c>
      <c r="G76">
        <v>3626100</v>
      </c>
    </row>
    <row r="77" spans="1:7" x14ac:dyDescent="0.25">
      <c r="A77" s="7">
        <v>44403</v>
      </c>
      <c r="B77">
        <v>403.92001299999998</v>
      </c>
      <c r="C77">
        <v>405.42001299999998</v>
      </c>
      <c r="D77">
        <v>403.82000699999998</v>
      </c>
      <c r="E77">
        <v>405.41000400000001</v>
      </c>
      <c r="F77">
        <v>404.08477799999997</v>
      </c>
      <c r="G77">
        <v>2374300</v>
      </c>
    </row>
    <row r="78" spans="1:7" x14ac:dyDescent="0.25">
      <c r="A78" s="7">
        <v>44400</v>
      </c>
      <c r="B78">
        <v>402.17001299999998</v>
      </c>
      <c r="C78">
        <v>404.75</v>
      </c>
      <c r="D78">
        <v>401.57998700000002</v>
      </c>
      <c r="E78">
        <v>404.38000499999998</v>
      </c>
      <c r="F78">
        <v>403.05816700000003</v>
      </c>
      <c r="G78">
        <v>3151900</v>
      </c>
    </row>
    <row r="79" spans="1:7" x14ac:dyDescent="0.25">
      <c r="A79" s="7">
        <v>44399</v>
      </c>
      <c r="B79">
        <v>399.709991</v>
      </c>
      <c r="C79">
        <v>400.55999800000001</v>
      </c>
      <c r="D79">
        <v>398.70001200000002</v>
      </c>
      <c r="E79">
        <v>400.38000499999998</v>
      </c>
      <c r="F79">
        <v>399.07122800000002</v>
      </c>
      <c r="G79">
        <v>2575700</v>
      </c>
    </row>
    <row r="80" spans="1:7" x14ac:dyDescent="0.25">
      <c r="A80" s="7">
        <v>44398</v>
      </c>
      <c r="B80">
        <v>397.48001099999999</v>
      </c>
      <c r="C80">
        <v>399.61999500000002</v>
      </c>
      <c r="D80">
        <v>397.26998900000001</v>
      </c>
      <c r="E80">
        <v>399.52999899999998</v>
      </c>
      <c r="F80">
        <v>398.22399899999999</v>
      </c>
      <c r="G80">
        <v>2996600</v>
      </c>
    </row>
    <row r="81" spans="1:7" x14ac:dyDescent="0.25">
      <c r="A81" s="7">
        <v>44397</v>
      </c>
      <c r="B81">
        <v>391.35000600000001</v>
      </c>
      <c r="C81">
        <v>397.5</v>
      </c>
      <c r="D81">
        <v>390.01001000000002</v>
      </c>
      <c r="E81">
        <v>396.20001200000002</v>
      </c>
      <c r="F81">
        <v>394.90490699999998</v>
      </c>
      <c r="G81">
        <v>4043100</v>
      </c>
    </row>
    <row r="82" spans="1:7" x14ac:dyDescent="0.25">
      <c r="A82" s="7">
        <v>44396</v>
      </c>
      <c r="B82">
        <v>391.77999899999998</v>
      </c>
      <c r="C82">
        <v>392.26001000000002</v>
      </c>
      <c r="D82">
        <v>387.92999300000002</v>
      </c>
      <c r="E82">
        <v>390.67999300000002</v>
      </c>
      <c r="F82">
        <v>389.40292399999998</v>
      </c>
      <c r="G82">
        <v>12336200</v>
      </c>
    </row>
    <row r="83" spans="1:7" x14ac:dyDescent="0.25">
      <c r="A83" s="7">
        <v>44393</v>
      </c>
      <c r="B83">
        <v>400.83999599999999</v>
      </c>
      <c r="C83">
        <v>400.88000499999998</v>
      </c>
      <c r="D83">
        <v>396.14001500000001</v>
      </c>
      <c r="E83">
        <v>396.60998499999999</v>
      </c>
      <c r="F83">
        <v>395.31353799999999</v>
      </c>
      <c r="G83">
        <v>4516600</v>
      </c>
    </row>
    <row r="84" spans="1:7" x14ac:dyDescent="0.25">
      <c r="A84" s="7">
        <v>44392</v>
      </c>
      <c r="B84">
        <v>399.73998999999998</v>
      </c>
      <c r="C84">
        <v>400.38000499999998</v>
      </c>
      <c r="D84">
        <v>397.80999800000001</v>
      </c>
      <c r="E84">
        <v>399.72000100000002</v>
      </c>
      <c r="F84">
        <v>398.41339099999999</v>
      </c>
      <c r="G84">
        <v>4483900</v>
      </c>
    </row>
    <row r="85" spans="1:7" x14ac:dyDescent="0.25">
      <c r="A85" s="7">
        <v>44391</v>
      </c>
      <c r="B85">
        <v>402.05999800000001</v>
      </c>
      <c r="C85">
        <v>402.57000699999998</v>
      </c>
      <c r="D85">
        <v>399.82000699999998</v>
      </c>
      <c r="E85">
        <v>401.01001000000002</v>
      </c>
      <c r="F85">
        <v>399.69918799999999</v>
      </c>
      <c r="G85">
        <v>3332200</v>
      </c>
    </row>
    <row r="86" spans="1:7" x14ac:dyDescent="0.25">
      <c r="A86" s="7">
        <v>44390</v>
      </c>
      <c r="B86">
        <v>401.07998700000002</v>
      </c>
      <c r="C86">
        <v>402.5</v>
      </c>
      <c r="D86">
        <v>400.17999300000002</v>
      </c>
      <c r="E86">
        <v>400.459991</v>
      </c>
      <c r="F86">
        <v>399.15093999999999</v>
      </c>
      <c r="G86">
        <v>4313100</v>
      </c>
    </row>
    <row r="87" spans="1:7" x14ac:dyDescent="0.25">
      <c r="A87" s="7">
        <v>44389</v>
      </c>
      <c r="B87">
        <v>400.29998799999998</v>
      </c>
      <c r="C87">
        <v>402.02999899999998</v>
      </c>
      <c r="D87">
        <v>399.86999500000002</v>
      </c>
      <c r="E87">
        <v>401.82000699999998</v>
      </c>
      <c r="F87">
        <v>400.506531</v>
      </c>
      <c r="G87">
        <v>2929200</v>
      </c>
    </row>
    <row r="88" spans="1:7" x14ac:dyDescent="0.25">
      <c r="A88" s="7">
        <v>44386</v>
      </c>
      <c r="B88">
        <v>397.63000499999998</v>
      </c>
      <c r="C88">
        <v>400.64999399999999</v>
      </c>
      <c r="D88">
        <v>397.42001299999998</v>
      </c>
      <c r="E88">
        <v>400.36999500000002</v>
      </c>
      <c r="F88">
        <v>399.06124899999998</v>
      </c>
      <c r="G88">
        <v>3332200</v>
      </c>
    </row>
    <row r="89" spans="1:7" x14ac:dyDescent="0.25">
      <c r="A89" s="7">
        <v>44385</v>
      </c>
      <c r="B89">
        <v>394.20001200000002</v>
      </c>
      <c r="C89">
        <v>396.88000499999998</v>
      </c>
      <c r="D89">
        <v>393.01998900000001</v>
      </c>
      <c r="E89">
        <v>396.19000199999999</v>
      </c>
      <c r="F89">
        <v>394.89492799999999</v>
      </c>
      <c r="G89">
        <v>5817100</v>
      </c>
    </row>
    <row r="90" spans="1:7" x14ac:dyDescent="0.25">
      <c r="A90" s="7">
        <v>44384</v>
      </c>
      <c r="B90">
        <v>398.67001299999998</v>
      </c>
      <c r="C90">
        <v>399.66000400000001</v>
      </c>
      <c r="D90">
        <v>396.67999300000002</v>
      </c>
      <c r="E90">
        <v>399.36999500000002</v>
      </c>
      <c r="F90">
        <v>398.06451399999997</v>
      </c>
      <c r="G90">
        <v>4747800</v>
      </c>
    </row>
    <row r="91" spans="1:7" x14ac:dyDescent="0.25">
      <c r="A91" s="7">
        <v>44383</v>
      </c>
      <c r="B91">
        <v>398.76998900000001</v>
      </c>
      <c r="C91">
        <v>398.98998999999998</v>
      </c>
      <c r="D91">
        <v>395.29998799999998</v>
      </c>
      <c r="E91">
        <v>398</v>
      </c>
      <c r="F91">
        <v>396.699005</v>
      </c>
      <c r="G91">
        <v>4331300</v>
      </c>
    </row>
    <row r="92" spans="1:7" x14ac:dyDescent="0.25">
      <c r="A92" s="7">
        <v>44379</v>
      </c>
      <c r="B92">
        <v>396.85000600000001</v>
      </c>
      <c r="C92">
        <v>399.04998799999998</v>
      </c>
      <c r="D92">
        <v>396.52999899999998</v>
      </c>
      <c r="E92">
        <v>398.75</v>
      </c>
      <c r="F92">
        <v>397.44656400000002</v>
      </c>
      <c r="G92">
        <v>4363100</v>
      </c>
    </row>
    <row r="93" spans="1:7" x14ac:dyDescent="0.25">
      <c r="A93" s="7">
        <v>44378</v>
      </c>
      <c r="B93">
        <v>394.29998799999998</v>
      </c>
      <c r="C93">
        <v>395.85000600000001</v>
      </c>
      <c r="D93">
        <v>394.209991</v>
      </c>
      <c r="E93">
        <v>395.73998999999998</v>
      </c>
      <c r="F93">
        <v>394.44638099999997</v>
      </c>
      <c r="G93">
        <v>3414500</v>
      </c>
    </row>
    <row r="94" spans="1:7" x14ac:dyDescent="0.25">
      <c r="A94" s="7">
        <v>44377</v>
      </c>
      <c r="B94">
        <v>392.72000100000002</v>
      </c>
      <c r="C94">
        <v>394.13000499999998</v>
      </c>
      <c r="D94">
        <v>392.72000100000002</v>
      </c>
      <c r="E94">
        <v>393.51998900000001</v>
      </c>
      <c r="F94">
        <v>392.23364299999997</v>
      </c>
      <c r="G94">
        <v>3795900</v>
      </c>
    </row>
    <row r="95" spans="1:7" x14ac:dyDescent="0.25">
      <c r="A95" s="7">
        <v>44376</v>
      </c>
      <c r="B95">
        <v>393.35000600000001</v>
      </c>
      <c r="C95">
        <v>393.94000199999999</v>
      </c>
      <c r="D95">
        <v>392.66000400000001</v>
      </c>
      <c r="E95">
        <v>393.16000400000001</v>
      </c>
      <c r="F95">
        <v>391.87481700000001</v>
      </c>
      <c r="G95">
        <v>2927600</v>
      </c>
    </row>
    <row r="96" spans="1:7" x14ac:dyDescent="0.25">
      <c r="A96" s="7">
        <v>44375</v>
      </c>
      <c r="B96">
        <v>394.02999899999998</v>
      </c>
      <c r="C96">
        <v>394.45001200000002</v>
      </c>
      <c r="D96">
        <v>392.82998700000002</v>
      </c>
      <c r="E96">
        <v>394.32000699999998</v>
      </c>
      <c r="F96">
        <v>391.70242300000001</v>
      </c>
      <c r="G96">
        <v>2418500</v>
      </c>
    </row>
    <row r="97" spans="1:7" x14ac:dyDescent="0.25">
      <c r="A97" s="7">
        <v>44372</v>
      </c>
      <c r="B97">
        <v>392.89999399999999</v>
      </c>
      <c r="C97">
        <v>393.92001299999998</v>
      </c>
      <c r="D97">
        <v>392.540009</v>
      </c>
      <c r="E97">
        <v>393.5</v>
      </c>
      <c r="F97">
        <v>390.88781699999998</v>
      </c>
      <c r="G97">
        <v>2862800</v>
      </c>
    </row>
    <row r="98" spans="1:7" x14ac:dyDescent="0.25">
      <c r="A98" s="7">
        <v>44371</v>
      </c>
      <c r="B98">
        <v>391.89001500000001</v>
      </c>
      <c r="C98">
        <v>392.51998900000001</v>
      </c>
      <c r="D98">
        <v>391.67001299999998</v>
      </c>
      <c r="E98">
        <v>392.04998799999998</v>
      </c>
      <c r="F98">
        <v>389.44744900000001</v>
      </c>
      <c r="G98">
        <v>2987800</v>
      </c>
    </row>
    <row r="99" spans="1:7" x14ac:dyDescent="0.25">
      <c r="A99" s="7">
        <v>44370</v>
      </c>
      <c r="B99">
        <v>390.35000600000001</v>
      </c>
      <c r="C99">
        <v>391.14001500000001</v>
      </c>
      <c r="D99">
        <v>389.70001200000002</v>
      </c>
      <c r="E99">
        <v>389.82000699999998</v>
      </c>
      <c r="F99">
        <v>387.23226899999997</v>
      </c>
      <c r="G99">
        <v>2404200</v>
      </c>
    </row>
    <row r="100" spans="1:7" x14ac:dyDescent="0.25">
      <c r="A100" s="7">
        <v>44369</v>
      </c>
      <c r="B100">
        <v>388.23998999999998</v>
      </c>
      <c r="C100">
        <v>391.08999599999999</v>
      </c>
      <c r="D100">
        <v>387.47000100000002</v>
      </c>
      <c r="E100">
        <v>390.23998999999998</v>
      </c>
      <c r="F100">
        <v>387.649475</v>
      </c>
      <c r="G100">
        <v>2705400</v>
      </c>
    </row>
    <row r="101" spans="1:7" x14ac:dyDescent="0.25">
      <c r="A101" s="7">
        <v>44368</v>
      </c>
      <c r="B101">
        <v>384.5</v>
      </c>
      <c r="C101">
        <v>388.38000499999998</v>
      </c>
      <c r="D101">
        <v>383.64999399999999</v>
      </c>
      <c r="E101">
        <v>388.17999300000002</v>
      </c>
      <c r="F101">
        <v>385.60314899999997</v>
      </c>
      <c r="G101">
        <v>4389800</v>
      </c>
    </row>
    <row r="102" spans="1:7" x14ac:dyDescent="0.25">
      <c r="A102" s="7">
        <v>44365</v>
      </c>
      <c r="B102">
        <v>384.790009</v>
      </c>
      <c r="C102">
        <v>385.38000499999998</v>
      </c>
      <c r="D102">
        <v>382.51998900000001</v>
      </c>
      <c r="E102">
        <v>382.82000699999998</v>
      </c>
      <c r="F102">
        <v>380.27874800000001</v>
      </c>
      <c r="G102">
        <v>5211100</v>
      </c>
    </row>
    <row r="103" spans="1:7" x14ac:dyDescent="0.25">
      <c r="A103" s="7">
        <v>44364</v>
      </c>
      <c r="B103">
        <v>387.61999500000002</v>
      </c>
      <c r="C103">
        <v>388.91000400000001</v>
      </c>
      <c r="D103">
        <v>385.5</v>
      </c>
      <c r="E103">
        <v>387.97000100000002</v>
      </c>
      <c r="F103">
        <v>385.39456200000001</v>
      </c>
      <c r="G103">
        <v>4065300</v>
      </c>
    </row>
    <row r="104" spans="1:7" x14ac:dyDescent="0.25">
      <c r="A104" s="7">
        <v>44363</v>
      </c>
      <c r="B104">
        <v>390.42001299999998</v>
      </c>
      <c r="C104">
        <v>390.57998700000002</v>
      </c>
      <c r="D104">
        <v>386.01998900000001</v>
      </c>
      <c r="E104">
        <v>388.10998499999999</v>
      </c>
      <c r="F104">
        <v>385.53359999999998</v>
      </c>
      <c r="G104">
        <v>4194300</v>
      </c>
    </row>
    <row r="105" spans="1:7" x14ac:dyDescent="0.25">
      <c r="A105" s="7">
        <v>44362</v>
      </c>
      <c r="B105">
        <v>391.14999399999999</v>
      </c>
      <c r="C105">
        <v>391.20001200000002</v>
      </c>
      <c r="D105">
        <v>389.41000400000001</v>
      </c>
      <c r="E105">
        <v>390.25</v>
      </c>
      <c r="F105">
        <v>387.65939300000002</v>
      </c>
      <c r="G105">
        <v>2405000</v>
      </c>
    </row>
    <row r="106" spans="1:7" x14ac:dyDescent="0.25">
      <c r="A106" s="7">
        <v>44361</v>
      </c>
      <c r="B106">
        <v>390.209991</v>
      </c>
      <c r="C106">
        <v>391.07000699999998</v>
      </c>
      <c r="D106">
        <v>389</v>
      </c>
      <c r="E106">
        <v>391.07000699999998</v>
      </c>
      <c r="F106">
        <v>388.47399899999999</v>
      </c>
      <c r="G106">
        <v>2252200</v>
      </c>
    </row>
    <row r="107" spans="1:7" x14ac:dyDescent="0.25">
      <c r="A107" s="7">
        <v>44358</v>
      </c>
      <c r="B107">
        <v>390</v>
      </c>
      <c r="C107">
        <v>390.20001200000002</v>
      </c>
      <c r="D107">
        <v>388.73001099999999</v>
      </c>
      <c r="E107">
        <v>390.08999599999999</v>
      </c>
      <c r="F107">
        <v>387.50045799999998</v>
      </c>
      <c r="G107">
        <v>2241500</v>
      </c>
    </row>
    <row r="108" spans="1:7" x14ac:dyDescent="0.25">
      <c r="A108" s="7">
        <v>44357</v>
      </c>
      <c r="B108">
        <v>388.85998499999999</v>
      </c>
      <c r="C108">
        <v>390.35998499999999</v>
      </c>
      <c r="D108">
        <v>387.57998700000002</v>
      </c>
      <c r="E108">
        <v>389.41000400000001</v>
      </c>
      <c r="F108">
        <v>386.82498199999998</v>
      </c>
      <c r="G108">
        <v>2611800</v>
      </c>
    </row>
    <row r="109" spans="1:7" x14ac:dyDescent="0.25">
      <c r="A109" s="7">
        <v>44356</v>
      </c>
      <c r="B109">
        <v>389.07998700000002</v>
      </c>
      <c r="C109">
        <v>389.13000499999998</v>
      </c>
      <c r="D109">
        <v>387.41000400000001</v>
      </c>
      <c r="E109">
        <v>387.61999500000002</v>
      </c>
      <c r="F109">
        <v>385.046875</v>
      </c>
      <c r="G109">
        <v>2968100</v>
      </c>
    </row>
    <row r="110" spans="1:7" x14ac:dyDescent="0.25">
      <c r="A110" s="7">
        <v>44355</v>
      </c>
      <c r="B110">
        <v>389</v>
      </c>
      <c r="C110">
        <v>389.07998700000002</v>
      </c>
      <c r="D110">
        <v>386.44000199999999</v>
      </c>
      <c r="E110">
        <v>388.23001099999999</v>
      </c>
      <c r="F110">
        <v>385.65283199999999</v>
      </c>
      <c r="G110">
        <v>2386600</v>
      </c>
    </row>
    <row r="111" spans="1:7" x14ac:dyDescent="0.25">
      <c r="A111" s="7">
        <v>44354</v>
      </c>
      <c r="B111">
        <v>388.51998900000001</v>
      </c>
      <c r="C111">
        <v>388.69000199999999</v>
      </c>
      <c r="D111">
        <v>387.25</v>
      </c>
      <c r="E111">
        <v>388.17001299999998</v>
      </c>
      <c r="F111">
        <v>385.593231</v>
      </c>
      <c r="G111">
        <v>2500600</v>
      </c>
    </row>
    <row r="112" spans="1:7" x14ac:dyDescent="0.25">
      <c r="A112" s="7">
        <v>44351</v>
      </c>
      <c r="B112">
        <v>386.80999800000001</v>
      </c>
      <c r="C112">
        <v>388.79998799999998</v>
      </c>
      <c r="D112">
        <v>386.76001000000002</v>
      </c>
      <c r="E112">
        <v>388.5</v>
      </c>
      <c r="F112">
        <v>385.921021</v>
      </c>
      <c r="G112">
        <v>2628100</v>
      </c>
    </row>
    <row r="113" spans="1:7" x14ac:dyDescent="0.25">
      <c r="A113" s="7">
        <v>44350</v>
      </c>
      <c r="B113">
        <v>384.17001299999998</v>
      </c>
      <c r="C113">
        <v>386.10998499999999</v>
      </c>
      <c r="D113">
        <v>382.70001200000002</v>
      </c>
      <c r="E113">
        <v>385.01001000000002</v>
      </c>
      <c r="F113">
        <v>382.45422400000001</v>
      </c>
      <c r="G113">
        <v>3391000</v>
      </c>
    </row>
    <row r="114" spans="1:7" x14ac:dyDescent="0.25">
      <c r="A114" s="7">
        <v>44349</v>
      </c>
      <c r="B114">
        <v>386.45001200000002</v>
      </c>
      <c r="C114">
        <v>387.23998999999998</v>
      </c>
      <c r="D114">
        <v>385.47000100000002</v>
      </c>
      <c r="E114">
        <v>386.48001099999999</v>
      </c>
      <c r="F114">
        <v>383.91445900000002</v>
      </c>
      <c r="G114">
        <v>3209200</v>
      </c>
    </row>
    <row r="115" spans="1:7" x14ac:dyDescent="0.25">
      <c r="A115" s="7">
        <v>44348</v>
      </c>
      <c r="B115">
        <v>388.5</v>
      </c>
      <c r="C115">
        <v>388.61999500000002</v>
      </c>
      <c r="D115">
        <v>385.38000499999998</v>
      </c>
      <c r="E115">
        <v>385.82998700000002</v>
      </c>
      <c r="F115">
        <v>383.26873799999998</v>
      </c>
      <c r="G115">
        <v>4389000</v>
      </c>
    </row>
    <row r="116" spans="1:7" x14ac:dyDescent="0.25">
      <c r="A116" s="7">
        <v>44344</v>
      </c>
      <c r="B116">
        <v>387.02999899999998</v>
      </c>
      <c r="C116">
        <v>387.26998900000001</v>
      </c>
      <c r="D116">
        <v>385.94000199999999</v>
      </c>
      <c r="E116">
        <v>386.13000499999998</v>
      </c>
      <c r="F116">
        <v>383.56677200000001</v>
      </c>
      <c r="G116">
        <v>3370100</v>
      </c>
    </row>
    <row r="117" spans="1:7" x14ac:dyDescent="0.25">
      <c r="A117" s="7">
        <v>44343</v>
      </c>
      <c r="B117">
        <v>386.27999899999998</v>
      </c>
      <c r="C117">
        <v>386.77999899999998</v>
      </c>
      <c r="D117">
        <v>385.32000699999998</v>
      </c>
      <c r="E117">
        <v>385.38000499999998</v>
      </c>
      <c r="F117">
        <v>382.82174700000002</v>
      </c>
      <c r="G117">
        <v>3015900</v>
      </c>
    </row>
    <row r="118" spans="1:7" x14ac:dyDescent="0.25">
      <c r="A118" s="7">
        <v>44342</v>
      </c>
      <c r="B118">
        <v>385.08999599999999</v>
      </c>
      <c r="C118">
        <v>385.75</v>
      </c>
      <c r="D118">
        <v>384.07000699999998</v>
      </c>
      <c r="E118">
        <v>385.209991</v>
      </c>
      <c r="F118">
        <v>382.65286300000002</v>
      </c>
      <c r="G118">
        <v>2642700</v>
      </c>
    </row>
    <row r="119" spans="1:7" x14ac:dyDescent="0.25">
      <c r="A119" s="7">
        <v>44341</v>
      </c>
      <c r="B119">
        <v>386.39999399999999</v>
      </c>
      <c r="C119">
        <v>386.76001000000002</v>
      </c>
      <c r="D119">
        <v>383.94000199999999</v>
      </c>
      <c r="E119">
        <v>384.51001000000002</v>
      </c>
      <c r="F119">
        <v>381.95751999999999</v>
      </c>
      <c r="G119">
        <v>4031800</v>
      </c>
    </row>
    <row r="120" spans="1:7" x14ac:dyDescent="0.25">
      <c r="A120" s="7">
        <v>44340</v>
      </c>
      <c r="B120">
        <v>383.69000199999999</v>
      </c>
      <c r="C120">
        <v>386.39999399999999</v>
      </c>
      <c r="D120">
        <v>383.44000199999999</v>
      </c>
      <c r="E120">
        <v>385.32000699999998</v>
      </c>
      <c r="F120">
        <v>382.76217700000001</v>
      </c>
      <c r="G120">
        <v>2962500</v>
      </c>
    </row>
    <row r="121" spans="1:7" x14ac:dyDescent="0.25">
      <c r="A121" s="7">
        <v>44337</v>
      </c>
      <c r="B121">
        <v>383.23001099999999</v>
      </c>
      <c r="C121">
        <v>384.45001200000002</v>
      </c>
      <c r="D121">
        <v>381.01001000000002</v>
      </c>
      <c r="E121">
        <v>381.47000100000002</v>
      </c>
      <c r="F121">
        <v>378.93771400000003</v>
      </c>
      <c r="G121">
        <v>3567500</v>
      </c>
    </row>
    <row r="122" spans="1:7" x14ac:dyDescent="0.25">
      <c r="A122" s="7">
        <v>44336</v>
      </c>
      <c r="B122">
        <v>378.57000699999998</v>
      </c>
      <c r="C122">
        <v>382.98998999999998</v>
      </c>
      <c r="D122">
        <v>378.45001200000002</v>
      </c>
      <c r="E122">
        <v>381.76001000000002</v>
      </c>
      <c r="F122">
        <v>379.22579999999999</v>
      </c>
      <c r="G122">
        <v>4776700</v>
      </c>
    </row>
    <row r="123" spans="1:7" x14ac:dyDescent="0.25">
      <c r="A123" s="7">
        <v>44335</v>
      </c>
      <c r="B123">
        <v>374.05999800000001</v>
      </c>
      <c r="C123">
        <v>377.83999599999999</v>
      </c>
      <c r="D123">
        <v>372.61999500000002</v>
      </c>
      <c r="E123">
        <v>377.73001099999999</v>
      </c>
      <c r="F123">
        <v>375.222534</v>
      </c>
      <c r="G123">
        <v>5086300</v>
      </c>
    </row>
    <row r="124" spans="1:7" x14ac:dyDescent="0.25">
      <c r="A124" s="7">
        <v>44334</v>
      </c>
      <c r="B124">
        <v>382.25</v>
      </c>
      <c r="C124">
        <v>382.47000100000002</v>
      </c>
      <c r="D124">
        <v>378.540009</v>
      </c>
      <c r="E124">
        <v>378.73001099999999</v>
      </c>
      <c r="F124">
        <v>376.215912</v>
      </c>
      <c r="G124">
        <v>3128300</v>
      </c>
    </row>
    <row r="125" spans="1:7" x14ac:dyDescent="0.25">
      <c r="A125" s="7">
        <v>44333</v>
      </c>
      <c r="B125">
        <v>381.89999399999999</v>
      </c>
      <c r="C125">
        <v>382.75</v>
      </c>
      <c r="D125">
        <v>380</v>
      </c>
      <c r="E125">
        <v>382.02999899999998</v>
      </c>
      <c r="F125">
        <v>379.493988</v>
      </c>
      <c r="G125">
        <v>3781600</v>
      </c>
    </row>
    <row r="126" spans="1:7" x14ac:dyDescent="0.25">
      <c r="A126" s="7">
        <v>44330</v>
      </c>
      <c r="B126">
        <v>379.80999800000001</v>
      </c>
      <c r="C126">
        <v>383.790009</v>
      </c>
      <c r="D126">
        <v>379.80999800000001</v>
      </c>
      <c r="E126">
        <v>382.95001200000002</v>
      </c>
      <c r="F126">
        <v>380.40789799999999</v>
      </c>
      <c r="G126">
        <v>5167900</v>
      </c>
    </row>
    <row r="127" spans="1:7" x14ac:dyDescent="0.25">
      <c r="A127" s="7">
        <v>44329</v>
      </c>
      <c r="B127">
        <v>374.209991</v>
      </c>
      <c r="C127">
        <v>379.04998799999998</v>
      </c>
      <c r="D127">
        <v>374.17001299999998</v>
      </c>
      <c r="E127">
        <v>377.16000400000001</v>
      </c>
      <c r="F127">
        <v>374.65631100000002</v>
      </c>
      <c r="G127">
        <v>7179100</v>
      </c>
    </row>
    <row r="128" spans="1:7" x14ac:dyDescent="0.25">
      <c r="A128" s="7">
        <v>44328</v>
      </c>
      <c r="B128">
        <v>378.040009</v>
      </c>
      <c r="C128">
        <v>379.26998900000001</v>
      </c>
      <c r="D128">
        <v>372.13000499999998</v>
      </c>
      <c r="E128">
        <v>372.73001099999999</v>
      </c>
      <c r="F128">
        <v>370.25573700000001</v>
      </c>
      <c r="G128">
        <v>7707400</v>
      </c>
    </row>
    <row r="129" spans="1:7" x14ac:dyDescent="0.25">
      <c r="A129" s="7">
        <v>44327</v>
      </c>
      <c r="B129">
        <v>379.75</v>
      </c>
      <c r="C129">
        <v>381.73998999999998</v>
      </c>
      <c r="D129">
        <v>376.95001200000002</v>
      </c>
      <c r="E129">
        <v>380.85998499999999</v>
      </c>
      <c r="F129">
        <v>378.33175699999998</v>
      </c>
      <c r="G129">
        <v>7081500</v>
      </c>
    </row>
    <row r="130" spans="1:7" x14ac:dyDescent="0.25">
      <c r="A130" s="7">
        <v>44326</v>
      </c>
      <c r="B130">
        <v>388.41000400000001</v>
      </c>
      <c r="C130">
        <v>388.66000400000001</v>
      </c>
      <c r="D130">
        <v>384.08999599999999</v>
      </c>
      <c r="E130">
        <v>384.23001099999999</v>
      </c>
      <c r="F130">
        <v>381.67938199999998</v>
      </c>
      <c r="G130">
        <v>5942700</v>
      </c>
    </row>
    <row r="131" spans="1:7" x14ac:dyDescent="0.25">
      <c r="A131" s="7">
        <v>44323</v>
      </c>
      <c r="B131">
        <v>386.01998900000001</v>
      </c>
      <c r="C131">
        <v>388.67999300000002</v>
      </c>
      <c r="D131">
        <v>385.32998700000002</v>
      </c>
      <c r="E131">
        <v>388.02999899999998</v>
      </c>
      <c r="F131">
        <v>385.45413200000002</v>
      </c>
      <c r="G131">
        <v>3516600</v>
      </c>
    </row>
    <row r="132" spans="1:7" x14ac:dyDescent="0.25">
      <c r="A132" s="7">
        <v>44322</v>
      </c>
      <c r="B132">
        <v>382.26001000000002</v>
      </c>
      <c r="C132">
        <v>385.36999500000002</v>
      </c>
      <c r="D132">
        <v>380.26998900000001</v>
      </c>
      <c r="E132">
        <v>385.27999899999998</v>
      </c>
      <c r="F132">
        <v>382.72241200000002</v>
      </c>
      <c r="G132">
        <v>4737300</v>
      </c>
    </row>
    <row r="133" spans="1:7" x14ac:dyDescent="0.25">
      <c r="A133" s="7">
        <v>44321</v>
      </c>
      <c r="B133">
        <v>383.72000100000002</v>
      </c>
      <c r="C133">
        <v>383.91000400000001</v>
      </c>
      <c r="D133">
        <v>381.44000199999999</v>
      </c>
      <c r="E133">
        <v>382.17001299999998</v>
      </c>
      <c r="F133">
        <v>379.63305700000001</v>
      </c>
      <c r="G133">
        <v>4410700</v>
      </c>
    </row>
    <row r="134" spans="1:7" x14ac:dyDescent="0.25">
      <c r="A134" s="7">
        <v>44320</v>
      </c>
      <c r="B134">
        <v>382.51998900000001</v>
      </c>
      <c r="C134">
        <v>382.959991</v>
      </c>
      <c r="D134">
        <v>378.45001200000002</v>
      </c>
      <c r="E134">
        <v>382.10000600000001</v>
      </c>
      <c r="F134">
        <v>379.56350700000002</v>
      </c>
      <c r="G134">
        <v>5485600</v>
      </c>
    </row>
    <row r="135" spans="1:7" x14ac:dyDescent="0.25">
      <c r="A135" s="7">
        <v>44319</v>
      </c>
      <c r="B135">
        <v>385.55999800000001</v>
      </c>
      <c r="C135">
        <v>385.94000199999999</v>
      </c>
      <c r="D135">
        <v>383.959991</v>
      </c>
      <c r="E135">
        <v>384.44000199999999</v>
      </c>
      <c r="F135">
        <v>381.88799999999998</v>
      </c>
      <c r="G135">
        <v>4180800</v>
      </c>
    </row>
    <row r="136" spans="1:7" x14ac:dyDescent="0.25">
      <c r="A136" s="7">
        <v>44316</v>
      </c>
      <c r="B136">
        <v>383.91000400000001</v>
      </c>
      <c r="C136">
        <v>384.76001000000002</v>
      </c>
      <c r="D136">
        <v>382.73001099999999</v>
      </c>
      <c r="E136">
        <v>383.57000699999998</v>
      </c>
      <c r="F136">
        <v>381.02374300000002</v>
      </c>
      <c r="G136">
        <v>5219200</v>
      </c>
    </row>
    <row r="137" spans="1:7" x14ac:dyDescent="0.25">
      <c r="A137" s="7">
        <v>44315</v>
      </c>
      <c r="B137">
        <v>386.39999399999999</v>
      </c>
      <c r="C137">
        <v>386.73998999999998</v>
      </c>
      <c r="D137">
        <v>382.80999800000001</v>
      </c>
      <c r="E137">
        <v>386.11999500000002</v>
      </c>
      <c r="F137">
        <v>383.55682400000001</v>
      </c>
      <c r="G137">
        <v>4209900</v>
      </c>
    </row>
    <row r="138" spans="1:7" x14ac:dyDescent="0.25">
      <c r="A138" s="7">
        <v>44314</v>
      </c>
      <c r="B138">
        <v>384.10000600000001</v>
      </c>
      <c r="C138">
        <v>385.17001299999998</v>
      </c>
      <c r="D138">
        <v>383.23998999999998</v>
      </c>
      <c r="E138">
        <v>383.55999800000001</v>
      </c>
      <c r="F138">
        <v>381.013824</v>
      </c>
      <c r="G138">
        <v>3960400</v>
      </c>
    </row>
    <row r="139" spans="1:7" x14ac:dyDescent="0.25">
      <c r="A139" s="7">
        <v>44313</v>
      </c>
      <c r="B139">
        <v>384.20001200000002</v>
      </c>
      <c r="C139">
        <v>384.38000499999998</v>
      </c>
      <c r="D139">
        <v>382.72000100000002</v>
      </c>
      <c r="E139">
        <v>383.73998999999998</v>
      </c>
      <c r="F139">
        <v>381.19262700000002</v>
      </c>
      <c r="G139">
        <v>3370600</v>
      </c>
    </row>
    <row r="140" spans="1:7" x14ac:dyDescent="0.25">
      <c r="A140" s="7">
        <v>44312</v>
      </c>
      <c r="B140">
        <v>383.73001099999999</v>
      </c>
      <c r="C140">
        <v>384.45001200000002</v>
      </c>
      <c r="D140">
        <v>383.32000699999998</v>
      </c>
      <c r="E140">
        <v>383.85998499999999</v>
      </c>
      <c r="F140">
        <v>381.31179800000001</v>
      </c>
      <c r="G140">
        <v>3125200</v>
      </c>
    </row>
    <row r="141" spans="1:7" x14ac:dyDescent="0.25">
      <c r="A141" s="7">
        <v>44309</v>
      </c>
      <c r="B141">
        <v>379.57000699999998</v>
      </c>
      <c r="C141">
        <v>384.459991</v>
      </c>
      <c r="D141">
        <v>379.459991</v>
      </c>
      <c r="E141">
        <v>383.02999899999998</v>
      </c>
      <c r="F141">
        <v>380.48733499999997</v>
      </c>
      <c r="G141">
        <v>3781100</v>
      </c>
    </row>
    <row r="142" spans="1:7" x14ac:dyDescent="0.25">
      <c r="A142" s="7">
        <v>44308</v>
      </c>
      <c r="B142">
        <v>382.32000699999998</v>
      </c>
      <c r="C142">
        <v>383.11999500000002</v>
      </c>
      <c r="D142">
        <v>377.959991</v>
      </c>
      <c r="E142">
        <v>378.98998999999998</v>
      </c>
      <c r="F142">
        <v>376.474152</v>
      </c>
      <c r="G142">
        <v>3965000</v>
      </c>
    </row>
    <row r="143" spans="1:7" x14ac:dyDescent="0.25">
      <c r="A143" s="7">
        <v>44307</v>
      </c>
      <c r="B143">
        <v>378.27999899999998</v>
      </c>
      <c r="C143">
        <v>382.67001299999998</v>
      </c>
      <c r="D143">
        <v>378.14001500000001</v>
      </c>
      <c r="E143">
        <v>382.5</v>
      </c>
      <c r="F143">
        <v>379.96087599999998</v>
      </c>
      <c r="G143">
        <v>3640100</v>
      </c>
    </row>
    <row r="144" spans="1:7" x14ac:dyDescent="0.25">
      <c r="A144" s="7">
        <v>44306</v>
      </c>
      <c r="B144">
        <v>380.48998999999998</v>
      </c>
      <c r="C144">
        <v>381.16000400000001</v>
      </c>
      <c r="D144">
        <v>377.47000100000002</v>
      </c>
      <c r="E144">
        <v>378.94000199999999</v>
      </c>
      <c r="F144">
        <v>376.42450000000002</v>
      </c>
      <c r="G144">
        <v>4106700</v>
      </c>
    </row>
    <row r="145" spans="1:7" x14ac:dyDescent="0.25">
      <c r="A145" s="7">
        <v>44305</v>
      </c>
      <c r="B145">
        <v>382.61999500000002</v>
      </c>
      <c r="C145">
        <v>383.08999599999999</v>
      </c>
      <c r="D145">
        <v>380.36999500000002</v>
      </c>
      <c r="E145">
        <v>381.73998999999998</v>
      </c>
      <c r="F145">
        <v>379.20590199999998</v>
      </c>
      <c r="G145">
        <v>3945700</v>
      </c>
    </row>
    <row r="146" spans="1:7" x14ac:dyDescent="0.25">
      <c r="A146" s="7">
        <v>44302</v>
      </c>
      <c r="B146">
        <v>383.55999800000001</v>
      </c>
      <c r="C146">
        <v>384.14999399999999</v>
      </c>
      <c r="D146">
        <v>382.19000199999999</v>
      </c>
      <c r="E146">
        <v>383.63000499999998</v>
      </c>
      <c r="F146">
        <v>381.08337399999999</v>
      </c>
      <c r="G146">
        <v>3252500</v>
      </c>
    </row>
    <row r="147" spans="1:7" x14ac:dyDescent="0.25">
      <c r="A147" s="7">
        <v>44301</v>
      </c>
      <c r="B147">
        <v>380.32998700000002</v>
      </c>
      <c r="C147">
        <v>382.540009</v>
      </c>
      <c r="D147">
        <v>380.27999899999998</v>
      </c>
      <c r="E147">
        <v>382.290009</v>
      </c>
      <c r="F147">
        <v>379.75225799999998</v>
      </c>
      <c r="G147">
        <v>3573800</v>
      </c>
    </row>
    <row r="148" spans="1:7" x14ac:dyDescent="0.25">
      <c r="A148" s="7">
        <v>44300</v>
      </c>
      <c r="B148">
        <v>379.459991</v>
      </c>
      <c r="C148">
        <v>380.51001000000002</v>
      </c>
      <c r="D148">
        <v>377.70001200000002</v>
      </c>
      <c r="E148">
        <v>378.23001099999999</v>
      </c>
      <c r="F148">
        <v>375.71920799999998</v>
      </c>
      <c r="G148">
        <v>3691100</v>
      </c>
    </row>
    <row r="149" spans="1:7" x14ac:dyDescent="0.25">
      <c r="A149" s="7">
        <v>44299</v>
      </c>
      <c r="B149">
        <v>378.36999500000002</v>
      </c>
      <c r="C149">
        <v>380.11999500000002</v>
      </c>
      <c r="D149">
        <v>377.92001299999998</v>
      </c>
      <c r="E149">
        <v>379.45001200000002</v>
      </c>
      <c r="F149">
        <v>376.93112200000002</v>
      </c>
      <c r="G149">
        <v>2985500</v>
      </c>
    </row>
    <row r="150" spans="1:7" x14ac:dyDescent="0.25">
      <c r="A150" s="7">
        <v>44298</v>
      </c>
      <c r="B150">
        <v>377.70001200000002</v>
      </c>
      <c r="C150">
        <v>378.64999399999999</v>
      </c>
      <c r="D150">
        <v>377.07998700000002</v>
      </c>
      <c r="E150">
        <v>378.42001299999998</v>
      </c>
      <c r="F150">
        <v>375.90795900000001</v>
      </c>
      <c r="G150">
        <v>2747500</v>
      </c>
    </row>
    <row r="151" spans="1:7" x14ac:dyDescent="0.25">
      <c r="A151" s="7">
        <v>44295</v>
      </c>
      <c r="B151">
        <v>375.42001299999998</v>
      </c>
      <c r="C151">
        <v>378.39999399999999</v>
      </c>
      <c r="D151">
        <v>375.32998700000002</v>
      </c>
      <c r="E151">
        <v>378.25</v>
      </c>
      <c r="F151">
        <v>375.73907500000001</v>
      </c>
      <c r="G151">
        <v>2627500</v>
      </c>
    </row>
    <row r="152" spans="1:7" x14ac:dyDescent="0.25">
      <c r="A152" s="7">
        <v>44294</v>
      </c>
      <c r="B152">
        <v>374.97000100000002</v>
      </c>
      <c r="C152">
        <v>375.55999800000001</v>
      </c>
      <c r="D152">
        <v>374.05999800000001</v>
      </c>
      <c r="E152">
        <v>375.54998799999998</v>
      </c>
      <c r="F152">
        <v>373.057007</v>
      </c>
      <c r="G152">
        <v>3949400</v>
      </c>
    </row>
    <row r="153" spans="1:7" x14ac:dyDescent="0.25">
      <c r="A153" s="7">
        <v>44293</v>
      </c>
      <c r="B153">
        <v>373.14001500000001</v>
      </c>
      <c r="C153">
        <v>374.07998700000002</v>
      </c>
      <c r="D153">
        <v>372.72000100000002</v>
      </c>
      <c r="E153">
        <v>373.73001099999999</v>
      </c>
      <c r="F153">
        <v>371.24908399999998</v>
      </c>
      <c r="G153">
        <v>2768900</v>
      </c>
    </row>
    <row r="154" spans="1:7" x14ac:dyDescent="0.25">
      <c r="A154" s="7">
        <v>44292</v>
      </c>
      <c r="B154">
        <v>373.040009</v>
      </c>
      <c r="C154">
        <v>374.32998700000002</v>
      </c>
      <c r="D154">
        <v>372.67001299999998</v>
      </c>
      <c r="E154">
        <v>373.26001000000002</v>
      </c>
      <c r="F154">
        <v>370.782196</v>
      </c>
      <c r="G154">
        <v>3583500</v>
      </c>
    </row>
    <row r="155" spans="1:7" x14ac:dyDescent="0.25">
      <c r="A155" s="7">
        <v>44291</v>
      </c>
      <c r="B155">
        <v>370.89001500000001</v>
      </c>
      <c r="C155">
        <v>374.07000699999998</v>
      </c>
      <c r="D155">
        <v>370.80999800000001</v>
      </c>
      <c r="E155">
        <v>373.47000100000002</v>
      </c>
      <c r="F155">
        <v>370.990814</v>
      </c>
      <c r="G155">
        <v>3764100</v>
      </c>
    </row>
    <row r="156" spans="1:7" x14ac:dyDescent="0.25">
      <c r="A156" s="7">
        <v>44287</v>
      </c>
      <c r="B156">
        <v>366.20001200000002</v>
      </c>
      <c r="C156">
        <v>368.290009</v>
      </c>
      <c r="D156">
        <v>366.02999899999998</v>
      </c>
      <c r="E156">
        <v>368.16000400000001</v>
      </c>
      <c r="F156">
        <v>365.71603399999998</v>
      </c>
      <c r="G156">
        <v>5132000</v>
      </c>
    </row>
    <row r="157" spans="1:7" x14ac:dyDescent="0.25">
      <c r="A157" s="7">
        <v>44286</v>
      </c>
      <c r="B157">
        <v>363.39001500000001</v>
      </c>
      <c r="C157">
        <v>365.82000699999998</v>
      </c>
      <c r="D157">
        <v>363.39001500000001</v>
      </c>
      <c r="E157">
        <v>364.29998799999998</v>
      </c>
      <c r="F157">
        <v>361.88168300000001</v>
      </c>
      <c r="G157">
        <v>7470300</v>
      </c>
    </row>
    <row r="158" spans="1:7" x14ac:dyDescent="0.25">
      <c r="A158" s="7">
        <v>44285</v>
      </c>
      <c r="B158">
        <v>362.55999800000001</v>
      </c>
      <c r="C158">
        <v>363.47000100000002</v>
      </c>
      <c r="D158">
        <v>361.26998900000001</v>
      </c>
      <c r="E158">
        <v>362.85998499999999</v>
      </c>
      <c r="F158">
        <v>360.45120200000002</v>
      </c>
      <c r="G158">
        <v>3696200</v>
      </c>
    </row>
    <row r="159" spans="1:7" x14ac:dyDescent="0.25">
      <c r="A159" s="7">
        <v>44284</v>
      </c>
      <c r="B159">
        <v>362.57000699999998</v>
      </c>
      <c r="C159">
        <v>364.67999300000002</v>
      </c>
      <c r="D159">
        <v>361.10998499999999</v>
      </c>
      <c r="E159">
        <v>363.790009</v>
      </c>
      <c r="F159">
        <v>361.37506100000002</v>
      </c>
      <c r="G159">
        <v>3143300</v>
      </c>
    </row>
    <row r="160" spans="1:7" x14ac:dyDescent="0.25">
      <c r="A160" s="7">
        <v>44281</v>
      </c>
      <c r="B160">
        <v>359.36999500000002</v>
      </c>
      <c r="C160">
        <v>364.36999500000002</v>
      </c>
      <c r="D160">
        <v>358.75</v>
      </c>
      <c r="E160">
        <v>364.01001000000002</v>
      </c>
      <c r="F160">
        <v>361.59359699999999</v>
      </c>
      <c r="G160">
        <v>3322600</v>
      </c>
    </row>
    <row r="161" spans="1:7" x14ac:dyDescent="0.25">
      <c r="A161" s="7">
        <v>44280</v>
      </c>
      <c r="B161">
        <v>356.07998700000002</v>
      </c>
      <c r="C161">
        <v>360.23998999999998</v>
      </c>
      <c r="D161">
        <v>354.14001500000001</v>
      </c>
      <c r="E161">
        <v>359.42999300000002</v>
      </c>
      <c r="F161">
        <v>355.78936800000002</v>
      </c>
      <c r="G161">
        <v>5487300</v>
      </c>
    </row>
    <row r="162" spans="1:7" x14ac:dyDescent="0.25">
      <c r="A162" s="7">
        <v>44279</v>
      </c>
      <c r="B162">
        <v>360.709991</v>
      </c>
      <c r="C162">
        <v>362.26998900000001</v>
      </c>
      <c r="D162">
        <v>357.42001299999998</v>
      </c>
      <c r="E162">
        <v>357.42001299999998</v>
      </c>
      <c r="F162">
        <v>353.79977400000001</v>
      </c>
      <c r="G162">
        <v>4099000</v>
      </c>
    </row>
    <row r="163" spans="1:7" x14ac:dyDescent="0.25">
      <c r="A163" s="7">
        <v>44278</v>
      </c>
      <c r="B163">
        <v>361.52999899999998</v>
      </c>
      <c r="C163">
        <v>362.94000199999999</v>
      </c>
      <c r="D163">
        <v>358.51001000000002</v>
      </c>
      <c r="E163">
        <v>359.41000400000001</v>
      </c>
      <c r="F163">
        <v>355.76959199999999</v>
      </c>
      <c r="G163">
        <v>4954600</v>
      </c>
    </row>
    <row r="164" spans="1:7" x14ac:dyDescent="0.25">
      <c r="A164" s="7">
        <v>44277</v>
      </c>
      <c r="B164">
        <v>359.790009</v>
      </c>
      <c r="C164">
        <v>363.5</v>
      </c>
      <c r="D164">
        <v>359.76001000000002</v>
      </c>
      <c r="E164">
        <v>362.07000699999998</v>
      </c>
      <c r="F164">
        <v>358.402649</v>
      </c>
      <c r="G164">
        <v>3417600</v>
      </c>
    </row>
    <row r="165" spans="1:7" x14ac:dyDescent="0.25">
      <c r="A165" s="7">
        <v>44274</v>
      </c>
      <c r="B165">
        <v>359.64999399999999</v>
      </c>
      <c r="C165">
        <v>361.17001299999998</v>
      </c>
      <c r="D165">
        <v>357.14001500000001</v>
      </c>
      <c r="E165">
        <v>359.23001099999999</v>
      </c>
      <c r="F165">
        <v>355.59146099999998</v>
      </c>
      <c r="G165">
        <v>5382800</v>
      </c>
    </row>
    <row r="166" spans="1:7" x14ac:dyDescent="0.25">
      <c r="A166" s="7">
        <v>44273</v>
      </c>
      <c r="B166">
        <v>362.73001099999999</v>
      </c>
      <c r="C166">
        <v>364.76001000000002</v>
      </c>
      <c r="D166">
        <v>359.27999899999998</v>
      </c>
      <c r="E166">
        <v>359.86999500000002</v>
      </c>
      <c r="F166">
        <v>356.22494499999999</v>
      </c>
      <c r="G166">
        <v>5067500</v>
      </c>
    </row>
    <row r="167" spans="1:7" x14ac:dyDescent="0.25">
      <c r="A167" s="7">
        <v>44272</v>
      </c>
      <c r="B167">
        <v>362.82998700000002</v>
      </c>
      <c r="C167">
        <v>366.04998799999998</v>
      </c>
      <c r="D167">
        <v>361.61999500000002</v>
      </c>
      <c r="E167">
        <v>365.23998999999998</v>
      </c>
      <c r="F167">
        <v>361.540527</v>
      </c>
      <c r="G167">
        <v>5011600</v>
      </c>
    </row>
    <row r="168" spans="1:7" x14ac:dyDescent="0.25">
      <c r="A168" s="7">
        <v>44271</v>
      </c>
      <c r="B168">
        <v>365.11999500000002</v>
      </c>
      <c r="C168">
        <v>365.77999899999998</v>
      </c>
      <c r="D168">
        <v>363.25</v>
      </c>
      <c r="E168">
        <v>364.04998799999998</v>
      </c>
      <c r="F168">
        <v>360.36261000000002</v>
      </c>
      <c r="G168">
        <v>3698400</v>
      </c>
    </row>
    <row r="169" spans="1:7" x14ac:dyDescent="0.25">
      <c r="A169" s="7">
        <v>44270</v>
      </c>
      <c r="B169">
        <v>362.67001299999998</v>
      </c>
      <c r="C169">
        <v>364.75</v>
      </c>
      <c r="D169">
        <v>360.45001200000002</v>
      </c>
      <c r="E169">
        <v>364.459991</v>
      </c>
      <c r="F169">
        <v>360.76843300000002</v>
      </c>
      <c r="G169">
        <v>3154800</v>
      </c>
    </row>
    <row r="170" spans="1:7" x14ac:dyDescent="0.25">
      <c r="A170" s="7">
        <v>44267</v>
      </c>
      <c r="B170">
        <v>360.5</v>
      </c>
      <c r="C170">
        <v>362.45001200000002</v>
      </c>
      <c r="D170">
        <v>359.67001299999998</v>
      </c>
      <c r="E170">
        <v>362.35998499999999</v>
      </c>
      <c r="F170">
        <v>358.689728</v>
      </c>
      <c r="G170">
        <v>4847300</v>
      </c>
    </row>
    <row r="171" spans="1:7" x14ac:dyDescent="0.25">
      <c r="A171" s="7">
        <v>44266</v>
      </c>
      <c r="B171">
        <v>360.66000400000001</v>
      </c>
      <c r="C171">
        <v>363.76001000000002</v>
      </c>
      <c r="D171">
        <v>360.16000400000001</v>
      </c>
      <c r="E171">
        <v>361.85000600000001</v>
      </c>
      <c r="F171">
        <v>358.18490600000001</v>
      </c>
      <c r="G171">
        <v>3340700</v>
      </c>
    </row>
    <row r="172" spans="1:7" x14ac:dyDescent="0.25">
      <c r="A172" s="7">
        <v>44265</v>
      </c>
      <c r="B172">
        <v>358.29998799999998</v>
      </c>
      <c r="C172">
        <v>359.83999599999999</v>
      </c>
      <c r="D172">
        <v>356.88000499999998</v>
      </c>
      <c r="E172">
        <v>358.07000699999998</v>
      </c>
      <c r="F172">
        <v>354.44317599999999</v>
      </c>
      <c r="G172">
        <v>7231400</v>
      </c>
    </row>
    <row r="173" spans="1:7" x14ac:dyDescent="0.25">
      <c r="A173" s="7">
        <v>44264</v>
      </c>
      <c r="B173">
        <v>354.75</v>
      </c>
      <c r="C173">
        <v>358.459991</v>
      </c>
      <c r="D173">
        <v>354.23001099999999</v>
      </c>
      <c r="E173">
        <v>355.86999500000002</v>
      </c>
      <c r="F173">
        <v>352.26547199999999</v>
      </c>
      <c r="G173">
        <v>6075100</v>
      </c>
    </row>
    <row r="174" spans="1:7" x14ac:dyDescent="0.25">
      <c r="A174" s="7">
        <v>44263</v>
      </c>
      <c r="B174">
        <v>353.63000499999998</v>
      </c>
      <c r="C174">
        <v>356.39999399999999</v>
      </c>
      <c r="D174">
        <v>350.66000400000001</v>
      </c>
      <c r="E174">
        <v>350.959991</v>
      </c>
      <c r="F174">
        <v>347.40518200000002</v>
      </c>
      <c r="G174">
        <v>5663500</v>
      </c>
    </row>
    <row r="175" spans="1:7" x14ac:dyDescent="0.25">
      <c r="A175" s="7">
        <v>44260</v>
      </c>
      <c r="B175">
        <v>349.76998900000001</v>
      </c>
      <c r="C175">
        <v>353.73001099999999</v>
      </c>
      <c r="D175">
        <v>342.58999599999999</v>
      </c>
      <c r="E175">
        <v>352.69000199999999</v>
      </c>
      <c r="F175">
        <v>349.11767600000002</v>
      </c>
      <c r="G175">
        <v>8721300</v>
      </c>
    </row>
    <row r="176" spans="1:7" x14ac:dyDescent="0.25">
      <c r="A176" s="7">
        <v>44259</v>
      </c>
      <c r="B176">
        <v>350.48998999999998</v>
      </c>
      <c r="C176">
        <v>353.01998900000001</v>
      </c>
      <c r="D176">
        <v>341.92001299999998</v>
      </c>
      <c r="E176">
        <v>346.33999599999999</v>
      </c>
      <c r="F176">
        <v>342.83197000000001</v>
      </c>
      <c r="G176">
        <v>6604500</v>
      </c>
    </row>
    <row r="177" spans="1:7" x14ac:dyDescent="0.25">
      <c r="A177" s="7">
        <v>44258</v>
      </c>
      <c r="B177">
        <v>354.70001200000002</v>
      </c>
      <c r="C177">
        <v>355.64001500000001</v>
      </c>
      <c r="D177">
        <v>350.55999800000001</v>
      </c>
      <c r="E177">
        <v>350.66000400000001</v>
      </c>
      <c r="F177">
        <v>347.10824600000001</v>
      </c>
      <c r="G177">
        <v>6317600</v>
      </c>
    </row>
    <row r="178" spans="1:7" x14ac:dyDescent="0.25">
      <c r="A178" s="7">
        <v>44257</v>
      </c>
      <c r="B178">
        <v>358.38000499999998</v>
      </c>
      <c r="C178">
        <v>358.63000499999998</v>
      </c>
      <c r="D178">
        <v>355.16000400000001</v>
      </c>
      <c r="E178">
        <v>355.35000600000001</v>
      </c>
      <c r="F178">
        <v>351.75070199999999</v>
      </c>
      <c r="G178">
        <v>5462600</v>
      </c>
    </row>
    <row r="179" spans="1:7" x14ac:dyDescent="0.25">
      <c r="A179" s="7">
        <v>44256</v>
      </c>
      <c r="B179">
        <v>354.54998799999998</v>
      </c>
      <c r="C179">
        <v>359.39001500000001</v>
      </c>
      <c r="D179">
        <v>354.5</v>
      </c>
      <c r="E179">
        <v>358.11999500000002</v>
      </c>
      <c r="F179">
        <v>354.492706</v>
      </c>
      <c r="G179">
        <v>3721100</v>
      </c>
    </row>
    <row r="180" spans="1:7" x14ac:dyDescent="0.25">
      <c r="A180" s="7">
        <v>44253</v>
      </c>
      <c r="B180">
        <v>353.47000100000002</v>
      </c>
      <c r="C180">
        <v>354.47000100000002</v>
      </c>
      <c r="D180">
        <v>347.709991</v>
      </c>
      <c r="E180">
        <v>349.58999599999999</v>
      </c>
      <c r="F180">
        <v>346.04904199999999</v>
      </c>
      <c r="G180">
        <v>7579500</v>
      </c>
    </row>
    <row r="181" spans="1:7" x14ac:dyDescent="0.25">
      <c r="A181" s="7">
        <v>44252</v>
      </c>
      <c r="B181">
        <v>359.02999899999998</v>
      </c>
      <c r="C181">
        <v>360.26998900000001</v>
      </c>
      <c r="D181">
        <v>350.07998700000002</v>
      </c>
      <c r="E181">
        <v>351.51998900000001</v>
      </c>
      <c r="F181">
        <v>347.95953400000002</v>
      </c>
      <c r="G181">
        <v>7049200</v>
      </c>
    </row>
    <row r="182" spans="1:7" x14ac:dyDescent="0.25">
      <c r="A182" s="7">
        <v>44251</v>
      </c>
      <c r="B182">
        <v>355.14999399999999</v>
      </c>
      <c r="C182">
        <v>360.57998700000002</v>
      </c>
      <c r="D182">
        <v>354.20001200000002</v>
      </c>
      <c r="E182">
        <v>360.16000400000001</v>
      </c>
      <c r="F182">
        <v>356.512024</v>
      </c>
      <c r="G182">
        <v>3301200</v>
      </c>
    </row>
    <row r="183" spans="1:7" x14ac:dyDescent="0.25">
      <c r="A183" s="7">
        <v>44250</v>
      </c>
      <c r="B183">
        <v>353.69000199999999</v>
      </c>
      <c r="C183">
        <v>357.55999800000001</v>
      </c>
      <c r="D183">
        <v>349.52999899999998</v>
      </c>
      <c r="E183">
        <v>356.22000100000002</v>
      </c>
      <c r="F183">
        <v>352.61193800000001</v>
      </c>
      <c r="G183">
        <v>5251100</v>
      </c>
    </row>
    <row r="184" spans="1:7" x14ac:dyDescent="0.25">
      <c r="A184" s="7">
        <v>44249</v>
      </c>
      <c r="B184">
        <v>355.83999599999999</v>
      </c>
      <c r="C184">
        <v>358.19000199999999</v>
      </c>
      <c r="D184">
        <v>355.55999800000001</v>
      </c>
      <c r="E184">
        <v>355.76998900000001</v>
      </c>
      <c r="F184">
        <v>352.166473</v>
      </c>
      <c r="G184">
        <v>3291000</v>
      </c>
    </row>
    <row r="185" spans="1:7" x14ac:dyDescent="0.25">
      <c r="A185" s="7">
        <v>44246</v>
      </c>
      <c r="B185">
        <v>360.47000100000002</v>
      </c>
      <c r="C185">
        <v>360.709991</v>
      </c>
      <c r="D185">
        <v>358.14001500000001</v>
      </c>
      <c r="E185">
        <v>358.58999599999999</v>
      </c>
      <c r="F185">
        <v>354.95791600000001</v>
      </c>
      <c r="G185">
        <v>2487100</v>
      </c>
    </row>
    <row r="186" spans="1:7" x14ac:dyDescent="0.25">
      <c r="A186" s="7">
        <v>44245</v>
      </c>
      <c r="B186">
        <v>358.23998999999998</v>
      </c>
      <c r="C186">
        <v>359.92999300000002</v>
      </c>
      <c r="D186">
        <v>356.48998999999998</v>
      </c>
      <c r="E186">
        <v>359.25</v>
      </c>
      <c r="F186">
        <v>355.61120599999998</v>
      </c>
      <c r="G186">
        <v>3010500</v>
      </c>
    </row>
    <row r="187" spans="1:7" x14ac:dyDescent="0.25">
      <c r="A187" s="7">
        <v>44244</v>
      </c>
      <c r="B187">
        <v>359.02999899999998</v>
      </c>
      <c r="C187">
        <v>360.97000100000002</v>
      </c>
      <c r="D187">
        <v>357.92001299999998</v>
      </c>
      <c r="E187">
        <v>360.790009</v>
      </c>
      <c r="F187">
        <v>357.135651</v>
      </c>
      <c r="G187">
        <v>3211800</v>
      </c>
    </row>
    <row r="188" spans="1:7" x14ac:dyDescent="0.25">
      <c r="A188" s="7">
        <v>44243</v>
      </c>
      <c r="B188">
        <v>362.14999399999999</v>
      </c>
      <c r="C188">
        <v>362.36999500000002</v>
      </c>
      <c r="D188">
        <v>359.98001099999999</v>
      </c>
      <c r="E188">
        <v>360.709991</v>
      </c>
      <c r="F188">
        <v>357.05642699999999</v>
      </c>
      <c r="G188">
        <v>4408500</v>
      </c>
    </row>
    <row r="189" spans="1:7" x14ac:dyDescent="0.25">
      <c r="A189" s="7">
        <v>44239</v>
      </c>
      <c r="B189">
        <v>358.45001200000002</v>
      </c>
      <c r="C189">
        <v>361.19000199999999</v>
      </c>
      <c r="D189">
        <v>358.35998499999999</v>
      </c>
      <c r="E189">
        <v>361.04998799999998</v>
      </c>
      <c r="F189">
        <v>357.39297499999998</v>
      </c>
      <c r="G189">
        <v>2144500</v>
      </c>
    </row>
    <row r="190" spans="1:7" x14ac:dyDescent="0.25">
      <c r="A190" s="7">
        <v>44238</v>
      </c>
      <c r="B190">
        <v>359.709991</v>
      </c>
      <c r="C190">
        <v>360.10000600000001</v>
      </c>
      <c r="D190">
        <v>356.83999599999999</v>
      </c>
      <c r="E190">
        <v>359.22000100000002</v>
      </c>
      <c r="F190">
        <v>355.58154300000001</v>
      </c>
      <c r="G190">
        <v>2237200</v>
      </c>
    </row>
    <row r="191" spans="1:7" x14ac:dyDescent="0.25">
      <c r="A191" s="7">
        <v>44237</v>
      </c>
      <c r="B191">
        <v>360.52999899999998</v>
      </c>
      <c r="C191">
        <v>360.60998499999999</v>
      </c>
      <c r="D191">
        <v>356.29998799999998</v>
      </c>
      <c r="E191">
        <v>358.64001500000001</v>
      </c>
      <c r="F191">
        <v>355.00741599999998</v>
      </c>
      <c r="G191">
        <v>2400000</v>
      </c>
    </row>
    <row r="192" spans="1:7" x14ac:dyDescent="0.25">
      <c r="A192" s="7">
        <v>44236</v>
      </c>
      <c r="B192">
        <v>358.22000100000002</v>
      </c>
      <c r="C192">
        <v>359.32998700000002</v>
      </c>
      <c r="D192">
        <v>357.76998900000001</v>
      </c>
      <c r="E192">
        <v>358.77999899999998</v>
      </c>
      <c r="F192">
        <v>355.14596599999999</v>
      </c>
      <c r="G192">
        <v>1891200</v>
      </c>
    </row>
    <row r="193" spans="1:7" x14ac:dyDescent="0.25">
      <c r="A193" s="7">
        <v>44235</v>
      </c>
      <c r="B193">
        <v>357.92001299999998</v>
      </c>
      <c r="C193">
        <v>359.07000699999998</v>
      </c>
      <c r="D193">
        <v>357.05999800000001</v>
      </c>
      <c r="E193">
        <v>359.07000699999998</v>
      </c>
      <c r="F193">
        <v>355.43307499999997</v>
      </c>
      <c r="G193">
        <v>3371100</v>
      </c>
    </row>
    <row r="194" spans="1:7" x14ac:dyDescent="0.25">
      <c r="A194" s="7">
        <v>44232</v>
      </c>
      <c r="B194">
        <v>356.89999399999999</v>
      </c>
      <c r="C194">
        <v>357.13000499999998</v>
      </c>
      <c r="D194">
        <v>355.32000699999998</v>
      </c>
      <c r="E194">
        <v>356.44000199999999</v>
      </c>
      <c r="F194">
        <v>352.82968099999999</v>
      </c>
      <c r="G194">
        <v>2091800</v>
      </c>
    </row>
    <row r="195" spans="1:7" x14ac:dyDescent="0.25">
      <c r="A195" s="7">
        <v>44231</v>
      </c>
      <c r="B195">
        <v>352.11999500000002</v>
      </c>
      <c r="C195">
        <v>355.040009</v>
      </c>
      <c r="D195">
        <v>351.92001299999998</v>
      </c>
      <c r="E195">
        <v>355.01998900000001</v>
      </c>
      <c r="F195">
        <v>351.42404199999999</v>
      </c>
      <c r="G195">
        <v>1988300</v>
      </c>
    </row>
    <row r="196" spans="1:7" x14ac:dyDescent="0.25">
      <c r="A196" s="7">
        <v>44230</v>
      </c>
      <c r="B196">
        <v>351.70001200000002</v>
      </c>
      <c r="C196">
        <v>352.79998799999998</v>
      </c>
      <c r="D196">
        <v>349.88000499999998</v>
      </c>
      <c r="E196">
        <v>351.08999599999999</v>
      </c>
      <c r="F196">
        <v>347.53384399999999</v>
      </c>
      <c r="G196">
        <v>3392800</v>
      </c>
    </row>
    <row r="197" spans="1:7" x14ac:dyDescent="0.25">
      <c r="A197" s="7">
        <v>44229</v>
      </c>
      <c r="B197">
        <v>349.04998799999998</v>
      </c>
      <c r="C197">
        <v>352.33999599999999</v>
      </c>
      <c r="D197">
        <v>349</v>
      </c>
      <c r="E197">
        <v>350.73998999999998</v>
      </c>
      <c r="F197">
        <v>347.187408</v>
      </c>
      <c r="G197">
        <v>2955200</v>
      </c>
    </row>
    <row r="198" spans="1:7" x14ac:dyDescent="0.25">
      <c r="A198" s="7">
        <v>44228</v>
      </c>
      <c r="B198">
        <v>343.63000499999998</v>
      </c>
      <c r="C198">
        <v>346.85000600000001</v>
      </c>
      <c r="D198">
        <v>341.39999399999999</v>
      </c>
      <c r="E198">
        <v>345.76998900000001</v>
      </c>
      <c r="F198">
        <v>342.26776100000001</v>
      </c>
      <c r="G198">
        <v>3334000</v>
      </c>
    </row>
    <row r="199" spans="1:7" x14ac:dyDescent="0.25">
      <c r="A199" s="7">
        <v>44225</v>
      </c>
      <c r="B199">
        <v>345.30999800000001</v>
      </c>
      <c r="C199">
        <v>346.22000100000002</v>
      </c>
      <c r="D199">
        <v>338.57000699999998</v>
      </c>
      <c r="E199">
        <v>340.17999300000002</v>
      </c>
      <c r="F199">
        <v>336.734375</v>
      </c>
      <c r="G199">
        <v>5803600</v>
      </c>
    </row>
    <row r="200" spans="1:7" x14ac:dyDescent="0.25">
      <c r="A200" s="7">
        <v>44224</v>
      </c>
      <c r="B200">
        <v>345.97000100000002</v>
      </c>
      <c r="C200">
        <v>351.07000699999998</v>
      </c>
      <c r="D200">
        <v>345.57998700000002</v>
      </c>
      <c r="E200">
        <v>347.13000499999998</v>
      </c>
      <c r="F200">
        <v>343.614014</v>
      </c>
      <c r="G200">
        <v>3432200</v>
      </c>
    </row>
    <row r="201" spans="1:7" x14ac:dyDescent="0.25">
      <c r="A201" s="7">
        <v>44223</v>
      </c>
      <c r="B201">
        <v>349.540009</v>
      </c>
      <c r="C201">
        <v>349.55999800000001</v>
      </c>
      <c r="D201">
        <v>341.98998999999998</v>
      </c>
      <c r="E201">
        <v>344.23998999999998</v>
      </c>
      <c r="F201">
        <v>340.75323500000002</v>
      </c>
      <c r="G201">
        <v>5010400</v>
      </c>
    </row>
    <row r="202" spans="1:7" x14ac:dyDescent="0.25">
      <c r="A202" s="7">
        <v>44222</v>
      </c>
      <c r="B202">
        <v>354.23001099999999</v>
      </c>
      <c r="C202">
        <v>354.64999399999999</v>
      </c>
      <c r="D202">
        <v>352.60000600000001</v>
      </c>
      <c r="E202">
        <v>352.79998799999998</v>
      </c>
      <c r="F202">
        <v>349.226563</v>
      </c>
      <c r="G202">
        <v>2430200</v>
      </c>
    </row>
    <row r="203" spans="1:7" x14ac:dyDescent="0.25">
      <c r="A203" s="7">
        <v>44221</v>
      </c>
      <c r="B203">
        <v>352.709991</v>
      </c>
      <c r="C203">
        <v>353.67999300000002</v>
      </c>
      <c r="D203">
        <v>347.97000100000002</v>
      </c>
      <c r="E203">
        <v>353.32998700000002</v>
      </c>
      <c r="F203">
        <v>349.75116000000003</v>
      </c>
      <c r="G203">
        <v>3549000</v>
      </c>
    </row>
    <row r="204" spans="1:7" x14ac:dyDescent="0.25">
      <c r="A204" s="7">
        <v>44218</v>
      </c>
      <c r="B204">
        <v>351.38000499999998</v>
      </c>
      <c r="C204">
        <v>353.040009</v>
      </c>
      <c r="D204">
        <v>350.98998999999998</v>
      </c>
      <c r="E204">
        <v>351.89999399999999</v>
      </c>
      <c r="F204">
        <v>348.33566300000001</v>
      </c>
      <c r="G204">
        <v>1812200</v>
      </c>
    </row>
    <row r="205" spans="1:7" x14ac:dyDescent="0.25">
      <c r="A205" s="7">
        <v>44217</v>
      </c>
      <c r="B205">
        <v>353.459991</v>
      </c>
      <c r="C205">
        <v>353.83999599999999</v>
      </c>
      <c r="D205">
        <v>352.29998799999998</v>
      </c>
      <c r="E205">
        <v>353.16000400000001</v>
      </c>
      <c r="F205">
        <v>349.58291600000001</v>
      </c>
      <c r="G205">
        <v>2580800</v>
      </c>
    </row>
    <row r="206" spans="1:7" x14ac:dyDescent="0.25">
      <c r="A206" s="7">
        <v>44216</v>
      </c>
      <c r="B206">
        <v>350.32000699999998</v>
      </c>
      <c r="C206">
        <v>353.709991</v>
      </c>
      <c r="D206">
        <v>349.97000100000002</v>
      </c>
      <c r="E206">
        <v>352.82998700000002</v>
      </c>
      <c r="F206">
        <v>349.25622600000003</v>
      </c>
      <c r="G206">
        <v>2920600</v>
      </c>
    </row>
    <row r="207" spans="1:7" x14ac:dyDescent="0.25">
      <c r="A207" s="7">
        <v>44215</v>
      </c>
      <c r="B207">
        <v>347.79998799999998</v>
      </c>
      <c r="C207">
        <v>348.58999599999999</v>
      </c>
      <c r="D207">
        <v>346.35998499999999</v>
      </c>
      <c r="E207">
        <v>348.10000600000001</v>
      </c>
      <c r="F207">
        <v>344.57412699999998</v>
      </c>
      <c r="G207">
        <v>3433800</v>
      </c>
    </row>
    <row r="208" spans="1:7" x14ac:dyDescent="0.25">
      <c r="A208" s="7">
        <v>44211</v>
      </c>
      <c r="B208">
        <v>346.26998900000001</v>
      </c>
      <c r="C208">
        <v>347.05999800000001</v>
      </c>
      <c r="D208">
        <v>343.52999899999998</v>
      </c>
      <c r="E208">
        <v>345.36999500000002</v>
      </c>
      <c r="F208">
        <v>341.871826</v>
      </c>
      <c r="G208">
        <v>3622100</v>
      </c>
    </row>
    <row r="209" spans="1:7" x14ac:dyDescent="0.25">
      <c r="A209" s="7">
        <v>44210</v>
      </c>
      <c r="B209">
        <v>349.85000600000001</v>
      </c>
      <c r="C209">
        <v>350.32000699999998</v>
      </c>
      <c r="D209">
        <v>347.54998799999998</v>
      </c>
      <c r="E209">
        <v>347.85000600000001</v>
      </c>
      <c r="F209">
        <v>344.32669099999998</v>
      </c>
      <c r="G209">
        <v>3497400</v>
      </c>
    </row>
    <row r="210" spans="1:7" x14ac:dyDescent="0.25">
      <c r="A210" s="7">
        <v>44209</v>
      </c>
      <c r="B210">
        <v>348.10998499999999</v>
      </c>
      <c r="C210">
        <v>350.05999800000001</v>
      </c>
      <c r="D210">
        <v>347.32000699999998</v>
      </c>
      <c r="E210">
        <v>349.02999899999998</v>
      </c>
      <c r="F210">
        <v>345.49475100000001</v>
      </c>
      <c r="G210">
        <v>3039900</v>
      </c>
    </row>
    <row r="211" spans="1:7" x14ac:dyDescent="0.25">
      <c r="A211" s="7">
        <v>44208</v>
      </c>
      <c r="B211">
        <v>348.29998799999998</v>
      </c>
      <c r="C211">
        <v>349.14999399999999</v>
      </c>
      <c r="D211">
        <v>345.97000100000002</v>
      </c>
      <c r="E211">
        <v>348.16000400000001</v>
      </c>
      <c r="F211">
        <v>344.63354500000003</v>
      </c>
      <c r="G211">
        <v>2298400</v>
      </c>
    </row>
    <row r="212" spans="1:7" x14ac:dyDescent="0.25">
      <c r="A212" s="7">
        <v>44207</v>
      </c>
      <c r="B212">
        <v>347.35998499999999</v>
      </c>
      <c r="C212">
        <v>349.82000699999998</v>
      </c>
      <c r="D212">
        <v>347.20001200000002</v>
      </c>
      <c r="E212">
        <v>348.13000499999998</v>
      </c>
      <c r="F212">
        <v>344.60385100000002</v>
      </c>
      <c r="G212">
        <v>2975000</v>
      </c>
    </row>
    <row r="213" spans="1:7" x14ac:dyDescent="0.25">
      <c r="A213" s="7">
        <v>44204</v>
      </c>
      <c r="B213">
        <v>349.88000499999998</v>
      </c>
      <c r="C213">
        <v>350.61999500000002</v>
      </c>
      <c r="D213">
        <v>346.64001500000001</v>
      </c>
      <c r="E213">
        <v>350.42001299999998</v>
      </c>
      <c r="F213">
        <v>346.87066700000003</v>
      </c>
      <c r="G213">
        <v>3758500</v>
      </c>
    </row>
    <row r="214" spans="1:7" x14ac:dyDescent="0.25">
      <c r="A214" s="7">
        <v>44203</v>
      </c>
      <c r="B214">
        <v>345.73998999999998</v>
      </c>
      <c r="C214">
        <v>349.20001200000002</v>
      </c>
      <c r="D214">
        <v>345.540009</v>
      </c>
      <c r="E214">
        <v>348.459991</v>
      </c>
      <c r="F214">
        <v>344.93051100000002</v>
      </c>
      <c r="G214">
        <v>3638900</v>
      </c>
    </row>
    <row r="215" spans="1:7" x14ac:dyDescent="0.25">
      <c r="A215" s="7">
        <v>44202</v>
      </c>
      <c r="B215">
        <v>339.790009</v>
      </c>
      <c r="C215">
        <v>346.5</v>
      </c>
      <c r="D215">
        <v>339.29998799999998</v>
      </c>
      <c r="E215">
        <v>343.32998700000002</v>
      </c>
      <c r="F215">
        <v>339.85247800000002</v>
      </c>
      <c r="G215">
        <v>4805000</v>
      </c>
    </row>
    <row r="216" spans="1:7" x14ac:dyDescent="0.25">
      <c r="A216" s="7">
        <v>44201</v>
      </c>
      <c r="B216">
        <v>338.39999399999999</v>
      </c>
      <c r="C216">
        <v>342.39001500000001</v>
      </c>
      <c r="D216">
        <v>338.39001500000001</v>
      </c>
      <c r="E216">
        <v>341.26001000000002</v>
      </c>
      <c r="F216">
        <v>337.80343599999998</v>
      </c>
      <c r="G216">
        <v>3299700</v>
      </c>
    </row>
    <row r="217" spans="1:7" x14ac:dyDescent="0.25">
      <c r="A217" s="7">
        <v>44200</v>
      </c>
      <c r="B217">
        <v>345.01998900000001</v>
      </c>
      <c r="C217">
        <v>345.08999599999999</v>
      </c>
      <c r="D217">
        <v>335.36999500000002</v>
      </c>
      <c r="E217">
        <v>339.02999899999998</v>
      </c>
      <c r="F217">
        <v>335.59600799999998</v>
      </c>
      <c r="G217">
        <v>5402600</v>
      </c>
    </row>
    <row r="218" spans="1:7" x14ac:dyDescent="0.25">
      <c r="A218" s="7">
        <v>44196</v>
      </c>
      <c r="B218">
        <v>341.82000699999998</v>
      </c>
      <c r="C218">
        <v>344.36999500000002</v>
      </c>
      <c r="D218">
        <v>341.23001099999999</v>
      </c>
      <c r="E218">
        <v>343.69000199999999</v>
      </c>
      <c r="F218">
        <v>340.20883199999997</v>
      </c>
      <c r="G218">
        <v>3507000</v>
      </c>
    </row>
    <row r="219" spans="1:7" x14ac:dyDescent="0.25">
      <c r="A219" s="7">
        <v>44195</v>
      </c>
      <c r="B219">
        <v>342.27999899999998</v>
      </c>
      <c r="C219">
        <v>342.91000400000001</v>
      </c>
      <c r="D219">
        <v>341.57000699999998</v>
      </c>
      <c r="E219">
        <v>341.85000600000001</v>
      </c>
      <c r="F219">
        <v>338.38748199999998</v>
      </c>
      <c r="G219">
        <v>2009100</v>
      </c>
    </row>
    <row r="220" spans="1:7" x14ac:dyDescent="0.25">
      <c r="A220" s="7">
        <v>44194</v>
      </c>
      <c r="B220">
        <v>343.63000499999998</v>
      </c>
      <c r="C220">
        <v>343.76998900000001</v>
      </c>
      <c r="D220">
        <v>340.86999500000002</v>
      </c>
      <c r="E220">
        <v>341.39001500000001</v>
      </c>
      <c r="F220">
        <v>337.93212899999997</v>
      </c>
      <c r="G220">
        <v>2555500</v>
      </c>
    </row>
    <row r="221" spans="1:7" x14ac:dyDescent="0.25">
      <c r="A221" s="7">
        <v>44193</v>
      </c>
      <c r="B221">
        <v>341.73998999999998</v>
      </c>
      <c r="C221">
        <v>342.459991</v>
      </c>
      <c r="D221">
        <v>341.08999599999999</v>
      </c>
      <c r="E221">
        <v>342.10998499999999</v>
      </c>
      <c r="F221">
        <v>338.644836</v>
      </c>
      <c r="G221">
        <v>2798800</v>
      </c>
    </row>
    <row r="222" spans="1:7" x14ac:dyDescent="0.25">
      <c r="A222" s="7">
        <v>44189</v>
      </c>
      <c r="B222">
        <v>338.36999500000002</v>
      </c>
      <c r="C222">
        <v>339.17999300000002</v>
      </c>
      <c r="D222">
        <v>337.76998900000001</v>
      </c>
      <c r="E222">
        <v>339.16000400000001</v>
      </c>
      <c r="F222">
        <v>335.72470099999998</v>
      </c>
      <c r="G222">
        <v>1447500</v>
      </c>
    </row>
    <row r="223" spans="1:7" x14ac:dyDescent="0.25">
      <c r="A223" s="7">
        <v>44188</v>
      </c>
      <c r="B223">
        <v>338.540009</v>
      </c>
      <c r="C223">
        <v>339.75</v>
      </c>
      <c r="D223">
        <v>337.69000199999999</v>
      </c>
      <c r="E223">
        <v>337.80999800000001</v>
      </c>
      <c r="F223">
        <v>334.38836700000002</v>
      </c>
      <c r="G223">
        <v>3682200</v>
      </c>
    </row>
    <row r="224" spans="1:7" x14ac:dyDescent="0.25">
      <c r="A224" s="7">
        <v>44187</v>
      </c>
      <c r="B224">
        <v>338.47000100000002</v>
      </c>
      <c r="C224">
        <v>338.54998799999998</v>
      </c>
      <c r="D224">
        <v>336.47000100000002</v>
      </c>
      <c r="E224">
        <v>337.540009</v>
      </c>
      <c r="F224">
        <v>334.12112400000001</v>
      </c>
      <c r="G224">
        <v>2371900</v>
      </c>
    </row>
    <row r="225" spans="1:7" x14ac:dyDescent="0.25">
      <c r="A225" s="7">
        <v>44186</v>
      </c>
      <c r="B225">
        <v>336.82998700000002</v>
      </c>
      <c r="C225">
        <v>340.38000499999998</v>
      </c>
      <c r="D225">
        <v>334.10998499999999</v>
      </c>
      <c r="E225">
        <v>339.58999599999999</v>
      </c>
      <c r="F225">
        <v>334.78137199999998</v>
      </c>
      <c r="G225">
        <v>3918100</v>
      </c>
    </row>
    <row r="226" spans="1:7" x14ac:dyDescent="0.25">
      <c r="A226" s="7">
        <v>44183</v>
      </c>
      <c r="B226">
        <v>342.39001500000001</v>
      </c>
      <c r="C226">
        <v>342.5</v>
      </c>
      <c r="D226">
        <v>338.70001200000002</v>
      </c>
      <c r="E226">
        <v>340.64001500000001</v>
      </c>
      <c r="F226">
        <v>335.81652800000001</v>
      </c>
      <c r="G226">
        <v>6025700</v>
      </c>
    </row>
    <row r="227" spans="1:7" x14ac:dyDescent="0.25">
      <c r="A227" s="7">
        <v>44182</v>
      </c>
      <c r="B227">
        <v>341.76998900000001</v>
      </c>
      <c r="C227">
        <v>342.25</v>
      </c>
      <c r="D227">
        <v>340.959991</v>
      </c>
      <c r="E227">
        <v>342.01001000000002</v>
      </c>
      <c r="F227">
        <v>337.16708399999999</v>
      </c>
      <c r="G227">
        <v>2627000</v>
      </c>
    </row>
    <row r="228" spans="1:7" x14ac:dyDescent="0.25">
      <c r="A228" s="7">
        <v>44181</v>
      </c>
      <c r="B228">
        <v>339.82998700000002</v>
      </c>
      <c r="C228">
        <v>341.040009</v>
      </c>
      <c r="D228">
        <v>338.959991</v>
      </c>
      <c r="E228">
        <v>340.16000400000001</v>
      </c>
      <c r="F228">
        <v>335.34326199999998</v>
      </c>
      <c r="G228">
        <v>2943200</v>
      </c>
    </row>
    <row r="229" spans="1:7" x14ac:dyDescent="0.25">
      <c r="A229" s="7">
        <v>44180</v>
      </c>
      <c r="B229">
        <v>337.64001500000001</v>
      </c>
      <c r="C229">
        <v>339.64001500000001</v>
      </c>
      <c r="D229">
        <v>336.23998999999998</v>
      </c>
      <c r="E229">
        <v>339.64001500000001</v>
      </c>
      <c r="F229">
        <v>334.83068800000001</v>
      </c>
      <c r="G229">
        <v>2757400</v>
      </c>
    </row>
    <row r="230" spans="1:7" x14ac:dyDescent="0.25">
      <c r="A230" s="7">
        <v>44179</v>
      </c>
      <c r="B230">
        <v>338.76001000000002</v>
      </c>
      <c r="C230">
        <v>339.790009</v>
      </c>
      <c r="D230">
        <v>334.89001500000001</v>
      </c>
      <c r="E230">
        <v>335.01001000000002</v>
      </c>
      <c r="F230">
        <v>330.26623499999999</v>
      </c>
      <c r="G230">
        <v>2654600</v>
      </c>
    </row>
    <row r="231" spans="1:7" x14ac:dyDescent="0.25">
      <c r="A231" s="7">
        <v>44176</v>
      </c>
      <c r="B231">
        <v>335.30999800000001</v>
      </c>
      <c r="C231">
        <v>336.79998799999998</v>
      </c>
      <c r="D231">
        <v>333.76998900000001</v>
      </c>
      <c r="E231">
        <v>336.54998799999998</v>
      </c>
      <c r="F231">
        <v>331.784424</v>
      </c>
      <c r="G231">
        <v>2387900</v>
      </c>
    </row>
    <row r="232" spans="1:7" x14ac:dyDescent="0.25">
      <c r="A232" s="7">
        <v>44175</v>
      </c>
      <c r="B232">
        <v>335.73998999999998</v>
      </c>
      <c r="C232">
        <v>338</v>
      </c>
      <c r="D232">
        <v>334.83999599999999</v>
      </c>
      <c r="E232">
        <v>336.98001099999999</v>
      </c>
      <c r="F232">
        <v>332.20831299999998</v>
      </c>
      <c r="G232">
        <v>2738600</v>
      </c>
    </row>
    <row r="233" spans="1:7" x14ac:dyDescent="0.25">
      <c r="A233" s="7">
        <v>44174</v>
      </c>
      <c r="B233">
        <v>340.790009</v>
      </c>
      <c r="C233">
        <v>340.92999300000002</v>
      </c>
      <c r="D233">
        <v>336.26001000000002</v>
      </c>
      <c r="E233">
        <v>337.14001500000001</v>
      </c>
      <c r="F233">
        <v>332.36608899999999</v>
      </c>
      <c r="G233">
        <v>2545800</v>
      </c>
    </row>
    <row r="234" spans="1:7" x14ac:dyDescent="0.25">
      <c r="A234" s="7">
        <v>44173</v>
      </c>
      <c r="B234">
        <v>337.89001500000001</v>
      </c>
      <c r="C234">
        <v>340.70001200000002</v>
      </c>
      <c r="D234">
        <v>337.85000600000001</v>
      </c>
      <c r="E234">
        <v>340.16000400000001</v>
      </c>
      <c r="F234">
        <v>335.34326199999998</v>
      </c>
      <c r="G234">
        <v>1948200</v>
      </c>
    </row>
    <row r="235" spans="1:7" x14ac:dyDescent="0.25">
      <c r="A235" s="7">
        <v>44172</v>
      </c>
      <c r="B235">
        <v>339.07000699999998</v>
      </c>
      <c r="C235">
        <v>339.63000499999998</v>
      </c>
      <c r="D235">
        <v>337.91000400000001</v>
      </c>
      <c r="E235">
        <v>339.17999300000002</v>
      </c>
      <c r="F235">
        <v>334.37716699999999</v>
      </c>
      <c r="G235">
        <v>1943100</v>
      </c>
    </row>
    <row r="236" spans="1:7" x14ac:dyDescent="0.25">
      <c r="A236" s="7">
        <v>44169</v>
      </c>
      <c r="B236">
        <v>337.5</v>
      </c>
      <c r="C236">
        <v>339.83999599999999</v>
      </c>
      <c r="D236">
        <v>337.45001200000002</v>
      </c>
      <c r="E236">
        <v>339.80999800000001</v>
      </c>
      <c r="F236">
        <v>334.99826000000002</v>
      </c>
      <c r="G236">
        <v>2907000</v>
      </c>
    </row>
    <row r="237" spans="1:7" x14ac:dyDescent="0.25">
      <c r="A237" s="7">
        <v>44168</v>
      </c>
      <c r="B237">
        <v>336.91000400000001</v>
      </c>
      <c r="C237">
        <v>338.29998799999998</v>
      </c>
      <c r="D237">
        <v>335.88000499999998</v>
      </c>
      <c r="E237">
        <v>336.91000400000001</v>
      </c>
      <c r="F237">
        <v>332.139343</v>
      </c>
      <c r="G237">
        <v>2851100</v>
      </c>
    </row>
    <row r="238" spans="1:7" x14ac:dyDescent="0.25">
      <c r="A238" s="7">
        <v>44167</v>
      </c>
      <c r="B238">
        <v>335.22000100000002</v>
      </c>
      <c r="C238">
        <v>337.10998499999999</v>
      </c>
      <c r="D238">
        <v>334.64999399999999</v>
      </c>
      <c r="E238">
        <v>337.01001000000002</v>
      </c>
      <c r="F238">
        <v>332.23788500000001</v>
      </c>
      <c r="G238">
        <v>2270300</v>
      </c>
    </row>
    <row r="239" spans="1:7" x14ac:dyDescent="0.25">
      <c r="A239" s="7">
        <v>44166</v>
      </c>
      <c r="B239">
        <v>335.92001299999998</v>
      </c>
      <c r="C239">
        <v>337.79998799999998</v>
      </c>
      <c r="D239">
        <v>335.32000699999998</v>
      </c>
      <c r="E239">
        <v>336.29998799999998</v>
      </c>
      <c r="F239">
        <v>331.53793300000001</v>
      </c>
      <c r="G239">
        <v>3224200</v>
      </c>
    </row>
    <row r="240" spans="1:7" x14ac:dyDescent="0.25">
      <c r="A240" s="7">
        <v>44165</v>
      </c>
      <c r="B240">
        <v>333.39999399999999</v>
      </c>
      <c r="C240">
        <v>333.63000499999998</v>
      </c>
      <c r="D240">
        <v>330.040009</v>
      </c>
      <c r="E240">
        <v>332.64001500000001</v>
      </c>
      <c r="F240">
        <v>327.929779</v>
      </c>
      <c r="G240">
        <v>4175700</v>
      </c>
    </row>
    <row r="241" spans="1:7" x14ac:dyDescent="0.25">
      <c r="A241" s="7">
        <v>44162</v>
      </c>
      <c r="B241">
        <v>334.290009</v>
      </c>
      <c r="C241">
        <v>334.60998499999999</v>
      </c>
      <c r="D241">
        <v>333.17999300000002</v>
      </c>
      <c r="E241">
        <v>334.14001500000001</v>
      </c>
      <c r="F241">
        <v>329.40853900000002</v>
      </c>
      <c r="G241">
        <v>984700</v>
      </c>
    </row>
    <row r="242" spans="1:7" x14ac:dyDescent="0.25">
      <c r="A242" s="7">
        <v>44160</v>
      </c>
      <c r="B242">
        <v>333.67001299999998</v>
      </c>
      <c r="C242">
        <v>333.67001299999998</v>
      </c>
      <c r="D242">
        <v>332.14999399999999</v>
      </c>
      <c r="E242">
        <v>333.19000199999999</v>
      </c>
      <c r="F242">
        <v>328.47198500000002</v>
      </c>
      <c r="G242">
        <v>2256900</v>
      </c>
    </row>
    <row r="243" spans="1:7" x14ac:dyDescent="0.25">
      <c r="A243" s="7">
        <v>44159</v>
      </c>
      <c r="B243">
        <v>331.01998900000001</v>
      </c>
      <c r="C243">
        <v>334.25</v>
      </c>
      <c r="D243">
        <v>330.10000600000001</v>
      </c>
      <c r="E243">
        <v>333.73998999999998</v>
      </c>
      <c r="F243">
        <v>329.01422100000002</v>
      </c>
      <c r="G243">
        <v>2659700</v>
      </c>
    </row>
    <row r="244" spans="1:7" x14ac:dyDescent="0.25">
      <c r="A244" s="7">
        <v>44158</v>
      </c>
      <c r="B244">
        <v>328.27999899999998</v>
      </c>
      <c r="C244">
        <v>329.60000600000001</v>
      </c>
      <c r="D244">
        <v>326.05999800000001</v>
      </c>
      <c r="E244">
        <v>328.42001299999998</v>
      </c>
      <c r="F244">
        <v>323.76956200000001</v>
      </c>
      <c r="G244">
        <v>2222600</v>
      </c>
    </row>
    <row r="245" spans="1:7" x14ac:dyDescent="0.25">
      <c r="A245" s="7">
        <v>44155</v>
      </c>
      <c r="B245">
        <v>328.41000400000001</v>
      </c>
      <c r="C245">
        <v>328.66000400000001</v>
      </c>
      <c r="D245">
        <v>326.39999399999999</v>
      </c>
      <c r="E245">
        <v>326.48998999999998</v>
      </c>
      <c r="F245">
        <v>321.86688199999998</v>
      </c>
      <c r="G245">
        <v>3516800</v>
      </c>
    </row>
    <row r="246" spans="1:7" x14ac:dyDescent="0.25">
      <c r="A246" s="7">
        <v>44154</v>
      </c>
      <c r="B246">
        <v>326.76001000000002</v>
      </c>
      <c r="C246">
        <v>329.08999599999999</v>
      </c>
      <c r="D246">
        <v>325.41000400000001</v>
      </c>
      <c r="E246">
        <v>328.69000199999999</v>
      </c>
      <c r="F246">
        <v>324.03573599999999</v>
      </c>
      <c r="G246">
        <v>2962200</v>
      </c>
    </row>
    <row r="247" spans="1:7" x14ac:dyDescent="0.25">
      <c r="A247" s="7">
        <v>44153</v>
      </c>
      <c r="B247">
        <v>331.63000499999998</v>
      </c>
      <c r="C247">
        <v>332.14001500000001</v>
      </c>
      <c r="D247">
        <v>327.290009</v>
      </c>
      <c r="E247">
        <v>327.32000699999998</v>
      </c>
      <c r="F247">
        <v>322.68511999999998</v>
      </c>
      <c r="G247">
        <v>2647800</v>
      </c>
    </row>
    <row r="248" spans="1:7" x14ac:dyDescent="0.25">
      <c r="A248" s="7">
        <v>44152</v>
      </c>
      <c r="B248">
        <v>330.73001099999999</v>
      </c>
      <c r="C248">
        <v>332.5</v>
      </c>
      <c r="D248">
        <v>329.25</v>
      </c>
      <c r="E248">
        <v>331.33999599999999</v>
      </c>
      <c r="F248">
        <v>326.64816300000001</v>
      </c>
      <c r="G248">
        <v>3052100</v>
      </c>
    </row>
    <row r="249" spans="1:7" x14ac:dyDescent="0.25">
      <c r="A249" s="7">
        <v>44151</v>
      </c>
      <c r="B249">
        <v>331.64999399999999</v>
      </c>
      <c r="C249">
        <v>333.11999500000002</v>
      </c>
      <c r="D249">
        <v>330.41000400000001</v>
      </c>
      <c r="E249">
        <v>333</v>
      </c>
      <c r="F249">
        <v>328.28466800000001</v>
      </c>
      <c r="G249">
        <v>3018800</v>
      </c>
    </row>
    <row r="250" spans="1:7" x14ac:dyDescent="0.25">
      <c r="A250" s="7">
        <v>44148</v>
      </c>
      <c r="B250">
        <v>326.45001200000002</v>
      </c>
      <c r="C250">
        <v>329.73001099999999</v>
      </c>
      <c r="D250">
        <v>325.89001500000001</v>
      </c>
      <c r="E250">
        <v>329.01001000000002</v>
      </c>
      <c r="F250">
        <v>324.35119600000002</v>
      </c>
      <c r="G250">
        <v>1996100</v>
      </c>
    </row>
    <row r="251" spans="1:7" x14ac:dyDescent="0.25">
      <c r="A251" s="7">
        <v>44147</v>
      </c>
      <c r="B251">
        <v>326.73998999999998</v>
      </c>
      <c r="C251">
        <v>327.44000199999999</v>
      </c>
      <c r="D251">
        <v>322.73001099999999</v>
      </c>
      <c r="E251">
        <v>324.60000600000001</v>
      </c>
      <c r="F251">
        <v>320.00363199999998</v>
      </c>
      <c r="G251">
        <v>2532700</v>
      </c>
    </row>
    <row r="252" spans="1:7" x14ac:dyDescent="0.25">
      <c r="A252" s="7">
        <v>44146</v>
      </c>
      <c r="B252">
        <v>327.42001299999998</v>
      </c>
      <c r="C252">
        <v>328.5</v>
      </c>
      <c r="D252">
        <v>326.17001299999998</v>
      </c>
      <c r="E252">
        <v>327.63000499999998</v>
      </c>
      <c r="F252">
        <v>322.990723</v>
      </c>
      <c r="G252">
        <v>2773500</v>
      </c>
    </row>
    <row r="253" spans="1:7" x14ac:dyDescent="0.25">
      <c r="A253" s="7">
        <v>44145</v>
      </c>
      <c r="B253">
        <v>324.76998900000001</v>
      </c>
      <c r="C253">
        <v>326.29998799999998</v>
      </c>
      <c r="D253">
        <v>322.05999800000001</v>
      </c>
      <c r="E253">
        <v>325.33999599999999</v>
      </c>
      <c r="F253">
        <v>320.73315400000001</v>
      </c>
      <c r="G253">
        <v>4120800</v>
      </c>
    </row>
    <row r="254" spans="1:7" x14ac:dyDescent="0.25">
      <c r="A254" s="7">
        <v>44144</v>
      </c>
      <c r="B254">
        <v>334.35998499999999</v>
      </c>
      <c r="C254">
        <v>335.20001200000002</v>
      </c>
      <c r="D254">
        <v>325.27999899999998</v>
      </c>
      <c r="E254">
        <v>325.76001000000002</v>
      </c>
      <c r="F254">
        <v>321.14721700000001</v>
      </c>
      <c r="G254">
        <v>8097300</v>
      </c>
    </row>
    <row r="255" spans="1:7" x14ac:dyDescent="0.25">
      <c r="A255" s="7">
        <v>44141</v>
      </c>
      <c r="B255">
        <v>321.44000199999999</v>
      </c>
      <c r="C255">
        <v>322.92001299999998</v>
      </c>
      <c r="D255">
        <v>319.42999300000002</v>
      </c>
      <c r="E255">
        <v>321.75</v>
      </c>
      <c r="F255">
        <v>317.19396999999998</v>
      </c>
      <c r="G255">
        <v>3640600</v>
      </c>
    </row>
    <row r="256" spans="1:7" x14ac:dyDescent="0.25">
      <c r="A256" s="7">
        <v>44140</v>
      </c>
      <c r="B256">
        <v>320.94000199999999</v>
      </c>
      <c r="C256">
        <v>323.54998799999998</v>
      </c>
      <c r="D256">
        <v>320.51998900000001</v>
      </c>
      <c r="E256">
        <v>321.790009</v>
      </c>
      <c r="F256">
        <v>317.233429</v>
      </c>
      <c r="G256">
        <v>3950300</v>
      </c>
    </row>
    <row r="257" spans="1:7" x14ac:dyDescent="0.25">
      <c r="A257" s="7">
        <v>44139</v>
      </c>
      <c r="B257">
        <v>313.19000199999999</v>
      </c>
      <c r="C257">
        <v>319.64999399999999</v>
      </c>
      <c r="D257">
        <v>312</v>
      </c>
      <c r="E257">
        <v>315.60998499999999</v>
      </c>
      <c r="F257">
        <v>311.14089999999999</v>
      </c>
      <c r="G257">
        <v>5750200</v>
      </c>
    </row>
    <row r="258" spans="1:7" x14ac:dyDescent="0.25">
      <c r="A258" s="7">
        <v>44138</v>
      </c>
      <c r="B258">
        <v>306.57000699999998</v>
      </c>
      <c r="C258">
        <v>310.73998999999998</v>
      </c>
      <c r="D258">
        <v>306.08999599999999</v>
      </c>
      <c r="E258">
        <v>308.66000400000001</v>
      </c>
      <c r="F258">
        <v>304.28936800000002</v>
      </c>
      <c r="G258">
        <v>3378300</v>
      </c>
    </row>
    <row r="259" spans="1:7" x14ac:dyDescent="0.25">
      <c r="A259" s="7">
        <v>44137</v>
      </c>
      <c r="B259">
        <v>303.36999500000002</v>
      </c>
      <c r="C259">
        <v>305.30999800000001</v>
      </c>
      <c r="D259">
        <v>300.63000499999998</v>
      </c>
      <c r="E259">
        <v>303.30999800000001</v>
      </c>
      <c r="F259">
        <v>299.015106</v>
      </c>
      <c r="G259">
        <v>4080400</v>
      </c>
    </row>
    <row r="260" spans="1:7" x14ac:dyDescent="0.25">
      <c r="A260" s="7">
        <v>44134</v>
      </c>
      <c r="B260">
        <v>301.55999800000001</v>
      </c>
      <c r="C260">
        <v>302.85998499999999</v>
      </c>
      <c r="D260">
        <v>296.36999500000002</v>
      </c>
      <c r="E260">
        <v>299.82000699999998</v>
      </c>
      <c r="F260">
        <v>295.574524</v>
      </c>
      <c r="G260">
        <v>5892100</v>
      </c>
    </row>
    <row r="261" spans="1:7" x14ac:dyDescent="0.25">
      <c r="A261" s="7">
        <v>44133</v>
      </c>
      <c r="B261">
        <v>300.32000699999998</v>
      </c>
      <c r="C261">
        <v>306.25</v>
      </c>
      <c r="D261">
        <v>298.69000199999999</v>
      </c>
      <c r="E261">
        <v>303.23001099999999</v>
      </c>
      <c r="F261">
        <v>298.93624899999998</v>
      </c>
      <c r="G261">
        <v>5365200</v>
      </c>
    </row>
    <row r="262" spans="1:7" x14ac:dyDescent="0.25">
      <c r="A262" s="7">
        <v>44132</v>
      </c>
      <c r="B262">
        <v>305.13000499999998</v>
      </c>
      <c r="C262">
        <v>305.73998999999998</v>
      </c>
      <c r="D262">
        <v>299.61999500000002</v>
      </c>
      <c r="E262">
        <v>300.07000699999998</v>
      </c>
      <c r="F262">
        <v>295.82098400000001</v>
      </c>
      <c r="G262">
        <v>5650500</v>
      </c>
    </row>
    <row r="263" spans="1:7" x14ac:dyDescent="0.25">
      <c r="A263" s="7">
        <v>44131</v>
      </c>
      <c r="B263">
        <v>312.17999300000002</v>
      </c>
      <c r="C263">
        <v>312.47000100000002</v>
      </c>
      <c r="D263">
        <v>310.55999800000001</v>
      </c>
      <c r="E263">
        <v>310.76998900000001</v>
      </c>
      <c r="F263">
        <v>306.36944599999998</v>
      </c>
      <c r="G263">
        <v>2196100</v>
      </c>
    </row>
    <row r="264" spans="1:7" x14ac:dyDescent="0.25">
      <c r="A264" s="7">
        <v>44130</v>
      </c>
      <c r="B264">
        <v>314.30999800000001</v>
      </c>
      <c r="C264">
        <v>315.07998700000002</v>
      </c>
      <c r="D264">
        <v>308.35998499999999</v>
      </c>
      <c r="E264">
        <v>311.79998799999998</v>
      </c>
      <c r="F264">
        <v>307.38488799999999</v>
      </c>
      <c r="G264">
        <v>3335800</v>
      </c>
    </row>
    <row r="265" spans="1:7" x14ac:dyDescent="0.25">
      <c r="A265" s="7">
        <v>44127</v>
      </c>
      <c r="B265">
        <v>317.83999599999999</v>
      </c>
      <c r="C265">
        <v>317.83999599999999</v>
      </c>
      <c r="D265">
        <v>315.23998999999998</v>
      </c>
      <c r="E265">
        <v>317.64999399999999</v>
      </c>
      <c r="F265">
        <v>313.152039</v>
      </c>
      <c r="G265">
        <v>1429300</v>
      </c>
    </row>
    <row r="266" spans="1:7" x14ac:dyDescent="0.25">
      <c r="A266" s="7">
        <v>44126</v>
      </c>
      <c r="B266">
        <v>315.05999800000001</v>
      </c>
      <c r="C266">
        <v>317.16000400000001</v>
      </c>
      <c r="D266">
        <v>312.98998999999998</v>
      </c>
      <c r="E266">
        <v>316.57000699999998</v>
      </c>
      <c r="F266">
        <v>312.08734099999998</v>
      </c>
      <c r="G266">
        <v>2362400</v>
      </c>
    </row>
    <row r="267" spans="1:7" x14ac:dyDescent="0.25">
      <c r="A267" s="7">
        <v>44125</v>
      </c>
      <c r="B267">
        <v>315.41000400000001</v>
      </c>
      <c r="C267">
        <v>317.51998900000001</v>
      </c>
      <c r="D267">
        <v>314.58999599999999</v>
      </c>
      <c r="E267">
        <v>314.83999599999999</v>
      </c>
      <c r="F267">
        <v>310.38183600000002</v>
      </c>
      <c r="G267">
        <v>2607700</v>
      </c>
    </row>
    <row r="268" spans="1:7" x14ac:dyDescent="0.25">
      <c r="A268" s="7">
        <v>44124</v>
      </c>
      <c r="B268">
        <v>315.48001099999999</v>
      </c>
      <c r="C268">
        <v>318.67001299999998</v>
      </c>
      <c r="D268">
        <v>314.77999899999998</v>
      </c>
      <c r="E268">
        <v>315.41000400000001</v>
      </c>
      <c r="F268">
        <v>310.94378699999999</v>
      </c>
      <c r="G268">
        <v>3066600</v>
      </c>
    </row>
    <row r="269" spans="1:7" x14ac:dyDescent="0.25">
      <c r="A269" s="7">
        <v>44123</v>
      </c>
      <c r="B269">
        <v>320.29998799999998</v>
      </c>
      <c r="C269">
        <v>320.89001500000001</v>
      </c>
      <c r="D269">
        <v>313.32998700000002</v>
      </c>
      <c r="E269">
        <v>314.17001299999998</v>
      </c>
      <c r="F269">
        <v>309.72134399999999</v>
      </c>
      <c r="G269">
        <v>2229600</v>
      </c>
    </row>
    <row r="270" spans="1:7" x14ac:dyDescent="0.25">
      <c r="A270" s="7">
        <v>44120</v>
      </c>
      <c r="B270">
        <v>320.64999399999999</v>
      </c>
      <c r="C270">
        <v>322.209991</v>
      </c>
      <c r="D270">
        <v>318.89999399999999</v>
      </c>
      <c r="E270">
        <v>318.98998999999998</v>
      </c>
      <c r="F270">
        <v>314.47305299999999</v>
      </c>
      <c r="G270">
        <v>1669600</v>
      </c>
    </row>
    <row r="271" spans="1:7" x14ac:dyDescent="0.25">
      <c r="A271" s="7">
        <v>44119</v>
      </c>
      <c r="B271">
        <v>315.709991</v>
      </c>
      <c r="C271">
        <v>319.70001200000002</v>
      </c>
      <c r="D271">
        <v>315.23001099999999</v>
      </c>
      <c r="E271">
        <v>319.26001000000002</v>
      </c>
      <c r="F271">
        <v>314.73925800000001</v>
      </c>
      <c r="G271">
        <v>2481700</v>
      </c>
    </row>
    <row r="272" spans="1:7" x14ac:dyDescent="0.25">
      <c r="A272" s="7">
        <v>44118</v>
      </c>
      <c r="B272">
        <v>322.22000100000002</v>
      </c>
      <c r="C272">
        <v>323.29998799999998</v>
      </c>
      <c r="D272">
        <v>318.92999300000002</v>
      </c>
      <c r="E272">
        <v>319.64001500000001</v>
      </c>
      <c r="F272">
        <v>315.11386099999999</v>
      </c>
      <c r="G272">
        <v>1902100</v>
      </c>
    </row>
    <row r="273" spans="1:7" x14ac:dyDescent="0.25">
      <c r="A273" s="7">
        <v>44117</v>
      </c>
      <c r="B273">
        <v>323.64001500000001</v>
      </c>
      <c r="C273">
        <v>323.73001099999999</v>
      </c>
      <c r="D273">
        <v>320.709991</v>
      </c>
      <c r="E273">
        <v>321.64999399999999</v>
      </c>
      <c r="F273">
        <v>317.09536700000001</v>
      </c>
      <c r="G273">
        <v>2229700</v>
      </c>
    </row>
    <row r="274" spans="1:7" x14ac:dyDescent="0.25">
      <c r="A274" s="7">
        <v>44116</v>
      </c>
      <c r="B274">
        <v>321.14001500000001</v>
      </c>
      <c r="C274">
        <v>325.22000100000002</v>
      </c>
      <c r="D274">
        <v>320.66000400000001</v>
      </c>
      <c r="E274">
        <v>323.72000100000002</v>
      </c>
      <c r="F274">
        <v>319.136078</v>
      </c>
      <c r="G274">
        <v>2194300</v>
      </c>
    </row>
    <row r="275" spans="1:7" x14ac:dyDescent="0.25">
      <c r="A275" s="7">
        <v>44113</v>
      </c>
      <c r="B275">
        <v>317.47000100000002</v>
      </c>
      <c r="C275">
        <v>319.10000600000001</v>
      </c>
      <c r="D275">
        <v>316.85000600000001</v>
      </c>
      <c r="E275">
        <v>318.57998700000002</v>
      </c>
      <c r="F275">
        <v>314.06887799999998</v>
      </c>
      <c r="G275">
        <v>2794100</v>
      </c>
    </row>
    <row r="276" spans="1:7" x14ac:dyDescent="0.25">
      <c r="A276" s="7">
        <v>44112</v>
      </c>
      <c r="B276">
        <v>314.959991</v>
      </c>
      <c r="C276">
        <v>315.85000600000001</v>
      </c>
      <c r="D276">
        <v>314.04998799999998</v>
      </c>
      <c r="E276">
        <v>315.76998900000001</v>
      </c>
      <c r="F276">
        <v>311.29864500000002</v>
      </c>
      <c r="G276">
        <v>1731700</v>
      </c>
    </row>
    <row r="277" spans="1:7" x14ac:dyDescent="0.25">
      <c r="A277" s="7">
        <v>44111</v>
      </c>
      <c r="B277">
        <v>310.60998499999999</v>
      </c>
      <c r="C277">
        <v>313.80999800000001</v>
      </c>
      <c r="D277">
        <v>310.60000600000001</v>
      </c>
      <c r="E277">
        <v>313</v>
      </c>
      <c r="F277">
        <v>308.56787100000003</v>
      </c>
      <c r="G277">
        <v>1707800</v>
      </c>
    </row>
    <row r="278" spans="1:7" x14ac:dyDescent="0.25">
      <c r="A278" s="7">
        <v>44110</v>
      </c>
      <c r="B278">
        <v>312.25</v>
      </c>
      <c r="C278">
        <v>314.32000699999998</v>
      </c>
      <c r="D278">
        <v>307.17999300000002</v>
      </c>
      <c r="E278">
        <v>307.72000100000002</v>
      </c>
      <c r="F278">
        <v>303.36264</v>
      </c>
      <c r="G278">
        <v>3389800</v>
      </c>
    </row>
    <row r="279" spans="1:7" x14ac:dyDescent="0.25">
      <c r="A279" s="7">
        <v>44109</v>
      </c>
      <c r="B279">
        <v>308.69000199999999</v>
      </c>
      <c r="C279">
        <v>312.290009</v>
      </c>
      <c r="D279">
        <v>308.69000199999999</v>
      </c>
      <c r="E279">
        <v>312.07998700000002</v>
      </c>
      <c r="F279">
        <v>307.660889</v>
      </c>
      <c r="G279">
        <v>2364500</v>
      </c>
    </row>
    <row r="280" spans="1:7" x14ac:dyDescent="0.25">
      <c r="A280" s="7">
        <v>44106</v>
      </c>
      <c r="B280">
        <v>304.72000100000002</v>
      </c>
      <c r="C280">
        <v>308.57998700000002</v>
      </c>
      <c r="D280">
        <v>304.209991</v>
      </c>
      <c r="E280">
        <v>306.72000100000002</v>
      </c>
      <c r="F280">
        <v>302.376801</v>
      </c>
      <c r="G280">
        <v>3125100</v>
      </c>
    </row>
    <row r="281" spans="1:7" x14ac:dyDescent="0.25">
      <c r="A281" s="7">
        <v>44105</v>
      </c>
      <c r="B281">
        <v>310.16000400000001</v>
      </c>
      <c r="C281">
        <v>311.10998499999999</v>
      </c>
      <c r="D281">
        <v>307.76001000000002</v>
      </c>
      <c r="E281">
        <v>309.60000600000001</v>
      </c>
      <c r="F281">
        <v>305.21603399999998</v>
      </c>
      <c r="G281">
        <v>3005700</v>
      </c>
    </row>
    <row r="282" spans="1:7" x14ac:dyDescent="0.25">
      <c r="A282" s="7">
        <v>44104</v>
      </c>
      <c r="B282">
        <v>306.040009</v>
      </c>
      <c r="C282">
        <v>310.75</v>
      </c>
      <c r="D282">
        <v>305.85000600000001</v>
      </c>
      <c r="E282">
        <v>307.64999399999999</v>
      </c>
      <c r="F282">
        <v>303.29363999999998</v>
      </c>
      <c r="G282">
        <v>4304500</v>
      </c>
    </row>
    <row r="283" spans="1:7" x14ac:dyDescent="0.25">
      <c r="A283" s="7">
        <v>44103</v>
      </c>
      <c r="B283">
        <v>306.83999599999999</v>
      </c>
      <c r="C283">
        <v>307.51001000000002</v>
      </c>
      <c r="D283">
        <v>304.64999399999999</v>
      </c>
      <c r="E283">
        <v>305.29998799999998</v>
      </c>
      <c r="F283">
        <v>300.97689800000001</v>
      </c>
      <c r="G283">
        <v>2303900</v>
      </c>
    </row>
    <row r="284" spans="1:7" x14ac:dyDescent="0.25">
      <c r="A284" s="7">
        <v>44102</v>
      </c>
      <c r="B284">
        <v>307.42001299999998</v>
      </c>
      <c r="C284">
        <v>309.01998900000001</v>
      </c>
      <c r="D284">
        <v>306.42999300000002</v>
      </c>
      <c r="E284">
        <v>308.35998499999999</v>
      </c>
      <c r="F284">
        <v>302.703125</v>
      </c>
      <c r="G284">
        <v>2437900</v>
      </c>
    </row>
    <row r="285" spans="1:7" x14ac:dyDescent="0.25">
      <c r="A285" s="7">
        <v>44099</v>
      </c>
      <c r="B285">
        <v>297.57998700000002</v>
      </c>
      <c r="C285">
        <v>304.040009</v>
      </c>
      <c r="D285">
        <v>296.72000100000002</v>
      </c>
      <c r="E285">
        <v>303.27999899999998</v>
      </c>
      <c r="F285">
        <v>297.716339</v>
      </c>
      <c r="G285">
        <v>2683800</v>
      </c>
    </row>
    <row r="286" spans="1:7" x14ac:dyDescent="0.25">
      <c r="A286" s="7">
        <v>44098</v>
      </c>
      <c r="B286">
        <v>296.30999800000001</v>
      </c>
      <c r="C286">
        <v>301.459991</v>
      </c>
      <c r="D286">
        <v>295.040009</v>
      </c>
      <c r="E286">
        <v>298.5</v>
      </c>
      <c r="F286">
        <v>293.02398699999998</v>
      </c>
      <c r="G286">
        <v>3130700</v>
      </c>
    </row>
    <row r="287" spans="1:7" x14ac:dyDescent="0.25">
      <c r="A287" s="7">
        <v>44097</v>
      </c>
      <c r="B287">
        <v>305.27999899999998</v>
      </c>
      <c r="C287">
        <v>305.54998799999998</v>
      </c>
      <c r="D287">
        <v>297.17001299999998</v>
      </c>
      <c r="E287">
        <v>297.67999300000002</v>
      </c>
      <c r="F287">
        <v>292.21905500000003</v>
      </c>
      <c r="G287">
        <v>2755800</v>
      </c>
    </row>
    <row r="288" spans="1:7" x14ac:dyDescent="0.25">
      <c r="A288" s="7">
        <v>44096</v>
      </c>
      <c r="B288">
        <v>303.10998499999999</v>
      </c>
      <c r="C288">
        <v>305.23998999999998</v>
      </c>
      <c r="D288">
        <v>300.67001299999998</v>
      </c>
      <c r="E288">
        <v>304.73998999999998</v>
      </c>
      <c r="F288">
        <v>299.14950599999997</v>
      </c>
      <c r="G288">
        <v>2741500</v>
      </c>
    </row>
    <row r="289" spans="1:7" x14ac:dyDescent="0.25">
      <c r="A289" s="7">
        <v>44095</v>
      </c>
      <c r="B289">
        <v>300.47000100000002</v>
      </c>
      <c r="C289">
        <v>301.75</v>
      </c>
      <c r="D289">
        <v>296.82998700000002</v>
      </c>
      <c r="E289">
        <v>301.69000199999999</v>
      </c>
      <c r="F289">
        <v>296.15548699999999</v>
      </c>
      <c r="G289">
        <v>4536800</v>
      </c>
    </row>
    <row r="290" spans="1:7" x14ac:dyDescent="0.25">
      <c r="A290" s="7">
        <v>44092</v>
      </c>
      <c r="B290">
        <v>309.44000199999999</v>
      </c>
      <c r="C290">
        <v>309.48001099999999</v>
      </c>
      <c r="D290">
        <v>302.54998799999998</v>
      </c>
      <c r="E290">
        <v>305</v>
      </c>
      <c r="F290">
        <v>299.40475500000002</v>
      </c>
      <c r="G290">
        <v>3420800</v>
      </c>
    </row>
    <row r="291" spans="1:7" x14ac:dyDescent="0.25">
      <c r="A291" s="7">
        <v>44091</v>
      </c>
      <c r="B291">
        <v>306.48001099999999</v>
      </c>
      <c r="C291">
        <v>310.26998900000001</v>
      </c>
      <c r="D291">
        <v>305.959991</v>
      </c>
      <c r="E291">
        <v>308.58999599999999</v>
      </c>
      <c r="F291">
        <v>302.92886399999998</v>
      </c>
      <c r="G291">
        <v>2848300</v>
      </c>
    </row>
    <row r="292" spans="1:7" x14ac:dyDescent="0.25">
      <c r="A292" s="7">
        <v>44090</v>
      </c>
      <c r="B292">
        <v>313.80999800000001</v>
      </c>
      <c r="C292">
        <v>315.17999300000002</v>
      </c>
      <c r="D292">
        <v>311.040009</v>
      </c>
      <c r="E292">
        <v>311.30999800000001</v>
      </c>
      <c r="F292">
        <v>305.59899899999999</v>
      </c>
      <c r="G292">
        <v>2313400</v>
      </c>
    </row>
    <row r="293" spans="1:7" x14ac:dyDescent="0.25">
      <c r="A293" s="7">
        <v>44089</v>
      </c>
      <c r="B293">
        <v>313.47000100000002</v>
      </c>
      <c r="C293">
        <v>314.26001000000002</v>
      </c>
      <c r="D293">
        <v>311.51998900000001</v>
      </c>
      <c r="E293">
        <v>312.57000699999998</v>
      </c>
      <c r="F293">
        <v>306.83590700000002</v>
      </c>
      <c r="G293">
        <v>2570900</v>
      </c>
    </row>
    <row r="294" spans="1:7" x14ac:dyDescent="0.25">
      <c r="A294" s="7">
        <v>44088</v>
      </c>
      <c r="B294">
        <v>310.07998700000002</v>
      </c>
      <c r="C294">
        <v>312.75</v>
      </c>
      <c r="D294">
        <v>309.60998499999999</v>
      </c>
      <c r="E294">
        <v>310.97000100000002</v>
      </c>
      <c r="F294">
        <v>305.26522799999998</v>
      </c>
      <c r="G294">
        <v>3056100</v>
      </c>
    </row>
    <row r="295" spans="1:7" x14ac:dyDescent="0.25">
      <c r="A295" s="7">
        <v>44085</v>
      </c>
      <c r="B295">
        <v>308.54998799999998</v>
      </c>
      <c r="C295">
        <v>309.58999599999999</v>
      </c>
      <c r="D295">
        <v>304.17001299999998</v>
      </c>
      <c r="E295">
        <v>306.98001099999999</v>
      </c>
      <c r="F295">
        <v>301.34845000000001</v>
      </c>
      <c r="G295">
        <v>3690100</v>
      </c>
    </row>
    <row r="296" spans="1:7" x14ac:dyDescent="0.25">
      <c r="A296" s="7">
        <v>44084</v>
      </c>
      <c r="B296">
        <v>314.04998799999998</v>
      </c>
      <c r="C296">
        <v>314.709991</v>
      </c>
      <c r="D296">
        <v>305.82000699999998</v>
      </c>
      <c r="E296">
        <v>306.75</v>
      </c>
      <c r="F296">
        <v>301.12265000000002</v>
      </c>
      <c r="G296">
        <v>3589000</v>
      </c>
    </row>
    <row r="297" spans="1:7" x14ac:dyDescent="0.25">
      <c r="A297" s="7">
        <v>44083</v>
      </c>
      <c r="B297">
        <v>310.14999399999999</v>
      </c>
      <c r="C297">
        <v>314.66000400000001</v>
      </c>
      <c r="D297">
        <v>309.290009</v>
      </c>
      <c r="E297">
        <v>312.209991</v>
      </c>
      <c r="F297">
        <v>306.48251299999998</v>
      </c>
      <c r="G297">
        <v>3339800</v>
      </c>
    </row>
    <row r="298" spans="1:7" x14ac:dyDescent="0.25">
      <c r="A298" s="7">
        <v>44082</v>
      </c>
      <c r="B298">
        <v>309.35000600000001</v>
      </c>
      <c r="C298">
        <v>310.58999599999999</v>
      </c>
      <c r="D298">
        <v>305.85000600000001</v>
      </c>
      <c r="E298">
        <v>306.17001299999998</v>
      </c>
      <c r="F298">
        <v>300.55328400000002</v>
      </c>
      <c r="G298">
        <v>4278300</v>
      </c>
    </row>
    <row r="299" spans="1:7" x14ac:dyDescent="0.25">
      <c r="A299" s="7">
        <v>44078</v>
      </c>
      <c r="B299">
        <v>317.76998900000001</v>
      </c>
      <c r="C299">
        <v>319.60000600000001</v>
      </c>
      <c r="D299">
        <v>306.89999399999999</v>
      </c>
      <c r="E299">
        <v>314.82000699999998</v>
      </c>
      <c r="F299">
        <v>309.04461700000002</v>
      </c>
      <c r="G299">
        <v>5133900</v>
      </c>
    </row>
    <row r="300" spans="1:7" x14ac:dyDescent="0.25">
      <c r="A300" s="7">
        <v>44077</v>
      </c>
      <c r="B300">
        <v>327.01001000000002</v>
      </c>
      <c r="C300">
        <v>327.51001000000002</v>
      </c>
      <c r="D300">
        <v>314.80999800000001</v>
      </c>
      <c r="E300">
        <v>317.35998499999999</v>
      </c>
      <c r="F300">
        <v>311.538025</v>
      </c>
      <c r="G300">
        <v>6892000</v>
      </c>
    </row>
    <row r="301" spans="1:7" x14ac:dyDescent="0.25">
      <c r="A301" s="7">
        <v>44076</v>
      </c>
      <c r="B301">
        <v>325.94000199999999</v>
      </c>
      <c r="C301">
        <v>329.67001299999998</v>
      </c>
      <c r="D301">
        <v>324.77999899999998</v>
      </c>
      <c r="E301">
        <v>328.73998999999998</v>
      </c>
      <c r="F301">
        <v>322.70922899999999</v>
      </c>
      <c r="G301">
        <v>5273100</v>
      </c>
    </row>
    <row r="302" spans="1:7" x14ac:dyDescent="0.25">
      <c r="A302" s="7">
        <v>44075</v>
      </c>
      <c r="B302">
        <v>321.80999800000001</v>
      </c>
      <c r="C302">
        <v>324.10000600000001</v>
      </c>
      <c r="D302">
        <v>320.94000199999999</v>
      </c>
      <c r="E302">
        <v>324.01998900000001</v>
      </c>
      <c r="F302">
        <v>318.07583599999998</v>
      </c>
      <c r="G302">
        <v>3008000</v>
      </c>
    </row>
    <row r="303" spans="1:7" x14ac:dyDescent="0.25">
      <c r="A303" s="7">
        <v>44074</v>
      </c>
      <c r="B303">
        <v>321.98001099999999</v>
      </c>
      <c r="C303">
        <v>322.82998700000002</v>
      </c>
      <c r="D303">
        <v>320.79998799999998</v>
      </c>
      <c r="E303">
        <v>321.01998900000001</v>
      </c>
      <c r="F303">
        <v>315.13085899999999</v>
      </c>
      <c r="G303">
        <v>5068000</v>
      </c>
    </row>
    <row r="304" spans="1:7" x14ac:dyDescent="0.25">
      <c r="A304" s="7">
        <v>44071</v>
      </c>
      <c r="B304">
        <v>321.14001500000001</v>
      </c>
      <c r="C304">
        <v>322.27999899999998</v>
      </c>
      <c r="D304">
        <v>319.95001200000002</v>
      </c>
      <c r="E304">
        <v>322.14999399999999</v>
      </c>
      <c r="F304">
        <v>316.24014299999999</v>
      </c>
      <c r="G304">
        <v>3538700</v>
      </c>
    </row>
    <row r="305" spans="1:7" x14ac:dyDescent="0.25">
      <c r="A305" s="7">
        <v>44070</v>
      </c>
      <c r="B305">
        <v>320.22000100000002</v>
      </c>
      <c r="C305">
        <v>321.5</v>
      </c>
      <c r="D305">
        <v>318.47000100000002</v>
      </c>
      <c r="E305">
        <v>320.07000699999998</v>
      </c>
      <c r="F305">
        <v>314.19830300000001</v>
      </c>
      <c r="G305">
        <v>2295900</v>
      </c>
    </row>
    <row r="306" spans="1:7" x14ac:dyDescent="0.25">
      <c r="A306" s="7">
        <v>44069</v>
      </c>
      <c r="B306">
        <v>316.75</v>
      </c>
      <c r="C306">
        <v>319.63000499999998</v>
      </c>
      <c r="D306">
        <v>316.25</v>
      </c>
      <c r="E306">
        <v>319.42999300000002</v>
      </c>
      <c r="F306">
        <v>313.57003800000001</v>
      </c>
      <c r="G306">
        <v>2606000</v>
      </c>
    </row>
    <row r="307" spans="1:7" x14ac:dyDescent="0.25">
      <c r="A307" s="7">
        <v>44068</v>
      </c>
      <c r="B307">
        <v>315.69000199999999</v>
      </c>
      <c r="C307">
        <v>316.26001000000002</v>
      </c>
      <c r="D307">
        <v>314.5</v>
      </c>
      <c r="E307">
        <v>316.20001200000002</v>
      </c>
      <c r="F307">
        <v>310.39932299999998</v>
      </c>
      <c r="G307">
        <v>2890800</v>
      </c>
    </row>
    <row r="308" spans="1:7" x14ac:dyDescent="0.25">
      <c r="A308" s="7">
        <v>44067</v>
      </c>
      <c r="B308">
        <v>314.35998499999999</v>
      </c>
      <c r="C308">
        <v>315.17001299999998</v>
      </c>
      <c r="D308">
        <v>313.36999500000002</v>
      </c>
      <c r="E308">
        <v>315.10000600000001</v>
      </c>
      <c r="F308">
        <v>309.319458</v>
      </c>
      <c r="G308">
        <v>2349600</v>
      </c>
    </row>
    <row r="309" spans="1:7" x14ac:dyDescent="0.25">
      <c r="A309" s="7">
        <v>44064</v>
      </c>
      <c r="B309">
        <v>310.48001099999999</v>
      </c>
      <c r="C309">
        <v>312.10000600000001</v>
      </c>
      <c r="D309">
        <v>310.17001299999998</v>
      </c>
      <c r="E309">
        <v>311.92999300000002</v>
      </c>
      <c r="F309">
        <v>306.20761099999999</v>
      </c>
      <c r="G309">
        <v>2316200</v>
      </c>
    </row>
    <row r="310" spans="1:7" x14ac:dyDescent="0.25">
      <c r="A310" s="7">
        <v>44063</v>
      </c>
      <c r="B310">
        <v>308.10998499999999</v>
      </c>
      <c r="C310">
        <v>311.26998900000001</v>
      </c>
      <c r="D310">
        <v>308.01998900000001</v>
      </c>
      <c r="E310">
        <v>310.82000699999998</v>
      </c>
      <c r="F310">
        <v>305.11801100000002</v>
      </c>
      <c r="G310">
        <v>2409300</v>
      </c>
    </row>
    <row r="311" spans="1:7" x14ac:dyDescent="0.25">
      <c r="A311" s="7">
        <v>44062</v>
      </c>
      <c r="B311">
        <v>311.54998799999998</v>
      </c>
      <c r="C311">
        <v>312.27999899999998</v>
      </c>
      <c r="D311">
        <v>309.30999800000001</v>
      </c>
      <c r="E311">
        <v>309.83999599999999</v>
      </c>
      <c r="F311">
        <v>304.15597500000001</v>
      </c>
      <c r="G311">
        <v>2498300</v>
      </c>
    </row>
    <row r="312" spans="1:7" x14ac:dyDescent="0.25">
      <c r="A312" s="7">
        <v>44061</v>
      </c>
      <c r="B312">
        <v>310.92999300000002</v>
      </c>
      <c r="C312">
        <v>311.54998799999998</v>
      </c>
      <c r="D312">
        <v>309.27999899999998</v>
      </c>
      <c r="E312">
        <v>311.16000400000001</v>
      </c>
      <c r="F312">
        <v>305.45178199999998</v>
      </c>
      <c r="G312">
        <v>2415800</v>
      </c>
    </row>
    <row r="313" spans="1:7" x14ac:dyDescent="0.25">
      <c r="A313" s="7">
        <v>44060</v>
      </c>
      <c r="B313">
        <v>310.44000199999999</v>
      </c>
      <c r="C313">
        <v>310.86999500000002</v>
      </c>
      <c r="D313">
        <v>310.08999599999999</v>
      </c>
      <c r="E313">
        <v>310.51001000000002</v>
      </c>
      <c r="F313">
        <v>304.81369000000001</v>
      </c>
      <c r="G313">
        <v>2183400</v>
      </c>
    </row>
    <row r="314" spans="1:7" x14ac:dyDescent="0.25">
      <c r="A314" s="7">
        <v>44057</v>
      </c>
      <c r="B314">
        <v>309.14999399999999</v>
      </c>
      <c r="C314">
        <v>310.01998900000001</v>
      </c>
      <c r="D314">
        <v>308.33999599999999</v>
      </c>
      <c r="E314">
        <v>309.51001000000002</v>
      </c>
      <c r="F314">
        <v>303.83203099999997</v>
      </c>
      <c r="G314">
        <v>2097600</v>
      </c>
    </row>
    <row r="315" spans="1:7" x14ac:dyDescent="0.25">
      <c r="A315" s="7">
        <v>44056</v>
      </c>
      <c r="B315">
        <v>309.29998799999998</v>
      </c>
      <c r="C315">
        <v>310.77999899999998</v>
      </c>
      <c r="D315">
        <v>308.55999800000001</v>
      </c>
      <c r="E315">
        <v>309.51001000000002</v>
      </c>
      <c r="F315">
        <v>303.83203099999997</v>
      </c>
      <c r="G315">
        <v>4074200</v>
      </c>
    </row>
    <row r="316" spans="1:7" x14ac:dyDescent="0.25">
      <c r="A316" s="7">
        <v>44055</v>
      </c>
      <c r="B316">
        <v>308.25</v>
      </c>
      <c r="C316">
        <v>310.80999800000001</v>
      </c>
      <c r="D316">
        <v>308.20001200000002</v>
      </c>
      <c r="E316">
        <v>310.040009</v>
      </c>
      <c r="F316">
        <v>304.35229500000003</v>
      </c>
      <c r="G316">
        <v>2947400</v>
      </c>
    </row>
    <row r="317" spans="1:7" x14ac:dyDescent="0.25">
      <c r="A317" s="7">
        <v>44054</v>
      </c>
      <c r="B317">
        <v>309.51998900000001</v>
      </c>
      <c r="C317">
        <v>310.11999500000002</v>
      </c>
      <c r="D317">
        <v>305.07000699999998</v>
      </c>
      <c r="E317">
        <v>305.85000600000001</v>
      </c>
      <c r="F317">
        <v>300.23919699999999</v>
      </c>
      <c r="G317">
        <v>3571200</v>
      </c>
    </row>
    <row r="318" spans="1:7" x14ac:dyDescent="0.25">
      <c r="A318" s="7">
        <v>44053</v>
      </c>
      <c r="B318">
        <v>307.88000499999998</v>
      </c>
      <c r="C318">
        <v>308.5</v>
      </c>
      <c r="D318">
        <v>305.92001299999998</v>
      </c>
      <c r="E318">
        <v>308.33999599999999</v>
      </c>
      <c r="F318">
        <v>302.68350199999998</v>
      </c>
      <c r="G318">
        <v>2118200</v>
      </c>
    </row>
    <row r="319" spans="1:7" x14ac:dyDescent="0.25">
      <c r="A319" s="7">
        <v>44050</v>
      </c>
      <c r="B319">
        <v>306.23001099999999</v>
      </c>
      <c r="C319">
        <v>307.60000600000001</v>
      </c>
      <c r="D319">
        <v>305.32000699999998</v>
      </c>
      <c r="E319">
        <v>307.35998499999999</v>
      </c>
      <c r="F319">
        <v>301.72143599999998</v>
      </c>
      <c r="G319">
        <v>3319600</v>
      </c>
    </row>
    <row r="320" spans="1:7" x14ac:dyDescent="0.25">
      <c r="A320" s="7">
        <v>44049</v>
      </c>
      <c r="B320">
        <v>304.57998700000002</v>
      </c>
      <c r="C320">
        <v>307.290009</v>
      </c>
      <c r="D320">
        <v>304.25</v>
      </c>
      <c r="E320">
        <v>307.20001200000002</v>
      </c>
      <c r="F320">
        <v>301.564392</v>
      </c>
      <c r="G320">
        <v>4088200</v>
      </c>
    </row>
    <row r="321" spans="1:7" x14ac:dyDescent="0.25">
      <c r="A321" s="7">
        <v>44048</v>
      </c>
      <c r="B321">
        <v>304.60998499999999</v>
      </c>
      <c r="C321">
        <v>305.39999399999999</v>
      </c>
      <c r="D321">
        <v>304.30999800000001</v>
      </c>
      <c r="E321">
        <v>305.14999399999999</v>
      </c>
      <c r="F321">
        <v>299.552032</v>
      </c>
      <c r="G321">
        <v>2615100</v>
      </c>
    </row>
    <row r="322" spans="1:7" x14ac:dyDescent="0.25">
      <c r="A322" s="7">
        <v>44047</v>
      </c>
      <c r="B322">
        <v>301.22000100000002</v>
      </c>
      <c r="C322">
        <v>303.26001000000002</v>
      </c>
      <c r="D322">
        <v>301.22000100000002</v>
      </c>
      <c r="E322">
        <v>303.26001000000002</v>
      </c>
      <c r="F322">
        <v>297.696686</v>
      </c>
      <c r="G322">
        <v>2129200</v>
      </c>
    </row>
    <row r="323" spans="1:7" x14ac:dyDescent="0.25">
      <c r="A323" s="7">
        <v>44046</v>
      </c>
      <c r="B323">
        <v>301.64999399999999</v>
      </c>
      <c r="C323">
        <v>302.82000699999998</v>
      </c>
      <c r="D323">
        <v>301.13000499999998</v>
      </c>
      <c r="E323">
        <v>301.98998999999998</v>
      </c>
      <c r="F323">
        <v>296.44998199999998</v>
      </c>
      <c r="G323">
        <v>3767700</v>
      </c>
    </row>
    <row r="324" spans="1:7" x14ac:dyDescent="0.25">
      <c r="A324" s="7">
        <v>44043</v>
      </c>
      <c r="B324">
        <v>299.45001200000002</v>
      </c>
      <c r="C324">
        <v>300.10000600000001</v>
      </c>
      <c r="D324">
        <v>295.23998999999998</v>
      </c>
      <c r="E324">
        <v>300.10000600000001</v>
      </c>
      <c r="F324">
        <v>294.594696</v>
      </c>
      <c r="G324">
        <v>4460300</v>
      </c>
    </row>
    <row r="325" spans="1:7" x14ac:dyDescent="0.25">
      <c r="A325" s="7">
        <v>44042</v>
      </c>
      <c r="B325">
        <v>295.73998999999998</v>
      </c>
      <c r="C325">
        <v>298.05999800000001</v>
      </c>
      <c r="D325">
        <v>293.67001299999998</v>
      </c>
      <c r="E325">
        <v>297.60998499999999</v>
      </c>
      <c r="F325">
        <v>292.15029900000002</v>
      </c>
      <c r="G325">
        <v>2951700</v>
      </c>
    </row>
    <row r="326" spans="1:7" x14ac:dyDescent="0.25">
      <c r="A326" s="7">
        <v>44041</v>
      </c>
      <c r="B326">
        <v>296</v>
      </c>
      <c r="C326">
        <v>299.26001000000002</v>
      </c>
      <c r="D326">
        <v>295.89999399999999</v>
      </c>
      <c r="E326">
        <v>298.70001200000002</v>
      </c>
      <c r="F326">
        <v>293.22036700000001</v>
      </c>
      <c r="G326">
        <v>2370800</v>
      </c>
    </row>
    <row r="327" spans="1:7" x14ac:dyDescent="0.25">
      <c r="A327" s="7">
        <v>44040</v>
      </c>
      <c r="B327">
        <v>296.17999300000002</v>
      </c>
      <c r="C327">
        <v>297.32998700000002</v>
      </c>
      <c r="D327">
        <v>294.790009</v>
      </c>
      <c r="E327">
        <v>295.13000499999998</v>
      </c>
      <c r="F327">
        <v>289.71582000000001</v>
      </c>
      <c r="G327">
        <v>3135600</v>
      </c>
    </row>
    <row r="328" spans="1:7" x14ac:dyDescent="0.25">
      <c r="A328" s="7">
        <v>44039</v>
      </c>
      <c r="B328">
        <v>295.48001099999999</v>
      </c>
      <c r="C328">
        <v>297.11999500000002</v>
      </c>
      <c r="D328">
        <v>294.73998999999998</v>
      </c>
      <c r="E328">
        <v>296.97000100000002</v>
      </c>
      <c r="F328">
        <v>291.522064</v>
      </c>
      <c r="G328">
        <v>2253300</v>
      </c>
    </row>
    <row r="329" spans="1:7" x14ac:dyDescent="0.25">
      <c r="A329" s="7">
        <v>44036</v>
      </c>
      <c r="B329">
        <v>294.85998499999999</v>
      </c>
      <c r="C329">
        <v>295.80999800000001</v>
      </c>
      <c r="D329">
        <v>293.29998799999998</v>
      </c>
      <c r="E329">
        <v>294.82000699999998</v>
      </c>
      <c r="F329">
        <v>289.41153000000003</v>
      </c>
      <c r="G329">
        <v>2851000</v>
      </c>
    </row>
    <row r="330" spans="1:7" x14ac:dyDescent="0.25">
      <c r="A330" s="7">
        <v>44035</v>
      </c>
      <c r="B330">
        <v>299.92999300000002</v>
      </c>
      <c r="C330">
        <v>300.61999500000002</v>
      </c>
      <c r="D330">
        <v>295.38000499999998</v>
      </c>
      <c r="E330">
        <v>296.73998999999998</v>
      </c>
      <c r="F330">
        <v>291.29629499999999</v>
      </c>
      <c r="G330">
        <v>3487100</v>
      </c>
    </row>
    <row r="331" spans="1:7" x14ac:dyDescent="0.25">
      <c r="A331" s="7">
        <v>44034</v>
      </c>
      <c r="B331">
        <v>298.22000100000002</v>
      </c>
      <c r="C331">
        <v>300.55999800000001</v>
      </c>
      <c r="D331">
        <v>298.10998499999999</v>
      </c>
      <c r="E331">
        <v>300.32998700000002</v>
      </c>
      <c r="F331">
        <v>294.82037400000002</v>
      </c>
      <c r="G331">
        <v>4121100</v>
      </c>
    </row>
    <row r="332" spans="1:7" x14ac:dyDescent="0.25">
      <c r="A332" s="7">
        <v>44033</v>
      </c>
      <c r="B332">
        <v>299.85998499999999</v>
      </c>
      <c r="C332">
        <v>300.35000600000001</v>
      </c>
      <c r="D332">
        <v>297.66000400000001</v>
      </c>
      <c r="E332">
        <v>298.63000499999998</v>
      </c>
      <c r="F332">
        <v>293.151611</v>
      </c>
      <c r="G332">
        <v>3305500</v>
      </c>
    </row>
    <row r="333" spans="1:7" x14ac:dyDescent="0.25">
      <c r="A333" s="7">
        <v>44032</v>
      </c>
      <c r="B333">
        <v>295.32998700000002</v>
      </c>
      <c r="C333">
        <v>298.67999300000002</v>
      </c>
      <c r="D333">
        <v>294.60000600000001</v>
      </c>
      <c r="E333">
        <v>298.01001000000002</v>
      </c>
      <c r="F333">
        <v>292.54299900000001</v>
      </c>
      <c r="G333">
        <v>2539900</v>
      </c>
    </row>
    <row r="334" spans="1:7" x14ac:dyDescent="0.25">
      <c r="A334" s="7">
        <v>44029</v>
      </c>
      <c r="B334">
        <v>295.72000100000002</v>
      </c>
      <c r="C334">
        <v>296.35000600000001</v>
      </c>
      <c r="D334">
        <v>293.75</v>
      </c>
      <c r="E334">
        <v>295.54998799999998</v>
      </c>
      <c r="F334">
        <v>290.12814300000002</v>
      </c>
      <c r="G334">
        <v>2246000</v>
      </c>
    </row>
    <row r="335" spans="1:7" x14ac:dyDescent="0.25">
      <c r="A335" s="7">
        <v>44028</v>
      </c>
      <c r="B335">
        <v>293.79998799999998</v>
      </c>
      <c r="C335">
        <v>295.10998499999999</v>
      </c>
      <c r="D335">
        <v>293.14999399999999</v>
      </c>
      <c r="E335">
        <v>294.76998900000001</v>
      </c>
      <c r="F335">
        <v>289.36242700000003</v>
      </c>
      <c r="G335">
        <v>3082900</v>
      </c>
    </row>
    <row r="336" spans="1:7" x14ac:dyDescent="0.25">
      <c r="A336" s="7">
        <v>44027</v>
      </c>
      <c r="B336">
        <v>296.19000199999999</v>
      </c>
      <c r="C336">
        <v>296.75</v>
      </c>
      <c r="D336">
        <v>293.35000600000001</v>
      </c>
      <c r="E336">
        <v>295.63000499999998</v>
      </c>
      <c r="F336">
        <v>290.20666499999999</v>
      </c>
      <c r="G336">
        <v>6601400</v>
      </c>
    </row>
    <row r="337" spans="1:7" x14ac:dyDescent="0.25">
      <c r="A337" s="7">
        <v>44026</v>
      </c>
      <c r="B337">
        <v>287.790009</v>
      </c>
      <c r="C337">
        <v>293.32000699999998</v>
      </c>
      <c r="D337">
        <v>286.63000499999998</v>
      </c>
      <c r="E337">
        <v>293.02999899999998</v>
      </c>
      <c r="F337">
        <v>287.654358</v>
      </c>
      <c r="G337">
        <v>4053100</v>
      </c>
    </row>
    <row r="338" spans="1:7" x14ac:dyDescent="0.25">
      <c r="A338" s="7">
        <v>44025</v>
      </c>
      <c r="B338">
        <v>294.10000600000001</v>
      </c>
      <c r="C338">
        <v>296.45001200000002</v>
      </c>
      <c r="D338">
        <v>288.60998499999999</v>
      </c>
      <c r="E338">
        <v>289.16000400000001</v>
      </c>
      <c r="F338">
        <v>283.85537699999998</v>
      </c>
      <c r="G338">
        <v>3657900</v>
      </c>
    </row>
    <row r="339" spans="1:7" x14ac:dyDescent="0.25">
      <c r="A339" s="7">
        <v>44022</v>
      </c>
      <c r="B339">
        <v>288.72000100000002</v>
      </c>
      <c r="C339">
        <v>292.01001000000002</v>
      </c>
      <c r="D339">
        <v>287.33999599999999</v>
      </c>
      <c r="E339">
        <v>291.79998799999998</v>
      </c>
      <c r="F339">
        <v>286.44693000000001</v>
      </c>
      <c r="G339">
        <v>2712400</v>
      </c>
    </row>
    <row r="340" spans="1:7" x14ac:dyDescent="0.25">
      <c r="A340" s="7">
        <v>44021</v>
      </c>
      <c r="B340">
        <v>291.01998900000001</v>
      </c>
      <c r="C340">
        <v>291.29998799999998</v>
      </c>
      <c r="D340">
        <v>285.41000400000001</v>
      </c>
      <c r="E340">
        <v>288.89999399999999</v>
      </c>
      <c r="F340">
        <v>283.60012799999998</v>
      </c>
      <c r="G340">
        <v>3164600</v>
      </c>
    </row>
    <row r="341" spans="1:7" x14ac:dyDescent="0.25">
      <c r="A341" s="7">
        <v>44020</v>
      </c>
      <c r="B341">
        <v>289</v>
      </c>
      <c r="C341">
        <v>290.54998799999998</v>
      </c>
      <c r="D341">
        <v>287.290009</v>
      </c>
      <c r="E341">
        <v>290.38000499999998</v>
      </c>
      <c r="F341">
        <v>285.05297899999999</v>
      </c>
      <c r="G341">
        <v>2434200</v>
      </c>
    </row>
    <row r="342" spans="1:7" x14ac:dyDescent="0.25">
      <c r="A342" s="7">
        <v>44019</v>
      </c>
      <c r="B342">
        <v>289.67001299999998</v>
      </c>
      <c r="C342">
        <v>291.67999300000002</v>
      </c>
      <c r="D342">
        <v>287.89001500000001</v>
      </c>
      <c r="E342">
        <v>288.23998999999998</v>
      </c>
      <c r="F342">
        <v>282.95220899999998</v>
      </c>
      <c r="G342">
        <v>3420300</v>
      </c>
    </row>
    <row r="343" spans="1:7" x14ac:dyDescent="0.25">
      <c r="A343" s="7">
        <v>44018</v>
      </c>
      <c r="B343">
        <v>290.67001299999998</v>
      </c>
      <c r="C343">
        <v>291.57998700000002</v>
      </c>
      <c r="D343">
        <v>289.89999399999999</v>
      </c>
      <c r="E343">
        <v>291.26001000000002</v>
      </c>
      <c r="F343">
        <v>285.91683999999998</v>
      </c>
      <c r="G343">
        <v>3573800</v>
      </c>
    </row>
    <row r="344" spans="1:7" x14ac:dyDescent="0.25">
      <c r="A344" s="7">
        <v>44014</v>
      </c>
      <c r="B344">
        <v>288.76001000000002</v>
      </c>
      <c r="C344">
        <v>290.04998799999998</v>
      </c>
      <c r="D344">
        <v>286.17999300000002</v>
      </c>
      <c r="E344">
        <v>286.80999800000001</v>
      </c>
      <c r="F344">
        <v>281.54846199999997</v>
      </c>
      <c r="G344">
        <v>3661100</v>
      </c>
    </row>
    <row r="345" spans="1:7" x14ac:dyDescent="0.25">
      <c r="A345" s="7">
        <v>44013</v>
      </c>
      <c r="B345">
        <v>284.36999500000002</v>
      </c>
      <c r="C345">
        <v>286.51001000000002</v>
      </c>
      <c r="D345">
        <v>283.95001200000002</v>
      </c>
      <c r="E345">
        <v>285.36999500000002</v>
      </c>
      <c r="F345">
        <v>280.13488799999999</v>
      </c>
      <c r="G345">
        <v>3712600</v>
      </c>
    </row>
    <row r="346" spans="1:7" x14ac:dyDescent="0.25">
      <c r="A346" s="7">
        <v>44012</v>
      </c>
      <c r="B346">
        <v>279.290009</v>
      </c>
      <c r="C346">
        <v>284.95001200000002</v>
      </c>
      <c r="D346">
        <v>279.14999399999999</v>
      </c>
      <c r="E346">
        <v>283.42999300000002</v>
      </c>
      <c r="F346">
        <v>278.23046900000003</v>
      </c>
      <c r="G346">
        <v>5215700</v>
      </c>
    </row>
    <row r="347" spans="1:7" x14ac:dyDescent="0.25">
      <c r="A347" s="7">
        <v>44011</v>
      </c>
      <c r="B347">
        <v>276.89001500000001</v>
      </c>
      <c r="C347">
        <v>279.72000100000002</v>
      </c>
      <c r="D347">
        <v>274.72000100000002</v>
      </c>
      <c r="E347">
        <v>279.70001200000002</v>
      </c>
      <c r="F347">
        <v>274.56887799999998</v>
      </c>
      <c r="G347">
        <v>3464600</v>
      </c>
    </row>
    <row r="348" spans="1:7" x14ac:dyDescent="0.25">
      <c r="A348" s="7">
        <v>44008</v>
      </c>
      <c r="B348">
        <v>282.72000100000002</v>
      </c>
      <c r="C348">
        <v>282.92001299999998</v>
      </c>
      <c r="D348">
        <v>276.51998900000001</v>
      </c>
      <c r="E348">
        <v>277.10998499999999</v>
      </c>
      <c r="F348">
        <v>270.61965900000001</v>
      </c>
      <c r="G348">
        <v>4479000</v>
      </c>
    </row>
    <row r="349" spans="1:7" x14ac:dyDescent="0.25">
      <c r="A349" s="7">
        <v>44007</v>
      </c>
      <c r="B349">
        <v>280.26001000000002</v>
      </c>
      <c r="C349">
        <v>284.10000600000001</v>
      </c>
      <c r="D349">
        <v>278.22000100000002</v>
      </c>
      <c r="E349">
        <v>283.76001000000002</v>
      </c>
      <c r="F349">
        <v>277.113922</v>
      </c>
      <c r="G349">
        <v>3897400</v>
      </c>
    </row>
    <row r="350" spans="1:7" x14ac:dyDescent="0.25">
      <c r="A350" s="7">
        <v>44006</v>
      </c>
      <c r="B350">
        <v>286.07998700000002</v>
      </c>
      <c r="C350">
        <v>286.70001200000002</v>
      </c>
      <c r="D350">
        <v>278.97000100000002</v>
      </c>
      <c r="E350">
        <v>280.790009</v>
      </c>
      <c r="F350">
        <v>274.21353099999999</v>
      </c>
      <c r="G350">
        <v>4532300</v>
      </c>
    </row>
    <row r="351" spans="1:7" x14ac:dyDescent="0.25">
      <c r="A351" s="7">
        <v>44005</v>
      </c>
      <c r="B351">
        <v>289.51001000000002</v>
      </c>
      <c r="C351">
        <v>290.42999300000002</v>
      </c>
      <c r="D351">
        <v>287.76001000000002</v>
      </c>
      <c r="E351">
        <v>288.16000400000001</v>
      </c>
      <c r="F351">
        <v>281.410889</v>
      </c>
      <c r="G351">
        <v>2503600</v>
      </c>
    </row>
    <row r="352" spans="1:7" x14ac:dyDescent="0.25">
      <c r="A352" s="7">
        <v>44004</v>
      </c>
      <c r="B352">
        <v>284.35000600000001</v>
      </c>
      <c r="C352">
        <v>287.19000199999999</v>
      </c>
      <c r="D352">
        <v>283.26001000000002</v>
      </c>
      <c r="E352">
        <v>286.85998499999999</v>
      </c>
      <c r="F352">
        <v>280.14132699999999</v>
      </c>
      <c r="G352">
        <v>2518000</v>
      </c>
    </row>
    <row r="353" spans="1:7" x14ac:dyDescent="0.25">
      <c r="A353" s="7">
        <v>44001</v>
      </c>
      <c r="B353">
        <v>290.040009</v>
      </c>
      <c r="C353">
        <v>290.26998900000001</v>
      </c>
      <c r="D353">
        <v>283.67001299999998</v>
      </c>
      <c r="E353">
        <v>284.97000100000002</v>
      </c>
      <c r="F353">
        <v>278.295593</v>
      </c>
      <c r="G353">
        <v>3479500</v>
      </c>
    </row>
    <row r="354" spans="1:7" x14ac:dyDescent="0.25">
      <c r="A354" s="7">
        <v>44000</v>
      </c>
      <c r="B354">
        <v>284.97000100000002</v>
      </c>
      <c r="C354">
        <v>287.11999500000002</v>
      </c>
      <c r="D354">
        <v>284.54998799999998</v>
      </c>
      <c r="E354">
        <v>286.66000400000001</v>
      </c>
      <c r="F354">
        <v>279.94601399999999</v>
      </c>
      <c r="G354">
        <v>2756300</v>
      </c>
    </row>
    <row r="355" spans="1:7" x14ac:dyDescent="0.25">
      <c r="A355" s="7">
        <v>43999</v>
      </c>
      <c r="B355">
        <v>288.73001099999999</v>
      </c>
      <c r="C355">
        <v>289.01998900000001</v>
      </c>
      <c r="D355">
        <v>285.88000499999998</v>
      </c>
      <c r="E355">
        <v>286.39999399999999</v>
      </c>
      <c r="F355">
        <v>279.692047</v>
      </c>
      <c r="G355">
        <v>2662800</v>
      </c>
    </row>
    <row r="356" spans="1:7" x14ac:dyDescent="0.25">
      <c r="A356" s="7">
        <v>43998</v>
      </c>
      <c r="B356">
        <v>290.04998799999998</v>
      </c>
      <c r="C356">
        <v>290.20001200000002</v>
      </c>
      <c r="D356">
        <v>282.82998700000002</v>
      </c>
      <c r="E356">
        <v>287.72000100000002</v>
      </c>
      <c r="F356">
        <v>280.981201</v>
      </c>
      <c r="G356">
        <v>5295000</v>
      </c>
    </row>
    <row r="357" spans="1:7" x14ac:dyDescent="0.25">
      <c r="A357" s="7">
        <v>43997</v>
      </c>
      <c r="B357">
        <v>273.91000400000001</v>
      </c>
      <c r="C357">
        <v>283.35000600000001</v>
      </c>
      <c r="D357">
        <v>272.76998900000001</v>
      </c>
      <c r="E357">
        <v>282.20001200000002</v>
      </c>
      <c r="F357">
        <v>275.590485</v>
      </c>
      <c r="G357">
        <v>4431400</v>
      </c>
    </row>
    <row r="358" spans="1:7" x14ac:dyDescent="0.25">
      <c r="A358" s="7">
        <v>43994</v>
      </c>
      <c r="B358">
        <v>283.35000600000001</v>
      </c>
      <c r="C358">
        <v>284.14999399999999</v>
      </c>
      <c r="D358">
        <v>274.5</v>
      </c>
      <c r="E358">
        <v>279.64999399999999</v>
      </c>
      <c r="F358">
        <v>273.100189</v>
      </c>
      <c r="G358">
        <v>6232200</v>
      </c>
    </row>
    <row r="359" spans="1:7" x14ac:dyDescent="0.25">
      <c r="A359" s="7">
        <v>43993</v>
      </c>
      <c r="B359">
        <v>286.35998499999999</v>
      </c>
      <c r="C359">
        <v>286.92001299999998</v>
      </c>
      <c r="D359">
        <v>275.79998799999998</v>
      </c>
      <c r="E359">
        <v>276.32000699999998</v>
      </c>
      <c r="F359">
        <v>269.84817500000003</v>
      </c>
      <c r="G359">
        <v>7748200</v>
      </c>
    </row>
    <row r="360" spans="1:7" x14ac:dyDescent="0.25">
      <c r="A360" s="7">
        <v>43992</v>
      </c>
      <c r="B360">
        <v>295.52999899999998</v>
      </c>
      <c r="C360">
        <v>296.39001500000001</v>
      </c>
      <c r="D360">
        <v>292.58999599999999</v>
      </c>
      <c r="E360">
        <v>293.22000100000002</v>
      </c>
      <c r="F360">
        <v>286.35235599999999</v>
      </c>
      <c r="G360">
        <v>5602600</v>
      </c>
    </row>
    <row r="361" spans="1:7" x14ac:dyDescent="0.25">
      <c r="A361" s="7">
        <v>43991</v>
      </c>
      <c r="B361">
        <v>294.48998999999998</v>
      </c>
      <c r="C361">
        <v>296.39001500000001</v>
      </c>
      <c r="D361">
        <v>293.63000499999998</v>
      </c>
      <c r="E361">
        <v>295.05999800000001</v>
      </c>
      <c r="F361">
        <v>288.149292</v>
      </c>
      <c r="G361">
        <v>4686400</v>
      </c>
    </row>
    <row r="362" spans="1:7" x14ac:dyDescent="0.25">
      <c r="A362" s="7">
        <v>43990</v>
      </c>
      <c r="B362">
        <v>294.42999300000002</v>
      </c>
      <c r="C362">
        <v>297.32000699999998</v>
      </c>
      <c r="D362">
        <v>293.88000499999998</v>
      </c>
      <c r="E362">
        <v>297.17001299999998</v>
      </c>
      <c r="F362">
        <v>290.2099</v>
      </c>
      <c r="G362">
        <v>5559700</v>
      </c>
    </row>
    <row r="363" spans="1:7" x14ac:dyDescent="0.25">
      <c r="A363" s="7">
        <v>43987</v>
      </c>
      <c r="B363">
        <v>291.63000499999998</v>
      </c>
      <c r="C363">
        <v>295.38000499999998</v>
      </c>
      <c r="D363">
        <v>291.60998499999999</v>
      </c>
      <c r="E363">
        <v>293.60998499999999</v>
      </c>
      <c r="F363">
        <v>286.73321499999997</v>
      </c>
      <c r="G363">
        <v>6015500</v>
      </c>
    </row>
    <row r="364" spans="1:7" x14ac:dyDescent="0.25">
      <c r="A364" s="7">
        <v>43986</v>
      </c>
      <c r="B364">
        <v>286</v>
      </c>
      <c r="C364">
        <v>287.75</v>
      </c>
      <c r="D364">
        <v>284.20001200000002</v>
      </c>
      <c r="E364">
        <v>286.290009</v>
      </c>
      <c r="F364">
        <v>279.58471700000001</v>
      </c>
      <c r="G364">
        <v>3818600</v>
      </c>
    </row>
    <row r="365" spans="1:7" x14ac:dyDescent="0.25">
      <c r="A365" s="7">
        <v>43985</v>
      </c>
      <c r="B365">
        <v>285.20001200000002</v>
      </c>
      <c r="C365">
        <v>287.92999300000002</v>
      </c>
      <c r="D365">
        <v>284.92999300000002</v>
      </c>
      <c r="E365">
        <v>287.01998900000001</v>
      </c>
      <c r="F365">
        <v>280.29754600000001</v>
      </c>
      <c r="G365">
        <v>5568100</v>
      </c>
    </row>
    <row r="366" spans="1:7" x14ac:dyDescent="0.25">
      <c r="A366" s="7">
        <v>43984</v>
      </c>
      <c r="B366">
        <v>281.790009</v>
      </c>
      <c r="C366">
        <v>283.27999899999998</v>
      </c>
      <c r="D366">
        <v>280.459991</v>
      </c>
      <c r="E366">
        <v>283.27999899999998</v>
      </c>
      <c r="F366">
        <v>276.645172</v>
      </c>
      <c r="G366">
        <v>4343900</v>
      </c>
    </row>
    <row r="367" spans="1:7" x14ac:dyDescent="0.25">
      <c r="A367" s="7">
        <v>43983</v>
      </c>
      <c r="B367">
        <v>279.07000699999998</v>
      </c>
      <c r="C367">
        <v>281.48998999999998</v>
      </c>
      <c r="D367">
        <v>278.57000699999998</v>
      </c>
      <c r="E367">
        <v>280.97000100000002</v>
      </c>
      <c r="F367">
        <v>274.38928199999998</v>
      </c>
      <c r="G367">
        <v>3888200</v>
      </c>
    </row>
    <row r="368" spans="1:7" x14ac:dyDescent="0.25">
      <c r="A368" s="7">
        <v>43980</v>
      </c>
      <c r="B368">
        <v>278.02999899999998</v>
      </c>
      <c r="C368">
        <v>280.35000600000001</v>
      </c>
      <c r="D368">
        <v>275.35998499999999</v>
      </c>
      <c r="E368">
        <v>279.75</v>
      </c>
      <c r="F368">
        <v>273.19784499999997</v>
      </c>
      <c r="G368">
        <v>7049300</v>
      </c>
    </row>
    <row r="369" spans="1:7" x14ac:dyDescent="0.25">
      <c r="A369" s="7">
        <v>43979</v>
      </c>
      <c r="B369">
        <v>280.02999899999998</v>
      </c>
      <c r="C369">
        <v>282.040009</v>
      </c>
      <c r="D369">
        <v>277.80999800000001</v>
      </c>
      <c r="E369">
        <v>278.5</v>
      </c>
      <c r="F369">
        <v>271.97714200000001</v>
      </c>
      <c r="G369">
        <v>4630600</v>
      </c>
    </row>
    <row r="370" spans="1:7" x14ac:dyDescent="0.25">
      <c r="A370" s="7">
        <v>43978</v>
      </c>
      <c r="B370">
        <v>277.77999899999998</v>
      </c>
      <c r="C370">
        <v>279.04998799999998</v>
      </c>
      <c r="D370">
        <v>272.85998499999999</v>
      </c>
      <c r="E370">
        <v>279.04998799999998</v>
      </c>
      <c r="F370">
        <v>272.51422100000002</v>
      </c>
      <c r="G370">
        <v>5152400</v>
      </c>
    </row>
    <row r="371" spans="1:7" x14ac:dyDescent="0.25">
      <c r="A371" s="7">
        <v>43977</v>
      </c>
      <c r="B371">
        <v>277.52999899999998</v>
      </c>
      <c r="C371">
        <v>277.73998999999998</v>
      </c>
      <c r="D371">
        <v>274.54998799999998</v>
      </c>
      <c r="E371">
        <v>275.040009</v>
      </c>
      <c r="F371">
        <v>268.59814499999999</v>
      </c>
      <c r="G371">
        <v>4911800</v>
      </c>
    </row>
    <row r="372" spans="1:7" x14ac:dyDescent="0.25">
      <c r="A372" s="7">
        <v>43973</v>
      </c>
      <c r="B372">
        <v>270.76001000000002</v>
      </c>
      <c r="C372">
        <v>271.72000100000002</v>
      </c>
      <c r="D372">
        <v>269.5</v>
      </c>
      <c r="E372">
        <v>271.54998799999998</v>
      </c>
      <c r="F372">
        <v>265.18994099999998</v>
      </c>
      <c r="G372">
        <v>2296400</v>
      </c>
    </row>
    <row r="373" spans="1:7" x14ac:dyDescent="0.25">
      <c r="A373" s="7">
        <v>43972</v>
      </c>
      <c r="B373">
        <v>272.79998799999998</v>
      </c>
      <c r="C373">
        <v>273.58999599999999</v>
      </c>
      <c r="D373">
        <v>269.95001200000002</v>
      </c>
      <c r="E373">
        <v>270.94000199999999</v>
      </c>
      <c r="F373">
        <v>264.594177</v>
      </c>
      <c r="G373">
        <v>3581300</v>
      </c>
    </row>
    <row r="374" spans="1:7" x14ac:dyDescent="0.25">
      <c r="A374" s="7">
        <v>43971</v>
      </c>
      <c r="B374">
        <v>271.92001299999998</v>
      </c>
      <c r="C374">
        <v>273.790009</v>
      </c>
      <c r="D374">
        <v>271.69000199999999</v>
      </c>
      <c r="E374">
        <v>272.89999399999999</v>
      </c>
      <c r="F374">
        <v>266.50830100000002</v>
      </c>
      <c r="G374">
        <v>4896200</v>
      </c>
    </row>
    <row r="375" spans="1:7" x14ac:dyDescent="0.25">
      <c r="A375" s="7">
        <v>43970</v>
      </c>
      <c r="B375">
        <v>270.60998499999999</v>
      </c>
      <c r="C375">
        <v>272.25</v>
      </c>
      <c r="D375">
        <v>268.33999599999999</v>
      </c>
      <c r="E375">
        <v>268.51998900000001</v>
      </c>
      <c r="F375">
        <v>262.23086499999999</v>
      </c>
      <c r="G375">
        <v>4921100</v>
      </c>
    </row>
    <row r="376" spans="1:7" x14ac:dyDescent="0.25">
      <c r="A376" s="7">
        <v>43969</v>
      </c>
      <c r="B376">
        <v>269.32000699999998</v>
      </c>
      <c r="C376">
        <v>272.70001200000002</v>
      </c>
      <c r="D376">
        <v>269.05999800000001</v>
      </c>
      <c r="E376">
        <v>271.07998700000002</v>
      </c>
      <c r="F376">
        <v>264.73089599999997</v>
      </c>
      <c r="G376">
        <v>6759200</v>
      </c>
    </row>
    <row r="377" spans="1:7" x14ac:dyDescent="0.25">
      <c r="A377" s="7">
        <v>43966</v>
      </c>
      <c r="B377">
        <v>259.540009</v>
      </c>
      <c r="C377">
        <v>263.10998499999999</v>
      </c>
      <c r="D377">
        <v>258.55999800000001</v>
      </c>
      <c r="E377">
        <v>263.040009</v>
      </c>
      <c r="F377">
        <v>256.87924199999998</v>
      </c>
      <c r="G377">
        <v>3385900</v>
      </c>
    </row>
    <row r="378" spans="1:7" x14ac:dyDescent="0.25">
      <c r="A378" s="7">
        <v>43965</v>
      </c>
      <c r="B378">
        <v>256.32998700000002</v>
      </c>
      <c r="C378">
        <v>262</v>
      </c>
      <c r="D378">
        <v>253.970001</v>
      </c>
      <c r="E378">
        <v>261.85998499999999</v>
      </c>
      <c r="F378">
        <v>255.72688299999999</v>
      </c>
      <c r="G378">
        <v>7737600</v>
      </c>
    </row>
    <row r="379" spans="1:7" x14ac:dyDescent="0.25">
      <c r="A379" s="7">
        <v>43964</v>
      </c>
      <c r="B379">
        <v>262.86999500000002</v>
      </c>
      <c r="C379">
        <v>263.89999399999999</v>
      </c>
      <c r="D379">
        <v>256.35998499999999</v>
      </c>
      <c r="E379">
        <v>258.73998999999998</v>
      </c>
      <c r="F379">
        <v>252.67993200000001</v>
      </c>
      <c r="G379">
        <v>5617500</v>
      </c>
    </row>
    <row r="380" spans="1:7" x14ac:dyDescent="0.25">
      <c r="A380" s="7">
        <v>43963</v>
      </c>
      <c r="B380">
        <v>269.98001099999999</v>
      </c>
      <c r="C380">
        <v>270.39999399999999</v>
      </c>
      <c r="D380">
        <v>263.32998700000002</v>
      </c>
      <c r="E380">
        <v>263.41000400000001</v>
      </c>
      <c r="F380">
        <v>257.24060100000003</v>
      </c>
      <c r="G380">
        <v>5159900</v>
      </c>
    </row>
    <row r="381" spans="1:7" x14ac:dyDescent="0.25">
      <c r="A381" s="7">
        <v>43962</v>
      </c>
      <c r="B381">
        <v>266.77999899999998</v>
      </c>
      <c r="C381">
        <v>270.20001200000002</v>
      </c>
      <c r="D381">
        <v>266.42999300000002</v>
      </c>
      <c r="E381">
        <v>268.82000699999998</v>
      </c>
      <c r="F381">
        <v>262.523865</v>
      </c>
      <c r="G381">
        <v>3469300</v>
      </c>
    </row>
    <row r="382" spans="1:7" x14ac:dyDescent="0.25">
      <c r="A382" s="7">
        <v>43959</v>
      </c>
      <c r="B382">
        <v>267.52999899999998</v>
      </c>
      <c r="C382">
        <v>269.14001500000001</v>
      </c>
      <c r="D382">
        <v>266.38000499999998</v>
      </c>
      <c r="E382">
        <v>268.77999899999998</v>
      </c>
      <c r="F382">
        <v>262.484802</v>
      </c>
      <c r="G382">
        <v>3201100</v>
      </c>
    </row>
    <row r="383" spans="1:7" x14ac:dyDescent="0.25">
      <c r="A383" s="7">
        <v>43958</v>
      </c>
      <c r="B383">
        <v>264.45001200000002</v>
      </c>
      <c r="C383">
        <v>266.29998799999998</v>
      </c>
      <c r="D383">
        <v>263.89999399999999</v>
      </c>
      <c r="E383">
        <v>264.35998499999999</v>
      </c>
      <c r="F383">
        <v>258.16830399999998</v>
      </c>
      <c r="G383">
        <v>3410200</v>
      </c>
    </row>
    <row r="384" spans="1:7" x14ac:dyDescent="0.25">
      <c r="A384" s="7">
        <v>43957</v>
      </c>
      <c r="B384">
        <v>264.709991</v>
      </c>
      <c r="C384">
        <v>265.10998499999999</v>
      </c>
      <c r="D384">
        <v>261.14001500000001</v>
      </c>
      <c r="E384">
        <v>261.26998900000001</v>
      </c>
      <c r="F384">
        <v>255.15068099999999</v>
      </c>
      <c r="G384">
        <v>3021400</v>
      </c>
    </row>
    <row r="385" spans="1:7" x14ac:dyDescent="0.25">
      <c r="A385" s="7">
        <v>43956</v>
      </c>
      <c r="B385">
        <v>263.45001200000002</v>
      </c>
      <c r="C385">
        <v>265.80999800000001</v>
      </c>
      <c r="D385">
        <v>262.60000600000001</v>
      </c>
      <c r="E385">
        <v>263.040009</v>
      </c>
      <c r="F385">
        <v>256.87924199999998</v>
      </c>
      <c r="G385">
        <v>4437200</v>
      </c>
    </row>
    <row r="386" spans="1:7" x14ac:dyDescent="0.25">
      <c r="A386" s="7">
        <v>43955</v>
      </c>
      <c r="B386">
        <v>257.92001299999998</v>
      </c>
      <c r="C386">
        <v>260.89999399999999</v>
      </c>
      <c r="D386">
        <v>256.52999899999998</v>
      </c>
      <c r="E386">
        <v>260.64001500000001</v>
      </c>
      <c r="F386">
        <v>254.53544600000001</v>
      </c>
      <c r="G386">
        <v>4128900</v>
      </c>
    </row>
    <row r="387" spans="1:7" x14ac:dyDescent="0.25">
      <c r="A387" s="7">
        <v>43952</v>
      </c>
      <c r="B387">
        <v>262.14001500000001</v>
      </c>
      <c r="C387">
        <v>262.85000600000001</v>
      </c>
      <c r="D387">
        <v>258.73998999999998</v>
      </c>
      <c r="E387">
        <v>259.82000699999998</v>
      </c>
      <c r="F387">
        <v>253.73466500000001</v>
      </c>
      <c r="G387">
        <v>4790700</v>
      </c>
    </row>
    <row r="388" spans="1:7" x14ac:dyDescent="0.25">
      <c r="A388" s="7">
        <v>43951</v>
      </c>
      <c r="B388">
        <v>268.07998700000002</v>
      </c>
      <c r="C388">
        <v>268.57998700000002</v>
      </c>
      <c r="D388">
        <v>265.23001099999999</v>
      </c>
      <c r="E388">
        <v>267.10000600000001</v>
      </c>
      <c r="F388">
        <v>260.84414700000002</v>
      </c>
      <c r="G388">
        <v>7386600</v>
      </c>
    </row>
    <row r="389" spans="1:7" x14ac:dyDescent="0.25">
      <c r="A389" s="7">
        <v>43950</v>
      </c>
      <c r="B389">
        <v>267.98001099999999</v>
      </c>
      <c r="C389">
        <v>271</v>
      </c>
      <c r="D389">
        <v>266.91000400000001</v>
      </c>
      <c r="E389">
        <v>269.45001200000002</v>
      </c>
      <c r="F389">
        <v>263.13913000000002</v>
      </c>
      <c r="G389">
        <v>6773100</v>
      </c>
    </row>
    <row r="390" spans="1:7" x14ac:dyDescent="0.25">
      <c r="A390" s="7">
        <v>43949</v>
      </c>
      <c r="B390">
        <v>267.48001099999999</v>
      </c>
      <c r="C390">
        <v>267.790009</v>
      </c>
      <c r="D390">
        <v>262.29998799999998</v>
      </c>
      <c r="E390">
        <v>262.67999300000002</v>
      </c>
      <c r="F390">
        <v>256.527649</v>
      </c>
      <c r="G390">
        <v>5849500</v>
      </c>
    </row>
    <row r="391" spans="1:7" x14ac:dyDescent="0.25">
      <c r="A391" s="7">
        <v>43948</v>
      </c>
      <c r="B391">
        <v>262.01001000000002</v>
      </c>
      <c r="C391">
        <v>264.91000400000001</v>
      </c>
      <c r="D391">
        <v>261.57000699999998</v>
      </c>
      <c r="E391">
        <v>263.89999399999999</v>
      </c>
      <c r="F391">
        <v>257.719086</v>
      </c>
      <c r="G391">
        <v>3892200</v>
      </c>
    </row>
    <row r="392" spans="1:7" x14ac:dyDescent="0.25">
      <c r="A392" s="7">
        <v>43945</v>
      </c>
      <c r="B392">
        <v>258</v>
      </c>
      <c r="C392">
        <v>260.70001200000002</v>
      </c>
      <c r="D392">
        <v>255.94000199999999</v>
      </c>
      <c r="E392">
        <v>260.14001500000001</v>
      </c>
      <c r="F392">
        <v>254.04718</v>
      </c>
      <c r="G392">
        <v>4768200</v>
      </c>
    </row>
    <row r="393" spans="1:7" x14ac:dyDescent="0.25">
      <c r="A393" s="7">
        <v>43944</v>
      </c>
      <c r="B393">
        <v>257.75</v>
      </c>
      <c r="C393">
        <v>260.89999399999999</v>
      </c>
      <c r="D393">
        <v>256.20001200000002</v>
      </c>
      <c r="E393">
        <v>256.42001299999998</v>
      </c>
      <c r="F393">
        <v>250.41429099999999</v>
      </c>
      <c r="G393">
        <v>7665400</v>
      </c>
    </row>
    <row r="394" spans="1:7" x14ac:dyDescent="0.25">
      <c r="A394" s="7">
        <v>43943</v>
      </c>
      <c r="B394">
        <v>255.83000200000001</v>
      </c>
      <c r="C394">
        <v>258.23001099999999</v>
      </c>
      <c r="D394">
        <v>254.479996</v>
      </c>
      <c r="E394">
        <v>256.47000100000002</v>
      </c>
      <c r="F394">
        <v>250.46312</v>
      </c>
      <c r="G394">
        <v>5626800</v>
      </c>
    </row>
    <row r="395" spans="1:7" x14ac:dyDescent="0.25">
      <c r="A395" s="7">
        <v>43942</v>
      </c>
      <c r="B395">
        <v>254.25</v>
      </c>
      <c r="C395">
        <v>255.490005</v>
      </c>
      <c r="D395">
        <v>250</v>
      </c>
      <c r="E395">
        <v>250.949997</v>
      </c>
      <c r="F395">
        <v>245.07240300000001</v>
      </c>
      <c r="G395">
        <v>6526100</v>
      </c>
    </row>
    <row r="396" spans="1:7" x14ac:dyDescent="0.25">
      <c r="A396" s="7">
        <v>43941</v>
      </c>
      <c r="B396">
        <v>259.64999399999999</v>
      </c>
      <c r="C396">
        <v>263.10000600000001</v>
      </c>
      <c r="D396">
        <v>258.57998700000002</v>
      </c>
      <c r="E396">
        <v>258.85998499999999</v>
      </c>
      <c r="F396">
        <v>252.797089</v>
      </c>
      <c r="G396">
        <v>6498700</v>
      </c>
    </row>
    <row r="397" spans="1:7" x14ac:dyDescent="0.25">
      <c r="A397" s="7">
        <v>43938</v>
      </c>
      <c r="B397">
        <v>262.30999800000001</v>
      </c>
      <c r="C397">
        <v>264</v>
      </c>
      <c r="D397">
        <v>259.5</v>
      </c>
      <c r="E397">
        <v>263.60998499999999</v>
      </c>
      <c r="F397">
        <v>257.43582199999997</v>
      </c>
      <c r="G397">
        <v>6738800</v>
      </c>
    </row>
    <row r="398" spans="1:7" x14ac:dyDescent="0.25">
      <c r="A398" s="7">
        <v>43937</v>
      </c>
      <c r="B398">
        <v>256.51001000000002</v>
      </c>
      <c r="C398">
        <v>257.29998799999998</v>
      </c>
      <c r="D398">
        <v>253.39999399999999</v>
      </c>
      <c r="E398">
        <v>256.52999899999998</v>
      </c>
      <c r="F398">
        <v>250.52169799999999</v>
      </c>
      <c r="G398">
        <v>6165700</v>
      </c>
    </row>
    <row r="399" spans="1:7" x14ac:dyDescent="0.25">
      <c r="A399" s="7">
        <v>43936</v>
      </c>
      <c r="B399">
        <v>255.08000200000001</v>
      </c>
      <c r="C399">
        <v>256.89999399999999</v>
      </c>
      <c r="D399">
        <v>253.11000100000001</v>
      </c>
      <c r="E399">
        <v>255.240005</v>
      </c>
      <c r="F399">
        <v>249.26191700000001</v>
      </c>
      <c r="G399">
        <v>4888900</v>
      </c>
    </row>
    <row r="400" spans="1:7" x14ac:dyDescent="0.25">
      <c r="A400" s="7">
        <v>43935</v>
      </c>
      <c r="B400">
        <v>258.23998999999998</v>
      </c>
      <c r="C400">
        <v>261.63000499999998</v>
      </c>
      <c r="D400">
        <v>257.209991</v>
      </c>
      <c r="E400">
        <v>260.92001299999998</v>
      </c>
      <c r="F400">
        <v>254.80886799999999</v>
      </c>
      <c r="G400">
        <v>6631100</v>
      </c>
    </row>
    <row r="401" spans="1:7" x14ac:dyDescent="0.25">
      <c r="A401" s="7">
        <v>43934</v>
      </c>
      <c r="B401">
        <v>254.63999899999999</v>
      </c>
      <c r="C401">
        <v>254.949997</v>
      </c>
      <c r="D401">
        <v>249.38000500000001</v>
      </c>
      <c r="E401">
        <v>253.19000199999999</v>
      </c>
      <c r="F401">
        <v>247.25993299999999</v>
      </c>
      <c r="G401">
        <v>7666400</v>
      </c>
    </row>
    <row r="402" spans="1:7" x14ac:dyDescent="0.25">
      <c r="A402" s="7">
        <v>43930</v>
      </c>
      <c r="B402">
        <v>255.11999499999999</v>
      </c>
      <c r="C402">
        <v>258.39001500000001</v>
      </c>
      <c r="D402">
        <v>253.13999899999999</v>
      </c>
      <c r="E402">
        <v>255.66999799999999</v>
      </c>
      <c r="F402">
        <v>249.681839</v>
      </c>
      <c r="G402">
        <v>8812600</v>
      </c>
    </row>
    <row r="403" spans="1:7" x14ac:dyDescent="0.25">
      <c r="A403" s="7">
        <v>43929</v>
      </c>
      <c r="B403">
        <v>246.240005</v>
      </c>
      <c r="C403">
        <v>253.050003</v>
      </c>
      <c r="D403">
        <v>244.050003</v>
      </c>
      <c r="E403">
        <v>251.929993</v>
      </c>
      <c r="F403">
        <v>246.029449</v>
      </c>
      <c r="G403">
        <v>6958600</v>
      </c>
    </row>
    <row r="404" spans="1:7" x14ac:dyDescent="0.25">
      <c r="A404" s="7">
        <v>43928</v>
      </c>
      <c r="B404">
        <v>251.91999799999999</v>
      </c>
      <c r="C404">
        <v>252.800003</v>
      </c>
      <c r="D404">
        <v>243.46000699999999</v>
      </c>
      <c r="E404">
        <v>243.66000399999999</v>
      </c>
      <c r="F404">
        <v>237.95315600000001</v>
      </c>
      <c r="G404">
        <v>12936600</v>
      </c>
    </row>
    <row r="405" spans="1:7" x14ac:dyDescent="0.25">
      <c r="A405" s="7">
        <v>43927</v>
      </c>
      <c r="B405">
        <v>236.96000699999999</v>
      </c>
      <c r="C405">
        <v>245.300003</v>
      </c>
      <c r="D405">
        <v>235.929993</v>
      </c>
      <c r="E405">
        <v>243.529999</v>
      </c>
      <c r="F405">
        <v>237.82617200000001</v>
      </c>
      <c r="G405">
        <v>7624000</v>
      </c>
    </row>
    <row r="406" spans="1:7" x14ac:dyDescent="0.25">
      <c r="A406" s="7">
        <v>43924</v>
      </c>
      <c r="B406">
        <v>230.429993</v>
      </c>
      <c r="C406">
        <v>232.71000699999999</v>
      </c>
      <c r="D406">
        <v>225.33999600000001</v>
      </c>
      <c r="E406">
        <v>228.020004</v>
      </c>
      <c r="F406">
        <v>222.67945900000001</v>
      </c>
      <c r="G406">
        <v>5490200</v>
      </c>
    </row>
    <row r="407" spans="1:7" x14ac:dyDescent="0.25">
      <c r="A407" s="7">
        <v>43923</v>
      </c>
      <c r="B407">
        <v>225.33000200000001</v>
      </c>
      <c r="C407">
        <v>232.179993</v>
      </c>
      <c r="D407">
        <v>224.720001</v>
      </c>
      <c r="E407">
        <v>231.44000199999999</v>
      </c>
      <c r="F407">
        <v>226.01933299999999</v>
      </c>
      <c r="G407">
        <v>6547000</v>
      </c>
    </row>
    <row r="408" spans="1:7" x14ac:dyDescent="0.25">
      <c r="A408" s="7">
        <v>43922</v>
      </c>
      <c r="B408">
        <v>227.91999799999999</v>
      </c>
      <c r="C408">
        <v>231.050003</v>
      </c>
      <c r="D408">
        <v>224.13000500000001</v>
      </c>
      <c r="E408">
        <v>226.14999399999999</v>
      </c>
      <c r="F408">
        <v>220.85322600000001</v>
      </c>
      <c r="G408">
        <v>13710100</v>
      </c>
    </row>
    <row r="409" spans="1:7" x14ac:dyDescent="0.25">
      <c r="A409" s="7">
        <v>43921</v>
      </c>
      <c r="B409">
        <v>239.449997</v>
      </c>
      <c r="C409">
        <v>241.94000199999999</v>
      </c>
      <c r="D409">
        <v>235.44000199999999</v>
      </c>
      <c r="E409">
        <v>236.820007</v>
      </c>
      <c r="F409">
        <v>231.273346</v>
      </c>
      <c r="G409">
        <v>10386300</v>
      </c>
    </row>
    <row r="410" spans="1:7" x14ac:dyDescent="0.25">
      <c r="A410" s="7">
        <v>43920</v>
      </c>
      <c r="B410">
        <v>234.91999799999999</v>
      </c>
      <c r="C410">
        <v>241.10000600000001</v>
      </c>
      <c r="D410">
        <v>232.970001</v>
      </c>
      <c r="E410">
        <v>240.38999899999999</v>
      </c>
      <c r="F410">
        <v>234.75973500000001</v>
      </c>
      <c r="G410">
        <v>8727800</v>
      </c>
    </row>
    <row r="411" spans="1:7" x14ac:dyDescent="0.25">
      <c r="A411" s="7">
        <v>43917</v>
      </c>
      <c r="B411">
        <v>232.699997</v>
      </c>
      <c r="C411">
        <v>239.63999899999999</v>
      </c>
      <c r="D411">
        <v>230.66000399999999</v>
      </c>
      <c r="E411">
        <v>232.86000100000001</v>
      </c>
      <c r="F411">
        <v>227.40609699999999</v>
      </c>
      <c r="G411">
        <v>11170600</v>
      </c>
    </row>
    <row r="412" spans="1:7" x14ac:dyDescent="0.25">
      <c r="A412" s="7">
        <v>43916</v>
      </c>
      <c r="B412">
        <v>229.270004</v>
      </c>
      <c r="C412">
        <v>241.44000199999999</v>
      </c>
      <c r="D412">
        <v>228.85000600000001</v>
      </c>
      <c r="E412">
        <v>240.240005</v>
      </c>
      <c r="F412">
        <v>234.61325099999999</v>
      </c>
      <c r="G412">
        <v>12411100</v>
      </c>
    </row>
    <row r="413" spans="1:7" x14ac:dyDescent="0.25">
      <c r="A413" s="7">
        <v>43915</v>
      </c>
      <c r="B413">
        <v>225</v>
      </c>
      <c r="C413">
        <v>235.509995</v>
      </c>
      <c r="D413">
        <v>220.320007</v>
      </c>
      <c r="E413">
        <v>226.61999499999999</v>
      </c>
      <c r="F413">
        <v>221.31220999999999</v>
      </c>
      <c r="G413">
        <v>11876400</v>
      </c>
    </row>
    <row r="414" spans="1:7" x14ac:dyDescent="0.25">
      <c r="A414" s="7">
        <v>43914</v>
      </c>
      <c r="B414">
        <v>216.38999899999999</v>
      </c>
      <c r="C414">
        <v>224.300003</v>
      </c>
      <c r="D414">
        <v>214.83000200000001</v>
      </c>
      <c r="E414">
        <v>223.75</v>
      </c>
      <c r="F414">
        <v>218.50945999999999</v>
      </c>
      <c r="G414">
        <v>13160800</v>
      </c>
    </row>
    <row r="415" spans="1:7" x14ac:dyDescent="0.25">
      <c r="A415" s="7">
        <v>43913</v>
      </c>
      <c r="B415">
        <v>209.63000500000001</v>
      </c>
      <c r="C415">
        <v>210.779999</v>
      </c>
      <c r="D415">
        <v>200.550003</v>
      </c>
      <c r="E415">
        <v>204.270004</v>
      </c>
      <c r="F415">
        <v>199.48571799999999</v>
      </c>
      <c r="G415">
        <v>14128200</v>
      </c>
    </row>
    <row r="416" spans="1:7" x14ac:dyDescent="0.25">
      <c r="A416" s="7">
        <v>43910</v>
      </c>
      <c r="B416">
        <v>222.800003</v>
      </c>
      <c r="C416">
        <v>224.55999800000001</v>
      </c>
      <c r="D416">
        <v>210.050003</v>
      </c>
      <c r="E416">
        <v>210.740005</v>
      </c>
      <c r="F416">
        <v>205.80418399999999</v>
      </c>
      <c r="G416">
        <v>11533200</v>
      </c>
    </row>
    <row r="417" spans="1:7" x14ac:dyDescent="0.25">
      <c r="A417" s="7">
        <v>43909</v>
      </c>
      <c r="B417">
        <v>218.429993</v>
      </c>
      <c r="C417">
        <v>226</v>
      </c>
      <c r="D417">
        <v>212.11000100000001</v>
      </c>
      <c r="E417">
        <v>220.33999600000001</v>
      </c>
      <c r="F417">
        <v>215.17932099999999</v>
      </c>
      <c r="G417">
        <v>12441200</v>
      </c>
    </row>
    <row r="418" spans="1:7" x14ac:dyDescent="0.25">
      <c r="A418" s="7">
        <v>43908</v>
      </c>
      <c r="B418">
        <v>216.08000200000001</v>
      </c>
      <c r="C418">
        <v>224.740005</v>
      </c>
      <c r="D418">
        <v>208.30999800000001</v>
      </c>
      <c r="E418">
        <v>220.14999399999999</v>
      </c>
      <c r="F418">
        <v>214.99375900000001</v>
      </c>
      <c r="G418">
        <v>20177500</v>
      </c>
    </row>
    <row r="419" spans="1:7" x14ac:dyDescent="0.25">
      <c r="A419" s="7">
        <v>43907</v>
      </c>
      <c r="B419">
        <v>223.75</v>
      </c>
      <c r="C419">
        <v>233.949997</v>
      </c>
      <c r="D419">
        <v>216.60000600000001</v>
      </c>
      <c r="E419">
        <v>232.88000500000001</v>
      </c>
      <c r="F419">
        <v>227.425613</v>
      </c>
      <c r="G419">
        <v>15115500</v>
      </c>
    </row>
    <row r="420" spans="1:7" x14ac:dyDescent="0.25">
      <c r="A420" s="7">
        <v>43906</v>
      </c>
      <c r="B420">
        <v>222.85000600000001</v>
      </c>
      <c r="C420">
        <v>234.770004</v>
      </c>
      <c r="D420">
        <v>218.13999899999999</v>
      </c>
      <c r="E420">
        <v>218.570007</v>
      </c>
      <c r="F420">
        <v>213.45079000000001</v>
      </c>
      <c r="G420">
        <v>17271500</v>
      </c>
    </row>
    <row r="421" spans="1:7" x14ac:dyDescent="0.25">
      <c r="A421" s="7">
        <v>43903</v>
      </c>
      <c r="B421">
        <v>240.66000399999999</v>
      </c>
      <c r="C421">
        <v>247.779999</v>
      </c>
      <c r="D421">
        <v>228.10000600000001</v>
      </c>
      <c r="E421">
        <v>247.63999899999999</v>
      </c>
      <c r="F421">
        <v>241.83992000000001</v>
      </c>
      <c r="G421">
        <v>19533600</v>
      </c>
    </row>
    <row r="422" spans="1:7" x14ac:dyDescent="0.25">
      <c r="A422" s="7">
        <v>43902</v>
      </c>
      <c r="B422">
        <v>234.94000199999999</v>
      </c>
      <c r="C422">
        <v>243.679993</v>
      </c>
      <c r="D422">
        <v>225.80999800000001</v>
      </c>
      <c r="E422">
        <v>226.479996</v>
      </c>
      <c r="F422">
        <v>221.17550700000001</v>
      </c>
      <c r="G422">
        <v>24669300</v>
      </c>
    </row>
    <row r="423" spans="1:7" x14ac:dyDescent="0.25">
      <c r="A423" s="7">
        <v>43901</v>
      </c>
      <c r="B423">
        <v>256.66000400000001</v>
      </c>
      <c r="C423">
        <v>257.72000100000002</v>
      </c>
      <c r="D423">
        <v>247.61999499999999</v>
      </c>
      <c r="E423">
        <v>250.729996</v>
      </c>
      <c r="F423">
        <v>244.85755900000001</v>
      </c>
      <c r="G423">
        <v>11480100</v>
      </c>
    </row>
    <row r="424" spans="1:7" x14ac:dyDescent="0.25">
      <c r="A424" s="7">
        <v>43900</v>
      </c>
      <c r="B424">
        <v>260.48001099999999</v>
      </c>
      <c r="C424">
        <v>263.80999800000001</v>
      </c>
      <c r="D424">
        <v>250</v>
      </c>
      <c r="E424">
        <v>263.80999800000001</v>
      </c>
      <c r="F424">
        <v>257.63116500000001</v>
      </c>
      <c r="G424">
        <v>10879100</v>
      </c>
    </row>
    <row r="425" spans="1:7" x14ac:dyDescent="0.25">
      <c r="A425" s="7">
        <v>43899</v>
      </c>
      <c r="B425">
        <v>253.88999899999999</v>
      </c>
      <c r="C425">
        <v>260.98998999999998</v>
      </c>
      <c r="D425">
        <v>251.14999399999999</v>
      </c>
      <c r="E425">
        <v>252.11000100000001</v>
      </c>
      <c r="F425">
        <v>245.05479399999999</v>
      </c>
      <c r="G425">
        <v>16425900</v>
      </c>
    </row>
    <row r="426" spans="1:7" x14ac:dyDescent="0.25">
      <c r="A426" s="7">
        <v>43896</v>
      </c>
      <c r="B426">
        <v>269.32000699999998</v>
      </c>
      <c r="C426">
        <v>274.459991</v>
      </c>
      <c r="D426">
        <v>266.60000600000001</v>
      </c>
      <c r="E426">
        <v>273.19000199999999</v>
      </c>
      <c r="F426">
        <v>265.54489100000001</v>
      </c>
      <c r="G426">
        <v>6669100</v>
      </c>
    </row>
    <row r="427" spans="1:7" x14ac:dyDescent="0.25">
      <c r="A427" s="7">
        <v>43895</v>
      </c>
      <c r="B427">
        <v>280.29998799999998</v>
      </c>
      <c r="C427">
        <v>283.41000400000001</v>
      </c>
      <c r="D427">
        <v>275.60998499999999</v>
      </c>
      <c r="E427">
        <v>277.85000600000001</v>
      </c>
      <c r="F427">
        <v>270.07449300000002</v>
      </c>
      <c r="G427">
        <v>6220000</v>
      </c>
    </row>
    <row r="428" spans="1:7" x14ac:dyDescent="0.25">
      <c r="A428" s="7">
        <v>43894</v>
      </c>
      <c r="B428">
        <v>281.23001099999999</v>
      </c>
      <c r="C428">
        <v>287.64999399999999</v>
      </c>
      <c r="D428">
        <v>278.70001200000002</v>
      </c>
      <c r="E428">
        <v>287.48001099999999</v>
      </c>
      <c r="F428">
        <v>279.43499800000001</v>
      </c>
      <c r="G428">
        <v>5253900</v>
      </c>
    </row>
    <row r="429" spans="1:7" x14ac:dyDescent="0.25">
      <c r="A429" s="7">
        <v>43893</v>
      </c>
      <c r="B429">
        <v>284.33999599999999</v>
      </c>
      <c r="C429">
        <v>288.32000699999998</v>
      </c>
      <c r="D429">
        <v>273.35998499999999</v>
      </c>
      <c r="E429">
        <v>276.040009</v>
      </c>
      <c r="F429">
        <v>268.31512500000002</v>
      </c>
      <c r="G429">
        <v>9805900</v>
      </c>
    </row>
    <row r="430" spans="1:7" x14ac:dyDescent="0.25">
      <c r="A430" s="7">
        <v>43892</v>
      </c>
      <c r="B430">
        <v>274</v>
      </c>
      <c r="C430">
        <v>284.040009</v>
      </c>
      <c r="D430">
        <v>270.48998999999998</v>
      </c>
      <c r="E430">
        <v>283.86999500000002</v>
      </c>
      <c r="F430">
        <v>275.92602499999998</v>
      </c>
      <c r="G430">
        <v>12428600</v>
      </c>
    </row>
    <row r="431" spans="1:7" x14ac:dyDescent="0.25">
      <c r="A431" s="7">
        <v>43889</v>
      </c>
      <c r="B431">
        <v>265.32000699999998</v>
      </c>
      <c r="C431">
        <v>272.92001299999998</v>
      </c>
      <c r="D431">
        <v>262.25</v>
      </c>
      <c r="E431">
        <v>271.73998999999998</v>
      </c>
      <c r="F431">
        <v>264.13549799999998</v>
      </c>
      <c r="G431">
        <v>23179600</v>
      </c>
    </row>
    <row r="432" spans="1:7" x14ac:dyDescent="0.25">
      <c r="A432" s="7">
        <v>43888</v>
      </c>
      <c r="B432">
        <v>280.57000699999998</v>
      </c>
      <c r="C432">
        <v>284.48001099999999</v>
      </c>
      <c r="D432">
        <v>273.35998499999999</v>
      </c>
      <c r="E432">
        <v>273.39001500000001</v>
      </c>
      <c r="F432">
        <v>265.73931900000002</v>
      </c>
      <c r="G432">
        <v>14897000</v>
      </c>
    </row>
    <row r="433" spans="1:7" x14ac:dyDescent="0.25">
      <c r="A433" s="7">
        <v>43887</v>
      </c>
      <c r="B433">
        <v>288.60998499999999</v>
      </c>
      <c r="C433">
        <v>292.27999899999998</v>
      </c>
      <c r="D433">
        <v>285.48001099999999</v>
      </c>
      <c r="E433">
        <v>286.07000699999998</v>
      </c>
      <c r="F433">
        <v>278.06448399999999</v>
      </c>
      <c r="G433">
        <v>10233700</v>
      </c>
    </row>
    <row r="434" spans="1:7" x14ac:dyDescent="0.25">
      <c r="A434" s="7">
        <v>43886</v>
      </c>
      <c r="B434">
        <v>297.73001099999999</v>
      </c>
      <c r="C434">
        <v>298.23001099999999</v>
      </c>
      <c r="D434">
        <v>286.35998499999999</v>
      </c>
      <c r="E434">
        <v>287.33999599999999</v>
      </c>
      <c r="F434">
        <v>279.29892000000001</v>
      </c>
      <c r="G434">
        <v>8465800</v>
      </c>
    </row>
    <row r="435" spans="1:7" x14ac:dyDescent="0.25">
      <c r="A435" s="7">
        <v>43885</v>
      </c>
      <c r="B435">
        <v>296.959991</v>
      </c>
      <c r="C435">
        <v>299.38000499999998</v>
      </c>
      <c r="D435">
        <v>295.17001299999998</v>
      </c>
      <c r="E435">
        <v>296.23998999999998</v>
      </c>
      <c r="F435">
        <v>287.94982900000002</v>
      </c>
      <c r="G435">
        <v>7097000</v>
      </c>
    </row>
    <row r="436" spans="1:7" x14ac:dyDescent="0.25">
      <c r="A436" s="7">
        <v>43882</v>
      </c>
      <c r="B436">
        <v>308.29998799999998</v>
      </c>
      <c r="C436">
        <v>308.57998700000002</v>
      </c>
      <c r="D436">
        <v>305.61999500000002</v>
      </c>
      <c r="E436">
        <v>306.48998999999998</v>
      </c>
      <c r="F436">
        <v>297.91299400000003</v>
      </c>
      <c r="G436">
        <v>2678000</v>
      </c>
    </row>
    <row r="437" spans="1:7" x14ac:dyDescent="0.25">
      <c r="A437" s="7">
        <v>43881</v>
      </c>
      <c r="B437">
        <v>310.35000600000001</v>
      </c>
      <c r="C437">
        <v>311.19000199999999</v>
      </c>
      <c r="D437">
        <v>306.67001299999998</v>
      </c>
      <c r="E437">
        <v>309.70001200000002</v>
      </c>
      <c r="F437">
        <v>301.03317299999998</v>
      </c>
      <c r="G437">
        <v>4617300</v>
      </c>
    </row>
    <row r="438" spans="1:7" x14ac:dyDescent="0.25">
      <c r="A438" s="7">
        <v>43880</v>
      </c>
      <c r="B438">
        <v>310.42001299999998</v>
      </c>
      <c r="C438">
        <v>311.58999599999999</v>
      </c>
      <c r="D438">
        <v>310.11999500000002</v>
      </c>
      <c r="E438">
        <v>310.92001299999998</v>
      </c>
      <c r="F438">
        <v>302.21902499999999</v>
      </c>
      <c r="G438">
        <v>2257500</v>
      </c>
    </row>
    <row r="439" spans="1:7" x14ac:dyDescent="0.25">
      <c r="A439" s="7">
        <v>43879</v>
      </c>
      <c r="B439">
        <v>309.23998999999998</v>
      </c>
      <c r="C439">
        <v>309.82000699999998</v>
      </c>
      <c r="D439">
        <v>308.02999899999998</v>
      </c>
      <c r="E439">
        <v>309.42999300000002</v>
      </c>
      <c r="F439">
        <v>300.77072099999998</v>
      </c>
      <c r="G439">
        <v>3000300</v>
      </c>
    </row>
    <row r="440" spans="1:7" x14ac:dyDescent="0.25">
      <c r="A440" s="7">
        <v>43875</v>
      </c>
      <c r="B440">
        <v>310.10998499999999</v>
      </c>
      <c r="C440">
        <v>310.32998700000002</v>
      </c>
      <c r="D440">
        <v>309</v>
      </c>
      <c r="E440">
        <v>310.27999899999998</v>
      </c>
      <c r="F440">
        <v>301.596924</v>
      </c>
      <c r="G440">
        <v>1637000</v>
      </c>
    </row>
    <row r="441" spans="1:7" x14ac:dyDescent="0.25">
      <c r="A441" s="7">
        <v>43874</v>
      </c>
      <c r="B441">
        <v>308.60000600000001</v>
      </c>
      <c r="C441">
        <v>310.72000100000002</v>
      </c>
      <c r="D441">
        <v>308.35998499999999</v>
      </c>
      <c r="E441">
        <v>309.76001000000002</v>
      </c>
      <c r="F441">
        <v>301.09149200000002</v>
      </c>
      <c r="G441">
        <v>2043400</v>
      </c>
    </row>
    <row r="442" spans="1:7" x14ac:dyDescent="0.25">
      <c r="A442" s="7">
        <v>43873</v>
      </c>
      <c r="B442">
        <v>309.55999800000001</v>
      </c>
      <c r="C442">
        <v>310.26998900000001</v>
      </c>
      <c r="D442">
        <v>309.17001299999998</v>
      </c>
      <c r="E442">
        <v>310.05999800000001</v>
      </c>
      <c r="F442">
        <v>301.38308699999999</v>
      </c>
      <c r="G442">
        <v>2115800</v>
      </c>
    </row>
    <row r="443" spans="1:7" x14ac:dyDescent="0.25">
      <c r="A443" s="7">
        <v>43872</v>
      </c>
      <c r="B443">
        <v>308.92999300000002</v>
      </c>
      <c r="C443">
        <v>309.69000199999999</v>
      </c>
      <c r="D443">
        <v>307.60998499999999</v>
      </c>
      <c r="E443">
        <v>308.07998700000002</v>
      </c>
      <c r="F443">
        <v>299.458527</v>
      </c>
      <c r="G443">
        <v>2438800</v>
      </c>
    </row>
    <row r="444" spans="1:7" x14ac:dyDescent="0.25">
      <c r="A444" s="7">
        <v>43871</v>
      </c>
      <c r="B444">
        <v>304.39001500000001</v>
      </c>
      <c r="C444">
        <v>307.55999800000001</v>
      </c>
      <c r="D444">
        <v>304.35000600000001</v>
      </c>
      <c r="E444">
        <v>307.51998900000001</v>
      </c>
      <c r="F444">
        <v>298.914154</v>
      </c>
      <c r="G444">
        <v>2246900</v>
      </c>
    </row>
    <row r="445" spans="1:7" x14ac:dyDescent="0.25">
      <c r="A445" s="7">
        <v>43868</v>
      </c>
      <c r="B445">
        <v>305.82998700000002</v>
      </c>
      <c r="C445">
        <v>306.58999599999999</v>
      </c>
      <c r="D445">
        <v>304.73998999999998</v>
      </c>
      <c r="E445">
        <v>305.32998700000002</v>
      </c>
      <c r="F445">
        <v>296.785461</v>
      </c>
      <c r="G445">
        <v>2249000</v>
      </c>
    </row>
    <row r="446" spans="1:7" x14ac:dyDescent="0.25">
      <c r="A446" s="7">
        <v>43867</v>
      </c>
      <c r="B446">
        <v>306.79998799999998</v>
      </c>
      <c r="C446">
        <v>307.07998700000002</v>
      </c>
      <c r="D446">
        <v>305.80999800000001</v>
      </c>
      <c r="E446">
        <v>306.89001500000001</v>
      </c>
      <c r="F446">
        <v>298.30187999999998</v>
      </c>
      <c r="G446">
        <v>1925500</v>
      </c>
    </row>
    <row r="447" spans="1:7" x14ac:dyDescent="0.25">
      <c r="A447" s="7">
        <v>43866</v>
      </c>
      <c r="B447">
        <v>305.39999399999999</v>
      </c>
      <c r="C447">
        <v>306.07998700000002</v>
      </c>
      <c r="D447">
        <v>303.86999500000002</v>
      </c>
      <c r="E447">
        <v>305.85000600000001</v>
      </c>
      <c r="F447">
        <v>297.290955</v>
      </c>
      <c r="G447">
        <v>3049900</v>
      </c>
    </row>
    <row r="448" spans="1:7" x14ac:dyDescent="0.25">
      <c r="A448" s="7">
        <v>43865</v>
      </c>
      <c r="B448">
        <v>301.5</v>
      </c>
      <c r="C448">
        <v>303.23001099999999</v>
      </c>
      <c r="D448">
        <v>301.16000400000001</v>
      </c>
      <c r="E448">
        <v>302.42999300000002</v>
      </c>
      <c r="F448">
        <v>293.96661399999999</v>
      </c>
      <c r="G448">
        <v>2292800</v>
      </c>
    </row>
    <row r="449" spans="1:7" x14ac:dyDescent="0.25">
      <c r="A449" s="7">
        <v>43864</v>
      </c>
      <c r="B449">
        <v>297.11999500000002</v>
      </c>
      <c r="C449">
        <v>299.67001299999998</v>
      </c>
      <c r="D449">
        <v>297.02999899999998</v>
      </c>
      <c r="E449">
        <v>297.83999599999999</v>
      </c>
      <c r="F449">
        <v>289.505066</v>
      </c>
      <c r="G449">
        <v>3205200</v>
      </c>
    </row>
    <row r="450" spans="1:7" x14ac:dyDescent="0.25">
      <c r="A450" s="7">
        <v>43861</v>
      </c>
      <c r="B450">
        <v>300.44000199999999</v>
      </c>
      <c r="C450">
        <v>300.60000600000001</v>
      </c>
      <c r="D450">
        <v>294.72000100000002</v>
      </c>
      <c r="E450">
        <v>295.69000199999999</v>
      </c>
      <c r="F450">
        <v>287.41522200000003</v>
      </c>
      <c r="G450">
        <v>6184700</v>
      </c>
    </row>
    <row r="451" spans="1:7" x14ac:dyDescent="0.25">
      <c r="A451" s="7">
        <v>43860</v>
      </c>
      <c r="B451">
        <v>298.040009</v>
      </c>
      <c r="C451">
        <v>301.290009</v>
      </c>
      <c r="D451">
        <v>297.29998799999998</v>
      </c>
      <c r="E451">
        <v>301.08999599999999</v>
      </c>
      <c r="F451">
        <v>292.664154</v>
      </c>
      <c r="G451">
        <v>4432700</v>
      </c>
    </row>
    <row r="452" spans="1:7" x14ac:dyDescent="0.25">
      <c r="A452" s="7">
        <v>43859</v>
      </c>
      <c r="B452">
        <v>301.77999899999998</v>
      </c>
      <c r="C452">
        <v>301.94000199999999</v>
      </c>
      <c r="D452">
        <v>299.92001299999998</v>
      </c>
      <c r="E452">
        <v>300.14999399999999</v>
      </c>
      <c r="F452">
        <v>291.750427</v>
      </c>
      <c r="G452">
        <v>2739400</v>
      </c>
    </row>
    <row r="453" spans="1:7" x14ac:dyDescent="0.25">
      <c r="A453" s="7">
        <v>43858</v>
      </c>
      <c r="B453">
        <v>298.70001200000002</v>
      </c>
      <c r="C453">
        <v>301.22000100000002</v>
      </c>
      <c r="D453">
        <v>298.22000100000002</v>
      </c>
      <c r="E453">
        <v>300.45001200000002</v>
      </c>
      <c r="F453">
        <v>292.04205300000001</v>
      </c>
      <c r="G453">
        <v>3562500</v>
      </c>
    </row>
    <row r="454" spans="1:7" x14ac:dyDescent="0.25">
      <c r="A454" s="7">
        <v>43857</v>
      </c>
      <c r="B454">
        <v>296.83999599999999</v>
      </c>
      <c r="C454">
        <v>298.73001099999999</v>
      </c>
      <c r="D454">
        <v>296.45001200000002</v>
      </c>
      <c r="E454">
        <v>297.23001099999999</v>
      </c>
      <c r="F454">
        <v>288.91217</v>
      </c>
      <c r="G454">
        <v>4302000</v>
      </c>
    </row>
    <row r="455" spans="1:7" x14ac:dyDescent="0.25">
      <c r="A455" s="7">
        <v>43854</v>
      </c>
      <c r="B455">
        <v>305.42001299999998</v>
      </c>
      <c r="C455">
        <v>305.51998900000001</v>
      </c>
      <c r="D455">
        <v>300.80999800000001</v>
      </c>
      <c r="E455">
        <v>302.02999899999998</v>
      </c>
      <c r="F455">
        <v>293.577789</v>
      </c>
      <c r="G455">
        <v>3448200</v>
      </c>
    </row>
    <row r="456" spans="1:7" x14ac:dyDescent="0.25">
      <c r="A456" s="7">
        <v>43853</v>
      </c>
      <c r="B456">
        <v>303.83999599999999</v>
      </c>
      <c r="C456">
        <v>304.97000100000002</v>
      </c>
      <c r="D456">
        <v>302.66000400000001</v>
      </c>
      <c r="E456">
        <v>304.80999800000001</v>
      </c>
      <c r="F456">
        <v>296.27999899999998</v>
      </c>
      <c r="G456">
        <v>2673100</v>
      </c>
    </row>
    <row r="457" spans="1:7" x14ac:dyDescent="0.25">
      <c r="A457" s="7">
        <v>43852</v>
      </c>
      <c r="B457">
        <v>305.30999800000001</v>
      </c>
      <c r="C457">
        <v>305.92001299999998</v>
      </c>
      <c r="D457">
        <v>304.32000699999998</v>
      </c>
      <c r="E457">
        <v>304.51001000000002</v>
      </c>
      <c r="F457">
        <v>295.98840300000001</v>
      </c>
      <c r="G457">
        <v>2765300</v>
      </c>
    </row>
    <row r="458" spans="1:7" x14ac:dyDescent="0.25">
      <c r="A458" s="7">
        <v>43851</v>
      </c>
      <c r="B458">
        <v>304.07998700000002</v>
      </c>
      <c r="C458">
        <v>305.22000100000002</v>
      </c>
      <c r="D458">
        <v>304</v>
      </c>
      <c r="E458">
        <v>304.42999300000002</v>
      </c>
      <c r="F458">
        <v>295.91064499999999</v>
      </c>
      <c r="G458">
        <v>2757900</v>
      </c>
    </row>
    <row r="459" spans="1:7" x14ac:dyDescent="0.25">
      <c r="A459" s="7">
        <v>43847</v>
      </c>
      <c r="B459">
        <v>304.76998900000001</v>
      </c>
      <c r="C459">
        <v>305.20001200000002</v>
      </c>
      <c r="D459">
        <v>304.20001200000002</v>
      </c>
      <c r="E459">
        <v>305.05999800000001</v>
      </c>
      <c r="F459">
        <v>296.52307100000002</v>
      </c>
      <c r="G459">
        <v>2218000</v>
      </c>
    </row>
    <row r="460" spans="1:7" x14ac:dyDescent="0.25">
      <c r="A460" s="7">
        <v>43846</v>
      </c>
      <c r="B460">
        <v>302.94000199999999</v>
      </c>
      <c r="C460">
        <v>304.040009</v>
      </c>
      <c r="D460">
        <v>302.709991</v>
      </c>
      <c r="E460">
        <v>304.02999899999998</v>
      </c>
      <c r="F460">
        <v>295.52185100000003</v>
      </c>
      <c r="G460">
        <v>2582600</v>
      </c>
    </row>
    <row r="461" spans="1:7" x14ac:dyDescent="0.25">
      <c r="A461" s="7">
        <v>43845</v>
      </c>
      <c r="B461">
        <v>300.80999800000001</v>
      </c>
      <c r="C461">
        <v>302.29998799999998</v>
      </c>
      <c r="D461">
        <v>300.69000199999999</v>
      </c>
      <c r="E461">
        <v>301.51001000000002</v>
      </c>
      <c r="F461">
        <v>293.07235700000001</v>
      </c>
      <c r="G461">
        <v>2822300</v>
      </c>
    </row>
    <row r="462" spans="1:7" x14ac:dyDescent="0.25">
      <c r="A462" s="7">
        <v>43844</v>
      </c>
      <c r="B462">
        <v>300.89001500000001</v>
      </c>
      <c r="C462">
        <v>301.91000400000001</v>
      </c>
      <c r="D462">
        <v>300.32000699999998</v>
      </c>
      <c r="E462">
        <v>300.83999599999999</v>
      </c>
      <c r="F462">
        <v>292.42108200000001</v>
      </c>
      <c r="G462">
        <v>2620100</v>
      </c>
    </row>
    <row r="463" spans="1:7" x14ac:dyDescent="0.25">
      <c r="A463" s="7">
        <v>43843</v>
      </c>
      <c r="B463">
        <v>299.91000400000001</v>
      </c>
      <c r="C463">
        <v>301.32000699999998</v>
      </c>
      <c r="D463">
        <v>299.48001099999999</v>
      </c>
      <c r="E463">
        <v>301.23998999999998</v>
      </c>
      <c r="F463">
        <v>292.80990600000001</v>
      </c>
      <c r="G463">
        <v>2728000</v>
      </c>
    </row>
    <row r="464" spans="1:7" x14ac:dyDescent="0.25">
      <c r="A464" s="7">
        <v>43840</v>
      </c>
      <c r="B464">
        <v>300.73998999999998</v>
      </c>
      <c r="C464">
        <v>300.85998499999999</v>
      </c>
      <c r="D464">
        <v>298.790009</v>
      </c>
      <c r="E464">
        <v>299.26001000000002</v>
      </c>
      <c r="F464">
        <v>290.88537600000001</v>
      </c>
      <c r="G464">
        <v>3666800</v>
      </c>
    </row>
    <row r="465" spans="1:7" x14ac:dyDescent="0.25">
      <c r="A465" s="7">
        <v>43839</v>
      </c>
      <c r="B465">
        <v>299.73001099999999</v>
      </c>
      <c r="C465">
        <v>300.19000199999999</v>
      </c>
      <c r="D465">
        <v>299.08999599999999</v>
      </c>
      <c r="E465">
        <v>300.11999500000002</v>
      </c>
      <c r="F465">
        <v>291.72125199999999</v>
      </c>
      <c r="G465">
        <v>2168500</v>
      </c>
    </row>
    <row r="466" spans="1:7" x14ac:dyDescent="0.25">
      <c r="A466" s="7">
        <v>43838</v>
      </c>
      <c r="B466">
        <v>296.709991</v>
      </c>
      <c r="C466">
        <v>299.30999800000001</v>
      </c>
      <c r="D466">
        <v>296.47000100000002</v>
      </c>
      <c r="E466">
        <v>298.05999800000001</v>
      </c>
      <c r="F466">
        <v>289.71893299999999</v>
      </c>
      <c r="G466">
        <v>3719500</v>
      </c>
    </row>
    <row r="467" spans="1:7" x14ac:dyDescent="0.25">
      <c r="A467" s="7">
        <v>43837</v>
      </c>
      <c r="B467">
        <v>296.82000699999998</v>
      </c>
      <c r="C467">
        <v>297.26998900000001</v>
      </c>
      <c r="D467">
        <v>296.05999800000001</v>
      </c>
      <c r="E467">
        <v>296.52999899999998</v>
      </c>
      <c r="F467">
        <v>288.23174999999998</v>
      </c>
      <c r="G467">
        <v>2251800</v>
      </c>
    </row>
    <row r="468" spans="1:7" x14ac:dyDescent="0.25">
      <c r="A468" s="7">
        <v>43836</v>
      </c>
      <c r="B468">
        <v>294.42001299999998</v>
      </c>
      <c r="C468">
        <v>297.42001299999998</v>
      </c>
      <c r="D468">
        <v>294.35000600000001</v>
      </c>
      <c r="E468">
        <v>297.35000600000001</v>
      </c>
      <c r="F468">
        <v>289.02880900000002</v>
      </c>
      <c r="G468">
        <v>2777100</v>
      </c>
    </row>
    <row r="469" spans="1:7" x14ac:dyDescent="0.25">
      <c r="A469" s="7">
        <v>43833</v>
      </c>
      <c r="B469">
        <v>295.22000100000002</v>
      </c>
      <c r="C469">
        <v>297.35998499999999</v>
      </c>
      <c r="D469">
        <v>295.040009</v>
      </c>
      <c r="E469">
        <v>296.23998999999998</v>
      </c>
      <c r="F469">
        <v>287.94982900000002</v>
      </c>
      <c r="G469">
        <v>3247900</v>
      </c>
    </row>
    <row r="470" spans="1:7" x14ac:dyDescent="0.25">
      <c r="A470" s="7">
        <v>43832</v>
      </c>
      <c r="B470">
        <v>297.290009</v>
      </c>
      <c r="C470">
        <v>298.45001200000002</v>
      </c>
      <c r="D470">
        <v>296.33999599999999</v>
      </c>
      <c r="E470">
        <v>298.42001299999998</v>
      </c>
      <c r="F470">
        <v>290.06887799999998</v>
      </c>
      <c r="G470">
        <v>3142400</v>
      </c>
    </row>
    <row r="471" spans="1:7" x14ac:dyDescent="0.25">
      <c r="A471" s="7">
        <v>43830</v>
      </c>
      <c r="B471">
        <v>294.52999899999998</v>
      </c>
      <c r="C471">
        <v>295.98998999999998</v>
      </c>
      <c r="D471">
        <v>294.17001299999998</v>
      </c>
      <c r="E471">
        <v>295.79998799999998</v>
      </c>
      <c r="F471">
        <v>287.522156</v>
      </c>
      <c r="G471">
        <v>2512700</v>
      </c>
    </row>
    <row r="472" spans="1:7" x14ac:dyDescent="0.25">
      <c r="A472" s="7">
        <v>43829</v>
      </c>
      <c r="B472">
        <v>296.75</v>
      </c>
      <c r="C472">
        <v>296.83999599999999</v>
      </c>
      <c r="D472">
        <v>294.51001000000002</v>
      </c>
      <c r="E472">
        <v>295.040009</v>
      </c>
      <c r="F472">
        <v>286.783478</v>
      </c>
      <c r="G472">
        <v>2345400</v>
      </c>
    </row>
    <row r="473" spans="1:7" x14ac:dyDescent="0.25">
      <c r="A473" s="7">
        <v>43826</v>
      </c>
      <c r="B473">
        <v>297.51001000000002</v>
      </c>
      <c r="C473">
        <v>297.51001000000002</v>
      </c>
      <c r="D473">
        <v>296.14999399999999</v>
      </c>
      <c r="E473">
        <v>296.67001299999998</v>
      </c>
      <c r="F473">
        <v>288.36785900000001</v>
      </c>
      <c r="G473">
        <v>2225400</v>
      </c>
    </row>
    <row r="474" spans="1:7" x14ac:dyDescent="0.25">
      <c r="A474" s="7">
        <v>43825</v>
      </c>
      <c r="B474">
        <v>295.55999800000001</v>
      </c>
      <c r="C474">
        <v>296.69000199999999</v>
      </c>
      <c r="D474">
        <v>295.51998900000001</v>
      </c>
      <c r="E474">
        <v>296.67001299999998</v>
      </c>
      <c r="F474">
        <v>288.36785900000001</v>
      </c>
      <c r="G474">
        <v>2390300</v>
      </c>
    </row>
    <row r="475" spans="1:7" x14ac:dyDescent="0.25">
      <c r="A475" s="7">
        <v>43823</v>
      </c>
      <c r="B475">
        <v>295.35998499999999</v>
      </c>
      <c r="C475">
        <v>295.39999399999999</v>
      </c>
      <c r="D475">
        <v>294.85000600000001</v>
      </c>
      <c r="E475">
        <v>295.16000400000001</v>
      </c>
      <c r="F475">
        <v>286.90008499999999</v>
      </c>
      <c r="G475">
        <v>1305900</v>
      </c>
    </row>
    <row r="476" spans="1:7" x14ac:dyDescent="0.25">
      <c r="A476" s="7">
        <v>43822</v>
      </c>
      <c r="B476">
        <v>295.48998999999998</v>
      </c>
      <c r="C476">
        <v>295.52999899999998</v>
      </c>
      <c r="D476">
        <v>294.98998999999998</v>
      </c>
      <c r="E476">
        <v>295.16000400000001</v>
      </c>
      <c r="F476">
        <v>286.90008499999999</v>
      </c>
      <c r="G476">
        <v>2325200</v>
      </c>
    </row>
    <row r="477" spans="1:7" x14ac:dyDescent="0.25">
      <c r="A477" s="7">
        <v>43819</v>
      </c>
      <c r="B477">
        <v>295.89001500000001</v>
      </c>
      <c r="C477">
        <v>296.76001000000002</v>
      </c>
      <c r="D477">
        <v>295.77999899999998</v>
      </c>
      <c r="E477">
        <v>296.29998799999998</v>
      </c>
      <c r="F477">
        <v>286.61917099999999</v>
      </c>
      <c r="G477">
        <v>4985600</v>
      </c>
    </row>
    <row r="478" spans="1:7" x14ac:dyDescent="0.25">
      <c r="A478" s="7">
        <v>43818</v>
      </c>
      <c r="B478">
        <v>293.77999899999998</v>
      </c>
      <c r="C478">
        <v>294.88000499999998</v>
      </c>
      <c r="D478">
        <v>293.75</v>
      </c>
      <c r="E478">
        <v>294.79998799999998</v>
      </c>
      <c r="F478">
        <v>285.168182</v>
      </c>
      <c r="G478">
        <v>2331600</v>
      </c>
    </row>
    <row r="479" spans="1:7" x14ac:dyDescent="0.25">
      <c r="A479" s="7">
        <v>43817</v>
      </c>
      <c r="B479">
        <v>294.01998900000001</v>
      </c>
      <c r="C479">
        <v>294.22000100000002</v>
      </c>
      <c r="D479">
        <v>293.57000699999998</v>
      </c>
      <c r="E479">
        <v>293.57998700000002</v>
      </c>
      <c r="F479">
        <v>283.98803700000002</v>
      </c>
      <c r="G479">
        <v>3294400</v>
      </c>
    </row>
    <row r="480" spans="1:7" x14ac:dyDescent="0.25">
      <c r="A480" s="7">
        <v>43816</v>
      </c>
      <c r="B480">
        <v>293.98998999999998</v>
      </c>
      <c r="C480">
        <v>294.19000199999999</v>
      </c>
      <c r="D480">
        <v>293.5</v>
      </c>
      <c r="E480">
        <v>293.55999800000001</v>
      </c>
      <c r="F480">
        <v>283.96868899999998</v>
      </c>
      <c r="G480">
        <v>3658200</v>
      </c>
    </row>
    <row r="481" spans="1:7" x14ac:dyDescent="0.25">
      <c r="A481" s="7">
        <v>43815</v>
      </c>
      <c r="B481">
        <v>293.26001000000002</v>
      </c>
      <c r="C481">
        <v>294.10998499999999</v>
      </c>
      <c r="D481">
        <v>293.22000100000002</v>
      </c>
      <c r="E481">
        <v>293.5</v>
      </c>
      <c r="F481">
        <v>283.91067500000003</v>
      </c>
      <c r="G481">
        <v>3141900</v>
      </c>
    </row>
    <row r="482" spans="1:7" x14ac:dyDescent="0.25">
      <c r="A482" s="7">
        <v>43812</v>
      </c>
      <c r="B482">
        <v>291.08999599999999</v>
      </c>
      <c r="C482">
        <v>292.76001000000002</v>
      </c>
      <c r="D482">
        <v>290.29998799999998</v>
      </c>
      <c r="E482">
        <v>291.44000199999999</v>
      </c>
      <c r="F482">
        <v>281.91793799999999</v>
      </c>
      <c r="G482">
        <v>3519600</v>
      </c>
    </row>
    <row r="483" spans="1:7" x14ac:dyDescent="0.25">
      <c r="A483" s="7">
        <v>43811</v>
      </c>
      <c r="B483">
        <v>288.85000600000001</v>
      </c>
      <c r="C483">
        <v>292.10000600000001</v>
      </c>
      <c r="D483">
        <v>288.60998499999999</v>
      </c>
      <c r="E483">
        <v>291.32998700000002</v>
      </c>
      <c r="F483">
        <v>281.811554</v>
      </c>
      <c r="G483">
        <v>3276600</v>
      </c>
    </row>
    <row r="484" spans="1:7" x14ac:dyDescent="0.25">
      <c r="A484" s="7">
        <v>43810</v>
      </c>
      <c r="B484">
        <v>288.45001200000002</v>
      </c>
      <c r="C484">
        <v>289.07998700000002</v>
      </c>
      <c r="D484">
        <v>288.07998700000002</v>
      </c>
      <c r="E484">
        <v>288.790009</v>
      </c>
      <c r="F484">
        <v>279.35455300000001</v>
      </c>
      <c r="G484">
        <v>1835400</v>
      </c>
    </row>
    <row r="485" spans="1:7" x14ac:dyDescent="0.25">
      <c r="A485" s="7">
        <v>43809</v>
      </c>
      <c r="B485">
        <v>288.30999800000001</v>
      </c>
      <c r="C485">
        <v>288.94000199999999</v>
      </c>
      <c r="D485">
        <v>287.35000600000001</v>
      </c>
      <c r="E485">
        <v>288.040009</v>
      </c>
      <c r="F485">
        <v>278.62905899999998</v>
      </c>
      <c r="G485">
        <v>1822700</v>
      </c>
    </row>
    <row r="486" spans="1:7" x14ac:dyDescent="0.25">
      <c r="A486" s="7">
        <v>43808</v>
      </c>
      <c r="B486">
        <v>288.86999500000002</v>
      </c>
      <c r="C486">
        <v>289.51998900000001</v>
      </c>
      <c r="D486">
        <v>288.26998900000001</v>
      </c>
      <c r="E486">
        <v>288.30999800000001</v>
      </c>
      <c r="F486">
        <v>278.890198</v>
      </c>
      <c r="G486">
        <v>1478900</v>
      </c>
    </row>
    <row r="487" spans="1:7" x14ac:dyDescent="0.25">
      <c r="A487" s="7">
        <v>43805</v>
      </c>
      <c r="B487">
        <v>288.57998700000002</v>
      </c>
      <c r="C487">
        <v>289.64999399999999</v>
      </c>
      <c r="D487">
        <v>288.54998799999998</v>
      </c>
      <c r="E487">
        <v>289.19000199999999</v>
      </c>
      <c r="F487">
        <v>279.74145499999997</v>
      </c>
      <c r="G487">
        <v>1609400</v>
      </c>
    </row>
    <row r="488" spans="1:7" x14ac:dyDescent="0.25">
      <c r="A488" s="7">
        <v>43804</v>
      </c>
      <c r="B488">
        <v>286.82998700000002</v>
      </c>
      <c r="C488">
        <v>286.82998700000002</v>
      </c>
      <c r="D488">
        <v>285.290009</v>
      </c>
      <c r="E488">
        <v>286.64001500000001</v>
      </c>
      <c r="F488">
        <v>277.27478000000002</v>
      </c>
      <c r="G488">
        <v>1597200</v>
      </c>
    </row>
    <row r="489" spans="1:7" x14ac:dyDescent="0.25">
      <c r="A489" s="7">
        <v>43803</v>
      </c>
      <c r="B489">
        <v>285.41000400000001</v>
      </c>
      <c r="C489">
        <v>286.70001200000002</v>
      </c>
      <c r="D489">
        <v>285.07000699999998</v>
      </c>
      <c r="E489">
        <v>286.10998499999999</v>
      </c>
      <c r="F489">
        <v>276.76205399999998</v>
      </c>
      <c r="G489">
        <v>3188800</v>
      </c>
    </row>
    <row r="490" spans="1:7" x14ac:dyDescent="0.25">
      <c r="A490" s="7">
        <v>43802</v>
      </c>
      <c r="B490">
        <v>283.51998900000001</v>
      </c>
      <c r="C490">
        <v>284.42999300000002</v>
      </c>
      <c r="D490">
        <v>282.10000600000001</v>
      </c>
      <c r="E490">
        <v>284.290009</v>
      </c>
      <c r="F490">
        <v>275.00158699999997</v>
      </c>
      <c r="G490">
        <v>3236000</v>
      </c>
    </row>
    <row r="491" spans="1:7" x14ac:dyDescent="0.25">
      <c r="A491" s="7">
        <v>43801</v>
      </c>
      <c r="B491">
        <v>289.02999899999998</v>
      </c>
      <c r="C491">
        <v>289.02999899999998</v>
      </c>
      <c r="D491">
        <v>285.83999599999999</v>
      </c>
      <c r="E491">
        <v>286.29998799999998</v>
      </c>
      <c r="F491">
        <v>276.94586199999998</v>
      </c>
      <c r="G491">
        <v>4416100</v>
      </c>
    </row>
    <row r="492" spans="1:7" x14ac:dyDescent="0.25">
      <c r="A492" s="7">
        <v>43798</v>
      </c>
      <c r="B492">
        <v>289.25</v>
      </c>
      <c r="C492">
        <v>289.48001099999999</v>
      </c>
      <c r="D492">
        <v>288.48001099999999</v>
      </c>
      <c r="E492">
        <v>288.64999399999999</v>
      </c>
      <c r="F492">
        <v>279.219086</v>
      </c>
      <c r="G492">
        <v>1988500</v>
      </c>
    </row>
    <row r="493" spans="1:7" x14ac:dyDescent="0.25">
      <c r="A493" s="7">
        <v>43796</v>
      </c>
      <c r="B493">
        <v>289.05999800000001</v>
      </c>
      <c r="C493">
        <v>289.77999899999998</v>
      </c>
      <c r="D493">
        <v>288.76001000000002</v>
      </c>
      <c r="E493">
        <v>289.76001000000002</v>
      </c>
      <c r="F493">
        <v>280.29284699999999</v>
      </c>
      <c r="G493">
        <v>1631500</v>
      </c>
    </row>
    <row r="494" spans="1:7" x14ac:dyDescent="0.25">
      <c r="A494" s="7">
        <v>43795</v>
      </c>
      <c r="B494">
        <v>287.91000400000001</v>
      </c>
      <c r="C494">
        <v>288.67999300000002</v>
      </c>
      <c r="D494">
        <v>287.57000699999998</v>
      </c>
      <c r="E494">
        <v>288.39999399999999</v>
      </c>
      <c r="F494">
        <v>278.97726399999999</v>
      </c>
      <c r="G494">
        <v>1795700</v>
      </c>
    </row>
    <row r="495" spans="1:7" x14ac:dyDescent="0.25">
      <c r="A495" s="7">
        <v>43794</v>
      </c>
      <c r="B495">
        <v>286.60000600000001</v>
      </c>
      <c r="C495">
        <v>287.83999599999999</v>
      </c>
      <c r="D495">
        <v>286.57000699999998</v>
      </c>
      <c r="E495">
        <v>287.82000699999998</v>
      </c>
      <c r="F495">
        <v>278.41629</v>
      </c>
      <c r="G495">
        <v>2040300</v>
      </c>
    </row>
    <row r="496" spans="1:7" x14ac:dyDescent="0.25">
      <c r="A496" s="7">
        <v>43791</v>
      </c>
      <c r="B496">
        <v>285.75</v>
      </c>
      <c r="C496">
        <v>285.85998499999999</v>
      </c>
      <c r="D496">
        <v>284.60000600000001</v>
      </c>
      <c r="E496">
        <v>285.64999399999999</v>
      </c>
      <c r="F496">
        <v>276.31710800000002</v>
      </c>
      <c r="G496">
        <v>1266500</v>
      </c>
    </row>
    <row r="497" spans="1:7" x14ac:dyDescent="0.25">
      <c r="A497" s="7">
        <v>43790</v>
      </c>
      <c r="B497">
        <v>285.51998900000001</v>
      </c>
      <c r="C497">
        <v>285.64001500000001</v>
      </c>
      <c r="D497">
        <v>284.17001299999998</v>
      </c>
      <c r="E497">
        <v>285.01998900000001</v>
      </c>
      <c r="F497">
        <v>275.70764200000002</v>
      </c>
      <c r="G497">
        <v>2307200</v>
      </c>
    </row>
    <row r="498" spans="1:7" x14ac:dyDescent="0.25">
      <c r="A498" s="7">
        <v>43789</v>
      </c>
      <c r="B498">
        <v>285.91000400000001</v>
      </c>
      <c r="C498">
        <v>286.42001299999998</v>
      </c>
      <c r="D498">
        <v>283.89001500000001</v>
      </c>
      <c r="E498">
        <v>285.459991</v>
      </c>
      <c r="F498">
        <v>276.133331</v>
      </c>
      <c r="G498">
        <v>2816300</v>
      </c>
    </row>
    <row r="499" spans="1:7" x14ac:dyDescent="0.25">
      <c r="A499" s="7">
        <v>43788</v>
      </c>
      <c r="B499">
        <v>287.23998999999998</v>
      </c>
      <c r="C499">
        <v>287.23998999999998</v>
      </c>
      <c r="D499">
        <v>285.88000499999998</v>
      </c>
      <c r="E499">
        <v>286.47000100000002</v>
      </c>
      <c r="F499">
        <v>277.110321</v>
      </c>
      <c r="G499">
        <v>3212500</v>
      </c>
    </row>
    <row r="500" spans="1:7" x14ac:dyDescent="0.25">
      <c r="A500" s="7">
        <v>43787</v>
      </c>
      <c r="B500">
        <v>286.17999300000002</v>
      </c>
      <c r="C500">
        <v>286.85000600000001</v>
      </c>
      <c r="D500">
        <v>285.709991</v>
      </c>
      <c r="E500">
        <v>286.60998499999999</v>
      </c>
      <c r="F500">
        <v>277.24572799999999</v>
      </c>
      <c r="G500">
        <v>2278500</v>
      </c>
    </row>
    <row r="501" spans="1:7" x14ac:dyDescent="0.25">
      <c r="A501" s="7">
        <v>43784</v>
      </c>
      <c r="B501">
        <v>285.64001500000001</v>
      </c>
      <c r="C501">
        <v>286.42999300000002</v>
      </c>
      <c r="D501">
        <v>285</v>
      </c>
      <c r="E501">
        <v>286.42999300000002</v>
      </c>
      <c r="F501">
        <v>277.07162499999998</v>
      </c>
      <c r="G501">
        <v>1892400</v>
      </c>
    </row>
    <row r="502" spans="1:7" x14ac:dyDescent="0.25">
      <c r="A502" s="7">
        <v>43783</v>
      </c>
      <c r="B502">
        <v>283.64001500000001</v>
      </c>
      <c r="C502">
        <v>284.39999399999999</v>
      </c>
      <c r="D502">
        <v>282.98998999999998</v>
      </c>
      <c r="E502">
        <v>284.30999800000001</v>
      </c>
      <c r="F502">
        <v>275.02093500000001</v>
      </c>
      <c r="G502">
        <v>2244000</v>
      </c>
    </row>
    <row r="503" spans="1:7" x14ac:dyDescent="0.25">
      <c r="A503" s="7">
        <v>43782</v>
      </c>
      <c r="B503">
        <v>282.82998700000002</v>
      </c>
      <c r="C503">
        <v>284.32000699999998</v>
      </c>
      <c r="D503">
        <v>282.58999599999999</v>
      </c>
      <c r="E503">
        <v>283.92999300000002</v>
      </c>
      <c r="F503">
        <v>274.65332000000001</v>
      </c>
      <c r="G503">
        <v>1721400</v>
      </c>
    </row>
    <row r="504" spans="1:7" x14ac:dyDescent="0.25">
      <c r="A504" s="7">
        <v>43781</v>
      </c>
      <c r="B504">
        <v>283.57998700000002</v>
      </c>
      <c r="C504">
        <v>284.72000100000002</v>
      </c>
      <c r="D504">
        <v>283.02999899999998</v>
      </c>
      <c r="E504">
        <v>283.80999800000001</v>
      </c>
      <c r="F504">
        <v>274.53723100000002</v>
      </c>
      <c r="G504">
        <v>1737600</v>
      </c>
    </row>
    <row r="505" spans="1:7" x14ac:dyDescent="0.25">
      <c r="A505" s="7">
        <v>43780</v>
      </c>
      <c r="B505">
        <v>282.42999300000002</v>
      </c>
      <c r="C505">
        <v>283.36999500000002</v>
      </c>
      <c r="D505">
        <v>282.23998999999998</v>
      </c>
      <c r="E505">
        <v>283.25</v>
      </c>
      <c r="F505">
        <v>273.99557499999997</v>
      </c>
      <c r="G505">
        <v>1123700</v>
      </c>
    </row>
    <row r="506" spans="1:7" x14ac:dyDescent="0.25">
      <c r="A506" s="7">
        <v>43777</v>
      </c>
      <c r="B506">
        <v>282.73998999999998</v>
      </c>
      <c r="C506">
        <v>283.79998799999998</v>
      </c>
      <c r="D506">
        <v>282</v>
      </c>
      <c r="E506">
        <v>283.79998799999998</v>
      </c>
      <c r="F506">
        <v>274.527557</v>
      </c>
      <c r="G506">
        <v>2328700</v>
      </c>
    </row>
    <row r="507" spans="1:7" x14ac:dyDescent="0.25">
      <c r="A507" s="7">
        <v>43776</v>
      </c>
      <c r="B507">
        <v>283.459991</v>
      </c>
      <c r="C507">
        <v>284.23001099999999</v>
      </c>
      <c r="D507">
        <v>282.57998700000002</v>
      </c>
      <c r="E507">
        <v>283.10998499999999</v>
      </c>
      <c r="F507">
        <v>273.86010700000003</v>
      </c>
      <c r="G507">
        <v>2689600</v>
      </c>
    </row>
    <row r="508" spans="1:7" x14ac:dyDescent="0.25">
      <c r="A508" s="7">
        <v>43775</v>
      </c>
      <c r="B508">
        <v>282.040009</v>
      </c>
      <c r="C508">
        <v>282.33999599999999</v>
      </c>
      <c r="D508">
        <v>281.11999500000002</v>
      </c>
      <c r="E508">
        <v>282.10998499999999</v>
      </c>
      <c r="F508">
        <v>272.89282200000002</v>
      </c>
      <c r="G508">
        <v>1457200</v>
      </c>
    </row>
    <row r="509" spans="1:7" x14ac:dyDescent="0.25">
      <c r="A509" s="7">
        <v>43774</v>
      </c>
      <c r="B509">
        <v>282.57998700000002</v>
      </c>
      <c r="C509">
        <v>282.82000699999998</v>
      </c>
      <c r="D509">
        <v>281.709991</v>
      </c>
      <c r="E509">
        <v>281.959991</v>
      </c>
      <c r="F509">
        <v>272.74765000000002</v>
      </c>
      <c r="G509">
        <v>2995600</v>
      </c>
    </row>
    <row r="510" spans="1:7" x14ac:dyDescent="0.25">
      <c r="A510" s="7">
        <v>43773</v>
      </c>
      <c r="B510">
        <v>282.790009</v>
      </c>
      <c r="C510">
        <v>282.89999399999999</v>
      </c>
      <c r="D510">
        <v>281.959991</v>
      </c>
      <c r="E510">
        <v>282.32000699999998</v>
      </c>
      <c r="F510">
        <v>273.09591699999999</v>
      </c>
      <c r="G510">
        <v>3797500</v>
      </c>
    </row>
    <row r="511" spans="1:7" x14ac:dyDescent="0.25">
      <c r="A511" s="7">
        <v>43770</v>
      </c>
      <c r="B511">
        <v>280.04998799999998</v>
      </c>
      <c r="C511">
        <v>281.209991</v>
      </c>
      <c r="D511">
        <v>279.91000400000001</v>
      </c>
      <c r="E511">
        <v>281.20001200000002</v>
      </c>
      <c r="F511">
        <v>272.01257299999997</v>
      </c>
      <c r="G511">
        <v>2361900</v>
      </c>
    </row>
    <row r="512" spans="1:7" x14ac:dyDescent="0.25">
      <c r="A512" s="7">
        <v>43769</v>
      </c>
      <c r="B512">
        <v>279.35000600000001</v>
      </c>
      <c r="C512">
        <v>279.35000600000001</v>
      </c>
      <c r="D512">
        <v>277.14999399999999</v>
      </c>
      <c r="E512">
        <v>278.54998799999998</v>
      </c>
      <c r="F512">
        <v>269.44906600000002</v>
      </c>
      <c r="G512">
        <v>2312100</v>
      </c>
    </row>
    <row r="513" spans="1:7" x14ac:dyDescent="0.25">
      <c r="A513" s="7">
        <v>43768</v>
      </c>
      <c r="B513">
        <v>278.69000199999999</v>
      </c>
      <c r="C513">
        <v>279.69000199999999</v>
      </c>
      <c r="D513">
        <v>277.38000499999998</v>
      </c>
      <c r="E513">
        <v>279.45001200000002</v>
      </c>
      <c r="F513">
        <v>270.31973299999999</v>
      </c>
      <c r="G513">
        <v>1811300</v>
      </c>
    </row>
    <row r="514" spans="1:7" x14ac:dyDescent="0.25">
      <c r="A514" s="7">
        <v>43767</v>
      </c>
      <c r="B514">
        <v>278.32000699999998</v>
      </c>
      <c r="C514">
        <v>279.42999300000002</v>
      </c>
      <c r="D514">
        <v>278.17999300000002</v>
      </c>
      <c r="E514">
        <v>278.47000100000002</v>
      </c>
      <c r="F514">
        <v>269.37167399999998</v>
      </c>
      <c r="G514">
        <v>1599200</v>
      </c>
    </row>
    <row r="515" spans="1:7" x14ac:dyDescent="0.25">
      <c r="A515" s="7">
        <v>43766</v>
      </c>
      <c r="B515">
        <v>278.22000100000002</v>
      </c>
      <c r="C515">
        <v>279.07000699999998</v>
      </c>
      <c r="D515">
        <v>278.22000100000002</v>
      </c>
      <c r="E515">
        <v>278.64999399999999</v>
      </c>
      <c r="F515">
        <v>269.54580700000002</v>
      </c>
      <c r="G515">
        <v>1795900</v>
      </c>
    </row>
    <row r="516" spans="1:7" x14ac:dyDescent="0.25">
      <c r="A516" s="7">
        <v>43763</v>
      </c>
      <c r="B516">
        <v>275.32998700000002</v>
      </c>
      <c r="C516">
        <v>277.540009</v>
      </c>
      <c r="D516">
        <v>275.27999899999998</v>
      </c>
      <c r="E516">
        <v>277.040009</v>
      </c>
      <c r="F516">
        <v>267.98843399999998</v>
      </c>
      <c r="G516">
        <v>5500900</v>
      </c>
    </row>
    <row r="517" spans="1:7" x14ac:dyDescent="0.25">
      <c r="A517" s="7">
        <v>43762</v>
      </c>
      <c r="B517">
        <v>276.38000499999998</v>
      </c>
      <c r="C517">
        <v>276.51001000000002</v>
      </c>
      <c r="D517">
        <v>275.04998799999998</v>
      </c>
      <c r="E517">
        <v>275.89001500000001</v>
      </c>
      <c r="F517">
        <v>266.87603799999999</v>
      </c>
      <c r="G517">
        <v>2220600</v>
      </c>
    </row>
    <row r="518" spans="1:7" x14ac:dyDescent="0.25">
      <c r="A518" s="7">
        <v>43761</v>
      </c>
      <c r="B518">
        <v>274.41000400000001</v>
      </c>
      <c r="C518">
        <v>275.48001099999999</v>
      </c>
      <c r="D518">
        <v>274.17999300000002</v>
      </c>
      <c r="E518">
        <v>275.44000199999999</v>
      </c>
      <c r="F518">
        <v>266.44073500000002</v>
      </c>
      <c r="G518">
        <v>1296500</v>
      </c>
    </row>
    <row r="519" spans="1:7" x14ac:dyDescent="0.25">
      <c r="A519" s="7">
        <v>43760</v>
      </c>
      <c r="B519">
        <v>276.08999599999999</v>
      </c>
      <c r="C519">
        <v>276.32998700000002</v>
      </c>
      <c r="D519">
        <v>274.51998900000001</v>
      </c>
      <c r="E519">
        <v>274.63000499999998</v>
      </c>
      <c r="F519">
        <v>265.65716600000002</v>
      </c>
      <c r="G519">
        <v>1601500</v>
      </c>
    </row>
    <row r="520" spans="1:7" x14ac:dyDescent="0.25">
      <c r="A520" s="7">
        <v>43759</v>
      </c>
      <c r="B520">
        <v>275.04998799999998</v>
      </c>
      <c r="C520">
        <v>275.72000100000002</v>
      </c>
      <c r="D520">
        <v>274.57000699999998</v>
      </c>
      <c r="E520">
        <v>275.60000600000001</v>
      </c>
      <c r="F520">
        <v>266.59548999999998</v>
      </c>
      <c r="G520">
        <v>3017500</v>
      </c>
    </row>
    <row r="521" spans="1:7" x14ac:dyDescent="0.25">
      <c r="A521" s="7">
        <v>43756</v>
      </c>
      <c r="B521">
        <v>274.35998499999999</v>
      </c>
      <c r="C521">
        <v>274.97000100000002</v>
      </c>
      <c r="D521">
        <v>272.80999800000001</v>
      </c>
      <c r="E521">
        <v>273.69000199999999</v>
      </c>
      <c r="F521">
        <v>264.74786399999999</v>
      </c>
      <c r="G521">
        <v>1152200</v>
      </c>
    </row>
    <row r="522" spans="1:7" x14ac:dyDescent="0.25">
      <c r="A522" s="7">
        <v>43755</v>
      </c>
      <c r="B522">
        <v>275.23998999999998</v>
      </c>
      <c r="C522">
        <v>275.72000100000002</v>
      </c>
      <c r="D522">
        <v>274.19000199999999</v>
      </c>
      <c r="E522">
        <v>274.82000699999998</v>
      </c>
      <c r="F522">
        <v>265.84094199999998</v>
      </c>
      <c r="G522">
        <v>3100600</v>
      </c>
    </row>
    <row r="523" spans="1:7" x14ac:dyDescent="0.25">
      <c r="A523" s="7">
        <v>43754</v>
      </c>
      <c r="B523">
        <v>274.07000699999998</v>
      </c>
      <c r="C523">
        <v>274.73001099999999</v>
      </c>
      <c r="D523">
        <v>273.61999500000002</v>
      </c>
      <c r="E523">
        <v>274.07998700000002</v>
      </c>
      <c r="F523">
        <v>265.12512199999998</v>
      </c>
      <c r="G523">
        <v>1150800</v>
      </c>
    </row>
    <row r="524" spans="1:7" x14ac:dyDescent="0.25">
      <c r="A524" s="7">
        <v>43753</v>
      </c>
      <c r="B524">
        <v>272.86999500000002</v>
      </c>
      <c r="C524">
        <v>275.25</v>
      </c>
      <c r="D524">
        <v>272.76998900000001</v>
      </c>
      <c r="E524">
        <v>274.51001000000002</v>
      </c>
      <c r="F524">
        <v>265.54110700000001</v>
      </c>
      <c r="G524">
        <v>1783800</v>
      </c>
    </row>
    <row r="525" spans="1:7" x14ac:dyDescent="0.25">
      <c r="A525" s="7">
        <v>43752</v>
      </c>
      <c r="B525">
        <v>271.790009</v>
      </c>
      <c r="C525">
        <v>272.45001200000002</v>
      </c>
      <c r="D525">
        <v>271.48001099999999</v>
      </c>
      <c r="E525">
        <v>271.88000499999998</v>
      </c>
      <c r="F525">
        <v>262.99704000000003</v>
      </c>
      <c r="G525">
        <v>1215500</v>
      </c>
    </row>
    <row r="526" spans="1:7" x14ac:dyDescent="0.25">
      <c r="A526" s="7">
        <v>43749</v>
      </c>
      <c r="B526">
        <v>272.10000600000001</v>
      </c>
      <c r="C526">
        <v>274.35000600000001</v>
      </c>
      <c r="D526">
        <v>271.94000199999999</v>
      </c>
      <c r="E526">
        <v>272.13000499999998</v>
      </c>
      <c r="F526">
        <v>263.238831</v>
      </c>
      <c r="G526">
        <v>2806500</v>
      </c>
    </row>
    <row r="527" spans="1:7" x14ac:dyDescent="0.25">
      <c r="A527" s="7">
        <v>43748</v>
      </c>
      <c r="B527">
        <v>267.42001299999998</v>
      </c>
      <c r="C527">
        <v>270.20001200000002</v>
      </c>
      <c r="D527">
        <v>267.25</v>
      </c>
      <c r="E527">
        <v>269.32000699999998</v>
      </c>
      <c r="F527">
        <v>260.520691</v>
      </c>
      <c r="G527">
        <v>1559300</v>
      </c>
    </row>
    <row r="528" spans="1:7" x14ac:dyDescent="0.25">
      <c r="A528" s="7">
        <v>43747</v>
      </c>
      <c r="B528">
        <v>267.040009</v>
      </c>
      <c r="C528">
        <v>268.44000199999999</v>
      </c>
      <c r="D528">
        <v>266.39001500000001</v>
      </c>
      <c r="E528">
        <v>267.5</v>
      </c>
      <c r="F528">
        <v>258.760132</v>
      </c>
      <c r="G528">
        <v>1921200</v>
      </c>
    </row>
    <row r="529" spans="1:7" x14ac:dyDescent="0.25">
      <c r="A529" s="7">
        <v>43746</v>
      </c>
      <c r="B529">
        <v>267.27999899999998</v>
      </c>
      <c r="C529">
        <v>268.01998900000001</v>
      </c>
      <c r="D529">
        <v>264.959991</v>
      </c>
      <c r="E529">
        <v>265.02999899999998</v>
      </c>
      <c r="F529">
        <v>256.37081899999998</v>
      </c>
      <c r="G529">
        <v>2153100</v>
      </c>
    </row>
    <row r="530" spans="1:7" x14ac:dyDescent="0.25">
      <c r="A530" s="7">
        <v>43745</v>
      </c>
      <c r="B530">
        <v>269.55999800000001</v>
      </c>
      <c r="C530">
        <v>271.16000400000001</v>
      </c>
      <c r="D530">
        <v>268.89999399999999</v>
      </c>
      <c r="E530">
        <v>269.209991</v>
      </c>
      <c r="F530">
        <v>260.41424599999999</v>
      </c>
      <c r="G530">
        <v>1821900</v>
      </c>
    </row>
    <row r="531" spans="1:7" x14ac:dyDescent="0.25">
      <c r="A531" s="7">
        <v>43742</v>
      </c>
      <c r="B531">
        <v>267.45001200000002</v>
      </c>
      <c r="C531">
        <v>270.55999800000001</v>
      </c>
      <c r="D531">
        <v>267.35998499999999</v>
      </c>
      <c r="E531">
        <v>270.36999500000002</v>
      </c>
      <c r="F531">
        <v>261.53634599999998</v>
      </c>
      <c r="G531">
        <v>1907800</v>
      </c>
    </row>
    <row r="532" spans="1:7" x14ac:dyDescent="0.25">
      <c r="A532" s="7">
        <v>43741</v>
      </c>
      <c r="B532">
        <v>264.35000600000001</v>
      </c>
      <c r="C532">
        <v>266.73001099999999</v>
      </c>
      <c r="D532">
        <v>261.58999599999999</v>
      </c>
      <c r="E532">
        <v>266.67001299999998</v>
      </c>
      <c r="F532">
        <v>257.957245</v>
      </c>
      <c r="G532">
        <v>2988800</v>
      </c>
    </row>
    <row r="533" spans="1:7" x14ac:dyDescent="0.25">
      <c r="A533" s="7">
        <v>43740</v>
      </c>
      <c r="B533">
        <v>267.73001099999999</v>
      </c>
      <c r="C533">
        <v>267.73001099999999</v>
      </c>
      <c r="D533">
        <v>263.25</v>
      </c>
      <c r="E533">
        <v>264.57000699999998</v>
      </c>
      <c r="F533">
        <v>255.92585800000001</v>
      </c>
      <c r="G533">
        <v>4463500</v>
      </c>
    </row>
    <row r="534" spans="1:7" x14ac:dyDescent="0.25">
      <c r="A534" s="7">
        <v>43739</v>
      </c>
      <c r="B534">
        <v>273.44000199999999</v>
      </c>
      <c r="C534">
        <v>274.07998700000002</v>
      </c>
      <c r="D534">
        <v>269.08999599999999</v>
      </c>
      <c r="E534">
        <v>269.32000699999998</v>
      </c>
      <c r="F534">
        <v>260.520691</v>
      </c>
      <c r="G534">
        <v>3696000</v>
      </c>
    </row>
    <row r="535" spans="1:7" x14ac:dyDescent="0.25">
      <c r="A535" s="7">
        <v>43738</v>
      </c>
      <c r="B535">
        <v>271.82000699999998</v>
      </c>
      <c r="C535">
        <v>273.26998900000001</v>
      </c>
      <c r="D535">
        <v>271.790009</v>
      </c>
      <c r="E535">
        <v>272.60000600000001</v>
      </c>
      <c r="F535">
        <v>263.69354199999998</v>
      </c>
      <c r="G535">
        <v>2735200</v>
      </c>
    </row>
    <row r="536" spans="1:7" x14ac:dyDescent="0.25">
      <c r="A536" s="7">
        <v>43735</v>
      </c>
      <c r="B536">
        <v>273.55999800000001</v>
      </c>
      <c r="C536">
        <v>273.58999599999999</v>
      </c>
      <c r="D536">
        <v>269.72000100000002</v>
      </c>
      <c r="E536">
        <v>271.26001000000002</v>
      </c>
      <c r="F536">
        <v>262.39730800000001</v>
      </c>
      <c r="G536">
        <v>2836500</v>
      </c>
    </row>
    <row r="537" spans="1:7" x14ac:dyDescent="0.25">
      <c r="A537" s="7">
        <v>43734</v>
      </c>
      <c r="B537">
        <v>273.33999599999999</v>
      </c>
      <c r="C537">
        <v>273.54998799999998</v>
      </c>
      <c r="D537">
        <v>271.35000600000001</v>
      </c>
      <c r="E537">
        <v>272.790009</v>
      </c>
      <c r="F537">
        <v>263.87728900000002</v>
      </c>
      <c r="G537">
        <v>2355000</v>
      </c>
    </row>
    <row r="538" spans="1:7" x14ac:dyDescent="0.25">
      <c r="A538" s="7">
        <v>43733</v>
      </c>
      <c r="B538">
        <v>273.07998700000002</v>
      </c>
      <c r="C538">
        <v>275.07998700000002</v>
      </c>
      <c r="D538">
        <v>271.60000600000001</v>
      </c>
      <c r="E538">
        <v>274.63000499999998</v>
      </c>
      <c r="F538">
        <v>264.39868200000001</v>
      </c>
      <c r="G538">
        <v>2649200</v>
      </c>
    </row>
    <row r="539" spans="1:7" x14ac:dyDescent="0.25">
      <c r="A539" s="7">
        <v>43732</v>
      </c>
      <c r="B539">
        <v>276.30999800000001</v>
      </c>
      <c r="C539">
        <v>276.67999300000002</v>
      </c>
      <c r="D539">
        <v>272.05999800000001</v>
      </c>
      <c r="E539">
        <v>272.959991</v>
      </c>
      <c r="F539">
        <v>262.79089399999998</v>
      </c>
      <c r="G539">
        <v>5124900</v>
      </c>
    </row>
    <row r="540" spans="1:7" x14ac:dyDescent="0.25">
      <c r="A540" s="7">
        <v>43731</v>
      </c>
      <c r="B540">
        <v>274.58999599999999</v>
      </c>
      <c r="C540">
        <v>275.89999399999999</v>
      </c>
      <c r="D540">
        <v>274.32998700000002</v>
      </c>
      <c r="E540">
        <v>275.23998999999998</v>
      </c>
      <c r="F540">
        <v>264.98593099999999</v>
      </c>
      <c r="G540">
        <v>1286400</v>
      </c>
    </row>
    <row r="541" spans="1:7" x14ac:dyDescent="0.25">
      <c r="A541" s="7">
        <v>43728</v>
      </c>
      <c r="B541">
        <v>277.17999300000002</v>
      </c>
      <c r="C541">
        <v>277.41000400000001</v>
      </c>
      <c r="D541">
        <v>274.5</v>
      </c>
      <c r="E541">
        <v>275.04998799999998</v>
      </c>
      <c r="F541">
        <v>264.80304000000001</v>
      </c>
      <c r="G541">
        <v>2052700</v>
      </c>
    </row>
    <row r="542" spans="1:7" x14ac:dyDescent="0.25">
      <c r="A542" s="7">
        <v>43727</v>
      </c>
      <c r="B542">
        <v>277</v>
      </c>
      <c r="C542">
        <v>277.98001099999999</v>
      </c>
      <c r="D542">
        <v>276.23001099999999</v>
      </c>
      <c r="E542">
        <v>276.52999899999998</v>
      </c>
      <c r="F542">
        <v>266.22790500000002</v>
      </c>
      <c r="G542">
        <v>2267900</v>
      </c>
    </row>
    <row r="543" spans="1:7" x14ac:dyDescent="0.25">
      <c r="A543" s="7">
        <v>43726</v>
      </c>
      <c r="B543">
        <v>276</v>
      </c>
      <c r="C543">
        <v>276.67999300000002</v>
      </c>
      <c r="D543">
        <v>273.95001200000002</v>
      </c>
      <c r="E543">
        <v>276.58999599999999</v>
      </c>
      <c r="F543">
        <v>266.28564499999999</v>
      </c>
      <c r="G543">
        <v>2028700</v>
      </c>
    </row>
    <row r="544" spans="1:7" x14ac:dyDescent="0.25">
      <c r="A544" s="7">
        <v>43725</v>
      </c>
      <c r="B544">
        <v>275.459991</v>
      </c>
      <c r="C544">
        <v>276.48001099999999</v>
      </c>
      <c r="D544">
        <v>275.33999599999999</v>
      </c>
      <c r="E544">
        <v>276.42001299999998</v>
      </c>
      <c r="F544">
        <v>266.12204000000003</v>
      </c>
      <c r="G544">
        <v>1789200</v>
      </c>
    </row>
    <row r="545" spans="1:7" x14ac:dyDescent="0.25">
      <c r="A545" s="7">
        <v>43724</v>
      </c>
      <c r="B545">
        <v>275.38000499999998</v>
      </c>
      <c r="C545">
        <v>276.10000600000001</v>
      </c>
      <c r="D545">
        <v>275.040009</v>
      </c>
      <c r="E545">
        <v>275.67001299999998</v>
      </c>
      <c r="F545">
        <v>265.39993299999998</v>
      </c>
      <c r="G545">
        <v>1432400</v>
      </c>
    </row>
    <row r="546" spans="1:7" x14ac:dyDescent="0.25">
      <c r="A546" s="7">
        <v>43721</v>
      </c>
      <c r="B546">
        <v>277.209991</v>
      </c>
      <c r="C546">
        <v>277.540009</v>
      </c>
      <c r="D546">
        <v>276.14999399999999</v>
      </c>
      <c r="E546">
        <v>276.57998700000002</v>
      </c>
      <c r="F546">
        <v>266.27606200000002</v>
      </c>
      <c r="G546">
        <v>2292000</v>
      </c>
    </row>
    <row r="547" spans="1:7" x14ac:dyDescent="0.25">
      <c r="A547" s="7">
        <v>43720</v>
      </c>
      <c r="B547">
        <v>276.709991</v>
      </c>
      <c r="C547">
        <v>277.79998799999998</v>
      </c>
      <c r="D547">
        <v>275.94000199999999</v>
      </c>
      <c r="E547">
        <v>276.64999399999999</v>
      </c>
      <c r="F547">
        <v>266.34338400000001</v>
      </c>
      <c r="G547">
        <v>2433700</v>
      </c>
    </row>
    <row r="548" spans="1:7" x14ac:dyDescent="0.25">
      <c r="A548" s="7">
        <v>43719</v>
      </c>
      <c r="B548">
        <v>274.14999399999999</v>
      </c>
      <c r="C548">
        <v>275.83999599999999</v>
      </c>
      <c r="D548">
        <v>273.5</v>
      </c>
      <c r="E548">
        <v>275.83999599999999</v>
      </c>
      <c r="F548">
        <v>265.56356799999998</v>
      </c>
      <c r="G548">
        <v>2080300</v>
      </c>
    </row>
    <row r="549" spans="1:7" x14ac:dyDescent="0.25">
      <c r="A549" s="7">
        <v>43718</v>
      </c>
      <c r="B549">
        <v>273.10998499999999</v>
      </c>
      <c r="C549">
        <v>273.88000499999998</v>
      </c>
      <c r="D549">
        <v>271.86999500000002</v>
      </c>
      <c r="E549">
        <v>273.86999500000002</v>
      </c>
      <c r="F549">
        <v>263.66699199999999</v>
      </c>
      <c r="G549">
        <v>1870400</v>
      </c>
    </row>
    <row r="550" spans="1:7" x14ac:dyDescent="0.25">
      <c r="A550" s="7">
        <v>43717</v>
      </c>
      <c r="B550">
        <v>274.79998799999998</v>
      </c>
      <c r="C550">
        <v>274.82998700000002</v>
      </c>
      <c r="D550">
        <v>272.959991</v>
      </c>
      <c r="E550">
        <v>273.80999800000001</v>
      </c>
      <c r="F550">
        <v>263.60922199999999</v>
      </c>
      <c r="G550">
        <v>2158500</v>
      </c>
    </row>
    <row r="551" spans="1:7" x14ac:dyDescent="0.25">
      <c r="A551" s="7">
        <v>43714</v>
      </c>
      <c r="B551">
        <v>273.92999300000002</v>
      </c>
      <c r="C551">
        <v>274.39001500000001</v>
      </c>
      <c r="D551">
        <v>273.19000199999999</v>
      </c>
      <c r="E551">
        <v>273.73998999999998</v>
      </c>
      <c r="F551">
        <v>263.541901</v>
      </c>
      <c r="G551">
        <v>1890800</v>
      </c>
    </row>
    <row r="552" spans="1:7" x14ac:dyDescent="0.25">
      <c r="A552" s="7">
        <v>43713</v>
      </c>
      <c r="B552">
        <v>272.57000699999998</v>
      </c>
      <c r="C552">
        <v>274.44000199999999</v>
      </c>
      <c r="D552">
        <v>272.459991</v>
      </c>
      <c r="E552">
        <v>273.540009</v>
      </c>
      <c r="F552">
        <v>263.34927399999998</v>
      </c>
      <c r="G552">
        <v>1755800</v>
      </c>
    </row>
    <row r="553" spans="1:7" x14ac:dyDescent="0.25">
      <c r="A553" s="7">
        <v>43712</v>
      </c>
      <c r="B553">
        <v>269.25</v>
      </c>
      <c r="C553">
        <v>270.05999800000001</v>
      </c>
      <c r="D553">
        <v>268.48001099999999</v>
      </c>
      <c r="E553">
        <v>269.97000100000002</v>
      </c>
      <c r="F553">
        <v>259.91232300000001</v>
      </c>
      <c r="G553">
        <v>1486100</v>
      </c>
    </row>
    <row r="554" spans="1:7" x14ac:dyDescent="0.25">
      <c r="A554" s="7">
        <v>43711</v>
      </c>
      <c r="B554">
        <v>266.82998700000002</v>
      </c>
      <c r="C554">
        <v>267.79998799999998</v>
      </c>
      <c r="D554">
        <v>265.67999300000002</v>
      </c>
      <c r="E554">
        <v>267.10998499999999</v>
      </c>
      <c r="F554">
        <v>257.15881300000001</v>
      </c>
      <c r="G554">
        <v>3368500</v>
      </c>
    </row>
    <row r="555" spans="1:7" x14ac:dyDescent="0.25">
      <c r="A555" s="7">
        <v>43707</v>
      </c>
      <c r="B555">
        <v>270.14999399999999</v>
      </c>
      <c r="C555">
        <v>270.209991</v>
      </c>
      <c r="D555">
        <v>267.66000400000001</v>
      </c>
      <c r="E555">
        <v>268.60000600000001</v>
      </c>
      <c r="F555">
        <v>258.59338400000001</v>
      </c>
      <c r="G555">
        <v>4209200</v>
      </c>
    </row>
    <row r="556" spans="1:7" x14ac:dyDescent="0.25">
      <c r="A556" s="7">
        <v>43706</v>
      </c>
      <c r="B556">
        <v>267.91000400000001</v>
      </c>
      <c r="C556">
        <v>269.23001099999999</v>
      </c>
      <c r="D556">
        <v>266.89999399999999</v>
      </c>
      <c r="E556">
        <v>268.709991</v>
      </c>
      <c r="F556">
        <v>258.69924900000001</v>
      </c>
      <c r="G556">
        <v>3128700</v>
      </c>
    </row>
    <row r="557" spans="1:7" x14ac:dyDescent="0.25">
      <c r="A557" s="7">
        <v>43705</v>
      </c>
      <c r="B557">
        <v>262.73001099999999</v>
      </c>
      <c r="C557">
        <v>265.45001200000002</v>
      </c>
      <c r="D557">
        <v>262</v>
      </c>
      <c r="E557">
        <v>265.26001000000002</v>
      </c>
      <c r="F557">
        <v>255.37777700000001</v>
      </c>
      <c r="G557">
        <v>3124000</v>
      </c>
    </row>
    <row r="558" spans="1:7" x14ac:dyDescent="0.25">
      <c r="A558" s="7">
        <v>43704</v>
      </c>
      <c r="B558">
        <v>265.92001299999998</v>
      </c>
      <c r="C558">
        <v>266.26001000000002</v>
      </c>
      <c r="D558">
        <v>262.709991</v>
      </c>
      <c r="E558">
        <v>263.42999300000002</v>
      </c>
      <c r="F558">
        <v>253.61595199999999</v>
      </c>
      <c r="G558">
        <v>2490400</v>
      </c>
    </row>
    <row r="559" spans="1:7" x14ac:dyDescent="0.25">
      <c r="A559" s="7">
        <v>43703</v>
      </c>
      <c r="B559">
        <v>263.80999800000001</v>
      </c>
      <c r="C559">
        <v>264.47000100000002</v>
      </c>
      <c r="D559">
        <v>262.26998900000001</v>
      </c>
      <c r="E559">
        <v>264.47000100000002</v>
      </c>
      <c r="F559">
        <v>254.61724899999999</v>
      </c>
      <c r="G559">
        <v>2260000</v>
      </c>
    </row>
    <row r="560" spans="1:7" x14ac:dyDescent="0.25">
      <c r="A560" s="7">
        <v>43700</v>
      </c>
      <c r="B560">
        <v>267.19000199999999</v>
      </c>
      <c r="C560">
        <v>268.83999599999999</v>
      </c>
      <c r="D560">
        <v>260.32998700000002</v>
      </c>
      <c r="E560">
        <v>261.57000699999998</v>
      </c>
      <c r="F560">
        <v>251.825287</v>
      </c>
      <c r="G560">
        <v>4184200</v>
      </c>
    </row>
    <row r="561" spans="1:7" x14ac:dyDescent="0.25">
      <c r="A561" s="7">
        <v>43699</v>
      </c>
      <c r="B561">
        <v>269.27999899999998</v>
      </c>
      <c r="C561">
        <v>269.91000400000001</v>
      </c>
      <c r="D561">
        <v>266.70001200000002</v>
      </c>
      <c r="E561">
        <v>268.459991</v>
      </c>
      <c r="F561">
        <v>258.458527</v>
      </c>
      <c r="G561">
        <v>1883700</v>
      </c>
    </row>
    <row r="562" spans="1:7" x14ac:dyDescent="0.25">
      <c r="A562" s="7">
        <v>43698</v>
      </c>
      <c r="B562">
        <v>268.57998700000002</v>
      </c>
      <c r="C562">
        <v>268.92999300000002</v>
      </c>
      <c r="D562">
        <v>267.92001299999998</v>
      </c>
      <c r="E562">
        <v>268.55999800000001</v>
      </c>
      <c r="F562">
        <v>258.55480999999997</v>
      </c>
      <c r="G562">
        <v>2007400</v>
      </c>
    </row>
    <row r="563" spans="1:7" x14ac:dyDescent="0.25">
      <c r="A563" s="7">
        <v>43697</v>
      </c>
      <c r="B563">
        <v>267.98001099999999</v>
      </c>
      <c r="C563">
        <v>268.48998999999998</v>
      </c>
      <c r="D563">
        <v>266.290009</v>
      </c>
      <c r="E563">
        <v>266.39999399999999</v>
      </c>
      <c r="F563">
        <v>256.475281</v>
      </c>
      <c r="G563">
        <v>1865000</v>
      </c>
    </row>
    <row r="564" spans="1:7" x14ac:dyDescent="0.25">
      <c r="A564" s="7">
        <v>43696</v>
      </c>
      <c r="B564">
        <v>268.35998499999999</v>
      </c>
      <c r="C564">
        <v>269.14001500000001</v>
      </c>
      <c r="D564">
        <v>267.64001500000001</v>
      </c>
      <c r="E564">
        <v>268.48001099999999</v>
      </c>
      <c r="F564">
        <v>258.477844</v>
      </c>
      <c r="G564">
        <v>1430800</v>
      </c>
    </row>
    <row r="565" spans="1:7" x14ac:dyDescent="0.25">
      <c r="A565" s="7">
        <v>43693</v>
      </c>
      <c r="B565">
        <v>263.07000699999998</v>
      </c>
      <c r="C565">
        <v>265.67999300000002</v>
      </c>
      <c r="D565">
        <v>263.01998900000001</v>
      </c>
      <c r="E565">
        <v>265.22000100000002</v>
      </c>
      <c r="F565">
        <v>255.339279</v>
      </c>
      <c r="G565">
        <v>2432700</v>
      </c>
    </row>
    <row r="566" spans="1:7" x14ac:dyDescent="0.25">
      <c r="A566" s="7">
        <v>43692</v>
      </c>
      <c r="B566">
        <v>261.61999500000002</v>
      </c>
      <c r="C566">
        <v>262.26998900000001</v>
      </c>
      <c r="D566">
        <v>259.33999599999999</v>
      </c>
      <c r="E566">
        <v>261.39001500000001</v>
      </c>
      <c r="F566">
        <v>251.65194700000001</v>
      </c>
      <c r="G566">
        <v>2775200</v>
      </c>
    </row>
    <row r="567" spans="1:7" x14ac:dyDescent="0.25">
      <c r="A567" s="7">
        <v>43691</v>
      </c>
      <c r="B567">
        <v>264.55999800000001</v>
      </c>
      <c r="C567">
        <v>265.14999399999999</v>
      </c>
      <c r="D567">
        <v>260.57000699999998</v>
      </c>
      <c r="E567">
        <v>260.57000699999998</v>
      </c>
      <c r="F567">
        <v>250.862503</v>
      </c>
      <c r="G567">
        <v>4354800</v>
      </c>
    </row>
    <row r="568" spans="1:7" x14ac:dyDescent="0.25">
      <c r="A568" s="7">
        <v>43690</v>
      </c>
      <c r="B568">
        <v>264.22000100000002</v>
      </c>
      <c r="C568">
        <v>270.10000600000001</v>
      </c>
      <c r="D568">
        <v>263.91000400000001</v>
      </c>
      <c r="E568">
        <v>268.66000400000001</v>
      </c>
      <c r="F568">
        <v>258.65115400000002</v>
      </c>
      <c r="G568">
        <v>3402300</v>
      </c>
    </row>
    <row r="569" spans="1:7" x14ac:dyDescent="0.25">
      <c r="A569" s="7">
        <v>43689</v>
      </c>
      <c r="B569">
        <v>266.23998999999998</v>
      </c>
      <c r="C569">
        <v>266.790009</v>
      </c>
      <c r="D569">
        <v>263.57000699999998</v>
      </c>
      <c r="E569">
        <v>264.55999800000001</v>
      </c>
      <c r="F569">
        <v>254.703857</v>
      </c>
      <c r="G569">
        <v>2104500</v>
      </c>
    </row>
    <row r="570" spans="1:7" x14ac:dyDescent="0.25">
      <c r="A570" s="7">
        <v>43686</v>
      </c>
      <c r="B570">
        <v>268.72000100000002</v>
      </c>
      <c r="C570">
        <v>269.290009</v>
      </c>
      <c r="D570">
        <v>266</v>
      </c>
      <c r="E570">
        <v>267.70001200000002</v>
      </c>
      <c r="F570">
        <v>257.72689800000001</v>
      </c>
      <c r="G570">
        <v>2616300</v>
      </c>
    </row>
    <row r="571" spans="1:7" x14ac:dyDescent="0.25">
      <c r="A571" s="7">
        <v>43685</v>
      </c>
      <c r="B571">
        <v>266</v>
      </c>
      <c r="C571">
        <v>269.58999599999999</v>
      </c>
      <c r="D571">
        <v>265.39999399999999</v>
      </c>
      <c r="E571">
        <v>269.57998700000002</v>
      </c>
      <c r="F571">
        <v>259.53686499999998</v>
      </c>
      <c r="G571">
        <v>3618800</v>
      </c>
    </row>
    <row r="572" spans="1:7" x14ac:dyDescent="0.25">
      <c r="A572" s="7">
        <v>43684</v>
      </c>
      <c r="B572">
        <v>261.16000400000001</v>
      </c>
      <c r="C572">
        <v>265.23001099999999</v>
      </c>
      <c r="D572">
        <v>258.98998999999998</v>
      </c>
      <c r="E572">
        <v>264.42001299999998</v>
      </c>
      <c r="F572">
        <v>254.56907699999999</v>
      </c>
      <c r="G572">
        <v>4261200</v>
      </c>
    </row>
    <row r="573" spans="1:7" x14ac:dyDescent="0.25">
      <c r="A573" s="7">
        <v>43683</v>
      </c>
      <c r="B573">
        <v>262.52999899999998</v>
      </c>
      <c r="C573">
        <v>264.47000100000002</v>
      </c>
      <c r="D573">
        <v>261.05999800000001</v>
      </c>
      <c r="E573">
        <v>264.23998999999998</v>
      </c>
      <c r="F573">
        <v>254.39576700000001</v>
      </c>
      <c r="G573">
        <v>4366800</v>
      </c>
    </row>
    <row r="574" spans="1:7" x14ac:dyDescent="0.25">
      <c r="A574" s="7">
        <v>43682</v>
      </c>
      <c r="B574">
        <v>264.57000699999998</v>
      </c>
      <c r="C574">
        <v>264.67999300000002</v>
      </c>
      <c r="D574">
        <v>258.70001200000002</v>
      </c>
      <c r="E574">
        <v>260.88000499999998</v>
      </c>
      <c r="F574">
        <v>251.160965</v>
      </c>
      <c r="G574">
        <v>7354000</v>
      </c>
    </row>
    <row r="575" spans="1:7" x14ac:dyDescent="0.25">
      <c r="A575" s="7">
        <v>43679</v>
      </c>
      <c r="B575">
        <v>269.89001500000001</v>
      </c>
      <c r="C575">
        <v>270.07998700000002</v>
      </c>
      <c r="D575">
        <v>267.14999399999999</v>
      </c>
      <c r="E575">
        <v>268.80999800000001</v>
      </c>
      <c r="F575">
        <v>258.79556300000002</v>
      </c>
      <c r="G575">
        <v>5310400</v>
      </c>
    </row>
    <row r="576" spans="1:7" x14ac:dyDescent="0.25">
      <c r="A576" s="7">
        <v>43678</v>
      </c>
      <c r="B576">
        <v>273.27999899999998</v>
      </c>
      <c r="C576">
        <v>276.27999899999998</v>
      </c>
      <c r="D576">
        <v>269.94000199999999</v>
      </c>
      <c r="E576">
        <v>270.790009</v>
      </c>
      <c r="F576">
        <v>260.701752</v>
      </c>
      <c r="G576">
        <v>6921000</v>
      </c>
    </row>
    <row r="577" spans="1:7" x14ac:dyDescent="0.25">
      <c r="A577" s="7">
        <v>43677</v>
      </c>
      <c r="B577">
        <v>276.39001500000001</v>
      </c>
      <c r="C577">
        <v>276.60998499999999</v>
      </c>
      <c r="D577">
        <v>271.07000699999998</v>
      </c>
      <c r="E577">
        <v>273.07998700000002</v>
      </c>
      <c r="F577">
        <v>262.90643299999999</v>
      </c>
      <c r="G577">
        <v>4910000</v>
      </c>
    </row>
    <row r="578" spans="1:7" x14ac:dyDescent="0.25">
      <c r="A578" s="7">
        <v>43676</v>
      </c>
      <c r="B578">
        <v>275.45001200000002</v>
      </c>
      <c r="C578">
        <v>276.55999800000001</v>
      </c>
      <c r="D578">
        <v>275.040009</v>
      </c>
      <c r="E578">
        <v>276.209991</v>
      </c>
      <c r="F578">
        <v>265.91980000000001</v>
      </c>
      <c r="G578">
        <v>1751100</v>
      </c>
    </row>
    <row r="579" spans="1:7" x14ac:dyDescent="0.25">
      <c r="A579" s="7">
        <v>43675</v>
      </c>
      <c r="B579">
        <v>277.23001099999999</v>
      </c>
      <c r="C579">
        <v>277.26998900000001</v>
      </c>
      <c r="D579">
        <v>276.26001000000002</v>
      </c>
      <c r="E579">
        <v>276.88000499999998</v>
      </c>
      <c r="F579">
        <v>266.564819</v>
      </c>
      <c r="G579">
        <v>2925900</v>
      </c>
    </row>
    <row r="580" spans="1:7" x14ac:dyDescent="0.25">
      <c r="A580" s="7">
        <v>43672</v>
      </c>
      <c r="B580">
        <v>276.20001200000002</v>
      </c>
      <c r="C580">
        <v>277.54998799999998</v>
      </c>
      <c r="D580">
        <v>276.10000600000001</v>
      </c>
      <c r="E580">
        <v>277.38000499999998</v>
      </c>
      <c r="F580">
        <v>267.04626500000001</v>
      </c>
      <c r="G580">
        <v>1796900</v>
      </c>
    </row>
    <row r="581" spans="1:7" x14ac:dyDescent="0.25">
      <c r="A581" s="7">
        <v>43671</v>
      </c>
      <c r="B581">
        <v>276.41000400000001</v>
      </c>
      <c r="C581">
        <v>276.41000400000001</v>
      </c>
      <c r="D581">
        <v>274.67999300000002</v>
      </c>
      <c r="E581">
        <v>275.41000400000001</v>
      </c>
      <c r="F581">
        <v>265.149719</v>
      </c>
      <c r="G581">
        <v>1874200</v>
      </c>
    </row>
    <row r="582" spans="1:7" x14ac:dyDescent="0.25">
      <c r="A582" s="7">
        <v>43670</v>
      </c>
      <c r="B582">
        <v>274.77999899999998</v>
      </c>
      <c r="C582">
        <v>276.790009</v>
      </c>
      <c r="D582">
        <v>274.67001299999998</v>
      </c>
      <c r="E582">
        <v>276.76001000000002</v>
      </c>
      <c r="F582">
        <v>266.44937099999999</v>
      </c>
      <c r="G582">
        <v>1669900</v>
      </c>
    </row>
    <row r="583" spans="1:7" x14ac:dyDescent="0.25">
      <c r="A583" s="7">
        <v>43669</v>
      </c>
      <c r="B583">
        <v>274.709991</v>
      </c>
      <c r="C583">
        <v>275.5</v>
      </c>
      <c r="D583">
        <v>273.89001500000001</v>
      </c>
      <c r="E583">
        <v>275.48998999999998</v>
      </c>
      <c r="F583">
        <v>265.22662400000002</v>
      </c>
      <c r="G583">
        <v>1753000</v>
      </c>
    </row>
    <row r="584" spans="1:7" x14ac:dyDescent="0.25">
      <c r="A584" s="7">
        <v>43668</v>
      </c>
      <c r="B584">
        <v>273.32000699999998</v>
      </c>
      <c r="C584">
        <v>274.10998499999999</v>
      </c>
      <c r="D584">
        <v>272.790009</v>
      </c>
      <c r="E584">
        <v>273.60998499999999</v>
      </c>
      <c r="F584">
        <v>263.41665599999999</v>
      </c>
      <c r="G584">
        <v>1304100</v>
      </c>
    </row>
    <row r="585" spans="1:7" x14ac:dyDescent="0.25">
      <c r="A585" s="7">
        <v>43665</v>
      </c>
      <c r="B585">
        <v>275.51998900000001</v>
      </c>
      <c r="C585">
        <v>275.540009</v>
      </c>
      <c r="D585">
        <v>272.70001200000002</v>
      </c>
      <c r="E585">
        <v>272.95001200000002</v>
      </c>
      <c r="F585">
        <v>262.78131100000002</v>
      </c>
      <c r="G585">
        <v>2319400</v>
      </c>
    </row>
    <row r="586" spans="1:7" x14ac:dyDescent="0.25">
      <c r="A586" s="7">
        <v>43664</v>
      </c>
      <c r="B586">
        <v>272.91000400000001</v>
      </c>
      <c r="C586">
        <v>274.790009</v>
      </c>
      <c r="D586">
        <v>272.47000100000002</v>
      </c>
      <c r="E586">
        <v>274.42001299999998</v>
      </c>
      <c r="F586">
        <v>264.19650300000001</v>
      </c>
      <c r="G586">
        <v>3461100</v>
      </c>
    </row>
    <row r="587" spans="1:7" x14ac:dyDescent="0.25">
      <c r="A587" s="7">
        <v>43663</v>
      </c>
      <c r="B587">
        <v>275.27999899999998</v>
      </c>
      <c r="C587">
        <v>275.39999399999999</v>
      </c>
      <c r="D587">
        <v>273.42001299999998</v>
      </c>
      <c r="E587">
        <v>273.42001299999998</v>
      </c>
      <c r="F587">
        <v>263.23376500000001</v>
      </c>
      <c r="G587">
        <v>1758100</v>
      </c>
    </row>
    <row r="588" spans="1:7" x14ac:dyDescent="0.25">
      <c r="A588" s="7">
        <v>43662</v>
      </c>
      <c r="B588">
        <v>276.11999500000002</v>
      </c>
      <c r="C588">
        <v>276.26998900000001</v>
      </c>
      <c r="D588">
        <v>274.98998999999998</v>
      </c>
      <c r="E588">
        <v>275.27999899999998</v>
      </c>
      <c r="F588">
        <v>265.02444500000001</v>
      </c>
      <c r="G588">
        <v>1564000</v>
      </c>
    </row>
    <row r="589" spans="1:7" x14ac:dyDescent="0.25">
      <c r="A589" s="7">
        <v>43661</v>
      </c>
      <c r="B589">
        <v>276.52999899999998</v>
      </c>
      <c r="C589">
        <v>276.54998799999998</v>
      </c>
      <c r="D589">
        <v>275.709991</v>
      </c>
      <c r="E589">
        <v>276.17999300000002</v>
      </c>
      <c r="F589">
        <v>265.890961</v>
      </c>
      <c r="G589">
        <v>1466200</v>
      </c>
    </row>
    <row r="590" spans="1:7" x14ac:dyDescent="0.25">
      <c r="A590" s="7">
        <v>43658</v>
      </c>
      <c r="B590">
        <v>275.39001500000001</v>
      </c>
      <c r="C590">
        <v>276.19000199999999</v>
      </c>
      <c r="D590">
        <v>275.05999800000001</v>
      </c>
      <c r="E590">
        <v>276.10998499999999</v>
      </c>
      <c r="F590">
        <v>265.82351699999998</v>
      </c>
      <c r="G590">
        <v>2932300</v>
      </c>
    </row>
    <row r="591" spans="1:7" x14ac:dyDescent="0.25">
      <c r="A591" s="7">
        <v>43657</v>
      </c>
      <c r="B591">
        <v>274.86999500000002</v>
      </c>
      <c r="C591">
        <v>275.10998499999999</v>
      </c>
      <c r="D591">
        <v>273.85000600000001</v>
      </c>
      <c r="E591">
        <v>274.76001000000002</v>
      </c>
      <c r="F591">
        <v>264.52383400000002</v>
      </c>
      <c r="G591">
        <v>2249400</v>
      </c>
    </row>
    <row r="592" spans="1:7" x14ac:dyDescent="0.25">
      <c r="A592" s="7">
        <v>43656</v>
      </c>
      <c r="B592">
        <v>274.01998900000001</v>
      </c>
      <c r="C592">
        <v>275.19000199999999</v>
      </c>
      <c r="D592">
        <v>273.459991</v>
      </c>
      <c r="E592">
        <v>274.209991</v>
      </c>
      <c r="F592">
        <v>263.99435399999999</v>
      </c>
      <c r="G592">
        <v>2853200</v>
      </c>
    </row>
    <row r="593" spans="1:7" x14ac:dyDescent="0.25">
      <c r="A593" s="7">
        <v>43655</v>
      </c>
      <c r="B593">
        <v>271.39999399999999</v>
      </c>
      <c r="C593">
        <v>273.22000100000002</v>
      </c>
      <c r="D593">
        <v>271.33999599999999</v>
      </c>
      <c r="E593">
        <v>272.94000199999999</v>
      </c>
      <c r="F593">
        <v>262.771637</v>
      </c>
      <c r="G593">
        <v>2532900</v>
      </c>
    </row>
    <row r="594" spans="1:7" x14ac:dyDescent="0.25">
      <c r="A594" s="7">
        <v>43654</v>
      </c>
      <c r="B594">
        <v>272.790009</v>
      </c>
      <c r="C594">
        <v>273.05999800000001</v>
      </c>
      <c r="D594">
        <v>272.02999899999998</v>
      </c>
      <c r="E594">
        <v>272.60000600000001</v>
      </c>
      <c r="F594">
        <v>262.44433600000002</v>
      </c>
      <c r="G594">
        <v>3131800</v>
      </c>
    </row>
    <row r="595" spans="1:7" x14ac:dyDescent="0.25">
      <c r="A595" s="7">
        <v>43651</v>
      </c>
      <c r="B595">
        <v>273.14001500000001</v>
      </c>
      <c r="C595">
        <v>274.25</v>
      </c>
      <c r="D595">
        <v>271.85998499999999</v>
      </c>
      <c r="E595">
        <v>273.97000100000002</v>
      </c>
      <c r="F595">
        <v>263.763306</v>
      </c>
      <c r="G595">
        <v>3362500</v>
      </c>
    </row>
    <row r="596" spans="1:7" x14ac:dyDescent="0.25">
      <c r="A596" s="7">
        <v>43649</v>
      </c>
      <c r="B596">
        <v>272.91000400000001</v>
      </c>
      <c r="C596">
        <v>274.36999500000002</v>
      </c>
      <c r="D596">
        <v>272.76001000000002</v>
      </c>
      <c r="E596">
        <v>274.32000699999998</v>
      </c>
      <c r="F596">
        <v>264.10025000000002</v>
      </c>
      <c r="G596">
        <v>2335800</v>
      </c>
    </row>
    <row r="597" spans="1:7" x14ac:dyDescent="0.25">
      <c r="A597" s="7">
        <v>43648</v>
      </c>
      <c r="B597">
        <v>271.47000100000002</v>
      </c>
      <c r="C597">
        <v>272.25</v>
      </c>
      <c r="D597">
        <v>270.61999500000002</v>
      </c>
      <c r="E597">
        <v>272.23001099999999</v>
      </c>
      <c r="F597">
        <v>262.08810399999999</v>
      </c>
      <c r="G597">
        <v>3040700</v>
      </c>
    </row>
    <row r="598" spans="1:7" x14ac:dyDescent="0.25">
      <c r="A598" s="7">
        <v>43647</v>
      </c>
      <c r="B598">
        <v>272.459991</v>
      </c>
      <c r="C598">
        <v>272.64999399999999</v>
      </c>
      <c r="D598">
        <v>270.29998799999998</v>
      </c>
      <c r="E598">
        <v>271.44000199999999</v>
      </c>
      <c r="F598">
        <v>261.32757600000002</v>
      </c>
      <c r="G598">
        <v>4497900</v>
      </c>
    </row>
    <row r="599" spans="1:7" x14ac:dyDescent="0.25">
      <c r="A599" s="7">
        <v>43644</v>
      </c>
      <c r="B599">
        <v>268.70001200000002</v>
      </c>
      <c r="C599">
        <v>269.54998799999998</v>
      </c>
      <c r="D599">
        <v>268.17999300000002</v>
      </c>
      <c r="E599">
        <v>269.14999399999999</v>
      </c>
      <c r="F599">
        <v>259.12283300000001</v>
      </c>
      <c r="G599">
        <v>2883300</v>
      </c>
    </row>
    <row r="600" spans="1:7" x14ac:dyDescent="0.25">
      <c r="A600" s="7">
        <v>43643</v>
      </c>
      <c r="B600">
        <v>267.48998999999998</v>
      </c>
      <c r="C600">
        <v>268.19000199999999</v>
      </c>
      <c r="D600">
        <v>267.17001299999998</v>
      </c>
      <c r="E600">
        <v>267.67001299999998</v>
      </c>
      <c r="F600">
        <v>257.69802900000002</v>
      </c>
      <c r="G600">
        <v>2054600</v>
      </c>
    </row>
    <row r="601" spans="1:7" x14ac:dyDescent="0.25">
      <c r="A601" s="7">
        <v>43642</v>
      </c>
      <c r="B601">
        <v>269.29998799999998</v>
      </c>
      <c r="C601">
        <v>269.82000699999998</v>
      </c>
      <c r="D601">
        <v>268.01998900000001</v>
      </c>
      <c r="E601">
        <v>268.11999500000002</v>
      </c>
      <c r="F601">
        <v>256.796875</v>
      </c>
      <c r="G601">
        <v>2988700</v>
      </c>
    </row>
    <row r="602" spans="1:7" x14ac:dyDescent="0.25">
      <c r="A602" s="7">
        <v>43641</v>
      </c>
      <c r="B602">
        <v>271.10000600000001</v>
      </c>
      <c r="C602">
        <v>271.13000499999998</v>
      </c>
      <c r="D602">
        <v>268.26998900000001</v>
      </c>
      <c r="E602">
        <v>268.38000499999998</v>
      </c>
      <c r="F602">
        <v>257.04589800000002</v>
      </c>
      <c r="G602">
        <v>2287100</v>
      </c>
    </row>
    <row r="603" spans="1:7" x14ac:dyDescent="0.25">
      <c r="A603" s="7">
        <v>43640</v>
      </c>
      <c r="B603">
        <v>271.58999599999999</v>
      </c>
      <c r="C603">
        <v>271.92001299999998</v>
      </c>
      <c r="D603">
        <v>270.89999399999999</v>
      </c>
      <c r="E603">
        <v>271.05999800000001</v>
      </c>
      <c r="F603">
        <v>259.61270100000002</v>
      </c>
      <c r="G603">
        <v>3518400</v>
      </c>
    </row>
    <row r="604" spans="1:7" x14ac:dyDescent="0.25">
      <c r="A604" s="7">
        <v>43637</v>
      </c>
      <c r="B604">
        <v>271.52999899999998</v>
      </c>
      <c r="C604">
        <v>272.790009</v>
      </c>
      <c r="D604">
        <v>271.17001299999998</v>
      </c>
      <c r="E604">
        <v>271.41000400000001</v>
      </c>
      <c r="F604">
        <v>259.94790599999999</v>
      </c>
      <c r="G604">
        <v>2226000</v>
      </c>
    </row>
    <row r="605" spans="1:7" x14ac:dyDescent="0.25">
      <c r="A605" s="7">
        <v>43636</v>
      </c>
      <c r="B605">
        <v>271.94000199999999</v>
      </c>
      <c r="C605">
        <v>272.19000199999999</v>
      </c>
      <c r="D605">
        <v>269.73001099999999</v>
      </c>
      <c r="E605">
        <v>271.73001099999999</v>
      </c>
      <c r="F605">
        <v>260.25442500000003</v>
      </c>
      <c r="G605">
        <v>3288100</v>
      </c>
    </row>
    <row r="606" spans="1:7" x14ac:dyDescent="0.25">
      <c r="A606" s="7">
        <v>43635</v>
      </c>
      <c r="B606">
        <v>268.73998999999998</v>
      </c>
      <c r="C606">
        <v>269.72000100000002</v>
      </c>
      <c r="D606">
        <v>267.76001000000002</v>
      </c>
      <c r="E606">
        <v>269.22000100000002</v>
      </c>
      <c r="F606">
        <v>257.85043300000001</v>
      </c>
      <c r="G606">
        <v>1684500</v>
      </c>
    </row>
    <row r="607" spans="1:7" x14ac:dyDescent="0.25">
      <c r="A607" s="7">
        <v>43634</v>
      </c>
      <c r="B607">
        <v>267.64999399999999</v>
      </c>
      <c r="C607">
        <v>269.66000400000001</v>
      </c>
      <c r="D607">
        <v>267.29998799999998</v>
      </c>
      <c r="E607">
        <v>268.51001000000002</v>
      </c>
      <c r="F607">
        <v>257.17044099999998</v>
      </c>
      <c r="G607">
        <v>2340700</v>
      </c>
    </row>
    <row r="608" spans="1:7" x14ac:dyDescent="0.25">
      <c r="A608" s="7">
        <v>43633</v>
      </c>
      <c r="B608">
        <v>265.94000199999999</v>
      </c>
      <c r="C608">
        <v>266.55999800000001</v>
      </c>
      <c r="D608">
        <v>265.61999500000002</v>
      </c>
      <c r="E608">
        <v>265.85998499999999</v>
      </c>
      <c r="F608">
        <v>254.63227800000001</v>
      </c>
      <c r="G608">
        <v>1782500</v>
      </c>
    </row>
    <row r="609" spans="1:7" x14ac:dyDescent="0.25">
      <c r="A609" s="7">
        <v>43630</v>
      </c>
      <c r="B609">
        <v>265.709991</v>
      </c>
      <c r="C609">
        <v>266.290009</v>
      </c>
      <c r="D609">
        <v>264.91000400000001</v>
      </c>
      <c r="E609">
        <v>265.61999500000002</v>
      </c>
      <c r="F609">
        <v>254.402435</v>
      </c>
      <c r="G609">
        <v>1203300</v>
      </c>
    </row>
    <row r="610" spans="1:7" x14ac:dyDescent="0.25">
      <c r="A610" s="7">
        <v>43629</v>
      </c>
      <c r="B610">
        <v>265.82000699999998</v>
      </c>
      <c r="C610">
        <v>266.35998499999999</v>
      </c>
      <c r="D610">
        <v>265.10998499999999</v>
      </c>
      <c r="E610">
        <v>266.01998900000001</v>
      </c>
      <c r="F610">
        <v>254.785583</v>
      </c>
      <c r="G610">
        <v>1813700</v>
      </c>
    </row>
    <row r="611" spans="1:7" x14ac:dyDescent="0.25">
      <c r="A611" s="7">
        <v>43628</v>
      </c>
      <c r="B611">
        <v>265.11999500000002</v>
      </c>
      <c r="C611">
        <v>265.70001200000002</v>
      </c>
      <c r="D611">
        <v>264.35998499999999</v>
      </c>
      <c r="E611">
        <v>264.83999599999999</v>
      </c>
      <c r="F611">
        <v>253.65536499999999</v>
      </c>
      <c r="G611">
        <v>1711900</v>
      </c>
    </row>
    <row r="612" spans="1:7" x14ac:dyDescent="0.25">
      <c r="A612" s="7">
        <v>43627</v>
      </c>
      <c r="B612">
        <v>267.25</v>
      </c>
      <c r="C612">
        <v>267.64999399999999</v>
      </c>
      <c r="D612">
        <v>264.69000199999999</v>
      </c>
      <c r="E612">
        <v>265.33999599999999</v>
      </c>
      <c r="F612">
        <v>254.13429300000001</v>
      </c>
      <c r="G612">
        <v>1894500</v>
      </c>
    </row>
    <row r="613" spans="1:7" x14ac:dyDescent="0.25">
      <c r="A613" s="7">
        <v>43626</v>
      </c>
      <c r="B613">
        <v>265.76001000000002</v>
      </c>
      <c r="C613">
        <v>267.10000600000001</v>
      </c>
      <c r="D613">
        <v>265.29998799999998</v>
      </c>
      <c r="E613">
        <v>265.39001500000001</v>
      </c>
      <c r="F613">
        <v>254.182175</v>
      </c>
      <c r="G613">
        <v>2845900</v>
      </c>
    </row>
    <row r="614" spans="1:7" x14ac:dyDescent="0.25">
      <c r="A614" s="7">
        <v>43623</v>
      </c>
      <c r="B614">
        <v>262.61999500000002</v>
      </c>
      <c r="C614">
        <v>265.290009</v>
      </c>
      <c r="D614">
        <v>262.45001200000002</v>
      </c>
      <c r="E614">
        <v>264.14999399999999</v>
      </c>
      <c r="F614">
        <v>252.99447599999999</v>
      </c>
      <c r="G614">
        <v>1877400</v>
      </c>
    </row>
    <row r="615" spans="1:7" x14ac:dyDescent="0.25">
      <c r="A615" s="7">
        <v>43622</v>
      </c>
      <c r="B615">
        <v>260.17001299999998</v>
      </c>
      <c r="C615">
        <v>262.26001000000002</v>
      </c>
      <c r="D615">
        <v>259.51001000000002</v>
      </c>
      <c r="E615">
        <v>261.540009</v>
      </c>
      <c r="F615">
        <v>250.49473599999999</v>
      </c>
      <c r="G615">
        <v>2277500</v>
      </c>
    </row>
    <row r="616" spans="1:7" x14ac:dyDescent="0.25">
      <c r="A616" s="7">
        <v>43621</v>
      </c>
      <c r="B616">
        <v>259.23998999999998</v>
      </c>
      <c r="C616">
        <v>259.88000499999998</v>
      </c>
      <c r="D616">
        <v>257.42001299999998</v>
      </c>
      <c r="E616">
        <v>259.85000600000001</v>
      </c>
      <c r="F616">
        <v>248.87612899999999</v>
      </c>
      <c r="G616">
        <v>2646500</v>
      </c>
    </row>
    <row r="617" spans="1:7" x14ac:dyDescent="0.25">
      <c r="A617" s="7">
        <v>43620</v>
      </c>
      <c r="B617">
        <v>254.479996</v>
      </c>
      <c r="C617">
        <v>257.76001000000002</v>
      </c>
      <c r="D617">
        <v>254.029999</v>
      </c>
      <c r="E617">
        <v>257.67001299999998</v>
      </c>
      <c r="F617">
        <v>246.78819300000001</v>
      </c>
      <c r="G617">
        <v>3536300</v>
      </c>
    </row>
    <row r="618" spans="1:7" x14ac:dyDescent="0.25">
      <c r="A618" s="7">
        <v>43619</v>
      </c>
      <c r="B618">
        <v>252.83000200000001</v>
      </c>
      <c r="C618">
        <v>253.96000699999999</v>
      </c>
      <c r="D618">
        <v>250.770004</v>
      </c>
      <c r="E618">
        <v>252.11999499999999</v>
      </c>
      <c r="F618">
        <v>241.472565</v>
      </c>
      <c r="G618">
        <v>3825600</v>
      </c>
    </row>
    <row r="619" spans="1:7" x14ac:dyDescent="0.25">
      <c r="A619" s="7">
        <v>43616</v>
      </c>
      <c r="B619">
        <v>253.63000500000001</v>
      </c>
      <c r="C619">
        <v>254.490005</v>
      </c>
      <c r="D619">
        <v>252.770004</v>
      </c>
      <c r="E619">
        <v>252.86999499999999</v>
      </c>
      <c r="F619">
        <v>242.19087200000001</v>
      </c>
      <c r="G619">
        <v>3698600</v>
      </c>
    </row>
    <row r="620" spans="1:7" x14ac:dyDescent="0.25">
      <c r="A620" s="7">
        <v>43615</v>
      </c>
      <c r="B620">
        <v>256.27999899999998</v>
      </c>
      <c r="C620">
        <v>257.17999300000002</v>
      </c>
      <c r="D620">
        <v>255.13999899999999</v>
      </c>
      <c r="E620">
        <v>256.29998799999998</v>
      </c>
      <c r="F620">
        <v>245.476044</v>
      </c>
      <c r="G620">
        <v>2977200</v>
      </c>
    </row>
    <row r="621" spans="1:7" x14ac:dyDescent="0.25">
      <c r="A621" s="7">
        <v>43614</v>
      </c>
      <c r="B621">
        <v>256.13000499999998</v>
      </c>
      <c r="C621">
        <v>256.51998900000001</v>
      </c>
      <c r="D621">
        <v>254.10000600000001</v>
      </c>
      <c r="E621">
        <v>255.58999600000001</v>
      </c>
      <c r="F621">
        <v>244.79600500000001</v>
      </c>
      <c r="G621">
        <v>4593500</v>
      </c>
    </row>
    <row r="622" spans="1:7" x14ac:dyDescent="0.25">
      <c r="A622" s="7">
        <v>43613</v>
      </c>
      <c r="B622">
        <v>259.959991</v>
      </c>
      <c r="C622">
        <v>260.959991</v>
      </c>
      <c r="D622">
        <v>257.290009</v>
      </c>
      <c r="E622">
        <v>257.35998499999999</v>
      </c>
      <c r="F622">
        <v>246.49127200000001</v>
      </c>
      <c r="G622">
        <v>2565900</v>
      </c>
    </row>
    <row r="623" spans="1:7" x14ac:dyDescent="0.25">
      <c r="A623" s="7">
        <v>43609</v>
      </c>
      <c r="B623">
        <v>260.60000600000001</v>
      </c>
      <c r="C623">
        <v>260.98998999999998</v>
      </c>
      <c r="D623">
        <v>259.05999800000001</v>
      </c>
      <c r="E623">
        <v>259.69000199999999</v>
      </c>
      <c r="F623">
        <v>248.72288499999999</v>
      </c>
      <c r="G623">
        <v>1833100</v>
      </c>
    </row>
    <row r="624" spans="1:7" x14ac:dyDescent="0.25">
      <c r="A624" s="7">
        <v>43608</v>
      </c>
      <c r="B624">
        <v>260.07998700000002</v>
      </c>
      <c r="C624">
        <v>260.10000600000001</v>
      </c>
      <c r="D624">
        <v>257.67999300000002</v>
      </c>
      <c r="E624">
        <v>259.23998999999998</v>
      </c>
      <c r="F624">
        <v>248.29188500000001</v>
      </c>
      <c r="G624">
        <v>3813200</v>
      </c>
    </row>
    <row r="625" spans="1:7" x14ac:dyDescent="0.25">
      <c r="A625" s="7">
        <v>43607</v>
      </c>
      <c r="B625">
        <v>262.11999500000002</v>
      </c>
      <c r="C625">
        <v>263.290009</v>
      </c>
      <c r="D625">
        <v>261.86999500000002</v>
      </c>
      <c r="E625">
        <v>262.30999800000001</v>
      </c>
      <c r="F625">
        <v>251.232224</v>
      </c>
      <c r="G625">
        <v>3421500</v>
      </c>
    </row>
    <row r="626" spans="1:7" x14ac:dyDescent="0.25">
      <c r="A626" s="7">
        <v>43606</v>
      </c>
      <c r="B626">
        <v>262.5</v>
      </c>
      <c r="C626">
        <v>263.51001000000002</v>
      </c>
      <c r="D626">
        <v>262.25</v>
      </c>
      <c r="E626">
        <v>263.02999899999998</v>
      </c>
      <c r="F626">
        <v>251.921829</v>
      </c>
      <c r="G626">
        <v>2760500</v>
      </c>
    </row>
    <row r="627" spans="1:7" x14ac:dyDescent="0.25">
      <c r="A627" s="7">
        <v>43605</v>
      </c>
      <c r="B627">
        <v>260.89999399999999</v>
      </c>
      <c r="C627">
        <v>262.10998499999999</v>
      </c>
      <c r="D627">
        <v>260.01998900000001</v>
      </c>
      <c r="E627">
        <v>260.82000699999998</v>
      </c>
      <c r="F627">
        <v>249.80512999999999</v>
      </c>
      <c r="G627">
        <v>2762600</v>
      </c>
    </row>
    <row r="628" spans="1:7" x14ac:dyDescent="0.25">
      <c r="A628" s="7">
        <v>43602</v>
      </c>
      <c r="B628">
        <v>261.89001500000001</v>
      </c>
      <c r="C628">
        <v>265.01998900000001</v>
      </c>
      <c r="D628">
        <v>261.85998499999999</v>
      </c>
      <c r="E628">
        <v>262.60998499999999</v>
      </c>
      <c r="F628">
        <v>251.51956200000001</v>
      </c>
      <c r="G628">
        <v>2719500</v>
      </c>
    </row>
    <row r="629" spans="1:7" x14ac:dyDescent="0.25">
      <c r="A629" s="7">
        <v>43601</v>
      </c>
      <c r="B629">
        <v>262.47000100000002</v>
      </c>
      <c r="C629">
        <v>265.60000600000001</v>
      </c>
      <c r="D629">
        <v>262.45001200000002</v>
      </c>
      <c r="E629">
        <v>264.209991</v>
      </c>
      <c r="F629">
        <v>253.051941</v>
      </c>
      <c r="G629">
        <v>3221500</v>
      </c>
    </row>
    <row r="630" spans="1:7" x14ac:dyDescent="0.25">
      <c r="A630" s="7">
        <v>43600</v>
      </c>
      <c r="B630">
        <v>258.63000499999998</v>
      </c>
      <c r="C630">
        <v>262.45001200000002</v>
      </c>
      <c r="D630">
        <v>258.39999399999999</v>
      </c>
      <c r="E630">
        <v>261.80999800000001</v>
      </c>
      <c r="F630">
        <v>250.75332599999999</v>
      </c>
      <c r="G630">
        <v>2444100</v>
      </c>
    </row>
    <row r="631" spans="1:7" x14ac:dyDescent="0.25">
      <c r="A631" s="7">
        <v>43599</v>
      </c>
      <c r="B631">
        <v>258.98998999999998</v>
      </c>
      <c r="C631">
        <v>261.82000699999998</v>
      </c>
      <c r="D631">
        <v>258.83999599999999</v>
      </c>
      <c r="E631">
        <v>260.26998900000001</v>
      </c>
      <c r="F631">
        <v>249.27836600000001</v>
      </c>
      <c r="G631">
        <v>4702600</v>
      </c>
    </row>
    <row r="632" spans="1:7" x14ac:dyDescent="0.25">
      <c r="A632" s="7">
        <v>43598</v>
      </c>
      <c r="B632">
        <v>259.36999500000002</v>
      </c>
      <c r="C632">
        <v>260.33999599999999</v>
      </c>
      <c r="D632">
        <v>257.07000699999998</v>
      </c>
      <c r="E632">
        <v>258.02999899999998</v>
      </c>
      <c r="F632">
        <v>247.13298</v>
      </c>
      <c r="G632">
        <v>5548200</v>
      </c>
    </row>
    <row r="633" spans="1:7" x14ac:dyDescent="0.25">
      <c r="A633" s="7">
        <v>43595</v>
      </c>
      <c r="B633">
        <v>262.36999500000002</v>
      </c>
      <c r="C633">
        <v>265.38000499999998</v>
      </c>
      <c r="D633">
        <v>259.26998900000001</v>
      </c>
      <c r="E633">
        <v>264.51998900000001</v>
      </c>
      <c r="F633">
        <v>253.34883099999999</v>
      </c>
      <c r="G633">
        <v>3131900</v>
      </c>
    </row>
    <row r="634" spans="1:7" x14ac:dyDescent="0.25">
      <c r="A634" s="7">
        <v>43594</v>
      </c>
      <c r="B634">
        <v>261.94000199999999</v>
      </c>
      <c r="C634">
        <v>263.83999599999999</v>
      </c>
      <c r="D634">
        <v>260.20001200000002</v>
      </c>
      <c r="E634">
        <v>263.290009</v>
      </c>
      <c r="F634">
        <v>252.17085299999999</v>
      </c>
      <c r="G634">
        <v>3094800</v>
      </c>
    </row>
    <row r="635" spans="1:7" x14ac:dyDescent="0.25">
      <c r="A635" s="7">
        <v>43593</v>
      </c>
      <c r="B635">
        <v>264.14001500000001</v>
      </c>
      <c r="C635">
        <v>265.82000699999998</v>
      </c>
      <c r="D635">
        <v>263.47000100000002</v>
      </c>
      <c r="E635">
        <v>264.10000600000001</v>
      </c>
      <c r="F635">
        <v>252.94664</v>
      </c>
      <c r="G635">
        <v>2662500</v>
      </c>
    </row>
    <row r="636" spans="1:7" x14ac:dyDescent="0.25">
      <c r="A636" s="7">
        <v>43592</v>
      </c>
      <c r="B636">
        <v>266.48001099999999</v>
      </c>
      <c r="C636">
        <v>267.07998700000002</v>
      </c>
      <c r="D636">
        <v>262.48001099999999</v>
      </c>
      <c r="E636">
        <v>264.61999500000002</v>
      </c>
      <c r="F636">
        <v>253.44468699999999</v>
      </c>
      <c r="G636">
        <v>4752500</v>
      </c>
    </row>
    <row r="637" spans="1:7" x14ac:dyDescent="0.25">
      <c r="A637" s="7">
        <v>43591</v>
      </c>
      <c r="B637">
        <v>265.64999399999999</v>
      </c>
      <c r="C637">
        <v>269.35998499999999</v>
      </c>
      <c r="D637">
        <v>265.30999800000001</v>
      </c>
      <c r="E637">
        <v>268.98001099999999</v>
      </c>
      <c r="F637">
        <v>257.620544</v>
      </c>
      <c r="G637">
        <v>3966900</v>
      </c>
    </row>
    <row r="638" spans="1:7" x14ac:dyDescent="0.25">
      <c r="A638" s="7">
        <v>43588</v>
      </c>
      <c r="B638">
        <v>268.92001299999998</v>
      </c>
      <c r="C638">
        <v>270.32000699999998</v>
      </c>
      <c r="D638">
        <v>268.70001200000002</v>
      </c>
      <c r="E638">
        <v>270.04998799999998</v>
      </c>
      <c r="F638">
        <v>258.64532500000001</v>
      </c>
      <c r="G638">
        <v>1969000</v>
      </c>
    </row>
    <row r="639" spans="1:7" x14ac:dyDescent="0.25">
      <c r="A639" s="7">
        <v>43587</v>
      </c>
      <c r="B639">
        <v>267.88000499999998</v>
      </c>
      <c r="C639">
        <v>268.79998799999998</v>
      </c>
      <c r="D639">
        <v>265.92999300000002</v>
      </c>
      <c r="E639">
        <v>267.51001000000002</v>
      </c>
      <c r="F639">
        <v>256.21267699999999</v>
      </c>
      <c r="G639">
        <v>3009000</v>
      </c>
    </row>
    <row r="640" spans="1:7" x14ac:dyDescent="0.25">
      <c r="A640" s="7">
        <v>43586</v>
      </c>
      <c r="B640">
        <v>270.67999300000002</v>
      </c>
      <c r="C640">
        <v>270.86999500000002</v>
      </c>
      <c r="D640">
        <v>268</v>
      </c>
      <c r="E640">
        <v>268.040009</v>
      </c>
      <c r="F640">
        <v>256.72024499999998</v>
      </c>
      <c r="G640">
        <v>2669400</v>
      </c>
    </row>
    <row r="641" spans="1:7" x14ac:dyDescent="0.25">
      <c r="A641" s="7">
        <v>43585</v>
      </c>
      <c r="B641">
        <v>269.55999800000001</v>
      </c>
      <c r="C641">
        <v>270.30999800000001</v>
      </c>
      <c r="D641">
        <v>268.10998499999999</v>
      </c>
      <c r="E641">
        <v>270.01001000000002</v>
      </c>
      <c r="F641">
        <v>258.607056</v>
      </c>
      <c r="G641">
        <v>2024600</v>
      </c>
    </row>
    <row r="642" spans="1:7" x14ac:dyDescent="0.25">
      <c r="A642" s="7">
        <v>43584</v>
      </c>
      <c r="B642">
        <v>269.55999800000001</v>
      </c>
      <c r="C642">
        <v>270.41000400000001</v>
      </c>
      <c r="D642">
        <v>269.459991</v>
      </c>
      <c r="E642">
        <v>269.83999599999999</v>
      </c>
      <c r="F642">
        <v>258.44424400000003</v>
      </c>
      <c r="G642">
        <v>1892500</v>
      </c>
    </row>
    <row r="643" spans="1:7" x14ac:dyDescent="0.25">
      <c r="A643" s="7">
        <v>43581</v>
      </c>
      <c r="B643">
        <v>268.27999899999998</v>
      </c>
      <c r="C643">
        <v>269.540009</v>
      </c>
      <c r="D643">
        <v>267.459991</v>
      </c>
      <c r="E643">
        <v>269.5</v>
      </c>
      <c r="F643">
        <v>258.11859099999998</v>
      </c>
      <c r="G643">
        <v>2172600</v>
      </c>
    </row>
    <row r="644" spans="1:7" x14ac:dyDescent="0.25">
      <c r="A644" s="7">
        <v>43580</v>
      </c>
      <c r="B644">
        <v>268.27999899999998</v>
      </c>
      <c r="C644">
        <v>268.88000499999998</v>
      </c>
      <c r="D644">
        <v>266.98001099999999</v>
      </c>
      <c r="E644">
        <v>268.26998900000001</v>
      </c>
      <c r="F644">
        <v>256.94052099999999</v>
      </c>
      <c r="G644">
        <v>1237400</v>
      </c>
    </row>
    <row r="645" spans="1:7" x14ac:dyDescent="0.25">
      <c r="A645" s="7">
        <v>43579</v>
      </c>
      <c r="B645">
        <v>268.89001500000001</v>
      </c>
      <c r="C645">
        <v>269.209991</v>
      </c>
      <c r="D645">
        <v>268.23001099999999</v>
      </c>
      <c r="E645">
        <v>268.36999500000002</v>
      </c>
      <c r="F645">
        <v>257.03625499999998</v>
      </c>
      <c r="G645">
        <v>1393400</v>
      </c>
    </row>
    <row r="646" spans="1:7" x14ac:dyDescent="0.25">
      <c r="A646" s="7">
        <v>43578</v>
      </c>
      <c r="B646">
        <v>266.959991</v>
      </c>
      <c r="C646">
        <v>269.19000199999999</v>
      </c>
      <c r="D646">
        <v>266.709991</v>
      </c>
      <c r="E646">
        <v>268.89999399999999</v>
      </c>
      <c r="F646">
        <v>257.54397599999999</v>
      </c>
      <c r="G646">
        <v>2618300</v>
      </c>
    </row>
    <row r="647" spans="1:7" x14ac:dyDescent="0.25">
      <c r="A647" s="7">
        <v>43577</v>
      </c>
      <c r="B647">
        <v>265.55999800000001</v>
      </c>
      <c r="C647">
        <v>266.709991</v>
      </c>
      <c r="D647">
        <v>265.47000100000002</v>
      </c>
      <c r="E647">
        <v>266.60000600000001</v>
      </c>
      <c r="F647">
        <v>255.34106399999999</v>
      </c>
      <c r="G647">
        <v>1126500</v>
      </c>
    </row>
    <row r="648" spans="1:7" x14ac:dyDescent="0.25">
      <c r="A648" s="7">
        <v>43573</v>
      </c>
      <c r="B648">
        <v>266.44000199999999</v>
      </c>
      <c r="C648">
        <v>266.60000600000001</v>
      </c>
      <c r="D648">
        <v>265.07998700000002</v>
      </c>
      <c r="E648">
        <v>266.33999599999999</v>
      </c>
      <c r="F648">
        <v>255.091995</v>
      </c>
      <c r="G648">
        <v>2788900</v>
      </c>
    </row>
    <row r="649" spans="1:7" x14ac:dyDescent="0.25">
      <c r="A649" s="7">
        <v>43572</v>
      </c>
      <c r="B649">
        <v>267.58999599999999</v>
      </c>
      <c r="C649">
        <v>267.60998499999999</v>
      </c>
      <c r="D649">
        <v>265.39999399999999</v>
      </c>
      <c r="E649">
        <v>265.83999599999999</v>
      </c>
      <c r="F649">
        <v>254.61312899999999</v>
      </c>
      <c r="G649">
        <v>1872400</v>
      </c>
    </row>
    <row r="650" spans="1:7" x14ac:dyDescent="0.25">
      <c r="A650" s="7">
        <v>43571</v>
      </c>
      <c r="B650">
        <v>267.20001200000002</v>
      </c>
      <c r="C650">
        <v>267.23998999999998</v>
      </c>
      <c r="D650">
        <v>265.85998499999999</v>
      </c>
      <c r="E650">
        <v>266.48998999999998</v>
      </c>
      <c r="F650">
        <v>255.235657</v>
      </c>
      <c r="G650">
        <v>2447700</v>
      </c>
    </row>
    <row r="651" spans="1:7" x14ac:dyDescent="0.25">
      <c r="A651" s="7">
        <v>43570</v>
      </c>
      <c r="B651">
        <v>266.57000699999998</v>
      </c>
      <c r="C651">
        <v>266.64001500000001</v>
      </c>
      <c r="D651">
        <v>265.47000100000002</v>
      </c>
      <c r="E651">
        <v>266.29998799999998</v>
      </c>
      <c r="F651">
        <v>255.05371099999999</v>
      </c>
      <c r="G651">
        <v>1584500</v>
      </c>
    </row>
    <row r="652" spans="1:7" x14ac:dyDescent="0.25">
      <c r="A652" s="7">
        <v>43567</v>
      </c>
      <c r="B652">
        <v>266.32998700000002</v>
      </c>
      <c r="C652">
        <v>266.76998900000001</v>
      </c>
      <c r="D652">
        <v>265.63000499999998</v>
      </c>
      <c r="E652">
        <v>266.48001099999999</v>
      </c>
      <c r="F652">
        <v>255.22616600000001</v>
      </c>
      <c r="G652">
        <v>1903400</v>
      </c>
    </row>
    <row r="653" spans="1:7" x14ac:dyDescent="0.25">
      <c r="A653" s="7">
        <v>43566</v>
      </c>
      <c r="B653">
        <v>265.23998999999998</v>
      </c>
      <c r="C653">
        <v>265.23998999999998</v>
      </c>
      <c r="D653">
        <v>264.08999599999999</v>
      </c>
      <c r="E653">
        <v>264.69000199999999</v>
      </c>
      <c r="F653">
        <v>253.511673</v>
      </c>
      <c r="G653">
        <v>1567700</v>
      </c>
    </row>
    <row r="654" spans="1:7" x14ac:dyDescent="0.25">
      <c r="A654" s="7">
        <v>43565</v>
      </c>
      <c r="B654">
        <v>264.25</v>
      </c>
      <c r="C654">
        <v>264.83999599999999</v>
      </c>
      <c r="D654">
        <v>263.85000600000001</v>
      </c>
      <c r="E654">
        <v>264.73998999999998</v>
      </c>
      <c r="F654">
        <v>253.55961600000001</v>
      </c>
      <c r="G654">
        <v>2990600</v>
      </c>
    </row>
    <row r="655" spans="1:7" x14ac:dyDescent="0.25">
      <c r="A655" s="7">
        <v>43564</v>
      </c>
      <c r="B655">
        <v>264.22000100000002</v>
      </c>
      <c r="C655">
        <v>264.540009</v>
      </c>
      <c r="D655">
        <v>263.290009</v>
      </c>
      <c r="E655">
        <v>263.82998700000002</v>
      </c>
      <c r="F655">
        <v>252.68798799999999</v>
      </c>
      <c r="G655">
        <v>2016900</v>
      </c>
    </row>
    <row r="656" spans="1:7" x14ac:dyDescent="0.25">
      <c r="A656" s="7">
        <v>43563</v>
      </c>
      <c r="B656">
        <v>264.57000699999998</v>
      </c>
      <c r="C656">
        <v>265.30999800000001</v>
      </c>
      <c r="D656">
        <v>263.91000400000001</v>
      </c>
      <c r="E656">
        <v>265.23998999999998</v>
      </c>
      <c r="F656">
        <v>254.03848300000001</v>
      </c>
      <c r="G656">
        <v>1720100</v>
      </c>
    </row>
    <row r="657" spans="1:7" x14ac:dyDescent="0.25">
      <c r="A657" s="7">
        <v>43560</v>
      </c>
      <c r="B657">
        <v>264.42001299999998</v>
      </c>
      <c r="C657">
        <v>265.05999800000001</v>
      </c>
      <c r="D657">
        <v>264.11999500000002</v>
      </c>
      <c r="E657">
        <v>265.01001000000002</v>
      </c>
      <c r="F657">
        <v>253.81819200000001</v>
      </c>
      <c r="G657">
        <v>1505000</v>
      </c>
    </row>
    <row r="658" spans="1:7" x14ac:dyDescent="0.25">
      <c r="A658" s="7">
        <v>43559</v>
      </c>
      <c r="B658">
        <v>263.36999500000002</v>
      </c>
      <c r="C658">
        <v>263.959991</v>
      </c>
      <c r="D658">
        <v>262.67001299999998</v>
      </c>
      <c r="E658">
        <v>263.73998999999998</v>
      </c>
      <c r="F658">
        <v>252.60180700000001</v>
      </c>
      <c r="G658">
        <v>1738500</v>
      </c>
    </row>
    <row r="659" spans="1:7" x14ac:dyDescent="0.25">
      <c r="A659" s="7">
        <v>43558</v>
      </c>
      <c r="B659">
        <v>263.86999500000002</v>
      </c>
      <c r="C659">
        <v>264.25</v>
      </c>
      <c r="D659">
        <v>262.39999399999999</v>
      </c>
      <c r="E659">
        <v>263.10998499999999</v>
      </c>
      <c r="F659">
        <v>251.99842799999999</v>
      </c>
      <c r="G659">
        <v>1933900</v>
      </c>
    </row>
    <row r="660" spans="1:7" x14ac:dyDescent="0.25">
      <c r="A660" s="7">
        <v>43557</v>
      </c>
      <c r="B660">
        <v>262.67001299999998</v>
      </c>
      <c r="C660">
        <v>262.85000600000001</v>
      </c>
      <c r="D660">
        <v>261.80999800000001</v>
      </c>
      <c r="E660">
        <v>262.61999500000002</v>
      </c>
      <c r="F660">
        <v>251.52915999999999</v>
      </c>
      <c r="G660">
        <v>1512600</v>
      </c>
    </row>
    <row r="661" spans="1:7" x14ac:dyDescent="0.25">
      <c r="A661" s="7">
        <v>43556</v>
      </c>
      <c r="B661">
        <v>261.459991</v>
      </c>
      <c r="C661">
        <v>262.77999899999998</v>
      </c>
      <c r="D661">
        <v>261.19000199999999</v>
      </c>
      <c r="E661">
        <v>262.52999899999998</v>
      </c>
      <c r="F661">
        <v>251.44296299999999</v>
      </c>
      <c r="G661">
        <v>3303900</v>
      </c>
    </row>
    <row r="662" spans="1:7" x14ac:dyDescent="0.25">
      <c r="A662" s="7">
        <v>43553</v>
      </c>
      <c r="B662">
        <v>259.33999599999999</v>
      </c>
      <c r="C662">
        <v>259.72000100000002</v>
      </c>
      <c r="D662">
        <v>258.17999300000002</v>
      </c>
      <c r="E662">
        <v>259.540009</v>
      </c>
      <c r="F662">
        <v>248.57920799999999</v>
      </c>
      <c r="G662">
        <v>2831100</v>
      </c>
    </row>
    <row r="663" spans="1:7" x14ac:dyDescent="0.25">
      <c r="A663" s="7">
        <v>43552</v>
      </c>
      <c r="B663">
        <v>257.45001200000002</v>
      </c>
      <c r="C663">
        <v>258.22000100000002</v>
      </c>
      <c r="D663">
        <v>256.26998900000001</v>
      </c>
      <c r="E663">
        <v>257.88000499999998</v>
      </c>
      <c r="F663">
        <v>246.98931899999999</v>
      </c>
      <c r="G663">
        <v>1716700</v>
      </c>
    </row>
    <row r="664" spans="1:7" x14ac:dyDescent="0.25">
      <c r="A664" s="7">
        <v>43551</v>
      </c>
      <c r="B664">
        <v>258.14999399999999</v>
      </c>
      <c r="C664">
        <v>258.73001099999999</v>
      </c>
      <c r="D664">
        <v>255.229996</v>
      </c>
      <c r="E664">
        <v>256.88000499999998</v>
      </c>
      <c r="F664">
        <v>246.03154000000001</v>
      </c>
      <c r="G664">
        <v>2714300</v>
      </c>
    </row>
    <row r="665" spans="1:7" x14ac:dyDescent="0.25">
      <c r="A665" s="7">
        <v>43550</v>
      </c>
      <c r="B665">
        <v>258.01001000000002</v>
      </c>
      <c r="C665">
        <v>259.11999500000002</v>
      </c>
      <c r="D665">
        <v>256.73001099999999</v>
      </c>
      <c r="E665">
        <v>258.07998700000002</v>
      </c>
      <c r="F665">
        <v>247.18083200000001</v>
      </c>
      <c r="G665">
        <v>3177600</v>
      </c>
    </row>
    <row r="666" spans="1:7" x14ac:dyDescent="0.25">
      <c r="A666" s="7">
        <v>43549</v>
      </c>
      <c r="B666">
        <v>256.08999599999999</v>
      </c>
      <c r="C666">
        <v>257.27999899999998</v>
      </c>
      <c r="D666">
        <v>254.949997</v>
      </c>
      <c r="E666">
        <v>256.23001099999999</v>
      </c>
      <c r="F666">
        <v>245.408997</v>
      </c>
      <c r="G666">
        <v>2893600</v>
      </c>
    </row>
    <row r="667" spans="1:7" x14ac:dyDescent="0.25">
      <c r="A667" s="7">
        <v>43546</v>
      </c>
      <c r="B667">
        <v>260.07000699999998</v>
      </c>
      <c r="C667">
        <v>260.60998499999999</v>
      </c>
      <c r="D667">
        <v>256.36999500000002</v>
      </c>
      <c r="E667">
        <v>256.459991</v>
      </c>
      <c r="F667">
        <v>245.629257</v>
      </c>
      <c r="G667">
        <v>4317400</v>
      </c>
    </row>
    <row r="668" spans="1:7" x14ac:dyDescent="0.25">
      <c r="A668" s="7">
        <v>43545</v>
      </c>
      <c r="B668">
        <v>257.67999300000002</v>
      </c>
      <c r="C668">
        <v>261.85998499999999</v>
      </c>
      <c r="D668">
        <v>257.67999300000002</v>
      </c>
      <c r="E668">
        <v>261.42999300000002</v>
      </c>
      <c r="F668">
        <v>250.38935900000001</v>
      </c>
      <c r="G668">
        <v>2968300</v>
      </c>
    </row>
    <row r="669" spans="1:7" x14ac:dyDescent="0.25">
      <c r="A669" s="7">
        <v>43544</v>
      </c>
      <c r="B669">
        <v>260.540009</v>
      </c>
      <c r="C669">
        <v>261.76998900000001</v>
      </c>
      <c r="D669">
        <v>258.83999599999999</v>
      </c>
      <c r="E669">
        <v>259.92999300000002</v>
      </c>
      <c r="F669">
        <v>247.55917400000001</v>
      </c>
      <c r="G669">
        <v>3415200</v>
      </c>
    </row>
    <row r="670" spans="1:7" x14ac:dyDescent="0.25">
      <c r="A670" s="7">
        <v>43543</v>
      </c>
      <c r="B670">
        <v>261.80999800000001</v>
      </c>
      <c r="C670">
        <v>262.58999599999999</v>
      </c>
      <c r="D670">
        <v>259.88000499999998</v>
      </c>
      <c r="E670">
        <v>260.85998499999999</v>
      </c>
      <c r="F670">
        <v>248.44491600000001</v>
      </c>
      <c r="G670">
        <v>4061800</v>
      </c>
    </row>
    <row r="671" spans="1:7" x14ac:dyDescent="0.25">
      <c r="A671" s="7">
        <v>43542</v>
      </c>
      <c r="B671">
        <v>260</v>
      </c>
      <c r="C671">
        <v>260.98998999999998</v>
      </c>
      <c r="D671">
        <v>259.76998900000001</v>
      </c>
      <c r="E671">
        <v>260.77999899999998</v>
      </c>
      <c r="F671">
        <v>248.368729</v>
      </c>
      <c r="G671">
        <v>1830000</v>
      </c>
    </row>
    <row r="672" spans="1:7" x14ac:dyDescent="0.25">
      <c r="A672" s="7">
        <v>43539</v>
      </c>
      <c r="B672">
        <v>259.01998900000001</v>
      </c>
      <c r="C672">
        <v>260.57000699999998</v>
      </c>
      <c r="D672">
        <v>258.86999500000002</v>
      </c>
      <c r="E672">
        <v>259.85000600000001</v>
      </c>
      <c r="F672">
        <v>247.483002</v>
      </c>
      <c r="G672">
        <v>3151200</v>
      </c>
    </row>
    <row r="673" spans="1:7" x14ac:dyDescent="0.25">
      <c r="A673" s="7">
        <v>43538</v>
      </c>
      <c r="B673">
        <v>258.67999300000002</v>
      </c>
      <c r="C673">
        <v>259.11999500000002</v>
      </c>
      <c r="D673">
        <v>258.040009</v>
      </c>
      <c r="E673">
        <v>258.58999599999999</v>
      </c>
      <c r="F673">
        <v>246.282928</v>
      </c>
      <c r="G673">
        <v>1557500</v>
      </c>
    </row>
    <row r="674" spans="1:7" x14ac:dyDescent="0.25">
      <c r="A674" s="7">
        <v>43537</v>
      </c>
      <c r="B674">
        <v>257.83999599999999</v>
      </c>
      <c r="C674">
        <v>259.58999599999999</v>
      </c>
      <c r="D674">
        <v>257.69000199999999</v>
      </c>
      <c r="E674">
        <v>258.67999300000002</v>
      </c>
      <c r="F674">
        <v>246.368652</v>
      </c>
      <c r="G674">
        <v>1974300</v>
      </c>
    </row>
    <row r="675" spans="1:7" x14ac:dyDescent="0.25">
      <c r="A675" s="7">
        <v>43536</v>
      </c>
      <c r="B675">
        <v>256.51998900000001</v>
      </c>
      <c r="C675">
        <v>257.459991</v>
      </c>
      <c r="D675">
        <v>256.36999500000002</v>
      </c>
      <c r="E675">
        <v>256.92999300000002</v>
      </c>
      <c r="F675">
        <v>244.701965</v>
      </c>
      <c r="G675">
        <v>2271900</v>
      </c>
    </row>
    <row r="676" spans="1:7" x14ac:dyDescent="0.25">
      <c r="A676" s="7">
        <v>43535</v>
      </c>
      <c r="B676">
        <v>253.03999300000001</v>
      </c>
      <c r="C676">
        <v>256.11999500000002</v>
      </c>
      <c r="D676">
        <v>253.020004</v>
      </c>
      <c r="E676">
        <v>256.01998900000001</v>
      </c>
      <c r="F676">
        <v>243.83528100000001</v>
      </c>
      <c r="G676">
        <v>1884200</v>
      </c>
    </row>
    <row r="677" spans="1:7" x14ac:dyDescent="0.25">
      <c r="A677" s="7">
        <v>43532</v>
      </c>
      <c r="B677">
        <v>250.88000500000001</v>
      </c>
      <c r="C677">
        <v>252.449997</v>
      </c>
      <c r="D677">
        <v>250.33999600000001</v>
      </c>
      <c r="E677">
        <v>252.33999600000001</v>
      </c>
      <c r="F677">
        <v>240.33041399999999</v>
      </c>
      <c r="G677">
        <v>4522300</v>
      </c>
    </row>
    <row r="678" spans="1:7" x14ac:dyDescent="0.25">
      <c r="A678" s="7">
        <v>43531</v>
      </c>
      <c r="B678">
        <v>254.479996</v>
      </c>
      <c r="C678">
        <v>254.60000600000001</v>
      </c>
      <c r="D678">
        <v>251.949997</v>
      </c>
      <c r="E678">
        <v>252.85000600000001</v>
      </c>
      <c r="F678">
        <v>240.816147</v>
      </c>
      <c r="G678">
        <v>6441200</v>
      </c>
    </row>
    <row r="679" spans="1:7" x14ac:dyDescent="0.25">
      <c r="A679" s="7">
        <v>43530</v>
      </c>
      <c r="B679">
        <v>256.61999500000002</v>
      </c>
      <c r="C679">
        <v>256.61999500000002</v>
      </c>
      <c r="D679">
        <v>254.60000600000001</v>
      </c>
      <c r="E679">
        <v>254.89999399999999</v>
      </c>
      <c r="F679">
        <v>242.76857000000001</v>
      </c>
      <c r="G679">
        <v>2514900</v>
      </c>
    </row>
    <row r="680" spans="1:7" x14ac:dyDescent="0.25">
      <c r="A680" s="7">
        <v>43529</v>
      </c>
      <c r="B680">
        <v>256.98998999999998</v>
      </c>
      <c r="C680">
        <v>257.17001299999998</v>
      </c>
      <c r="D680">
        <v>255.96000699999999</v>
      </c>
      <c r="E680">
        <v>256.540009</v>
      </c>
      <c r="F680">
        <v>244.330521</v>
      </c>
      <c r="G680">
        <v>2475900</v>
      </c>
    </row>
    <row r="681" spans="1:7" x14ac:dyDescent="0.25">
      <c r="A681" s="7">
        <v>43528</v>
      </c>
      <c r="B681">
        <v>258.86999500000002</v>
      </c>
      <c r="C681">
        <v>259.10000600000001</v>
      </c>
      <c r="D681">
        <v>254.490005</v>
      </c>
      <c r="E681">
        <v>256.83999599999999</v>
      </c>
      <c r="F681">
        <v>244.61622600000001</v>
      </c>
      <c r="G681">
        <v>3384200</v>
      </c>
    </row>
    <row r="682" spans="1:7" x14ac:dyDescent="0.25">
      <c r="A682" s="7">
        <v>43525</v>
      </c>
      <c r="B682">
        <v>257.80999800000001</v>
      </c>
      <c r="C682">
        <v>258.209991</v>
      </c>
      <c r="D682">
        <v>256.32998700000002</v>
      </c>
      <c r="E682">
        <v>257.82998700000002</v>
      </c>
      <c r="F682">
        <v>245.55914300000001</v>
      </c>
      <c r="G682">
        <v>2867000</v>
      </c>
    </row>
    <row r="683" spans="1:7" x14ac:dyDescent="0.25">
      <c r="A683" s="7">
        <v>43524</v>
      </c>
      <c r="B683">
        <v>256.42001299999998</v>
      </c>
      <c r="C683">
        <v>256.88000499999998</v>
      </c>
      <c r="D683">
        <v>255.85000600000001</v>
      </c>
      <c r="E683">
        <v>256.07000699999998</v>
      </c>
      <c r="F683">
        <v>243.882904</v>
      </c>
      <c r="G683">
        <v>2207000</v>
      </c>
    </row>
    <row r="684" spans="1:7" x14ac:dyDescent="0.25">
      <c r="A684" s="7">
        <v>43523</v>
      </c>
      <c r="B684">
        <v>256.05999800000001</v>
      </c>
      <c r="C684">
        <v>257.01998900000001</v>
      </c>
      <c r="D684">
        <v>255.10000600000001</v>
      </c>
      <c r="E684">
        <v>256.67001299999998</v>
      </c>
      <c r="F684">
        <v>244.45434599999999</v>
      </c>
      <c r="G684">
        <v>2136400</v>
      </c>
    </row>
    <row r="685" spans="1:7" x14ac:dyDescent="0.25">
      <c r="A685" s="7">
        <v>43522</v>
      </c>
      <c r="B685">
        <v>256.54998799999998</v>
      </c>
      <c r="C685">
        <v>257.64001500000001</v>
      </c>
      <c r="D685">
        <v>256.41000400000001</v>
      </c>
      <c r="E685">
        <v>256.79998799999998</v>
      </c>
      <c r="F685">
        <v>244.57813999999999</v>
      </c>
      <c r="G685">
        <v>4629600</v>
      </c>
    </row>
    <row r="686" spans="1:7" x14ac:dyDescent="0.25">
      <c r="A686" s="7">
        <v>43521</v>
      </c>
      <c r="B686">
        <v>258.08999599999999</v>
      </c>
      <c r="C686">
        <v>258.60998499999999</v>
      </c>
      <c r="D686">
        <v>256.88000499999998</v>
      </c>
      <c r="E686">
        <v>256.98998999999998</v>
      </c>
      <c r="F686">
        <v>244.759109</v>
      </c>
      <c r="G686">
        <v>2941300</v>
      </c>
    </row>
    <row r="687" spans="1:7" x14ac:dyDescent="0.25">
      <c r="A687" s="7">
        <v>43518</v>
      </c>
      <c r="B687">
        <v>255.69000199999999</v>
      </c>
      <c r="C687">
        <v>256.80999800000001</v>
      </c>
      <c r="D687">
        <v>255.449997</v>
      </c>
      <c r="E687">
        <v>256.60998499999999</v>
      </c>
      <c r="F687">
        <v>244.39720199999999</v>
      </c>
      <c r="G687">
        <v>2119400</v>
      </c>
    </row>
    <row r="688" spans="1:7" x14ac:dyDescent="0.25">
      <c r="A688" s="7">
        <v>43517</v>
      </c>
      <c r="B688">
        <v>255.33000200000001</v>
      </c>
      <c r="C688">
        <v>255.63999899999999</v>
      </c>
      <c r="D688">
        <v>254.03999300000001</v>
      </c>
      <c r="E688">
        <v>255.08000200000001</v>
      </c>
      <c r="F688">
        <v>242.940033</v>
      </c>
      <c r="G688">
        <v>2020000</v>
      </c>
    </row>
    <row r="689" spans="1:7" x14ac:dyDescent="0.25">
      <c r="A689" s="7">
        <v>43516</v>
      </c>
      <c r="B689">
        <v>255.41000399999999</v>
      </c>
      <c r="C689">
        <v>256.38000499999998</v>
      </c>
      <c r="D689">
        <v>254.88999899999999</v>
      </c>
      <c r="E689">
        <v>256.01001000000002</v>
      </c>
      <c r="F689">
        <v>243.82574500000001</v>
      </c>
      <c r="G689">
        <v>2156300</v>
      </c>
    </row>
    <row r="690" spans="1:7" x14ac:dyDescent="0.25">
      <c r="A690" s="7">
        <v>43515</v>
      </c>
      <c r="B690">
        <v>254.14999399999999</v>
      </c>
      <c r="C690">
        <v>256.08999599999999</v>
      </c>
      <c r="D690">
        <v>254.14999399999999</v>
      </c>
      <c r="E690">
        <v>255.41999799999999</v>
      </c>
      <c r="F690">
        <v>243.26383999999999</v>
      </c>
      <c r="G690">
        <v>2509300</v>
      </c>
    </row>
    <row r="691" spans="1:7" x14ac:dyDescent="0.25">
      <c r="A691" s="7">
        <v>43511</v>
      </c>
      <c r="B691">
        <v>254.029999</v>
      </c>
      <c r="C691">
        <v>255</v>
      </c>
      <c r="D691">
        <v>253.80999800000001</v>
      </c>
      <c r="E691">
        <v>254.979996</v>
      </c>
      <c r="F691">
        <v>242.84478799999999</v>
      </c>
      <c r="G691">
        <v>2806600</v>
      </c>
    </row>
    <row r="692" spans="1:7" x14ac:dyDescent="0.25">
      <c r="A692" s="7">
        <v>43510</v>
      </c>
      <c r="B692">
        <v>251.64999399999999</v>
      </c>
      <c r="C692">
        <v>253.36000100000001</v>
      </c>
      <c r="D692">
        <v>250.83000200000001</v>
      </c>
      <c r="E692">
        <v>252.199997</v>
      </c>
      <c r="F692">
        <v>240.19708299999999</v>
      </c>
      <c r="G692">
        <v>3247800</v>
      </c>
    </row>
    <row r="693" spans="1:7" x14ac:dyDescent="0.25">
      <c r="A693" s="7">
        <v>43509</v>
      </c>
      <c r="B693">
        <v>252.820007</v>
      </c>
      <c r="C693">
        <v>253.66000399999999</v>
      </c>
      <c r="D693">
        <v>252.38999899999999</v>
      </c>
      <c r="E693">
        <v>252.759995</v>
      </c>
      <c r="F693">
        <v>240.730423</v>
      </c>
      <c r="G693">
        <v>3569100</v>
      </c>
    </row>
    <row r="694" spans="1:7" x14ac:dyDescent="0.25">
      <c r="A694" s="7">
        <v>43508</v>
      </c>
      <c r="B694">
        <v>250.38000500000001</v>
      </c>
      <c r="C694">
        <v>252.36000100000001</v>
      </c>
      <c r="D694">
        <v>250.33999600000001</v>
      </c>
      <c r="E694">
        <v>252</v>
      </c>
      <c r="F694">
        <v>240.006607</v>
      </c>
      <c r="G694">
        <v>5980500</v>
      </c>
    </row>
    <row r="695" spans="1:7" x14ac:dyDescent="0.25">
      <c r="A695" s="7">
        <v>43507</v>
      </c>
      <c r="B695">
        <v>249.279999</v>
      </c>
      <c r="C695">
        <v>249.509995</v>
      </c>
      <c r="D695">
        <v>248.220001</v>
      </c>
      <c r="E695">
        <v>248.779999</v>
      </c>
      <c r="F695">
        <v>236.93985000000001</v>
      </c>
      <c r="G695">
        <v>2986600</v>
      </c>
    </row>
    <row r="696" spans="1:7" x14ac:dyDescent="0.25">
      <c r="A696" s="7">
        <v>43504</v>
      </c>
      <c r="B696">
        <v>247.009995</v>
      </c>
      <c r="C696">
        <v>248.71000699999999</v>
      </c>
      <c r="D696">
        <v>246.199997</v>
      </c>
      <c r="E696">
        <v>248.64999399999999</v>
      </c>
      <c r="F696">
        <v>236.81603999999999</v>
      </c>
      <c r="G696">
        <v>2512600</v>
      </c>
    </row>
    <row r="697" spans="1:7" x14ac:dyDescent="0.25">
      <c r="A697" s="7">
        <v>43503</v>
      </c>
      <c r="B697">
        <v>249.03999300000001</v>
      </c>
      <c r="C697">
        <v>249.58000200000001</v>
      </c>
      <c r="D697">
        <v>246.61999499999999</v>
      </c>
      <c r="E697">
        <v>248.33000200000001</v>
      </c>
      <c r="F697">
        <v>236.51126099999999</v>
      </c>
      <c r="G697">
        <v>3907800</v>
      </c>
    </row>
    <row r="698" spans="1:7" x14ac:dyDescent="0.25">
      <c r="A698" s="7">
        <v>43502</v>
      </c>
      <c r="B698">
        <v>250.75</v>
      </c>
      <c r="C698">
        <v>251.220001</v>
      </c>
      <c r="D698">
        <v>249.949997</v>
      </c>
      <c r="E698">
        <v>250.78999300000001</v>
      </c>
      <c r="F698">
        <v>238.85417200000001</v>
      </c>
      <c r="G698">
        <v>2052200</v>
      </c>
    </row>
    <row r="699" spans="1:7" x14ac:dyDescent="0.25">
      <c r="A699" s="7">
        <v>43501</v>
      </c>
      <c r="B699">
        <v>250.44000199999999</v>
      </c>
      <c r="C699">
        <v>251.33000200000001</v>
      </c>
      <c r="D699">
        <v>249.91999799999999</v>
      </c>
      <c r="E699">
        <v>251.10000600000001</v>
      </c>
      <c r="F699">
        <v>239.149429</v>
      </c>
      <c r="G699">
        <v>3613300</v>
      </c>
    </row>
    <row r="700" spans="1:7" x14ac:dyDescent="0.25">
      <c r="A700" s="7">
        <v>43500</v>
      </c>
      <c r="B700">
        <v>248.300003</v>
      </c>
      <c r="C700">
        <v>250.020004</v>
      </c>
      <c r="D700">
        <v>247.58999600000001</v>
      </c>
      <c r="E700">
        <v>249.990005</v>
      </c>
      <c r="F700">
        <v>238.092285</v>
      </c>
      <c r="G700">
        <v>2541700</v>
      </c>
    </row>
    <row r="701" spans="1:7" x14ac:dyDescent="0.25">
      <c r="A701" s="7">
        <v>43497</v>
      </c>
      <c r="B701">
        <v>248.30999800000001</v>
      </c>
      <c r="C701">
        <v>249.28999300000001</v>
      </c>
      <c r="D701">
        <v>247.46000699999999</v>
      </c>
      <c r="E701">
        <v>248.220001</v>
      </c>
      <c r="F701">
        <v>236.406509</v>
      </c>
      <c r="G701">
        <v>3718500</v>
      </c>
    </row>
    <row r="702" spans="1:7" x14ac:dyDescent="0.25">
      <c r="A702" s="7">
        <v>43496</v>
      </c>
      <c r="B702">
        <v>245.86000100000001</v>
      </c>
      <c r="C702">
        <v>248.529999</v>
      </c>
      <c r="D702">
        <v>245.679993</v>
      </c>
      <c r="E702">
        <v>248.009995</v>
      </c>
      <c r="F702">
        <v>236.206512</v>
      </c>
      <c r="G702">
        <v>5308100</v>
      </c>
    </row>
    <row r="703" spans="1:7" x14ac:dyDescent="0.25">
      <c r="A703" s="7">
        <v>43495</v>
      </c>
      <c r="B703">
        <v>243.66000399999999</v>
      </c>
      <c r="C703">
        <v>246.779999</v>
      </c>
      <c r="D703">
        <v>242.88000500000001</v>
      </c>
      <c r="E703">
        <v>245.96000699999999</v>
      </c>
      <c r="F703">
        <v>234.25410500000001</v>
      </c>
      <c r="G703">
        <v>6028400</v>
      </c>
    </row>
    <row r="704" spans="1:7" x14ac:dyDescent="0.25">
      <c r="A704" s="7">
        <v>43494</v>
      </c>
      <c r="B704">
        <v>242.550003</v>
      </c>
      <c r="C704">
        <v>243.11999499999999</v>
      </c>
      <c r="D704">
        <v>241.270004</v>
      </c>
      <c r="E704">
        <v>242.13000500000001</v>
      </c>
      <c r="F704">
        <v>230.60633899999999</v>
      </c>
      <c r="G704">
        <v>2436900</v>
      </c>
    </row>
    <row r="705" spans="1:7" x14ac:dyDescent="0.25">
      <c r="A705" s="7">
        <v>43493</v>
      </c>
      <c r="B705">
        <v>242.08999600000001</v>
      </c>
      <c r="C705">
        <v>242.490005</v>
      </c>
      <c r="D705">
        <v>240.63000500000001</v>
      </c>
      <c r="E705">
        <v>242.429993</v>
      </c>
      <c r="F705">
        <v>230.892044</v>
      </c>
      <c r="G705">
        <v>2407800</v>
      </c>
    </row>
    <row r="706" spans="1:7" x14ac:dyDescent="0.25">
      <c r="A706" s="7">
        <v>43490</v>
      </c>
      <c r="B706">
        <v>244.11000100000001</v>
      </c>
      <c r="C706">
        <v>245.11000100000001</v>
      </c>
      <c r="D706">
        <v>243.66999799999999</v>
      </c>
      <c r="E706">
        <v>244.320007</v>
      </c>
      <c r="F706">
        <v>232.69212300000001</v>
      </c>
      <c r="G706">
        <v>3677500</v>
      </c>
    </row>
    <row r="707" spans="1:7" x14ac:dyDescent="0.25">
      <c r="A707" s="7">
        <v>43489</v>
      </c>
      <c r="B707">
        <v>241.89999399999999</v>
      </c>
      <c r="C707">
        <v>242.820007</v>
      </c>
      <c r="D707">
        <v>240.91000399999999</v>
      </c>
      <c r="E707">
        <v>242.259995</v>
      </c>
      <c r="F707">
        <v>230.73014800000001</v>
      </c>
      <c r="G707">
        <v>2197100</v>
      </c>
    </row>
    <row r="708" spans="1:7" x14ac:dyDescent="0.25">
      <c r="A708" s="7">
        <v>43488</v>
      </c>
      <c r="B708">
        <v>242.679993</v>
      </c>
      <c r="C708">
        <v>243.33999600000001</v>
      </c>
      <c r="D708">
        <v>239.58000200000001</v>
      </c>
      <c r="E708">
        <v>242.020004</v>
      </c>
      <c r="F708">
        <v>230.501587</v>
      </c>
      <c r="G708">
        <v>3076400</v>
      </c>
    </row>
    <row r="709" spans="1:7" x14ac:dyDescent="0.25">
      <c r="A709" s="7">
        <v>43487</v>
      </c>
      <c r="B709">
        <v>243.38999899999999</v>
      </c>
      <c r="C709">
        <v>243.58000200000001</v>
      </c>
      <c r="D709">
        <v>239.970001</v>
      </c>
      <c r="E709">
        <v>241.66000399999999</v>
      </c>
      <c r="F709">
        <v>230.158691</v>
      </c>
      <c r="G709">
        <v>5786300</v>
      </c>
    </row>
    <row r="710" spans="1:7" x14ac:dyDescent="0.25">
      <c r="A710" s="7">
        <v>43483</v>
      </c>
      <c r="B710">
        <v>243.55999800000001</v>
      </c>
      <c r="C710">
        <v>245.36999499999999</v>
      </c>
      <c r="D710">
        <v>242.759995</v>
      </c>
      <c r="E710">
        <v>244.91999799999999</v>
      </c>
      <c r="F710">
        <v>233.263565</v>
      </c>
      <c r="G710">
        <v>4943300</v>
      </c>
    </row>
    <row r="711" spans="1:7" x14ac:dyDescent="0.25">
      <c r="A711" s="7">
        <v>43482</v>
      </c>
      <c r="B711">
        <v>239</v>
      </c>
      <c r="C711">
        <v>242.550003</v>
      </c>
      <c r="D711">
        <v>238.949997</v>
      </c>
      <c r="E711">
        <v>241.66999799999999</v>
      </c>
      <c r="F711">
        <v>230.168228</v>
      </c>
      <c r="G711">
        <v>3059000</v>
      </c>
    </row>
    <row r="712" spans="1:7" x14ac:dyDescent="0.25">
      <c r="A712" s="7">
        <v>43481</v>
      </c>
      <c r="B712">
        <v>239.720001</v>
      </c>
      <c r="C712">
        <v>240.770004</v>
      </c>
      <c r="D712">
        <v>239.520004</v>
      </c>
      <c r="E712">
        <v>239.88000500000001</v>
      </c>
      <c r="F712">
        <v>228.46343999999999</v>
      </c>
      <c r="G712">
        <v>4066700</v>
      </c>
    </row>
    <row r="713" spans="1:7" x14ac:dyDescent="0.25">
      <c r="A713" s="7">
        <v>43480</v>
      </c>
      <c r="B713">
        <v>236.970001</v>
      </c>
      <c r="C713">
        <v>239.58999600000001</v>
      </c>
      <c r="D713">
        <v>236.970001</v>
      </c>
      <c r="E713">
        <v>239.35000600000001</v>
      </c>
      <c r="F713">
        <v>227.958664</v>
      </c>
      <c r="G713">
        <v>5103700</v>
      </c>
    </row>
    <row r="714" spans="1:7" x14ac:dyDescent="0.25">
      <c r="A714" s="7">
        <v>43479</v>
      </c>
      <c r="B714">
        <v>236.10000600000001</v>
      </c>
      <c r="C714">
        <v>237.38999899999999</v>
      </c>
      <c r="D714">
        <v>235.69000199999999</v>
      </c>
      <c r="E714">
        <v>236.58000200000001</v>
      </c>
      <c r="F714">
        <v>225.32048</v>
      </c>
      <c r="G714">
        <v>2653400</v>
      </c>
    </row>
    <row r="715" spans="1:7" x14ac:dyDescent="0.25">
      <c r="A715" s="7">
        <v>43476</v>
      </c>
      <c r="B715">
        <v>236.85000600000001</v>
      </c>
      <c r="C715">
        <v>238</v>
      </c>
      <c r="D715">
        <v>236.240005</v>
      </c>
      <c r="E715">
        <v>237.88999899999999</v>
      </c>
      <c r="F715">
        <v>226.56813</v>
      </c>
      <c r="G715">
        <v>2551000</v>
      </c>
    </row>
    <row r="716" spans="1:7" x14ac:dyDescent="0.25">
      <c r="A716" s="7">
        <v>43475</v>
      </c>
      <c r="B716">
        <v>235.64999399999999</v>
      </c>
      <c r="C716">
        <v>238.16999799999999</v>
      </c>
      <c r="D716">
        <v>234.85000600000001</v>
      </c>
      <c r="E716">
        <v>238</v>
      </c>
      <c r="F716">
        <v>226.67291299999999</v>
      </c>
      <c r="G716">
        <v>2813500</v>
      </c>
    </row>
    <row r="717" spans="1:7" x14ac:dyDescent="0.25">
      <c r="A717" s="7">
        <v>43474</v>
      </c>
      <c r="B717">
        <v>236.71000699999999</v>
      </c>
      <c r="C717">
        <v>237.94000199999999</v>
      </c>
      <c r="D717">
        <v>235.46000699999999</v>
      </c>
      <c r="E717">
        <v>237.009995</v>
      </c>
      <c r="F717">
        <v>225.729996</v>
      </c>
      <c r="G717">
        <v>4565000</v>
      </c>
    </row>
    <row r="718" spans="1:7" x14ac:dyDescent="0.25">
      <c r="A718" s="7">
        <v>43473</v>
      </c>
      <c r="B718">
        <v>236.050003</v>
      </c>
      <c r="C718">
        <v>236.46000699999999</v>
      </c>
      <c r="D718">
        <v>233.429993</v>
      </c>
      <c r="E718">
        <v>235.91999799999999</v>
      </c>
      <c r="F718">
        <v>224.69189499999999</v>
      </c>
      <c r="G718">
        <v>3546600</v>
      </c>
    </row>
    <row r="719" spans="1:7" x14ac:dyDescent="0.25">
      <c r="A719" s="7">
        <v>43472</v>
      </c>
      <c r="B719">
        <v>232.28999300000001</v>
      </c>
      <c r="C719">
        <v>235.229996</v>
      </c>
      <c r="D719">
        <v>231.320007</v>
      </c>
      <c r="E719">
        <v>233.64999399999999</v>
      </c>
      <c r="F719">
        <v>222.52990700000001</v>
      </c>
      <c r="G719">
        <v>3706000</v>
      </c>
    </row>
    <row r="720" spans="1:7" x14ac:dyDescent="0.25">
      <c r="A720" s="7">
        <v>43469</v>
      </c>
      <c r="B720">
        <v>227.53999300000001</v>
      </c>
      <c r="C720">
        <v>232.61999499999999</v>
      </c>
      <c r="D720">
        <v>227.14999399999999</v>
      </c>
      <c r="E720">
        <v>231.91000399999999</v>
      </c>
      <c r="F720">
        <v>220.872726</v>
      </c>
      <c r="G720">
        <v>5100100</v>
      </c>
    </row>
    <row r="721" spans="1:7" x14ac:dyDescent="0.25">
      <c r="A721" s="7">
        <v>43468</v>
      </c>
      <c r="B721">
        <v>228.10000600000001</v>
      </c>
      <c r="C721">
        <v>228.41999799999999</v>
      </c>
      <c r="D721">
        <v>223.970001</v>
      </c>
      <c r="E721">
        <v>224.5</v>
      </c>
      <c r="F721">
        <v>213.815414</v>
      </c>
      <c r="G721">
        <v>3329600</v>
      </c>
    </row>
    <row r="722" spans="1:7" x14ac:dyDescent="0.25">
      <c r="A722" s="7">
        <v>43467</v>
      </c>
      <c r="B722">
        <v>226.179993</v>
      </c>
      <c r="C722">
        <v>230.85000600000001</v>
      </c>
      <c r="D722">
        <v>226.020004</v>
      </c>
      <c r="E722">
        <v>229.990005</v>
      </c>
      <c r="F722">
        <v>219.04414399999999</v>
      </c>
      <c r="G722">
        <v>4891300</v>
      </c>
    </row>
    <row r="723" spans="1:7" x14ac:dyDescent="0.25">
      <c r="A723" s="7">
        <v>43465</v>
      </c>
      <c r="B723">
        <v>229.30999800000001</v>
      </c>
      <c r="C723">
        <v>229.970001</v>
      </c>
      <c r="D723">
        <v>227.449997</v>
      </c>
      <c r="E723">
        <v>229.80999800000001</v>
      </c>
      <c r="F723">
        <v>218.87269599999999</v>
      </c>
      <c r="G723">
        <v>6683900</v>
      </c>
    </row>
    <row r="724" spans="1:7" x14ac:dyDescent="0.25">
      <c r="A724" s="7">
        <v>43462</v>
      </c>
      <c r="B724">
        <v>229.320007</v>
      </c>
      <c r="C724">
        <v>231.070007</v>
      </c>
      <c r="D724">
        <v>226.520004</v>
      </c>
      <c r="E724">
        <v>227.759995</v>
      </c>
      <c r="F724">
        <v>216.92022700000001</v>
      </c>
      <c r="G724">
        <v>7436100</v>
      </c>
    </row>
    <row r="725" spans="1:7" x14ac:dyDescent="0.25">
      <c r="A725" s="7">
        <v>43461</v>
      </c>
      <c r="B725">
        <v>222.96000699999999</v>
      </c>
      <c r="C725">
        <v>228.11999499999999</v>
      </c>
      <c r="D725">
        <v>219.60000600000001</v>
      </c>
      <c r="E725">
        <v>228.050003</v>
      </c>
      <c r="F725">
        <v>217.19644199999999</v>
      </c>
      <c r="G725">
        <v>9578400</v>
      </c>
    </row>
    <row r="726" spans="1:7" x14ac:dyDescent="0.25">
      <c r="A726" s="7">
        <v>43460</v>
      </c>
      <c r="B726">
        <v>216.88000500000001</v>
      </c>
      <c r="C726">
        <v>226.10000600000001</v>
      </c>
      <c r="D726">
        <v>214.83000200000001</v>
      </c>
      <c r="E726">
        <v>225.949997</v>
      </c>
      <c r="F726">
        <v>215.19636499999999</v>
      </c>
      <c r="G726">
        <v>11598000</v>
      </c>
    </row>
    <row r="727" spans="1:7" x14ac:dyDescent="0.25">
      <c r="A727" s="7">
        <v>43458</v>
      </c>
      <c r="B727">
        <v>219.740005</v>
      </c>
      <c r="C727">
        <v>220.800003</v>
      </c>
      <c r="D727">
        <v>215.070007</v>
      </c>
      <c r="E727">
        <v>215.070007</v>
      </c>
      <c r="F727">
        <v>204.83419799999999</v>
      </c>
      <c r="G727">
        <v>8493500</v>
      </c>
    </row>
    <row r="728" spans="1:7" x14ac:dyDescent="0.25">
      <c r="A728" s="7">
        <v>43455</v>
      </c>
      <c r="B728">
        <v>226.740005</v>
      </c>
      <c r="C728">
        <v>229.46000699999999</v>
      </c>
      <c r="D728">
        <v>220.570007</v>
      </c>
      <c r="E728">
        <v>221.16000399999999</v>
      </c>
      <c r="F728">
        <v>210.63433800000001</v>
      </c>
      <c r="G728">
        <v>11811600</v>
      </c>
    </row>
    <row r="729" spans="1:7" x14ac:dyDescent="0.25">
      <c r="A729" s="7">
        <v>43454</v>
      </c>
      <c r="B729">
        <v>228.35000600000001</v>
      </c>
      <c r="C729">
        <v>229.89999399999999</v>
      </c>
      <c r="D729">
        <v>223.53999300000001</v>
      </c>
      <c r="E729">
        <v>225.64999399999999</v>
      </c>
      <c r="F729">
        <v>214.91066000000001</v>
      </c>
      <c r="G729">
        <v>12141900</v>
      </c>
    </row>
    <row r="730" spans="1:7" x14ac:dyDescent="0.25">
      <c r="A730" s="7">
        <v>43453</v>
      </c>
      <c r="B730">
        <v>233.21000699999999</v>
      </c>
      <c r="C730">
        <v>237</v>
      </c>
      <c r="D730">
        <v>227.779999</v>
      </c>
      <c r="E730">
        <v>229.41999799999999</v>
      </c>
      <c r="F730">
        <v>218.50123600000001</v>
      </c>
      <c r="G730">
        <v>8215600</v>
      </c>
    </row>
    <row r="731" spans="1:7" x14ac:dyDescent="0.25">
      <c r="A731" s="7">
        <v>43452</v>
      </c>
      <c r="B731">
        <v>235</v>
      </c>
      <c r="C731">
        <v>235.679993</v>
      </c>
      <c r="D731">
        <v>231.479996</v>
      </c>
      <c r="E731">
        <v>233.13999899999999</v>
      </c>
      <c r="F731">
        <v>222.04418899999999</v>
      </c>
      <c r="G731">
        <v>4691400</v>
      </c>
    </row>
    <row r="732" spans="1:7" x14ac:dyDescent="0.25">
      <c r="A732" s="7">
        <v>43451</v>
      </c>
      <c r="B732">
        <v>237.05999800000001</v>
      </c>
      <c r="C732">
        <v>238.220001</v>
      </c>
      <c r="D732">
        <v>231.679993</v>
      </c>
      <c r="E732">
        <v>233.229996</v>
      </c>
      <c r="F732">
        <v>222.129898</v>
      </c>
      <c r="G732">
        <v>6127200</v>
      </c>
    </row>
    <row r="733" spans="1:7" x14ac:dyDescent="0.25">
      <c r="A733" s="7">
        <v>43448</v>
      </c>
      <c r="B733">
        <v>241.64999399999999</v>
      </c>
      <c r="C733">
        <v>242.63000500000001</v>
      </c>
      <c r="D733">
        <v>238.770004</v>
      </c>
      <c r="E733">
        <v>239.38000500000001</v>
      </c>
      <c r="F733">
        <v>226.759567</v>
      </c>
      <c r="G733">
        <v>5088500</v>
      </c>
    </row>
    <row r="734" spans="1:7" x14ac:dyDescent="0.25">
      <c r="A734" s="7">
        <v>43447</v>
      </c>
      <c r="B734">
        <v>244.86000100000001</v>
      </c>
      <c r="C734">
        <v>245.759995</v>
      </c>
      <c r="D734">
        <v>242.699997</v>
      </c>
      <c r="E734">
        <v>243.88000500000001</v>
      </c>
      <c r="F734">
        <v>231.02233899999999</v>
      </c>
      <c r="G734">
        <v>2610800</v>
      </c>
    </row>
    <row r="735" spans="1:7" x14ac:dyDescent="0.25">
      <c r="A735" s="7">
        <v>43446</v>
      </c>
      <c r="B735">
        <v>245.800003</v>
      </c>
      <c r="C735">
        <v>247.16000399999999</v>
      </c>
      <c r="D735">
        <v>243.85000600000001</v>
      </c>
      <c r="E735">
        <v>243.96000699999999</v>
      </c>
      <c r="F735">
        <v>231.098083</v>
      </c>
      <c r="G735">
        <v>4117000</v>
      </c>
    </row>
    <row r="736" spans="1:7" x14ac:dyDescent="0.25">
      <c r="A736" s="7">
        <v>43445</v>
      </c>
      <c r="B736">
        <v>245.949997</v>
      </c>
      <c r="C736">
        <v>246.11999499999999</v>
      </c>
      <c r="D736">
        <v>241.19000199999999</v>
      </c>
      <c r="E736">
        <v>242.61999499999999</v>
      </c>
      <c r="F736">
        <v>229.82875100000001</v>
      </c>
      <c r="G736">
        <v>4543200</v>
      </c>
    </row>
    <row r="737" spans="1:7" x14ac:dyDescent="0.25">
      <c r="A737" s="7">
        <v>43444</v>
      </c>
      <c r="B737">
        <v>242</v>
      </c>
      <c r="C737">
        <v>243.61999499999999</v>
      </c>
      <c r="D737">
        <v>237.61999499999999</v>
      </c>
      <c r="E737">
        <v>242.550003</v>
      </c>
      <c r="F737">
        <v>229.76243600000001</v>
      </c>
      <c r="G737">
        <v>5983700</v>
      </c>
    </row>
    <row r="738" spans="1:7" x14ac:dyDescent="0.25">
      <c r="A738" s="7">
        <v>43441</v>
      </c>
      <c r="B738">
        <v>247.63000500000001</v>
      </c>
      <c r="C738">
        <v>249.240005</v>
      </c>
      <c r="D738">
        <v>241.36999499999999</v>
      </c>
      <c r="E738">
        <v>242.259995</v>
      </c>
      <c r="F738">
        <v>229.48773199999999</v>
      </c>
      <c r="G738">
        <v>3928400</v>
      </c>
    </row>
    <row r="739" spans="1:7" x14ac:dyDescent="0.25">
      <c r="A739" s="7">
        <v>43440</v>
      </c>
      <c r="B739">
        <v>244.41999799999999</v>
      </c>
      <c r="C739">
        <v>248.08999600000001</v>
      </c>
      <c r="D739">
        <v>241.13000500000001</v>
      </c>
      <c r="E739">
        <v>248.020004</v>
      </c>
      <c r="F739">
        <v>234.94404599999999</v>
      </c>
      <c r="G739">
        <v>7712700</v>
      </c>
    </row>
    <row r="740" spans="1:7" x14ac:dyDescent="0.25">
      <c r="A740" s="7">
        <v>43438</v>
      </c>
      <c r="B740">
        <v>255.85000600000001</v>
      </c>
      <c r="C740">
        <v>256.26998900000001</v>
      </c>
      <c r="D740">
        <v>248.05999800000001</v>
      </c>
      <c r="E740">
        <v>248.64999399999999</v>
      </c>
      <c r="F740">
        <v>235.54084800000001</v>
      </c>
      <c r="G740">
        <v>3837400</v>
      </c>
    </row>
    <row r="741" spans="1:7" x14ac:dyDescent="0.25">
      <c r="A741" s="7">
        <v>43437</v>
      </c>
      <c r="B741">
        <v>257.64999399999999</v>
      </c>
      <c r="C741">
        <v>257.73998999999998</v>
      </c>
      <c r="D741">
        <v>255.05999800000001</v>
      </c>
      <c r="E741">
        <v>256.60998499999999</v>
      </c>
      <c r="F741">
        <v>243.08116100000001</v>
      </c>
      <c r="G741">
        <v>3943500</v>
      </c>
    </row>
    <row r="742" spans="1:7" x14ac:dyDescent="0.25">
      <c r="A742" s="7">
        <v>43434</v>
      </c>
      <c r="B742">
        <v>251.63999899999999</v>
      </c>
      <c r="C742">
        <v>253.94000199999999</v>
      </c>
      <c r="D742">
        <v>251.35000600000001</v>
      </c>
      <c r="E742">
        <v>253.479996</v>
      </c>
      <c r="F742">
        <v>240.11621099999999</v>
      </c>
      <c r="G742">
        <v>2992800</v>
      </c>
    </row>
    <row r="743" spans="1:7" x14ac:dyDescent="0.25">
      <c r="A743" s="7">
        <v>43433</v>
      </c>
      <c r="B743">
        <v>251.53999300000001</v>
      </c>
      <c r="C743">
        <v>253.25</v>
      </c>
      <c r="D743">
        <v>250.36000100000001</v>
      </c>
      <c r="E743">
        <v>251.80999800000001</v>
      </c>
      <c r="F743">
        <v>238.53422499999999</v>
      </c>
      <c r="G743">
        <v>3279400</v>
      </c>
    </row>
    <row r="744" spans="1:7" x14ac:dyDescent="0.25">
      <c r="A744" s="7">
        <v>43432</v>
      </c>
      <c r="B744">
        <v>247.720001</v>
      </c>
      <c r="C744">
        <v>252.33000200000001</v>
      </c>
      <c r="D744">
        <v>246.75</v>
      </c>
      <c r="E744">
        <v>252.33000200000001</v>
      </c>
      <c r="F744">
        <v>239.02685500000001</v>
      </c>
      <c r="G744">
        <v>3723300</v>
      </c>
    </row>
    <row r="745" spans="1:7" x14ac:dyDescent="0.25">
      <c r="A745" s="7">
        <v>43431</v>
      </c>
      <c r="B745">
        <v>244.729996</v>
      </c>
      <c r="C745">
        <v>246.60000600000001</v>
      </c>
      <c r="D745">
        <v>244.11999499999999</v>
      </c>
      <c r="E745">
        <v>246.570007</v>
      </c>
      <c r="F745">
        <v>233.57051100000001</v>
      </c>
      <c r="G745">
        <v>2849700</v>
      </c>
    </row>
    <row r="746" spans="1:7" x14ac:dyDescent="0.25">
      <c r="A746" s="7">
        <v>43430</v>
      </c>
      <c r="B746">
        <v>244.229996</v>
      </c>
      <c r="C746">
        <v>245.83999600000001</v>
      </c>
      <c r="D746">
        <v>243.85000600000001</v>
      </c>
      <c r="E746">
        <v>245.800003</v>
      </c>
      <c r="F746">
        <v>232.841095</v>
      </c>
      <c r="G746">
        <v>2498500</v>
      </c>
    </row>
    <row r="747" spans="1:7" x14ac:dyDescent="0.25">
      <c r="A747" s="7">
        <v>43427</v>
      </c>
      <c r="B747">
        <v>241.800003</v>
      </c>
      <c r="C747">
        <v>243.35000600000001</v>
      </c>
      <c r="D747">
        <v>241.729996</v>
      </c>
      <c r="E747">
        <v>242.009995</v>
      </c>
      <c r="F747">
        <v>229.25091599999999</v>
      </c>
      <c r="G747">
        <v>830900</v>
      </c>
    </row>
    <row r="748" spans="1:7" x14ac:dyDescent="0.25">
      <c r="A748" s="7">
        <v>43425</v>
      </c>
      <c r="B748">
        <v>244.240005</v>
      </c>
      <c r="C748">
        <v>245.44000199999999</v>
      </c>
      <c r="D748">
        <v>243.520004</v>
      </c>
      <c r="E748">
        <v>243.58000200000001</v>
      </c>
      <c r="F748">
        <v>230.73814400000001</v>
      </c>
      <c r="G748">
        <v>2425500</v>
      </c>
    </row>
    <row r="749" spans="1:7" x14ac:dyDescent="0.25">
      <c r="A749" s="7">
        <v>43424</v>
      </c>
      <c r="B749">
        <v>243.83999600000001</v>
      </c>
      <c r="C749">
        <v>245.320007</v>
      </c>
      <c r="D749">
        <v>241.83000200000001</v>
      </c>
      <c r="E749">
        <v>242.770004</v>
      </c>
      <c r="F749">
        <v>229.97081</v>
      </c>
      <c r="G749">
        <v>5000900</v>
      </c>
    </row>
    <row r="750" spans="1:7" x14ac:dyDescent="0.25">
      <c r="A750" s="7">
        <v>43423</v>
      </c>
      <c r="B750">
        <v>250.94000199999999</v>
      </c>
      <c r="C750">
        <v>251.21000699999999</v>
      </c>
      <c r="D750">
        <v>246.35000600000001</v>
      </c>
      <c r="E750">
        <v>247.320007</v>
      </c>
      <c r="F750">
        <v>234.28097500000001</v>
      </c>
      <c r="G750">
        <v>2973700</v>
      </c>
    </row>
    <row r="751" spans="1:7" x14ac:dyDescent="0.25">
      <c r="A751" s="7">
        <v>43420</v>
      </c>
      <c r="B751">
        <v>249.770004</v>
      </c>
      <c r="C751">
        <v>252.470001</v>
      </c>
      <c r="D751">
        <v>249.259995</v>
      </c>
      <c r="E751">
        <v>251.490005</v>
      </c>
      <c r="F751">
        <v>238.23112499999999</v>
      </c>
      <c r="G751">
        <v>2342800</v>
      </c>
    </row>
    <row r="752" spans="1:7" x14ac:dyDescent="0.25">
      <c r="A752" s="7">
        <v>43419</v>
      </c>
      <c r="B752">
        <v>247.020004</v>
      </c>
      <c r="C752">
        <v>251.38999899999999</v>
      </c>
      <c r="D752">
        <v>245.429993</v>
      </c>
      <c r="E752">
        <v>250.85000600000001</v>
      </c>
      <c r="F752">
        <v>237.62484699999999</v>
      </c>
      <c r="G752">
        <v>3911900</v>
      </c>
    </row>
    <row r="753" spans="1:7" x14ac:dyDescent="0.25">
      <c r="A753" s="7">
        <v>43418</v>
      </c>
      <c r="B753">
        <v>251.96000699999999</v>
      </c>
      <c r="C753">
        <v>252.33999600000001</v>
      </c>
      <c r="D753">
        <v>246.66000399999999</v>
      </c>
      <c r="E753">
        <v>248.279999</v>
      </c>
      <c r="F753">
        <v>235.19030799999999</v>
      </c>
      <c r="G753">
        <v>3619900</v>
      </c>
    </row>
    <row r="754" spans="1:7" x14ac:dyDescent="0.25">
      <c r="A754" s="7">
        <v>43417</v>
      </c>
      <c r="B754">
        <v>250.96000699999999</v>
      </c>
      <c r="C754">
        <v>253.009995</v>
      </c>
      <c r="D754">
        <v>249.279999</v>
      </c>
      <c r="E754">
        <v>249.990005</v>
      </c>
      <c r="F754">
        <v>236.81019599999999</v>
      </c>
      <c r="G754">
        <v>3097000</v>
      </c>
    </row>
    <row r="755" spans="1:7" x14ac:dyDescent="0.25">
      <c r="A755" s="7">
        <v>43416</v>
      </c>
      <c r="B755">
        <v>254.69000199999999</v>
      </c>
      <c r="C755">
        <v>254.96000699999999</v>
      </c>
      <c r="D755">
        <v>249.949997</v>
      </c>
      <c r="E755">
        <v>250.41000399999999</v>
      </c>
      <c r="F755">
        <v>237.208054</v>
      </c>
      <c r="G755">
        <v>2710200</v>
      </c>
    </row>
    <row r="756" spans="1:7" x14ac:dyDescent="0.25">
      <c r="A756" s="7">
        <v>43413</v>
      </c>
      <c r="B756">
        <v>256.5</v>
      </c>
      <c r="C756">
        <v>256.64001500000001</v>
      </c>
      <c r="D756">
        <v>253.80999800000001</v>
      </c>
      <c r="E756">
        <v>255.33999600000001</v>
      </c>
      <c r="F756">
        <v>241.87814299999999</v>
      </c>
      <c r="G756">
        <v>3078700</v>
      </c>
    </row>
    <row r="757" spans="1:7" x14ac:dyDescent="0.25">
      <c r="A757" s="7">
        <v>43412</v>
      </c>
      <c r="B757">
        <v>257.48998999999998</v>
      </c>
      <c r="C757">
        <v>258.44000199999999</v>
      </c>
      <c r="D757">
        <v>256.64999399999999</v>
      </c>
      <c r="E757">
        <v>257.72000100000002</v>
      </c>
      <c r="F757">
        <v>244.13265999999999</v>
      </c>
      <c r="G757">
        <v>2466900</v>
      </c>
    </row>
    <row r="758" spans="1:7" x14ac:dyDescent="0.25">
      <c r="A758" s="7">
        <v>43411</v>
      </c>
      <c r="B758">
        <v>255.070007</v>
      </c>
      <c r="C758">
        <v>258.32000699999998</v>
      </c>
      <c r="D758">
        <v>254.64999399999999</v>
      </c>
      <c r="E758">
        <v>258.16000400000001</v>
      </c>
      <c r="F758">
        <v>244.54946899999999</v>
      </c>
      <c r="G758">
        <v>3090800</v>
      </c>
    </row>
    <row r="759" spans="1:7" x14ac:dyDescent="0.25">
      <c r="A759" s="7">
        <v>43410</v>
      </c>
      <c r="B759">
        <v>251.179993</v>
      </c>
      <c r="C759">
        <v>252.979996</v>
      </c>
      <c r="D759">
        <v>251.11999499999999</v>
      </c>
      <c r="E759">
        <v>252.820007</v>
      </c>
      <c r="F759">
        <v>239.49101300000001</v>
      </c>
      <c r="G759">
        <v>2255200</v>
      </c>
    </row>
    <row r="760" spans="1:7" x14ac:dyDescent="0.25">
      <c r="A760" s="7">
        <v>43409</v>
      </c>
      <c r="B760">
        <v>250.320007</v>
      </c>
      <c r="C760">
        <v>251.78999300000001</v>
      </c>
      <c r="D760">
        <v>249.38999899999999</v>
      </c>
      <c r="E760">
        <v>251.229996</v>
      </c>
      <c r="F760">
        <v>237.98481799999999</v>
      </c>
      <c r="G760">
        <v>1912100</v>
      </c>
    </row>
    <row r="761" spans="1:7" x14ac:dyDescent="0.25">
      <c r="A761" s="7">
        <v>43406</v>
      </c>
      <c r="B761">
        <v>252.44000199999999</v>
      </c>
      <c r="C761">
        <v>252.89999399999999</v>
      </c>
      <c r="D761">
        <v>247.75</v>
      </c>
      <c r="E761">
        <v>249.80999800000001</v>
      </c>
      <c r="F761">
        <v>236.639679</v>
      </c>
      <c r="G761">
        <v>3184500</v>
      </c>
    </row>
    <row r="762" spans="1:7" x14ac:dyDescent="0.25">
      <c r="A762" s="7">
        <v>43405</v>
      </c>
      <c r="B762">
        <v>249.63000500000001</v>
      </c>
      <c r="C762">
        <v>251.53999300000001</v>
      </c>
      <c r="D762">
        <v>248.46000699999999</v>
      </c>
      <c r="E762">
        <v>251.36999499999999</v>
      </c>
      <c r="F762">
        <v>238.11743200000001</v>
      </c>
      <c r="G762">
        <v>2870700</v>
      </c>
    </row>
    <row r="763" spans="1:7" x14ac:dyDescent="0.25">
      <c r="A763" s="7">
        <v>43404</v>
      </c>
      <c r="B763">
        <v>248.720001</v>
      </c>
      <c r="C763">
        <v>251.08000200000001</v>
      </c>
      <c r="D763">
        <v>248.270004</v>
      </c>
      <c r="E763">
        <v>248.78999300000001</v>
      </c>
      <c r="F763">
        <v>235.673462</v>
      </c>
      <c r="G763">
        <v>4073400</v>
      </c>
    </row>
    <row r="764" spans="1:7" x14ac:dyDescent="0.25">
      <c r="A764" s="7">
        <v>43403</v>
      </c>
      <c r="B764">
        <v>242.30999800000001</v>
      </c>
      <c r="C764">
        <v>246.38000500000001</v>
      </c>
      <c r="D764">
        <v>241.800003</v>
      </c>
      <c r="E764">
        <v>246.21000699999999</v>
      </c>
      <c r="F764">
        <v>233.22950700000001</v>
      </c>
      <c r="G764">
        <v>3619100</v>
      </c>
    </row>
    <row r="765" spans="1:7" x14ac:dyDescent="0.25">
      <c r="A765" s="7">
        <v>43402</v>
      </c>
      <c r="B765">
        <v>247.029999</v>
      </c>
      <c r="C765">
        <v>248.35000600000001</v>
      </c>
      <c r="D765">
        <v>238.78999300000001</v>
      </c>
      <c r="E765">
        <v>242.5</v>
      </c>
      <c r="F765">
        <v>229.71508800000001</v>
      </c>
      <c r="G765">
        <v>5126200</v>
      </c>
    </row>
    <row r="766" spans="1:7" x14ac:dyDescent="0.25">
      <c r="A766" s="7">
        <v>43399</v>
      </c>
      <c r="B766">
        <v>244.33999600000001</v>
      </c>
      <c r="C766">
        <v>246.979996</v>
      </c>
      <c r="D766">
        <v>241.03999300000001</v>
      </c>
      <c r="E766">
        <v>243.759995</v>
      </c>
      <c r="F766">
        <v>230.908661</v>
      </c>
      <c r="G766">
        <v>5278700</v>
      </c>
    </row>
    <row r="767" spans="1:7" x14ac:dyDescent="0.25">
      <c r="A767" s="7">
        <v>43398</v>
      </c>
      <c r="B767">
        <v>245.71000699999999</v>
      </c>
      <c r="C767">
        <v>249.78999300000001</v>
      </c>
      <c r="D767">
        <v>244.66999799999999</v>
      </c>
      <c r="E767">
        <v>248.14999399999999</v>
      </c>
      <c r="F767">
        <v>235.06716900000001</v>
      </c>
      <c r="G767">
        <v>4443800</v>
      </c>
    </row>
    <row r="768" spans="1:7" x14ac:dyDescent="0.25">
      <c r="A768" s="7">
        <v>43397</v>
      </c>
      <c r="B768">
        <v>251.19000199999999</v>
      </c>
      <c r="C768">
        <v>251.550003</v>
      </c>
      <c r="D768">
        <v>243.25</v>
      </c>
      <c r="E768">
        <v>243.779999</v>
      </c>
      <c r="F768">
        <v>230.927582</v>
      </c>
      <c r="G768">
        <v>4065700</v>
      </c>
    </row>
    <row r="769" spans="1:7" x14ac:dyDescent="0.25">
      <c r="A769" s="7">
        <v>43396</v>
      </c>
      <c r="B769">
        <v>249</v>
      </c>
      <c r="C769">
        <v>252.58000200000001</v>
      </c>
      <c r="D769">
        <v>246.83999600000001</v>
      </c>
      <c r="E769">
        <v>251.279999</v>
      </c>
      <c r="F769">
        <v>238.03218100000001</v>
      </c>
      <c r="G769">
        <v>5206500</v>
      </c>
    </row>
    <row r="770" spans="1:7" x14ac:dyDescent="0.25">
      <c r="A770" s="7">
        <v>43395</v>
      </c>
      <c r="B770">
        <v>254.550003</v>
      </c>
      <c r="C770">
        <v>254.86000100000001</v>
      </c>
      <c r="D770">
        <v>252.16999799999999</v>
      </c>
      <c r="E770">
        <v>252.800003</v>
      </c>
      <c r="F770">
        <v>239.47203099999999</v>
      </c>
      <c r="G770">
        <v>2102000</v>
      </c>
    </row>
    <row r="771" spans="1:7" x14ac:dyDescent="0.25">
      <c r="A771" s="7">
        <v>43392</v>
      </c>
      <c r="B771">
        <v>254.66999799999999</v>
      </c>
      <c r="C771">
        <v>256.61999500000002</v>
      </c>
      <c r="D771">
        <v>253.14999399999999</v>
      </c>
      <c r="E771">
        <v>253.85000600000001</v>
      </c>
      <c r="F771">
        <v>240.46670499999999</v>
      </c>
      <c r="G771">
        <v>2684200</v>
      </c>
    </row>
    <row r="772" spans="1:7" x14ac:dyDescent="0.25">
      <c r="A772" s="7">
        <v>43391</v>
      </c>
      <c r="B772">
        <v>256.75</v>
      </c>
      <c r="C772">
        <v>257.35000600000001</v>
      </c>
      <c r="D772">
        <v>252.69000199999999</v>
      </c>
      <c r="E772">
        <v>254.050003</v>
      </c>
      <c r="F772">
        <v>240.656128</v>
      </c>
      <c r="G772">
        <v>3046800</v>
      </c>
    </row>
    <row r="773" spans="1:7" x14ac:dyDescent="0.25">
      <c r="A773" s="7">
        <v>43390</v>
      </c>
      <c r="B773">
        <v>257.75</v>
      </c>
      <c r="C773">
        <v>258.33999599999999</v>
      </c>
      <c r="D773">
        <v>255.070007</v>
      </c>
      <c r="E773">
        <v>257.67001299999998</v>
      </c>
      <c r="F773">
        <v>244.085297</v>
      </c>
      <c r="G773">
        <v>2845800</v>
      </c>
    </row>
    <row r="774" spans="1:7" x14ac:dyDescent="0.25">
      <c r="A774" s="7">
        <v>43389</v>
      </c>
      <c r="B774">
        <v>254.13999899999999</v>
      </c>
      <c r="C774">
        <v>258.10000600000001</v>
      </c>
      <c r="D774">
        <v>253.699997</v>
      </c>
      <c r="E774">
        <v>257.57998700000002</v>
      </c>
      <c r="F774">
        <v>244.00003100000001</v>
      </c>
      <c r="G774">
        <v>3308500</v>
      </c>
    </row>
    <row r="775" spans="1:7" x14ac:dyDescent="0.25">
      <c r="A775" s="7">
        <v>43388</v>
      </c>
      <c r="B775">
        <v>253.19000199999999</v>
      </c>
      <c r="C775">
        <v>254.55999800000001</v>
      </c>
      <c r="D775">
        <v>252.03999300000001</v>
      </c>
      <c r="E775">
        <v>252.21000699999999</v>
      </c>
      <c r="F775">
        <v>238.91314700000001</v>
      </c>
      <c r="G775">
        <v>3306200</v>
      </c>
    </row>
    <row r="776" spans="1:7" x14ac:dyDescent="0.25">
      <c r="A776" s="7">
        <v>43385</v>
      </c>
      <c r="B776">
        <v>254.38999899999999</v>
      </c>
      <c r="C776">
        <v>254.63999899999999</v>
      </c>
      <c r="D776">
        <v>250.300003</v>
      </c>
      <c r="E776">
        <v>253.60000600000001</v>
      </c>
      <c r="F776">
        <v>240.229874</v>
      </c>
      <c r="G776">
        <v>7116700</v>
      </c>
    </row>
    <row r="777" spans="1:7" x14ac:dyDescent="0.25">
      <c r="A777" s="7">
        <v>43384</v>
      </c>
      <c r="B777">
        <v>254.80999800000001</v>
      </c>
      <c r="C777">
        <v>256.290009</v>
      </c>
      <c r="D777">
        <v>248.449997</v>
      </c>
      <c r="E777">
        <v>250.220001</v>
      </c>
      <c r="F777">
        <v>237.02806100000001</v>
      </c>
      <c r="G777">
        <v>9037000</v>
      </c>
    </row>
    <row r="778" spans="1:7" x14ac:dyDescent="0.25">
      <c r="A778" s="7">
        <v>43383</v>
      </c>
      <c r="B778">
        <v>263.61999500000002</v>
      </c>
      <c r="C778">
        <v>263.61999500000002</v>
      </c>
      <c r="D778">
        <v>255.36999499999999</v>
      </c>
      <c r="E778">
        <v>255.60000600000001</v>
      </c>
      <c r="F778">
        <v>242.12441999999999</v>
      </c>
      <c r="G778">
        <v>5803900</v>
      </c>
    </row>
    <row r="779" spans="1:7" x14ac:dyDescent="0.25">
      <c r="A779" s="7">
        <v>43382</v>
      </c>
      <c r="B779">
        <v>264.10000600000001</v>
      </c>
      <c r="C779">
        <v>265.45001200000002</v>
      </c>
      <c r="D779">
        <v>263.54998799999998</v>
      </c>
      <c r="E779">
        <v>264.13000499999998</v>
      </c>
      <c r="F779">
        <v>250.204712</v>
      </c>
      <c r="G779">
        <v>2078000</v>
      </c>
    </row>
    <row r="780" spans="1:7" x14ac:dyDescent="0.25">
      <c r="A780" s="7">
        <v>43381</v>
      </c>
      <c r="B780">
        <v>263.76998900000001</v>
      </c>
      <c r="C780">
        <v>264.85000600000001</v>
      </c>
      <c r="D780">
        <v>262.38000499999998</v>
      </c>
      <c r="E780">
        <v>264.47000100000002</v>
      </c>
      <c r="F780">
        <v>250.526779</v>
      </c>
      <c r="G780">
        <v>3219600</v>
      </c>
    </row>
    <row r="781" spans="1:7" x14ac:dyDescent="0.25">
      <c r="A781" s="7">
        <v>43378</v>
      </c>
      <c r="B781">
        <v>266.19000199999999</v>
      </c>
      <c r="C781">
        <v>266.76998900000001</v>
      </c>
      <c r="D781">
        <v>263.01998900000001</v>
      </c>
      <c r="E781">
        <v>264.540009</v>
      </c>
      <c r="F781">
        <v>250.593109</v>
      </c>
      <c r="G781">
        <v>2564700</v>
      </c>
    </row>
    <row r="782" spans="1:7" x14ac:dyDescent="0.25">
      <c r="A782" s="7">
        <v>43377</v>
      </c>
      <c r="B782">
        <v>267.57000699999998</v>
      </c>
      <c r="C782">
        <v>267.66000400000001</v>
      </c>
      <c r="D782">
        <v>264.36999500000002</v>
      </c>
      <c r="E782">
        <v>266.040009</v>
      </c>
      <c r="F782">
        <v>252.013992</v>
      </c>
      <c r="G782">
        <v>5004400</v>
      </c>
    </row>
    <row r="783" spans="1:7" x14ac:dyDescent="0.25">
      <c r="A783" s="7">
        <v>43376</v>
      </c>
      <c r="B783">
        <v>269.01998900000001</v>
      </c>
      <c r="C783">
        <v>269.47000100000002</v>
      </c>
      <c r="D783">
        <v>267.72000100000002</v>
      </c>
      <c r="E783">
        <v>268.23998999999998</v>
      </c>
      <c r="F783">
        <v>254.09805299999999</v>
      </c>
      <c r="G783">
        <v>2505800</v>
      </c>
    </row>
    <row r="784" spans="1:7" x14ac:dyDescent="0.25">
      <c r="A784" s="7">
        <v>43375</v>
      </c>
      <c r="B784">
        <v>267.97000100000002</v>
      </c>
      <c r="C784">
        <v>268.67001299999998</v>
      </c>
      <c r="D784">
        <v>267.54998799999998</v>
      </c>
      <c r="E784">
        <v>268.01001000000002</v>
      </c>
      <c r="F784">
        <v>253.88017300000001</v>
      </c>
      <c r="G784">
        <v>3034100</v>
      </c>
    </row>
    <row r="785" spans="1:7" x14ac:dyDescent="0.25">
      <c r="A785" s="7">
        <v>43374</v>
      </c>
      <c r="B785">
        <v>268.459991</v>
      </c>
      <c r="C785">
        <v>269.17999300000002</v>
      </c>
      <c r="D785">
        <v>267.39001500000001</v>
      </c>
      <c r="E785">
        <v>268.040009</v>
      </c>
      <c r="F785">
        <v>253.908569</v>
      </c>
      <c r="G785">
        <v>1968800</v>
      </c>
    </row>
    <row r="786" spans="1:7" x14ac:dyDescent="0.25">
      <c r="A786" s="7">
        <v>43371</v>
      </c>
      <c r="B786">
        <v>266.5</v>
      </c>
      <c r="C786">
        <v>267.64999399999999</v>
      </c>
      <c r="D786">
        <v>266.42999300000002</v>
      </c>
      <c r="E786">
        <v>267.04998799999998</v>
      </c>
      <c r="F786">
        <v>252.970764</v>
      </c>
      <c r="G786">
        <v>1774300</v>
      </c>
    </row>
    <row r="787" spans="1:7" x14ac:dyDescent="0.25">
      <c r="A787" s="7">
        <v>43370</v>
      </c>
      <c r="B787">
        <v>266.88000499999998</v>
      </c>
      <c r="C787">
        <v>268.23998999999998</v>
      </c>
      <c r="D787">
        <v>266.60000600000001</v>
      </c>
      <c r="E787">
        <v>267.07998700000002</v>
      </c>
      <c r="F787">
        <v>252.999146</v>
      </c>
      <c r="G787">
        <v>3077500</v>
      </c>
    </row>
    <row r="788" spans="1:7" x14ac:dyDescent="0.25">
      <c r="A788" s="7">
        <v>43369</v>
      </c>
      <c r="B788">
        <v>267.32000699999998</v>
      </c>
      <c r="C788">
        <v>268.540009</v>
      </c>
      <c r="D788">
        <v>265.95001200000002</v>
      </c>
      <c r="E788">
        <v>266.33999599999999</v>
      </c>
      <c r="F788">
        <v>252.29817199999999</v>
      </c>
      <c r="G788">
        <v>2568400</v>
      </c>
    </row>
    <row r="789" spans="1:7" x14ac:dyDescent="0.25">
      <c r="A789" s="7">
        <v>43368</v>
      </c>
      <c r="B789">
        <v>269.10000600000001</v>
      </c>
      <c r="C789">
        <v>269.17001299999998</v>
      </c>
      <c r="D789">
        <v>268.14999399999999</v>
      </c>
      <c r="E789">
        <v>268.32998700000002</v>
      </c>
      <c r="F789">
        <v>253.03993199999999</v>
      </c>
      <c r="G789">
        <v>2360400</v>
      </c>
    </row>
    <row r="790" spans="1:7" x14ac:dyDescent="0.25">
      <c r="A790" s="7">
        <v>43367</v>
      </c>
      <c r="B790">
        <v>268.92999300000002</v>
      </c>
      <c r="C790">
        <v>269.07000699999998</v>
      </c>
      <c r="D790">
        <v>268.01998900000001</v>
      </c>
      <c r="E790">
        <v>268.66000400000001</v>
      </c>
      <c r="F790">
        <v>253.351181</v>
      </c>
      <c r="G790">
        <v>2070900</v>
      </c>
    </row>
    <row r="791" spans="1:7" x14ac:dyDescent="0.25">
      <c r="A791" s="7">
        <v>43364</v>
      </c>
      <c r="B791">
        <v>270.54998799999998</v>
      </c>
      <c r="C791">
        <v>270.67001299999998</v>
      </c>
      <c r="D791">
        <v>269.36999500000002</v>
      </c>
      <c r="E791">
        <v>269.55999800000001</v>
      </c>
      <c r="F791">
        <v>254.199814</v>
      </c>
      <c r="G791">
        <v>1352500</v>
      </c>
    </row>
    <row r="792" spans="1:7" x14ac:dyDescent="0.25">
      <c r="A792" s="7">
        <v>43363</v>
      </c>
      <c r="B792">
        <v>268.89001500000001</v>
      </c>
      <c r="C792">
        <v>270.10000600000001</v>
      </c>
      <c r="D792">
        <v>268.790009</v>
      </c>
      <c r="E792">
        <v>269.75</v>
      </c>
      <c r="F792">
        <v>254.37898300000001</v>
      </c>
      <c r="G792">
        <v>3349700</v>
      </c>
    </row>
    <row r="793" spans="1:7" x14ac:dyDescent="0.25">
      <c r="A793" s="7">
        <v>43362</v>
      </c>
      <c r="B793">
        <v>267.35000600000001</v>
      </c>
      <c r="C793">
        <v>268.02999899999998</v>
      </c>
      <c r="D793">
        <v>267.23001099999999</v>
      </c>
      <c r="E793">
        <v>267.60000600000001</v>
      </c>
      <c r="F793">
        <v>252.35150100000001</v>
      </c>
      <c r="G793">
        <v>2077500</v>
      </c>
    </row>
    <row r="794" spans="1:7" x14ac:dyDescent="0.25">
      <c r="A794" s="7">
        <v>43361</v>
      </c>
      <c r="B794">
        <v>266.10000600000001</v>
      </c>
      <c r="C794">
        <v>267.92001299999998</v>
      </c>
      <c r="D794">
        <v>266.08999599999999</v>
      </c>
      <c r="E794">
        <v>267.29998799999998</v>
      </c>
      <c r="F794">
        <v>252.06860399999999</v>
      </c>
      <c r="G794">
        <v>1823600</v>
      </c>
    </row>
    <row r="795" spans="1:7" x14ac:dyDescent="0.25">
      <c r="A795" s="7">
        <v>43360</v>
      </c>
      <c r="B795">
        <v>267.22000100000002</v>
      </c>
      <c r="C795">
        <v>267.26001000000002</v>
      </c>
      <c r="D795">
        <v>265.58999599999999</v>
      </c>
      <c r="E795">
        <v>265.85000600000001</v>
      </c>
      <c r="F795">
        <v>250.70126300000001</v>
      </c>
      <c r="G795">
        <v>2515300</v>
      </c>
    </row>
    <row r="796" spans="1:7" x14ac:dyDescent="0.25">
      <c r="A796" s="7">
        <v>43357</v>
      </c>
      <c r="B796">
        <v>267.47000100000002</v>
      </c>
      <c r="C796">
        <v>267.61999500000002</v>
      </c>
      <c r="D796">
        <v>266.47000100000002</v>
      </c>
      <c r="E796">
        <v>267.35998499999999</v>
      </c>
      <c r="F796">
        <v>252.125168</v>
      </c>
      <c r="G796">
        <v>1861000</v>
      </c>
    </row>
    <row r="797" spans="1:7" x14ac:dyDescent="0.25">
      <c r="A797" s="7">
        <v>43356</v>
      </c>
      <c r="B797">
        <v>266.77999899999998</v>
      </c>
      <c r="C797">
        <v>267.42001299999998</v>
      </c>
      <c r="D797">
        <v>266.47000100000002</v>
      </c>
      <c r="E797">
        <v>267.22000100000002</v>
      </c>
      <c r="F797">
        <v>251.99319499999999</v>
      </c>
      <c r="G797">
        <v>2087500</v>
      </c>
    </row>
    <row r="798" spans="1:7" x14ac:dyDescent="0.25">
      <c r="A798" s="7">
        <v>43355</v>
      </c>
      <c r="B798">
        <v>265.60998499999999</v>
      </c>
      <c r="C798">
        <v>266.26001000000002</v>
      </c>
      <c r="D798">
        <v>264.82998700000002</v>
      </c>
      <c r="E798">
        <v>265.709991</v>
      </c>
      <c r="F798">
        <v>250.56921399999999</v>
      </c>
      <c r="G798">
        <v>3019800</v>
      </c>
    </row>
    <row r="799" spans="1:7" x14ac:dyDescent="0.25">
      <c r="A799" s="7">
        <v>43354</v>
      </c>
      <c r="B799">
        <v>264.02999899999998</v>
      </c>
      <c r="C799">
        <v>266.04998799999998</v>
      </c>
      <c r="D799">
        <v>263.67999300000002</v>
      </c>
      <c r="E799">
        <v>265.67999300000002</v>
      </c>
      <c r="F799">
        <v>250.540909</v>
      </c>
      <c r="G799">
        <v>3420400</v>
      </c>
    </row>
    <row r="800" spans="1:7" x14ac:dyDescent="0.25">
      <c r="A800" s="7">
        <v>43353</v>
      </c>
      <c r="B800">
        <v>265.27999899999998</v>
      </c>
      <c r="C800">
        <v>265.57000699999998</v>
      </c>
      <c r="D800">
        <v>264.51001000000002</v>
      </c>
      <c r="E800">
        <v>264.67999300000002</v>
      </c>
      <c r="F800">
        <v>249.59790000000001</v>
      </c>
      <c r="G800">
        <v>2832700</v>
      </c>
    </row>
    <row r="801" spans="1:7" x14ac:dyDescent="0.25">
      <c r="A801" s="7">
        <v>43350</v>
      </c>
      <c r="B801">
        <v>263.63000499999998</v>
      </c>
      <c r="C801">
        <v>265.26001000000002</v>
      </c>
      <c r="D801">
        <v>263.45001200000002</v>
      </c>
      <c r="E801">
        <v>264.17999300000002</v>
      </c>
      <c r="F801">
        <v>249.126419</v>
      </c>
      <c r="G801">
        <v>2634100</v>
      </c>
    </row>
    <row r="802" spans="1:7" x14ac:dyDescent="0.25">
      <c r="A802" s="7">
        <v>43349</v>
      </c>
      <c r="B802">
        <v>265.69000199999999</v>
      </c>
      <c r="C802">
        <v>265.98998999999998</v>
      </c>
      <c r="D802">
        <v>263.70001200000002</v>
      </c>
      <c r="E802">
        <v>264.82000699999998</v>
      </c>
      <c r="F802">
        <v>249.72995</v>
      </c>
      <c r="G802">
        <v>1687900</v>
      </c>
    </row>
    <row r="803" spans="1:7" x14ac:dyDescent="0.25">
      <c r="A803" s="7">
        <v>43348</v>
      </c>
      <c r="B803">
        <v>265.91000400000001</v>
      </c>
      <c r="C803">
        <v>266.13000499999998</v>
      </c>
      <c r="D803">
        <v>264.51998900000001</v>
      </c>
      <c r="E803">
        <v>265.60000600000001</v>
      </c>
      <c r="F803">
        <v>250.465485</v>
      </c>
      <c r="G803">
        <v>4595500</v>
      </c>
    </row>
    <row r="804" spans="1:7" x14ac:dyDescent="0.25">
      <c r="A804" s="7">
        <v>43347</v>
      </c>
      <c r="B804">
        <v>266.35000600000001</v>
      </c>
      <c r="C804">
        <v>266.66000400000001</v>
      </c>
      <c r="D804">
        <v>265.26001000000002</v>
      </c>
      <c r="E804">
        <v>266.35000600000001</v>
      </c>
      <c r="F804">
        <v>251.17276000000001</v>
      </c>
      <c r="G804">
        <v>3623300</v>
      </c>
    </row>
    <row r="805" spans="1:7" x14ac:dyDescent="0.25">
      <c r="A805" s="7">
        <v>43343</v>
      </c>
      <c r="B805">
        <v>266.32998700000002</v>
      </c>
      <c r="C805">
        <v>267.22000100000002</v>
      </c>
      <c r="D805">
        <v>265.82998700000002</v>
      </c>
      <c r="E805">
        <v>266.72000100000002</v>
      </c>
      <c r="F805">
        <v>251.521683</v>
      </c>
      <c r="G805">
        <v>3172400</v>
      </c>
    </row>
    <row r="806" spans="1:7" x14ac:dyDescent="0.25">
      <c r="A806" s="7">
        <v>43342</v>
      </c>
      <c r="B806">
        <v>267.30999800000001</v>
      </c>
      <c r="C806">
        <v>267.709991</v>
      </c>
      <c r="D806">
        <v>266.11999500000002</v>
      </c>
      <c r="E806">
        <v>266.709991</v>
      </c>
      <c r="F806">
        <v>251.512192</v>
      </c>
      <c r="G806">
        <v>2625500</v>
      </c>
    </row>
    <row r="807" spans="1:7" x14ac:dyDescent="0.25">
      <c r="A807" s="7">
        <v>43341</v>
      </c>
      <c r="B807">
        <v>266.58999599999999</v>
      </c>
      <c r="C807">
        <v>268.04998799999998</v>
      </c>
      <c r="D807">
        <v>266.33999599999999</v>
      </c>
      <c r="E807">
        <v>267.79998799999998</v>
      </c>
      <c r="F807">
        <v>252.5401</v>
      </c>
      <c r="G807">
        <v>2116100</v>
      </c>
    </row>
    <row r="808" spans="1:7" x14ac:dyDescent="0.25">
      <c r="A808" s="7">
        <v>43340</v>
      </c>
      <c r="B808">
        <v>266.76001000000002</v>
      </c>
      <c r="C808">
        <v>266.82998700000002</v>
      </c>
      <c r="D808">
        <v>265.89001500000001</v>
      </c>
      <c r="E808">
        <v>266.33999599999999</v>
      </c>
      <c r="F808">
        <v>251.16329999999999</v>
      </c>
      <c r="G808">
        <v>3026900</v>
      </c>
    </row>
    <row r="809" spans="1:7" x14ac:dyDescent="0.25">
      <c r="A809" s="7">
        <v>43339</v>
      </c>
      <c r="B809">
        <v>265.38000499999998</v>
      </c>
      <c r="C809">
        <v>266.35000600000001</v>
      </c>
      <c r="D809">
        <v>265.26001000000002</v>
      </c>
      <c r="E809">
        <v>266.19000199999999</v>
      </c>
      <c r="F809">
        <v>251.02186599999999</v>
      </c>
      <c r="G809">
        <v>2371000</v>
      </c>
    </row>
    <row r="810" spans="1:7" x14ac:dyDescent="0.25">
      <c r="A810" s="7">
        <v>43336</v>
      </c>
      <c r="B810">
        <v>263.16000400000001</v>
      </c>
      <c r="C810">
        <v>264.290009</v>
      </c>
      <c r="D810">
        <v>263.10998499999999</v>
      </c>
      <c r="E810">
        <v>264.20001200000002</v>
      </c>
      <c r="F810">
        <v>249.14524800000001</v>
      </c>
      <c r="G810">
        <v>2328900</v>
      </c>
    </row>
    <row r="811" spans="1:7" x14ac:dyDescent="0.25">
      <c r="A811" s="7">
        <v>43335</v>
      </c>
      <c r="B811">
        <v>262.67999300000002</v>
      </c>
      <c r="C811">
        <v>263.63000499999998</v>
      </c>
      <c r="D811">
        <v>262.209991</v>
      </c>
      <c r="E811">
        <v>262.54998799999998</v>
      </c>
      <c r="F811">
        <v>247.58923300000001</v>
      </c>
      <c r="G811">
        <v>2308100</v>
      </c>
    </row>
    <row r="812" spans="1:7" x14ac:dyDescent="0.25">
      <c r="A812" s="7">
        <v>43334</v>
      </c>
      <c r="B812">
        <v>262.64001500000001</v>
      </c>
      <c r="C812">
        <v>263.45001200000002</v>
      </c>
      <c r="D812">
        <v>262.39001500000001</v>
      </c>
      <c r="E812">
        <v>262.92999300000002</v>
      </c>
      <c r="F812">
        <v>247.947632</v>
      </c>
      <c r="G812">
        <v>1708100</v>
      </c>
    </row>
    <row r="813" spans="1:7" x14ac:dyDescent="0.25">
      <c r="A813" s="7">
        <v>43333</v>
      </c>
      <c r="B813">
        <v>263.01001000000002</v>
      </c>
      <c r="C813">
        <v>263.97000100000002</v>
      </c>
      <c r="D813">
        <v>262.85998499999999</v>
      </c>
      <c r="E813">
        <v>263.01001000000002</v>
      </c>
      <c r="F813">
        <v>248.02310199999999</v>
      </c>
      <c r="G813">
        <v>1937900</v>
      </c>
    </row>
    <row r="814" spans="1:7" x14ac:dyDescent="0.25">
      <c r="A814" s="7">
        <v>43332</v>
      </c>
      <c r="B814">
        <v>262.39999399999999</v>
      </c>
      <c r="C814">
        <v>262.73998999999998</v>
      </c>
      <c r="D814">
        <v>261.89999399999999</v>
      </c>
      <c r="E814">
        <v>262.44000199999999</v>
      </c>
      <c r="F814">
        <v>247.48559599999999</v>
      </c>
      <c r="G814">
        <v>1245500</v>
      </c>
    </row>
    <row r="815" spans="1:7" x14ac:dyDescent="0.25">
      <c r="A815" s="7">
        <v>43329</v>
      </c>
      <c r="B815">
        <v>260.709991</v>
      </c>
      <c r="C815">
        <v>262.38000499999998</v>
      </c>
      <c r="D815">
        <v>260.35000600000001</v>
      </c>
      <c r="E815">
        <v>261.85998499999999</v>
      </c>
      <c r="F815">
        <v>246.93859900000001</v>
      </c>
      <c r="G815">
        <v>2278800</v>
      </c>
    </row>
    <row r="816" spans="1:7" x14ac:dyDescent="0.25">
      <c r="A816" s="7">
        <v>43328</v>
      </c>
      <c r="B816">
        <v>260.35998499999999</v>
      </c>
      <c r="C816">
        <v>261.89001500000001</v>
      </c>
      <c r="D816">
        <v>260.35000600000001</v>
      </c>
      <c r="E816">
        <v>260.98998999999998</v>
      </c>
      <c r="F816">
        <v>246.118179</v>
      </c>
      <c r="G816">
        <v>1693100</v>
      </c>
    </row>
    <row r="817" spans="1:7" x14ac:dyDescent="0.25">
      <c r="A817" s="7">
        <v>43327</v>
      </c>
      <c r="B817">
        <v>259.42999300000002</v>
      </c>
      <c r="C817">
        <v>259.54998799999998</v>
      </c>
      <c r="D817">
        <v>257.39001500000001</v>
      </c>
      <c r="E817">
        <v>258.89001500000001</v>
      </c>
      <c r="F817">
        <v>244.13786300000001</v>
      </c>
      <c r="G817">
        <v>2587800</v>
      </c>
    </row>
    <row r="818" spans="1:7" x14ac:dyDescent="0.25">
      <c r="A818" s="7">
        <v>43326</v>
      </c>
      <c r="B818">
        <v>259.94000199999999</v>
      </c>
      <c r="C818">
        <v>261.07000699999998</v>
      </c>
      <c r="D818">
        <v>259.54998799999998</v>
      </c>
      <c r="E818">
        <v>260.80999800000001</v>
      </c>
      <c r="F818">
        <v>245.948395</v>
      </c>
      <c r="G818">
        <v>1531800</v>
      </c>
    </row>
    <row r="819" spans="1:7" x14ac:dyDescent="0.25">
      <c r="A819" s="7">
        <v>43325</v>
      </c>
      <c r="B819">
        <v>260.41000400000001</v>
      </c>
      <c r="C819">
        <v>261.07000699999998</v>
      </c>
      <c r="D819">
        <v>258.89999399999999</v>
      </c>
      <c r="E819">
        <v>259.14001500000001</v>
      </c>
      <c r="F819">
        <v>244.373627</v>
      </c>
      <c r="G819">
        <v>3684700</v>
      </c>
    </row>
    <row r="820" spans="1:7" x14ac:dyDescent="0.25">
      <c r="A820" s="7">
        <v>43322</v>
      </c>
      <c r="B820">
        <v>260.35998499999999</v>
      </c>
      <c r="C820">
        <v>260.959991</v>
      </c>
      <c r="D820">
        <v>259.42999300000002</v>
      </c>
      <c r="E820">
        <v>260.11999500000002</v>
      </c>
      <c r="F820">
        <v>245.297729</v>
      </c>
      <c r="G820">
        <v>2395500</v>
      </c>
    </row>
    <row r="821" spans="1:7" x14ac:dyDescent="0.25">
      <c r="A821" s="7">
        <v>43321</v>
      </c>
      <c r="B821">
        <v>262.32998700000002</v>
      </c>
      <c r="C821">
        <v>262.73998999999998</v>
      </c>
      <c r="D821">
        <v>261.76001000000002</v>
      </c>
      <c r="E821">
        <v>261.89999399999999</v>
      </c>
      <c r="F821">
        <v>246.97628800000001</v>
      </c>
      <c r="G821">
        <v>1084400</v>
      </c>
    </row>
    <row r="822" spans="1:7" x14ac:dyDescent="0.25">
      <c r="A822" s="7">
        <v>43320</v>
      </c>
      <c r="B822">
        <v>262.23001099999999</v>
      </c>
      <c r="C822">
        <v>262.67001299999998</v>
      </c>
      <c r="D822">
        <v>261.790009</v>
      </c>
      <c r="E822">
        <v>262.23001099999999</v>
      </c>
      <c r="F822">
        <v>247.287521</v>
      </c>
      <c r="G822">
        <v>1560400</v>
      </c>
    </row>
    <row r="823" spans="1:7" x14ac:dyDescent="0.25">
      <c r="A823" s="7">
        <v>43319</v>
      </c>
      <c r="B823">
        <v>262.20001200000002</v>
      </c>
      <c r="C823">
        <v>262.77999899999998</v>
      </c>
      <c r="D823">
        <v>262.07998700000002</v>
      </c>
      <c r="E823">
        <v>262.36999500000002</v>
      </c>
      <c r="F823">
        <v>247.41954000000001</v>
      </c>
      <c r="G823">
        <v>2619200</v>
      </c>
    </row>
    <row r="824" spans="1:7" x14ac:dyDescent="0.25">
      <c r="A824" s="7">
        <v>43318</v>
      </c>
      <c r="B824">
        <v>260.55999800000001</v>
      </c>
      <c r="C824">
        <v>261.82998700000002</v>
      </c>
      <c r="D824">
        <v>260.20001200000002</v>
      </c>
      <c r="E824">
        <v>261.64001500000001</v>
      </c>
      <c r="F824">
        <v>246.73112499999999</v>
      </c>
      <c r="G824">
        <v>1843000</v>
      </c>
    </row>
    <row r="825" spans="1:7" x14ac:dyDescent="0.25">
      <c r="A825" s="7">
        <v>43315</v>
      </c>
      <c r="B825">
        <v>259.60000600000001</v>
      </c>
      <c r="C825">
        <v>260.66000400000001</v>
      </c>
      <c r="D825">
        <v>259.39001500000001</v>
      </c>
      <c r="E825">
        <v>260.66000400000001</v>
      </c>
      <c r="F825">
        <v>245.80699200000001</v>
      </c>
      <c r="G825">
        <v>2017600</v>
      </c>
    </row>
    <row r="826" spans="1:7" x14ac:dyDescent="0.25">
      <c r="A826" s="7">
        <v>43314</v>
      </c>
      <c r="B826">
        <v>256.73001099999999</v>
      </c>
      <c r="C826">
        <v>259.60000600000001</v>
      </c>
      <c r="D826">
        <v>256.48001099999999</v>
      </c>
      <c r="E826">
        <v>259.39001500000001</v>
      </c>
      <c r="F826">
        <v>244.60934399999999</v>
      </c>
      <c r="G826">
        <v>1767300</v>
      </c>
    </row>
    <row r="827" spans="1:7" x14ac:dyDescent="0.25">
      <c r="A827" s="7">
        <v>43313</v>
      </c>
      <c r="B827">
        <v>258.64001500000001</v>
      </c>
      <c r="C827">
        <v>259.19000199999999</v>
      </c>
      <c r="D827">
        <v>257.35000600000001</v>
      </c>
      <c r="E827">
        <v>258.07998700000002</v>
      </c>
      <c r="F827">
        <v>243.37394699999999</v>
      </c>
      <c r="G827">
        <v>1651700</v>
      </c>
    </row>
    <row r="828" spans="1:7" x14ac:dyDescent="0.25">
      <c r="A828" s="7">
        <v>43312</v>
      </c>
      <c r="B828">
        <v>258.01998900000001</v>
      </c>
      <c r="C828">
        <v>259.08999599999999</v>
      </c>
      <c r="D828">
        <v>257.60000600000001</v>
      </c>
      <c r="E828">
        <v>258.39999399999999</v>
      </c>
      <c r="F828">
        <v>243.67572000000001</v>
      </c>
      <c r="G828">
        <v>1992500</v>
      </c>
    </row>
    <row r="829" spans="1:7" x14ac:dyDescent="0.25">
      <c r="A829" s="7">
        <v>43311</v>
      </c>
      <c r="B829">
        <v>258.60000600000001</v>
      </c>
      <c r="C829">
        <v>258.77999899999998</v>
      </c>
      <c r="D829">
        <v>256.64001500000001</v>
      </c>
      <c r="E829">
        <v>257.10000600000001</v>
      </c>
      <c r="F829">
        <v>242.44982899999999</v>
      </c>
      <c r="G829">
        <v>1601400</v>
      </c>
    </row>
    <row r="830" spans="1:7" x14ac:dyDescent="0.25">
      <c r="A830" s="7">
        <v>43308</v>
      </c>
      <c r="B830">
        <v>260.73001099999999</v>
      </c>
      <c r="C830">
        <v>260.73998999999998</v>
      </c>
      <c r="D830">
        <v>257.57998700000002</v>
      </c>
      <c r="E830">
        <v>258.58999599999999</v>
      </c>
      <c r="F830">
        <v>243.85488899999999</v>
      </c>
      <c r="G830">
        <v>2666200</v>
      </c>
    </row>
    <row r="831" spans="1:7" x14ac:dyDescent="0.25">
      <c r="A831" s="7">
        <v>43307</v>
      </c>
      <c r="B831">
        <v>260.14001500000001</v>
      </c>
      <c r="C831">
        <v>261.01001000000002</v>
      </c>
      <c r="D831">
        <v>260.10000600000001</v>
      </c>
      <c r="E831">
        <v>260.27999899999998</v>
      </c>
      <c r="F831">
        <v>245.44859299999999</v>
      </c>
      <c r="G831">
        <v>2166500</v>
      </c>
    </row>
    <row r="832" spans="1:7" x14ac:dyDescent="0.25">
      <c r="A832" s="7">
        <v>43306</v>
      </c>
      <c r="B832">
        <v>258.540009</v>
      </c>
      <c r="C832">
        <v>261.25</v>
      </c>
      <c r="D832">
        <v>258.42999300000002</v>
      </c>
      <c r="E832">
        <v>261.04998799999998</v>
      </c>
      <c r="F832">
        <v>246.174744</v>
      </c>
      <c r="G832">
        <v>2608700</v>
      </c>
    </row>
    <row r="833" spans="1:7" x14ac:dyDescent="0.25">
      <c r="A833" s="7">
        <v>43305</v>
      </c>
      <c r="B833">
        <v>258.83999599999999</v>
      </c>
      <c r="C833">
        <v>259.57000699999998</v>
      </c>
      <c r="D833">
        <v>257.82000699999998</v>
      </c>
      <c r="E833">
        <v>258.67999300000002</v>
      </c>
      <c r="F833">
        <v>243.93978899999999</v>
      </c>
      <c r="G833">
        <v>2916000</v>
      </c>
    </row>
    <row r="834" spans="1:7" x14ac:dyDescent="0.25">
      <c r="A834" s="7">
        <v>43304</v>
      </c>
      <c r="B834">
        <v>256.73001099999999</v>
      </c>
      <c r="C834">
        <v>257.60998499999999</v>
      </c>
      <c r="D834">
        <v>256.39999399999999</v>
      </c>
      <c r="E834">
        <v>257.47000100000002</v>
      </c>
      <c r="F834">
        <v>242.798767</v>
      </c>
      <c r="G834">
        <v>1447000</v>
      </c>
    </row>
    <row r="835" spans="1:7" x14ac:dyDescent="0.25">
      <c r="A835" s="7">
        <v>43301</v>
      </c>
      <c r="B835">
        <v>257</v>
      </c>
      <c r="C835">
        <v>257.64999399999999</v>
      </c>
      <c r="D835">
        <v>256.77999899999998</v>
      </c>
      <c r="E835">
        <v>256.98001099999999</v>
      </c>
      <c r="F835">
        <v>242.33667</v>
      </c>
      <c r="G835">
        <v>2710700</v>
      </c>
    </row>
    <row r="836" spans="1:7" x14ac:dyDescent="0.25">
      <c r="A836" s="7">
        <v>43300</v>
      </c>
      <c r="B836">
        <v>257.5</v>
      </c>
      <c r="C836">
        <v>257.89999399999999</v>
      </c>
      <c r="D836">
        <v>256.75</v>
      </c>
      <c r="E836">
        <v>257.22000100000002</v>
      </c>
      <c r="F836">
        <v>242.562973</v>
      </c>
      <c r="G836">
        <v>2050500</v>
      </c>
    </row>
    <row r="837" spans="1:7" x14ac:dyDescent="0.25">
      <c r="A837" s="7">
        <v>43299</v>
      </c>
      <c r="B837">
        <v>257.76001000000002</v>
      </c>
      <c r="C837">
        <v>258.32000699999998</v>
      </c>
      <c r="D837">
        <v>257.27999899999998</v>
      </c>
      <c r="E837">
        <v>258.20001200000002</v>
      </c>
      <c r="F837">
        <v>243.48715200000001</v>
      </c>
      <c r="G837">
        <v>2606800</v>
      </c>
    </row>
    <row r="838" spans="1:7" x14ac:dyDescent="0.25">
      <c r="A838" s="7">
        <v>43298</v>
      </c>
      <c r="B838">
        <v>255.85000600000001</v>
      </c>
      <c r="C838">
        <v>258.05999800000001</v>
      </c>
      <c r="D838">
        <v>255.800003</v>
      </c>
      <c r="E838">
        <v>257.73001099999999</v>
      </c>
      <c r="F838">
        <v>243.04394500000001</v>
      </c>
      <c r="G838">
        <v>1825900</v>
      </c>
    </row>
    <row r="839" spans="1:7" x14ac:dyDescent="0.25">
      <c r="A839" s="7">
        <v>43297</v>
      </c>
      <c r="B839">
        <v>256.89001500000001</v>
      </c>
      <c r="C839">
        <v>257.01001000000002</v>
      </c>
      <c r="D839">
        <v>256.16000400000001</v>
      </c>
      <c r="E839">
        <v>256.63000499999998</v>
      </c>
      <c r="F839">
        <v>242.00659200000001</v>
      </c>
      <c r="G839">
        <v>993500</v>
      </c>
    </row>
    <row r="840" spans="1:7" x14ac:dyDescent="0.25">
      <c r="A840" s="7">
        <v>43294</v>
      </c>
      <c r="B840">
        <v>256.48998999999998</v>
      </c>
      <c r="C840">
        <v>257.16000400000001</v>
      </c>
      <c r="D840">
        <v>255.990005</v>
      </c>
      <c r="E840">
        <v>256.790009</v>
      </c>
      <c r="F840">
        <v>242.157501</v>
      </c>
      <c r="G840">
        <v>1814500</v>
      </c>
    </row>
    <row r="841" spans="1:7" x14ac:dyDescent="0.25">
      <c r="A841" s="7">
        <v>43293</v>
      </c>
      <c r="B841">
        <v>255.66000399999999</v>
      </c>
      <c r="C841">
        <v>256.66000400000001</v>
      </c>
      <c r="D841">
        <v>255.009995</v>
      </c>
      <c r="E841">
        <v>256.57000699999998</v>
      </c>
      <c r="F841">
        <v>241.95004299999999</v>
      </c>
      <c r="G841">
        <v>2874000</v>
      </c>
    </row>
    <row r="842" spans="1:7" x14ac:dyDescent="0.25">
      <c r="A842" s="7">
        <v>43292</v>
      </c>
      <c r="B842">
        <v>254.60000600000001</v>
      </c>
      <c r="C842">
        <v>255.41000399999999</v>
      </c>
      <c r="D842">
        <v>254.029999</v>
      </c>
      <c r="E842">
        <v>254.38999899999999</v>
      </c>
      <c r="F842">
        <v>239.89424099999999</v>
      </c>
      <c r="G842">
        <v>2335100</v>
      </c>
    </row>
    <row r="843" spans="1:7" x14ac:dyDescent="0.25">
      <c r="A843" s="7">
        <v>43291</v>
      </c>
      <c r="B843">
        <v>255.75</v>
      </c>
      <c r="C843">
        <v>256.29998799999998</v>
      </c>
      <c r="D843">
        <v>255.449997</v>
      </c>
      <c r="E843">
        <v>256.14001500000001</v>
      </c>
      <c r="F843">
        <v>241.544556</v>
      </c>
      <c r="G843">
        <v>1314500</v>
      </c>
    </row>
    <row r="844" spans="1:7" x14ac:dyDescent="0.25">
      <c r="A844" s="7">
        <v>43290</v>
      </c>
      <c r="B844">
        <v>254.050003</v>
      </c>
      <c r="C844">
        <v>255.320007</v>
      </c>
      <c r="D844">
        <v>254.009995</v>
      </c>
      <c r="E844">
        <v>255.25</v>
      </c>
      <c r="F844">
        <v>240.70524599999999</v>
      </c>
      <c r="G844">
        <v>3979500</v>
      </c>
    </row>
    <row r="845" spans="1:7" x14ac:dyDescent="0.25">
      <c r="A845" s="7">
        <v>43287</v>
      </c>
      <c r="B845">
        <v>250.91000399999999</v>
      </c>
      <c r="C845">
        <v>253.38999899999999</v>
      </c>
      <c r="D845">
        <v>250.520004</v>
      </c>
      <c r="E845">
        <v>253.009995</v>
      </c>
      <c r="F845">
        <v>238.59286499999999</v>
      </c>
      <c r="G845">
        <v>2622200</v>
      </c>
    </row>
    <row r="846" spans="1:7" x14ac:dyDescent="0.25">
      <c r="A846" s="7">
        <v>43286</v>
      </c>
      <c r="B846">
        <v>250.070007</v>
      </c>
      <c r="C846">
        <v>250.94000199999999</v>
      </c>
      <c r="D846">
        <v>248.91000399999999</v>
      </c>
      <c r="E846">
        <v>250.91999799999999</v>
      </c>
      <c r="F846">
        <v>236.62197900000001</v>
      </c>
      <c r="G846">
        <v>1948100</v>
      </c>
    </row>
    <row r="847" spans="1:7" x14ac:dyDescent="0.25">
      <c r="A847" s="7">
        <v>43284</v>
      </c>
      <c r="B847">
        <v>250.679993</v>
      </c>
      <c r="C847">
        <v>250.759995</v>
      </c>
      <c r="D847">
        <v>248.44000199999999</v>
      </c>
      <c r="E847">
        <v>248.78999300000001</v>
      </c>
      <c r="F847">
        <v>234.61335800000001</v>
      </c>
      <c r="G847">
        <v>1157900</v>
      </c>
    </row>
    <row r="848" spans="1:7" x14ac:dyDescent="0.25">
      <c r="A848" s="7">
        <v>43283</v>
      </c>
      <c r="B848">
        <v>247.55999800000001</v>
      </c>
      <c r="C848">
        <v>249.88999899999999</v>
      </c>
      <c r="D848">
        <v>247.320007</v>
      </c>
      <c r="E848">
        <v>249.800003</v>
      </c>
      <c r="F848">
        <v>235.56582599999999</v>
      </c>
      <c r="G848">
        <v>1943100</v>
      </c>
    </row>
    <row r="849" spans="1:7" x14ac:dyDescent="0.25">
      <c r="A849" s="7">
        <v>43280</v>
      </c>
      <c r="B849">
        <v>249.979996</v>
      </c>
      <c r="C849">
        <v>251.36000100000001</v>
      </c>
      <c r="D849">
        <v>249.10000600000001</v>
      </c>
      <c r="E849">
        <v>249.509995</v>
      </c>
      <c r="F849">
        <v>235.29231300000001</v>
      </c>
      <c r="G849">
        <v>3711600</v>
      </c>
    </row>
    <row r="850" spans="1:7" x14ac:dyDescent="0.25">
      <c r="A850" s="7">
        <v>43279</v>
      </c>
      <c r="B850">
        <v>247.300003</v>
      </c>
      <c r="C850">
        <v>249.60000600000001</v>
      </c>
      <c r="D850">
        <v>246.63000500000001</v>
      </c>
      <c r="E850">
        <v>248.88000500000001</v>
      </c>
      <c r="F850">
        <v>234.698227</v>
      </c>
      <c r="G850">
        <v>2638400</v>
      </c>
    </row>
    <row r="851" spans="1:7" x14ac:dyDescent="0.25">
      <c r="A851" s="7">
        <v>43278</v>
      </c>
      <c r="B851">
        <v>251.270004</v>
      </c>
      <c r="C851">
        <v>252.729996</v>
      </c>
      <c r="D851">
        <v>248.429993</v>
      </c>
      <c r="E851">
        <v>248.529999</v>
      </c>
      <c r="F851">
        <v>233.27709999999999</v>
      </c>
      <c r="G851">
        <v>3433800</v>
      </c>
    </row>
    <row r="852" spans="1:7" x14ac:dyDescent="0.25">
      <c r="A852" s="7">
        <v>43277</v>
      </c>
      <c r="B852">
        <v>250.66000399999999</v>
      </c>
      <c r="C852">
        <v>251.529999</v>
      </c>
      <c r="D852">
        <v>249.91000399999999</v>
      </c>
      <c r="E852">
        <v>250.61000100000001</v>
      </c>
      <c r="F852">
        <v>235.229446</v>
      </c>
      <c r="G852">
        <v>2968600</v>
      </c>
    </row>
    <row r="853" spans="1:7" x14ac:dyDescent="0.25">
      <c r="A853" s="7">
        <v>43276</v>
      </c>
      <c r="B853">
        <v>252.36999499999999</v>
      </c>
      <c r="C853">
        <v>252.509995</v>
      </c>
      <c r="D853">
        <v>248.35000600000001</v>
      </c>
      <c r="E853">
        <v>250.05999800000001</v>
      </c>
      <c r="F853">
        <v>234.71319600000001</v>
      </c>
      <c r="G853">
        <v>6690000</v>
      </c>
    </row>
    <row r="854" spans="1:7" x14ac:dyDescent="0.25">
      <c r="A854" s="7">
        <v>43273</v>
      </c>
      <c r="B854">
        <v>254.39999399999999</v>
      </c>
      <c r="C854">
        <v>254.520004</v>
      </c>
      <c r="D854">
        <v>253.320007</v>
      </c>
      <c r="E854">
        <v>253.570007</v>
      </c>
      <c r="F854">
        <v>238.00779700000001</v>
      </c>
      <c r="G854">
        <v>3092000</v>
      </c>
    </row>
    <row r="855" spans="1:7" x14ac:dyDescent="0.25">
      <c r="A855" s="7">
        <v>43272</v>
      </c>
      <c r="B855">
        <v>254.66000399999999</v>
      </c>
      <c r="C855">
        <v>254.66999799999999</v>
      </c>
      <c r="D855">
        <v>252.58000200000001</v>
      </c>
      <c r="E855">
        <v>253.11999499999999</v>
      </c>
      <c r="F855">
        <v>237.58540300000001</v>
      </c>
      <c r="G855">
        <v>4037600</v>
      </c>
    </row>
    <row r="856" spans="1:7" x14ac:dyDescent="0.25">
      <c r="A856" s="7">
        <v>43271</v>
      </c>
      <c r="B856">
        <v>254.970001</v>
      </c>
      <c r="C856">
        <v>255.36999499999999</v>
      </c>
      <c r="D856">
        <v>254.320007</v>
      </c>
      <c r="E856">
        <v>254.71000699999999</v>
      </c>
      <c r="F856">
        <v>239.07783499999999</v>
      </c>
      <c r="G856">
        <v>1578200</v>
      </c>
    </row>
    <row r="857" spans="1:7" x14ac:dyDescent="0.25">
      <c r="A857" s="7">
        <v>43270</v>
      </c>
      <c r="B857">
        <v>252.83000200000001</v>
      </c>
      <c r="C857">
        <v>254.46000699999999</v>
      </c>
      <c r="D857">
        <v>252.41999799999999</v>
      </c>
      <c r="E857">
        <v>254.25</v>
      </c>
      <c r="F857">
        <v>238.64604199999999</v>
      </c>
      <c r="G857">
        <v>1863300</v>
      </c>
    </row>
    <row r="858" spans="1:7" x14ac:dyDescent="0.25">
      <c r="A858" s="7">
        <v>43269</v>
      </c>
      <c r="B858">
        <v>254.179993</v>
      </c>
      <c r="C858">
        <v>255.36000100000001</v>
      </c>
      <c r="D858">
        <v>253.71000699999999</v>
      </c>
      <c r="E858">
        <v>255.220001</v>
      </c>
      <c r="F858">
        <v>239.556534</v>
      </c>
      <c r="G858">
        <v>2015800</v>
      </c>
    </row>
    <row r="859" spans="1:7" x14ac:dyDescent="0.25">
      <c r="A859" s="7">
        <v>43266</v>
      </c>
      <c r="B859">
        <v>255.270004</v>
      </c>
      <c r="C859">
        <v>256.07000699999998</v>
      </c>
      <c r="D859">
        <v>254.13000500000001</v>
      </c>
      <c r="E859">
        <v>255.83000200000001</v>
      </c>
      <c r="F859">
        <v>240.129074</v>
      </c>
      <c r="G859">
        <v>2000100</v>
      </c>
    </row>
    <row r="860" spans="1:7" x14ac:dyDescent="0.25">
      <c r="A860" s="7">
        <v>43265</v>
      </c>
      <c r="B860">
        <v>256.30999800000001</v>
      </c>
      <c r="C860">
        <v>256.61999500000002</v>
      </c>
      <c r="D860">
        <v>255.46000699999999</v>
      </c>
      <c r="E860">
        <v>256.04998799999998</v>
      </c>
      <c r="F860">
        <v>240.33557099999999</v>
      </c>
      <c r="G860">
        <v>1913800</v>
      </c>
    </row>
    <row r="861" spans="1:7" x14ac:dyDescent="0.25">
      <c r="A861" s="7">
        <v>43264</v>
      </c>
      <c r="B861">
        <v>256.52999899999998</v>
      </c>
      <c r="C861">
        <v>256.76998900000001</v>
      </c>
      <c r="D861">
        <v>255.229996</v>
      </c>
      <c r="E861">
        <v>255.30999800000001</v>
      </c>
      <c r="F861">
        <v>239.64099100000001</v>
      </c>
      <c r="G861">
        <v>2507800</v>
      </c>
    </row>
    <row r="862" spans="1:7" x14ac:dyDescent="0.25">
      <c r="A862" s="7">
        <v>43263</v>
      </c>
      <c r="B862">
        <v>256.39001500000001</v>
      </c>
      <c r="C862">
        <v>256.63000499999998</v>
      </c>
      <c r="D862">
        <v>255.60000600000001</v>
      </c>
      <c r="E862">
        <v>256.32998700000002</v>
      </c>
      <c r="F862">
        <v>240.59841900000001</v>
      </c>
      <c r="G862">
        <v>1182200</v>
      </c>
    </row>
    <row r="863" spans="1:7" x14ac:dyDescent="0.25">
      <c r="A863" s="7">
        <v>43262</v>
      </c>
      <c r="B863">
        <v>255.78999300000001</v>
      </c>
      <c r="C863">
        <v>256.67001299999998</v>
      </c>
      <c r="D863">
        <v>255.699997</v>
      </c>
      <c r="E863">
        <v>255.89999399999999</v>
      </c>
      <c r="F863">
        <v>240.19476299999999</v>
      </c>
      <c r="G863">
        <v>2648000</v>
      </c>
    </row>
    <row r="864" spans="1:7" x14ac:dyDescent="0.25">
      <c r="A864" s="7">
        <v>43259</v>
      </c>
      <c r="B864">
        <v>254.36000100000001</v>
      </c>
      <c r="C864">
        <v>255.61999499999999</v>
      </c>
      <c r="D864">
        <v>254.19000199999999</v>
      </c>
      <c r="E864">
        <v>255.570007</v>
      </c>
      <c r="F864">
        <v>239.88504</v>
      </c>
      <c r="G864">
        <v>1517500</v>
      </c>
    </row>
    <row r="865" spans="1:7" x14ac:dyDescent="0.25">
      <c r="A865" s="7">
        <v>43258</v>
      </c>
      <c r="B865">
        <v>255.36999499999999</v>
      </c>
      <c r="C865">
        <v>255.699997</v>
      </c>
      <c r="D865">
        <v>253.88000500000001</v>
      </c>
      <c r="E865">
        <v>254.770004</v>
      </c>
      <c r="F865">
        <v>239.13414</v>
      </c>
      <c r="G865">
        <v>2615900</v>
      </c>
    </row>
    <row r="866" spans="1:7" x14ac:dyDescent="0.25">
      <c r="A866" s="7">
        <v>43257</v>
      </c>
      <c r="B866">
        <v>253.36999499999999</v>
      </c>
      <c r="C866">
        <v>254.96000699999999</v>
      </c>
      <c r="D866">
        <v>252.720001</v>
      </c>
      <c r="E866">
        <v>254.88999899999999</v>
      </c>
      <c r="F866">
        <v>239.24676500000001</v>
      </c>
      <c r="G866">
        <v>2763200</v>
      </c>
    </row>
    <row r="867" spans="1:7" x14ac:dyDescent="0.25">
      <c r="A867" s="7">
        <v>43256</v>
      </c>
      <c r="B867">
        <v>252.66000399999999</v>
      </c>
      <c r="C867">
        <v>253.13000500000001</v>
      </c>
      <c r="D867">
        <v>251.86999499999999</v>
      </c>
      <c r="E867">
        <v>252.86999499999999</v>
      </c>
      <c r="F867">
        <v>237.350739</v>
      </c>
      <c r="G867">
        <v>1491200</v>
      </c>
    </row>
    <row r="868" spans="1:7" x14ac:dyDescent="0.25">
      <c r="A868" s="7">
        <v>43255</v>
      </c>
      <c r="B868">
        <v>252.16999799999999</v>
      </c>
      <c r="C868">
        <v>252.800003</v>
      </c>
      <c r="D868">
        <v>251.96000699999999</v>
      </c>
      <c r="E868">
        <v>252.520004</v>
      </c>
      <c r="F868">
        <v>237.02224699999999</v>
      </c>
      <c r="G868">
        <v>2031500</v>
      </c>
    </row>
    <row r="869" spans="1:7" x14ac:dyDescent="0.25">
      <c r="A869" s="7">
        <v>43252</v>
      </c>
      <c r="B869">
        <v>250.229996</v>
      </c>
      <c r="C869">
        <v>251.64999399999999</v>
      </c>
      <c r="D869">
        <v>250.16999799999999</v>
      </c>
      <c r="E869">
        <v>251.41000399999999</v>
      </c>
      <c r="F869">
        <v>235.98036200000001</v>
      </c>
      <c r="G869">
        <v>1953900</v>
      </c>
    </row>
    <row r="870" spans="1:7" x14ac:dyDescent="0.25">
      <c r="A870" s="7">
        <v>43251</v>
      </c>
      <c r="B870">
        <v>249.990005</v>
      </c>
      <c r="C870">
        <v>250.300003</v>
      </c>
      <c r="D870">
        <v>248.279999</v>
      </c>
      <c r="E870">
        <v>248.78999300000001</v>
      </c>
      <c r="F870">
        <v>233.52114900000001</v>
      </c>
      <c r="G870">
        <v>2378800</v>
      </c>
    </row>
    <row r="871" spans="1:7" x14ac:dyDescent="0.25">
      <c r="A871" s="7">
        <v>43250</v>
      </c>
      <c r="B871">
        <v>248.529999</v>
      </c>
      <c r="C871">
        <v>250.88000500000001</v>
      </c>
      <c r="D871">
        <v>248.429993</v>
      </c>
      <c r="E871">
        <v>250.41000399999999</v>
      </c>
      <c r="F871">
        <v>235.04173299999999</v>
      </c>
      <c r="G871">
        <v>1359700</v>
      </c>
    </row>
    <row r="872" spans="1:7" x14ac:dyDescent="0.25">
      <c r="A872" s="7">
        <v>43249</v>
      </c>
      <c r="B872">
        <v>248.279999</v>
      </c>
      <c r="C872">
        <v>249.08000200000001</v>
      </c>
      <c r="D872">
        <v>245.970001</v>
      </c>
      <c r="E872">
        <v>247.14999399999999</v>
      </c>
      <c r="F872">
        <v>231.981796</v>
      </c>
      <c r="G872">
        <v>4465800</v>
      </c>
    </row>
    <row r="873" spans="1:7" x14ac:dyDescent="0.25">
      <c r="A873" s="7">
        <v>43245</v>
      </c>
      <c r="B873">
        <v>250.03999300000001</v>
      </c>
      <c r="C873">
        <v>250.63999899999999</v>
      </c>
      <c r="D873">
        <v>249.490005</v>
      </c>
      <c r="E873">
        <v>250.03999300000001</v>
      </c>
      <c r="F873">
        <v>234.69444300000001</v>
      </c>
      <c r="G873">
        <v>1654700</v>
      </c>
    </row>
    <row r="874" spans="1:7" x14ac:dyDescent="0.25">
      <c r="A874" s="7">
        <v>43244</v>
      </c>
      <c r="B874">
        <v>250.740005</v>
      </c>
      <c r="C874">
        <v>251</v>
      </c>
      <c r="D874">
        <v>248.759995</v>
      </c>
      <c r="E874">
        <v>250.66999799999999</v>
      </c>
      <c r="F874">
        <v>235.285797</v>
      </c>
      <c r="G874">
        <v>2025300</v>
      </c>
    </row>
    <row r="875" spans="1:7" x14ac:dyDescent="0.25">
      <c r="A875" s="7">
        <v>43243</v>
      </c>
      <c r="B875">
        <v>249.11999499999999</v>
      </c>
      <c r="C875">
        <v>251.14999399999999</v>
      </c>
      <c r="D875">
        <v>248.949997</v>
      </c>
      <c r="E875">
        <v>251.14999399999999</v>
      </c>
      <c r="F875">
        <v>235.73628199999999</v>
      </c>
      <c r="G875">
        <v>1484100</v>
      </c>
    </row>
    <row r="876" spans="1:7" x14ac:dyDescent="0.25">
      <c r="A876" s="7">
        <v>43242</v>
      </c>
      <c r="B876">
        <v>251.66999799999999</v>
      </c>
      <c r="C876">
        <v>251.94000199999999</v>
      </c>
      <c r="D876">
        <v>250.10000600000001</v>
      </c>
      <c r="E876">
        <v>250.36999499999999</v>
      </c>
      <c r="F876">
        <v>235.004166</v>
      </c>
      <c r="G876">
        <v>1055400</v>
      </c>
    </row>
    <row r="877" spans="1:7" x14ac:dyDescent="0.25">
      <c r="A877" s="7">
        <v>43241</v>
      </c>
      <c r="B877">
        <v>250.770004</v>
      </c>
      <c r="C877">
        <v>251.679993</v>
      </c>
      <c r="D877">
        <v>250.429993</v>
      </c>
      <c r="E877">
        <v>251.08999600000001</v>
      </c>
      <c r="F877">
        <v>235.68000799999999</v>
      </c>
      <c r="G877">
        <v>1262900</v>
      </c>
    </row>
    <row r="878" spans="1:7" x14ac:dyDescent="0.25">
      <c r="A878" s="7">
        <v>43238</v>
      </c>
      <c r="B878">
        <v>249.529999</v>
      </c>
      <c r="C878">
        <v>249.85000600000001</v>
      </c>
      <c r="D878">
        <v>248.88999899999999</v>
      </c>
      <c r="E878">
        <v>249.259995</v>
      </c>
      <c r="F878">
        <v>233.962311</v>
      </c>
      <c r="G878">
        <v>1702800</v>
      </c>
    </row>
    <row r="879" spans="1:7" x14ac:dyDescent="0.25">
      <c r="A879" s="7">
        <v>43237</v>
      </c>
      <c r="B879">
        <v>249.78999300000001</v>
      </c>
      <c r="C879">
        <v>250.990005</v>
      </c>
      <c r="D879">
        <v>249.08000200000001</v>
      </c>
      <c r="E879">
        <v>249.88000500000001</v>
      </c>
      <c r="F879">
        <v>234.54423499999999</v>
      </c>
      <c r="G879">
        <v>1714200</v>
      </c>
    </row>
    <row r="880" spans="1:7" x14ac:dyDescent="0.25">
      <c r="A880" s="7">
        <v>43236</v>
      </c>
      <c r="B880">
        <v>249.08000200000001</v>
      </c>
      <c r="C880">
        <v>250.53999300000001</v>
      </c>
      <c r="D880">
        <v>249.070007</v>
      </c>
      <c r="E880">
        <v>250.08999600000001</v>
      </c>
      <c r="F880">
        <v>234.741364</v>
      </c>
      <c r="G880">
        <v>2588700</v>
      </c>
    </row>
    <row r="881" spans="1:7" x14ac:dyDescent="0.25">
      <c r="A881" s="7">
        <v>43235</v>
      </c>
      <c r="B881">
        <v>249.5</v>
      </c>
      <c r="C881">
        <v>249.520004</v>
      </c>
      <c r="D881">
        <v>248.05999800000001</v>
      </c>
      <c r="E881">
        <v>249.029999</v>
      </c>
      <c r="F881">
        <v>233.74641399999999</v>
      </c>
      <c r="G881">
        <v>2600600</v>
      </c>
    </row>
    <row r="882" spans="1:7" x14ac:dyDescent="0.25">
      <c r="A882" s="7">
        <v>43234</v>
      </c>
      <c r="B882">
        <v>251.11999499999999</v>
      </c>
      <c r="C882">
        <v>251.759995</v>
      </c>
      <c r="D882">
        <v>250.21000699999999</v>
      </c>
      <c r="E882">
        <v>250.75</v>
      </c>
      <c r="F882">
        <v>235.36085499999999</v>
      </c>
      <c r="G882">
        <v>1478200</v>
      </c>
    </row>
    <row r="883" spans="1:7" x14ac:dyDescent="0.25">
      <c r="A883" s="7">
        <v>43231</v>
      </c>
      <c r="B883">
        <v>250.03999300000001</v>
      </c>
      <c r="C883">
        <v>250.91999799999999</v>
      </c>
      <c r="D883">
        <v>249.479996</v>
      </c>
      <c r="E883">
        <v>250.470001</v>
      </c>
      <c r="F883">
        <v>235.09806800000001</v>
      </c>
      <c r="G883">
        <v>1703500</v>
      </c>
    </row>
    <row r="884" spans="1:7" x14ac:dyDescent="0.25">
      <c r="A884" s="7">
        <v>43230</v>
      </c>
      <c r="B884">
        <v>248.36000100000001</v>
      </c>
      <c r="C884">
        <v>250.199997</v>
      </c>
      <c r="D884">
        <v>248.25</v>
      </c>
      <c r="E884">
        <v>249.86000100000001</v>
      </c>
      <c r="F884">
        <v>234.52548200000001</v>
      </c>
      <c r="G884">
        <v>1537600</v>
      </c>
    </row>
    <row r="885" spans="1:7" x14ac:dyDescent="0.25">
      <c r="A885" s="7">
        <v>43229</v>
      </c>
      <c r="B885">
        <v>245.86000100000001</v>
      </c>
      <c r="C885">
        <v>247.89999399999999</v>
      </c>
      <c r="D885">
        <v>245.36000100000001</v>
      </c>
      <c r="E885">
        <v>247.53999300000001</v>
      </c>
      <c r="F885">
        <v>232.34785500000001</v>
      </c>
      <c r="G885">
        <v>1506200</v>
      </c>
    </row>
    <row r="886" spans="1:7" x14ac:dyDescent="0.25">
      <c r="A886" s="7">
        <v>43228</v>
      </c>
      <c r="B886">
        <v>244.83000200000001</v>
      </c>
      <c r="C886">
        <v>245.529999</v>
      </c>
      <c r="D886">
        <v>243.570007</v>
      </c>
      <c r="E886">
        <v>245.16000399999999</v>
      </c>
      <c r="F886">
        <v>230.113922</v>
      </c>
      <c r="G886">
        <v>1924500</v>
      </c>
    </row>
    <row r="887" spans="1:7" x14ac:dyDescent="0.25">
      <c r="A887" s="7">
        <v>43227</v>
      </c>
      <c r="B887">
        <v>245.19000199999999</v>
      </c>
      <c r="C887">
        <v>246.19000199999999</v>
      </c>
      <c r="D887">
        <v>244.46000699999999</v>
      </c>
      <c r="E887">
        <v>245.16999799999999</v>
      </c>
      <c r="F887">
        <v>230.12329099999999</v>
      </c>
      <c r="G887">
        <v>3127200</v>
      </c>
    </row>
    <row r="888" spans="1:7" x14ac:dyDescent="0.25">
      <c r="A888" s="7">
        <v>43224</v>
      </c>
      <c r="B888">
        <v>240.25</v>
      </c>
      <c r="C888">
        <v>245.05999800000001</v>
      </c>
      <c r="D888">
        <v>239.88999899999999</v>
      </c>
      <c r="E888">
        <v>244.41000399999999</v>
      </c>
      <c r="F888">
        <v>229.40997300000001</v>
      </c>
      <c r="G888">
        <v>1785200</v>
      </c>
    </row>
    <row r="889" spans="1:7" x14ac:dyDescent="0.25">
      <c r="A889" s="7">
        <v>43223</v>
      </c>
      <c r="B889">
        <v>240.88000500000001</v>
      </c>
      <c r="C889">
        <v>241.89999399999999</v>
      </c>
      <c r="D889">
        <v>237.91999799999999</v>
      </c>
      <c r="E889">
        <v>241.21000699999999</v>
      </c>
      <c r="F889">
        <v>226.40635700000001</v>
      </c>
      <c r="G889">
        <v>2666500</v>
      </c>
    </row>
    <row r="890" spans="1:7" x14ac:dyDescent="0.25">
      <c r="A890" s="7">
        <v>43222</v>
      </c>
      <c r="B890">
        <v>243.21000699999999</v>
      </c>
      <c r="C890">
        <v>244.020004</v>
      </c>
      <c r="D890">
        <v>241.36000100000001</v>
      </c>
      <c r="E890">
        <v>241.779999</v>
      </c>
      <c r="F890">
        <v>226.94136</v>
      </c>
      <c r="G890">
        <v>1636400</v>
      </c>
    </row>
    <row r="891" spans="1:7" x14ac:dyDescent="0.25">
      <c r="A891" s="7">
        <v>43221</v>
      </c>
      <c r="B891">
        <v>242.449997</v>
      </c>
      <c r="C891">
        <v>243.520004</v>
      </c>
      <c r="D891">
        <v>240.759995</v>
      </c>
      <c r="E891">
        <v>243.44000199999999</v>
      </c>
      <c r="F891">
        <v>228.499481</v>
      </c>
      <c r="G891">
        <v>2323100</v>
      </c>
    </row>
    <row r="892" spans="1:7" x14ac:dyDescent="0.25">
      <c r="A892" s="7">
        <v>43220</v>
      </c>
      <c r="B892">
        <v>245.509995</v>
      </c>
      <c r="C892">
        <v>246.050003</v>
      </c>
      <c r="D892">
        <v>242.85000600000001</v>
      </c>
      <c r="E892">
        <v>242.91999799999999</v>
      </c>
      <c r="F892">
        <v>228.01139800000001</v>
      </c>
      <c r="G892">
        <v>2146100</v>
      </c>
    </row>
    <row r="893" spans="1:7" x14ac:dyDescent="0.25">
      <c r="A893" s="7">
        <v>43217</v>
      </c>
      <c r="B893">
        <v>245.229996</v>
      </c>
      <c r="C893">
        <v>245.570007</v>
      </c>
      <c r="D893">
        <v>243.88999899999999</v>
      </c>
      <c r="E893">
        <v>244.91999799999999</v>
      </c>
      <c r="F893">
        <v>229.88864100000001</v>
      </c>
      <c r="G893">
        <v>2178600</v>
      </c>
    </row>
    <row r="894" spans="1:7" x14ac:dyDescent="0.25">
      <c r="A894" s="7">
        <v>43216</v>
      </c>
      <c r="B894">
        <v>243.220001</v>
      </c>
      <c r="C894">
        <v>245.470001</v>
      </c>
      <c r="D894">
        <v>242.770004</v>
      </c>
      <c r="E894">
        <v>244.66000399999999</v>
      </c>
      <c r="F894">
        <v>229.644623</v>
      </c>
      <c r="G894">
        <v>2106800</v>
      </c>
    </row>
    <row r="895" spans="1:7" x14ac:dyDescent="0.25">
      <c r="A895" s="7">
        <v>43215</v>
      </c>
      <c r="B895">
        <v>241.509995</v>
      </c>
      <c r="C895">
        <v>242.63000500000001</v>
      </c>
      <c r="D895">
        <v>239.60000600000001</v>
      </c>
      <c r="E895">
        <v>242.16999799999999</v>
      </c>
      <c r="F895">
        <v>227.30746500000001</v>
      </c>
      <c r="G895">
        <v>2354800</v>
      </c>
    </row>
    <row r="896" spans="1:7" x14ac:dyDescent="0.25">
      <c r="A896" s="7">
        <v>43214</v>
      </c>
      <c r="B896">
        <v>245.970001</v>
      </c>
      <c r="C896">
        <v>246.11999499999999</v>
      </c>
      <c r="D896">
        <v>240.009995</v>
      </c>
      <c r="E896">
        <v>241.550003</v>
      </c>
      <c r="F896">
        <v>226.725494</v>
      </c>
      <c r="G896">
        <v>3653500</v>
      </c>
    </row>
    <row r="897" spans="1:7" x14ac:dyDescent="0.25">
      <c r="A897" s="7">
        <v>43213</v>
      </c>
      <c r="B897">
        <v>245.550003</v>
      </c>
      <c r="C897">
        <v>246.08000200000001</v>
      </c>
      <c r="D897">
        <v>243.75</v>
      </c>
      <c r="E897">
        <v>244.88999899999999</v>
      </c>
      <c r="F897">
        <v>229.86050399999999</v>
      </c>
      <c r="G897">
        <v>1472600</v>
      </c>
    </row>
    <row r="898" spans="1:7" x14ac:dyDescent="0.25">
      <c r="A898" s="7">
        <v>43210</v>
      </c>
      <c r="B898">
        <v>246.949997</v>
      </c>
      <c r="C898">
        <v>247.13000500000001</v>
      </c>
      <c r="D898">
        <v>243.970001</v>
      </c>
      <c r="E898">
        <v>245</v>
      </c>
      <c r="F898">
        <v>229.96374499999999</v>
      </c>
      <c r="G898">
        <v>2103900</v>
      </c>
    </row>
    <row r="899" spans="1:7" x14ac:dyDescent="0.25">
      <c r="A899" s="7">
        <v>43209</v>
      </c>
      <c r="B899">
        <v>247.61999499999999</v>
      </c>
      <c r="C899">
        <v>247.88999899999999</v>
      </c>
      <c r="D899">
        <v>245.96000699999999</v>
      </c>
      <c r="E899">
        <v>247</v>
      </c>
      <c r="F899">
        <v>231.841003</v>
      </c>
      <c r="G899">
        <v>1997100</v>
      </c>
    </row>
    <row r="900" spans="1:7" x14ac:dyDescent="0.25">
      <c r="A900" s="7">
        <v>43208</v>
      </c>
      <c r="B900">
        <v>248.66000399999999</v>
      </c>
      <c r="C900">
        <v>249.220001</v>
      </c>
      <c r="D900">
        <v>247.94000199999999</v>
      </c>
      <c r="E900">
        <v>248.36000100000001</v>
      </c>
      <c r="F900">
        <v>233.11752300000001</v>
      </c>
      <c r="G900">
        <v>1365100</v>
      </c>
    </row>
    <row r="901" spans="1:7" x14ac:dyDescent="0.25">
      <c r="A901" s="7">
        <v>43207</v>
      </c>
      <c r="B901">
        <v>247.41999799999999</v>
      </c>
      <c r="C901">
        <v>248.80999800000001</v>
      </c>
      <c r="D901">
        <v>246.88000500000001</v>
      </c>
      <c r="E901">
        <v>248.220001</v>
      </c>
      <c r="F901">
        <v>232.98613</v>
      </c>
      <c r="G901">
        <v>2301800</v>
      </c>
    </row>
    <row r="902" spans="1:7" x14ac:dyDescent="0.25">
      <c r="A902" s="7">
        <v>43206</v>
      </c>
      <c r="B902">
        <v>245.270004</v>
      </c>
      <c r="C902">
        <v>246.35000600000001</v>
      </c>
      <c r="D902">
        <v>244.41000399999999</v>
      </c>
      <c r="E902">
        <v>245.58000200000001</v>
      </c>
      <c r="F902">
        <v>230.50813299999999</v>
      </c>
      <c r="G902">
        <v>2149200</v>
      </c>
    </row>
    <row r="903" spans="1:7" x14ac:dyDescent="0.25">
      <c r="A903" s="7">
        <v>43203</v>
      </c>
      <c r="B903">
        <v>245.83999600000001</v>
      </c>
      <c r="C903">
        <v>245.83999600000001</v>
      </c>
      <c r="D903">
        <v>242.5</v>
      </c>
      <c r="E903">
        <v>243.60000600000001</v>
      </c>
      <c r="F903">
        <v>228.64967300000001</v>
      </c>
      <c r="G903">
        <v>2887700</v>
      </c>
    </row>
    <row r="904" spans="1:7" x14ac:dyDescent="0.25">
      <c r="A904" s="7">
        <v>43202</v>
      </c>
      <c r="B904">
        <v>243.71000699999999</v>
      </c>
      <c r="C904">
        <v>245.25</v>
      </c>
      <c r="D904">
        <v>243.470001</v>
      </c>
      <c r="E904">
        <v>244.279999</v>
      </c>
      <c r="F904">
        <v>229.28796399999999</v>
      </c>
      <c r="G904">
        <v>1723600</v>
      </c>
    </row>
    <row r="905" spans="1:7" x14ac:dyDescent="0.25">
      <c r="A905" s="7">
        <v>43201</v>
      </c>
      <c r="B905">
        <v>242</v>
      </c>
      <c r="C905">
        <v>243.990005</v>
      </c>
      <c r="D905">
        <v>241.949997</v>
      </c>
      <c r="E905">
        <v>242.25</v>
      </c>
      <c r="F905">
        <v>227.382507</v>
      </c>
      <c r="G905">
        <v>2068300</v>
      </c>
    </row>
    <row r="906" spans="1:7" x14ac:dyDescent="0.25">
      <c r="A906" s="7">
        <v>43200</v>
      </c>
      <c r="B906">
        <v>242.75</v>
      </c>
      <c r="C906">
        <v>244.38000500000001</v>
      </c>
      <c r="D906">
        <v>241.570007</v>
      </c>
      <c r="E906">
        <v>243.53999300000001</v>
      </c>
      <c r="F906">
        <v>228.59335300000001</v>
      </c>
      <c r="G906">
        <v>2903800</v>
      </c>
    </row>
    <row r="907" spans="1:7" x14ac:dyDescent="0.25">
      <c r="A907" s="7">
        <v>43199</v>
      </c>
      <c r="B907">
        <v>240.14999399999999</v>
      </c>
      <c r="C907">
        <v>243.25</v>
      </c>
      <c r="D907">
        <v>239.320007</v>
      </c>
      <c r="E907">
        <v>239.58999600000001</v>
      </c>
      <c r="F907">
        <v>224.885773</v>
      </c>
      <c r="G907">
        <v>2956000</v>
      </c>
    </row>
    <row r="908" spans="1:7" x14ac:dyDescent="0.25">
      <c r="A908" s="7">
        <v>43196</v>
      </c>
      <c r="B908">
        <v>241.94000199999999</v>
      </c>
      <c r="C908">
        <v>243.509995</v>
      </c>
      <c r="D908">
        <v>236.979996</v>
      </c>
      <c r="E908">
        <v>238.61999499999999</v>
      </c>
      <c r="F908">
        <v>223.97529599999999</v>
      </c>
      <c r="G908">
        <v>4931600</v>
      </c>
    </row>
    <row r="909" spans="1:7" x14ac:dyDescent="0.25">
      <c r="A909" s="7">
        <v>43195</v>
      </c>
      <c r="B909">
        <v>243.89999399999999</v>
      </c>
      <c r="C909">
        <v>244.88999899999999</v>
      </c>
      <c r="D909">
        <v>242.800003</v>
      </c>
      <c r="E909">
        <v>243.990005</v>
      </c>
      <c r="F909">
        <v>229.015762</v>
      </c>
      <c r="G909">
        <v>3436600</v>
      </c>
    </row>
    <row r="910" spans="1:7" x14ac:dyDescent="0.25">
      <c r="A910" s="7">
        <v>43194</v>
      </c>
      <c r="B910">
        <v>235.86999499999999</v>
      </c>
      <c r="C910">
        <v>242.80999800000001</v>
      </c>
      <c r="D910">
        <v>235.699997</v>
      </c>
      <c r="E910">
        <v>242.240005</v>
      </c>
      <c r="F910">
        <v>227.37312299999999</v>
      </c>
      <c r="G910">
        <v>4598000</v>
      </c>
    </row>
    <row r="911" spans="1:7" x14ac:dyDescent="0.25">
      <c r="A911" s="7">
        <v>43193</v>
      </c>
      <c r="B911">
        <v>237.80999800000001</v>
      </c>
      <c r="C911">
        <v>240</v>
      </c>
      <c r="D911">
        <v>235.929993</v>
      </c>
      <c r="E911">
        <v>239.479996</v>
      </c>
      <c r="F911">
        <v>224.782532</v>
      </c>
      <c r="G911">
        <v>3287900</v>
      </c>
    </row>
    <row r="912" spans="1:7" x14ac:dyDescent="0.25">
      <c r="A912" s="7">
        <v>43192</v>
      </c>
      <c r="B912">
        <v>241.19000199999999</v>
      </c>
      <c r="C912">
        <v>241.699997</v>
      </c>
      <c r="D912">
        <v>233.91999799999999</v>
      </c>
      <c r="E912">
        <v>236.479996</v>
      </c>
      <c r="F912">
        <v>221.96662900000001</v>
      </c>
      <c r="G912">
        <v>4696400</v>
      </c>
    </row>
    <row r="913" spans="1:7" x14ac:dyDescent="0.25">
      <c r="A913" s="7">
        <v>43188</v>
      </c>
      <c r="B913">
        <v>239.85000600000001</v>
      </c>
      <c r="C913">
        <v>243.61000100000001</v>
      </c>
      <c r="D913">
        <v>239.08000200000001</v>
      </c>
      <c r="E913">
        <v>242.08000200000001</v>
      </c>
      <c r="F913">
        <v>227.22293099999999</v>
      </c>
      <c r="G913">
        <v>2910800</v>
      </c>
    </row>
    <row r="914" spans="1:7" x14ac:dyDescent="0.25">
      <c r="A914" s="7">
        <v>43187</v>
      </c>
      <c r="B914">
        <v>239.46000699999999</v>
      </c>
      <c r="C914">
        <v>241.220001</v>
      </c>
      <c r="D914">
        <v>237.529999</v>
      </c>
      <c r="E914">
        <v>238.63999899999999</v>
      </c>
      <c r="F914">
        <v>223.99406400000001</v>
      </c>
      <c r="G914">
        <v>4384100</v>
      </c>
    </row>
    <row r="915" spans="1:7" x14ac:dyDescent="0.25">
      <c r="A915" s="7">
        <v>43186</v>
      </c>
      <c r="B915">
        <v>244.470001</v>
      </c>
      <c r="C915">
        <v>245.03999300000001</v>
      </c>
      <c r="D915">
        <v>237.770004</v>
      </c>
      <c r="E915">
        <v>239.30999800000001</v>
      </c>
      <c r="F915">
        <v>224.62295499999999</v>
      </c>
      <c r="G915">
        <v>3363600</v>
      </c>
    </row>
    <row r="916" spans="1:7" x14ac:dyDescent="0.25">
      <c r="A916" s="7">
        <v>43185</v>
      </c>
      <c r="B916">
        <v>240.820007</v>
      </c>
      <c r="C916">
        <v>243.80999800000001</v>
      </c>
      <c r="D916">
        <v>238.320007</v>
      </c>
      <c r="E916">
        <v>243.529999</v>
      </c>
      <c r="F916">
        <v>228.58395400000001</v>
      </c>
      <c r="G916">
        <v>5529000</v>
      </c>
    </row>
    <row r="917" spans="1:7" x14ac:dyDescent="0.25">
      <c r="A917" s="7">
        <v>43182</v>
      </c>
      <c r="B917">
        <v>243.740005</v>
      </c>
      <c r="C917">
        <v>244.08999600000001</v>
      </c>
      <c r="D917">
        <v>237.91999799999999</v>
      </c>
      <c r="E917">
        <v>238.08999600000001</v>
      </c>
      <c r="F917">
        <v>222.46038799999999</v>
      </c>
      <c r="G917">
        <v>3815500</v>
      </c>
    </row>
    <row r="918" spans="1:7" x14ac:dyDescent="0.25">
      <c r="A918" s="7">
        <v>43181</v>
      </c>
      <c r="B918">
        <v>247.11000100000001</v>
      </c>
      <c r="C918">
        <v>248.08000200000001</v>
      </c>
      <c r="D918">
        <v>243.029999</v>
      </c>
      <c r="E918">
        <v>243.270004</v>
      </c>
      <c r="F918">
        <v>227.30029300000001</v>
      </c>
      <c r="G918">
        <v>3589400</v>
      </c>
    </row>
    <row r="919" spans="1:7" x14ac:dyDescent="0.25">
      <c r="A919" s="7">
        <v>43180</v>
      </c>
      <c r="B919">
        <v>249.94000199999999</v>
      </c>
      <c r="C919">
        <v>252.11999499999999</v>
      </c>
      <c r="D919">
        <v>249.30999800000001</v>
      </c>
      <c r="E919">
        <v>249.470001</v>
      </c>
      <c r="F919">
        <v>233.09329199999999</v>
      </c>
      <c r="G919">
        <v>2777300</v>
      </c>
    </row>
    <row r="920" spans="1:7" x14ac:dyDescent="0.25">
      <c r="A920" s="7">
        <v>43179</v>
      </c>
      <c r="B920">
        <v>249.990005</v>
      </c>
      <c r="C920">
        <v>250.66000399999999</v>
      </c>
      <c r="D920">
        <v>249.33000200000001</v>
      </c>
      <c r="E920">
        <v>250.050003</v>
      </c>
      <c r="F920">
        <v>233.63523900000001</v>
      </c>
      <c r="G920">
        <v>1991400</v>
      </c>
    </row>
    <row r="921" spans="1:7" x14ac:dyDescent="0.25">
      <c r="A921" s="7">
        <v>43178</v>
      </c>
      <c r="B921">
        <v>252.25</v>
      </c>
      <c r="C921">
        <v>252.259995</v>
      </c>
      <c r="D921">
        <v>247.86999499999999</v>
      </c>
      <c r="E921">
        <v>249.61000100000001</v>
      </c>
      <c r="F921">
        <v>233.22410600000001</v>
      </c>
      <c r="G921">
        <v>2715800</v>
      </c>
    </row>
    <row r="922" spans="1:7" x14ac:dyDescent="0.25">
      <c r="A922" s="7">
        <v>43175</v>
      </c>
      <c r="B922">
        <v>253.229996</v>
      </c>
      <c r="C922">
        <v>254.08000200000001</v>
      </c>
      <c r="D922">
        <v>252.970001</v>
      </c>
      <c r="E922">
        <v>252.990005</v>
      </c>
      <c r="F922">
        <v>236.38223300000001</v>
      </c>
      <c r="G922">
        <v>1554600</v>
      </c>
    </row>
    <row r="923" spans="1:7" x14ac:dyDescent="0.25">
      <c r="A923" s="7">
        <v>43174</v>
      </c>
      <c r="B923">
        <v>253.550003</v>
      </c>
      <c r="C923">
        <v>254.21000699999999</v>
      </c>
      <c r="D923">
        <v>252.220001</v>
      </c>
      <c r="E923">
        <v>252.729996</v>
      </c>
      <c r="F923">
        <v>236.139297</v>
      </c>
      <c r="G923">
        <v>2161500</v>
      </c>
    </row>
    <row r="924" spans="1:7" x14ac:dyDescent="0.25">
      <c r="A924" s="7">
        <v>43173</v>
      </c>
      <c r="B924">
        <v>255.33000200000001</v>
      </c>
      <c r="C924">
        <v>255.509995</v>
      </c>
      <c r="D924">
        <v>252.46000699999999</v>
      </c>
      <c r="E924">
        <v>252.970001</v>
      </c>
      <c r="F924">
        <v>236.36355599999999</v>
      </c>
      <c r="G924">
        <v>2352700</v>
      </c>
    </row>
    <row r="925" spans="1:7" x14ac:dyDescent="0.25">
      <c r="A925" s="7">
        <v>43172</v>
      </c>
      <c r="B925">
        <v>257.20001200000002</v>
      </c>
      <c r="C925">
        <v>257.709991</v>
      </c>
      <c r="D925">
        <v>253.71000699999999</v>
      </c>
      <c r="E925">
        <v>254.30999800000001</v>
      </c>
      <c r="F925">
        <v>237.61558500000001</v>
      </c>
      <c r="G925">
        <v>3080600</v>
      </c>
    </row>
    <row r="926" spans="1:7" x14ac:dyDescent="0.25">
      <c r="A926" s="7">
        <v>43171</v>
      </c>
      <c r="B926">
        <v>256.64001500000001</v>
      </c>
      <c r="C926">
        <v>257.25</v>
      </c>
      <c r="D926">
        <v>255.58000200000001</v>
      </c>
      <c r="E926">
        <v>256</v>
      </c>
      <c r="F926">
        <v>239.19465600000001</v>
      </c>
      <c r="G926">
        <v>2029200</v>
      </c>
    </row>
    <row r="927" spans="1:7" x14ac:dyDescent="0.25">
      <c r="A927" s="7">
        <v>43168</v>
      </c>
      <c r="B927">
        <v>253.39999399999999</v>
      </c>
      <c r="C927">
        <v>256.26001000000002</v>
      </c>
      <c r="D927">
        <v>253.050003</v>
      </c>
      <c r="E927">
        <v>256.25</v>
      </c>
      <c r="F927">
        <v>239.42823799999999</v>
      </c>
      <c r="G927">
        <v>2450800</v>
      </c>
    </row>
    <row r="928" spans="1:7" x14ac:dyDescent="0.25">
      <c r="A928" s="7">
        <v>43167</v>
      </c>
      <c r="B928">
        <v>251.39999399999999</v>
      </c>
      <c r="C928">
        <v>252.020004</v>
      </c>
      <c r="D928">
        <v>250.36000100000001</v>
      </c>
      <c r="E928">
        <v>251.88999899999999</v>
      </c>
      <c r="F928">
        <v>235.354446</v>
      </c>
      <c r="G928">
        <v>3021600</v>
      </c>
    </row>
    <row r="929" spans="1:7" x14ac:dyDescent="0.25">
      <c r="A929" s="7">
        <v>43166</v>
      </c>
      <c r="B929">
        <v>248.53999300000001</v>
      </c>
      <c r="C929">
        <v>251.070007</v>
      </c>
      <c r="D929">
        <v>248.36000100000001</v>
      </c>
      <c r="E929">
        <v>250.720001</v>
      </c>
      <c r="F929">
        <v>234.26127600000001</v>
      </c>
      <c r="G929">
        <v>2730200</v>
      </c>
    </row>
    <row r="930" spans="1:7" x14ac:dyDescent="0.25">
      <c r="A930" s="7">
        <v>43165</v>
      </c>
      <c r="B930">
        <v>251.220001</v>
      </c>
      <c r="C930">
        <v>251.25</v>
      </c>
      <c r="D930">
        <v>249.229996</v>
      </c>
      <c r="E930">
        <v>250.83000200000001</v>
      </c>
      <c r="F930">
        <v>234.364059</v>
      </c>
      <c r="G930">
        <v>1932000</v>
      </c>
    </row>
    <row r="931" spans="1:7" x14ac:dyDescent="0.25">
      <c r="A931" s="7">
        <v>43164</v>
      </c>
      <c r="B931">
        <v>246.020004</v>
      </c>
      <c r="C931">
        <v>250.78999300000001</v>
      </c>
      <c r="D931">
        <v>245.949997</v>
      </c>
      <c r="E931">
        <v>250.199997</v>
      </c>
      <c r="F931">
        <v>233.775406</v>
      </c>
      <c r="G931">
        <v>3024600</v>
      </c>
    </row>
    <row r="932" spans="1:7" x14ac:dyDescent="0.25">
      <c r="A932" s="7">
        <v>43161</v>
      </c>
      <c r="B932">
        <v>244.240005</v>
      </c>
      <c r="C932">
        <v>247.86000100000001</v>
      </c>
      <c r="D932">
        <v>243.33000200000001</v>
      </c>
      <c r="E932">
        <v>247.36000100000001</v>
      </c>
      <c r="F932">
        <v>231.12185700000001</v>
      </c>
      <c r="G932">
        <v>3276500</v>
      </c>
    </row>
    <row r="933" spans="1:7" x14ac:dyDescent="0.25">
      <c r="A933" s="7">
        <v>43160</v>
      </c>
      <c r="B933">
        <v>249.529999</v>
      </c>
      <c r="C933">
        <v>251.029999</v>
      </c>
      <c r="D933">
        <v>244.449997</v>
      </c>
      <c r="E933">
        <v>246.050003</v>
      </c>
      <c r="F933">
        <v>229.897842</v>
      </c>
      <c r="G933">
        <v>5182300</v>
      </c>
    </row>
    <row r="934" spans="1:7" x14ac:dyDescent="0.25">
      <c r="A934" s="7">
        <v>43159</v>
      </c>
      <c r="B934">
        <v>253.36999499999999</v>
      </c>
      <c r="C934">
        <v>253.820007</v>
      </c>
      <c r="D934">
        <v>249.33999600000001</v>
      </c>
      <c r="E934">
        <v>249.33999600000001</v>
      </c>
      <c r="F934">
        <v>232.97184799999999</v>
      </c>
      <c r="G934">
        <v>2716600</v>
      </c>
    </row>
    <row r="935" spans="1:7" x14ac:dyDescent="0.25">
      <c r="A935" s="7">
        <v>43158</v>
      </c>
      <c r="B935">
        <v>255.63000500000001</v>
      </c>
      <c r="C935">
        <v>256.33999599999999</v>
      </c>
      <c r="D935">
        <v>252.13999899999999</v>
      </c>
      <c r="E935">
        <v>252.13999899999999</v>
      </c>
      <c r="F935">
        <v>235.588043</v>
      </c>
      <c r="G935">
        <v>2947100</v>
      </c>
    </row>
    <row r="936" spans="1:7" x14ac:dyDescent="0.25">
      <c r="A936" s="7">
        <v>43157</v>
      </c>
      <c r="B936">
        <v>253.55999800000001</v>
      </c>
      <c r="C936">
        <v>255.5</v>
      </c>
      <c r="D936">
        <v>252.990005</v>
      </c>
      <c r="E936">
        <v>255.39999399999999</v>
      </c>
      <c r="F936">
        <v>238.63403299999999</v>
      </c>
      <c r="G936">
        <v>1892000</v>
      </c>
    </row>
    <row r="937" spans="1:7" x14ac:dyDescent="0.25">
      <c r="A937" s="7">
        <v>43154</v>
      </c>
      <c r="B937">
        <v>249.820007</v>
      </c>
      <c r="C937">
        <v>252.490005</v>
      </c>
      <c r="D937">
        <v>249.300003</v>
      </c>
      <c r="E937">
        <v>252.490005</v>
      </c>
      <c r="F937">
        <v>235.91506999999999</v>
      </c>
      <c r="G937">
        <v>2923100</v>
      </c>
    </row>
    <row r="938" spans="1:7" x14ac:dyDescent="0.25">
      <c r="A938" s="7">
        <v>43153</v>
      </c>
      <c r="B938">
        <v>249.16999799999999</v>
      </c>
      <c r="C938">
        <v>250.89999399999999</v>
      </c>
      <c r="D938">
        <v>247.80999800000001</v>
      </c>
      <c r="E938">
        <v>248.41000399999999</v>
      </c>
      <c r="F938">
        <v>232.10289</v>
      </c>
      <c r="G938">
        <v>3177700</v>
      </c>
    </row>
    <row r="939" spans="1:7" x14ac:dyDescent="0.25">
      <c r="A939" s="7">
        <v>43152</v>
      </c>
      <c r="B939">
        <v>249.86000100000001</v>
      </c>
      <c r="C939">
        <v>252.44000199999999</v>
      </c>
      <c r="D939">
        <v>248.11000100000001</v>
      </c>
      <c r="E939">
        <v>248.11000100000001</v>
      </c>
      <c r="F939">
        <v>231.82255599999999</v>
      </c>
      <c r="G939">
        <v>2798000</v>
      </c>
    </row>
    <row r="940" spans="1:7" x14ac:dyDescent="0.25">
      <c r="A940" s="7">
        <v>43151</v>
      </c>
      <c r="B940">
        <v>250</v>
      </c>
      <c r="C940">
        <v>251.509995</v>
      </c>
      <c r="D940">
        <v>248.60000600000001</v>
      </c>
      <c r="E940">
        <v>249.41999799999999</v>
      </c>
      <c r="F940">
        <v>233.046616</v>
      </c>
      <c r="G940">
        <v>3454400</v>
      </c>
    </row>
    <row r="941" spans="1:7" x14ac:dyDescent="0.25">
      <c r="A941" s="7">
        <v>43147</v>
      </c>
      <c r="B941">
        <v>250.270004</v>
      </c>
      <c r="C941">
        <v>253</v>
      </c>
      <c r="D941">
        <v>250.16999799999999</v>
      </c>
      <c r="E941">
        <v>250.94000199999999</v>
      </c>
      <c r="F941">
        <v>234.46682699999999</v>
      </c>
      <c r="G941">
        <v>3007500</v>
      </c>
    </row>
    <row r="942" spans="1:7" x14ac:dyDescent="0.25">
      <c r="A942" s="7">
        <v>43146</v>
      </c>
      <c r="B942">
        <v>249.60000600000001</v>
      </c>
      <c r="C942">
        <v>250.970001</v>
      </c>
      <c r="D942">
        <v>246.979996</v>
      </c>
      <c r="E942">
        <v>250.970001</v>
      </c>
      <c r="F942">
        <v>234.49482699999999</v>
      </c>
      <c r="G942">
        <v>2923800</v>
      </c>
    </row>
    <row r="943" spans="1:7" x14ac:dyDescent="0.25">
      <c r="A943" s="7">
        <v>43145</v>
      </c>
      <c r="B943">
        <v>243</v>
      </c>
      <c r="C943">
        <v>248.11999499999999</v>
      </c>
      <c r="D943">
        <v>242.83999600000001</v>
      </c>
      <c r="E943">
        <v>247.759995</v>
      </c>
      <c r="F943">
        <v>231.495575</v>
      </c>
      <c r="G943">
        <v>3650800</v>
      </c>
    </row>
    <row r="944" spans="1:7" x14ac:dyDescent="0.25">
      <c r="A944" s="7">
        <v>43144</v>
      </c>
      <c r="B944">
        <v>242.63000500000001</v>
      </c>
      <c r="C944">
        <v>245</v>
      </c>
      <c r="D944">
        <v>241.970001</v>
      </c>
      <c r="E944">
        <v>244.55999800000001</v>
      </c>
      <c r="F944">
        <v>228.50559999999999</v>
      </c>
      <c r="G944">
        <v>3077700</v>
      </c>
    </row>
    <row r="945" spans="1:7" x14ac:dyDescent="0.25">
      <c r="A945" s="7">
        <v>43143</v>
      </c>
      <c r="B945">
        <v>242.5</v>
      </c>
      <c r="C945">
        <v>245.320007</v>
      </c>
      <c r="D945">
        <v>240.66000399999999</v>
      </c>
      <c r="E945">
        <v>243.740005</v>
      </c>
      <c r="F945">
        <v>227.73945599999999</v>
      </c>
      <c r="G945">
        <v>4236200</v>
      </c>
    </row>
    <row r="946" spans="1:7" x14ac:dyDescent="0.25">
      <c r="A946" s="7">
        <v>43140</v>
      </c>
      <c r="B946">
        <v>239.60000600000001</v>
      </c>
      <c r="C946">
        <v>242.199997</v>
      </c>
      <c r="D946">
        <v>232.41999799999999</v>
      </c>
      <c r="E946">
        <v>240.44000199999999</v>
      </c>
      <c r="F946">
        <v>224.656082</v>
      </c>
      <c r="G946">
        <v>9713100</v>
      </c>
    </row>
    <row r="947" spans="1:7" x14ac:dyDescent="0.25">
      <c r="A947" s="7">
        <v>43139</v>
      </c>
      <c r="B947">
        <v>246.25</v>
      </c>
      <c r="C947">
        <v>246.429993</v>
      </c>
      <c r="D947">
        <v>236.699997</v>
      </c>
      <c r="E947">
        <v>236.78999300000001</v>
      </c>
      <c r="F947">
        <v>221.245712</v>
      </c>
      <c r="G947">
        <v>6985700</v>
      </c>
    </row>
    <row r="948" spans="1:7" x14ac:dyDescent="0.25">
      <c r="A948" s="7">
        <v>43138</v>
      </c>
      <c r="B948">
        <v>246.71000699999999</v>
      </c>
      <c r="C948">
        <v>250.279999</v>
      </c>
      <c r="D948">
        <v>245.91999799999999</v>
      </c>
      <c r="E948">
        <v>245.929993</v>
      </c>
      <c r="F948">
        <v>229.785675</v>
      </c>
      <c r="G948">
        <v>6240200</v>
      </c>
    </row>
    <row r="949" spans="1:7" x14ac:dyDescent="0.25">
      <c r="A949" s="7">
        <v>43137</v>
      </c>
      <c r="B949">
        <v>238.800003</v>
      </c>
      <c r="C949">
        <v>247.80999800000001</v>
      </c>
      <c r="D949">
        <v>237.66999799999999</v>
      </c>
      <c r="E949">
        <v>247.279999</v>
      </c>
      <c r="F949">
        <v>231.04705799999999</v>
      </c>
      <c r="G949">
        <v>11701700</v>
      </c>
    </row>
    <row r="950" spans="1:7" x14ac:dyDescent="0.25">
      <c r="A950" s="7">
        <v>43136</v>
      </c>
      <c r="B950">
        <v>251.259995</v>
      </c>
      <c r="C950">
        <v>253.470001</v>
      </c>
      <c r="D950">
        <v>241.91999799999999</v>
      </c>
      <c r="E950">
        <v>242.78999300000001</v>
      </c>
      <c r="F950">
        <v>226.85183699999999</v>
      </c>
      <c r="G950">
        <v>8559200</v>
      </c>
    </row>
    <row r="951" spans="1:7" x14ac:dyDescent="0.25">
      <c r="A951" s="7">
        <v>43133</v>
      </c>
      <c r="B951">
        <v>257.36999500000002</v>
      </c>
      <c r="C951">
        <v>257.5</v>
      </c>
      <c r="D951">
        <v>253.08999600000001</v>
      </c>
      <c r="E951">
        <v>253.19000199999999</v>
      </c>
      <c r="F951">
        <v>236.569107</v>
      </c>
      <c r="G951">
        <v>5532200</v>
      </c>
    </row>
    <row r="952" spans="1:7" x14ac:dyDescent="0.25">
      <c r="A952" s="7">
        <v>43132</v>
      </c>
      <c r="B952">
        <v>258.290009</v>
      </c>
      <c r="C952">
        <v>260.11999500000002</v>
      </c>
      <c r="D952">
        <v>257.95001200000002</v>
      </c>
      <c r="E952">
        <v>258.73001099999999</v>
      </c>
      <c r="F952">
        <v>241.74543800000001</v>
      </c>
      <c r="G952">
        <v>3125700</v>
      </c>
    </row>
    <row r="953" spans="1:7" x14ac:dyDescent="0.25">
      <c r="A953" s="7">
        <v>43131</v>
      </c>
      <c r="B953">
        <v>259.82998700000002</v>
      </c>
      <c r="C953">
        <v>260.38000499999998</v>
      </c>
      <c r="D953">
        <v>257.95001200000002</v>
      </c>
      <c r="E953">
        <v>258.98998999999998</v>
      </c>
      <c r="F953">
        <v>241.98835800000001</v>
      </c>
      <c r="G953">
        <v>5585800</v>
      </c>
    </row>
    <row r="954" spans="1:7" x14ac:dyDescent="0.25">
      <c r="A954" s="7">
        <v>43130</v>
      </c>
      <c r="B954">
        <v>259.67001299999998</v>
      </c>
      <c r="C954">
        <v>260.35000600000001</v>
      </c>
      <c r="D954">
        <v>258.459991</v>
      </c>
      <c r="E954">
        <v>258.75</v>
      </c>
      <c r="F954">
        <v>241.76411400000001</v>
      </c>
      <c r="G954">
        <v>6678900</v>
      </c>
    </row>
    <row r="955" spans="1:7" x14ac:dyDescent="0.25">
      <c r="A955" s="7">
        <v>43129</v>
      </c>
      <c r="B955">
        <v>262.82998700000002</v>
      </c>
      <c r="C955">
        <v>263.25</v>
      </c>
      <c r="D955">
        <v>261.48001099999999</v>
      </c>
      <c r="E955">
        <v>261.540009</v>
      </c>
      <c r="F955">
        <v>244.37097199999999</v>
      </c>
      <c r="G955">
        <v>5145000</v>
      </c>
    </row>
    <row r="956" spans="1:7" x14ac:dyDescent="0.25">
      <c r="A956" s="7">
        <v>43126</v>
      </c>
      <c r="B956">
        <v>261.32998700000002</v>
      </c>
      <c r="C956">
        <v>263.36999500000002</v>
      </c>
      <c r="D956">
        <v>260.97000100000002</v>
      </c>
      <c r="E956">
        <v>263.35998499999999</v>
      </c>
      <c r="F956">
        <v>246.07150300000001</v>
      </c>
      <c r="G956">
        <v>2857300</v>
      </c>
    </row>
    <row r="957" spans="1:7" x14ac:dyDescent="0.25">
      <c r="A957" s="7">
        <v>43125</v>
      </c>
      <c r="B957">
        <v>261.17001299999998</v>
      </c>
      <c r="C957">
        <v>261.22000100000002</v>
      </c>
      <c r="D957">
        <v>259.52999899999998</v>
      </c>
      <c r="E957">
        <v>260.32998700000002</v>
      </c>
      <c r="F957">
        <v>243.240387</v>
      </c>
      <c r="G957">
        <v>3585600</v>
      </c>
    </row>
    <row r="958" spans="1:7" x14ac:dyDescent="0.25">
      <c r="A958" s="7">
        <v>43124</v>
      </c>
      <c r="B958">
        <v>261.02999899999998</v>
      </c>
      <c r="C958">
        <v>261.63000499999998</v>
      </c>
      <c r="D958">
        <v>259.01998900000001</v>
      </c>
      <c r="E958">
        <v>260.209991</v>
      </c>
      <c r="F958">
        <v>243.128265</v>
      </c>
      <c r="G958">
        <v>2935500</v>
      </c>
    </row>
    <row r="959" spans="1:7" x14ac:dyDescent="0.25">
      <c r="A959" s="7">
        <v>43123</v>
      </c>
      <c r="B959">
        <v>259.83999599999999</v>
      </c>
      <c r="C959">
        <v>260.63000499999998</v>
      </c>
      <c r="D959">
        <v>259.51001000000002</v>
      </c>
      <c r="E959">
        <v>260.33999599999999</v>
      </c>
      <c r="F959">
        <v>243.24975599999999</v>
      </c>
      <c r="G959">
        <v>2161100</v>
      </c>
    </row>
    <row r="960" spans="1:7" x14ac:dyDescent="0.25">
      <c r="A960" s="7">
        <v>43122</v>
      </c>
      <c r="B960">
        <v>257.45001200000002</v>
      </c>
      <c r="C960">
        <v>259.77999899999998</v>
      </c>
      <c r="D960">
        <v>257.45001200000002</v>
      </c>
      <c r="E960">
        <v>259.75</v>
      </c>
      <c r="F960">
        <v>242.69847100000001</v>
      </c>
      <c r="G960">
        <v>1607800</v>
      </c>
    </row>
    <row r="961" spans="1:7" x14ac:dyDescent="0.25">
      <c r="A961" s="7">
        <v>43119</v>
      </c>
      <c r="B961">
        <v>257.14999399999999</v>
      </c>
      <c r="C961">
        <v>257.69000199999999</v>
      </c>
      <c r="D961">
        <v>256.52999899999998</v>
      </c>
      <c r="E961">
        <v>257.67999300000002</v>
      </c>
      <c r="F961">
        <v>240.764343</v>
      </c>
      <c r="G961">
        <v>2541200</v>
      </c>
    </row>
    <row r="962" spans="1:7" x14ac:dyDescent="0.25">
      <c r="A962" s="7">
        <v>43118</v>
      </c>
      <c r="B962">
        <v>256.83999599999999</v>
      </c>
      <c r="C962">
        <v>257.26998900000001</v>
      </c>
      <c r="D962">
        <v>256.01998900000001</v>
      </c>
      <c r="E962">
        <v>256.58999599999999</v>
      </c>
      <c r="F962">
        <v>239.74591100000001</v>
      </c>
      <c r="G962">
        <v>3154200</v>
      </c>
    </row>
    <row r="963" spans="1:7" x14ac:dyDescent="0.25">
      <c r="A963" s="7">
        <v>43117</v>
      </c>
      <c r="B963">
        <v>255.5</v>
      </c>
      <c r="C963">
        <v>257.35000600000001</v>
      </c>
      <c r="D963">
        <v>254.740005</v>
      </c>
      <c r="E963">
        <v>256.94000199999999</v>
      </c>
      <c r="F963">
        <v>240.07292200000001</v>
      </c>
      <c r="G963">
        <v>1867700</v>
      </c>
    </row>
    <row r="964" spans="1:7" x14ac:dyDescent="0.25">
      <c r="A964" s="7">
        <v>43116</v>
      </c>
      <c r="B964">
        <v>256.790009</v>
      </c>
      <c r="C964">
        <v>257.39999399999999</v>
      </c>
      <c r="D964">
        <v>253.800003</v>
      </c>
      <c r="E964">
        <v>254.479996</v>
      </c>
      <c r="F964">
        <v>237.77441400000001</v>
      </c>
      <c r="G964">
        <v>3719600</v>
      </c>
    </row>
    <row r="965" spans="1:7" x14ac:dyDescent="0.25">
      <c r="A965" s="7">
        <v>43112</v>
      </c>
      <c r="B965">
        <v>254.029999</v>
      </c>
      <c r="C965">
        <v>255.55999800000001</v>
      </c>
      <c r="D965">
        <v>253.89999399999999</v>
      </c>
      <c r="E965">
        <v>255.41000399999999</v>
      </c>
      <c r="F965">
        <v>238.64334099999999</v>
      </c>
      <c r="G965">
        <v>2054900</v>
      </c>
    </row>
    <row r="966" spans="1:7" x14ac:dyDescent="0.25">
      <c r="A966" s="7">
        <v>43111</v>
      </c>
      <c r="B966">
        <v>252.470001</v>
      </c>
      <c r="C966">
        <v>253.729996</v>
      </c>
      <c r="D966">
        <v>252.33000200000001</v>
      </c>
      <c r="E966">
        <v>253.729996</v>
      </c>
      <c r="F966">
        <v>237.073669</v>
      </c>
      <c r="G966">
        <v>2280300</v>
      </c>
    </row>
    <row r="967" spans="1:7" x14ac:dyDescent="0.25">
      <c r="A967" s="7">
        <v>43110</v>
      </c>
      <c r="B967">
        <v>251.509995</v>
      </c>
      <c r="C967">
        <v>252.16999799999999</v>
      </c>
      <c r="D967">
        <v>250.820007</v>
      </c>
      <c r="E967">
        <v>251.86999499999999</v>
      </c>
      <c r="F967">
        <v>235.33577</v>
      </c>
      <c r="G967">
        <v>1953600</v>
      </c>
    </row>
    <row r="968" spans="1:7" x14ac:dyDescent="0.25">
      <c r="A968" s="7">
        <v>43109</v>
      </c>
      <c r="B968">
        <v>252.179993</v>
      </c>
      <c r="C968">
        <v>252.94000199999999</v>
      </c>
      <c r="D968">
        <v>251.91000399999999</v>
      </c>
      <c r="E968">
        <v>252.300003</v>
      </c>
      <c r="F968">
        <v>235.73751799999999</v>
      </c>
      <c r="G968">
        <v>2129800</v>
      </c>
    </row>
    <row r="969" spans="1:7" x14ac:dyDescent="0.25">
      <c r="A969" s="7">
        <v>43108</v>
      </c>
      <c r="B969">
        <v>251.16000399999999</v>
      </c>
      <c r="C969">
        <v>251.88000500000001</v>
      </c>
      <c r="D969">
        <v>250.86999499999999</v>
      </c>
      <c r="E969">
        <v>251.770004</v>
      </c>
      <c r="F969">
        <v>235.24231</v>
      </c>
      <c r="G969">
        <v>2476200</v>
      </c>
    </row>
    <row r="970" spans="1:7" x14ac:dyDescent="0.25">
      <c r="A970" s="7">
        <v>43105</v>
      </c>
      <c r="B970">
        <v>250.46000699999999</v>
      </c>
      <c r="C970">
        <v>251.39999399999999</v>
      </c>
      <c r="D970">
        <v>249.949997</v>
      </c>
      <c r="E970">
        <v>251.25</v>
      </c>
      <c r="F970">
        <v>234.756439</v>
      </c>
      <c r="G970">
        <v>2190200</v>
      </c>
    </row>
    <row r="971" spans="1:7" x14ac:dyDescent="0.25">
      <c r="A971" s="7">
        <v>43104</v>
      </c>
      <c r="B971">
        <v>249.270004</v>
      </c>
      <c r="C971">
        <v>250.11999499999999</v>
      </c>
      <c r="D971">
        <v>249.16999799999999</v>
      </c>
      <c r="E971">
        <v>249.64999399999999</v>
      </c>
      <c r="F971">
        <v>233.261505</v>
      </c>
      <c r="G971">
        <v>2918000</v>
      </c>
    </row>
    <row r="972" spans="1:7" x14ac:dyDescent="0.25">
      <c r="A972" s="7">
        <v>43103</v>
      </c>
      <c r="B972">
        <v>247.240005</v>
      </c>
      <c r="C972">
        <v>248.699997</v>
      </c>
      <c r="D972">
        <v>247.179993</v>
      </c>
      <c r="E972">
        <v>248.55999800000001</v>
      </c>
      <c r="F972">
        <v>232.243042</v>
      </c>
      <c r="G972">
        <v>2917700</v>
      </c>
    </row>
    <row r="973" spans="1:7" x14ac:dyDescent="0.25">
      <c r="A973" s="7">
        <v>43102</v>
      </c>
      <c r="B973">
        <v>246.14999399999999</v>
      </c>
      <c r="C973">
        <v>247.08999600000001</v>
      </c>
      <c r="D973">
        <v>245.740005</v>
      </c>
      <c r="E973">
        <v>247.08999600000001</v>
      </c>
      <c r="F973">
        <v>230.86952199999999</v>
      </c>
      <c r="G973">
        <v>2784300</v>
      </c>
    </row>
    <row r="974" spans="1:7" x14ac:dyDescent="0.25">
      <c r="A974" s="7">
        <v>43098</v>
      </c>
      <c r="B974">
        <v>246.759995</v>
      </c>
      <c r="C974">
        <v>246.770004</v>
      </c>
      <c r="D974">
        <v>245.029999</v>
      </c>
      <c r="E974">
        <v>245.28999300000001</v>
      </c>
      <c r="F974">
        <v>229.18768299999999</v>
      </c>
      <c r="G974">
        <v>2326700</v>
      </c>
    </row>
    <row r="975" spans="1:7" x14ac:dyDescent="0.25">
      <c r="A975" s="7">
        <v>43097</v>
      </c>
      <c r="B975">
        <v>246.13000500000001</v>
      </c>
      <c r="C975">
        <v>246.21000699999999</v>
      </c>
      <c r="D975">
        <v>245.770004</v>
      </c>
      <c r="E975">
        <v>246.13999899999999</v>
      </c>
      <c r="F975">
        <v>229.98190299999999</v>
      </c>
      <c r="G975">
        <v>2346700</v>
      </c>
    </row>
    <row r="976" spans="1:7" x14ac:dyDescent="0.25">
      <c r="A976" s="7">
        <v>43096</v>
      </c>
      <c r="B976">
        <v>245.71000699999999</v>
      </c>
      <c r="C976">
        <v>246.020004</v>
      </c>
      <c r="D976">
        <v>245.38000500000001</v>
      </c>
      <c r="E976">
        <v>245.679993</v>
      </c>
      <c r="F976">
        <v>229.552109</v>
      </c>
      <c r="G976">
        <v>1379100</v>
      </c>
    </row>
    <row r="977" spans="1:7" x14ac:dyDescent="0.25">
      <c r="A977" s="7">
        <v>43095</v>
      </c>
      <c r="B977">
        <v>245.66000399999999</v>
      </c>
      <c r="C977">
        <v>245.71000699999999</v>
      </c>
      <c r="D977">
        <v>245.259995</v>
      </c>
      <c r="E977">
        <v>245.53999300000001</v>
      </c>
      <c r="F977">
        <v>229.42129499999999</v>
      </c>
      <c r="G977">
        <v>1492300</v>
      </c>
    </row>
    <row r="978" spans="1:7" x14ac:dyDescent="0.25">
      <c r="A978" s="7">
        <v>43091</v>
      </c>
      <c r="B978">
        <v>247.08999600000001</v>
      </c>
      <c r="C978">
        <v>247.13000500000001</v>
      </c>
      <c r="D978">
        <v>246.44000199999999</v>
      </c>
      <c r="E978">
        <v>247.009995</v>
      </c>
      <c r="F978">
        <v>229.688492</v>
      </c>
      <c r="G978">
        <v>1888500</v>
      </c>
    </row>
    <row r="979" spans="1:7" x14ac:dyDescent="0.25">
      <c r="A979" s="7">
        <v>43090</v>
      </c>
      <c r="B979">
        <v>247.220001</v>
      </c>
      <c r="C979">
        <v>247.80999800000001</v>
      </c>
      <c r="D979">
        <v>246.820007</v>
      </c>
      <c r="E979">
        <v>247.05999800000001</v>
      </c>
      <c r="F979">
        <v>229.735016</v>
      </c>
      <c r="G979">
        <v>2262400</v>
      </c>
    </row>
    <row r="980" spans="1:7" x14ac:dyDescent="0.25">
      <c r="A980" s="7">
        <v>43089</v>
      </c>
      <c r="B980">
        <v>247.720001</v>
      </c>
      <c r="C980">
        <v>247.770004</v>
      </c>
      <c r="D980">
        <v>246.270004</v>
      </c>
      <c r="E980">
        <v>246.55999800000001</v>
      </c>
      <c r="F980">
        <v>229.270081</v>
      </c>
      <c r="G980">
        <v>2570000</v>
      </c>
    </row>
    <row r="981" spans="1:7" x14ac:dyDescent="0.25">
      <c r="A981" s="7">
        <v>43088</v>
      </c>
      <c r="B981">
        <v>247.91999799999999</v>
      </c>
      <c r="C981">
        <v>247.949997</v>
      </c>
      <c r="D981">
        <v>246.63000500000001</v>
      </c>
      <c r="E981">
        <v>246.75</v>
      </c>
      <c r="F981">
        <v>229.44671600000001</v>
      </c>
      <c r="G981">
        <v>3170300</v>
      </c>
    </row>
    <row r="982" spans="1:7" x14ac:dyDescent="0.25">
      <c r="A982" s="7">
        <v>43087</v>
      </c>
      <c r="B982">
        <v>247.520004</v>
      </c>
      <c r="C982">
        <v>248.009995</v>
      </c>
      <c r="D982">
        <v>247.449997</v>
      </c>
      <c r="E982">
        <v>247.64999399999999</v>
      </c>
      <c r="F982">
        <v>230.283661</v>
      </c>
      <c r="G982">
        <v>2089600</v>
      </c>
    </row>
    <row r="983" spans="1:7" x14ac:dyDescent="0.25">
      <c r="A983" s="7">
        <v>43084</v>
      </c>
      <c r="B983">
        <v>245.14999399999999</v>
      </c>
      <c r="C983">
        <v>246.550003</v>
      </c>
      <c r="D983">
        <v>245.070007</v>
      </c>
      <c r="E983">
        <v>246.11999499999999</v>
      </c>
      <c r="F983">
        <v>228.860916</v>
      </c>
      <c r="G983">
        <v>3170800</v>
      </c>
    </row>
    <row r="984" spans="1:7" x14ac:dyDescent="0.25">
      <c r="A984" s="7">
        <v>43083</v>
      </c>
      <c r="B984">
        <v>245.39999399999999</v>
      </c>
      <c r="C984">
        <v>245.479996</v>
      </c>
      <c r="D984">
        <v>244</v>
      </c>
      <c r="E984">
        <v>244.070007</v>
      </c>
      <c r="F984">
        <v>226.95468099999999</v>
      </c>
      <c r="G984">
        <v>1932900</v>
      </c>
    </row>
    <row r="985" spans="1:7" x14ac:dyDescent="0.25">
      <c r="A985" s="7">
        <v>43082</v>
      </c>
      <c r="B985">
        <v>245.36000100000001</v>
      </c>
      <c r="C985">
        <v>245.800003</v>
      </c>
      <c r="D985">
        <v>244.970001</v>
      </c>
      <c r="E985">
        <v>245.03999300000001</v>
      </c>
      <c r="F985">
        <v>227.85661300000001</v>
      </c>
      <c r="G985">
        <v>1808300</v>
      </c>
    </row>
    <row r="986" spans="1:7" x14ac:dyDescent="0.25">
      <c r="A986" s="7">
        <v>43081</v>
      </c>
      <c r="B986">
        <v>244.94000199999999</v>
      </c>
      <c r="C986">
        <v>245.58000200000001</v>
      </c>
      <c r="D986">
        <v>244.69000199999999</v>
      </c>
      <c r="E986">
        <v>245.10000600000001</v>
      </c>
      <c r="F986">
        <v>227.91243</v>
      </c>
      <c r="G986">
        <v>1855000</v>
      </c>
    </row>
    <row r="987" spans="1:7" x14ac:dyDescent="0.25">
      <c r="A987" s="7">
        <v>43080</v>
      </c>
      <c r="B987">
        <v>244.020004</v>
      </c>
      <c r="C987">
        <v>244.71000699999999</v>
      </c>
      <c r="D987">
        <v>243.89999399999999</v>
      </c>
      <c r="E987">
        <v>244.679993</v>
      </c>
      <c r="F987">
        <v>227.521896</v>
      </c>
      <c r="G987">
        <v>2513300</v>
      </c>
    </row>
    <row r="988" spans="1:7" x14ac:dyDescent="0.25">
      <c r="A988" s="7">
        <v>43077</v>
      </c>
      <c r="B988">
        <v>243.449997</v>
      </c>
      <c r="C988">
        <v>243.91999799999999</v>
      </c>
      <c r="D988">
        <v>243.199997</v>
      </c>
      <c r="E988">
        <v>243.88999899999999</v>
      </c>
      <c r="F988">
        <v>226.787308</v>
      </c>
      <c r="G988">
        <v>1685700</v>
      </c>
    </row>
    <row r="989" spans="1:7" x14ac:dyDescent="0.25">
      <c r="A989" s="7">
        <v>43076</v>
      </c>
      <c r="B989">
        <v>241.69000199999999</v>
      </c>
      <c r="C989">
        <v>242.91000399999999</v>
      </c>
      <c r="D989">
        <v>241.550003</v>
      </c>
      <c r="E989">
        <v>242.570007</v>
      </c>
      <c r="F989">
        <v>225.55985999999999</v>
      </c>
      <c r="G989">
        <v>2670000</v>
      </c>
    </row>
    <row r="990" spans="1:7" x14ac:dyDescent="0.25">
      <c r="A990" s="7">
        <v>43075</v>
      </c>
      <c r="B990">
        <v>241.729996</v>
      </c>
      <c r="C990">
        <v>242.259995</v>
      </c>
      <c r="D990">
        <v>241.33000200000001</v>
      </c>
      <c r="E990">
        <v>241.770004</v>
      </c>
      <c r="F990">
        <v>224.81594799999999</v>
      </c>
      <c r="G990">
        <v>1204800</v>
      </c>
    </row>
    <row r="991" spans="1:7" x14ac:dyDescent="0.25">
      <c r="A991" s="7">
        <v>43074</v>
      </c>
      <c r="B991">
        <v>242.91000399999999</v>
      </c>
      <c r="C991">
        <v>243.58000200000001</v>
      </c>
      <c r="D991">
        <v>241.63000500000001</v>
      </c>
      <c r="E991">
        <v>241.779999</v>
      </c>
      <c r="F991">
        <v>224.825256</v>
      </c>
      <c r="G991">
        <v>1886300</v>
      </c>
    </row>
    <row r="992" spans="1:7" x14ac:dyDescent="0.25">
      <c r="A992" s="7">
        <v>43073</v>
      </c>
      <c r="B992">
        <v>244.699997</v>
      </c>
      <c r="C992">
        <v>245.070007</v>
      </c>
      <c r="D992">
        <v>242.58999600000001</v>
      </c>
      <c r="E992">
        <v>242.63999899999999</v>
      </c>
      <c r="F992">
        <v>225.62496899999999</v>
      </c>
      <c r="G992">
        <v>2162000</v>
      </c>
    </row>
    <row r="993" spans="1:7" x14ac:dyDescent="0.25">
      <c r="A993" s="7">
        <v>43070</v>
      </c>
      <c r="B993">
        <v>243.25</v>
      </c>
      <c r="C993">
        <v>243.71000699999999</v>
      </c>
      <c r="D993">
        <v>239.520004</v>
      </c>
      <c r="E993">
        <v>242.89999399999999</v>
      </c>
      <c r="F993">
        <v>225.86669900000001</v>
      </c>
      <c r="G993">
        <v>3775600</v>
      </c>
    </row>
    <row r="994" spans="1:7" x14ac:dyDescent="0.25">
      <c r="A994" s="7">
        <v>43069</v>
      </c>
      <c r="B994">
        <v>242.300003</v>
      </c>
      <c r="C994">
        <v>244.39999399999999</v>
      </c>
      <c r="D994">
        <v>242.229996</v>
      </c>
      <c r="E994">
        <v>243.35000600000001</v>
      </c>
      <c r="F994">
        <v>226.28517199999999</v>
      </c>
      <c r="G994">
        <v>5451700</v>
      </c>
    </row>
    <row r="995" spans="1:7" x14ac:dyDescent="0.25">
      <c r="A995" s="7">
        <v>43068</v>
      </c>
      <c r="B995">
        <v>241.60000600000001</v>
      </c>
      <c r="C995">
        <v>242.179993</v>
      </c>
      <c r="D995">
        <v>240.83999600000001</v>
      </c>
      <c r="E995">
        <v>241.33000200000001</v>
      </c>
      <c r="F995">
        <v>224.40683000000001</v>
      </c>
      <c r="G995">
        <v>2442100</v>
      </c>
    </row>
    <row r="996" spans="1:7" x14ac:dyDescent="0.25">
      <c r="A996" s="7">
        <v>43067</v>
      </c>
      <c r="B996">
        <v>239.58999600000001</v>
      </c>
      <c r="C996">
        <v>241.479996</v>
      </c>
      <c r="D996">
        <v>239.44000199999999</v>
      </c>
      <c r="E996">
        <v>241.41999799999999</v>
      </c>
      <c r="F996">
        <v>224.49049400000001</v>
      </c>
      <c r="G996">
        <v>1800500</v>
      </c>
    </row>
    <row r="997" spans="1:7" x14ac:dyDescent="0.25">
      <c r="A997" s="7">
        <v>43066</v>
      </c>
      <c r="B997">
        <v>239.19000199999999</v>
      </c>
      <c r="C997">
        <v>239.529999</v>
      </c>
      <c r="D997">
        <v>238.83000200000001</v>
      </c>
      <c r="E997">
        <v>239.050003</v>
      </c>
      <c r="F997">
        <v>222.286697</v>
      </c>
      <c r="G997">
        <v>2654000</v>
      </c>
    </row>
    <row r="998" spans="1:7" x14ac:dyDescent="0.25">
      <c r="A998" s="7">
        <v>43063</v>
      </c>
      <c r="B998">
        <v>239.11999499999999</v>
      </c>
      <c r="C998">
        <v>239.279999</v>
      </c>
      <c r="D998">
        <v>238.990005</v>
      </c>
      <c r="E998">
        <v>239.11999499999999</v>
      </c>
      <c r="F998">
        <v>222.351822</v>
      </c>
      <c r="G998">
        <v>1219300</v>
      </c>
    </row>
    <row r="999" spans="1:7" x14ac:dyDescent="0.25">
      <c r="A999" s="7">
        <v>43061</v>
      </c>
      <c r="B999">
        <v>238.86000100000001</v>
      </c>
      <c r="C999">
        <v>238.949997</v>
      </c>
      <c r="D999">
        <v>238.44000199999999</v>
      </c>
      <c r="E999">
        <v>238.61999499999999</v>
      </c>
      <c r="F999">
        <v>221.886841</v>
      </c>
      <c r="G999">
        <v>2143500</v>
      </c>
    </row>
    <row r="1000" spans="1:7" x14ac:dyDescent="0.25">
      <c r="A1000" s="7">
        <v>43060</v>
      </c>
      <c r="B1000">
        <v>238.05999800000001</v>
      </c>
      <c r="C1000">
        <v>239</v>
      </c>
      <c r="D1000">
        <v>238</v>
      </c>
      <c r="E1000">
        <v>238.78999300000001</v>
      </c>
      <c r="F1000">
        <v>222.04492200000001</v>
      </c>
      <c r="G1000">
        <v>1151500</v>
      </c>
    </row>
    <row r="1001" spans="1:7" x14ac:dyDescent="0.25">
      <c r="A1001" s="7">
        <v>43059</v>
      </c>
      <c r="B1001">
        <v>237.11999499999999</v>
      </c>
      <c r="C1001">
        <v>237.470001</v>
      </c>
      <c r="D1001">
        <v>236.86000100000001</v>
      </c>
      <c r="E1001">
        <v>237.21000699999999</v>
      </c>
      <c r="F1001">
        <v>220.575729</v>
      </c>
      <c r="G1001">
        <v>1420400</v>
      </c>
    </row>
    <row r="1002" spans="1:7" x14ac:dyDescent="0.25">
      <c r="A1002" s="7">
        <v>43056</v>
      </c>
      <c r="B1002">
        <v>237.16999799999999</v>
      </c>
      <c r="C1002">
        <v>237.38999899999999</v>
      </c>
      <c r="D1002">
        <v>236.78999300000001</v>
      </c>
      <c r="E1002">
        <v>236.89999399999999</v>
      </c>
      <c r="F1002">
        <v>220.287476</v>
      </c>
      <c r="G1002">
        <v>1370500</v>
      </c>
    </row>
    <row r="1003" spans="1:7" x14ac:dyDescent="0.25">
      <c r="A1003" s="7">
        <v>43055</v>
      </c>
      <c r="B1003">
        <v>236.520004</v>
      </c>
      <c r="C1003">
        <v>237.929993</v>
      </c>
      <c r="D1003">
        <v>236.5</v>
      </c>
      <c r="E1003">
        <v>237.53999300000001</v>
      </c>
      <c r="F1003">
        <v>220.88258400000001</v>
      </c>
      <c r="G1003">
        <v>1072300</v>
      </c>
    </row>
    <row r="1004" spans="1:7" x14ac:dyDescent="0.25">
      <c r="A1004" s="7">
        <v>43054</v>
      </c>
      <c r="B1004">
        <v>235.740005</v>
      </c>
      <c r="C1004">
        <v>236.240005</v>
      </c>
      <c r="D1004">
        <v>234.820007</v>
      </c>
      <c r="E1004">
        <v>235.529999</v>
      </c>
      <c r="F1004">
        <v>219.01355000000001</v>
      </c>
      <c r="G1004">
        <v>2436200</v>
      </c>
    </row>
    <row r="1005" spans="1:7" x14ac:dyDescent="0.25">
      <c r="A1005" s="7">
        <v>43053</v>
      </c>
      <c r="B1005">
        <v>236.44000199999999</v>
      </c>
      <c r="C1005">
        <v>236.85000600000001</v>
      </c>
      <c r="D1005">
        <v>235.63999899999999</v>
      </c>
      <c r="E1005">
        <v>236.740005</v>
      </c>
      <c r="F1005">
        <v>220.138733</v>
      </c>
      <c r="G1005">
        <v>2763300</v>
      </c>
    </row>
    <row r="1006" spans="1:7" x14ac:dyDescent="0.25">
      <c r="A1006" s="7">
        <v>43052</v>
      </c>
      <c r="B1006">
        <v>236.33000200000001</v>
      </c>
      <c r="C1006">
        <v>237.520004</v>
      </c>
      <c r="D1006">
        <v>236.30999800000001</v>
      </c>
      <c r="E1006">
        <v>237.320007</v>
      </c>
      <c r="F1006">
        <v>220.67804000000001</v>
      </c>
      <c r="G1006">
        <v>900000</v>
      </c>
    </row>
    <row r="1007" spans="1:7" x14ac:dyDescent="0.25">
      <c r="A1007" s="7">
        <v>43049</v>
      </c>
      <c r="B1007">
        <v>236.720001</v>
      </c>
      <c r="C1007">
        <v>237.179993</v>
      </c>
      <c r="D1007">
        <v>236.39999399999999</v>
      </c>
      <c r="E1007">
        <v>237.03999300000001</v>
      </c>
      <c r="F1007">
        <v>220.41767899999999</v>
      </c>
      <c r="G1007">
        <v>1019000</v>
      </c>
    </row>
    <row r="1008" spans="1:7" x14ac:dyDescent="0.25">
      <c r="A1008" s="7">
        <v>43048</v>
      </c>
      <c r="B1008">
        <v>236.729996</v>
      </c>
      <c r="C1008">
        <v>237.33999600000001</v>
      </c>
      <c r="D1008">
        <v>235.479996</v>
      </c>
      <c r="E1008">
        <v>237.179993</v>
      </c>
      <c r="F1008">
        <v>220.54783599999999</v>
      </c>
      <c r="G1008">
        <v>1644100</v>
      </c>
    </row>
    <row r="1009" spans="1:7" x14ac:dyDescent="0.25">
      <c r="A1009" s="7">
        <v>43047</v>
      </c>
      <c r="B1009">
        <v>237.41000399999999</v>
      </c>
      <c r="C1009">
        <v>238.11999499999999</v>
      </c>
      <c r="D1009">
        <v>237.14999399999999</v>
      </c>
      <c r="E1009">
        <v>238.03999300000001</v>
      </c>
      <c r="F1009">
        <v>221.347534</v>
      </c>
      <c r="G1009">
        <v>4711000</v>
      </c>
    </row>
    <row r="1010" spans="1:7" x14ac:dyDescent="0.25">
      <c r="A1010" s="7">
        <v>43046</v>
      </c>
      <c r="B1010">
        <v>237.88999899999999</v>
      </c>
      <c r="C1010">
        <v>238.220001</v>
      </c>
      <c r="D1010">
        <v>237.11000100000001</v>
      </c>
      <c r="E1010">
        <v>237.69000199999999</v>
      </c>
      <c r="F1010">
        <v>221.022064</v>
      </c>
      <c r="G1010">
        <v>1502700</v>
      </c>
    </row>
    <row r="1011" spans="1:7" x14ac:dyDescent="0.25">
      <c r="A1011" s="7">
        <v>43045</v>
      </c>
      <c r="B1011">
        <v>237.240005</v>
      </c>
      <c r="C1011">
        <v>237.88999899999999</v>
      </c>
      <c r="D1011">
        <v>237.21000699999999</v>
      </c>
      <c r="E1011">
        <v>237.78999300000001</v>
      </c>
      <c r="F1011">
        <v>221.115036</v>
      </c>
      <c r="G1011">
        <v>1688600</v>
      </c>
    </row>
    <row r="1012" spans="1:7" x14ac:dyDescent="0.25">
      <c r="A1012" s="7">
        <v>43042</v>
      </c>
      <c r="B1012">
        <v>236.83000200000001</v>
      </c>
      <c r="C1012">
        <v>237.44000199999999</v>
      </c>
      <c r="D1012">
        <v>236.33999600000001</v>
      </c>
      <c r="E1012">
        <v>237.429993</v>
      </c>
      <c r="F1012">
        <v>220.78031899999999</v>
      </c>
      <c r="G1012">
        <v>1934200</v>
      </c>
    </row>
    <row r="1013" spans="1:7" x14ac:dyDescent="0.25">
      <c r="A1013" s="7">
        <v>43041</v>
      </c>
      <c r="B1013">
        <v>236.449997</v>
      </c>
      <c r="C1013">
        <v>236.770004</v>
      </c>
      <c r="D1013">
        <v>235.320007</v>
      </c>
      <c r="E1013">
        <v>236.63999899999999</v>
      </c>
      <c r="F1013">
        <v>220.04570000000001</v>
      </c>
      <c r="G1013">
        <v>1908100</v>
      </c>
    </row>
    <row r="1014" spans="1:7" x14ac:dyDescent="0.25">
      <c r="A1014" s="7">
        <v>43040</v>
      </c>
      <c r="B1014">
        <v>237.029999</v>
      </c>
      <c r="C1014">
        <v>237.38999899999999</v>
      </c>
      <c r="D1014">
        <v>236.13000500000001</v>
      </c>
      <c r="E1014">
        <v>236.53999300000001</v>
      </c>
      <c r="F1014">
        <v>219.952744</v>
      </c>
      <c r="G1014">
        <v>2078300</v>
      </c>
    </row>
    <row r="1015" spans="1:7" x14ac:dyDescent="0.25">
      <c r="A1015" s="7">
        <v>43039</v>
      </c>
      <c r="B1015">
        <v>236.259995</v>
      </c>
      <c r="C1015">
        <v>236.470001</v>
      </c>
      <c r="D1015">
        <v>235.89999399999999</v>
      </c>
      <c r="E1015">
        <v>236.13000500000001</v>
      </c>
      <c r="F1015">
        <v>219.57144199999999</v>
      </c>
      <c r="G1015">
        <v>1357600</v>
      </c>
    </row>
    <row r="1016" spans="1:7" x14ac:dyDescent="0.25">
      <c r="A1016" s="7">
        <v>43038</v>
      </c>
      <c r="B1016">
        <v>235.63000500000001</v>
      </c>
      <c r="C1016">
        <v>236.61999499999999</v>
      </c>
      <c r="D1016">
        <v>235.529999</v>
      </c>
      <c r="E1016">
        <v>235.86000100000001</v>
      </c>
      <c r="F1016">
        <v>219.32038900000001</v>
      </c>
      <c r="G1016">
        <v>1292500</v>
      </c>
    </row>
    <row r="1017" spans="1:7" x14ac:dyDescent="0.25">
      <c r="A1017" s="7">
        <v>43035</v>
      </c>
      <c r="B1017">
        <v>235.63000500000001</v>
      </c>
      <c r="C1017">
        <v>236.88000500000001</v>
      </c>
      <c r="D1017">
        <v>235.300003</v>
      </c>
      <c r="E1017">
        <v>236.720001</v>
      </c>
      <c r="F1017">
        <v>220.120102</v>
      </c>
      <c r="G1017">
        <v>2825000</v>
      </c>
    </row>
    <row r="1018" spans="1:7" x14ac:dyDescent="0.25">
      <c r="A1018" s="7">
        <v>43034</v>
      </c>
      <c r="B1018">
        <v>235.10000600000001</v>
      </c>
      <c r="C1018">
        <v>235.41000399999999</v>
      </c>
      <c r="D1018">
        <v>234.66999799999999</v>
      </c>
      <c r="E1018">
        <v>234.720001</v>
      </c>
      <c r="F1018">
        <v>218.260345</v>
      </c>
      <c r="G1018">
        <v>3298200</v>
      </c>
    </row>
    <row r="1019" spans="1:7" x14ac:dyDescent="0.25">
      <c r="A1019" s="7">
        <v>43033</v>
      </c>
      <c r="B1019">
        <v>235.300003</v>
      </c>
      <c r="C1019">
        <v>235.41000399999999</v>
      </c>
      <c r="D1019">
        <v>233.28999300000001</v>
      </c>
      <c r="E1019">
        <v>234.5</v>
      </c>
      <c r="F1019">
        <v>218.05577099999999</v>
      </c>
      <c r="G1019">
        <v>1943400</v>
      </c>
    </row>
    <row r="1020" spans="1:7" x14ac:dyDescent="0.25">
      <c r="A1020" s="7">
        <v>43032</v>
      </c>
      <c r="B1020">
        <v>235.679993</v>
      </c>
      <c r="C1020">
        <v>235.88999899999999</v>
      </c>
      <c r="D1020">
        <v>235.270004</v>
      </c>
      <c r="E1020">
        <v>235.63000500000001</v>
      </c>
      <c r="F1020">
        <v>219.106537</v>
      </c>
      <c r="G1020">
        <v>1818400</v>
      </c>
    </row>
    <row r="1021" spans="1:7" x14ac:dyDescent="0.25">
      <c r="A1021" s="7">
        <v>43031</v>
      </c>
      <c r="B1021">
        <v>236.490005</v>
      </c>
      <c r="C1021">
        <v>236.490005</v>
      </c>
      <c r="D1021">
        <v>235.14999399999999</v>
      </c>
      <c r="E1021">
        <v>235.300003</v>
      </c>
      <c r="F1021">
        <v>218.79968299999999</v>
      </c>
      <c r="G1021">
        <v>1101000</v>
      </c>
    </row>
    <row r="1022" spans="1:7" x14ac:dyDescent="0.25">
      <c r="A1022" s="7">
        <v>43028</v>
      </c>
      <c r="B1022">
        <v>235.800003</v>
      </c>
      <c r="C1022">
        <v>236.19000199999999</v>
      </c>
      <c r="D1022">
        <v>235.529999</v>
      </c>
      <c r="E1022">
        <v>236.16000399999999</v>
      </c>
      <c r="F1022">
        <v>219.59938</v>
      </c>
      <c r="G1022">
        <v>1296300</v>
      </c>
    </row>
    <row r="1023" spans="1:7" x14ac:dyDescent="0.25">
      <c r="A1023" s="7">
        <v>43027</v>
      </c>
      <c r="B1023">
        <v>234.029999</v>
      </c>
      <c r="C1023">
        <v>234.990005</v>
      </c>
      <c r="D1023">
        <v>233.61999499999999</v>
      </c>
      <c r="E1023">
        <v>234.990005</v>
      </c>
      <c r="F1023">
        <v>218.511414</v>
      </c>
      <c r="G1023">
        <v>1653600</v>
      </c>
    </row>
    <row r="1024" spans="1:7" x14ac:dyDescent="0.25">
      <c r="A1024" s="7">
        <v>43026</v>
      </c>
      <c r="B1024">
        <v>235.05999800000001</v>
      </c>
      <c r="C1024">
        <v>235.08999600000001</v>
      </c>
      <c r="D1024">
        <v>234.679993</v>
      </c>
      <c r="E1024">
        <v>234.86999499999999</v>
      </c>
      <c r="F1024">
        <v>218.399857</v>
      </c>
      <c r="G1024">
        <v>1527800</v>
      </c>
    </row>
    <row r="1025" spans="1:7" x14ac:dyDescent="0.25">
      <c r="A1025" s="7">
        <v>43025</v>
      </c>
      <c r="B1025">
        <v>234.470001</v>
      </c>
      <c r="C1025">
        <v>234.69000199999999</v>
      </c>
      <c r="D1025">
        <v>234.220001</v>
      </c>
      <c r="E1025">
        <v>234.66000399999999</v>
      </c>
      <c r="F1025">
        <v>218.20455899999999</v>
      </c>
      <c r="G1025">
        <v>1332100</v>
      </c>
    </row>
    <row r="1026" spans="1:7" x14ac:dyDescent="0.25">
      <c r="A1026" s="7">
        <v>43024</v>
      </c>
      <c r="B1026">
        <v>234.41000399999999</v>
      </c>
      <c r="C1026">
        <v>234.69000199999999</v>
      </c>
      <c r="D1026">
        <v>234.03999300000001</v>
      </c>
      <c r="E1026">
        <v>234.509995</v>
      </c>
      <c r="F1026">
        <v>218.06506300000001</v>
      </c>
      <c r="G1026">
        <v>1767300</v>
      </c>
    </row>
    <row r="1027" spans="1:7" x14ac:dyDescent="0.25">
      <c r="A1027" s="7">
        <v>43021</v>
      </c>
      <c r="B1027">
        <v>234.36999499999999</v>
      </c>
      <c r="C1027">
        <v>234.470001</v>
      </c>
      <c r="D1027">
        <v>234.020004</v>
      </c>
      <c r="E1027">
        <v>234.13999899999999</v>
      </c>
      <c r="F1027">
        <v>217.72100800000001</v>
      </c>
      <c r="G1027">
        <v>1067900</v>
      </c>
    </row>
    <row r="1028" spans="1:7" x14ac:dyDescent="0.25">
      <c r="A1028" s="7">
        <v>43020</v>
      </c>
      <c r="B1028">
        <v>233.86999499999999</v>
      </c>
      <c r="C1028">
        <v>234.270004</v>
      </c>
      <c r="D1028">
        <v>233.63999899999999</v>
      </c>
      <c r="E1028">
        <v>233.88000500000001</v>
      </c>
      <c r="F1028">
        <v>217.47923299999999</v>
      </c>
      <c r="G1028">
        <v>1079400</v>
      </c>
    </row>
    <row r="1029" spans="1:7" x14ac:dyDescent="0.25">
      <c r="A1029" s="7">
        <v>43019</v>
      </c>
      <c r="B1029">
        <v>233.740005</v>
      </c>
      <c r="C1029">
        <v>234.240005</v>
      </c>
      <c r="D1029">
        <v>233.60000600000001</v>
      </c>
      <c r="E1029">
        <v>234.240005</v>
      </c>
      <c r="F1029">
        <v>217.81402600000001</v>
      </c>
      <c r="G1029">
        <v>1036400</v>
      </c>
    </row>
    <row r="1030" spans="1:7" x14ac:dyDescent="0.25">
      <c r="A1030" s="7">
        <v>43018</v>
      </c>
      <c r="B1030">
        <v>233.83999600000001</v>
      </c>
      <c r="C1030">
        <v>234.25</v>
      </c>
      <c r="D1030">
        <v>233.28999300000001</v>
      </c>
      <c r="E1030">
        <v>233.86000100000001</v>
      </c>
      <c r="F1030">
        <v>217.46064799999999</v>
      </c>
      <c r="G1030">
        <v>1027600</v>
      </c>
    </row>
    <row r="1031" spans="1:7" x14ac:dyDescent="0.25">
      <c r="A1031" s="7">
        <v>43017</v>
      </c>
      <c r="B1031">
        <v>233.91999799999999</v>
      </c>
      <c r="C1031">
        <v>233.929993</v>
      </c>
      <c r="D1031">
        <v>232.979996</v>
      </c>
      <c r="E1031">
        <v>233.270004</v>
      </c>
      <c r="F1031">
        <v>216.912048</v>
      </c>
      <c r="G1031">
        <v>768300</v>
      </c>
    </row>
    <row r="1032" spans="1:7" x14ac:dyDescent="0.25">
      <c r="A1032" s="7">
        <v>43014</v>
      </c>
      <c r="B1032">
        <v>233.46000699999999</v>
      </c>
      <c r="C1032">
        <v>233.699997</v>
      </c>
      <c r="D1032">
        <v>233.179993</v>
      </c>
      <c r="E1032">
        <v>233.679993</v>
      </c>
      <c r="F1032">
        <v>217.293274</v>
      </c>
      <c r="G1032">
        <v>1101500</v>
      </c>
    </row>
    <row r="1033" spans="1:7" x14ac:dyDescent="0.25">
      <c r="A1033" s="7">
        <v>43013</v>
      </c>
      <c r="B1033">
        <v>232.86000100000001</v>
      </c>
      <c r="C1033">
        <v>233.929993</v>
      </c>
      <c r="D1033">
        <v>232.759995</v>
      </c>
      <c r="E1033">
        <v>233.89999399999999</v>
      </c>
      <c r="F1033">
        <v>217.49783300000001</v>
      </c>
      <c r="G1033">
        <v>1471800</v>
      </c>
    </row>
    <row r="1034" spans="1:7" x14ac:dyDescent="0.25">
      <c r="A1034" s="7">
        <v>43012</v>
      </c>
      <c r="B1034">
        <v>232.11999499999999</v>
      </c>
      <c r="C1034">
        <v>232.779999</v>
      </c>
      <c r="D1034">
        <v>231.979996</v>
      </c>
      <c r="E1034">
        <v>232.520004</v>
      </c>
      <c r="F1034">
        <v>216.21463</v>
      </c>
      <c r="G1034">
        <v>1006700</v>
      </c>
    </row>
    <row r="1035" spans="1:7" x14ac:dyDescent="0.25">
      <c r="A1035" s="7">
        <v>43011</v>
      </c>
      <c r="B1035">
        <v>231.89999399999999</v>
      </c>
      <c r="C1035">
        <v>232.25</v>
      </c>
      <c r="D1035">
        <v>231.66999799999999</v>
      </c>
      <c r="E1035">
        <v>232.199997</v>
      </c>
      <c r="F1035">
        <v>215.91705300000001</v>
      </c>
      <c r="G1035">
        <v>1316400</v>
      </c>
    </row>
    <row r="1036" spans="1:7" x14ac:dyDescent="0.25">
      <c r="A1036" s="7">
        <v>43010</v>
      </c>
      <c r="B1036">
        <v>231</v>
      </c>
      <c r="C1036">
        <v>231.729996</v>
      </c>
      <c r="D1036">
        <v>230.91000399999999</v>
      </c>
      <c r="E1036">
        <v>231.729996</v>
      </c>
      <c r="F1036">
        <v>215.48002600000001</v>
      </c>
      <c r="G1036">
        <v>1960600</v>
      </c>
    </row>
    <row r="1037" spans="1:7" x14ac:dyDescent="0.25">
      <c r="A1037" s="7">
        <v>43007</v>
      </c>
      <c r="B1037">
        <v>229.91000399999999</v>
      </c>
      <c r="C1037">
        <v>230.83000200000001</v>
      </c>
      <c r="D1037">
        <v>229.740005</v>
      </c>
      <c r="E1037">
        <v>230.759995</v>
      </c>
      <c r="F1037">
        <v>214.578079</v>
      </c>
      <c r="G1037">
        <v>1726200</v>
      </c>
    </row>
    <row r="1038" spans="1:7" x14ac:dyDescent="0.25">
      <c r="A1038" s="7">
        <v>43006</v>
      </c>
      <c r="B1038">
        <v>229.36000100000001</v>
      </c>
      <c r="C1038">
        <v>230.009995</v>
      </c>
      <c r="D1038">
        <v>229.28999300000001</v>
      </c>
      <c r="E1038">
        <v>229.94000199999999</v>
      </c>
      <c r="F1038">
        <v>213.81558200000001</v>
      </c>
      <c r="G1038">
        <v>1084700</v>
      </c>
    </row>
    <row r="1039" spans="1:7" x14ac:dyDescent="0.25">
      <c r="A1039" s="7">
        <v>43005</v>
      </c>
      <c r="B1039">
        <v>229.529999</v>
      </c>
      <c r="C1039">
        <v>230.05999800000001</v>
      </c>
      <c r="D1039">
        <v>228.60000600000001</v>
      </c>
      <c r="E1039">
        <v>229.66999799999999</v>
      </c>
      <c r="F1039">
        <v>213.56448399999999</v>
      </c>
      <c r="G1039">
        <v>2103600</v>
      </c>
    </row>
    <row r="1040" spans="1:7" x14ac:dyDescent="0.25">
      <c r="A1040" s="7">
        <v>43004</v>
      </c>
      <c r="B1040">
        <v>229.08999600000001</v>
      </c>
      <c r="C1040">
        <v>229.320007</v>
      </c>
      <c r="D1040">
        <v>228.529999</v>
      </c>
      <c r="E1040">
        <v>228.779999</v>
      </c>
      <c r="F1040">
        <v>212.73689300000001</v>
      </c>
      <c r="G1040">
        <v>2335000</v>
      </c>
    </row>
    <row r="1041" spans="1:7" x14ac:dyDescent="0.25">
      <c r="A1041" s="7">
        <v>43003</v>
      </c>
      <c r="B1041">
        <v>228.820007</v>
      </c>
      <c r="C1041">
        <v>229.199997</v>
      </c>
      <c r="D1041">
        <v>227.86000100000001</v>
      </c>
      <c r="E1041">
        <v>228.699997</v>
      </c>
      <c r="F1041">
        <v>212.66249099999999</v>
      </c>
      <c r="G1041">
        <v>1523300</v>
      </c>
    </row>
    <row r="1042" spans="1:7" x14ac:dyDescent="0.25">
      <c r="A1042" s="7">
        <v>43000</v>
      </c>
      <c r="B1042">
        <v>228.75</v>
      </c>
      <c r="C1042">
        <v>229.259995</v>
      </c>
      <c r="D1042">
        <v>228.720001</v>
      </c>
      <c r="E1042">
        <v>229.03999300000001</v>
      </c>
      <c r="F1042">
        <v>212.97865300000001</v>
      </c>
      <c r="G1042">
        <v>1599200</v>
      </c>
    </row>
    <row r="1043" spans="1:7" x14ac:dyDescent="0.25">
      <c r="A1043" s="7">
        <v>42999</v>
      </c>
      <c r="B1043">
        <v>229.53999300000001</v>
      </c>
      <c r="C1043">
        <v>229.58000200000001</v>
      </c>
      <c r="D1043">
        <v>228.86999499999999</v>
      </c>
      <c r="E1043">
        <v>229.070007</v>
      </c>
      <c r="F1043">
        <v>213.00659200000001</v>
      </c>
      <c r="G1043">
        <v>1899900</v>
      </c>
    </row>
    <row r="1044" spans="1:7" x14ac:dyDescent="0.25">
      <c r="A1044" s="7">
        <v>42998</v>
      </c>
      <c r="B1044">
        <v>229.679993</v>
      </c>
      <c r="C1044">
        <v>229.779999</v>
      </c>
      <c r="D1044">
        <v>228.63000500000001</v>
      </c>
      <c r="E1044">
        <v>229.720001</v>
      </c>
      <c r="F1044">
        <v>213.610962</v>
      </c>
      <c r="G1044">
        <v>1850500</v>
      </c>
    </row>
    <row r="1045" spans="1:7" x14ac:dyDescent="0.25">
      <c r="A1045" s="7">
        <v>42997</v>
      </c>
      <c r="B1045">
        <v>230.78999300000001</v>
      </c>
      <c r="C1045">
        <v>230.85000600000001</v>
      </c>
      <c r="D1045">
        <v>230.44000199999999</v>
      </c>
      <c r="E1045">
        <v>230.770004</v>
      </c>
      <c r="F1045">
        <v>213.49382</v>
      </c>
      <c r="G1045">
        <v>1302400</v>
      </c>
    </row>
    <row r="1046" spans="1:7" x14ac:dyDescent="0.25">
      <c r="A1046" s="7">
        <v>42996</v>
      </c>
      <c r="B1046">
        <v>230.46000699999999</v>
      </c>
      <c r="C1046">
        <v>230.89999399999999</v>
      </c>
      <c r="D1046">
        <v>230.11999499999999</v>
      </c>
      <c r="E1046">
        <v>230.490005</v>
      </c>
      <c r="F1046">
        <v>213.23478700000001</v>
      </c>
      <c r="G1046">
        <v>1325200</v>
      </c>
    </row>
    <row r="1047" spans="1:7" x14ac:dyDescent="0.25">
      <c r="A1047" s="7">
        <v>42993</v>
      </c>
      <c r="B1047">
        <v>229.61999499999999</v>
      </c>
      <c r="C1047">
        <v>230.13000500000001</v>
      </c>
      <c r="D1047">
        <v>229.490005</v>
      </c>
      <c r="E1047">
        <v>230.08999600000001</v>
      </c>
      <c r="F1047">
        <v>212.8647</v>
      </c>
      <c r="G1047">
        <v>1419700</v>
      </c>
    </row>
    <row r="1048" spans="1:7" x14ac:dyDescent="0.25">
      <c r="A1048" s="7">
        <v>42992</v>
      </c>
      <c r="B1048">
        <v>229.470001</v>
      </c>
      <c r="C1048">
        <v>229.94000199999999</v>
      </c>
      <c r="D1048">
        <v>229.30999800000001</v>
      </c>
      <c r="E1048">
        <v>229.770004</v>
      </c>
      <c r="F1048">
        <v>212.56869499999999</v>
      </c>
      <c r="G1048">
        <v>1857300</v>
      </c>
    </row>
    <row r="1049" spans="1:7" x14ac:dyDescent="0.25">
      <c r="A1049" s="7">
        <v>42991</v>
      </c>
      <c r="B1049">
        <v>229.36999499999999</v>
      </c>
      <c r="C1049">
        <v>229.85000600000001</v>
      </c>
      <c r="D1049">
        <v>229.279999</v>
      </c>
      <c r="E1049">
        <v>229.85000600000001</v>
      </c>
      <c r="F1049">
        <v>212.64271500000001</v>
      </c>
      <c r="G1049">
        <v>1155800</v>
      </c>
    </row>
    <row r="1050" spans="1:7" x14ac:dyDescent="0.25">
      <c r="A1050" s="7">
        <v>42990</v>
      </c>
      <c r="B1050">
        <v>229.320007</v>
      </c>
      <c r="C1050">
        <v>229.720001</v>
      </c>
      <c r="D1050">
        <v>229.13000500000001</v>
      </c>
      <c r="E1050">
        <v>229.71000699999999</v>
      </c>
      <c r="F1050">
        <v>212.51315299999999</v>
      </c>
      <c r="G1050">
        <v>1535000</v>
      </c>
    </row>
    <row r="1051" spans="1:7" x14ac:dyDescent="0.25">
      <c r="A1051" s="7">
        <v>42989</v>
      </c>
      <c r="B1051">
        <v>227.85000600000001</v>
      </c>
      <c r="C1051">
        <v>229.009995</v>
      </c>
      <c r="D1051">
        <v>227.83999600000001</v>
      </c>
      <c r="E1051">
        <v>228.86999499999999</v>
      </c>
      <c r="F1051">
        <v>211.73608400000001</v>
      </c>
      <c r="G1051">
        <v>2007200</v>
      </c>
    </row>
    <row r="1052" spans="1:7" x14ac:dyDescent="0.25">
      <c r="A1052" s="7">
        <v>42986</v>
      </c>
      <c r="B1052">
        <v>226.449997</v>
      </c>
      <c r="C1052">
        <v>226.979996</v>
      </c>
      <c r="D1052">
        <v>226.25</v>
      </c>
      <c r="E1052">
        <v>226.39999399999999</v>
      </c>
      <c r="F1052">
        <v>209.45095800000001</v>
      </c>
      <c r="G1052">
        <v>1896900</v>
      </c>
    </row>
    <row r="1053" spans="1:7" x14ac:dyDescent="0.25">
      <c r="A1053" s="7">
        <v>42985</v>
      </c>
      <c r="B1053">
        <v>227.13000500000001</v>
      </c>
      <c r="C1053">
        <v>227.13000500000001</v>
      </c>
      <c r="D1053">
        <v>226.33999600000001</v>
      </c>
      <c r="E1053">
        <v>226.75</v>
      </c>
      <c r="F1053">
        <v>209.77477999999999</v>
      </c>
      <c r="G1053">
        <v>1620300</v>
      </c>
    </row>
    <row r="1054" spans="1:7" x14ac:dyDescent="0.25">
      <c r="A1054" s="7">
        <v>42984</v>
      </c>
      <c r="B1054">
        <v>226.759995</v>
      </c>
      <c r="C1054">
        <v>227.13999899999999</v>
      </c>
      <c r="D1054">
        <v>226.19000199999999</v>
      </c>
      <c r="E1054">
        <v>226.800003</v>
      </c>
      <c r="F1054">
        <v>209.82101399999999</v>
      </c>
      <c r="G1054">
        <v>1523300</v>
      </c>
    </row>
    <row r="1055" spans="1:7" x14ac:dyDescent="0.25">
      <c r="A1055" s="7">
        <v>42983</v>
      </c>
      <c r="B1055">
        <v>227.10000600000001</v>
      </c>
      <c r="C1055">
        <v>227.35000600000001</v>
      </c>
      <c r="D1055">
        <v>224.979996</v>
      </c>
      <c r="E1055">
        <v>226.009995</v>
      </c>
      <c r="F1055">
        <v>209.090149</v>
      </c>
      <c r="G1055">
        <v>2222300</v>
      </c>
    </row>
    <row r="1056" spans="1:7" x14ac:dyDescent="0.25">
      <c r="A1056" s="7">
        <v>42979</v>
      </c>
      <c r="B1056">
        <v>227.759995</v>
      </c>
      <c r="C1056">
        <v>228.11000100000001</v>
      </c>
      <c r="D1056">
        <v>227.509995</v>
      </c>
      <c r="E1056">
        <v>227.69000199999999</v>
      </c>
      <c r="F1056">
        <v>210.64439400000001</v>
      </c>
      <c r="G1056">
        <v>1393700</v>
      </c>
    </row>
    <row r="1057" spans="1:7" x14ac:dyDescent="0.25">
      <c r="A1057" s="7">
        <v>42978</v>
      </c>
      <c r="B1057">
        <v>226.63000500000001</v>
      </c>
      <c r="C1057">
        <v>227.58000200000001</v>
      </c>
      <c r="D1057">
        <v>226.550003</v>
      </c>
      <c r="E1057">
        <v>227.300003</v>
      </c>
      <c r="F1057">
        <v>210.283615</v>
      </c>
      <c r="G1057">
        <v>2202700</v>
      </c>
    </row>
    <row r="1058" spans="1:7" x14ac:dyDescent="0.25">
      <c r="A1058" s="7">
        <v>42977</v>
      </c>
      <c r="B1058">
        <v>224.86000100000001</v>
      </c>
      <c r="C1058">
        <v>226.240005</v>
      </c>
      <c r="D1058">
        <v>224.69000199999999</v>
      </c>
      <c r="E1058">
        <v>225.970001</v>
      </c>
      <c r="F1058">
        <v>209.053146</v>
      </c>
      <c r="G1058">
        <v>1377800</v>
      </c>
    </row>
    <row r="1059" spans="1:7" x14ac:dyDescent="0.25">
      <c r="A1059" s="7">
        <v>42976</v>
      </c>
      <c r="B1059">
        <v>223.25</v>
      </c>
      <c r="C1059">
        <v>225.16000399999999</v>
      </c>
      <c r="D1059">
        <v>223.14999399999999</v>
      </c>
      <c r="E1059">
        <v>224.85000600000001</v>
      </c>
      <c r="F1059">
        <v>208.01701399999999</v>
      </c>
      <c r="G1059">
        <v>1397400</v>
      </c>
    </row>
    <row r="1060" spans="1:7" x14ac:dyDescent="0.25">
      <c r="A1060" s="7">
        <v>42975</v>
      </c>
      <c r="B1060">
        <v>225.16000399999999</v>
      </c>
      <c r="C1060">
        <v>225.21000699999999</v>
      </c>
      <c r="D1060">
        <v>224.19000199999999</v>
      </c>
      <c r="E1060">
        <v>224.679993</v>
      </c>
      <c r="F1060">
        <v>207.859711</v>
      </c>
      <c r="G1060">
        <v>801000</v>
      </c>
    </row>
    <row r="1061" spans="1:7" x14ac:dyDescent="0.25">
      <c r="A1061" s="7">
        <v>42972</v>
      </c>
      <c r="B1061">
        <v>224.949997</v>
      </c>
      <c r="C1061">
        <v>225.58000200000001</v>
      </c>
      <c r="D1061">
        <v>224.470001</v>
      </c>
      <c r="E1061">
        <v>224.60000600000001</v>
      </c>
      <c r="F1061">
        <v>207.785706</v>
      </c>
      <c r="G1061">
        <v>1220800</v>
      </c>
    </row>
    <row r="1062" spans="1:7" x14ac:dyDescent="0.25">
      <c r="A1062" s="7">
        <v>42971</v>
      </c>
      <c r="B1062">
        <v>225.03999300000001</v>
      </c>
      <c r="C1062">
        <v>225.16999799999999</v>
      </c>
      <c r="D1062">
        <v>223.88000500000001</v>
      </c>
      <c r="E1062">
        <v>224.11000100000001</v>
      </c>
      <c r="F1062">
        <v>207.332367</v>
      </c>
      <c r="G1062">
        <v>1345100</v>
      </c>
    </row>
    <row r="1063" spans="1:7" x14ac:dyDescent="0.25">
      <c r="A1063" s="7">
        <v>42970</v>
      </c>
      <c r="B1063">
        <v>224.46000699999999</v>
      </c>
      <c r="C1063">
        <v>225.05999800000001</v>
      </c>
      <c r="D1063">
        <v>224.259995</v>
      </c>
      <c r="E1063">
        <v>224.63000500000001</v>
      </c>
      <c r="F1063">
        <v>207.81347700000001</v>
      </c>
      <c r="G1063">
        <v>1462900</v>
      </c>
    </row>
    <row r="1064" spans="1:7" x14ac:dyDescent="0.25">
      <c r="A1064" s="7">
        <v>42969</v>
      </c>
      <c r="B1064">
        <v>223.720001</v>
      </c>
      <c r="C1064">
        <v>225.60000600000001</v>
      </c>
      <c r="D1064">
        <v>223.69000199999999</v>
      </c>
      <c r="E1064">
        <v>225.39999399999999</v>
      </c>
      <c r="F1064">
        <v>208.525848</v>
      </c>
      <c r="G1064">
        <v>1455700</v>
      </c>
    </row>
    <row r="1065" spans="1:7" x14ac:dyDescent="0.25">
      <c r="A1065" s="7">
        <v>42968</v>
      </c>
      <c r="B1065">
        <v>222.85000600000001</v>
      </c>
      <c r="C1065">
        <v>223.36000100000001</v>
      </c>
      <c r="D1065">
        <v>222.11999499999999</v>
      </c>
      <c r="E1065">
        <v>223.13999899999999</v>
      </c>
      <c r="F1065">
        <v>206.43502799999999</v>
      </c>
      <c r="G1065">
        <v>1281300</v>
      </c>
    </row>
    <row r="1066" spans="1:7" x14ac:dyDescent="0.25">
      <c r="A1066" s="7">
        <v>42965</v>
      </c>
      <c r="B1066">
        <v>223.08999600000001</v>
      </c>
      <c r="C1066">
        <v>224.270004</v>
      </c>
      <c r="D1066">
        <v>222.449997</v>
      </c>
      <c r="E1066">
        <v>222.86999499999999</v>
      </c>
      <c r="F1066">
        <v>206.18524199999999</v>
      </c>
      <c r="G1066">
        <v>2691100</v>
      </c>
    </row>
    <row r="1067" spans="1:7" x14ac:dyDescent="0.25">
      <c r="A1067" s="7">
        <v>42964</v>
      </c>
      <c r="B1067">
        <v>226.19000199999999</v>
      </c>
      <c r="C1067">
        <v>226.5</v>
      </c>
      <c r="D1067">
        <v>223.279999</v>
      </c>
      <c r="E1067">
        <v>223.279999</v>
      </c>
      <c r="F1067">
        <v>206.56454500000001</v>
      </c>
      <c r="G1067">
        <v>3396200</v>
      </c>
    </row>
    <row r="1068" spans="1:7" x14ac:dyDescent="0.25">
      <c r="A1068" s="7">
        <v>42963</v>
      </c>
      <c r="B1068">
        <v>226.949997</v>
      </c>
      <c r="C1068">
        <v>227.38999899999999</v>
      </c>
      <c r="D1068">
        <v>226.36999499999999</v>
      </c>
      <c r="E1068">
        <v>226.80999800000001</v>
      </c>
      <c r="F1068">
        <v>209.830276</v>
      </c>
      <c r="G1068">
        <v>1531400</v>
      </c>
    </row>
    <row r="1069" spans="1:7" x14ac:dyDescent="0.25">
      <c r="A1069" s="7">
        <v>42962</v>
      </c>
      <c r="B1069">
        <v>226.83999600000001</v>
      </c>
      <c r="C1069">
        <v>226.86999499999999</v>
      </c>
      <c r="D1069">
        <v>226.10000600000001</v>
      </c>
      <c r="E1069">
        <v>226.449997</v>
      </c>
      <c r="F1069">
        <v>209.49722299999999</v>
      </c>
      <c r="G1069">
        <v>1309700</v>
      </c>
    </row>
    <row r="1070" spans="1:7" x14ac:dyDescent="0.25">
      <c r="A1070" s="7">
        <v>42961</v>
      </c>
      <c r="B1070">
        <v>225.55999800000001</v>
      </c>
      <c r="C1070">
        <v>226.66999799999999</v>
      </c>
      <c r="D1070">
        <v>225.55999800000001</v>
      </c>
      <c r="E1070">
        <v>226.429993</v>
      </c>
      <c r="F1070">
        <v>209.478745</v>
      </c>
      <c r="G1070">
        <v>2201900</v>
      </c>
    </row>
    <row r="1071" spans="1:7" x14ac:dyDescent="0.25">
      <c r="A1071" s="7">
        <v>42958</v>
      </c>
      <c r="B1071">
        <v>224.13000500000001</v>
      </c>
      <c r="C1071">
        <v>224.820007</v>
      </c>
      <c r="D1071">
        <v>223.86999499999999</v>
      </c>
      <c r="E1071">
        <v>224.229996</v>
      </c>
      <c r="F1071">
        <v>207.44340500000001</v>
      </c>
      <c r="G1071">
        <v>1584300</v>
      </c>
    </row>
    <row r="1072" spans="1:7" x14ac:dyDescent="0.25">
      <c r="A1072" s="7">
        <v>42957</v>
      </c>
      <c r="B1072">
        <v>226.240005</v>
      </c>
      <c r="C1072">
        <v>226.35000600000001</v>
      </c>
      <c r="D1072">
        <v>223.85000600000001</v>
      </c>
      <c r="E1072">
        <v>223.929993</v>
      </c>
      <c r="F1072">
        <v>207.165863</v>
      </c>
      <c r="G1072">
        <v>3043300</v>
      </c>
    </row>
    <row r="1073" spans="1:7" x14ac:dyDescent="0.25">
      <c r="A1073" s="7">
        <v>42956</v>
      </c>
      <c r="B1073">
        <v>226.35000600000001</v>
      </c>
      <c r="C1073">
        <v>227.14999399999999</v>
      </c>
      <c r="D1073">
        <v>226</v>
      </c>
      <c r="E1073">
        <v>227.050003</v>
      </c>
      <c r="F1073">
        <v>210.052322</v>
      </c>
      <c r="G1073">
        <v>1536600</v>
      </c>
    </row>
    <row r="1074" spans="1:7" x14ac:dyDescent="0.25">
      <c r="A1074" s="7">
        <v>42955</v>
      </c>
      <c r="B1074">
        <v>227.33999600000001</v>
      </c>
      <c r="C1074">
        <v>228.61999499999999</v>
      </c>
      <c r="D1074">
        <v>226.729996</v>
      </c>
      <c r="E1074">
        <v>227.179993</v>
      </c>
      <c r="F1074">
        <v>210.17257699999999</v>
      </c>
      <c r="G1074">
        <v>1064700</v>
      </c>
    </row>
    <row r="1075" spans="1:7" x14ac:dyDescent="0.25">
      <c r="A1075" s="7">
        <v>42954</v>
      </c>
      <c r="B1075">
        <v>227.33000200000001</v>
      </c>
      <c r="C1075">
        <v>227.66000399999999</v>
      </c>
      <c r="D1075">
        <v>227.199997</v>
      </c>
      <c r="E1075">
        <v>227.63000500000001</v>
      </c>
      <c r="F1075">
        <v>210.58886699999999</v>
      </c>
      <c r="G1075">
        <v>848500</v>
      </c>
    </row>
    <row r="1076" spans="1:7" x14ac:dyDescent="0.25">
      <c r="A1076" s="7">
        <v>42951</v>
      </c>
      <c r="B1076">
        <v>227.36000100000001</v>
      </c>
      <c r="C1076">
        <v>227.58999600000001</v>
      </c>
      <c r="D1076">
        <v>226.83999600000001</v>
      </c>
      <c r="E1076">
        <v>227.259995</v>
      </c>
      <c r="F1076">
        <v>210.24658199999999</v>
      </c>
      <c r="G1076">
        <v>1039800</v>
      </c>
    </row>
    <row r="1077" spans="1:7" x14ac:dyDescent="0.25">
      <c r="A1077" s="7">
        <v>42950</v>
      </c>
      <c r="B1077">
        <v>227.179993</v>
      </c>
      <c r="C1077">
        <v>227.179993</v>
      </c>
      <c r="D1077">
        <v>226.550003</v>
      </c>
      <c r="E1077">
        <v>226.88000500000001</v>
      </c>
      <c r="F1077">
        <v>209.89501999999999</v>
      </c>
      <c r="G1077">
        <v>1266400</v>
      </c>
    </row>
    <row r="1078" spans="1:7" x14ac:dyDescent="0.25">
      <c r="A1078" s="7">
        <v>42949</v>
      </c>
      <c r="B1078">
        <v>227.30999800000001</v>
      </c>
      <c r="C1078">
        <v>227.41999799999999</v>
      </c>
      <c r="D1078">
        <v>226.28999300000001</v>
      </c>
      <c r="E1078">
        <v>227.279999</v>
      </c>
      <c r="F1078">
        <v>210.26509100000001</v>
      </c>
      <c r="G1078">
        <v>1889300</v>
      </c>
    </row>
    <row r="1079" spans="1:7" x14ac:dyDescent="0.25">
      <c r="A1079" s="7">
        <v>42948</v>
      </c>
      <c r="B1079">
        <v>227.300003</v>
      </c>
      <c r="C1079">
        <v>227.320007</v>
      </c>
      <c r="D1079">
        <v>226.679993</v>
      </c>
      <c r="E1079">
        <v>227.14999399999999</v>
      </c>
      <c r="F1079">
        <v>210.14480599999999</v>
      </c>
      <c r="G1079">
        <v>1674500</v>
      </c>
    </row>
    <row r="1080" spans="1:7" x14ac:dyDescent="0.25">
      <c r="A1080" s="7">
        <v>42947</v>
      </c>
      <c r="B1080">
        <v>227.229996</v>
      </c>
      <c r="C1080">
        <v>227.300003</v>
      </c>
      <c r="D1080">
        <v>226.44000199999999</v>
      </c>
      <c r="E1080">
        <v>226.63999899999999</v>
      </c>
      <c r="F1080">
        <v>209.67304999999999</v>
      </c>
      <c r="G1080">
        <v>3020000</v>
      </c>
    </row>
    <row r="1081" spans="1:7" x14ac:dyDescent="0.25">
      <c r="A1081" s="7">
        <v>42944</v>
      </c>
      <c r="B1081">
        <v>226.53999300000001</v>
      </c>
      <c r="C1081">
        <v>226.91999799999999</v>
      </c>
      <c r="D1081">
        <v>226.08999600000001</v>
      </c>
      <c r="E1081">
        <v>226.770004</v>
      </c>
      <c r="F1081">
        <v>209.79325900000001</v>
      </c>
      <c r="G1081">
        <v>2364100</v>
      </c>
    </row>
    <row r="1082" spans="1:7" x14ac:dyDescent="0.25">
      <c r="A1082" s="7">
        <v>42943</v>
      </c>
      <c r="B1082">
        <v>227.75</v>
      </c>
      <c r="C1082">
        <v>227.779999</v>
      </c>
      <c r="D1082">
        <v>225.64999399999999</v>
      </c>
      <c r="E1082">
        <v>227.029999</v>
      </c>
      <c r="F1082">
        <v>210.03381300000001</v>
      </c>
      <c r="G1082">
        <v>1834500</v>
      </c>
    </row>
    <row r="1083" spans="1:7" x14ac:dyDescent="0.25">
      <c r="A1083" s="7">
        <v>42942</v>
      </c>
      <c r="B1083">
        <v>227.570007</v>
      </c>
      <c r="C1083">
        <v>227.58999600000001</v>
      </c>
      <c r="D1083">
        <v>226.979996</v>
      </c>
      <c r="E1083">
        <v>227.300003</v>
      </c>
      <c r="F1083">
        <v>210.283615</v>
      </c>
      <c r="G1083">
        <v>1574100</v>
      </c>
    </row>
    <row r="1084" spans="1:7" x14ac:dyDescent="0.25">
      <c r="A1084" s="7">
        <v>42941</v>
      </c>
      <c r="B1084">
        <v>227.509995</v>
      </c>
      <c r="C1084">
        <v>227.58999600000001</v>
      </c>
      <c r="D1084">
        <v>227.020004</v>
      </c>
      <c r="E1084">
        <v>227.229996</v>
      </c>
      <c r="F1084">
        <v>210.218842</v>
      </c>
      <c r="G1084">
        <v>1349500</v>
      </c>
    </row>
    <row r="1085" spans="1:7" x14ac:dyDescent="0.25">
      <c r="A1085" s="7">
        <v>42940</v>
      </c>
      <c r="B1085">
        <v>226.66999799999999</v>
      </c>
      <c r="C1085">
        <v>226.83000200000001</v>
      </c>
      <c r="D1085">
        <v>226.220001</v>
      </c>
      <c r="E1085">
        <v>226.69000199999999</v>
      </c>
      <c r="F1085">
        <v>209.71923799999999</v>
      </c>
      <c r="G1085">
        <v>1278200</v>
      </c>
    </row>
    <row r="1086" spans="1:7" x14ac:dyDescent="0.25">
      <c r="A1086" s="7">
        <v>42937</v>
      </c>
      <c r="B1086">
        <v>226.36000100000001</v>
      </c>
      <c r="C1086">
        <v>226.779999</v>
      </c>
      <c r="D1086">
        <v>226.11000100000001</v>
      </c>
      <c r="E1086">
        <v>226.770004</v>
      </c>
      <c r="F1086">
        <v>209.79325900000001</v>
      </c>
      <c r="G1086">
        <v>2461700</v>
      </c>
    </row>
    <row r="1087" spans="1:7" x14ac:dyDescent="0.25">
      <c r="A1087" s="7">
        <v>42936</v>
      </c>
      <c r="B1087">
        <v>227.13000500000001</v>
      </c>
      <c r="C1087">
        <v>227.25</v>
      </c>
      <c r="D1087">
        <v>226.39999399999999</v>
      </c>
      <c r="E1087">
        <v>226.929993</v>
      </c>
      <c r="F1087">
        <v>209.941315</v>
      </c>
      <c r="G1087">
        <v>1698100</v>
      </c>
    </row>
    <row r="1088" spans="1:7" x14ac:dyDescent="0.25">
      <c r="A1088" s="7">
        <v>42935</v>
      </c>
      <c r="B1088">
        <v>225.979996</v>
      </c>
      <c r="C1088">
        <v>226.86000100000001</v>
      </c>
      <c r="D1088">
        <v>225.96000699999999</v>
      </c>
      <c r="E1088">
        <v>226.86000100000001</v>
      </c>
      <c r="F1088">
        <v>209.87652600000001</v>
      </c>
      <c r="G1088">
        <v>1255300</v>
      </c>
    </row>
    <row r="1089" spans="1:7" x14ac:dyDescent="0.25">
      <c r="A1089" s="7">
        <v>42934</v>
      </c>
      <c r="B1089">
        <v>225.13000500000001</v>
      </c>
      <c r="C1089">
        <v>225.69000199999999</v>
      </c>
      <c r="D1089">
        <v>224.729996</v>
      </c>
      <c r="E1089">
        <v>225.66999799999999</v>
      </c>
      <c r="F1089">
        <v>208.77563499999999</v>
      </c>
      <c r="G1089">
        <v>3146500</v>
      </c>
    </row>
    <row r="1090" spans="1:7" x14ac:dyDescent="0.25">
      <c r="A1090" s="7">
        <v>42933</v>
      </c>
      <c r="B1090">
        <v>225.449997</v>
      </c>
      <c r="C1090">
        <v>225.86000100000001</v>
      </c>
      <c r="D1090">
        <v>225.33999600000001</v>
      </c>
      <c r="E1090">
        <v>225.5</v>
      </c>
      <c r="F1090">
        <v>208.61831699999999</v>
      </c>
      <c r="G1090">
        <v>1176200</v>
      </c>
    </row>
    <row r="1091" spans="1:7" x14ac:dyDescent="0.25">
      <c r="A1091" s="7">
        <v>42930</v>
      </c>
      <c r="B1091">
        <v>224.520004</v>
      </c>
      <c r="C1091">
        <v>225.89999399999999</v>
      </c>
      <c r="D1091">
        <v>224.38999899999999</v>
      </c>
      <c r="E1091">
        <v>225.470001</v>
      </c>
      <c r="F1091">
        <v>208.59059099999999</v>
      </c>
      <c r="G1091">
        <v>1642400</v>
      </c>
    </row>
    <row r="1092" spans="1:7" x14ac:dyDescent="0.25">
      <c r="A1092" s="7">
        <v>42929</v>
      </c>
      <c r="B1092">
        <v>224.16000399999999</v>
      </c>
      <c r="C1092">
        <v>224.61000100000001</v>
      </c>
      <c r="D1092">
        <v>223.88999899999999</v>
      </c>
      <c r="E1092">
        <v>224.449997</v>
      </c>
      <c r="F1092">
        <v>207.64695699999999</v>
      </c>
      <c r="G1092">
        <v>1485500</v>
      </c>
    </row>
    <row r="1093" spans="1:7" x14ac:dyDescent="0.25">
      <c r="A1093" s="7">
        <v>42928</v>
      </c>
      <c r="B1093">
        <v>223.470001</v>
      </c>
      <c r="C1093">
        <v>224.279999</v>
      </c>
      <c r="D1093">
        <v>223.470001</v>
      </c>
      <c r="E1093">
        <v>224.070007</v>
      </c>
      <c r="F1093">
        <v>207.29541</v>
      </c>
      <c r="G1093">
        <v>1492100</v>
      </c>
    </row>
    <row r="1094" spans="1:7" x14ac:dyDescent="0.25">
      <c r="A1094" s="7">
        <v>42927</v>
      </c>
      <c r="B1094">
        <v>222.41999799999999</v>
      </c>
      <c r="C1094">
        <v>222.759995</v>
      </c>
      <c r="D1094">
        <v>221.220001</v>
      </c>
      <c r="E1094">
        <v>222.39999399999999</v>
      </c>
      <c r="F1094">
        <v>205.750427</v>
      </c>
      <c r="G1094">
        <v>1638700</v>
      </c>
    </row>
    <row r="1095" spans="1:7" x14ac:dyDescent="0.25">
      <c r="A1095" s="7">
        <v>42926</v>
      </c>
      <c r="B1095">
        <v>222.199997</v>
      </c>
      <c r="C1095">
        <v>222.990005</v>
      </c>
      <c r="D1095">
        <v>222.03999300000001</v>
      </c>
      <c r="E1095">
        <v>222.570007</v>
      </c>
      <c r="F1095">
        <v>205.90770000000001</v>
      </c>
      <c r="G1095">
        <v>1800100</v>
      </c>
    </row>
    <row r="1096" spans="1:7" x14ac:dyDescent="0.25">
      <c r="A1096" s="7">
        <v>42923</v>
      </c>
      <c r="B1096">
        <v>221.520004</v>
      </c>
      <c r="C1096">
        <v>222.520004</v>
      </c>
      <c r="D1096">
        <v>221.38000500000001</v>
      </c>
      <c r="E1096">
        <v>222.33999600000001</v>
      </c>
      <c r="F1096">
        <v>205.69490099999999</v>
      </c>
      <c r="G1096">
        <v>2148000</v>
      </c>
    </row>
    <row r="1097" spans="1:7" x14ac:dyDescent="0.25">
      <c r="A1097" s="7">
        <v>42922</v>
      </c>
      <c r="B1097">
        <v>222.16000399999999</v>
      </c>
      <c r="C1097">
        <v>222.25</v>
      </c>
      <c r="D1097">
        <v>220.720001</v>
      </c>
      <c r="E1097">
        <v>220.94000199999999</v>
      </c>
      <c r="F1097">
        <v>204.399734</v>
      </c>
      <c r="G1097">
        <v>2540700</v>
      </c>
    </row>
    <row r="1098" spans="1:7" x14ac:dyDescent="0.25">
      <c r="A1098" s="7">
        <v>42921</v>
      </c>
      <c r="B1098">
        <v>222.83999600000001</v>
      </c>
      <c r="C1098">
        <v>223.16999799999999</v>
      </c>
      <c r="D1098">
        <v>222</v>
      </c>
      <c r="E1098">
        <v>222.94000199999999</v>
      </c>
      <c r="F1098">
        <v>206.25</v>
      </c>
      <c r="G1098">
        <v>2043800</v>
      </c>
    </row>
    <row r="1099" spans="1:7" x14ac:dyDescent="0.25">
      <c r="A1099" s="7">
        <v>42919</v>
      </c>
      <c r="B1099">
        <v>223.08999600000001</v>
      </c>
      <c r="C1099">
        <v>223.529999</v>
      </c>
      <c r="D1099">
        <v>222.470001</v>
      </c>
      <c r="E1099">
        <v>222.550003</v>
      </c>
      <c r="F1099">
        <v>205.88919100000001</v>
      </c>
      <c r="G1099">
        <v>1762500</v>
      </c>
    </row>
    <row r="1100" spans="1:7" x14ac:dyDescent="0.25">
      <c r="A1100" s="7">
        <v>42916</v>
      </c>
      <c r="B1100">
        <v>222.570007</v>
      </c>
      <c r="C1100">
        <v>222.91000399999999</v>
      </c>
      <c r="D1100">
        <v>221.86000100000001</v>
      </c>
      <c r="E1100">
        <v>222.05999800000001</v>
      </c>
      <c r="F1100">
        <v>205.43583699999999</v>
      </c>
      <c r="G1100">
        <v>2982300</v>
      </c>
    </row>
    <row r="1101" spans="1:7" x14ac:dyDescent="0.25">
      <c r="A1101" s="7">
        <v>42915</v>
      </c>
      <c r="B1101">
        <v>223.80999800000001</v>
      </c>
      <c r="C1101">
        <v>223.91999799999999</v>
      </c>
      <c r="D1101">
        <v>220.41999799999999</v>
      </c>
      <c r="E1101">
        <v>221.69000199999999</v>
      </c>
      <c r="F1101">
        <v>205.09356700000001</v>
      </c>
      <c r="G1101">
        <v>4613000</v>
      </c>
    </row>
    <row r="1102" spans="1:7" x14ac:dyDescent="0.25">
      <c r="A1102" s="7">
        <v>42914</v>
      </c>
      <c r="B1102">
        <v>222.729996</v>
      </c>
      <c r="C1102">
        <v>223.83999600000001</v>
      </c>
      <c r="D1102">
        <v>222.5</v>
      </c>
      <c r="E1102">
        <v>223.61999499999999</v>
      </c>
      <c r="F1102">
        <v>206.87910500000001</v>
      </c>
      <c r="G1102">
        <v>2875800</v>
      </c>
    </row>
    <row r="1103" spans="1:7" x14ac:dyDescent="0.25">
      <c r="A1103" s="7">
        <v>42913</v>
      </c>
      <c r="B1103">
        <v>223.21000699999999</v>
      </c>
      <c r="C1103">
        <v>223.520004</v>
      </c>
      <c r="D1103">
        <v>221.63000500000001</v>
      </c>
      <c r="E1103">
        <v>221.66000399999999</v>
      </c>
      <c r="F1103">
        <v>205.065811</v>
      </c>
      <c r="G1103">
        <v>3476700</v>
      </c>
    </row>
    <row r="1104" spans="1:7" x14ac:dyDescent="0.25">
      <c r="A1104" s="7">
        <v>42912</v>
      </c>
      <c r="B1104">
        <v>224</v>
      </c>
      <c r="C1104">
        <v>224.449997</v>
      </c>
      <c r="D1104">
        <v>223.240005</v>
      </c>
      <c r="E1104">
        <v>223.44000199999999</v>
      </c>
      <c r="F1104">
        <v>206.71257</v>
      </c>
      <c r="G1104">
        <v>1321700</v>
      </c>
    </row>
    <row r="1105" spans="1:7" x14ac:dyDescent="0.25">
      <c r="A1105" s="7">
        <v>42909</v>
      </c>
      <c r="B1105">
        <v>223.11999499999999</v>
      </c>
      <c r="C1105">
        <v>223.64999399999999</v>
      </c>
      <c r="D1105">
        <v>222.720001</v>
      </c>
      <c r="E1105">
        <v>223.36999499999999</v>
      </c>
      <c r="F1105">
        <v>206.64778100000001</v>
      </c>
      <c r="G1105">
        <v>1257400</v>
      </c>
    </row>
    <row r="1106" spans="1:7" x14ac:dyDescent="0.25">
      <c r="A1106" s="7">
        <v>42908</v>
      </c>
      <c r="B1106">
        <v>224.16999799999999</v>
      </c>
      <c r="C1106">
        <v>224.66000399999999</v>
      </c>
      <c r="D1106">
        <v>223.86999499999999</v>
      </c>
      <c r="E1106">
        <v>224</v>
      </c>
      <c r="F1106">
        <v>206.29626500000001</v>
      </c>
      <c r="G1106">
        <v>1344400</v>
      </c>
    </row>
    <row r="1107" spans="1:7" x14ac:dyDescent="0.25">
      <c r="A1107" s="7">
        <v>42907</v>
      </c>
      <c r="B1107">
        <v>224.570007</v>
      </c>
      <c r="C1107">
        <v>224.699997</v>
      </c>
      <c r="D1107">
        <v>223.63999899999999</v>
      </c>
      <c r="E1107">
        <v>224.13000500000001</v>
      </c>
      <c r="F1107">
        <v>206.41598500000001</v>
      </c>
      <c r="G1107">
        <v>1422000</v>
      </c>
    </row>
    <row r="1108" spans="1:7" x14ac:dyDescent="0.25">
      <c r="A1108" s="7">
        <v>42906</v>
      </c>
      <c r="B1108">
        <v>225.36000100000001</v>
      </c>
      <c r="C1108">
        <v>225.36000100000001</v>
      </c>
      <c r="D1108">
        <v>224.179993</v>
      </c>
      <c r="E1108">
        <v>224.220001</v>
      </c>
      <c r="F1108">
        <v>206.49882500000001</v>
      </c>
      <c r="G1108">
        <v>1366000</v>
      </c>
    </row>
    <row r="1109" spans="1:7" x14ac:dyDescent="0.25">
      <c r="A1109" s="7">
        <v>42905</v>
      </c>
      <c r="B1109">
        <v>224.729996</v>
      </c>
      <c r="C1109">
        <v>225.770004</v>
      </c>
      <c r="D1109">
        <v>224.61999499999999</v>
      </c>
      <c r="E1109">
        <v>225.699997</v>
      </c>
      <c r="F1109">
        <v>207.86189300000001</v>
      </c>
      <c r="G1109">
        <v>1433100</v>
      </c>
    </row>
    <row r="1110" spans="1:7" x14ac:dyDescent="0.25">
      <c r="A1110" s="7">
        <v>42902</v>
      </c>
      <c r="B1110">
        <v>224</v>
      </c>
      <c r="C1110">
        <v>224.05999800000001</v>
      </c>
      <c r="D1110">
        <v>222.94000199999999</v>
      </c>
      <c r="E1110">
        <v>223.86999499999999</v>
      </c>
      <c r="F1110">
        <v>206.17649800000001</v>
      </c>
      <c r="G1110">
        <v>1603600</v>
      </c>
    </row>
    <row r="1111" spans="1:7" x14ac:dyDescent="0.25">
      <c r="A1111" s="7">
        <v>42901</v>
      </c>
      <c r="B1111">
        <v>222.86000100000001</v>
      </c>
      <c r="C1111">
        <v>223.929993</v>
      </c>
      <c r="D1111">
        <v>222.509995</v>
      </c>
      <c r="E1111">
        <v>223.80999800000001</v>
      </c>
      <c r="F1111">
        <v>206.12124600000001</v>
      </c>
      <c r="G1111">
        <v>2170900</v>
      </c>
    </row>
    <row r="1112" spans="1:7" x14ac:dyDescent="0.25">
      <c r="A1112" s="7">
        <v>42900</v>
      </c>
      <c r="B1112">
        <v>224.820007</v>
      </c>
      <c r="C1112">
        <v>224.83999600000001</v>
      </c>
      <c r="D1112">
        <v>223.38000500000001</v>
      </c>
      <c r="E1112">
        <v>224.259995</v>
      </c>
      <c r="F1112">
        <v>206.535706</v>
      </c>
      <c r="G1112">
        <v>1886000</v>
      </c>
    </row>
    <row r="1113" spans="1:7" x14ac:dyDescent="0.25">
      <c r="A1113" s="7">
        <v>42899</v>
      </c>
      <c r="B1113">
        <v>223.990005</v>
      </c>
      <c r="C1113">
        <v>224.570007</v>
      </c>
      <c r="D1113">
        <v>223.63999899999999</v>
      </c>
      <c r="E1113">
        <v>224.5</v>
      </c>
      <c r="F1113">
        <v>206.75672900000001</v>
      </c>
      <c r="G1113">
        <v>2170700</v>
      </c>
    </row>
    <row r="1114" spans="1:7" x14ac:dyDescent="0.25">
      <c r="A1114" s="7">
        <v>42898</v>
      </c>
      <c r="B1114">
        <v>223.21000699999999</v>
      </c>
      <c r="C1114">
        <v>223.479996</v>
      </c>
      <c r="D1114">
        <v>222.509995</v>
      </c>
      <c r="E1114">
        <v>223.41000399999999</v>
      </c>
      <c r="F1114">
        <v>205.75288399999999</v>
      </c>
      <c r="G1114">
        <v>1812100</v>
      </c>
    </row>
    <row r="1115" spans="1:7" x14ac:dyDescent="0.25">
      <c r="A1115" s="7">
        <v>42895</v>
      </c>
      <c r="B1115">
        <v>224.11999499999999</v>
      </c>
      <c r="C1115">
        <v>224.929993</v>
      </c>
      <c r="D1115">
        <v>222.10000600000001</v>
      </c>
      <c r="E1115">
        <v>223.5</v>
      </c>
      <c r="F1115">
        <v>205.83578499999999</v>
      </c>
      <c r="G1115">
        <v>2117600</v>
      </c>
    </row>
    <row r="1116" spans="1:7" x14ac:dyDescent="0.25">
      <c r="A1116" s="7">
        <v>42894</v>
      </c>
      <c r="B1116">
        <v>223.820007</v>
      </c>
      <c r="C1116">
        <v>224.30999800000001</v>
      </c>
      <c r="D1116">
        <v>223.240005</v>
      </c>
      <c r="E1116">
        <v>223.759995</v>
      </c>
      <c r="F1116">
        <v>206.075211</v>
      </c>
      <c r="G1116">
        <v>1116100</v>
      </c>
    </row>
    <row r="1117" spans="1:7" x14ac:dyDescent="0.25">
      <c r="A1117" s="7">
        <v>42893</v>
      </c>
      <c r="B1117">
        <v>223.69000199999999</v>
      </c>
      <c r="C1117">
        <v>223.929993</v>
      </c>
      <c r="D1117">
        <v>222.929993</v>
      </c>
      <c r="E1117">
        <v>223.679993</v>
      </c>
      <c r="F1117">
        <v>206.001541</v>
      </c>
      <c r="G1117">
        <v>1328800</v>
      </c>
    </row>
    <row r="1118" spans="1:7" x14ac:dyDescent="0.25">
      <c r="A1118" s="7">
        <v>42892</v>
      </c>
      <c r="B1118">
        <v>223.36999499999999</v>
      </c>
      <c r="C1118">
        <v>223.949997</v>
      </c>
      <c r="D1118">
        <v>223.199997</v>
      </c>
      <c r="E1118">
        <v>223.30999800000001</v>
      </c>
      <c r="F1118">
        <v>205.660797</v>
      </c>
      <c r="G1118">
        <v>1449400</v>
      </c>
    </row>
    <row r="1119" spans="1:7" x14ac:dyDescent="0.25">
      <c r="A1119" s="7">
        <v>42891</v>
      </c>
      <c r="B1119">
        <v>223.990005</v>
      </c>
      <c r="C1119">
        <v>224.279999</v>
      </c>
      <c r="D1119">
        <v>223.80999800000001</v>
      </c>
      <c r="E1119">
        <v>223.949997</v>
      </c>
      <c r="F1119">
        <v>206.25019800000001</v>
      </c>
      <c r="G1119">
        <v>1831200</v>
      </c>
    </row>
    <row r="1120" spans="1:7" x14ac:dyDescent="0.25">
      <c r="A1120" s="7">
        <v>42888</v>
      </c>
      <c r="B1120">
        <v>223.479996</v>
      </c>
      <c r="C1120">
        <v>224.320007</v>
      </c>
      <c r="D1120">
        <v>223.16999799999999</v>
      </c>
      <c r="E1120">
        <v>224.10000600000001</v>
      </c>
      <c r="F1120">
        <v>206.388351</v>
      </c>
      <c r="G1120">
        <v>1857600</v>
      </c>
    </row>
    <row r="1121" spans="1:7" x14ac:dyDescent="0.25">
      <c r="A1121" s="7">
        <v>42887</v>
      </c>
      <c r="B1121">
        <v>222.13999899999999</v>
      </c>
      <c r="C1121">
        <v>223.449997</v>
      </c>
      <c r="D1121">
        <v>221.86000100000001</v>
      </c>
      <c r="E1121">
        <v>223.39999399999999</v>
      </c>
      <c r="F1121">
        <v>205.743683</v>
      </c>
      <c r="G1121">
        <v>2112900</v>
      </c>
    </row>
    <row r="1122" spans="1:7" x14ac:dyDescent="0.25">
      <c r="A1122" s="7">
        <v>42886</v>
      </c>
      <c r="B1122">
        <v>222.03999300000001</v>
      </c>
      <c r="C1122">
        <v>222.08000200000001</v>
      </c>
      <c r="D1122">
        <v>220.91999799999999</v>
      </c>
      <c r="E1122">
        <v>221.66999799999999</v>
      </c>
      <c r="F1122">
        <v>204.15039100000001</v>
      </c>
      <c r="G1122">
        <v>2326200</v>
      </c>
    </row>
    <row r="1123" spans="1:7" x14ac:dyDescent="0.25">
      <c r="A1123" s="7">
        <v>42885</v>
      </c>
      <c r="B1123">
        <v>221.55999800000001</v>
      </c>
      <c r="C1123">
        <v>221.970001</v>
      </c>
      <c r="D1123">
        <v>221.41999799999999</v>
      </c>
      <c r="E1123">
        <v>221.720001</v>
      </c>
      <c r="F1123">
        <v>204.19644199999999</v>
      </c>
      <c r="G1123">
        <v>1511700</v>
      </c>
    </row>
    <row r="1124" spans="1:7" x14ac:dyDescent="0.25">
      <c r="A1124" s="7">
        <v>42881</v>
      </c>
      <c r="B1124">
        <v>221.759995</v>
      </c>
      <c r="C1124">
        <v>222.070007</v>
      </c>
      <c r="D1124">
        <v>221.66999799999999</v>
      </c>
      <c r="E1124">
        <v>221.929993</v>
      </c>
      <c r="F1124">
        <v>204.389847</v>
      </c>
      <c r="G1124">
        <v>1196000</v>
      </c>
    </row>
    <row r="1125" spans="1:7" x14ac:dyDescent="0.25">
      <c r="A1125" s="7">
        <v>42880</v>
      </c>
      <c r="B1125">
        <v>221.429993</v>
      </c>
      <c r="C1125">
        <v>222.240005</v>
      </c>
      <c r="D1125">
        <v>221.21000699999999</v>
      </c>
      <c r="E1125">
        <v>221.91999799999999</v>
      </c>
      <c r="F1125">
        <v>204.380661</v>
      </c>
      <c r="G1125">
        <v>1564600</v>
      </c>
    </row>
    <row r="1126" spans="1:7" x14ac:dyDescent="0.25">
      <c r="A1126" s="7">
        <v>42879</v>
      </c>
      <c r="B1126">
        <v>220.63999899999999</v>
      </c>
      <c r="C1126">
        <v>221</v>
      </c>
      <c r="D1126">
        <v>220.279999</v>
      </c>
      <c r="E1126">
        <v>220.88999899999999</v>
      </c>
      <c r="F1126">
        <v>203.43206799999999</v>
      </c>
      <c r="G1126">
        <v>1453900</v>
      </c>
    </row>
    <row r="1127" spans="1:7" x14ac:dyDescent="0.25">
      <c r="A1127" s="7">
        <v>42878</v>
      </c>
      <c r="B1127">
        <v>220.30999800000001</v>
      </c>
      <c r="C1127">
        <v>220.53999300000001</v>
      </c>
      <c r="D1127">
        <v>219.89999399999999</v>
      </c>
      <c r="E1127">
        <v>220.36000100000001</v>
      </c>
      <c r="F1127">
        <v>202.943939</v>
      </c>
      <c r="G1127">
        <v>1259000</v>
      </c>
    </row>
    <row r="1128" spans="1:7" x14ac:dyDescent="0.25">
      <c r="A1128" s="7">
        <v>42877</v>
      </c>
      <c r="B1128">
        <v>219.259995</v>
      </c>
      <c r="C1128">
        <v>220.050003</v>
      </c>
      <c r="D1128">
        <v>219.229996</v>
      </c>
      <c r="E1128">
        <v>219.929993</v>
      </c>
      <c r="F1128">
        <v>202.54791299999999</v>
      </c>
      <c r="G1128">
        <v>1865000</v>
      </c>
    </row>
    <row r="1129" spans="1:7" x14ac:dyDescent="0.25">
      <c r="A1129" s="7">
        <v>42874</v>
      </c>
      <c r="B1129">
        <v>217.88000500000001</v>
      </c>
      <c r="C1129">
        <v>219.470001</v>
      </c>
      <c r="D1129">
        <v>217.83000200000001</v>
      </c>
      <c r="E1129">
        <v>218.71000699999999</v>
      </c>
      <c r="F1129">
        <v>201.424362</v>
      </c>
      <c r="G1129">
        <v>2436500</v>
      </c>
    </row>
    <row r="1130" spans="1:7" x14ac:dyDescent="0.25">
      <c r="A1130" s="7">
        <v>42873</v>
      </c>
      <c r="B1130">
        <v>216.33000200000001</v>
      </c>
      <c r="C1130">
        <v>218.240005</v>
      </c>
      <c r="D1130">
        <v>216.13000500000001</v>
      </c>
      <c r="E1130">
        <v>217.36000100000001</v>
      </c>
      <c r="F1130">
        <v>200.18104600000001</v>
      </c>
      <c r="G1130">
        <v>2894500</v>
      </c>
    </row>
    <row r="1131" spans="1:7" x14ac:dyDescent="0.25">
      <c r="A1131" s="7">
        <v>42872</v>
      </c>
      <c r="B1131">
        <v>218.61000100000001</v>
      </c>
      <c r="C1131">
        <v>219.070007</v>
      </c>
      <c r="D1131">
        <v>216.41999799999999</v>
      </c>
      <c r="E1131">
        <v>216.570007</v>
      </c>
      <c r="F1131">
        <v>199.45347599999999</v>
      </c>
      <c r="G1131">
        <v>3507700</v>
      </c>
    </row>
    <row r="1132" spans="1:7" x14ac:dyDescent="0.25">
      <c r="A1132" s="7">
        <v>42871</v>
      </c>
      <c r="B1132">
        <v>220.88000500000001</v>
      </c>
      <c r="C1132">
        <v>220.94000199999999</v>
      </c>
      <c r="D1132">
        <v>220</v>
      </c>
      <c r="E1132">
        <v>220.479996</v>
      </c>
      <c r="F1132">
        <v>203.05444299999999</v>
      </c>
      <c r="G1132">
        <v>2452500</v>
      </c>
    </row>
    <row r="1133" spans="1:7" x14ac:dyDescent="0.25">
      <c r="A1133" s="7">
        <v>42870</v>
      </c>
      <c r="B1133">
        <v>219.88000500000001</v>
      </c>
      <c r="C1133">
        <v>220.720001</v>
      </c>
      <c r="D1133">
        <v>219.83000200000001</v>
      </c>
      <c r="E1133">
        <v>220.520004</v>
      </c>
      <c r="F1133">
        <v>203.09132399999999</v>
      </c>
      <c r="G1133">
        <v>1440600</v>
      </c>
    </row>
    <row r="1134" spans="1:7" x14ac:dyDescent="0.25">
      <c r="A1134" s="7">
        <v>42867</v>
      </c>
      <c r="B1134">
        <v>219.5</v>
      </c>
      <c r="C1134">
        <v>219.60000600000001</v>
      </c>
      <c r="D1134">
        <v>219.11999499999999</v>
      </c>
      <c r="E1134">
        <v>219.41000399999999</v>
      </c>
      <c r="F1134">
        <v>202.069031</v>
      </c>
      <c r="G1134">
        <v>1056500</v>
      </c>
    </row>
    <row r="1135" spans="1:7" x14ac:dyDescent="0.25">
      <c r="A1135" s="7">
        <v>42866</v>
      </c>
      <c r="B1135">
        <v>219.740005</v>
      </c>
      <c r="C1135">
        <v>219.929993</v>
      </c>
      <c r="D1135">
        <v>218.61999499999999</v>
      </c>
      <c r="E1135">
        <v>219.75</v>
      </c>
      <c r="F1135">
        <v>202.382172</v>
      </c>
      <c r="G1135">
        <v>1855700</v>
      </c>
    </row>
    <row r="1136" spans="1:7" x14ac:dyDescent="0.25">
      <c r="A1136" s="7">
        <v>42865</v>
      </c>
      <c r="B1136">
        <v>219.759995</v>
      </c>
      <c r="C1136">
        <v>220.220001</v>
      </c>
      <c r="D1136">
        <v>219.550003</v>
      </c>
      <c r="E1136">
        <v>220.199997</v>
      </c>
      <c r="F1136">
        <v>202.79658499999999</v>
      </c>
      <c r="G1136">
        <v>1066900</v>
      </c>
    </row>
    <row r="1137" spans="1:7" x14ac:dyDescent="0.25">
      <c r="A1137" s="7">
        <v>42864</v>
      </c>
      <c r="B1137">
        <v>220.28999300000001</v>
      </c>
      <c r="C1137">
        <v>220.490005</v>
      </c>
      <c r="D1137">
        <v>219.44000199999999</v>
      </c>
      <c r="E1137">
        <v>219.78999300000001</v>
      </c>
      <c r="F1137">
        <v>202.41894500000001</v>
      </c>
      <c r="G1137">
        <v>1636900</v>
      </c>
    </row>
    <row r="1138" spans="1:7" x14ac:dyDescent="0.25">
      <c r="A1138" s="7">
        <v>42863</v>
      </c>
      <c r="B1138">
        <v>220.13000500000001</v>
      </c>
      <c r="C1138">
        <v>220.25</v>
      </c>
      <c r="D1138">
        <v>219.570007</v>
      </c>
      <c r="E1138">
        <v>220.070007</v>
      </c>
      <c r="F1138">
        <v>202.676895</v>
      </c>
      <c r="G1138">
        <v>2225000</v>
      </c>
    </row>
    <row r="1139" spans="1:7" x14ac:dyDescent="0.25">
      <c r="A1139" s="7">
        <v>42860</v>
      </c>
      <c r="B1139">
        <v>219.55999800000001</v>
      </c>
      <c r="C1139">
        <v>220.05999800000001</v>
      </c>
      <c r="D1139">
        <v>219.11999499999999</v>
      </c>
      <c r="E1139">
        <v>220.05999800000001</v>
      </c>
      <c r="F1139">
        <v>202.667633</v>
      </c>
      <c r="G1139">
        <v>1729700</v>
      </c>
    </row>
    <row r="1140" spans="1:7" x14ac:dyDescent="0.25">
      <c r="A1140" s="7">
        <v>42859</v>
      </c>
      <c r="B1140">
        <v>219.270004</v>
      </c>
      <c r="C1140">
        <v>219.35000600000001</v>
      </c>
      <c r="D1140">
        <v>218.30999800000001</v>
      </c>
      <c r="E1140">
        <v>219.179993</v>
      </c>
      <c r="F1140">
        <v>201.857224</v>
      </c>
      <c r="G1140">
        <v>1439100</v>
      </c>
    </row>
    <row r="1141" spans="1:7" x14ac:dyDescent="0.25">
      <c r="A1141" s="7">
        <v>42858</v>
      </c>
      <c r="B1141">
        <v>218.779999</v>
      </c>
      <c r="C1141">
        <v>219.16999799999999</v>
      </c>
      <c r="D1141">
        <v>218.240005</v>
      </c>
      <c r="E1141">
        <v>218.979996</v>
      </c>
      <c r="F1141">
        <v>201.67300399999999</v>
      </c>
      <c r="G1141">
        <v>1654600</v>
      </c>
    </row>
    <row r="1142" spans="1:7" x14ac:dyDescent="0.25">
      <c r="A1142" s="7">
        <v>42857</v>
      </c>
      <c r="B1142">
        <v>219.28999300000001</v>
      </c>
      <c r="C1142">
        <v>219.38000500000001</v>
      </c>
      <c r="D1142">
        <v>218.770004</v>
      </c>
      <c r="E1142">
        <v>219.199997</v>
      </c>
      <c r="F1142">
        <v>201.875595</v>
      </c>
      <c r="G1142">
        <v>2573000</v>
      </c>
    </row>
    <row r="1143" spans="1:7" x14ac:dyDescent="0.25">
      <c r="A1143" s="7">
        <v>42856</v>
      </c>
      <c r="B1143">
        <v>219.16000399999999</v>
      </c>
      <c r="C1143">
        <v>219.570007</v>
      </c>
      <c r="D1143">
        <v>218.64999399999999</v>
      </c>
      <c r="E1143">
        <v>219.13000500000001</v>
      </c>
      <c r="F1143">
        <v>201.81115700000001</v>
      </c>
      <c r="G1143">
        <v>1506700</v>
      </c>
    </row>
    <row r="1144" spans="1:7" x14ac:dyDescent="0.25">
      <c r="A1144" s="7">
        <v>42853</v>
      </c>
      <c r="B1144">
        <v>219.33000200000001</v>
      </c>
      <c r="C1144">
        <v>219.33999600000001</v>
      </c>
      <c r="D1144">
        <v>218.429993</v>
      </c>
      <c r="E1144">
        <v>218.60000600000001</v>
      </c>
      <c r="F1144">
        <v>201.32302899999999</v>
      </c>
      <c r="G1144">
        <v>1257600</v>
      </c>
    </row>
    <row r="1145" spans="1:7" x14ac:dyDescent="0.25">
      <c r="A1145" s="7">
        <v>42852</v>
      </c>
      <c r="B1145">
        <v>219.199997</v>
      </c>
      <c r="C1145">
        <v>219.36000100000001</v>
      </c>
      <c r="D1145">
        <v>218.470001</v>
      </c>
      <c r="E1145">
        <v>219.020004</v>
      </c>
      <c r="F1145">
        <v>201.70985400000001</v>
      </c>
      <c r="G1145">
        <v>1154200</v>
      </c>
    </row>
    <row r="1146" spans="1:7" x14ac:dyDescent="0.25">
      <c r="A1146" s="7">
        <v>42851</v>
      </c>
      <c r="B1146">
        <v>218.96000699999999</v>
      </c>
      <c r="C1146">
        <v>219.89999399999999</v>
      </c>
      <c r="D1146">
        <v>218.80999800000001</v>
      </c>
      <c r="E1146">
        <v>218.85000600000001</v>
      </c>
      <c r="F1146">
        <v>201.55328399999999</v>
      </c>
      <c r="G1146">
        <v>2824500</v>
      </c>
    </row>
    <row r="1147" spans="1:7" x14ac:dyDescent="0.25">
      <c r="A1147" s="7">
        <v>42850</v>
      </c>
      <c r="B1147">
        <v>218.41000399999999</v>
      </c>
      <c r="C1147">
        <v>219.36000100000001</v>
      </c>
      <c r="D1147">
        <v>218.28999300000001</v>
      </c>
      <c r="E1147">
        <v>219.009995</v>
      </c>
      <c r="F1147">
        <v>201.700638</v>
      </c>
      <c r="G1147">
        <v>1745100</v>
      </c>
    </row>
    <row r="1148" spans="1:7" x14ac:dyDescent="0.25">
      <c r="A1148" s="7">
        <v>42849</v>
      </c>
      <c r="B1148">
        <v>217.75</v>
      </c>
      <c r="C1148">
        <v>217.949997</v>
      </c>
      <c r="D1148">
        <v>217.229996</v>
      </c>
      <c r="E1148">
        <v>217.699997</v>
      </c>
      <c r="F1148">
        <v>200.494156</v>
      </c>
      <c r="G1148">
        <v>2366400</v>
      </c>
    </row>
    <row r="1149" spans="1:7" x14ac:dyDescent="0.25">
      <c r="A1149" s="7">
        <v>42846</v>
      </c>
      <c r="B1149">
        <v>215.970001</v>
      </c>
      <c r="C1149">
        <v>216.020004</v>
      </c>
      <c r="D1149">
        <v>214.929993</v>
      </c>
      <c r="E1149">
        <v>215.39999399999999</v>
      </c>
      <c r="F1149">
        <v>198.375946</v>
      </c>
      <c r="G1149">
        <v>2594400</v>
      </c>
    </row>
    <row r="1150" spans="1:7" x14ac:dyDescent="0.25">
      <c r="A1150" s="7">
        <v>42845</v>
      </c>
      <c r="B1150">
        <v>214.979996</v>
      </c>
      <c r="C1150">
        <v>216.5</v>
      </c>
      <c r="D1150">
        <v>214.61999499999999</v>
      </c>
      <c r="E1150">
        <v>216.029999</v>
      </c>
      <c r="F1150">
        <v>198.95619199999999</v>
      </c>
      <c r="G1150">
        <v>2734000</v>
      </c>
    </row>
    <row r="1151" spans="1:7" x14ac:dyDescent="0.25">
      <c r="A1151" s="7">
        <v>42844</v>
      </c>
      <c r="B1151">
        <v>215.30999800000001</v>
      </c>
      <c r="C1151">
        <v>215.699997</v>
      </c>
      <c r="D1151">
        <v>214.05999800000001</v>
      </c>
      <c r="E1151">
        <v>214.279999</v>
      </c>
      <c r="F1151">
        <v>197.34446700000001</v>
      </c>
      <c r="G1151">
        <v>2032400</v>
      </c>
    </row>
    <row r="1152" spans="1:7" x14ac:dyDescent="0.25">
      <c r="A1152" s="7">
        <v>42843</v>
      </c>
      <c r="B1152">
        <v>214.550003</v>
      </c>
      <c r="C1152">
        <v>215.240005</v>
      </c>
      <c r="D1152">
        <v>213.979996</v>
      </c>
      <c r="E1152">
        <v>214.75</v>
      </c>
      <c r="F1152">
        <v>197.77731299999999</v>
      </c>
      <c r="G1152">
        <v>2695900</v>
      </c>
    </row>
    <row r="1153" spans="1:7" x14ac:dyDescent="0.25">
      <c r="A1153" s="7">
        <v>42842</v>
      </c>
      <c r="B1153">
        <v>214</v>
      </c>
      <c r="C1153">
        <v>215.35000600000001</v>
      </c>
      <c r="D1153">
        <v>213.800003</v>
      </c>
      <c r="E1153">
        <v>215.33999600000001</v>
      </c>
      <c r="F1153">
        <v>198.32067900000001</v>
      </c>
      <c r="G1153">
        <v>1746900</v>
      </c>
    </row>
    <row r="1154" spans="1:7" x14ac:dyDescent="0.25">
      <c r="A1154" s="7">
        <v>42838</v>
      </c>
      <c r="B1154">
        <v>214.5</v>
      </c>
      <c r="C1154">
        <v>215.240005</v>
      </c>
      <c r="D1154">
        <v>213.470001</v>
      </c>
      <c r="E1154">
        <v>213.470001</v>
      </c>
      <c r="F1154">
        <v>196.59849500000001</v>
      </c>
      <c r="G1154">
        <v>1806800</v>
      </c>
    </row>
    <row r="1155" spans="1:7" x14ac:dyDescent="0.25">
      <c r="A1155" s="7">
        <v>42837</v>
      </c>
      <c r="B1155">
        <v>215.490005</v>
      </c>
      <c r="C1155">
        <v>215.69000199999999</v>
      </c>
      <c r="D1155">
        <v>214.61999499999999</v>
      </c>
      <c r="E1155">
        <v>214.89999399999999</v>
      </c>
      <c r="F1155">
        <v>197.91546600000001</v>
      </c>
      <c r="G1155">
        <v>2002700</v>
      </c>
    </row>
    <row r="1156" spans="1:7" x14ac:dyDescent="0.25">
      <c r="A1156" s="7">
        <v>42836</v>
      </c>
      <c r="B1156">
        <v>215.63000500000001</v>
      </c>
      <c r="C1156">
        <v>215.88000500000001</v>
      </c>
      <c r="D1156">
        <v>214.25</v>
      </c>
      <c r="E1156">
        <v>215.78999300000001</v>
      </c>
      <c r="F1156">
        <v>198.735107</v>
      </c>
      <c r="G1156">
        <v>1787300</v>
      </c>
    </row>
    <row r="1157" spans="1:7" x14ac:dyDescent="0.25">
      <c r="A1157" s="7">
        <v>42835</v>
      </c>
      <c r="B1157">
        <v>216.05999800000001</v>
      </c>
      <c r="C1157">
        <v>216.88000500000001</v>
      </c>
      <c r="D1157">
        <v>215.5</v>
      </c>
      <c r="E1157">
        <v>216.05999800000001</v>
      </c>
      <c r="F1157">
        <v>198.98374899999999</v>
      </c>
      <c r="G1157">
        <v>1311900</v>
      </c>
    </row>
    <row r="1158" spans="1:7" x14ac:dyDescent="0.25">
      <c r="A1158" s="7">
        <v>42832</v>
      </c>
      <c r="B1158">
        <v>215.86000100000001</v>
      </c>
      <c r="C1158">
        <v>216.63999899999999</v>
      </c>
      <c r="D1158">
        <v>215.39999399999999</v>
      </c>
      <c r="E1158">
        <v>215.91000399999999</v>
      </c>
      <c r="F1158">
        <v>198.84565699999999</v>
      </c>
      <c r="G1158">
        <v>1835900</v>
      </c>
    </row>
    <row r="1159" spans="1:7" x14ac:dyDescent="0.25">
      <c r="A1159" s="7">
        <v>42831</v>
      </c>
      <c r="B1159">
        <v>215.71000699999999</v>
      </c>
      <c r="C1159">
        <v>216.679993</v>
      </c>
      <c r="D1159">
        <v>215.220001</v>
      </c>
      <c r="E1159">
        <v>216.10000600000001</v>
      </c>
      <c r="F1159">
        <v>199.02061499999999</v>
      </c>
      <c r="G1159">
        <v>1635500</v>
      </c>
    </row>
    <row r="1160" spans="1:7" x14ac:dyDescent="0.25">
      <c r="A1160" s="7">
        <v>42830</v>
      </c>
      <c r="B1160">
        <v>216.88999899999999</v>
      </c>
      <c r="C1160">
        <v>217.929993</v>
      </c>
      <c r="D1160">
        <v>215.33999600000001</v>
      </c>
      <c r="E1160">
        <v>215.53999300000001</v>
      </c>
      <c r="F1160">
        <v>198.504898</v>
      </c>
      <c r="G1160">
        <v>2311800</v>
      </c>
    </row>
    <row r="1161" spans="1:7" x14ac:dyDescent="0.25">
      <c r="A1161" s="7">
        <v>42829</v>
      </c>
      <c r="B1161">
        <v>215.71000699999999</v>
      </c>
      <c r="C1161">
        <v>216.25</v>
      </c>
      <c r="D1161">
        <v>215.33000200000001</v>
      </c>
      <c r="E1161">
        <v>216.199997</v>
      </c>
      <c r="F1161">
        <v>199.11273199999999</v>
      </c>
      <c r="G1161">
        <v>2481600</v>
      </c>
    </row>
    <row r="1162" spans="1:7" x14ac:dyDescent="0.25">
      <c r="A1162" s="7">
        <v>42828</v>
      </c>
      <c r="B1162">
        <v>216.509995</v>
      </c>
      <c r="C1162">
        <v>216.69000199999999</v>
      </c>
      <c r="D1162">
        <v>214.740005</v>
      </c>
      <c r="E1162">
        <v>216.08000200000001</v>
      </c>
      <c r="F1162">
        <v>199.00221300000001</v>
      </c>
      <c r="G1162">
        <v>2843700</v>
      </c>
    </row>
    <row r="1163" spans="1:7" x14ac:dyDescent="0.25">
      <c r="A1163" s="7">
        <v>42825</v>
      </c>
      <c r="B1163">
        <v>216.55999800000001</v>
      </c>
      <c r="C1163">
        <v>217.11000100000001</v>
      </c>
      <c r="D1163">
        <v>216.35000600000001</v>
      </c>
      <c r="E1163">
        <v>216.35000600000001</v>
      </c>
      <c r="F1163">
        <v>199.250854</v>
      </c>
      <c r="G1163">
        <v>1331400</v>
      </c>
    </row>
    <row r="1164" spans="1:7" x14ac:dyDescent="0.25">
      <c r="A1164" s="7">
        <v>42824</v>
      </c>
      <c r="B1164">
        <v>216.16999799999999</v>
      </c>
      <c r="C1164">
        <v>217.13000500000001</v>
      </c>
      <c r="D1164">
        <v>215.979996</v>
      </c>
      <c r="E1164">
        <v>216.86999499999999</v>
      </c>
      <c r="F1164">
        <v>199.72976700000001</v>
      </c>
      <c r="G1164">
        <v>2494800</v>
      </c>
    </row>
    <row r="1165" spans="1:7" x14ac:dyDescent="0.25">
      <c r="A1165" s="7">
        <v>42823</v>
      </c>
      <c r="B1165">
        <v>215.720001</v>
      </c>
      <c r="C1165">
        <v>216.470001</v>
      </c>
      <c r="D1165">
        <v>215.479996</v>
      </c>
      <c r="E1165">
        <v>216.28999300000001</v>
      </c>
      <c r="F1165">
        <v>199.19560200000001</v>
      </c>
      <c r="G1165">
        <v>1748500</v>
      </c>
    </row>
    <row r="1166" spans="1:7" x14ac:dyDescent="0.25">
      <c r="A1166" s="7">
        <v>42822</v>
      </c>
      <c r="B1166">
        <v>214.16000399999999</v>
      </c>
      <c r="C1166">
        <v>216.46000699999999</v>
      </c>
      <c r="D1166">
        <v>214.050003</v>
      </c>
      <c r="E1166">
        <v>215.970001</v>
      </c>
      <c r="F1166">
        <v>198.90089399999999</v>
      </c>
      <c r="G1166">
        <v>3057200</v>
      </c>
    </row>
    <row r="1167" spans="1:7" x14ac:dyDescent="0.25">
      <c r="A1167" s="7">
        <v>42821</v>
      </c>
      <c r="B1167">
        <v>212.86999499999999</v>
      </c>
      <c r="C1167">
        <v>214.720001</v>
      </c>
      <c r="D1167">
        <v>212.61999499999999</v>
      </c>
      <c r="E1167">
        <v>214.38000500000001</v>
      </c>
      <c r="F1167">
        <v>197.436554</v>
      </c>
      <c r="G1167">
        <v>2082900</v>
      </c>
    </row>
    <row r="1168" spans="1:7" x14ac:dyDescent="0.25">
      <c r="A1168" s="7">
        <v>42818</v>
      </c>
      <c r="B1168">
        <v>215.13999899999999</v>
      </c>
      <c r="C1168">
        <v>215.770004</v>
      </c>
      <c r="D1168">
        <v>213.88000500000001</v>
      </c>
      <c r="E1168">
        <v>214.729996</v>
      </c>
      <c r="F1168">
        <v>197.75886499999999</v>
      </c>
      <c r="G1168">
        <v>2647600</v>
      </c>
    </row>
    <row r="1169" spans="1:7" x14ac:dyDescent="0.25">
      <c r="A1169" s="7">
        <v>42817</v>
      </c>
      <c r="B1169">
        <v>214.800003</v>
      </c>
      <c r="C1169">
        <v>216.020004</v>
      </c>
      <c r="D1169">
        <v>214.44000199999999</v>
      </c>
      <c r="E1169">
        <v>214.800003</v>
      </c>
      <c r="F1169">
        <v>197.823364</v>
      </c>
      <c r="G1169">
        <v>2436700</v>
      </c>
    </row>
    <row r="1170" spans="1:7" x14ac:dyDescent="0.25">
      <c r="A1170" s="7">
        <v>42816</v>
      </c>
      <c r="B1170">
        <v>214.58000200000001</v>
      </c>
      <c r="C1170">
        <v>215.33999600000001</v>
      </c>
      <c r="D1170">
        <v>213.949997</v>
      </c>
      <c r="E1170">
        <v>215.020004</v>
      </c>
      <c r="F1170">
        <v>198.02600100000001</v>
      </c>
      <c r="G1170">
        <v>2600300</v>
      </c>
    </row>
    <row r="1171" spans="1:7" x14ac:dyDescent="0.25">
      <c r="A1171" s="7">
        <v>42815</v>
      </c>
      <c r="B1171">
        <v>219</v>
      </c>
      <c r="C1171">
        <v>219.13000500000001</v>
      </c>
      <c r="D1171">
        <v>215.41000399999999</v>
      </c>
      <c r="E1171">
        <v>215.58000200000001</v>
      </c>
      <c r="F1171">
        <v>197.62262000000001</v>
      </c>
      <c r="G1171">
        <v>3468700</v>
      </c>
    </row>
    <row r="1172" spans="1:7" x14ac:dyDescent="0.25">
      <c r="A1172" s="7">
        <v>42814</v>
      </c>
      <c r="B1172">
        <v>218.58999600000001</v>
      </c>
      <c r="C1172">
        <v>218.88999899999999</v>
      </c>
      <c r="D1172">
        <v>217.979996</v>
      </c>
      <c r="E1172">
        <v>218.36999499999999</v>
      </c>
      <c r="F1172">
        <v>200.18017599999999</v>
      </c>
      <c r="G1172">
        <v>1035900</v>
      </c>
    </row>
    <row r="1173" spans="1:7" x14ac:dyDescent="0.25">
      <c r="A1173" s="7">
        <v>42811</v>
      </c>
      <c r="B1173">
        <v>219.300003</v>
      </c>
      <c r="C1173">
        <v>219.44000199999999</v>
      </c>
      <c r="D1173">
        <v>218.55999800000001</v>
      </c>
      <c r="E1173">
        <v>218.55999800000001</v>
      </c>
      <c r="F1173">
        <v>200.35436999999999</v>
      </c>
      <c r="G1173">
        <v>1588500</v>
      </c>
    </row>
    <row r="1174" spans="1:7" x14ac:dyDescent="0.25">
      <c r="A1174" s="7">
        <v>42810</v>
      </c>
      <c r="B1174">
        <v>219.61000100000001</v>
      </c>
      <c r="C1174">
        <v>219.64999399999999</v>
      </c>
      <c r="D1174">
        <v>218.64999399999999</v>
      </c>
      <c r="E1174">
        <v>219</v>
      </c>
      <c r="F1174">
        <v>200.75773599999999</v>
      </c>
      <c r="G1174">
        <v>1710900</v>
      </c>
    </row>
    <row r="1175" spans="1:7" x14ac:dyDescent="0.25">
      <c r="A1175" s="7">
        <v>42809</v>
      </c>
      <c r="B1175">
        <v>218.13000500000001</v>
      </c>
      <c r="C1175">
        <v>219.85000600000001</v>
      </c>
      <c r="D1175">
        <v>217.86999499999999</v>
      </c>
      <c r="E1175">
        <v>219.36999499999999</v>
      </c>
      <c r="F1175">
        <v>201.09690900000001</v>
      </c>
      <c r="G1175">
        <v>3358800</v>
      </c>
    </row>
    <row r="1176" spans="1:7" x14ac:dyDescent="0.25">
      <c r="A1176" s="7">
        <v>42808</v>
      </c>
      <c r="B1176">
        <v>217.770004</v>
      </c>
      <c r="C1176">
        <v>217.80999800000001</v>
      </c>
      <c r="D1176">
        <v>216.88999899999999</v>
      </c>
      <c r="E1176">
        <v>217.55999800000001</v>
      </c>
      <c r="F1176">
        <v>199.437668</v>
      </c>
      <c r="G1176">
        <v>1428400</v>
      </c>
    </row>
    <row r="1177" spans="1:7" x14ac:dyDescent="0.25">
      <c r="A1177" s="7">
        <v>42807</v>
      </c>
      <c r="B1177">
        <v>218.179993</v>
      </c>
      <c r="C1177">
        <v>218.41000399999999</v>
      </c>
      <c r="D1177">
        <v>217.86000100000001</v>
      </c>
      <c r="E1177">
        <v>218.300003</v>
      </c>
      <c r="F1177">
        <v>200.116028</v>
      </c>
      <c r="G1177">
        <v>1388100</v>
      </c>
    </row>
    <row r="1178" spans="1:7" x14ac:dyDescent="0.25">
      <c r="A1178" s="7">
        <v>42804</v>
      </c>
      <c r="B1178">
        <v>218.550003</v>
      </c>
      <c r="C1178">
        <v>218.55999800000001</v>
      </c>
      <c r="D1178">
        <v>217.259995</v>
      </c>
      <c r="E1178">
        <v>218.16999799999999</v>
      </c>
      <c r="F1178">
        <v>199.99685700000001</v>
      </c>
      <c r="G1178">
        <v>1819900</v>
      </c>
    </row>
    <row r="1179" spans="1:7" x14ac:dyDescent="0.25">
      <c r="A1179" s="7">
        <v>42803</v>
      </c>
      <c r="B1179">
        <v>217.33000200000001</v>
      </c>
      <c r="C1179">
        <v>217.83999600000001</v>
      </c>
      <c r="D1179">
        <v>216.46000699999999</v>
      </c>
      <c r="E1179">
        <v>217.41000399999999</v>
      </c>
      <c r="F1179">
        <v>199.30017100000001</v>
      </c>
      <c r="G1179">
        <v>1636200</v>
      </c>
    </row>
    <row r="1180" spans="1:7" x14ac:dyDescent="0.25">
      <c r="A1180" s="7">
        <v>42802</v>
      </c>
      <c r="B1180">
        <v>217.949997</v>
      </c>
      <c r="C1180">
        <v>218.199997</v>
      </c>
      <c r="D1180">
        <v>217.070007</v>
      </c>
      <c r="E1180">
        <v>217.179993</v>
      </c>
      <c r="F1180">
        <v>199.08931000000001</v>
      </c>
      <c r="G1180">
        <v>1784400</v>
      </c>
    </row>
    <row r="1181" spans="1:7" x14ac:dyDescent="0.25">
      <c r="A1181" s="7">
        <v>42801</v>
      </c>
      <c r="B1181">
        <v>217.979996</v>
      </c>
      <c r="C1181">
        <v>218.33000200000001</v>
      </c>
      <c r="D1181">
        <v>217.41999799999999</v>
      </c>
      <c r="E1181">
        <v>217.63999899999999</v>
      </c>
      <c r="F1181">
        <v>199.51100199999999</v>
      </c>
      <c r="G1181">
        <v>1743200</v>
      </c>
    </row>
    <row r="1182" spans="1:7" x14ac:dyDescent="0.25">
      <c r="A1182" s="7">
        <v>42800</v>
      </c>
      <c r="B1182">
        <v>218.070007</v>
      </c>
      <c r="C1182">
        <v>218.64999399999999</v>
      </c>
      <c r="D1182">
        <v>217.63000500000001</v>
      </c>
      <c r="E1182">
        <v>218.300003</v>
      </c>
      <c r="F1182">
        <v>200.116028</v>
      </c>
      <c r="G1182">
        <v>1530600</v>
      </c>
    </row>
    <row r="1183" spans="1:7" x14ac:dyDescent="0.25">
      <c r="A1183" s="7">
        <v>42797</v>
      </c>
      <c r="B1183">
        <v>218.699997</v>
      </c>
      <c r="C1183">
        <v>219.08999600000001</v>
      </c>
      <c r="D1183">
        <v>218.30999800000001</v>
      </c>
      <c r="E1183">
        <v>218.979996</v>
      </c>
      <c r="F1183">
        <v>200.73936499999999</v>
      </c>
      <c r="G1183">
        <v>1765900</v>
      </c>
    </row>
    <row r="1184" spans="1:7" x14ac:dyDescent="0.25">
      <c r="A1184" s="7">
        <v>42796</v>
      </c>
      <c r="B1184">
        <v>219.990005</v>
      </c>
      <c r="C1184">
        <v>220.020004</v>
      </c>
      <c r="D1184">
        <v>218.75</v>
      </c>
      <c r="E1184">
        <v>218.86000100000001</v>
      </c>
      <c r="F1184">
        <v>200.629379</v>
      </c>
      <c r="G1184">
        <v>1657100</v>
      </c>
    </row>
    <row r="1185" spans="1:7" x14ac:dyDescent="0.25">
      <c r="A1185" s="7">
        <v>42795</v>
      </c>
      <c r="B1185">
        <v>218.89999399999999</v>
      </c>
      <c r="C1185">
        <v>220.66000399999999</v>
      </c>
      <c r="D1185">
        <v>218.86999499999999</v>
      </c>
      <c r="E1185">
        <v>220.14999399999999</v>
      </c>
      <c r="F1185">
        <v>201.811905</v>
      </c>
      <c r="G1185">
        <v>3325500</v>
      </c>
    </row>
    <row r="1186" spans="1:7" x14ac:dyDescent="0.25">
      <c r="A1186" s="7">
        <v>42794</v>
      </c>
      <c r="B1186">
        <v>217.33999600000001</v>
      </c>
      <c r="C1186">
        <v>217.58000200000001</v>
      </c>
      <c r="D1186">
        <v>216.720001</v>
      </c>
      <c r="E1186">
        <v>217.070007</v>
      </c>
      <c r="F1186">
        <v>198.98848000000001</v>
      </c>
      <c r="G1186">
        <v>2181000</v>
      </c>
    </row>
    <row r="1187" spans="1:7" x14ac:dyDescent="0.25">
      <c r="A1187" s="7">
        <v>42793</v>
      </c>
      <c r="B1187">
        <v>217.320007</v>
      </c>
      <c r="C1187">
        <v>217.89999399999999</v>
      </c>
      <c r="D1187">
        <v>217.020004</v>
      </c>
      <c r="E1187">
        <v>217.71000699999999</v>
      </c>
      <c r="F1187">
        <v>199.575165</v>
      </c>
      <c r="G1187">
        <v>1942200</v>
      </c>
    </row>
    <row r="1188" spans="1:7" x14ac:dyDescent="0.25">
      <c r="A1188" s="7">
        <v>42790</v>
      </c>
      <c r="B1188">
        <v>216.220001</v>
      </c>
      <c r="C1188">
        <v>217.41999799999999</v>
      </c>
      <c r="D1188">
        <v>216.16000399999999</v>
      </c>
      <c r="E1188">
        <v>217.38999899999999</v>
      </c>
      <c r="F1188">
        <v>199.28181499999999</v>
      </c>
      <c r="G1188">
        <v>1637700</v>
      </c>
    </row>
    <row r="1189" spans="1:7" x14ac:dyDescent="0.25">
      <c r="A1189" s="7">
        <v>42789</v>
      </c>
      <c r="B1189">
        <v>217.53999300000001</v>
      </c>
      <c r="C1189">
        <v>217.53999300000001</v>
      </c>
      <c r="D1189">
        <v>216.300003</v>
      </c>
      <c r="E1189">
        <v>217.13000500000001</v>
      </c>
      <c r="F1189">
        <v>199.04347200000001</v>
      </c>
      <c r="G1189">
        <v>1717200</v>
      </c>
    </row>
    <row r="1190" spans="1:7" x14ac:dyDescent="0.25">
      <c r="A1190" s="7">
        <v>42788</v>
      </c>
      <c r="B1190">
        <v>216.720001</v>
      </c>
      <c r="C1190">
        <v>217.19000199999999</v>
      </c>
      <c r="D1190">
        <v>216.550003</v>
      </c>
      <c r="E1190">
        <v>217.009995</v>
      </c>
      <c r="F1190">
        <v>198.93348700000001</v>
      </c>
      <c r="G1190">
        <v>1471400</v>
      </c>
    </row>
    <row r="1191" spans="1:7" x14ac:dyDescent="0.25">
      <c r="A1191" s="7">
        <v>42787</v>
      </c>
      <c r="B1191">
        <v>216.320007</v>
      </c>
      <c r="C1191">
        <v>217.320007</v>
      </c>
      <c r="D1191">
        <v>216.25</v>
      </c>
      <c r="E1191">
        <v>217.11000100000001</v>
      </c>
      <c r="F1191">
        <v>199.02514600000001</v>
      </c>
      <c r="G1191">
        <v>1893000</v>
      </c>
    </row>
    <row r="1192" spans="1:7" x14ac:dyDescent="0.25">
      <c r="A1192" s="7">
        <v>42783</v>
      </c>
      <c r="B1192">
        <v>214.83999600000001</v>
      </c>
      <c r="C1192">
        <v>215.83999600000001</v>
      </c>
      <c r="D1192">
        <v>214.78999300000001</v>
      </c>
      <c r="E1192">
        <v>215.83999600000001</v>
      </c>
      <c r="F1192">
        <v>197.860962</v>
      </c>
      <c r="G1192">
        <v>1452600</v>
      </c>
    </row>
    <row r="1193" spans="1:7" x14ac:dyDescent="0.25">
      <c r="A1193" s="7">
        <v>42782</v>
      </c>
      <c r="B1193">
        <v>215.740005</v>
      </c>
      <c r="C1193">
        <v>215.89999399999999</v>
      </c>
      <c r="D1193">
        <v>214.729996</v>
      </c>
      <c r="E1193">
        <v>215.509995</v>
      </c>
      <c r="F1193">
        <v>197.55844099999999</v>
      </c>
      <c r="G1193">
        <v>1920100</v>
      </c>
    </row>
    <row r="1194" spans="1:7" x14ac:dyDescent="0.25">
      <c r="A1194" s="7">
        <v>42781</v>
      </c>
      <c r="B1194">
        <v>214.33999600000001</v>
      </c>
      <c r="C1194">
        <v>215.88999899999999</v>
      </c>
      <c r="D1194">
        <v>214.30999800000001</v>
      </c>
      <c r="E1194">
        <v>215.679993</v>
      </c>
      <c r="F1194">
        <v>197.714279</v>
      </c>
      <c r="G1194">
        <v>2050200</v>
      </c>
    </row>
    <row r="1195" spans="1:7" x14ac:dyDescent="0.25">
      <c r="A1195" s="7">
        <v>42780</v>
      </c>
      <c r="B1195">
        <v>213.550003</v>
      </c>
      <c r="C1195">
        <v>214.58999600000001</v>
      </c>
      <c r="D1195">
        <v>213.16000399999999</v>
      </c>
      <c r="E1195">
        <v>214.58999600000001</v>
      </c>
      <c r="F1195">
        <v>196.715057</v>
      </c>
      <c r="G1195">
        <v>2528100</v>
      </c>
    </row>
    <row r="1196" spans="1:7" x14ac:dyDescent="0.25">
      <c r="A1196" s="7">
        <v>42779</v>
      </c>
      <c r="B1196">
        <v>213.11000100000001</v>
      </c>
      <c r="C1196">
        <v>214</v>
      </c>
      <c r="D1196">
        <v>213.070007</v>
      </c>
      <c r="E1196">
        <v>213.699997</v>
      </c>
      <c r="F1196">
        <v>195.89917</v>
      </c>
      <c r="G1196">
        <v>1756300</v>
      </c>
    </row>
    <row r="1197" spans="1:7" x14ac:dyDescent="0.25">
      <c r="A1197" s="7">
        <v>42776</v>
      </c>
      <c r="B1197">
        <v>212.13000500000001</v>
      </c>
      <c r="C1197">
        <v>212.800003</v>
      </c>
      <c r="D1197">
        <v>212.009995</v>
      </c>
      <c r="E1197">
        <v>212.570007</v>
      </c>
      <c r="F1197">
        <v>194.86334199999999</v>
      </c>
      <c r="G1197">
        <v>1412400</v>
      </c>
    </row>
    <row r="1198" spans="1:7" x14ac:dyDescent="0.25">
      <c r="A1198" s="7">
        <v>42775</v>
      </c>
      <c r="B1198">
        <v>210.520004</v>
      </c>
      <c r="C1198">
        <v>212.03999300000001</v>
      </c>
      <c r="D1198">
        <v>210.520004</v>
      </c>
      <c r="E1198">
        <v>211.720001</v>
      </c>
      <c r="F1198">
        <v>194.08415199999999</v>
      </c>
      <c r="G1198">
        <v>1237100</v>
      </c>
    </row>
    <row r="1199" spans="1:7" x14ac:dyDescent="0.25">
      <c r="A1199" s="7">
        <v>42774</v>
      </c>
      <c r="B1199">
        <v>210.25</v>
      </c>
      <c r="C1199">
        <v>210.61000100000001</v>
      </c>
      <c r="D1199">
        <v>209.63000500000001</v>
      </c>
      <c r="E1199">
        <v>210.520004</v>
      </c>
      <c r="F1199">
        <v>192.984116</v>
      </c>
      <c r="G1199">
        <v>1096100</v>
      </c>
    </row>
    <row r="1200" spans="1:7" x14ac:dyDescent="0.25">
      <c r="A1200" s="7">
        <v>42773</v>
      </c>
      <c r="B1200">
        <v>210.64999399999999</v>
      </c>
      <c r="C1200">
        <v>210.83999600000001</v>
      </c>
      <c r="D1200">
        <v>209.990005</v>
      </c>
      <c r="E1200">
        <v>210.25</v>
      </c>
      <c r="F1200">
        <v>192.736572</v>
      </c>
      <c r="G1200">
        <v>1194600</v>
      </c>
    </row>
    <row r="1201" spans="1:7" x14ac:dyDescent="0.25">
      <c r="A1201" s="7">
        <v>42772</v>
      </c>
      <c r="B1201">
        <v>210.11999499999999</v>
      </c>
      <c r="C1201">
        <v>210.53999300000001</v>
      </c>
      <c r="D1201">
        <v>209.83999600000001</v>
      </c>
      <c r="E1201">
        <v>210.199997</v>
      </c>
      <c r="F1201">
        <v>192.69078099999999</v>
      </c>
      <c r="G1201">
        <v>1345500</v>
      </c>
    </row>
    <row r="1202" spans="1:7" x14ac:dyDescent="0.25">
      <c r="A1202" s="7">
        <v>42769</v>
      </c>
      <c r="B1202">
        <v>210.08000200000001</v>
      </c>
      <c r="C1202">
        <v>210.729996</v>
      </c>
      <c r="D1202">
        <v>209.770004</v>
      </c>
      <c r="E1202">
        <v>210.63999899999999</v>
      </c>
      <c r="F1202">
        <v>193.09411600000001</v>
      </c>
      <c r="G1202">
        <v>4264400</v>
      </c>
    </row>
    <row r="1203" spans="1:7" x14ac:dyDescent="0.25">
      <c r="A1203" s="7">
        <v>42768</v>
      </c>
      <c r="B1203">
        <v>208.58999600000001</v>
      </c>
      <c r="C1203">
        <v>209.39999399999999</v>
      </c>
      <c r="D1203">
        <v>208.229996</v>
      </c>
      <c r="E1203">
        <v>209.08999600000001</v>
      </c>
      <c r="F1203">
        <v>191.67318700000001</v>
      </c>
      <c r="G1203">
        <v>1661300</v>
      </c>
    </row>
    <row r="1204" spans="1:7" x14ac:dyDescent="0.25">
      <c r="A1204" s="7">
        <v>42767</v>
      </c>
      <c r="B1204">
        <v>209.61999499999999</v>
      </c>
      <c r="C1204">
        <v>209.86000100000001</v>
      </c>
      <c r="D1204">
        <v>208.36999499999999</v>
      </c>
      <c r="E1204">
        <v>209</v>
      </c>
      <c r="F1204">
        <v>191.59071399999999</v>
      </c>
      <c r="G1204">
        <v>2698800</v>
      </c>
    </row>
    <row r="1205" spans="1:7" x14ac:dyDescent="0.25">
      <c r="A1205" s="7">
        <v>42766</v>
      </c>
      <c r="B1205">
        <v>208.33999600000001</v>
      </c>
      <c r="C1205">
        <v>208.970001</v>
      </c>
      <c r="D1205">
        <v>207.78999300000001</v>
      </c>
      <c r="E1205">
        <v>208.970001</v>
      </c>
      <c r="F1205">
        <v>191.563187</v>
      </c>
      <c r="G1205">
        <v>3787100</v>
      </c>
    </row>
    <row r="1206" spans="1:7" x14ac:dyDescent="0.25">
      <c r="A1206" s="7">
        <v>42765</v>
      </c>
      <c r="B1206">
        <v>209.479996</v>
      </c>
      <c r="C1206">
        <v>209.520004</v>
      </c>
      <c r="D1206">
        <v>207.88000500000001</v>
      </c>
      <c r="E1206">
        <v>208.979996</v>
      </c>
      <c r="F1206">
        <v>191.57234199999999</v>
      </c>
      <c r="G1206">
        <v>2782300</v>
      </c>
    </row>
    <row r="1207" spans="1:7" x14ac:dyDescent="0.25">
      <c r="A1207" s="7">
        <v>42762</v>
      </c>
      <c r="B1207">
        <v>210.64999399999999</v>
      </c>
      <c r="C1207">
        <v>210.759995</v>
      </c>
      <c r="D1207">
        <v>210.029999</v>
      </c>
      <c r="E1207">
        <v>210.25</v>
      </c>
      <c r="F1207">
        <v>192.736572</v>
      </c>
      <c r="G1207">
        <v>1428200</v>
      </c>
    </row>
    <row r="1208" spans="1:7" x14ac:dyDescent="0.25">
      <c r="A1208" s="7">
        <v>42761</v>
      </c>
      <c r="B1208">
        <v>210.64999399999999</v>
      </c>
      <c r="C1208">
        <v>210.89999399999999</v>
      </c>
      <c r="D1208">
        <v>210.25</v>
      </c>
      <c r="E1208">
        <v>210.550003</v>
      </c>
      <c r="F1208">
        <v>193.01158100000001</v>
      </c>
      <c r="G1208">
        <v>2485100</v>
      </c>
    </row>
    <row r="1209" spans="1:7" x14ac:dyDescent="0.25">
      <c r="A1209" s="7">
        <v>42760</v>
      </c>
      <c r="B1209">
        <v>209.979996</v>
      </c>
      <c r="C1209">
        <v>210.770004</v>
      </c>
      <c r="D1209">
        <v>209.78999300000001</v>
      </c>
      <c r="E1209">
        <v>210.71000699999999</v>
      </c>
      <c r="F1209">
        <v>193.15823399999999</v>
      </c>
      <c r="G1209">
        <v>2873000</v>
      </c>
    </row>
    <row r="1210" spans="1:7" x14ac:dyDescent="0.25">
      <c r="A1210" s="7">
        <v>42759</v>
      </c>
      <c r="B1210">
        <v>207.86000100000001</v>
      </c>
      <c r="C1210">
        <v>209.39999399999999</v>
      </c>
      <c r="D1210">
        <v>207.75</v>
      </c>
      <c r="E1210">
        <v>208.970001</v>
      </c>
      <c r="F1210">
        <v>191.563187</v>
      </c>
      <c r="G1210">
        <v>1940100</v>
      </c>
    </row>
    <row r="1211" spans="1:7" x14ac:dyDescent="0.25">
      <c r="A1211" s="7">
        <v>42758</v>
      </c>
      <c r="B1211">
        <v>207.83999600000001</v>
      </c>
      <c r="C1211">
        <v>208.21000699999999</v>
      </c>
      <c r="D1211">
        <v>206.83000200000001</v>
      </c>
      <c r="E1211">
        <v>207.64999399999999</v>
      </c>
      <c r="F1211">
        <v>190.35316499999999</v>
      </c>
      <c r="G1211">
        <v>4586600</v>
      </c>
    </row>
    <row r="1212" spans="1:7" x14ac:dyDescent="0.25">
      <c r="A1212" s="7">
        <v>42755</v>
      </c>
      <c r="B1212">
        <v>208.13999899999999</v>
      </c>
      <c r="C1212">
        <v>208.699997</v>
      </c>
      <c r="D1212">
        <v>207.55999800000001</v>
      </c>
      <c r="E1212">
        <v>208.13000500000001</v>
      </c>
      <c r="F1212">
        <v>190.793182</v>
      </c>
      <c r="G1212">
        <v>2082500</v>
      </c>
    </row>
    <row r="1213" spans="1:7" x14ac:dyDescent="0.25">
      <c r="A1213" s="7">
        <v>42754</v>
      </c>
      <c r="B1213">
        <v>208.270004</v>
      </c>
      <c r="C1213">
        <v>208.429993</v>
      </c>
      <c r="D1213">
        <v>206.970001</v>
      </c>
      <c r="E1213">
        <v>207.46000699999999</v>
      </c>
      <c r="F1213">
        <v>190.178955</v>
      </c>
      <c r="G1213">
        <v>1666900</v>
      </c>
    </row>
    <row r="1214" spans="1:7" x14ac:dyDescent="0.25">
      <c r="A1214" s="7">
        <v>42753</v>
      </c>
      <c r="B1214">
        <v>208.009995</v>
      </c>
      <c r="C1214">
        <v>208.220001</v>
      </c>
      <c r="D1214">
        <v>207.41999799999999</v>
      </c>
      <c r="E1214">
        <v>208.16000399999999</v>
      </c>
      <c r="F1214">
        <v>190.820663</v>
      </c>
      <c r="G1214">
        <v>1980500</v>
      </c>
    </row>
    <row r="1215" spans="1:7" x14ac:dyDescent="0.25">
      <c r="A1215" s="7">
        <v>42752</v>
      </c>
      <c r="B1215">
        <v>207.78999300000001</v>
      </c>
      <c r="C1215">
        <v>208.21000699999999</v>
      </c>
      <c r="D1215">
        <v>207.33000200000001</v>
      </c>
      <c r="E1215">
        <v>207.720001</v>
      </c>
      <c r="F1215">
        <v>190.41735800000001</v>
      </c>
      <c r="G1215">
        <v>1690000</v>
      </c>
    </row>
    <row r="1216" spans="1:7" x14ac:dyDescent="0.25">
      <c r="A1216" s="7">
        <v>42748</v>
      </c>
      <c r="B1216">
        <v>208.179993</v>
      </c>
      <c r="C1216">
        <v>208.779999</v>
      </c>
      <c r="D1216">
        <v>208.13000500000001</v>
      </c>
      <c r="E1216">
        <v>208.46000699999999</v>
      </c>
      <c r="F1216">
        <v>191.095688</v>
      </c>
      <c r="G1216">
        <v>2822700</v>
      </c>
    </row>
    <row r="1217" spans="1:7" x14ac:dyDescent="0.25">
      <c r="A1217" s="7">
        <v>42747</v>
      </c>
      <c r="B1217">
        <v>207.970001</v>
      </c>
      <c r="C1217">
        <v>208.19000199999999</v>
      </c>
      <c r="D1217">
        <v>206.53999300000001</v>
      </c>
      <c r="E1217">
        <v>208.050003</v>
      </c>
      <c r="F1217">
        <v>190.719818</v>
      </c>
      <c r="G1217">
        <v>3244600</v>
      </c>
    </row>
    <row r="1218" spans="1:7" x14ac:dyDescent="0.25">
      <c r="A1218" s="7">
        <v>42746</v>
      </c>
      <c r="B1218">
        <v>207.83999600000001</v>
      </c>
      <c r="C1218">
        <v>208.509995</v>
      </c>
      <c r="D1218">
        <v>207.11999499999999</v>
      </c>
      <c r="E1218">
        <v>208.509995</v>
      </c>
      <c r="F1218">
        <v>191.141525</v>
      </c>
      <c r="G1218">
        <v>5677600</v>
      </c>
    </row>
    <row r="1219" spans="1:7" x14ac:dyDescent="0.25">
      <c r="A1219" s="7">
        <v>42745</v>
      </c>
      <c r="B1219">
        <v>207.89999399999999</v>
      </c>
      <c r="C1219">
        <v>208.820007</v>
      </c>
      <c r="D1219">
        <v>207.509995</v>
      </c>
      <c r="E1219">
        <v>207.91999799999999</v>
      </c>
      <c r="F1219">
        <v>190.60063199999999</v>
      </c>
      <c r="G1219">
        <v>2189400</v>
      </c>
    </row>
    <row r="1220" spans="1:7" x14ac:dyDescent="0.25">
      <c r="A1220" s="7">
        <v>42744</v>
      </c>
      <c r="B1220">
        <v>208.33999600000001</v>
      </c>
      <c r="C1220">
        <v>208.479996</v>
      </c>
      <c r="D1220">
        <v>207.88999899999999</v>
      </c>
      <c r="E1220">
        <v>207.949997</v>
      </c>
      <c r="F1220">
        <v>190.62811300000001</v>
      </c>
      <c r="G1220">
        <v>1705200</v>
      </c>
    </row>
    <row r="1221" spans="1:7" x14ac:dyDescent="0.25">
      <c r="A1221" s="7">
        <v>42741</v>
      </c>
      <c r="B1221">
        <v>207.990005</v>
      </c>
      <c r="C1221">
        <v>209.08999600000001</v>
      </c>
      <c r="D1221">
        <v>207.39999399999999</v>
      </c>
      <c r="E1221">
        <v>208.61000100000001</v>
      </c>
      <c r="F1221">
        <v>191.23317</v>
      </c>
      <c r="G1221">
        <v>2194600</v>
      </c>
    </row>
    <row r="1222" spans="1:7" x14ac:dyDescent="0.25">
      <c r="A1222" s="7">
        <v>42740</v>
      </c>
      <c r="B1222">
        <v>207.75</v>
      </c>
      <c r="C1222">
        <v>208.03999300000001</v>
      </c>
      <c r="D1222">
        <v>207.009995</v>
      </c>
      <c r="E1222">
        <v>207.800003</v>
      </c>
      <c r="F1222">
        <v>190.49067700000001</v>
      </c>
      <c r="G1222">
        <v>2772100</v>
      </c>
    </row>
    <row r="1223" spans="1:7" x14ac:dyDescent="0.25">
      <c r="A1223" s="7">
        <v>42739</v>
      </c>
      <c r="B1223">
        <v>207.199997</v>
      </c>
      <c r="C1223">
        <v>208.179993</v>
      </c>
      <c r="D1223">
        <v>207.11999499999999</v>
      </c>
      <c r="E1223">
        <v>207.96000699999999</v>
      </c>
      <c r="F1223">
        <v>190.637314</v>
      </c>
      <c r="G1223">
        <v>4622400</v>
      </c>
    </row>
    <row r="1224" spans="1:7" x14ac:dyDescent="0.25">
      <c r="A1224" s="7">
        <v>42738</v>
      </c>
      <c r="B1224">
        <v>206.679993</v>
      </c>
      <c r="C1224">
        <v>207.33000200000001</v>
      </c>
      <c r="D1224">
        <v>205.55999800000001</v>
      </c>
      <c r="E1224">
        <v>206.740005</v>
      </c>
      <c r="F1224">
        <v>189.51895099999999</v>
      </c>
      <c r="G1224">
        <v>4750200</v>
      </c>
    </row>
    <row r="1225" spans="1:7" x14ac:dyDescent="0.25">
      <c r="A1225" s="7">
        <v>42734</v>
      </c>
      <c r="B1225">
        <v>206.36999499999999</v>
      </c>
      <c r="C1225">
        <v>206.429993</v>
      </c>
      <c r="D1225">
        <v>204.509995</v>
      </c>
      <c r="E1225">
        <v>205.30999800000001</v>
      </c>
      <c r="F1225">
        <v>188.20803799999999</v>
      </c>
      <c r="G1225">
        <v>4251000</v>
      </c>
    </row>
    <row r="1226" spans="1:7" x14ac:dyDescent="0.25">
      <c r="A1226" s="7">
        <v>42733</v>
      </c>
      <c r="B1226">
        <v>206.10000600000001</v>
      </c>
      <c r="C1226">
        <v>206.470001</v>
      </c>
      <c r="D1226">
        <v>205.509995</v>
      </c>
      <c r="E1226">
        <v>206.020004</v>
      </c>
      <c r="F1226">
        <v>188.858994</v>
      </c>
      <c r="G1226">
        <v>1772700</v>
      </c>
    </row>
    <row r="1227" spans="1:7" x14ac:dyDescent="0.25">
      <c r="A1227" s="7">
        <v>42732</v>
      </c>
      <c r="B1227">
        <v>208</v>
      </c>
      <c r="C1227">
        <v>208.070007</v>
      </c>
      <c r="D1227">
        <v>205.91000399999999</v>
      </c>
      <c r="E1227">
        <v>206.05999800000001</v>
      </c>
      <c r="F1227">
        <v>188.89558400000001</v>
      </c>
      <c r="G1227">
        <v>2228000</v>
      </c>
    </row>
    <row r="1228" spans="1:7" x14ac:dyDescent="0.25">
      <c r="A1228" s="7">
        <v>42731</v>
      </c>
      <c r="B1228">
        <v>207.479996</v>
      </c>
      <c r="C1228">
        <v>208.14999399999999</v>
      </c>
      <c r="D1228">
        <v>207.479996</v>
      </c>
      <c r="E1228">
        <v>207.699997</v>
      </c>
      <c r="F1228">
        <v>190.399002</v>
      </c>
      <c r="G1228">
        <v>1818500</v>
      </c>
    </row>
    <row r="1229" spans="1:7" x14ac:dyDescent="0.25">
      <c r="A1229" s="7">
        <v>42727</v>
      </c>
      <c r="B1229">
        <v>206.979996</v>
      </c>
      <c r="C1229">
        <v>207.220001</v>
      </c>
      <c r="D1229">
        <v>206.770004</v>
      </c>
      <c r="E1229">
        <v>207.19000199999999</v>
      </c>
      <c r="F1229">
        <v>189.93147300000001</v>
      </c>
      <c r="G1229">
        <v>1278900</v>
      </c>
    </row>
    <row r="1230" spans="1:7" x14ac:dyDescent="0.25">
      <c r="A1230" s="7">
        <v>42726</v>
      </c>
      <c r="B1230">
        <v>207.16000399999999</v>
      </c>
      <c r="C1230">
        <v>207.240005</v>
      </c>
      <c r="D1230">
        <v>206.5</v>
      </c>
      <c r="E1230">
        <v>207.009995</v>
      </c>
      <c r="F1230">
        <v>189.766434</v>
      </c>
      <c r="G1230">
        <v>1863700</v>
      </c>
    </row>
    <row r="1231" spans="1:7" x14ac:dyDescent="0.25">
      <c r="A1231" s="7">
        <v>42725</v>
      </c>
      <c r="B1231">
        <v>209.05999800000001</v>
      </c>
      <c r="C1231">
        <v>209.199997</v>
      </c>
      <c r="D1231">
        <v>208.570007</v>
      </c>
      <c r="E1231">
        <v>208.570007</v>
      </c>
      <c r="F1231">
        <v>190.00851399999999</v>
      </c>
      <c r="G1231">
        <v>1546600</v>
      </c>
    </row>
    <row r="1232" spans="1:7" x14ac:dyDescent="0.25">
      <c r="A1232" s="7">
        <v>42724</v>
      </c>
      <c r="B1232">
        <v>208.91999799999999</v>
      </c>
      <c r="C1232">
        <v>209.30999800000001</v>
      </c>
      <c r="D1232">
        <v>208.679993</v>
      </c>
      <c r="E1232">
        <v>209.13999899999999</v>
      </c>
      <c r="F1232">
        <v>190.52773999999999</v>
      </c>
      <c r="G1232">
        <v>3195300</v>
      </c>
    </row>
    <row r="1233" spans="1:7" x14ac:dyDescent="0.25">
      <c r="A1233" s="7">
        <v>42723</v>
      </c>
      <c r="B1233">
        <v>208.10000600000001</v>
      </c>
      <c r="C1233">
        <v>208.800003</v>
      </c>
      <c r="D1233">
        <v>207.929993</v>
      </c>
      <c r="E1233">
        <v>208.33999600000001</v>
      </c>
      <c r="F1233">
        <v>189.79892000000001</v>
      </c>
      <c r="G1233">
        <v>2042000</v>
      </c>
    </row>
    <row r="1234" spans="1:7" x14ac:dyDescent="0.25">
      <c r="A1234" s="7">
        <v>42720</v>
      </c>
      <c r="B1234">
        <v>208.820007</v>
      </c>
      <c r="C1234">
        <v>208.83999600000001</v>
      </c>
      <c r="D1234">
        <v>207.550003</v>
      </c>
      <c r="E1234">
        <v>207.86999499999999</v>
      </c>
      <c r="F1234">
        <v>189.370758</v>
      </c>
      <c r="G1234">
        <v>3074000</v>
      </c>
    </row>
    <row r="1235" spans="1:7" x14ac:dyDescent="0.25">
      <c r="A1235" s="7">
        <v>42719</v>
      </c>
      <c r="B1235">
        <v>207.720001</v>
      </c>
      <c r="C1235">
        <v>209.229996</v>
      </c>
      <c r="D1235">
        <v>207.58000200000001</v>
      </c>
      <c r="E1235">
        <v>208.229996</v>
      </c>
      <c r="F1235">
        <v>189.69871499999999</v>
      </c>
      <c r="G1235">
        <v>2812500</v>
      </c>
    </row>
    <row r="1236" spans="1:7" x14ac:dyDescent="0.25">
      <c r="A1236" s="7">
        <v>42718</v>
      </c>
      <c r="B1236">
        <v>208.83999600000001</v>
      </c>
      <c r="C1236">
        <v>209.58999600000001</v>
      </c>
      <c r="D1236">
        <v>206.979996</v>
      </c>
      <c r="E1236">
        <v>207.46000699999999</v>
      </c>
      <c r="F1236">
        <v>188.99723800000001</v>
      </c>
      <c r="G1236">
        <v>4232900</v>
      </c>
    </row>
    <row r="1237" spans="1:7" x14ac:dyDescent="0.25">
      <c r="A1237" s="7">
        <v>42717</v>
      </c>
      <c r="B1237">
        <v>208.529999</v>
      </c>
      <c r="C1237">
        <v>209.699997</v>
      </c>
      <c r="D1237">
        <v>208.470001</v>
      </c>
      <c r="E1237">
        <v>209.19000199999999</v>
      </c>
      <c r="F1237">
        <v>190.573318</v>
      </c>
      <c r="G1237">
        <v>2670200</v>
      </c>
    </row>
    <row r="1238" spans="1:7" x14ac:dyDescent="0.25">
      <c r="A1238" s="7">
        <v>42716</v>
      </c>
      <c r="B1238">
        <v>207.91999799999999</v>
      </c>
      <c r="C1238">
        <v>208.41999799999999</v>
      </c>
      <c r="D1238">
        <v>207.33999600000001</v>
      </c>
      <c r="E1238">
        <v>207.770004</v>
      </c>
      <c r="F1238">
        <v>189.27967799999999</v>
      </c>
      <c r="G1238">
        <v>2419600</v>
      </c>
    </row>
    <row r="1239" spans="1:7" x14ac:dyDescent="0.25">
      <c r="A1239" s="7">
        <v>42713</v>
      </c>
      <c r="B1239">
        <v>207.020004</v>
      </c>
      <c r="C1239">
        <v>208.029999</v>
      </c>
      <c r="D1239">
        <v>206.979996</v>
      </c>
      <c r="E1239">
        <v>208</v>
      </c>
      <c r="F1239">
        <v>189.48921200000001</v>
      </c>
      <c r="G1239">
        <v>1972000</v>
      </c>
    </row>
    <row r="1240" spans="1:7" x14ac:dyDescent="0.25">
      <c r="A1240" s="7">
        <v>42712</v>
      </c>
      <c r="B1240">
        <v>206.25</v>
      </c>
      <c r="C1240">
        <v>207.270004</v>
      </c>
      <c r="D1240">
        <v>205.949997</v>
      </c>
      <c r="E1240">
        <v>206.740005</v>
      </c>
      <c r="F1240">
        <v>188.341339</v>
      </c>
      <c r="G1240">
        <v>2983000</v>
      </c>
    </row>
    <row r="1241" spans="1:7" x14ac:dyDescent="0.25">
      <c r="A1241" s="7">
        <v>42711</v>
      </c>
      <c r="B1241">
        <v>203.449997</v>
      </c>
      <c r="C1241">
        <v>206.320007</v>
      </c>
      <c r="D1241">
        <v>203.300003</v>
      </c>
      <c r="E1241">
        <v>206.199997</v>
      </c>
      <c r="F1241">
        <v>187.84939600000001</v>
      </c>
      <c r="G1241">
        <v>2253900</v>
      </c>
    </row>
    <row r="1242" spans="1:7" x14ac:dyDescent="0.25">
      <c r="A1242" s="7">
        <v>42710</v>
      </c>
      <c r="B1242">
        <v>203.16999799999999</v>
      </c>
      <c r="C1242">
        <v>203.63000500000001</v>
      </c>
      <c r="D1242">
        <v>202.63999899999999</v>
      </c>
      <c r="E1242">
        <v>203.61999499999999</v>
      </c>
      <c r="F1242">
        <v>185.49899300000001</v>
      </c>
      <c r="G1242">
        <v>2413300</v>
      </c>
    </row>
    <row r="1243" spans="1:7" x14ac:dyDescent="0.25">
      <c r="A1243" s="7">
        <v>42709</v>
      </c>
      <c r="B1243">
        <v>202.63999899999999</v>
      </c>
      <c r="C1243">
        <v>203.300003</v>
      </c>
      <c r="D1243">
        <v>202.41999799999999</v>
      </c>
      <c r="E1243">
        <v>202.91000399999999</v>
      </c>
      <c r="F1243">
        <v>184.85223400000001</v>
      </c>
      <c r="G1243">
        <v>2070500</v>
      </c>
    </row>
    <row r="1244" spans="1:7" x14ac:dyDescent="0.25">
      <c r="A1244" s="7">
        <v>42706</v>
      </c>
      <c r="B1244">
        <v>201.699997</v>
      </c>
      <c r="C1244">
        <v>202.229996</v>
      </c>
      <c r="D1244">
        <v>201.35000600000001</v>
      </c>
      <c r="E1244">
        <v>201.75</v>
      </c>
      <c r="F1244">
        <v>183.79542499999999</v>
      </c>
      <c r="G1244">
        <v>2118900</v>
      </c>
    </row>
    <row r="1245" spans="1:7" x14ac:dyDescent="0.25">
      <c r="A1245" s="7">
        <v>42705</v>
      </c>
      <c r="B1245">
        <v>202.679993</v>
      </c>
      <c r="C1245">
        <v>202.71000699999999</v>
      </c>
      <c r="D1245">
        <v>201.240005</v>
      </c>
      <c r="E1245">
        <v>201.61000100000001</v>
      </c>
      <c r="F1245">
        <v>183.66786200000001</v>
      </c>
      <c r="G1245">
        <v>3284100</v>
      </c>
    </row>
    <row r="1246" spans="1:7" x14ac:dyDescent="0.25">
      <c r="A1246" s="7">
        <v>42704</v>
      </c>
      <c r="B1246">
        <v>203.529999</v>
      </c>
      <c r="C1246">
        <v>203.69000199999999</v>
      </c>
      <c r="D1246">
        <v>202.30999800000001</v>
      </c>
      <c r="E1246">
        <v>202.39999399999999</v>
      </c>
      <c r="F1246">
        <v>184.38760400000001</v>
      </c>
      <c r="G1246">
        <v>2360100</v>
      </c>
    </row>
    <row r="1247" spans="1:7" x14ac:dyDescent="0.25">
      <c r="A1247" s="7">
        <v>42703</v>
      </c>
      <c r="B1247">
        <v>202.509995</v>
      </c>
      <c r="C1247">
        <v>203.35000600000001</v>
      </c>
      <c r="D1247">
        <v>202.16999799999999</v>
      </c>
      <c r="E1247">
        <v>202.86000100000001</v>
      </c>
      <c r="F1247">
        <v>184.806656</v>
      </c>
      <c r="G1247">
        <v>1689600</v>
      </c>
    </row>
    <row r="1248" spans="1:7" x14ac:dyDescent="0.25">
      <c r="A1248" s="7">
        <v>42702</v>
      </c>
      <c r="B1248">
        <v>203.070007</v>
      </c>
      <c r="C1248">
        <v>203.36999499999999</v>
      </c>
      <c r="D1248">
        <v>202.35000600000001</v>
      </c>
      <c r="E1248">
        <v>202.53999300000001</v>
      </c>
      <c r="F1248">
        <v>184.51507599999999</v>
      </c>
      <c r="G1248">
        <v>2193000</v>
      </c>
    </row>
    <row r="1249" spans="1:7" x14ac:dyDescent="0.25">
      <c r="A1249" s="7">
        <v>42699</v>
      </c>
      <c r="B1249">
        <v>203.08000200000001</v>
      </c>
      <c r="C1249">
        <v>203.5</v>
      </c>
      <c r="D1249">
        <v>202.96000699999999</v>
      </c>
      <c r="E1249">
        <v>203.5</v>
      </c>
      <c r="F1249">
        <v>185.38964799999999</v>
      </c>
      <c r="G1249">
        <v>1843100</v>
      </c>
    </row>
    <row r="1250" spans="1:7" x14ac:dyDescent="0.25">
      <c r="A1250" s="7">
        <v>42697</v>
      </c>
      <c r="B1250">
        <v>202.13999899999999</v>
      </c>
      <c r="C1250">
        <v>202.71000699999999</v>
      </c>
      <c r="D1250">
        <v>201.770004</v>
      </c>
      <c r="E1250">
        <v>202.69000199999999</v>
      </c>
      <c r="F1250">
        <v>184.65176399999999</v>
      </c>
      <c r="G1250">
        <v>1466300</v>
      </c>
    </row>
    <row r="1251" spans="1:7" x14ac:dyDescent="0.25">
      <c r="A1251" s="7">
        <v>42696</v>
      </c>
      <c r="B1251">
        <v>202.58000200000001</v>
      </c>
      <c r="C1251">
        <v>202.729996</v>
      </c>
      <c r="D1251">
        <v>201.770004</v>
      </c>
      <c r="E1251">
        <v>202.509995</v>
      </c>
      <c r="F1251">
        <v>184.48777799999999</v>
      </c>
      <c r="G1251">
        <v>2773400</v>
      </c>
    </row>
    <row r="1252" spans="1:7" x14ac:dyDescent="0.25">
      <c r="A1252" s="7">
        <v>42695</v>
      </c>
      <c r="B1252">
        <v>201.25</v>
      </c>
      <c r="C1252">
        <v>202.179993</v>
      </c>
      <c r="D1252">
        <v>201.11000100000001</v>
      </c>
      <c r="E1252">
        <v>202.13999899999999</v>
      </c>
      <c r="F1252">
        <v>184.15069600000001</v>
      </c>
      <c r="G1252">
        <v>2641300</v>
      </c>
    </row>
    <row r="1253" spans="1:7" x14ac:dyDescent="0.25">
      <c r="A1253" s="7">
        <v>42692</v>
      </c>
      <c r="B1253">
        <v>201.16000399999999</v>
      </c>
      <c r="C1253">
        <v>201.320007</v>
      </c>
      <c r="D1253">
        <v>200.44000199999999</v>
      </c>
      <c r="E1253">
        <v>200.66000399999999</v>
      </c>
      <c r="F1253">
        <v>182.80242899999999</v>
      </c>
      <c r="G1253">
        <v>1668300</v>
      </c>
    </row>
    <row r="1254" spans="1:7" x14ac:dyDescent="0.25">
      <c r="A1254" s="7">
        <v>42691</v>
      </c>
      <c r="B1254">
        <v>200.21000699999999</v>
      </c>
      <c r="C1254">
        <v>201.13000500000001</v>
      </c>
      <c r="D1254">
        <v>200.11999499999999</v>
      </c>
      <c r="E1254">
        <v>201.020004</v>
      </c>
      <c r="F1254">
        <v>183.130402</v>
      </c>
      <c r="G1254">
        <v>1178200</v>
      </c>
    </row>
    <row r="1255" spans="1:7" x14ac:dyDescent="0.25">
      <c r="A1255" s="7">
        <v>42690</v>
      </c>
      <c r="B1255">
        <v>199.779999</v>
      </c>
      <c r="C1255">
        <v>200.28999300000001</v>
      </c>
      <c r="D1255">
        <v>199.64999399999999</v>
      </c>
      <c r="E1255">
        <v>200.070007</v>
      </c>
      <c r="F1255">
        <v>182.26495399999999</v>
      </c>
      <c r="G1255">
        <v>1195000</v>
      </c>
    </row>
    <row r="1256" spans="1:7" x14ac:dyDescent="0.25">
      <c r="A1256" s="7">
        <v>42689</v>
      </c>
      <c r="B1256">
        <v>199.28999300000001</v>
      </c>
      <c r="C1256">
        <v>200.41999799999999</v>
      </c>
      <c r="D1256">
        <v>199.070007</v>
      </c>
      <c r="E1256">
        <v>200.41000399999999</v>
      </c>
      <c r="F1256">
        <v>182.57466099999999</v>
      </c>
      <c r="G1256">
        <v>2532400</v>
      </c>
    </row>
    <row r="1257" spans="1:7" x14ac:dyDescent="0.25">
      <c r="A1257" s="7">
        <v>42688</v>
      </c>
      <c r="B1257">
        <v>199.300003</v>
      </c>
      <c r="C1257">
        <v>199.490005</v>
      </c>
      <c r="D1257">
        <v>198.05999800000001</v>
      </c>
      <c r="E1257">
        <v>198.800003</v>
      </c>
      <c r="F1257">
        <v>181.107956</v>
      </c>
      <c r="G1257">
        <v>2651000</v>
      </c>
    </row>
    <row r="1258" spans="1:7" x14ac:dyDescent="0.25">
      <c r="A1258" s="7">
        <v>42685</v>
      </c>
      <c r="B1258">
        <v>198.41999799999999</v>
      </c>
      <c r="C1258">
        <v>198.96000699999999</v>
      </c>
      <c r="D1258">
        <v>197.699997</v>
      </c>
      <c r="E1258">
        <v>198.770004</v>
      </c>
      <c r="F1258">
        <v>181.080612</v>
      </c>
      <c r="G1258">
        <v>1954200</v>
      </c>
    </row>
    <row r="1259" spans="1:7" x14ac:dyDescent="0.25">
      <c r="A1259" s="7">
        <v>42684</v>
      </c>
      <c r="B1259">
        <v>199.529999</v>
      </c>
      <c r="C1259">
        <v>200.44000199999999</v>
      </c>
      <c r="D1259">
        <v>197.61000100000001</v>
      </c>
      <c r="E1259">
        <v>199.13999899999999</v>
      </c>
      <c r="F1259">
        <v>181.41769400000001</v>
      </c>
      <c r="G1259">
        <v>5126400</v>
      </c>
    </row>
    <row r="1260" spans="1:7" x14ac:dyDescent="0.25">
      <c r="A1260" s="7">
        <v>42683</v>
      </c>
      <c r="B1260">
        <v>194.94000199999999</v>
      </c>
      <c r="C1260">
        <v>199.33999600000001</v>
      </c>
      <c r="D1260">
        <v>194.91999799999999</v>
      </c>
      <c r="E1260">
        <v>198.679993</v>
      </c>
      <c r="F1260">
        <v>180.99859599999999</v>
      </c>
      <c r="G1260">
        <v>6119100</v>
      </c>
    </row>
    <row r="1261" spans="1:7" x14ac:dyDescent="0.25">
      <c r="A1261" s="7">
        <v>42682</v>
      </c>
      <c r="B1261">
        <v>195.30999800000001</v>
      </c>
      <c r="C1261">
        <v>197.179993</v>
      </c>
      <c r="D1261">
        <v>195.020004</v>
      </c>
      <c r="E1261">
        <v>196.58000200000001</v>
      </c>
      <c r="F1261">
        <v>179.08554100000001</v>
      </c>
      <c r="G1261">
        <v>3055900</v>
      </c>
    </row>
    <row r="1262" spans="1:7" x14ac:dyDescent="0.25">
      <c r="A1262" s="7">
        <v>42681</v>
      </c>
      <c r="B1262">
        <v>194.16999799999999</v>
      </c>
      <c r="C1262">
        <v>195.740005</v>
      </c>
      <c r="D1262">
        <v>194.009995</v>
      </c>
      <c r="E1262">
        <v>195.679993</v>
      </c>
      <c r="F1262">
        <v>178.265579</v>
      </c>
      <c r="G1262">
        <v>2699100</v>
      </c>
    </row>
    <row r="1263" spans="1:7" x14ac:dyDescent="0.25">
      <c r="A1263" s="7">
        <v>42678</v>
      </c>
      <c r="B1263">
        <v>191.800003</v>
      </c>
      <c r="C1263">
        <v>192.71000699999999</v>
      </c>
      <c r="D1263">
        <v>191.320007</v>
      </c>
      <c r="E1263">
        <v>191.479996</v>
      </c>
      <c r="F1263">
        <v>174.43936199999999</v>
      </c>
      <c r="G1263">
        <v>2221300</v>
      </c>
    </row>
    <row r="1264" spans="1:7" x14ac:dyDescent="0.25">
      <c r="A1264" s="7">
        <v>42677</v>
      </c>
      <c r="B1264">
        <v>192.78999300000001</v>
      </c>
      <c r="C1264">
        <v>193</v>
      </c>
      <c r="D1264">
        <v>191.38999899999999</v>
      </c>
      <c r="E1264">
        <v>191.740005</v>
      </c>
      <c r="F1264">
        <v>174.67626999999999</v>
      </c>
      <c r="G1264">
        <v>1512200</v>
      </c>
    </row>
    <row r="1265" spans="1:7" x14ac:dyDescent="0.25">
      <c r="A1265" s="7">
        <v>42676</v>
      </c>
      <c r="B1265">
        <v>193.41999799999999</v>
      </c>
      <c r="C1265">
        <v>193.80999800000001</v>
      </c>
      <c r="D1265">
        <v>192.10000600000001</v>
      </c>
      <c r="E1265">
        <v>192.490005</v>
      </c>
      <c r="F1265">
        <v>175.359497</v>
      </c>
      <c r="G1265">
        <v>3395900</v>
      </c>
    </row>
    <row r="1266" spans="1:7" x14ac:dyDescent="0.25">
      <c r="A1266" s="7">
        <v>42675</v>
      </c>
      <c r="B1266">
        <v>195.520004</v>
      </c>
      <c r="C1266">
        <v>195.53999300000001</v>
      </c>
      <c r="D1266">
        <v>192.449997</v>
      </c>
      <c r="E1266">
        <v>193.770004</v>
      </c>
      <c r="F1266">
        <v>176.52560399999999</v>
      </c>
      <c r="G1266">
        <v>2456600</v>
      </c>
    </row>
    <row r="1267" spans="1:7" x14ac:dyDescent="0.25">
      <c r="A1267" s="7">
        <v>42674</v>
      </c>
      <c r="B1267">
        <v>195.490005</v>
      </c>
      <c r="C1267">
        <v>195.740005</v>
      </c>
      <c r="D1267">
        <v>194.979996</v>
      </c>
      <c r="E1267">
        <v>195.13000500000001</v>
      </c>
      <c r="F1267">
        <v>177.76458700000001</v>
      </c>
      <c r="G1267">
        <v>1816300</v>
      </c>
    </row>
    <row r="1268" spans="1:7" x14ac:dyDescent="0.25">
      <c r="A1268" s="7">
        <v>42671</v>
      </c>
      <c r="B1268">
        <v>195.71000699999999</v>
      </c>
      <c r="C1268">
        <v>196.39999399999999</v>
      </c>
      <c r="D1268">
        <v>194.39999399999999</v>
      </c>
      <c r="E1268">
        <v>195.13000500000001</v>
      </c>
      <c r="F1268">
        <v>177.76458700000001</v>
      </c>
      <c r="G1268">
        <v>2632000</v>
      </c>
    </row>
    <row r="1269" spans="1:7" x14ac:dyDescent="0.25">
      <c r="A1269" s="7">
        <v>42670</v>
      </c>
      <c r="B1269">
        <v>197.03999300000001</v>
      </c>
      <c r="C1269">
        <v>197.070007</v>
      </c>
      <c r="D1269">
        <v>195.64999399999999</v>
      </c>
      <c r="E1269">
        <v>195.75</v>
      </c>
      <c r="F1269">
        <v>178.32939099999999</v>
      </c>
      <c r="G1269">
        <v>1635500</v>
      </c>
    </row>
    <row r="1270" spans="1:7" x14ac:dyDescent="0.25">
      <c r="A1270" s="7">
        <v>42669</v>
      </c>
      <c r="B1270">
        <v>195.759995</v>
      </c>
      <c r="C1270">
        <v>196.86000100000001</v>
      </c>
      <c r="D1270">
        <v>195.529999</v>
      </c>
      <c r="E1270">
        <v>196.270004</v>
      </c>
      <c r="F1270">
        <v>178.80308500000001</v>
      </c>
      <c r="G1270">
        <v>1202300</v>
      </c>
    </row>
    <row r="1271" spans="1:7" x14ac:dyDescent="0.25">
      <c r="A1271" s="7">
        <v>42668</v>
      </c>
      <c r="B1271">
        <v>197.13000500000001</v>
      </c>
      <c r="C1271">
        <v>197.38999899999999</v>
      </c>
      <c r="D1271">
        <v>196.479996</v>
      </c>
      <c r="E1271">
        <v>196.71000699999999</v>
      </c>
      <c r="F1271">
        <v>179.20391799999999</v>
      </c>
      <c r="G1271">
        <v>1465300</v>
      </c>
    </row>
    <row r="1272" spans="1:7" x14ac:dyDescent="0.25">
      <c r="A1272" s="7">
        <v>42667</v>
      </c>
      <c r="B1272">
        <v>197.36999499999999</v>
      </c>
      <c r="C1272">
        <v>197.64999399999999</v>
      </c>
      <c r="D1272">
        <v>196.949997</v>
      </c>
      <c r="E1272">
        <v>197.270004</v>
      </c>
      <c r="F1272">
        <v>179.71409600000001</v>
      </c>
      <c r="G1272">
        <v>817000</v>
      </c>
    </row>
    <row r="1273" spans="1:7" x14ac:dyDescent="0.25">
      <c r="A1273" s="7">
        <v>42664</v>
      </c>
      <c r="B1273">
        <v>195.53999300000001</v>
      </c>
      <c r="C1273">
        <v>196.570007</v>
      </c>
      <c r="D1273">
        <v>195.38000500000001</v>
      </c>
      <c r="E1273">
        <v>196.470001</v>
      </c>
      <c r="F1273">
        <v>178.98533599999999</v>
      </c>
      <c r="G1273">
        <v>1376300</v>
      </c>
    </row>
    <row r="1274" spans="1:7" x14ac:dyDescent="0.25">
      <c r="A1274" s="7">
        <v>42663</v>
      </c>
      <c r="B1274">
        <v>196.36999499999999</v>
      </c>
      <c r="C1274">
        <v>196.970001</v>
      </c>
      <c r="D1274">
        <v>195.699997</v>
      </c>
      <c r="E1274">
        <v>196.41999799999999</v>
      </c>
      <c r="F1274">
        <v>178.93975800000001</v>
      </c>
      <c r="G1274">
        <v>1309600</v>
      </c>
    </row>
    <row r="1275" spans="1:7" x14ac:dyDescent="0.25">
      <c r="A1275" s="7">
        <v>42662</v>
      </c>
      <c r="B1275">
        <v>196.490005</v>
      </c>
      <c r="C1275">
        <v>197.08000200000001</v>
      </c>
      <c r="D1275">
        <v>196.13000500000001</v>
      </c>
      <c r="E1275">
        <v>196.740005</v>
      </c>
      <c r="F1275">
        <v>179.23126199999999</v>
      </c>
      <c r="G1275">
        <v>1041300</v>
      </c>
    </row>
    <row r="1276" spans="1:7" x14ac:dyDescent="0.25">
      <c r="A1276" s="7">
        <v>42661</v>
      </c>
      <c r="B1276">
        <v>196.699997</v>
      </c>
      <c r="C1276">
        <v>196.759995</v>
      </c>
      <c r="D1276">
        <v>195.820007</v>
      </c>
      <c r="E1276">
        <v>196.199997</v>
      </c>
      <c r="F1276">
        <v>178.73933400000001</v>
      </c>
      <c r="G1276">
        <v>1263300</v>
      </c>
    </row>
    <row r="1277" spans="1:7" x14ac:dyDescent="0.25">
      <c r="A1277" s="7">
        <v>42660</v>
      </c>
      <c r="B1277">
        <v>195.63999899999999</v>
      </c>
      <c r="C1277">
        <v>195.929993</v>
      </c>
      <c r="D1277">
        <v>194.80999800000001</v>
      </c>
      <c r="E1277">
        <v>195.050003</v>
      </c>
      <c r="F1277">
        <v>177.691666</v>
      </c>
      <c r="G1277">
        <v>1323200</v>
      </c>
    </row>
    <row r="1278" spans="1:7" x14ac:dyDescent="0.25">
      <c r="A1278" s="7">
        <v>42657</v>
      </c>
      <c r="B1278">
        <v>196.64999399999999</v>
      </c>
      <c r="C1278">
        <v>197.11999499999999</v>
      </c>
      <c r="D1278">
        <v>195.61000100000001</v>
      </c>
      <c r="E1278">
        <v>195.63000500000001</v>
      </c>
      <c r="F1278">
        <v>178.220078</v>
      </c>
      <c r="G1278">
        <v>1218800</v>
      </c>
    </row>
    <row r="1279" spans="1:7" x14ac:dyDescent="0.25">
      <c r="A1279" s="7">
        <v>42656</v>
      </c>
      <c r="B1279">
        <v>194.83000200000001</v>
      </c>
      <c r="C1279">
        <v>196.11000100000001</v>
      </c>
      <c r="D1279">
        <v>193.91999799999999</v>
      </c>
      <c r="E1279">
        <v>195.58000200000001</v>
      </c>
      <c r="F1279">
        <v>178.17449999999999</v>
      </c>
      <c r="G1279">
        <v>2407100</v>
      </c>
    </row>
    <row r="1280" spans="1:7" x14ac:dyDescent="0.25">
      <c r="A1280" s="7">
        <v>42655</v>
      </c>
      <c r="B1280">
        <v>196.11999499999999</v>
      </c>
      <c r="C1280">
        <v>196.740005</v>
      </c>
      <c r="D1280">
        <v>195.58999600000001</v>
      </c>
      <c r="E1280">
        <v>196.21000699999999</v>
      </c>
      <c r="F1280">
        <v>178.748459</v>
      </c>
      <c r="G1280">
        <v>1458700</v>
      </c>
    </row>
    <row r="1281" spans="1:7" x14ac:dyDescent="0.25">
      <c r="A1281" s="7">
        <v>42654</v>
      </c>
      <c r="B1281">
        <v>198</v>
      </c>
      <c r="C1281">
        <v>198.070007</v>
      </c>
      <c r="D1281">
        <v>195.19000199999999</v>
      </c>
      <c r="E1281">
        <v>195.96000699999999</v>
      </c>
      <c r="F1281">
        <v>178.520691</v>
      </c>
      <c r="G1281">
        <v>2643500</v>
      </c>
    </row>
    <row r="1282" spans="1:7" x14ac:dyDescent="0.25">
      <c r="A1282" s="7">
        <v>42653</v>
      </c>
      <c r="B1282">
        <v>197.46000699999999</v>
      </c>
      <c r="C1282">
        <v>198.949997</v>
      </c>
      <c r="D1282">
        <v>197.46000699999999</v>
      </c>
      <c r="E1282">
        <v>198.36999499999999</v>
      </c>
      <c r="F1282">
        <v>180.716217</v>
      </c>
      <c r="G1282">
        <v>1297400</v>
      </c>
    </row>
    <row r="1283" spans="1:7" x14ac:dyDescent="0.25">
      <c r="A1283" s="7">
        <v>42650</v>
      </c>
      <c r="B1283">
        <v>198.41999799999999</v>
      </c>
      <c r="C1283">
        <v>198.60000600000001</v>
      </c>
      <c r="D1283">
        <v>196.64999399999999</v>
      </c>
      <c r="E1283">
        <v>197.46000699999999</v>
      </c>
      <c r="F1283">
        <v>179.887192</v>
      </c>
      <c r="G1283">
        <v>1795100</v>
      </c>
    </row>
    <row r="1284" spans="1:7" x14ac:dyDescent="0.25">
      <c r="A1284" s="7">
        <v>42649</v>
      </c>
      <c r="B1284">
        <v>197.740005</v>
      </c>
      <c r="C1284">
        <v>198.33999600000001</v>
      </c>
      <c r="D1284">
        <v>197.16000399999999</v>
      </c>
      <c r="E1284">
        <v>198.19000199999999</v>
      </c>
      <c r="F1284">
        <v>180.552246</v>
      </c>
      <c r="G1284">
        <v>1117400</v>
      </c>
    </row>
    <row r="1285" spans="1:7" x14ac:dyDescent="0.25">
      <c r="A1285" s="7">
        <v>42648</v>
      </c>
      <c r="B1285">
        <v>197.770004</v>
      </c>
      <c r="C1285">
        <v>198.44000199999999</v>
      </c>
      <c r="D1285">
        <v>197.720001</v>
      </c>
      <c r="E1285">
        <v>197.96000699999999</v>
      </c>
      <c r="F1285">
        <v>180.34271200000001</v>
      </c>
      <c r="G1285">
        <v>1126700</v>
      </c>
    </row>
    <row r="1286" spans="1:7" x14ac:dyDescent="0.25">
      <c r="A1286" s="7">
        <v>42647</v>
      </c>
      <c r="B1286">
        <v>198.25</v>
      </c>
      <c r="C1286">
        <v>198.470001</v>
      </c>
      <c r="D1286">
        <v>196.479996</v>
      </c>
      <c r="E1286">
        <v>197.13999899999999</v>
      </c>
      <c r="F1286">
        <v>179.59565699999999</v>
      </c>
      <c r="G1286">
        <v>2846600</v>
      </c>
    </row>
    <row r="1287" spans="1:7" x14ac:dyDescent="0.25">
      <c r="A1287" s="7">
        <v>42646</v>
      </c>
      <c r="B1287">
        <v>198.179993</v>
      </c>
      <c r="C1287">
        <v>198.35000600000001</v>
      </c>
      <c r="D1287">
        <v>197.449997</v>
      </c>
      <c r="E1287">
        <v>198.05999800000001</v>
      </c>
      <c r="F1287">
        <v>180.43379200000001</v>
      </c>
      <c r="G1287">
        <v>2136000</v>
      </c>
    </row>
    <row r="1288" spans="1:7" x14ac:dyDescent="0.25">
      <c r="A1288" s="7">
        <v>42643</v>
      </c>
      <c r="B1288">
        <v>198.009995</v>
      </c>
      <c r="C1288">
        <v>199.33999600000001</v>
      </c>
      <c r="D1288">
        <v>197.75</v>
      </c>
      <c r="E1288">
        <v>198.69000199999999</v>
      </c>
      <c r="F1288">
        <v>181.00773599999999</v>
      </c>
      <c r="G1288">
        <v>3147400</v>
      </c>
    </row>
    <row r="1289" spans="1:7" x14ac:dyDescent="0.25">
      <c r="A1289" s="7">
        <v>42642</v>
      </c>
      <c r="B1289">
        <v>198.71000699999999</v>
      </c>
      <c r="C1289">
        <v>199.11000100000001</v>
      </c>
      <c r="D1289">
        <v>196.53999300000001</v>
      </c>
      <c r="E1289">
        <v>197.11000100000001</v>
      </c>
      <c r="F1289">
        <v>179.56838999999999</v>
      </c>
      <c r="G1289">
        <v>2074600</v>
      </c>
    </row>
    <row r="1290" spans="1:7" x14ac:dyDescent="0.25">
      <c r="A1290" s="7">
        <v>42641</v>
      </c>
      <c r="B1290">
        <v>198.179993</v>
      </c>
      <c r="C1290">
        <v>199.070007</v>
      </c>
      <c r="D1290">
        <v>197.13000500000001</v>
      </c>
      <c r="E1290">
        <v>198.979996</v>
      </c>
      <c r="F1290">
        <v>181.27192700000001</v>
      </c>
      <c r="G1290">
        <v>1419900</v>
      </c>
    </row>
    <row r="1291" spans="1:7" x14ac:dyDescent="0.25">
      <c r="A1291" s="7">
        <v>42640</v>
      </c>
      <c r="B1291">
        <v>196.529999</v>
      </c>
      <c r="C1291">
        <v>198.009995</v>
      </c>
      <c r="D1291">
        <v>196.16000399999999</v>
      </c>
      <c r="E1291">
        <v>197.91000399999999</v>
      </c>
      <c r="F1291">
        <v>180.297134</v>
      </c>
      <c r="G1291">
        <v>1468000</v>
      </c>
    </row>
    <row r="1292" spans="1:7" x14ac:dyDescent="0.25">
      <c r="A1292" s="7">
        <v>42639</v>
      </c>
      <c r="B1292">
        <v>197.470001</v>
      </c>
      <c r="C1292">
        <v>197.60000600000001</v>
      </c>
      <c r="D1292">
        <v>196.5</v>
      </c>
      <c r="E1292">
        <v>196.71000699999999</v>
      </c>
      <c r="F1292">
        <v>179.20391799999999</v>
      </c>
      <c r="G1292">
        <v>2451600</v>
      </c>
    </row>
    <row r="1293" spans="1:7" x14ac:dyDescent="0.25">
      <c r="A1293" s="7">
        <v>42636</v>
      </c>
      <c r="B1293">
        <v>198.979996</v>
      </c>
      <c r="C1293">
        <v>199.11000100000001</v>
      </c>
      <c r="D1293">
        <v>198.220001</v>
      </c>
      <c r="E1293">
        <v>198.28999300000001</v>
      </c>
      <c r="F1293">
        <v>180.64335600000001</v>
      </c>
      <c r="G1293">
        <v>1413400</v>
      </c>
    </row>
    <row r="1294" spans="1:7" x14ac:dyDescent="0.25">
      <c r="A1294" s="7">
        <v>42635</v>
      </c>
      <c r="B1294">
        <v>199.259995</v>
      </c>
      <c r="C1294">
        <v>199.71000699999999</v>
      </c>
      <c r="D1294">
        <v>198.979996</v>
      </c>
      <c r="E1294">
        <v>199.36000100000001</v>
      </c>
      <c r="F1294">
        <v>181.618088</v>
      </c>
      <c r="G1294">
        <v>2215200</v>
      </c>
    </row>
    <row r="1295" spans="1:7" x14ac:dyDescent="0.25">
      <c r="A1295" s="7">
        <v>42634</v>
      </c>
      <c r="B1295">
        <v>196.69000199999999</v>
      </c>
      <c r="C1295">
        <v>198.33999600000001</v>
      </c>
      <c r="D1295">
        <v>195.979996</v>
      </c>
      <c r="E1295">
        <v>198.16999799999999</v>
      </c>
      <c r="F1295">
        <v>180.53401199999999</v>
      </c>
      <c r="G1295">
        <v>2238800</v>
      </c>
    </row>
    <row r="1296" spans="1:7" x14ac:dyDescent="0.25">
      <c r="A1296" s="7">
        <v>42633</v>
      </c>
      <c r="B1296">
        <v>196.86000100000001</v>
      </c>
      <c r="C1296">
        <v>197.029999</v>
      </c>
      <c r="D1296">
        <v>195.929993</v>
      </c>
      <c r="E1296">
        <v>195.970001</v>
      </c>
      <c r="F1296">
        <v>178.52979999999999</v>
      </c>
      <c r="G1296">
        <v>1294100</v>
      </c>
    </row>
    <row r="1297" spans="1:7" x14ac:dyDescent="0.25">
      <c r="A1297" s="7">
        <v>42632</v>
      </c>
      <c r="B1297">
        <v>196.63000500000001</v>
      </c>
      <c r="C1297">
        <v>197.279999</v>
      </c>
      <c r="D1297">
        <v>195.63999899999999</v>
      </c>
      <c r="E1297">
        <v>195.949997</v>
      </c>
      <c r="F1297">
        <v>178.51156599999999</v>
      </c>
      <c r="G1297">
        <v>2061400</v>
      </c>
    </row>
    <row r="1298" spans="1:7" x14ac:dyDescent="0.25">
      <c r="A1298" s="7">
        <v>42629</v>
      </c>
      <c r="B1298">
        <v>196.020004</v>
      </c>
      <c r="C1298">
        <v>196.19000199999999</v>
      </c>
      <c r="D1298">
        <v>195.16999799999999</v>
      </c>
      <c r="E1298">
        <v>195.88999899999999</v>
      </c>
      <c r="F1298">
        <v>178.45692399999999</v>
      </c>
      <c r="G1298">
        <v>1774100</v>
      </c>
    </row>
    <row r="1299" spans="1:7" x14ac:dyDescent="0.25">
      <c r="A1299" s="7">
        <v>42628</v>
      </c>
      <c r="B1299">
        <v>194.509995</v>
      </c>
      <c r="C1299">
        <v>197.070007</v>
      </c>
      <c r="D1299">
        <v>194.36999499999999</v>
      </c>
      <c r="E1299">
        <v>196.66000399999999</v>
      </c>
      <c r="F1299">
        <v>179.158401</v>
      </c>
      <c r="G1299">
        <v>1874400</v>
      </c>
    </row>
    <row r="1300" spans="1:7" x14ac:dyDescent="0.25">
      <c r="A1300" s="7">
        <v>42627</v>
      </c>
      <c r="B1300">
        <v>194.83000200000001</v>
      </c>
      <c r="C1300">
        <v>196.11999499999999</v>
      </c>
      <c r="D1300">
        <v>194.11999499999999</v>
      </c>
      <c r="E1300">
        <v>194.66000399999999</v>
      </c>
      <c r="F1300">
        <v>177.33642599999999</v>
      </c>
      <c r="G1300">
        <v>2967100</v>
      </c>
    </row>
    <row r="1301" spans="1:7" x14ac:dyDescent="0.25">
      <c r="A1301" s="7">
        <v>42626</v>
      </c>
      <c r="B1301">
        <v>196.25</v>
      </c>
      <c r="C1301">
        <v>196.509995</v>
      </c>
      <c r="D1301">
        <v>194.11999499999999</v>
      </c>
      <c r="E1301">
        <v>194.779999</v>
      </c>
      <c r="F1301">
        <v>177.445694</v>
      </c>
      <c r="G1301">
        <v>3365300</v>
      </c>
    </row>
    <row r="1302" spans="1:7" x14ac:dyDescent="0.25">
      <c r="A1302" s="7">
        <v>42625</v>
      </c>
      <c r="B1302">
        <v>194.88000500000001</v>
      </c>
      <c r="C1302">
        <v>198.949997</v>
      </c>
      <c r="D1302">
        <v>194.800003</v>
      </c>
      <c r="E1302">
        <v>198.479996</v>
      </c>
      <c r="F1302">
        <v>180.01199299999999</v>
      </c>
      <c r="G1302">
        <v>2799900</v>
      </c>
    </row>
    <row r="1303" spans="1:7" x14ac:dyDescent="0.25">
      <c r="A1303" s="7">
        <v>42622</v>
      </c>
      <c r="B1303">
        <v>199.08000200000001</v>
      </c>
      <c r="C1303">
        <v>199.179993</v>
      </c>
      <c r="D1303">
        <v>195.66999799999999</v>
      </c>
      <c r="E1303">
        <v>195.679993</v>
      </c>
      <c r="F1303">
        <v>177.47251900000001</v>
      </c>
      <c r="G1303">
        <v>3435600</v>
      </c>
    </row>
    <row r="1304" spans="1:7" x14ac:dyDescent="0.25">
      <c r="A1304" s="7">
        <v>42621</v>
      </c>
      <c r="B1304">
        <v>200.61999499999999</v>
      </c>
      <c r="C1304">
        <v>200.91999799999999</v>
      </c>
      <c r="D1304">
        <v>200.19000199999999</v>
      </c>
      <c r="E1304">
        <v>200.520004</v>
      </c>
      <c r="F1304">
        <v>181.86218299999999</v>
      </c>
      <c r="G1304">
        <v>2180400</v>
      </c>
    </row>
    <row r="1305" spans="1:7" x14ac:dyDescent="0.25">
      <c r="A1305" s="7">
        <v>42620</v>
      </c>
      <c r="B1305">
        <v>200.820007</v>
      </c>
      <c r="C1305">
        <v>201.14999399999999</v>
      </c>
      <c r="D1305">
        <v>200.320007</v>
      </c>
      <c r="E1305">
        <v>200.990005</v>
      </c>
      <c r="F1305">
        <v>182.288498</v>
      </c>
      <c r="G1305">
        <v>1455400</v>
      </c>
    </row>
    <row r="1306" spans="1:7" x14ac:dyDescent="0.25">
      <c r="A1306" s="7">
        <v>42619</v>
      </c>
      <c r="B1306">
        <v>200.69000199999999</v>
      </c>
      <c r="C1306">
        <v>201.03999300000001</v>
      </c>
      <c r="D1306">
        <v>199.91999799999999</v>
      </c>
      <c r="E1306">
        <v>201</v>
      </c>
      <c r="F1306">
        <v>182.29753099999999</v>
      </c>
      <c r="G1306">
        <v>1589600</v>
      </c>
    </row>
    <row r="1307" spans="1:7" x14ac:dyDescent="0.25">
      <c r="A1307" s="7">
        <v>42615</v>
      </c>
      <c r="B1307">
        <v>200.41000399999999</v>
      </c>
      <c r="C1307">
        <v>200.83000200000001</v>
      </c>
      <c r="D1307">
        <v>199.779999</v>
      </c>
      <c r="E1307">
        <v>200.36999499999999</v>
      </c>
      <c r="F1307">
        <v>181.726135</v>
      </c>
      <c r="G1307">
        <v>1555800</v>
      </c>
    </row>
    <row r="1308" spans="1:7" x14ac:dyDescent="0.25">
      <c r="A1308" s="7">
        <v>42614</v>
      </c>
      <c r="B1308">
        <v>199.5</v>
      </c>
      <c r="C1308">
        <v>199.78999300000001</v>
      </c>
      <c r="D1308">
        <v>198.240005</v>
      </c>
      <c r="E1308">
        <v>199.479996</v>
      </c>
      <c r="F1308">
        <v>180.918915</v>
      </c>
      <c r="G1308">
        <v>2196100</v>
      </c>
    </row>
    <row r="1309" spans="1:7" x14ac:dyDescent="0.25">
      <c r="A1309" s="7">
        <v>42613</v>
      </c>
      <c r="B1309">
        <v>199.699997</v>
      </c>
      <c r="C1309">
        <v>199.820007</v>
      </c>
      <c r="D1309">
        <v>198.64999399999999</v>
      </c>
      <c r="E1309">
        <v>199.520004</v>
      </c>
      <c r="F1309">
        <v>180.955231</v>
      </c>
      <c r="G1309">
        <v>2343900</v>
      </c>
    </row>
    <row r="1310" spans="1:7" x14ac:dyDescent="0.25">
      <c r="A1310" s="7">
        <v>42612</v>
      </c>
      <c r="B1310">
        <v>200.279999</v>
      </c>
      <c r="C1310">
        <v>200.570007</v>
      </c>
      <c r="D1310">
        <v>199.449997</v>
      </c>
      <c r="E1310">
        <v>200.009995</v>
      </c>
      <c r="F1310">
        <v>181.39967300000001</v>
      </c>
      <c r="G1310">
        <v>1407400</v>
      </c>
    </row>
    <row r="1311" spans="1:7" x14ac:dyDescent="0.25">
      <c r="A1311" s="7">
        <v>42611</v>
      </c>
      <c r="B1311">
        <v>199.529999</v>
      </c>
      <c r="C1311">
        <v>200.64999399999999</v>
      </c>
      <c r="D1311">
        <v>199.490005</v>
      </c>
      <c r="E1311">
        <v>200.38999899999999</v>
      </c>
      <c r="F1311">
        <v>181.744247</v>
      </c>
      <c r="G1311">
        <v>1140700</v>
      </c>
    </row>
    <row r="1312" spans="1:7" x14ac:dyDescent="0.25">
      <c r="A1312" s="7">
        <v>42608</v>
      </c>
      <c r="B1312">
        <v>199.96000699999999</v>
      </c>
      <c r="C1312">
        <v>201.050003</v>
      </c>
      <c r="D1312">
        <v>198.44000199999999</v>
      </c>
      <c r="E1312">
        <v>199.38000500000001</v>
      </c>
      <c r="F1312">
        <v>180.82827800000001</v>
      </c>
      <c r="G1312">
        <v>2890600</v>
      </c>
    </row>
    <row r="1313" spans="1:7" x14ac:dyDescent="0.25">
      <c r="A1313" s="7">
        <v>42607</v>
      </c>
      <c r="B1313">
        <v>199.479996</v>
      </c>
      <c r="C1313">
        <v>200.21000699999999</v>
      </c>
      <c r="D1313">
        <v>199.33000200000001</v>
      </c>
      <c r="E1313">
        <v>199.759995</v>
      </c>
      <c r="F1313">
        <v>181.17289700000001</v>
      </c>
      <c r="G1313">
        <v>1262600</v>
      </c>
    </row>
    <row r="1314" spans="1:7" x14ac:dyDescent="0.25">
      <c r="A1314" s="7">
        <v>42606</v>
      </c>
      <c r="B1314">
        <v>200.779999</v>
      </c>
      <c r="C1314">
        <v>200.86999499999999</v>
      </c>
      <c r="D1314">
        <v>199.46000699999999</v>
      </c>
      <c r="E1314">
        <v>199.91999799999999</v>
      </c>
      <c r="F1314">
        <v>181.318039</v>
      </c>
      <c r="G1314">
        <v>1161300</v>
      </c>
    </row>
    <row r="1315" spans="1:7" x14ac:dyDescent="0.25">
      <c r="A1315" s="7">
        <v>42605</v>
      </c>
      <c r="B1315">
        <v>201.179993</v>
      </c>
      <c r="C1315">
        <v>201.509995</v>
      </c>
      <c r="D1315">
        <v>200.86000100000001</v>
      </c>
      <c r="E1315">
        <v>200.88999899999999</v>
      </c>
      <c r="F1315">
        <v>182.19776899999999</v>
      </c>
      <c r="G1315">
        <v>1214400</v>
      </c>
    </row>
    <row r="1316" spans="1:7" x14ac:dyDescent="0.25">
      <c r="A1316" s="7">
        <v>42604</v>
      </c>
      <c r="B1316">
        <v>200.300003</v>
      </c>
      <c r="C1316">
        <v>200.75</v>
      </c>
      <c r="D1316">
        <v>199.88000500000001</v>
      </c>
      <c r="E1316">
        <v>200.520004</v>
      </c>
      <c r="F1316">
        <v>181.86218299999999</v>
      </c>
      <c r="G1316">
        <v>880300</v>
      </c>
    </row>
    <row r="1317" spans="1:7" x14ac:dyDescent="0.25">
      <c r="A1317" s="7">
        <v>42601</v>
      </c>
      <c r="B1317">
        <v>200.33999600000001</v>
      </c>
      <c r="C1317">
        <v>200.720001</v>
      </c>
      <c r="D1317">
        <v>199.80999800000001</v>
      </c>
      <c r="E1317">
        <v>200.53999300000001</v>
      </c>
      <c r="F1317">
        <v>181.88034099999999</v>
      </c>
      <c r="G1317">
        <v>1190800</v>
      </c>
    </row>
    <row r="1318" spans="1:7" x14ac:dyDescent="0.25">
      <c r="A1318" s="7">
        <v>42600</v>
      </c>
      <c r="B1318">
        <v>200.36999499999999</v>
      </c>
      <c r="C1318">
        <v>200.86000100000001</v>
      </c>
      <c r="D1318">
        <v>200.25</v>
      </c>
      <c r="E1318">
        <v>200.820007</v>
      </c>
      <c r="F1318">
        <v>182.134277</v>
      </c>
      <c r="G1318">
        <v>5211200</v>
      </c>
    </row>
    <row r="1319" spans="1:7" x14ac:dyDescent="0.25">
      <c r="A1319" s="7">
        <v>42599</v>
      </c>
      <c r="B1319">
        <v>200.050003</v>
      </c>
      <c r="C1319">
        <v>200.529999</v>
      </c>
      <c r="D1319">
        <v>199.13999899999999</v>
      </c>
      <c r="E1319">
        <v>200.33999600000001</v>
      </c>
      <c r="F1319">
        <v>181.69894400000001</v>
      </c>
      <c r="G1319">
        <v>3157700</v>
      </c>
    </row>
    <row r="1320" spans="1:7" x14ac:dyDescent="0.25">
      <c r="A1320" s="7">
        <v>42598</v>
      </c>
      <c r="B1320">
        <v>200.61000100000001</v>
      </c>
      <c r="C1320">
        <v>200.66000399999999</v>
      </c>
      <c r="D1320">
        <v>200</v>
      </c>
      <c r="E1320">
        <v>200.009995</v>
      </c>
      <c r="F1320">
        <v>181.39967300000001</v>
      </c>
      <c r="G1320">
        <v>1731200</v>
      </c>
    </row>
    <row r="1321" spans="1:7" x14ac:dyDescent="0.25">
      <c r="A1321" s="7">
        <v>42597</v>
      </c>
      <c r="B1321">
        <v>200.88999899999999</v>
      </c>
      <c r="C1321">
        <v>201.41000399999999</v>
      </c>
      <c r="D1321">
        <v>200.85000600000001</v>
      </c>
      <c r="E1321">
        <v>201.050003</v>
      </c>
      <c r="F1321">
        <v>182.34286499999999</v>
      </c>
      <c r="G1321">
        <v>1051100</v>
      </c>
    </row>
    <row r="1322" spans="1:7" x14ac:dyDescent="0.25">
      <c r="A1322" s="7">
        <v>42594</v>
      </c>
      <c r="B1322">
        <v>200.320007</v>
      </c>
      <c r="C1322">
        <v>200.699997</v>
      </c>
      <c r="D1322">
        <v>200.03999300000001</v>
      </c>
      <c r="E1322">
        <v>200.470001</v>
      </c>
      <c r="F1322">
        <v>181.816833</v>
      </c>
      <c r="G1322">
        <v>1718400</v>
      </c>
    </row>
    <row r="1323" spans="1:7" x14ac:dyDescent="0.25">
      <c r="A1323" s="7">
        <v>42593</v>
      </c>
      <c r="B1323">
        <v>200.30999800000001</v>
      </c>
      <c r="C1323">
        <v>200.88999899999999</v>
      </c>
      <c r="D1323">
        <v>200</v>
      </c>
      <c r="E1323">
        <v>200.66999799999999</v>
      </c>
      <c r="F1323">
        <v>181.99821499999999</v>
      </c>
      <c r="G1323">
        <v>1644700</v>
      </c>
    </row>
    <row r="1324" spans="1:7" x14ac:dyDescent="0.25">
      <c r="A1324" s="7">
        <v>42592</v>
      </c>
      <c r="B1324">
        <v>200.33999600000001</v>
      </c>
      <c r="C1324">
        <v>200.39999399999999</v>
      </c>
      <c r="D1324">
        <v>199.33000200000001</v>
      </c>
      <c r="E1324">
        <v>199.69000199999999</v>
      </c>
      <c r="F1324">
        <v>181.10945100000001</v>
      </c>
      <c r="G1324">
        <v>1222300</v>
      </c>
    </row>
    <row r="1325" spans="1:7" x14ac:dyDescent="0.25">
      <c r="A1325" s="7">
        <v>42591</v>
      </c>
      <c r="B1325">
        <v>200.19000199999999</v>
      </c>
      <c r="C1325">
        <v>200.729996</v>
      </c>
      <c r="D1325">
        <v>199.86000100000001</v>
      </c>
      <c r="E1325">
        <v>200.199997</v>
      </c>
      <c r="F1325">
        <v>181.57195999999999</v>
      </c>
      <c r="G1325">
        <v>1821100</v>
      </c>
    </row>
    <row r="1326" spans="1:7" x14ac:dyDescent="0.25">
      <c r="A1326" s="7">
        <v>42590</v>
      </c>
      <c r="B1326">
        <v>200.41000399999999</v>
      </c>
      <c r="C1326">
        <v>200.509995</v>
      </c>
      <c r="D1326">
        <v>199.78999300000001</v>
      </c>
      <c r="E1326">
        <v>200.070007</v>
      </c>
      <c r="F1326">
        <v>181.45405600000001</v>
      </c>
      <c r="G1326">
        <v>1441900</v>
      </c>
    </row>
    <row r="1327" spans="1:7" x14ac:dyDescent="0.25">
      <c r="A1327" s="7">
        <v>42587</v>
      </c>
      <c r="B1327">
        <v>199.33999600000001</v>
      </c>
      <c r="C1327">
        <v>200.220001</v>
      </c>
      <c r="D1327">
        <v>199.19000199999999</v>
      </c>
      <c r="E1327">
        <v>200.16999799999999</v>
      </c>
      <c r="F1327">
        <v>181.54473899999999</v>
      </c>
      <c r="G1327">
        <v>1818600</v>
      </c>
    </row>
    <row r="1328" spans="1:7" x14ac:dyDescent="0.25">
      <c r="A1328" s="7">
        <v>42586</v>
      </c>
      <c r="B1328">
        <v>198.5</v>
      </c>
      <c r="C1328">
        <v>198.89999399999999</v>
      </c>
      <c r="D1328">
        <v>198.050003</v>
      </c>
      <c r="E1328">
        <v>198.570007</v>
      </c>
      <c r="F1328">
        <v>180.093613</v>
      </c>
      <c r="G1328">
        <v>1384700</v>
      </c>
    </row>
    <row r="1329" spans="1:7" x14ac:dyDescent="0.25">
      <c r="A1329" s="7">
        <v>42585</v>
      </c>
      <c r="B1329">
        <v>197.740005</v>
      </c>
      <c r="C1329">
        <v>198.41999799999999</v>
      </c>
      <c r="D1329">
        <v>197.39999399999999</v>
      </c>
      <c r="E1329">
        <v>198.38000500000001</v>
      </c>
      <c r="F1329">
        <v>179.92132599999999</v>
      </c>
      <c r="G1329">
        <v>2057500</v>
      </c>
    </row>
    <row r="1330" spans="1:7" x14ac:dyDescent="0.25">
      <c r="A1330" s="7">
        <v>42584</v>
      </c>
      <c r="B1330">
        <v>198.78999300000001</v>
      </c>
      <c r="C1330">
        <v>198.94000199999999</v>
      </c>
      <c r="D1330">
        <v>196.88000500000001</v>
      </c>
      <c r="E1330">
        <v>197.80999800000001</v>
      </c>
      <c r="F1330">
        <v>179.40434300000001</v>
      </c>
      <c r="G1330">
        <v>4085800</v>
      </c>
    </row>
    <row r="1331" spans="1:7" x14ac:dyDescent="0.25">
      <c r="A1331" s="7">
        <v>42583</v>
      </c>
      <c r="B1331">
        <v>199.33000200000001</v>
      </c>
      <c r="C1331">
        <v>199.71000699999999</v>
      </c>
      <c r="D1331">
        <v>198.58000200000001</v>
      </c>
      <c r="E1331">
        <v>199.050003</v>
      </c>
      <c r="F1331">
        <v>180.52896100000001</v>
      </c>
      <c r="G1331">
        <v>2111500</v>
      </c>
    </row>
    <row r="1332" spans="1:7" x14ac:dyDescent="0.25">
      <c r="A1332" s="7">
        <v>42580</v>
      </c>
      <c r="B1332">
        <v>198.63000500000001</v>
      </c>
      <c r="C1332">
        <v>199.60000600000001</v>
      </c>
      <c r="D1332">
        <v>198.320007</v>
      </c>
      <c r="E1332">
        <v>199.279999</v>
      </c>
      <c r="F1332">
        <v>180.73756399999999</v>
      </c>
      <c r="G1332">
        <v>1758600</v>
      </c>
    </row>
    <row r="1333" spans="1:7" x14ac:dyDescent="0.25">
      <c r="A1333" s="7">
        <v>42579</v>
      </c>
      <c r="B1333">
        <v>198.490005</v>
      </c>
      <c r="C1333">
        <v>199.21000699999999</v>
      </c>
      <c r="D1333">
        <v>197.979996</v>
      </c>
      <c r="E1333">
        <v>198.929993</v>
      </c>
      <c r="F1333">
        <v>180.42012</v>
      </c>
      <c r="G1333">
        <v>937200</v>
      </c>
    </row>
    <row r="1334" spans="1:7" x14ac:dyDescent="0.25">
      <c r="A1334" s="7">
        <v>42578</v>
      </c>
      <c r="B1334">
        <v>199.28999300000001</v>
      </c>
      <c r="C1334">
        <v>199.33999600000001</v>
      </c>
      <c r="D1334">
        <v>197.85000600000001</v>
      </c>
      <c r="E1334">
        <v>198.71000699999999</v>
      </c>
      <c r="F1334">
        <v>180.22061199999999</v>
      </c>
      <c r="G1334">
        <v>2120100</v>
      </c>
    </row>
    <row r="1335" spans="1:7" x14ac:dyDescent="0.25">
      <c r="A1335" s="7">
        <v>42577</v>
      </c>
      <c r="B1335">
        <v>198.699997</v>
      </c>
      <c r="C1335">
        <v>199.25</v>
      </c>
      <c r="D1335">
        <v>197.970001</v>
      </c>
      <c r="E1335">
        <v>198.83999600000001</v>
      </c>
      <c r="F1335">
        <v>180.33848599999999</v>
      </c>
      <c r="G1335">
        <v>1405300</v>
      </c>
    </row>
    <row r="1336" spans="1:7" x14ac:dyDescent="0.25">
      <c r="A1336" s="7">
        <v>42576</v>
      </c>
      <c r="B1336">
        <v>199.10000600000001</v>
      </c>
      <c r="C1336">
        <v>199.16999799999999</v>
      </c>
      <c r="D1336">
        <v>198.16999799999999</v>
      </c>
      <c r="E1336">
        <v>198.85000600000001</v>
      </c>
      <c r="F1336">
        <v>180.34759500000001</v>
      </c>
      <c r="G1336">
        <v>1172600</v>
      </c>
    </row>
    <row r="1337" spans="1:7" x14ac:dyDescent="0.25">
      <c r="A1337" s="7">
        <v>42573</v>
      </c>
      <c r="B1337">
        <v>198.61999499999999</v>
      </c>
      <c r="C1337">
        <v>199.38000500000001</v>
      </c>
      <c r="D1337">
        <v>198.300003</v>
      </c>
      <c r="E1337">
        <v>199.33000200000001</v>
      </c>
      <c r="F1337">
        <v>180.78291300000001</v>
      </c>
      <c r="G1337">
        <v>1678900</v>
      </c>
    </row>
    <row r="1338" spans="1:7" x14ac:dyDescent="0.25">
      <c r="A1338" s="7">
        <v>42572</v>
      </c>
      <c r="B1338">
        <v>199.070007</v>
      </c>
      <c r="C1338">
        <v>199.320007</v>
      </c>
      <c r="D1338">
        <v>197.970001</v>
      </c>
      <c r="E1338">
        <v>198.41000399999999</v>
      </c>
      <c r="F1338">
        <v>179.94851700000001</v>
      </c>
      <c r="G1338">
        <v>4509800</v>
      </c>
    </row>
    <row r="1339" spans="1:7" x14ac:dyDescent="0.25">
      <c r="A1339" s="7">
        <v>42571</v>
      </c>
      <c r="B1339">
        <v>198.91999799999999</v>
      </c>
      <c r="C1339">
        <v>199.44000199999999</v>
      </c>
      <c r="D1339">
        <v>198.41000399999999</v>
      </c>
      <c r="E1339">
        <v>199.16000399999999</v>
      </c>
      <c r="F1339">
        <v>180.628738</v>
      </c>
      <c r="G1339">
        <v>1096900</v>
      </c>
    </row>
    <row r="1340" spans="1:7" x14ac:dyDescent="0.25">
      <c r="A1340" s="7">
        <v>42570</v>
      </c>
      <c r="B1340">
        <v>198.13000500000001</v>
      </c>
      <c r="C1340">
        <v>198.38999899999999</v>
      </c>
      <c r="D1340">
        <v>197.88000500000001</v>
      </c>
      <c r="E1340">
        <v>198.36000100000001</v>
      </c>
      <c r="F1340">
        <v>179.90318300000001</v>
      </c>
      <c r="G1340">
        <v>1003200</v>
      </c>
    </row>
    <row r="1341" spans="1:7" x14ac:dyDescent="0.25">
      <c r="A1341" s="7">
        <v>42569</v>
      </c>
      <c r="B1341">
        <v>198.14999399999999</v>
      </c>
      <c r="C1341">
        <v>198.740005</v>
      </c>
      <c r="D1341">
        <v>197.89999399999999</v>
      </c>
      <c r="E1341">
        <v>198.58000200000001</v>
      </c>
      <c r="F1341">
        <v>180.10270700000001</v>
      </c>
      <c r="G1341">
        <v>1155700</v>
      </c>
    </row>
    <row r="1342" spans="1:7" x14ac:dyDescent="0.25">
      <c r="A1342" s="7">
        <v>42566</v>
      </c>
      <c r="B1342">
        <v>198.929993</v>
      </c>
      <c r="C1342">
        <v>198.929993</v>
      </c>
      <c r="D1342">
        <v>197.55999800000001</v>
      </c>
      <c r="E1342">
        <v>198.009995</v>
      </c>
      <c r="F1342">
        <v>179.585724</v>
      </c>
      <c r="G1342">
        <v>2346500</v>
      </c>
    </row>
    <row r="1343" spans="1:7" x14ac:dyDescent="0.25">
      <c r="A1343" s="7">
        <v>42565</v>
      </c>
      <c r="B1343">
        <v>198.58000200000001</v>
      </c>
      <c r="C1343">
        <v>198.800003</v>
      </c>
      <c r="D1343">
        <v>197.88999899999999</v>
      </c>
      <c r="E1343">
        <v>198.30999800000001</v>
      </c>
      <c r="F1343">
        <v>179.857788</v>
      </c>
      <c r="G1343">
        <v>3691100</v>
      </c>
    </row>
    <row r="1344" spans="1:7" x14ac:dyDescent="0.25">
      <c r="A1344" s="7">
        <v>42564</v>
      </c>
      <c r="B1344">
        <v>197.69000199999999</v>
      </c>
      <c r="C1344">
        <v>197.69000199999999</v>
      </c>
      <c r="D1344">
        <v>196.69000199999999</v>
      </c>
      <c r="E1344">
        <v>197.16000399999999</v>
      </c>
      <c r="F1344">
        <v>178.81483499999999</v>
      </c>
      <c r="G1344">
        <v>2767300</v>
      </c>
    </row>
    <row r="1345" spans="1:7" x14ac:dyDescent="0.25">
      <c r="A1345" s="7">
        <v>42563</v>
      </c>
      <c r="B1345">
        <v>196.83999600000001</v>
      </c>
      <c r="C1345">
        <v>197.53999300000001</v>
      </c>
      <c r="D1345">
        <v>196.58999600000001</v>
      </c>
      <c r="E1345">
        <v>197.229996</v>
      </c>
      <c r="F1345">
        <v>178.878311</v>
      </c>
      <c r="G1345">
        <v>2356700</v>
      </c>
    </row>
    <row r="1346" spans="1:7" x14ac:dyDescent="0.25">
      <c r="A1346" s="7">
        <v>42562</v>
      </c>
      <c r="B1346">
        <v>195.61999499999999</v>
      </c>
      <c r="C1346">
        <v>196.41000399999999</v>
      </c>
      <c r="D1346">
        <v>195.41000399999999</v>
      </c>
      <c r="E1346">
        <v>195.85000600000001</v>
      </c>
      <c r="F1346">
        <v>177.62670900000001</v>
      </c>
      <c r="G1346">
        <v>3590400</v>
      </c>
    </row>
    <row r="1347" spans="1:7" x14ac:dyDescent="0.25">
      <c r="A1347" s="7">
        <v>42559</v>
      </c>
      <c r="B1347">
        <v>193.63000500000001</v>
      </c>
      <c r="C1347">
        <v>195.36000100000001</v>
      </c>
      <c r="D1347">
        <v>193.41000399999999</v>
      </c>
      <c r="E1347">
        <v>195.16999799999999</v>
      </c>
      <c r="F1347">
        <v>177.00997899999999</v>
      </c>
      <c r="G1347">
        <v>2048200</v>
      </c>
    </row>
    <row r="1348" spans="1:7" x14ac:dyDescent="0.25">
      <c r="A1348" s="7">
        <v>42558</v>
      </c>
      <c r="B1348">
        <v>192.55999800000001</v>
      </c>
      <c r="C1348">
        <v>193.259995</v>
      </c>
      <c r="D1348">
        <v>191.44000199999999</v>
      </c>
      <c r="E1348">
        <v>192.25</v>
      </c>
      <c r="F1348">
        <v>174.361694</v>
      </c>
      <c r="G1348">
        <v>1704900</v>
      </c>
    </row>
    <row r="1349" spans="1:7" x14ac:dyDescent="0.25">
      <c r="A1349" s="7">
        <v>42557</v>
      </c>
      <c r="B1349">
        <v>190.71000699999999</v>
      </c>
      <c r="C1349">
        <v>192.490005</v>
      </c>
      <c r="D1349">
        <v>189.970001</v>
      </c>
      <c r="E1349">
        <v>192.38000500000001</v>
      </c>
      <c r="F1349">
        <v>174.479614</v>
      </c>
      <c r="G1349">
        <v>2197800</v>
      </c>
    </row>
    <row r="1350" spans="1:7" x14ac:dyDescent="0.25">
      <c r="A1350" s="7">
        <v>42556</v>
      </c>
      <c r="B1350">
        <v>191.729996</v>
      </c>
      <c r="C1350">
        <v>191.820007</v>
      </c>
      <c r="D1350">
        <v>190.570007</v>
      </c>
      <c r="E1350">
        <v>191.25</v>
      </c>
      <c r="F1350">
        <v>173.45474200000001</v>
      </c>
      <c r="G1350">
        <v>2233000</v>
      </c>
    </row>
    <row r="1351" spans="1:7" x14ac:dyDescent="0.25">
      <c r="A1351" s="7">
        <v>42552</v>
      </c>
      <c r="B1351">
        <v>192.08999600000001</v>
      </c>
      <c r="C1351">
        <v>193.11999499999999</v>
      </c>
      <c r="D1351">
        <v>192.070007</v>
      </c>
      <c r="E1351">
        <v>192.60000600000001</v>
      </c>
      <c r="F1351">
        <v>174.67913799999999</v>
      </c>
      <c r="G1351">
        <v>2170900</v>
      </c>
    </row>
    <row r="1352" spans="1:7" x14ac:dyDescent="0.25">
      <c r="A1352" s="7">
        <v>42551</v>
      </c>
      <c r="B1352">
        <v>190.13000500000001</v>
      </c>
      <c r="C1352">
        <v>192.240005</v>
      </c>
      <c r="D1352">
        <v>189.529999</v>
      </c>
      <c r="E1352">
        <v>192.199997</v>
      </c>
      <c r="F1352">
        <v>174.31632999999999</v>
      </c>
      <c r="G1352">
        <v>3822200</v>
      </c>
    </row>
    <row r="1353" spans="1:7" x14ac:dyDescent="0.25">
      <c r="A1353" s="7">
        <v>42550</v>
      </c>
      <c r="B1353">
        <v>187.949997</v>
      </c>
      <c r="C1353">
        <v>189.86000100000001</v>
      </c>
      <c r="D1353">
        <v>187.86000100000001</v>
      </c>
      <c r="E1353">
        <v>189.63999899999999</v>
      </c>
      <c r="F1353">
        <v>171.99456799999999</v>
      </c>
      <c r="G1353">
        <v>4147800</v>
      </c>
    </row>
    <row r="1354" spans="1:7" x14ac:dyDescent="0.25">
      <c r="A1354" s="7">
        <v>42549</v>
      </c>
      <c r="B1354">
        <v>184.86999499999999</v>
      </c>
      <c r="C1354">
        <v>186.44000199999999</v>
      </c>
      <c r="D1354">
        <v>184.529999</v>
      </c>
      <c r="E1354">
        <v>186.429993</v>
      </c>
      <c r="F1354">
        <v>169.08320599999999</v>
      </c>
      <c r="G1354">
        <v>4475900</v>
      </c>
    </row>
    <row r="1355" spans="1:7" x14ac:dyDescent="0.25">
      <c r="A1355" s="7">
        <v>42548</v>
      </c>
      <c r="B1355">
        <v>185.05999800000001</v>
      </c>
      <c r="C1355">
        <v>185.05999800000001</v>
      </c>
      <c r="D1355">
        <v>182.270004</v>
      </c>
      <c r="E1355">
        <v>183.050003</v>
      </c>
      <c r="F1355">
        <v>166.017731</v>
      </c>
      <c r="G1355">
        <v>7717000</v>
      </c>
    </row>
    <row r="1356" spans="1:7" x14ac:dyDescent="0.25">
      <c r="A1356" s="7">
        <v>42545</v>
      </c>
      <c r="B1356">
        <v>187</v>
      </c>
      <c r="C1356">
        <v>189.820007</v>
      </c>
      <c r="D1356">
        <v>186</v>
      </c>
      <c r="E1356">
        <v>186.33999600000001</v>
      </c>
      <c r="F1356">
        <v>169.001587</v>
      </c>
      <c r="G1356">
        <v>10310500</v>
      </c>
    </row>
    <row r="1357" spans="1:7" x14ac:dyDescent="0.25">
      <c r="A1357" s="7">
        <v>42544</v>
      </c>
      <c r="B1357">
        <v>192.520004</v>
      </c>
      <c r="C1357">
        <v>193.44000199999999</v>
      </c>
      <c r="D1357">
        <v>192</v>
      </c>
      <c r="E1357">
        <v>193.38999899999999</v>
      </c>
      <c r="F1357">
        <v>175.395599</v>
      </c>
      <c r="G1357">
        <v>2582200</v>
      </c>
    </row>
    <row r="1358" spans="1:7" x14ac:dyDescent="0.25">
      <c r="A1358" s="7">
        <v>42543</v>
      </c>
      <c r="B1358">
        <v>191.449997</v>
      </c>
      <c r="C1358">
        <v>192.21000699999999</v>
      </c>
      <c r="D1358">
        <v>190.779999</v>
      </c>
      <c r="E1358">
        <v>190.91999799999999</v>
      </c>
      <c r="F1358">
        <v>173.15545700000001</v>
      </c>
      <c r="G1358">
        <v>2245900</v>
      </c>
    </row>
    <row r="1359" spans="1:7" x14ac:dyDescent="0.25">
      <c r="A1359" s="7">
        <v>42542</v>
      </c>
      <c r="B1359">
        <v>191.14999399999999</v>
      </c>
      <c r="C1359">
        <v>191.64999399999999</v>
      </c>
      <c r="D1359">
        <v>190.64999399999999</v>
      </c>
      <c r="E1359">
        <v>191.240005</v>
      </c>
      <c r="F1359">
        <v>173.445694</v>
      </c>
      <c r="G1359">
        <v>1826500</v>
      </c>
    </row>
    <row r="1360" spans="1:7" x14ac:dyDescent="0.25">
      <c r="A1360" s="7">
        <v>42541</v>
      </c>
      <c r="B1360">
        <v>192.55999800000001</v>
      </c>
      <c r="C1360">
        <v>193.259995</v>
      </c>
      <c r="D1360">
        <v>191.55999800000001</v>
      </c>
      <c r="E1360">
        <v>191.64999399999999</v>
      </c>
      <c r="F1360">
        <v>172.95320100000001</v>
      </c>
      <c r="G1360">
        <v>1192800</v>
      </c>
    </row>
    <row r="1361" spans="1:7" x14ac:dyDescent="0.25">
      <c r="A1361" s="7">
        <v>42538</v>
      </c>
      <c r="B1361">
        <v>191.10000600000001</v>
      </c>
      <c r="C1361">
        <v>191.10000600000001</v>
      </c>
      <c r="D1361">
        <v>189.729996</v>
      </c>
      <c r="E1361">
        <v>190.429993</v>
      </c>
      <c r="F1361">
        <v>171.85221899999999</v>
      </c>
      <c r="G1361">
        <v>1701000</v>
      </c>
    </row>
    <row r="1362" spans="1:7" x14ac:dyDescent="0.25">
      <c r="A1362" s="7">
        <v>42537</v>
      </c>
      <c r="B1362">
        <v>189.60000600000001</v>
      </c>
      <c r="C1362">
        <v>191.33000200000001</v>
      </c>
      <c r="D1362">
        <v>188.570007</v>
      </c>
      <c r="E1362">
        <v>191.13999899999999</v>
      </c>
      <c r="F1362">
        <v>172.49295000000001</v>
      </c>
      <c r="G1362">
        <v>2744400</v>
      </c>
    </row>
    <row r="1363" spans="1:7" x14ac:dyDescent="0.25">
      <c r="A1363" s="7">
        <v>42536</v>
      </c>
      <c r="B1363">
        <v>191.259995</v>
      </c>
      <c r="C1363">
        <v>191.96000699999999</v>
      </c>
      <c r="D1363">
        <v>190.36000100000001</v>
      </c>
      <c r="E1363">
        <v>190.520004</v>
      </c>
      <c r="F1363">
        <v>171.93344099999999</v>
      </c>
      <c r="G1363">
        <v>1590700</v>
      </c>
    </row>
    <row r="1364" spans="1:7" x14ac:dyDescent="0.25">
      <c r="A1364" s="7">
        <v>42535</v>
      </c>
      <c r="B1364">
        <v>190.83000200000001</v>
      </c>
      <c r="C1364">
        <v>191.449997</v>
      </c>
      <c r="D1364">
        <v>189.800003</v>
      </c>
      <c r="E1364">
        <v>190.800003</v>
      </c>
      <c r="F1364">
        <v>172.18614199999999</v>
      </c>
      <c r="G1364">
        <v>2051200</v>
      </c>
    </row>
    <row r="1365" spans="1:7" x14ac:dyDescent="0.25">
      <c r="A1365" s="7">
        <v>42534</v>
      </c>
      <c r="B1365">
        <v>192.029999</v>
      </c>
      <c r="C1365">
        <v>192.970001</v>
      </c>
      <c r="D1365">
        <v>191.11999499999999</v>
      </c>
      <c r="E1365">
        <v>191.220001</v>
      </c>
      <c r="F1365">
        <v>172.565155</v>
      </c>
      <c r="G1365">
        <v>2318200</v>
      </c>
    </row>
    <row r="1366" spans="1:7" x14ac:dyDescent="0.25">
      <c r="A1366" s="7">
        <v>42531</v>
      </c>
      <c r="B1366">
        <v>193.070007</v>
      </c>
      <c r="C1366">
        <v>193.429993</v>
      </c>
      <c r="D1366">
        <v>192.11999499999999</v>
      </c>
      <c r="E1366">
        <v>192.66999799999999</v>
      </c>
      <c r="F1366">
        <v>173.87370300000001</v>
      </c>
      <c r="G1366">
        <v>1932900</v>
      </c>
    </row>
    <row r="1367" spans="1:7" x14ac:dyDescent="0.25">
      <c r="A1367" s="7">
        <v>42530</v>
      </c>
      <c r="B1367">
        <v>194.020004</v>
      </c>
      <c r="C1367">
        <v>194.69000199999999</v>
      </c>
      <c r="D1367">
        <v>193.75</v>
      </c>
      <c r="E1367">
        <v>194.53999300000001</v>
      </c>
      <c r="F1367">
        <v>175.56127900000001</v>
      </c>
      <c r="G1367">
        <v>1521600</v>
      </c>
    </row>
    <row r="1368" spans="1:7" x14ac:dyDescent="0.25">
      <c r="A1368" s="7">
        <v>42529</v>
      </c>
      <c r="B1368">
        <v>194.33999600000001</v>
      </c>
      <c r="C1368">
        <v>194.949997</v>
      </c>
      <c r="D1368">
        <v>194.21000699999999</v>
      </c>
      <c r="E1368">
        <v>194.83999600000001</v>
      </c>
      <c r="F1368">
        <v>175.83197000000001</v>
      </c>
      <c r="G1368">
        <v>1041100</v>
      </c>
    </row>
    <row r="1369" spans="1:7" x14ac:dyDescent="0.25">
      <c r="A1369" s="7">
        <v>42528</v>
      </c>
      <c r="B1369">
        <v>194.050003</v>
      </c>
      <c r="C1369">
        <v>194.779999</v>
      </c>
      <c r="D1369">
        <v>194.020004</v>
      </c>
      <c r="E1369">
        <v>194.199997</v>
      </c>
      <c r="F1369">
        <v>175.25439499999999</v>
      </c>
      <c r="G1369">
        <v>1551200</v>
      </c>
    </row>
    <row r="1370" spans="1:7" x14ac:dyDescent="0.25">
      <c r="A1370" s="7">
        <v>42527</v>
      </c>
      <c r="B1370">
        <v>193.28999300000001</v>
      </c>
      <c r="C1370">
        <v>194.240005</v>
      </c>
      <c r="D1370">
        <v>193.11999499999999</v>
      </c>
      <c r="E1370">
        <v>193.85000600000001</v>
      </c>
      <c r="F1370">
        <v>174.93858299999999</v>
      </c>
      <c r="G1370">
        <v>1177600</v>
      </c>
    </row>
    <row r="1371" spans="1:7" x14ac:dyDescent="0.25">
      <c r="A1371" s="7">
        <v>42524</v>
      </c>
      <c r="B1371">
        <v>192.85000600000001</v>
      </c>
      <c r="C1371">
        <v>193.259995</v>
      </c>
      <c r="D1371">
        <v>191.58999600000001</v>
      </c>
      <c r="E1371">
        <v>192.91999799999999</v>
      </c>
      <c r="F1371">
        <v>174.099289</v>
      </c>
      <c r="G1371">
        <v>1897100</v>
      </c>
    </row>
    <row r="1372" spans="1:7" x14ac:dyDescent="0.25">
      <c r="A1372" s="7">
        <v>42523</v>
      </c>
      <c r="B1372">
        <v>192.449997</v>
      </c>
      <c r="C1372">
        <v>193.479996</v>
      </c>
      <c r="D1372">
        <v>191.91999799999999</v>
      </c>
      <c r="E1372">
        <v>193.479996</v>
      </c>
      <c r="F1372">
        <v>174.604645</v>
      </c>
      <c r="G1372">
        <v>1601700</v>
      </c>
    </row>
    <row r="1373" spans="1:7" x14ac:dyDescent="0.25">
      <c r="A1373" s="7">
        <v>42522</v>
      </c>
      <c r="B1373">
        <v>191.88000500000001</v>
      </c>
      <c r="C1373">
        <v>193.05999800000001</v>
      </c>
      <c r="D1373">
        <v>191.63000500000001</v>
      </c>
      <c r="E1373">
        <v>192.89999399999999</v>
      </c>
      <c r="F1373">
        <v>174.08126799999999</v>
      </c>
      <c r="G1373">
        <v>2375500</v>
      </c>
    </row>
    <row r="1374" spans="1:7" x14ac:dyDescent="0.25">
      <c r="A1374" s="7">
        <v>42521</v>
      </c>
      <c r="B1374">
        <v>193.16000399999999</v>
      </c>
      <c r="C1374">
        <v>193.270004</v>
      </c>
      <c r="D1374">
        <v>191.88000500000001</v>
      </c>
      <c r="E1374">
        <v>192.53999300000001</v>
      </c>
      <c r="F1374">
        <v>173.75633199999999</v>
      </c>
      <c r="G1374">
        <v>2821900</v>
      </c>
    </row>
    <row r="1375" spans="1:7" x14ac:dyDescent="0.25">
      <c r="A1375" s="7">
        <v>42517</v>
      </c>
      <c r="B1375">
        <v>192.19000199999999</v>
      </c>
      <c r="C1375">
        <v>192.83000200000001</v>
      </c>
      <c r="D1375">
        <v>192.16000399999999</v>
      </c>
      <c r="E1375">
        <v>192.770004</v>
      </c>
      <c r="F1375">
        <v>173.96395899999999</v>
      </c>
      <c r="G1375">
        <v>988600</v>
      </c>
    </row>
    <row r="1376" spans="1:7" x14ac:dyDescent="0.25">
      <c r="A1376" s="7">
        <v>42516</v>
      </c>
      <c r="B1376">
        <v>192.13999899999999</v>
      </c>
      <c r="C1376">
        <v>192.36000100000001</v>
      </c>
      <c r="D1376">
        <v>191.679993</v>
      </c>
      <c r="E1376">
        <v>192.020004</v>
      </c>
      <c r="F1376">
        <v>173.28707900000001</v>
      </c>
      <c r="G1376">
        <v>1225300</v>
      </c>
    </row>
    <row r="1377" spans="1:7" x14ac:dyDescent="0.25">
      <c r="A1377" s="7">
        <v>42515</v>
      </c>
      <c r="B1377">
        <v>191.38000500000001</v>
      </c>
      <c r="C1377">
        <v>192.41999799999999</v>
      </c>
      <c r="D1377">
        <v>191.36000100000001</v>
      </c>
      <c r="E1377">
        <v>191.929993</v>
      </c>
      <c r="F1377">
        <v>173.20584099999999</v>
      </c>
      <c r="G1377">
        <v>2006700</v>
      </c>
    </row>
    <row r="1378" spans="1:7" x14ac:dyDescent="0.25">
      <c r="A1378" s="7">
        <v>42514</v>
      </c>
      <c r="B1378">
        <v>189.13000500000001</v>
      </c>
      <c r="C1378">
        <v>191.009995</v>
      </c>
      <c r="D1378">
        <v>189.08000200000001</v>
      </c>
      <c r="E1378">
        <v>190.63000500000001</v>
      </c>
      <c r="F1378">
        <v>172.03268399999999</v>
      </c>
      <c r="G1378">
        <v>1985400</v>
      </c>
    </row>
    <row r="1379" spans="1:7" x14ac:dyDescent="0.25">
      <c r="A1379" s="7">
        <v>42513</v>
      </c>
      <c r="B1379">
        <v>188.479996</v>
      </c>
      <c r="C1379">
        <v>188.779999</v>
      </c>
      <c r="D1379">
        <v>188.020004</v>
      </c>
      <c r="E1379">
        <v>188.240005</v>
      </c>
      <c r="F1379">
        <v>169.875854</v>
      </c>
      <c r="G1379">
        <v>1415400</v>
      </c>
    </row>
    <row r="1380" spans="1:7" x14ac:dyDescent="0.25">
      <c r="A1380" s="7">
        <v>42510</v>
      </c>
      <c r="B1380">
        <v>187.970001</v>
      </c>
      <c r="C1380">
        <v>189.050003</v>
      </c>
      <c r="D1380">
        <v>187.89999399999999</v>
      </c>
      <c r="E1380">
        <v>188.490005</v>
      </c>
      <c r="F1380">
        <v>170.101471</v>
      </c>
      <c r="G1380">
        <v>1588700</v>
      </c>
    </row>
    <row r="1381" spans="1:7" x14ac:dyDescent="0.25">
      <c r="A1381" s="7">
        <v>42509</v>
      </c>
      <c r="B1381">
        <v>187.14999399999999</v>
      </c>
      <c r="C1381">
        <v>187.58999600000001</v>
      </c>
      <c r="D1381">
        <v>185.970001</v>
      </c>
      <c r="E1381">
        <v>187.320007</v>
      </c>
      <c r="F1381">
        <v>169.04560900000001</v>
      </c>
      <c r="G1381">
        <v>1796000</v>
      </c>
    </row>
    <row r="1382" spans="1:7" x14ac:dyDescent="0.25">
      <c r="A1382" s="7">
        <v>42508</v>
      </c>
      <c r="B1382">
        <v>187.5</v>
      </c>
      <c r="C1382">
        <v>189.199997</v>
      </c>
      <c r="D1382">
        <v>186.779999</v>
      </c>
      <c r="E1382">
        <v>187.929993</v>
      </c>
      <c r="F1382">
        <v>169.596115</v>
      </c>
      <c r="G1382">
        <v>1942000</v>
      </c>
    </row>
    <row r="1383" spans="1:7" x14ac:dyDescent="0.25">
      <c r="A1383" s="7">
        <v>42507</v>
      </c>
      <c r="B1383">
        <v>189.35000600000001</v>
      </c>
      <c r="C1383">
        <v>189.64999399999999</v>
      </c>
      <c r="D1383">
        <v>187.33000200000001</v>
      </c>
      <c r="E1383">
        <v>187.96000699999999</v>
      </c>
      <c r="F1383">
        <v>169.62321499999999</v>
      </c>
      <c r="G1383">
        <v>3327100</v>
      </c>
    </row>
    <row r="1384" spans="1:7" x14ac:dyDescent="0.25">
      <c r="A1384" s="7">
        <v>42506</v>
      </c>
      <c r="B1384">
        <v>187.979996</v>
      </c>
      <c r="C1384">
        <v>190.16000399999999</v>
      </c>
      <c r="D1384">
        <v>187.929993</v>
      </c>
      <c r="E1384">
        <v>189.63000500000001</v>
      </c>
      <c r="F1384">
        <v>171.13024899999999</v>
      </c>
      <c r="G1384">
        <v>1075000</v>
      </c>
    </row>
    <row r="1385" spans="1:7" x14ac:dyDescent="0.25">
      <c r="A1385" s="7">
        <v>42503</v>
      </c>
      <c r="B1385">
        <v>189.10000600000001</v>
      </c>
      <c r="C1385">
        <v>189.71000699999999</v>
      </c>
      <c r="D1385">
        <v>187.46000699999999</v>
      </c>
      <c r="E1385">
        <v>187.759995</v>
      </c>
      <c r="F1385">
        <v>169.44267300000001</v>
      </c>
      <c r="G1385">
        <v>1658700</v>
      </c>
    </row>
    <row r="1386" spans="1:7" x14ac:dyDescent="0.25">
      <c r="A1386" s="7">
        <v>42502</v>
      </c>
      <c r="B1386">
        <v>190.13999899999999</v>
      </c>
      <c r="C1386">
        <v>190.28999300000001</v>
      </c>
      <c r="D1386">
        <v>188.36000100000001</v>
      </c>
      <c r="E1386">
        <v>189.509995</v>
      </c>
      <c r="F1386">
        <v>171.021973</v>
      </c>
      <c r="G1386">
        <v>1783200</v>
      </c>
    </row>
    <row r="1387" spans="1:7" x14ac:dyDescent="0.25">
      <c r="A1387" s="7">
        <v>42501</v>
      </c>
      <c r="B1387">
        <v>190.71000699999999</v>
      </c>
      <c r="C1387">
        <v>191.070007</v>
      </c>
      <c r="D1387">
        <v>189.38999899999999</v>
      </c>
      <c r="E1387">
        <v>189.39999399999999</v>
      </c>
      <c r="F1387">
        <v>170.92269899999999</v>
      </c>
      <c r="G1387">
        <v>2725500</v>
      </c>
    </row>
    <row r="1388" spans="1:7" x14ac:dyDescent="0.25">
      <c r="A1388" s="7">
        <v>42500</v>
      </c>
      <c r="B1388">
        <v>189.61000100000001</v>
      </c>
      <c r="C1388">
        <v>191.21000699999999</v>
      </c>
      <c r="D1388">
        <v>189.53999300000001</v>
      </c>
      <c r="E1388">
        <v>191.19000199999999</v>
      </c>
      <c r="F1388">
        <v>172.53808599999999</v>
      </c>
      <c r="G1388">
        <v>1021100</v>
      </c>
    </row>
    <row r="1389" spans="1:7" x14ac:dyDescent="0.25">
      <c r="A1389" s="7">
        <v>42499</v>
      </c>
      <c r="B1389">
        <v>188.550003</v>
      </c>
      <c r="C1389">
        <v>189.270004</v>
      </c>
      <c r="D1389">
        <v>188.36000100000001</v>
      </c>
      <c r="E1389">
        <v>188.85000600000001</v>
      </c>
      <c r="F1389">
        <v>170.42640700000001</v>
      </c>
      <c r="G1389">
        <v>1569000</v>
      </c>
    </row>
    <row r="1390" spans="1:7" x14ac:dyDescent="0.25">
      <c r="A1390" s="7">
        <v>42496</v>
      </c>
      <c r="B1390">
        <v>187.21000699999999</v>
      </c>
      <c r="C1390">
        <v>188.720001</v>
      </c>
      <c r="D1390">
        <v>187</v>
      </c>
      <c r="E1390">
        <v>188.64999399999999</v>
      </c>
      <c r="F1390">
        <v>170.24584999999999</v>
      </c>
      <c r="G1390">
        <v>1551400</v>
      </c>
    </row>
    <row r="1391" spans="1:7" x14ac:dyDescent="0.25">
      <c r="A1391" s="7">
        <v>42495</v>
      </c>
      <c r="B1391">
        <v>188.570007</v>
      </c>
      <c r="C1391">
        <v>188.89999399999999</v>
      </c>
      <c r="D1391">
        <v>187.570007</v>
      </c>
      <c r="E1391">
        <v>187.970001</v>
      </c>
      <c r="F1391">
        <v>169.63220200000001</v>
      </c>
      <c r="G1391">
        <v>1611600</v>
      </c>
    </row>
    <row r="1392" spans="1:7" x14ac:dyDescent="0.25">
      <c r="A1392" s="7">
        <v>42494</v>
      </c>
      <c r="B1392">
        <v>187.990005</v>
      </c>
      <c r="C1392">
        <v>188.779999</v>
      </c>
      <c r="D1392">
        <v>187.470001</v>
      </c>
      <c r="E1392">
        <v>187.990005</v>
      </c>
      <c r="F1392">
        <v>169.650284</v>
      </c>
      <c r="G1392">
        <v>2079600</v>
      </c>
    </row>
    <row r="1393" spans="1:7" x14ac:dyDescent="0.25">
      <c r="A1393" s="7">
        <v>42493</v>
      </c>
      <c r="B1393">
        <v>189.44000199999999</v>
      </c>
      <c r="C1393">
        <v>189.66000399999999</v>
      </c>
      <c r="D1393">
        <v>188.279999</v>
      </c>
      <c r="E1393">
        <v>189.10000600000001</v>
      </c>
      <c r="F1393">
        <v>170.65197800000001</v>
      </c>
      <c r="G1393">
        <v>2351900</v>
      </c>
    </row>
    <row r="1394" spans="1:7" x14ac:dyDescent="0.25">
      <c r="A1394" s="7">
        <v>42492</v>
      </c>
      <c r="B1394">
        <v>189.80999800000001</v>
      </c>
      <c r="C1394">
        <v>190.949997</v>
      </c>
      <c r="D1394">
        <v>189.33999600000001</v>
      </c>
      <c r="E1394">
        <v>190.729996</v>
      </c>
      <c r="F1394">
        <v>172.12294</v>
      </c>
      <c r="G1394">
        <v>1638900</v>
      </c>
    </row>
    <row r="1395" spans="1:7" x14ac:dyDescent="0.25">
      <c r="A1395" s="7">
        <v>42489</v>
      </c>
      <c r="B1395">
        <v>189.61999499999999</v>
      </c>
      <c r="C1395">
        <v>189.979996</v>
      </c>
      <c r="D1395">
        <v>188.050003</v>
      </c>
      <c r="E1395">
        <v>189.220001</v>
      </c>
      <c r="F1395">
        <v>170.760254</v>
      </c>
      <c r="G1395">
        <v>2785500</v>
      </c>
    </row>
    <row r="1396" spans="1:7" x14ac:dyDescent="0.25">
      <c r="A1396" s="7">
        <v>42488</v>
      </c>
      <c r="B1396">
        <v>191.220001</v>
      </c>
      <c r="C1396">
        <v>192.39999399999999</v>
      </c>
      <c r="D1396">
        <v>189.85000600000001</v>
      </c>
      <c r="E1396">
        <v>190.300003</v>
      </c>
      <c r="F1396">
        <v>171.734894</v>
      </c>
      <c r="G1396">
        <v>1578800</v>
      </c>
    </row>
    <row r="1397" spans="1:7" x14ac:dyDescent="0.25">
      <c r="A1397" s="7">
        <v>42487</v>
      </c>
      <c r="B1397">
        <v>191.21000699999999</v>
      </c>
      <c r="C1397">
        <v>192.44000199999999</v>
      </c>
      <c r="D1397">
        <v>190.800003</v>
      </c>
      <c r="E1397">
        <v>192.029999</v>
      </c>
      <c r="F1397">
        <v>173.29612700000001</v>
      </c>
      <c r="G1397">
        <v>1971700</v>
      </c>
    </row>
    <row r="1398" spans="1:7" x14ac:dyDescent="0.25">
      <c r="A1398" s="7">
        <v>42486</v>
      </c>
      <c r="B1398">
        <v>191.720001</v>
      </c>
      <c r="C1398">
        <v>192.16000399999999</v>
      </c>
      <c r="D1398">
        <v>191.13999899999999</v>
      </c>
      <c r="E1398">
        <v>191.63000500000001</v>
      </c>
      <c r="F1398">
        <v>172.93514999999999</v>
      </c>
      <c r="G1398">
        <v>1715300</v>
      </c>
    </row>
    <row r="1399" spans="1:7" x14ac:dyDescent="0.25">
      <c r="A1399" s="7">
        <v>42485</v>
      </c>
      <c r="B1399">
        <v>191.070007</v>
      </c>
      <c r="C1399">
        <v>191.36000100000001</v>
      </c>
      <c r="D1399">
        <v>190.35000600000001</v>
      </c>
      <c r="E1399">
        <v>191.35000600000001</v>
      </c>
      <c r="F1399">
        <v>172.68246500000001</v>
      </c>
      <c r="G1399">
        <v>2368000</v>
      </c>
    </row>
    <row r="1400" spans="1:7" x14ac:dyDescent="0.25">
      <c r="A1400" s="7">
        <v>42482</v>
      </c>
      <c r="B1400">
        <v>191.300003</v>
      </c>
      <c r="C1400">
        <v>191.94000199999999</v>
      </c>
      <c r="D1400">
        <v>190.69000199999999</v>
      </c>
      <c r="E1400">
        <v>191.66000399999999</v>
      </c>
      <c r="F1400">
        <v>172.962219</v>
      </c>
      <c r="G1400">
        <v>1863900</v>
      </c>
    </row>
    <row r="1401" spans="1:7" x14ac:dyDescent="0.25">
      <c r="A1401" s="7">
        <v>42481</v>
      </c>
      <c r="B1401">
        <v>192.699997</v>
      </c>
      <c r="C1401">
        <v>192.820007</v>
      </c>
      <c r="D1401">
        <v>191.36999499999999</v>
      </c>
      <c r="E1401">
        <v>191.61000100000001</v>
      </c>
      <c r="F1401">
        <v>172.917114</v>
      </c>
      <c r="G1401">
        <v>1814700</v>
      </c>
    </row>
    <row r="1402" spans="1:7" x14ac:dyDescent="0.25">
      <c r="A1402" s="7">
        <v>42480</v>
      </c>
      <c r="B1402">
        <v>192.60000600000001</v>
      </c>
      <c r="C1402">
        <v>193.429993</v>
      </c>
      <c r="D1402">
        <v>192.050003</v>
      </c>
      <c r="E1402">
        <v>192.679993</v>
      </c>
      <c r="F1402">
        <v>173.882721</v>
      </c>
      <c r="G1402">
        <v>1636800</v>
      </c>
    </row>
    <row r="1403" spans="1:7" x14ac:dyDescent="0.25">
      <c r="A1403" s="7">
        <v>42479</v>
      </c>
      <c r="B1403">
        <v>192.36000100000001</v>
      </c>
      <c r="C1403">
        <v>192.779999</v>
      </c>
      <c r="D1403">
        <v>191.63999899999999</v>
      </c>
      <c r="E1403">
        <v>192.520004</v>
      </c>
      <c r="F1403">
        <v>173.73831200000001</v>
      </c>
      <c r="G1403">
        <v>1633300</v>
      </c>
    </row>
    <row r="1404" spans="1:7" x14ac:dyDescent="0.25">
      <c r="A1404" s="7">
        <v>42478</v>
      </c>
      <c r="B1404">
        <v>189.990005</v>
      </c>
      <c r="C1404">
        <v>191.94000199999999</v>
      </c>
      <c r="D1404">
        <v>189.85000600000001</v>
      </c>
      <c r="E1404">
        <v>191.94000199999999</v>
      </c>
      <c r="F1404">
        <v>173.21492000000001</v>
      </c>
      <c r="G1404">
        <v>2345300</v>
      </c>
    </row>
    <row r="1405" spans="1:7" x14ac:dyDescent="0.25">
      <c r="A1405" s="7">
        <v>42475</v>
      </c>
      <c r="B1405">
        <v>190.800003</v>
      </c>
      <c r="C1405">
        <v>190.85000600000001</v>
      </c>
      <c r="D1405">
        <v>190.220001</v>
      </c>
      <c r="E1405">
        <v>190.55999800000001</v>
      </c>
      <c r="F1405">
        <v>171.969528</v>
      </c>
      <c r="G1405">
        <v>2059700</v>
      </c>
    </row>
    <row r="1406" spans="1:7" x14ac:dyDescent="0.25">
      <c r="A1406" s="7">
        <v>42474</v>
      </c>
      <c r="B1406">
        <v>190.83999600000001</v>
      </c>
      <c r="C1406">
        <v>191.30999800000001</v>
      </c>
      <c r="D1406">
        <v>190.41000399999999</v>
      </c>
      <c r="E1406">
        <v>190.770004</v>
      </c>
      <c r="F1406">
        <v>172.15907300000001</v>
      </c>
      <c r="G1406">
        <v>3214800</v>
      </c>
    </row>
    <row r="1407" spans="1:7" x14ac:dyDescent="0.25">
      <c r="A1407" s="7">
        <v>42473</v>
      </c>
      <c r="B1407">
        <v>189.88000500000001</v>
      </c>
      <c r="C1407">
        <v>190.85000600000001</v>
      </c>
      <c r="D1407">
        <v>189.71000699999999</v>
      </c>
      <c r="E1407">
        <v>190.78999300000001</v>
      </c>
      <c r="F1407">
        <v>172.17707799999999</v>
      </c>
      <c r="G1407">
        <v>1972900</v>
      </c>
    </row>
    <row r="1408" spans="1:7" x14ac:dyDescent="0.25">
      <c r="A1408" s="7">
        <v>42472</v>
      </c>
      <c r="B1408">
        <v>187.28999300000001</v>
      </c>
      <c r="C1408">
        <v>189.179993</v>
      </c>
      <c r="D1408">
        <v>186.83000200000001</v>
      </c>
      <c r="E1408">
        <v>188.89999399999999</v>
      </c>
      <c r="F1408">
        <v>170.47148100000001</v>
      </c>
      <c r="G1408">
        <v>1590700</v>
      </c>
    </row>
    <row r="1409" spans="1:7" x14ac:dyDescent="0.25">
      <c r="A1409" s="7">
        <v>42471</v>
      </c>
      <c r="B1409">
        <v>188.259995</v>
      </c>
      <c r="C1409">
        <v>188.990005</v>
      </c>
      <c r="D1409">
        <v>187.029999</v>
      </c>
      <c r="E1409">
        <v>187.08000200000001</v>
      </c>
      <c r="F1409">
        <v>168.82904099999999</v>
      </c>
      <c r="G1409">
        <v>1355300</v>
      </c>
    </row>
    <row r="1410" spans="1:7" x14ac:dyDescent="0.25">
      <c r="A1410" s="7">
        <v>42468</v>
      </c>
      <c r="B1410">
        <v>188.30999800000001</v>
      </c>
      <c r="C1410">
        <v>188.770004</v>
      </c>
      <c r="D1410">
        <v>186.990005</v>
      </c>
      <c r="E1410">
        <v>187.570007</v>
      </c>
      <c r="F1410">
        <v>169.27122499999999</v>
      </c>
      <c r="G1410">
        <v>2043800</v>
      </c>
    </row>
    <row r="1411" spans="1:7" x14ac:dyDescent="0.25">
      <c r="A1411" s="7">
        <v>42467</v>
      </c>
      <c r="B1411">
        <v>188.16999799999999</v>
      </c>
      <c r="C1411">
        <v>188.5</v>
      </c>
      <c r="D1411">
        <v>186.259995</v>
      </c>
      <c r="E1411">
        <v>187.05999800000001</v>
      </c>
      <c r="F1411">
        <v>168.810959</v>
      </c>
      <c r="G1411">
        <v>2635300</v>
      </c>
    </row>
    <row r="1412" spans="1:7" x14ac:dyDescent="0.25">
      <c r="A1412" s="7">
        <v>42466</v>
      </c>
      <c r="B1412">
        <v>187.38999899999999</v>
      </c>
      <c r="C1412">
        <v>189.38000500000001</v>
      </c>
      <c r="D1412">
        <v>187.08999600000001</v>
      </c>
      <c r="E1412">
        <v>189.28999300000001</v>
      </c>
      <c r="F1412">
        <v>170.82342499999999</v>
      </c>
      <c r="G1412">
        <v>1860800</v>
      </c>
    </row>
    <row r="1413" spans="1:7" x14ac:dyDescent="0.25">
      <c r="A1413" s="7">
        <v>42465</v>
      </c>
      <c r="B1413">
        <v>187.740005</v>
      </c>
      <c r="C1413">
        <v>188.21000699999999</v>
      </c>
      <c r="D1413">
        <v>187</v>
      </c>
      <c r="E1413">
        <v>187.25</v>
      </c>
      <c r="F1413">
        <v>168.98245199999999</v>
      </c>
      <c r="G1413">
        <v>1737500</v>
      </c>
    </row>
    <row r="1414" spans="1:7" x14ac:dyDescent="0.25">
      <c r="A1414" s="7">
        <v>42464</v>
      </c>
      <c r="B1414">
        <v>189.740005</v>
      </c>
      <c r="C1414">
        <v>189.89999399999999</v>
      </c>
      <c r="D1414">
        <v>188.83000200000001</v>
      </c>
      <c r="E1414">
        <v>189.16999799999999</v>
      </c>
      <c r="F1414">
        <v>170.71513400000001</v>
      </c>
      <c r="G1414">
        <v>1259500</v>
      </c>
    </row>
    <row r="1415" spans="1:7" x14ac:dyDescent="0.25">
      <c r="A1415" s="7">
        <v>42461</v>
      </c>
      <c r="B1415">
        <v>187.39999399999999</v>
      </c>
      <c r="C1415">
        <v>189.96000699999999</v>
      </c>
      <c r="D1415">
        <v>187.10000600000001</v>
      </c>
      <c r="E1415">
        <v>189.770004</v>
      </c>
      <c r="F1415">
        <v>171.25659200000001</v>
      </c>
      <c r="G1415">
        <v>2971800</v>
      </c>
    </row>
    <row r="1416" spans="1:7" x14ac:dyDescent="0.25">
      <c r="A1416" s="7">
        <v>42460</v>
      </c>
      <c r="B1416">
        <v>188.85000600000001</v>
      </c>
      <c r="C1416">
        <v>189.28999300000001</v>
      </c>
      <c r="D1416">
        <v>188.320007</v>
      </c>
      <c r="E1416">
        <v>188.55999800000001</v>
      </c>
      <c r="F1416">
        <v>170.164658</v>
      </c>
      <c r="G1416">
        <v>3007800</v>
      </c>
    </row>
    <row r="1417" spans="1:7" x14ac:dyDescent="0.25">
      <c r="A1417" s="7">
        <v>42459</v>
      </c>
      <c r="B1417">
        <v>189.16999799999999</v>
      </c>
      <c r="C1417">
        <v>189.720001</v>
      </c>
      <c r="D1417">
        <v>188.58000200000001</v>
      </c>
      <c r="E1417">
        <v>189.009995</v>
      </c>
      <c r="F1417">
        <v>170.57072400000001</v>
      </c>
      <c r="G1417">
        <v>1908400</v>
      </c>
    </row>
    <row r="1418" spans="1:7" x14ac:dyDescent="0.25">
      <c r="A1418" s="7">
        <v>42458</v>
      </c>
      <c r="B1418">
        <v>185.990005</v>
      </c>
      <c r="C1418">
        <v>188.220001</v>
      </c>
      <c r="D1418">
        <v>185.63000500000001</v>
      </c>
      <c r="E1418">
        <v>188.220001</v>
      </c>
      <c r="F1418">
        <v>169.857834</v>
      </c>
      <c r="G1418">
        <v>1604900</v>
      </c>
    </row>
    <row r="1419" spans="1:7" x14ac:dyDescent="0.25">
      <c r="A1419" s="7">
        <v>42457</v>
      </c>
      <c r="B1419">
        <v>186.759995</v>
      </c>
      <c r="C1419">
        <v>186.94000199999999</v>
      </c>
      <c r="D1419">
        <v>185.91999799999999</v>
      </c>
      <c r="E1419">
        <v>186.429993</v>
      </c>
      <c r="F1419">
        <v>168.242447</v>
      </c>
      <c r="G1419">
        <v>1271200</v>
      </c>
    </row>
    <row r="1420" spans="1:7" x14ac:dyDescent="0.25">
      <c r="A1420" s="7">
        <v>42453</v>
      </c>
      <c r="B1420">
        <v>185.25</v>
      </c>
      <c r="C1420">
        <v>186.320007</v>
      </c>
      <c r="D1420">
        <v>185.009995</v>
      </c>
      <c r="E1420">
        <v>186.300003</v>
      </c>
      <c r="F1420">
        <v>168.125137</v>
      </c>
      <c r="G1420">
        <v>1874800</v>
      </c>
    </row>
    <row r="1421" spans="1:7" x14ac:dyDescent="0.25">
      <c r="A1421" s="7">
        <v>42452</v>
      </c>
      <c r="B1421">
        <v>187.179993</v>
      </c>
      <c r="C1421">
        <v>187.36000100000001</v>
      </c>
      <c r="D1421">
        <v>186.179993</v>
      </c>
      <c r="E1421">
        <v>186.429993</v>
      </c>
      <c r="F1421">
        <v>168.242447</v>
      </c>
      <c r="G1421">
        <v>1633300</v>
      </c>
    </row>
    <row r="1422" spans="1:7" x14ac:dyDescent="0.25">
      <c r="A1422" s="7">
        <v>42451</v>
      </c>
      <c r="B1422">
        <v>186.88999899999999</v>
      </c>
      <c r="C1422">
        <v>188.21000699999999</v>
      </c>
      <c r="D1422">
        <v>186.71000699999999</v>
      </c>
      <c r="E1422">
        <v>187.63000500000001</v>
      </c>
      <c r="F1422">
        <v>169.325378</v>
      </c>
      <c r="G1422">
        <v>1521600</v>
      </c>
    </row>
    <row r="1423" spans="1:7" x14ac:dyDescent="0.25">
      <c r="A1423" s="7">
        <v>42450</v>
      </c>
      <c r="B1423">
        <v>187.179993</v>
      </c>
      <c r="C1423">
        <v>187.94000199999999</v>
      </c>
      <c r="D1423">
        <v>186.91000399999999</v>
      </c>
      <c r="E1423">
        <v>187.729996</v>
      </c>
      <c r="F1423">
        <v>169.415604</v>
      </c>
      <c r="G1423">
        <v>1535400</v>
      </c>
    </row>
    <row r="1424" spans="1:7" x14ac:dyDescent="0.25">
      <c r="A1424" s="7">
        <v>42447</v>
      </c>
      <c r="B1424">
        <v>188.35000600000001</v>
      </c>
      <c r="C1424">
        <v>188.78999300000001</v>
      </c>
      <c r="D1424">
        <v>187.91000399999999</v>
      </c>
      <c r="E1424">
        <v>188.449997</v>
      </c>
      <c r="F1424">
        <v>169.157501</v>
      </c>
      <c r="G1424">
        <v>2623400</v>
      </c>
    </row>
    <row r="1425" spans="1:7" x14ac:dyDescent="0.25">
      <c r="A1425" s="7">
        <v>42446</v>
      </c>
      <c r="B1425">
        <v>186.41999799999999</v>
      </c>
      <c r="C1425">
        <v>188.240005</v>
      </c>
      <c r="D1425">
        <v>186</v>
      </c>
      <c r="E1425">
        <v>187.75</v>
      </c>
      <c r="F1425">
        <v>168.52920499999999</v>
      </c>
      <c r="G1425">
        <v>1937300</v>
      </c>
    </row>
    <row r="1426" spans="1:7" x14ac:dyDescent="0.25">
      <c r="A1426" s="7">
        <v>42445</v>
      </c>
      <c r="B1426">
        <v>184.88000500000001</v>
      </c>
      <c r="C1426">
        <v>186.929993</v>
      </c>
      <c r="D1426">
        <v>184.86000100000001</v>
      </c>
      <c r="E1426">
        <v>186.570007</v>
      </c>
      <c r="F1426">
        <v>167.470001</v>
      </c>
      <c r="G1426">
        <v>2700700</v>
      </c>
    </row>
    <row r="1427" spans="1:7" x14ac:dyDescent="0.25">
      <c r="A1427" s="7">
        <v>42444</v>
      </c>
      <c r="B1427">
        <v>184.699997</v>
      </c>
      <c r="C1427">
        <v>185.46000699999999</v>
      </c>
      <c r="D1427">
        <v>184.41999799999999</v>
      </c>
      <c r="E1427">
        <v>185.46000699999999</v>
      </c>
      <c r="F1427">
        <v>166.47361799999999</v>
      </c>
      <c r="G1427">
        <v>1325300</v>
      </c>
    </row>
    <row r="1428" spans="1:7" x14ac:dyDescent="0.25">
      <c r="A1428" s="7">
        <v>42443</v>
      </c>
      <c r="B1428">
        <v>185.39999399999999</v>
      </c>
      <c r="C1428">
        <v>186.199997</v>
      </c>
      <c r="D1428">
        <v>185.070007</v>
      </c>
      <c r="E1428">
        <v>185.699997</v>
      </c>
      <c r="F1428">
        <v>166.68905599999999</v>
      </c>
      <c r="G1428">
        <v>1412800</v>
      </c>
    </row>
    <row r="1429" spans="1:7" x14ac:dyDescent="0.25">
      <c r="A1429" s="7">
        <v>42440</v>
      </c>
      <c r="B1429">
        <v>184.570007</v>
      </c>
      <c r="C1429">
        <v>186.009995</v>
      </c>
      <c r="D1429">
        <v>184.46000699999999</v>
      </c>
      <c r="E1429">
        <v>185.979996</v>
      </c>
      <c r="F1429">
        <v>166.94032300000001</v>
      </c>
      <c r="G1429">
        <v>2231000</v>
      </c>
    </row>
    <row r="1430" spans="1:7" x14ac:dyDescent="0.25">
      <c r="A1430" s="7">
        <v>42439</v>
      </c>
      <c r="B1430">
        <v>183.38000500000001</v>
      </c>
      <c r="C1430">
        <v>184.38999899999999</v>
      </c>
      <c r="D1430">
        <v>181.029999</v>
      </c>
      <c r="E1430">
        <v>183.009995</v>
      </c>
      <c r="F1430">
        <v>164.27444499999999</v>
      </c>
      <c r="G1430">
        <v>2090500</v>
      </c>
    </row>
    <row r="1431" spans="1:7" x14ac:dyDescent="0.25">
      <c r="A1431" s="7">
        <v>42438</v>
      </c>
      <c r="B1431">
        <v>182.85000600000001</v>
      </c>
      <c r="C1431">
        <v>183.220001</v>
      </c>
      <c r="D1431">
        <v>182.009995</v>
      </c>
      <c r="E1431">
        <v>182.91000399999999</v>
      </c>
      <c r="F1431">
        <v>164.18467699999999</v>
      </c>
      <c r="G1431">
        <v>1641600</v>
      </c>
    </row>
    <row r="1432" spans="1:7" x14ac:dyDescent="0.25">
      <c r="A1432" s="7">
        <v>42437</v>
      </c>
      <c r="B1432">
        <v>182.83000200000001</v>
      </c>
      <c r="C1432">
        <v>183.33000200000001</v>
      </c>
      <c r="D1432">
        <v>181.779999</v>
      </c>
      <c r="E1432">
        <v>181.91000399999999</v>
      </c>
      <c r="F1432">
        <v>163.28706399999999</v>
      </c>
      <c r="G1432">
        <v>3385400</v>
      </c>
    </row>
    <row r="1433" spans="1:7" x14ac:dyDescent="0.25">
      <c r="A1433" s="7">
        <v>42436</v>
      </c>
      <c r="B1433">
        <v>182.85000600000001</v>
      </c>
      <c r="C1433">
        <v>184.38999899999999</v>
      </c>
      <c r="D1433">
        <v>182.75</v>
      </c>
      <c r="E1433">
        <v>183.979996</v>
      </c>
      <c r="F1433">
        <v>165.145096</v>
      </c>
      <c r="G1433">
        <v>3449900</v>
      </c>
    </row>
    <row r="1434" spans="1:7" x14ac:dyDescent="0.25">
      <c r="A1434" s="7">
        <v>42433</v>
      </c>
      <c r="B1434">
        <v>183.449997</v>
      </c>
      <c r="C1434">
        <v>184.66000399999999</v>
      </c>
      <c r="D1434">
        <v>182.550003</v>
      </c>
      <c r="E1434">
        <v>183.779999</v>
      </c>
      <c r="F1434">
        <v>164.96559099999999</v>
      </c>
      <c r="G1434">
        <v>2821000</v>
      </c>
    </row>
    <row r="1435" spans="1:7" x14ac:dyDescent="0.25">
      <c r="A1435" s="7">
        <v>42432</v>
      </c>
      <c r="B1435">
        <v>182.270004</v>
      </c>
      <c r="C1435">
        <v>183.229996</v>
      </c>
      <c r="D1435">
        <v>181.699997</v>
      </c>
      <c r="E1435">
        <v>183.19000199999999</v>
      </c>
      <c r="F1435">
        <v>164.43602000000001</v>
      </c>
      <c r="G1435">
        <v>3150400</v>
      </c>
    </row>
    <row r="1436" spans="1:7" x14ac:dyDescent="0.25">
      <c r="A1436" s="7">
        <v>42431</v>
      </c>
      <c r="B1436">
        <v>181.36000100000001</v>
      </c>
      <c r="C1436">
        <v>182.53999300000001</v>
      </c>
      <c r="D1436">
        <v>180.91000399999999</v>
      </c>
      <c r="E1436">
        <v>182.520004</v>
      </c>
      <c r="F1436">
        <v>163.83459500000001</v>
      </c>
      <c r="G1436">
        <v>3839200</v>
      </c>
    </row>
    <row r="1437" spans="1:7" x14ac:dyDescent="0.25">
      <c r="A1437" s="7">
        <v>42430</v>
      </c>
      <c r="B1437">
        <v>178.83999600000001</v>
      </c>
      <c r="C1437">
        <v>181.75</v>
      </c>
      <c r="D1437">
        <v>178.33000200000001</v>
      </c>
      <c r="E1437">
        <v>181.75</v>
      </c>
      <c r="F1437">
        <v>163.14343299999999</v>
      </c>
      <c r="G1437">
        <v>3041400</v>
      </c>
    </row>
    <row r="1438" spans="1:7" x14ac:dyDescent="0.25">
      <c r="A1438" s="7">
        <v>42429</v>
      </c>
      <c r="B1438">
        <v>178.94000199999999</v>
      </c>
      <c r="C1438">
        <v>179.949997</v>
      </c>
      <c r="D1438">
        <v>177.38000500000001</v>
      </c>
      <c r="E1438">
        <v>177.38000500000001</v>
      </c>
      <c r="F1438">
        <v>159.22079500000001</v>
      </c>
      <c r="G1438">
        <v>3128400</v>
      </c>
    </row>
    <row r="1439" spans="1:7" x14ac:dyDescent="0.25">
      <c r="A1439" s="7">
        <v>42426</v>
      </c>
      <c r="B1439">
        <v>180.199997</v>
      </c>
      <c r="C1439">
        <v>180.36000100000001</v>
      </c>
      <c r="D1439">
        <v>178.740005</v>
      </c>
      <c r="E1439">
        <v>178.979996</v>
      </c>
      <c r="F1439">
        <v>160.657028</v>
      </c>
      <c r="G1439">
        <v>2560800</v>
      </c>
    </row>
    <row r="1440" spans="1:7" x14ac:dyDescent="0.25">
      <c r="A1440" s="7">
        <v>42425</v>
      </c>
      <c r="B1440">
        <v>177.699997</v>
      </c>
      <c r="C1440">
        <v>179.30999800000001</v>
      </c>
      <c r="D1440">
        <v>176.83000200000001</v>
      </c>
      <c r="E1440">
        <v>179.30999800000001</v>
      </c>
      <c r="F1440">
        <v>160.95323200000001</v>
      </c>
      <c r="G1440">
        <v>2546000</v>
      </c>
    </row>
    <row r="1441" spans="1:7" x14ac:dyDescent="0.25">
      <c r="A1441" s="7">
        <v>42424</v>
      </c>
      <c r="B1441">
        <v>174.78999300000001</v>
      </c>
      <c r="C1441">
        <v>177.449997</v>
      </c>
      <c r="D1441">
        <v>173.60000600000001</v>
      </c>
      <c r="E1441">
        <v>177.179993</v>
      </c>
      <c r="F1441">
        <v>159.041245</v>
      </c>
      <c r="G1441">
        <v>2599800</v>
      </c>
    </row>
    <row r="1442" spans="1:7" x14ac:dyDescent="0.25">
      <c r="A1442" s="7">
        <v>42423</v>
      </c>
      <c r="B1442">
        <v>177.91999799999999</v>
      </c>
      <c r="C1442">
        <v>178.19000199999999</v>
      </c>
      <c r="D1442">
        <v>176.220001</v>
      </c>
      <c r="E1442">
        <v>176.35000600000001</v>
      </c>
      <c r="F1442">
        <v>158.29624899999999</v>
      </c>
      <c r="G1442">
        <v>2076000</v>
      </c>
    </row>
    <row r="1443" spans="1:7" x14ac:dyDescent="0.25">
      <c r="A1443" s="7">
        <v>42422</v>
      </c>
      <c r="B1443">
        <v>177.779999</v>
      </c>
      <c r="C1443">
        <v>178.75</v>
      </c>
      <c r="D1443">
        <v>177.71000699999999</v>
      </c>
      <c r="E1443">
        <v>178.58999600000001</v>
      </c>
      <c r="F1443">
        <v>160.306915</v>
      </c>
      <c r="G1443">
        <v>2603100</v>
      </c>
    </row>
    <row r="1444" spans="1:7" x14ac:dyDescent="0.25">
      <c r="A1444" s="7">
        <v>42419</v>
      </c>
      <c r="B1444">
        <v>175.279999</v>
      </c>
      <c r="C1444">
        <v>176.199997</v>
      </c>
      <c r="D1444">
        <v>174.64999399999999</v>
      </c>
      <c r="E1444">
        <v>176.070007</v>
      </c>
      <c r="F1444">
        <v>158.04489100000001</v>
      </c>
      <c r="G1444">
        <v>1136900</v>
      </c>
    </row>
    <row r="1445" spans="1:7" x14ac:dyDescent="0.25">
      <c r="A1445" s="7">
        <v>42418</v>
      </c>
      <c r="B1445">
        <v>177.199997</v>
      </c>
      <c r="C1445">
        <v>177.220001</v>
      </c>
      <c r="D1445">
        <v>175.800003</v>
      </c>
      <c r="E1445">
        <v>176.11000100000001</v>
      </c>
      <c r="F1445">
        <v>158.080872</v>
      </c>
      <c r="G1445">
        <v>1646000</v>
      </c>
    </row>
    <row r="1446" spans="1:7" x14ac:dyDescent="0.25">
      <c r="A1446" s="7">
        <v>42417</v>
      </c>
      <c r="B1446">
        <v>175.320007</v>
      </c>
      <c r="C1446">
        <v>177.25</v>
      </c>
      <c r="D1446">
        <v>175.11999499999999</v>
      </c>
      <c r="E1446">
        <v>176.86000100000001</v>
      </c>
      <c r="F1446">
        <v>158.75402800000001</v>
      </c>
      <c r="G1446">
        <v>2265400</v>
      </c>
    </row>
    <row r="1447" spans="1:7" x14ac:dyDescent="0.25">
      <c r="A1447" s="7">
        <v>42416</v>
      </c>
      <c r="B1447">
        <v>173.199997</v>
      </c>
      <c r="C1447">
        <v>174.009995</v>
      </c>
      <c r="D1447">
        <v>172.050003</v>
      </c>
      <c r="E1447">
        <v>174.009995</v>
      </c>
      <c r="F1447">
        <v>156.19580099999999</v>
      </c>
      <c r="G1447">
        <v>2361000</v>
      </c>
    </row>
    <row r="1448" spans="1:7" x14ac:dyDescent="0.25">
      <c r="A1448" s="7">
        <v>42412</v>
      </c>
      <c r="B1448">
        <v>169.53999300000001</v>
      </c>
      <c r="C1448">
        <v>171.13999899999999</v>
      </c>
      <c r="D1448">
        <v>168.699997</v>
      </c>
      <c r="E1448">
        <v>171.13999899999999</v>
      </c>
      <c r="F1448">
        <v>153.61961400000001</v>
      </c>
      <c r="G1448">
        <v>1800300</v>
      </c>
    </row>
    <row r="1449" spans="1:7" x14ac:dyDescent="0.25">
      <c r="A1449" s="7">
        <v>42411</v>
      </c>
      <c r="B1449">
        <v>167.259995</v>
      </c>
      <c r="C1449">
        <v>168.720001</v>
      </c>
      <c r="D1449">
        <v>166.050003</v>
      </c>
      <c r="E1449">
        <v>167.699997</v>
      </c>
      <c r="F1449">
        <v>150.53178399999999</v>
      </c>
      <c r="G1449">
        <v>3439200</v>
      </c>
    </row>
    <row r="1450" spans="1:7" x14ac:dyDescent="0.25">
      <c r="A1450" s="7">
        <v>42410</v>
      </c>
      <c r="B1450">
        <v>170.929993</v>
      </c>
      <c r="C1450">
        <v>172.64999399999999</v>
      </c>
      <c r="D1450">
        <v>169.720001</v>
      </c>
      <c r="E1450">
        <v>169.88000500000001</v>
      </c>
      <c r="F1450">
        <v>152.488617</v>
      </c>
      <c r="G1450">
        <v>1953600</v>
      </c>
    </row>
    <row r="1451" spans="1:7" x14ac:dyDescent="0.25">
      <c r="A1451" s="7">
        <v>42409</v>
      </c>
      <c r="B1451">
        <v>168.179993</v>
      </c>
      <c r="C1451">
        <v>171.36999499999999</v>
      </c>
      <c r="D1451">
        <v>167.970001</v>
      </c>
      <c r="E1451">
        <v>169.990005</v>
      </c>
      <c r="F1451">
        <v>152.587357</v>
      </c>
      <c r="G1451">
        <v>2360700</v>
      </c>
    </row>
    <row r="1452" spans="1:7" x14ac:dyDescent="0.25">
      <c r="A1452" s="7">
        <v>42408</v>
      </c>
      <c r="B1452">
        <v>170.28999300000001</v>
      </c>
      <c r="C1452">
        <v>170.61999499999999</v>
      </c>
      <c r="D1452">
        <v>167.61999499999999</v>
      </c>
      <c r="E1452">
        <v>169.94000199999999</v>
      </c>
      <c r="F1452">
        <v>152.54245</v>
      </c>
      <c r="G1452">
        <v>3402000</v>
      </c>
    </row>
    <row r="1453" spans="1:7" x14ac:dyDescent="0.25">
      <c r="A1453" s="7">
        <v>42405</v>
      </c>
      <c r="B1453">
        <v>175.03999300000001</v>
      </c>
      <c r="C1453">
        <v>175.19000199999999</v>
      </c>
      <c r="D1453">
        <v>171.64999399999999</v>
      </c>
      <c r="E1453">
        <v>172.30999800000001</v>
      </c>
      <c r="F1453">
        <v>154.66984600000001</v>
      </c>
      <c r="G1453">
        <v>2371900</v>
      </c>
    </row>
    <row r="1454" spans="1:7" x14ac:dyDescent="0.25">
      <c r="A1454" s="7">
        <v>42404</v>
      </c>
      <c r="B1454">
        <v>174.949997</v>
      </c>
      <c r="C1454">
        <v>176.699997</v>
      </c>
      <c r="D1454">
        <v>174.229996</v>
      </c>
      <c r="E1454">
        <v>175.61000100000001</v>
      </c>
      <c r="F1454">
        <v>157.63200399999999</v>
      </c>
      <c r="G1454">
        <v>3562200</v>
      </c>
    </row>
    <row r="1455" spans="1:7" x14ac:dyDescent="0.25">
      <c r="A1455" s="7">
        <v>42403</v>
      </c>
      <c r="B1455">
        <v>175.470001</v>
      </c>
      <c r="C1455">
        <v>175.80999800000001</v>
      </c>
      <c r="D1455">
        <v>171.570007</v>
      </c>
      <c r="E1455">
        <v>175.38999899999999</v>
      </c>
      <c r="F1455">
        <v>157.43455499999999</v>
      </c>
      <c r="G1455">
        <v>3871000</v>
      </c>
    </row>
    <row r="1456" spans="1:7" x14ac:dyDescent="0.25">
      <c r="A1456" s="7">
        <v>42402</v>
      </c>
      <c r="B1456">
        <v>175.86000100000001</v>
      </c>
      <c r="C1456">
        <v>176.08999600000001</v>
      </c>
      <c r="D1456">
        <v>173.800003</v>
      </c>
      <c r="E1456">
        <v>174.36999499999999</v>
      </c>
      <c r="F1456">
        <v>156.51895099999999</v>
      </c>
      <c r="G1456">
        <v>5101200</v>
      </c>
    </row>
    <row r="1457" spans="1:7" x14ac:dyDescent="0.25">
      <c r="A1457" s="7">
        <v>42401</v>
      </c>
      <c r="B1457">
        <v>176.61000100000001</v>
      </c>
      <c r="C1457">
        <v>178.38999899999999</v>
      </c>
      <c r="D1457">
        <v>175.91000399999999</v>
      </c>
      <c r="E1457">
        <v>177.58999600000001</v>
      </c>
      <c r="F1457">
        <v>159.40931699999999</v>
      </c>
      <c r="G1457">
        <v>3923200</v>
      </c>
    </row>
    <row r="1458" spans="1:7" x14ac:dyDescent="0.25">
      <c r="A1458" s="7">
        <v>42398</v>
      </c>
      <c r="B1458">
        <v>174.33999600000001</v>
      </c>
      <c r="C1458">
        <v>177.75</v>
      </c>
      <c r="D1458">
        <v>174.08000200000001</v>
      </c>
      <c r="E1458">
        <v>177.75</v>
      </c>
      <c r="F1458">
        <v>159.55291700000001</v>
      </c>
      <c r="G1458">
        <v>4453100</v>
      </c>
    </row>
    <row r="1459" spans="1:7" x14ac:dyDescent="0.25">
      <c r="A1459" s="7">
        <v>42397</v>
      </c>
      <c r="B1459">
        <v>174.13000500000001</v>
      </c>
      <c r="C1459">
        <v>174.35000600000001</v>
      </c>
      <c r="D1459">
        <v>171.64999399999999</v>
      </c>
      <c r="E1459">
        <v>173.36000100000001</v>
      </c>
      <c r="F1459">
        <v>155.61232000000001</v>
      </c>
      <c r="G1459">
        <v>2616400</v>
      </c>
    </row>
    <row r="1460" spans="1:7" x14ac:dyDescent="0.25">
      <c r="A1460" s="7">
        <v>42396</v>
      </c>
      <c r="B1460">
        <v>173.88999899999999</v>
      </c>
      <c r="C1460">
        <v>175.61999499999999</v>
      </c>
      <c r="D1460">
        <v>171.5</v>
      </c>
      <c r="E1460">
        <v>172.41999799999999</v>
      </c>
      <c r="F1460">
        <v>154.76857000000001</v>
      </c>
      <c r="G1460">
        <v>3543000</v>
      </c>
    </row>
    <row r="1461" spans="1:7" x14ac:dyDescent="0.25">
      <c r="A1461" s="7">
        <v>42395</v>
      </c>
      <c r="B1461">
        <v>172.85000600000001</v>
      </c>
      <c r="C1461">
        <v>174.66000399999999</v>
      </c>
      <c r="D1461">
        <v>172.38999899999999</v>
      </c>
      <c r="E1461">
        <v>174.39999399999999</v>
      </c>
      <c r="F1461">
        <v>156.545883</v>
      </c>
      <c r="G1461">
        <v>2263700</v>
      </c>
    </row>
    <row r="1462" spans="1:7" x14ac:dyDescent="0.25">
      <c r="A1462" s="7">
        <v>42394</v>
      </c>
      <c r="B1462">
        <v>174.10000600000001</v>
      </c>
      <c r="C1462">
        <v>174.33000200000001</v>
      </c>
      <c r="D1462">
        <v>171.83000200000001</v>
      </c>
      <c r="E1462">
        <v>172.070007</v>
      </c>
      <c r="F1462">
        <v>154.45439099999999</v>
      </c>
      <c r="G1462">
        <v>2756400</v>
      </c>
    </row>
    <row r="1463" spans="1:7" x14ac:dyDescent="0.25">
      <c r="A1463" s="7">
        <v>42391</v>
      </c>
      <c r="B1463">
        <v>174.029999</v>
      </c>
      <c r="C1463">
        <v>174.86000100000001</v>
      </c>
      <c r="D1463">
        <v>173.179993</v>
      </c>
      <c r="E1463">
        <v>174.66000399999999</v>
      </c>
      <c r="F1463">
        <v>156.77926600000001</v>
      </c>
      <c r="G1463">
        <v>2611700</v>
      </c>
    </row>
    <row r="1464" spans="1:7" x14ac:dyDescent="0.25">
      <c r="A1464" s="7">
        <v>42390</v>
      </c>
      <c r="B1464">
        <v>170.78999300000001</v>
      </c>
      <c r="C1464">
        <v>173.13999899999999</v>
      </c>
      <c r="D1464">
        <v>169.33000200000001</v>
      </c>
      <c r="E1464">
        <v>171.14999399999999</v>
      </c>
      <c r="F1464">
        <v>153.62855500000001</v>
      </c>
      <c r="G1464">
        <v>3004600</v>
      </c>
    </row>
    <row r="1465" spans="1:7" x14ac:dyDescent="0.25">
      <c r="A1465" s="7">
        <v>42389</v>
      </c>
      <c r="B1465">
        <v>169.58999600000001</v>
      </c>
      <c r="C1465">
        <v>171.88000500000001</v>
      </c>
      <c r="D1465">
        <v>165.96000699999999</v>
      </c>
      <c r="E1465">
        <v>170.320007</v>
      </c>
      <c r="F1465">
        <v>152.88357500000001</v>
      </c>
      <c r="G1465">
        <v>8577600</v>
      </c>
    </row>
    <row r="1466" spans="1:7" x14ac:dyDescent="0.25">
      <c r="A1466" s="7">
        <v>42388</v>
      </c>
      <c r="B1466">
        <v>174.199997</v>
      </c>
      <c r="C1466">
        <v>174.28999300000001</v>
      </c>
      <c r="D1466">
        <v>170.720001</v>
      </c>
      <c r="E1466">
        <v>172.33999600000001</v>
      </c>
      <c r="F1466">
        <v>154.69674699999999</v>
      </c>
      <c r="G1466">
        <v>5863300</v>
      </c>
    </row>
    <row r="1467" spans="1:7" x14ac:dyDescent="0.25">
      <c r="A1467" s="7">
        <v>42384</v>
      </c>
      <c r="B1467">
        <v>171.199997</v>
      </c>
      <c r="C1467">
        <v>173.05999800000001</v>
      </c>
      <c r="D1467">
        <v>170.10000600000001</v>
      </c>
      <c r="E1467">
        <v>172.14999399999999</v>
      </c>
      <c r="F1467">
        <v>154.526184</v>
      </c>
      <c r="G1467">
        <v>8087300</v>
      </c>
    </row>
    <row r="1468" spans="1:7" x14ac:dyDescent="0.25">
      <c r="A1468" s="7">
        <v>42383</v>
      </c>
      <c r="B1468">
        <v>173.78999300000001</v>
      </c>
      <c r="C1468">
        <v>177.179993</v>
      </c>
      <c r="D1468">
        <v>172.05999800000001</v>
      </c>
      <c r="E1468">
        <v>175.91999799999999</v>
      </c>
      <c r="F1468">
        <v>157.91027800000001</v>
      </c>
      <c r="G1468">
        <v>5081400</v>
      </c>
    </row>
    <row r="1469" spans="1:7" x14ac:dyDescent="0.25">
      <c r="A1469" s="7">
        <v>42382</v>
      </c>
      <c r="B1469">
        <v>178.429993</v>
      </c>
      <c r="C1469">
        <v>178.63999899999999</v>
      </c>
      <c r="D1469">
        <v>172.720001</v>
      </c>
      <c r="E1469">
        <v>173.11000100000001</v>
      </c>
      <c r="F1469">
        <v>155.387924</v>
      </c>
      <c r="G1469">
        <v>4125700</v>
      </c>
    </row>
    <row r="1470" spans="1:7" x14ac:dyDescent="0.25">
      <c r="A1470" s="7">
        <v>42381</v>
      </c>
      <c r="B1470">
        <v>177.75</v>
      </c>
      <c r="C1470">
        <v>178.36000100000001</v>
      </c>
      <c r="D1470">
        <v>175.259995</v>
      </c>
      <c r="E1470">
        <v>177.449997</v>
      </c>
      <c r="F1470">
        <v>159.283661</v>
      </c>
      <c r="G1470">
        <v>2998800</v>
      </c>
    </row>
    <row r="1471" spans="1:7" x14ac:dyDescent="0.25">
      <c r="A1471" s="7">
        <v>42380</v>
      </c>
      <c r="B1471">
        <v>177.03999300000001</v>
      </c>
      <c r="C1471">
        <v>177.320007</v>
      </c>
      <c r="D1471">
        <v>174.05999800000001</v>
      </c>
      <c r="E1471">
        <v>175.990005</v>
      </c>
      <c r="F1471">
        <v>157.97309899999999</v>
      </c>
      <c r="G1471">
        <v>4493300</v>
      </c>
    </row>
    <row r="1472" spans="1:7" x14ac:dyDescent="0.25">
      <c r="A1472" s="7">
        <v>42377</v>
      </c>
      <c r="B1472">
        <v>178.970001</v>
      </c>
      <c r="C1472">
        <v>179.529999</v>
      </c>
      <c r="D1472">
        <v>175.64999399999999</v>
      </c>
      <c r="E1472">
        <v>175.970001</v>
      </c>
      <c r="F1472">
        <v>157.95515399999999</v>
      </c>
      <c r="G1472">
        <v>7357300</v>
      </c>
    </row>
    <row r="1473" spans="1:7" x14ac:dyDescent="0.25">
      <c r="A1473" s="7">
        <v>42376</v>
      </c>
      <c r="B1473">
        <v>179.14999399999999</v>
      </c>
      <c r="C1473">
        <v>181</v>
      </c>
      <c r="D1473">
        <v>177.5</v>
      </c>
      <c r="E1473">
        <v>177.86000100000001</v>
      </c>
      <c r="F1473">
        <v>159.65167199999999</v>
      </c>
      <c r="G1473">
        <v>4952500</v>
      </c>
    </row>
    <row r="1474" spans="1:7" x14ac:dyDescent="0.25">
      <c r="A1474" s="7">
        <v>42375</v>
      </c>
      <c r="B1474">
        <v>181.929993</v>
      </c>
      <c r="C1474">
        <v>183.38000500000001</v>
      </c>
      <c r="D1474">
        <v>181.19000199999999</v>
      </c>
      <c r="E1474">
        <v>182.300003</v>
      </c>
      <c r="F1474">
        <v>163.6371</v>
      </c>
      <c r="G1474">
        <v>2755100</v>
      </c>
    </row>
    <row r="1475" spans="1:7" x14ac:dyDescent="0.25">
      <c r="A1475" s="7">
        <v>42374</v>
      </c>
      <c r="B1475">
        <v>184.570007</v>
      </c>
      <c r="C1475">
        <v>185.11999499999999</v>
      </c>
      <c r="D1475">
        <v>183.429993</v>
      </c>
      <c r="E1475">
        <v>184.63999899999999</v>
      </c>
      <c r="F1475">
        <v>165.73757900000001</v>
      </c>
      <c r="G1475">
        <v>2882500</v>
      </c>
    </row>
    <row r="1476" spans="1:7" x14ac:dyDescent="0.25">
      <c r="A1476" s="7">
        <v>42373</v>
      </c>
      <c r="B1476">
        <v>183.770004</v>
      </c>
      <c r="C1476">
        <v>184.320007</v>
      </c>
      <c r="D1476">
        <v>182.08000200000001</v>
      </c>
      <c r="E1476">
        <v>184.30999800000001</v>
      </c>
      <c r="F1476">
        <v>165.44132999999999</v>
      </c>
      <c r="G1476">
        <v>4193500</v>
      </c>
    </row>
    <row r="1477" spans="1:7" x14ac:dyDescent="0.25">
      <c r="A1477" s="7">
        <v>42369</v>
      </c>
      <c r="B1477">
        <v>188.11999499999999</v>
      </c>
      <c r="C1477">
        <v>188.759995</v>
      </c>
      <c r="D1477">
        <v>186.929993</v>
      </c>
      <c r="E1477">
        <v>186.929993</v>
      </c>
      <c r="F1477">
        <v>167.793137</v>
      </c>
      <c r="G1477">
        <v>2395200</v>
      </c>
    </row>
    <row r="1478" spans="1:7" x14ac:dyDescent="0.25">
      <c r="A1478" s="7">
        <v>42368</v>
      </c>
      <c r="B1478">
        <v>189.970001</v>
      </c>
      <c r="C1478">
        <v>189.990005</v>
      </c>
      <c r="D1478">
        <v>188.66999799999999</v>
      </c>
      <c r="E1478">
        <v>188.800003</v>
      </c>
      <c r="F1478">
        <v>169.47169500000001</v>
      </c>
      <c r="G1478">
        <v>2535800</v>
      </c>
    </row>
    <row r="1479" spans="1:7" x14ac:dyDescent="0.25">
      <c r="A1479" s="7">
        <v>42367</v>
      </c>
      <c r="B1479">
        <v>189.429993</v>
      </c>
      <c r="C1479">
        <v>190.509995</v>
      </c>
      <c r="D1479">
        <v>189.33999600000001</v>
      </c>
      <c r="E1479">
        <v>190.199997</v>
      </c>
      <c r="F1479">
        <v>170.72834800000001</v>
      </c>
      <c r="G1479">
        <v>1757100</v>
      </c>
    </row>
    <row r="1480" spans="1:7" x14ac:dyDescent="0.25">
      <c r="A1480" s="7">
        <v>42366</v>
      </c>
      <c r="B1480">
        <v>187.85000600000001</v>
      </c>
      <c r="C1480">
        <v>188.179993</v>
      </c>
      <c r="D1480">
        <v>187</v>
      </c>
      <c r="E1480">
        <v>188.10000600000001</v>
      </c>
      <c r="F1480">
        <v>168.84333799999999</v>
      </c>
      <c r="G1480">
        <v>2668300</v>
      </c>
    </row>
    <row r="1481" spans="1:7" x14ac:dyDescent="0.25">
      <c r="A1481" s="7">
        <v>42362</v>
      </c>
      <c r="B1481">
        <v>188.69000199999999</v>
      </c>
      <c r="C1481">
        <v>189.16999799999999</v>
      </c>
      <c r="D1481">
        <v>188.33999600000001</v>
      </c>
      <c r="E1481">
        <v>188.509995</v>
      </c>
      <c r="F1481">
        <v>169.21137999999999</v>
      </c>
      <c r="G1481">
        <v>1170800</v>
      </c>
    </row>
    <row r="1482" spans="1:7" x14ac:dyDescent="0.25">
      <c r="A1482" s="7">
        <v>42361</v>
      </c>
      <c r="B1482">
        <v>187.75</v>
      </c>
      <c r="C1482">
        <v>188.94000199999999</v>
      </c>
      <c r="D1482">
        <v>187.570007</v>
      </c>
      <c r="E1482">
        <v>188.83999600000001</v>
      </c>
      <c r="F1482">
        <v>169.50761399999999</v>
      </c>
      <c r="G1482">
        <v>2275500</v>
      </c>
    </row>
    <row r="1483" spans="1:7" x14ac:dyDescent="0.25">
      <c r="A1483" s="7">
        <v>42360</v>
      </c>
      <c r="B1483">
        <v>185.85000600000001</v>
      </c>
      <c r="C1483">
        <v>186.88999899999999</v>
      </c>
      <c r="D1483">
        <v>184.800003</v>
      </c>
      <c r="E1483">
        <v>186.60000600000001</v>
      </c>
      <c r="F1483">
        <v>167.49693300000001</v>
      </c>
      <c r="G1483">
        <v>2423300</v>
      </c>
    </row>
    <row r="1484" spans="1:7" x14ac:dyDescent="0.25">
      <c r="A1484" s="7">
        <v>42359</v>
      </c>
      <c r="B1484">
        <v>184.740005</v>
      </c>
      <c r="C1484">
        <v>185.070007</v>
      </c>
      <c r="D1484">
        <v>183.470001</v>
      </c>
      <c r="E1484">
        <v>184.929993</v>
      </c>
      <c r="F1484">
        <v>165.997849</v>
      </c>
      <c r="G1484">
        <v>2168400</v>
      </c>
    </row>
    <row r="1485" spans="1:7" x14ac:dyDescent="0.25">
      <c r="A1485" s="7">
        <v>42356</v>
      </c>
      <c r="B1485">
        <v>186.949997</v>
      </c>
      <c r="C1485">
        <v>187.08000200000001</v>
      </c>
      <c r="D1485">
        <v>184.39999399999999</v>
      </c>
      <c r="E1485">
        <v>184.39999399999999</v>
      </c>
      <c r="F1485">
        <v>164.54199199999999</v>
      </c>
      <c r="G1485">
        <v>4531400</v>
      </c>
    </row>
    <row r="1486" spans="1:7" x14ac:dyDescent="0.25">
      <c r="A1486" s="7">
        <v>42355</v>
      </c>
      <c r="B1486">
        <v>191.13999899999999</v>
      </c>
      <c r="C1486">
        <v>191.16000399999999</v>
      </c>
      <c r="D1486">
        <v>187.820007</v>
      </c>
      <c r="E1486">
        <v>187.88999899999999</v>
      </c>
      <c r="F1486">
        <v>167.65606700000001</v>
      </c>
      <c r="G1486">
        <v>3096000</v>
      </c>
    </row>
    <row r="1487" spans="1:7" x14ac:dyDescent="0.25">
      <c r="A1487" s="7">
        <v>42354</v>
      </c>
      <c r="B1487">
        <v>189.279999</v>
      </c>
      <c r="C1487">
        <v>191.08000200000001</v>
      </c>
      <c r="D1487">
        <v>187.699997</v>
      </c>
      <c r="E1487">
        <v>190.66999799999999</v>
      </c>
      <c r="F1487">
        <v>170.13670300000001</v>
      </c>
      <c r="G1487">
        <v>6361700</v>
      </c>
    </row>
    <row r="1488" spans="1:7" x14ac:dyDescent="0.25">
      <c r="A1488" s="7">
        <v>42353</v>
      </c>
      <c r="B1488">
        <v>187.75</v>
      </c>
      <c r="C1488">
        <v>188.96000699999999</v>
      </c>
      <c r="D1488">
        <v>187.529999</v>
      </c>
      <c r="E1488">
        <v>188.029999</v>
      </c>
      <c r="F1488">
        <v>167.781036</v>
      </c>
      <c r="G1488">
        <v>3799300</v>
      </c>
    </row>
    <row r="1489" spans="1:7" x14ac:dyDescent="0.25">
      <c r="A1489" s="7">
        <v>42352</v>
      </c>
      <c r="B1489">
        <v>185.320007</v>
      </c>
      <c r="C1489">
        <v>186.08999600000001</v>
      </c>
      <c r="D1489">
        <v>183.30999800000001</v>
      </c>
      <c r="E1489">
        <v>186.08999600000001</v>
      </c>
      <c r="F1489">
        <v>166.04994199999999</v>
      </c>
      <c r="G1489">
        <v>2722600</v>
      </c>
    </row>
    <row r="1490" spans="1:7" x14ac:dyDescent="0.25">
      <c r="A1490" s="7">
        <v>42349</v>
      </c>
      <c r="B1490">
        <v>186.44000199999999</v>
      </c>
      <c r="C1490">
        <v>187.14999399999999</v>
      </c>
      <c r="D1490">
        <v>184.75</v>
      </c>
      <c r="E1490">
        <v>184.979996</v>
      </c>
      <c r="F1490">
        <v>165.05946399999999</v>
      </c>
      <c r="G1490">
        <v>3084400</v>
      </c>
    </row>
    <row r="1491" spans="1:7" x14ac:dyDescent="0.25">
      <c r="A1491" s="7">
        <v>42348</v>
      </c>
      <c r="B1491">
        <v>188.5</v>
      </c>
      <c r="C1491">
        <v>190.179993</v>
      </c>
      <c r="D1491">
        <v>188.10000600000001</v>
      </c>
      <c r="E1491">
        <v>188.740005</v>
      </c>
      <c r="F1491">
        <v>168.414536</v>
      </c>
      <c r="G1491">
        <v>4083800</v>
      </c>
    </row>
    <row r="1492" spans="1:7" x14ac:dyDescent="0.25">
      <c r="A1492" s="7">
        <v>42347</v>
      </c>
      <c r="B1492">
        <v>189.11999499999999</v>
      </c>
      <c r="C1492">
        <v>191.320007</v>
      </c>
      <c r="D1492">
        <v>187.199997</v>
      </c>
      <c r="E1492">
        <v>188.30999800000001</v>
      </c>
      <c r="F1492">
        <v>168.030869</v>
      </c>
      <c r="G1492">
        <v>4500300</v>
      </c>
    </row>
    <row r="1493" spans="1:7" x14ac:dyDescent="0.25">
      <c r="A1493" s="7">
        <v>42346</v>
      </c>
      <c r="B1493">
        <v>189.25</v>
      </c>
      <c r="C1493">
        <v>190.720001</v>
      </c>
      <c r="D1493">
        <v>188.66999799999999</v>
      </c>
      <c r="E1493">
        <v>189.729996</v>
      </c>
      <c r="F1493">
        <v>169.29795799999999</v>
      </c>
      <c r="G1493">
        <v>1721700</v>
      </c>
    </row>
    <row r="1494" spans="1:7" x14ac:dyDescent="0.25">
      <c r="A1494" s="7">
        <v>42345</v>
      </c>
      <c r="B1494">
        <v>191.88000500000001</v>
      </c>
      <c r="C1494">
        <v>191.88000500000001</v>
      </c>
      <c r="D1494">
        <v>189.979996</v>
      </c>
      <c r="E1494">
        <v>190.949997</v>
      </c>
      <c r="F1494">
        <v>170.386551</v>
      </c>
      <c r="G1494">
        <v>1752800</v>
      </c>
    </row>
    <row r="1495" spans="1:7" x14ac:dyDescent="0.25">
      <c r="A1495" s="7">
        <v>42342</v>
      </c>
      <c r="B1495">
        <v>188.990005</v>
      </c>
      <c r="C1495">
        <v>192.520004</v>
      </c>
      <c r="D1495">
        <v>188.83999600000001</v>
      </c>
      <c r="E1495">
        <v>192.16000399999999</v>
      </c>
      <c r="F1495">
        <v>171.46624800000001</v>
      </c>
      <c r="G1495">
        <v>2900700</v>
      </c>
    </row>
    <row r="1496" spans="1:7" x14ac:dyDescent="0.25">
      <c r="A1496" s="7">
        <v>42341</v>
      </c>
      <c r="B1496">
        <v>191.55999800000001</v>
      </c>
      <c r="C1496">
        <v>191.75</v>
      </c>
      <c r="D1496">
        <v>187.729996</v>
      </c>
      <c r="E1496">
        <v>188.46000699999999</v>
      </c>
      <c r="F1496">
        <v>168.16468800000001</v>
      </c>
      <c r="G1496">
        <v>2724400</v>
      </c>
    </row>
    <row r="1497" spans="1:7" x14ac:dyDescent="0.25">
      <c r="A1497" s="7">
        <v>42340</v>
      </c>
      <c r="B1497">
        <v>193.179993</v>
      </c>
      <c r="C1497">
        <v>193.449997</v>
      </c>
      <c r="D1497">
        <v>190.91999799999999</v>
      </c>
      <c r="E1497">
        <v>191.179993</v>
      </c>
      <c r="F1497">
        <v>170.591812</v>
      </c>
      <c r="G1497">
        <v>1999600</v>
      </c>
    </row>
    <row r="1498" spans="1:7" x14ac:dyDescent="0.25">
      <c r="A1498" s="7">
        <v>42339</v>
      </c>
      <c r="B1498">
        <v>192.050003</v>
      </c>
      <c r="C1498">
        <v>193.300003</v>
      </c>
      <c r="D1498">
        <v>191.779999</v>
      </c>
      <c r="E1498">
        <v>193.220001</v>
      </c>
      <c r="F1498">
        <v>172.41206399999999</v>
      </c>
      <c r="G1498">
        <v>1812900</v>
      </c>
    </row>
    <row r="1499" spans="1:7" x14ac:dyDescent="0.25">
      <c r="A1499" s="7">
        <v>42338</v>
      </c>
      <c r="B1499">
        <v>192.449997</v>
      </c>
      <c r="C1499">
        <v>192.470001</v>
      </c>
      <c r="D1499">
        <v>191.240005</v>
      </c>
      <c r="E1499">
        <v>191.36999499999999</v>
      </c>
      <c r="F1499">
        <v>170.76132200000001</v>
      </c>
      <c r="G1499">
        <v>1551000</v>
      </c>
    </row>
    <row r="1500" spans="1:7" x14ac:dyDescent="0.25">
      <c r="A1500" s="7">
        <v>42335</v>
      </c>
      <c r="B1500">
        <v>192.08000200000001</v>
      </c>
      <c r="C1500">
        <v>192.38000500000001</v>
      </c>
      <c r="D1500">
        <v>191.5</v>
      </c>
      <c r="E1500">
        <v>192.14999399999999</v>
      </c>
      <c r="F1500">
        <v>171.457336</v>
      </c>
      <c r="G1500">
        <v>894500</v>
      </c>
    </row>
    <row r="1501" spans="1:7" x14ac:dyDescent="0.25">
      <c r="A1501" s="7">
        <v>42333</v>
      </c>
      <c r="B1501">
        <v>192.14999399999999</v>
      </c>
      <c r="C1501">
        <v>192.30999800000001</v>
      </c>
      <c r="D1501">
        <v>191.66999799999999</v>
      </c>
      <c r="E1501">
        <v>191.96000699999999</v>
      </c>
      <c r="F1501">
        <v>171.28779599999999</v>
      </c>
      <c r="G1501">
        <v>758700</v>
      </c>
    </row>
    <row r="1502" spans="1:7" x14ac:dyDescent="0.25">
      <c r="A1502" s="7">
        <v>42332</v>
      </c>
      <c r="B1502">
        <v>190.63000500000001</v>
      </c>
      <c r="C1502">
        <v>192.38000500000001</v>
      </c>
      <c r="D1502">
        <v>190.179993</v>
      </c>
      <c r="E1502">
        <v>192.020004</v>
      </c>
      <c r="F1502">
        <v>171.341354</v>
      </c>
      <c r="G1502">
        <v>1572000</v>
      </c>
    </row>
    <row r="1503" spans="1:7" x14ac:dyDescent="0.25">
      <c r="A1503" s="7">
        <v>42331</v>
      </c>
      <c r="B1503">
        <v>191.88999899999999</v>
      </c>
      <c r="C1503">
        <v>192.53999300000001</v>
      </c>
      <c r="D1503">
        <v>191.199997</v>
      </c>
      <c r="E1503">
        <v>191.71000699999999</v>
      </c>
      <c r="F1503">
        <v>171.06474299999999</v>
      </c>
      <c r="G1503">
        <v>1308100</v>
      </c>
    </row>
    <row r="1504" spans="1:7" x14ac:dyDescent="0.25">
      <c r="A1504" s="7">
        <v>42328</v>
      </c>
      <c r="B1504">
        <v>192.009995</v>
      </c>
      <c r="C1504">
        <v>192.66000399999999</v>
      </c>
      <c r="D1504">
        <v>191.5</v>
      </c>
      <c r="E1504">
        <v>191.929993</v>
      </c>
      <c r="F1504">
        <v>171.261032</v>
      </c>
      <c r="G1504">
        <v>1317600</v>
      </c>
    </row>
    <row r="1505" spans="1:7" x14ac:dyDescent="0.25">
      <c r="A1505" s="7">
        <v>42327</v>
      </c>
      <c r="B1505">
        <v>191.300003</v>
      </c>
      <c r="C1505">
        <v>191.679993</v>
      </c>
      <c r="D1505">
        <v>190.89999399999999</v>
      </c>
      <c r="E1505">
        <v>191.220001</v>
      </c>
      <c r="F1505">
        <v>170.62745699999999</v>
      </c>
      <c r="G1505">
        <v>2154800</v>
      </c>
    </row>
    <row r="1506" spans="1:7" x14ac:dyDescent="0.25">
      <c r="A1506" s="7">
        <v>42326</v>
      </c>
      <c r="B1506">
        <v>188.91000399999999</v>
      </c>
      <c r="C1506">
        <v>191.509995</v>
      </c>
      <c r="D1506">
        <v>188.88999899999999</v>
      </c>
      <c r="E1506">
        <v>191.320007</v>
      </c>
      <c r="F1506">
        <v>170.716736</v>
      </c>
      <c r="G1506">
        <v>2858600</v>
      </c>
    </row>
    <row r="1507" spans="1:7" x14ac:dyDescent="0.25">
      <c r="A1507" s="7">
        <v>42325</v>
      </c>
      <c r="B1507">
        <v>188.86000100000001</v>
      </c>
      <c r="C1507">
        <v>189.78999300000001</v>
      </c>
      <c r="D1507">
        <v>187.83000200000001</v>
      </c>
      <c r="E1507">
        <v>188.28999300000001</v>
      </c>
      <c r="F1507">
        <v>168.01303100000001</v>
      </c>
      <c r="G1507">
        <v>1879900</v>
      </c>
    </row>
    <row r="1508" spans="1:7" x14ac:dyDescent="0.25">
      <c r="A1508" s="7">
        <v>42324</v>
      </c>
      <c r="B1508">
        <v>185.5</v>
      </c>
      <c r="C1508">
        <v>188.550003</v>
      </c>
      <c r="D1508">
        <v>185.36000100000001</v>
      </c>
      <c r="E1508">
        <v>188.520004</v>
      </c>
      <c r="F1508">
        <v>168.21826200000001</v>
      </c>
      <c r="G1508">
        <v>1687100</v>
      </c>
    </row>
    <row r="1509" spans="1:7" x14ac:dyDescent="0.25">
      <c r="A1509" s="7">
        <v>42321</v>
      </c>
      <c r="B1509">
        <v>187.35000600000001</v>
      </c>
      <c r="C1509">
        <v>187.61999499999999</v>
      </c>
      <c r="D1509">
        <v>185.58000200000001</v>
      </c>
      <c r="E1509">
        <v>185.66999799999999</v>
      </c>
      <c r="F1509">
        <v>165.67512500000001</v>
      </c>
      <c r="G1509">
        <v>3224000</v>
      </c>
    </row>
    <row r="1510" spans="1:7" x14ac:dyDescent="0.25">
      <c r="A1510" s="7">
        <v>42320</v>
      </c>
      <c r="B1510">
        <v>189.36000100000001</v>
      </c>
      <c r="C1510">
        <v>189.80999800000001</v>
      </c>
      <c r="D1510">
        <v>187.779999</v>
      </c>
      <c r="E1510">
        <v>187.83999600000001</v>
      </c>
      <c r="F1510">
        <v>167.61144999999999</v>
      </c>
      <c r="G1510">
        <v>2454900</v>
      </c>
    </row>
    <row r="1511" spans="1:7" x14ac:dyDescent="0.25">
      <c r="A1511" s="7">
        <v>42319</v>
      </c>
      <c r="B1511">
        <v>191.479996</v>
      </c>
      <c r="C1511">
        <v>191.550003</v>
      </c>
      <c r="D1511">
        <v>190.38999899999999</v>
      </c>
      <c r="E1511">
        <v>190.38999899999999</v>
      </c>
      <c r="F1511">
        <v>169.88685599999999</v>
      </c>
      <c r="G1511">
        <v>1114700</v>
      </c>
    </row>
    <row r="1512" spans="1:7" x14ac:dyDescent="0.25">
      <c r="A1512" s="7">
        <v>42318</v>
      </c>
      <c r="B1512">
        <v>190.259995</v>
      </c>
      <c r="C1512">
        <v>191.25</v>
      </c>
      <c r="D1512">
        <v>189.91000399999999</v>
      </c>
      <c r="E1512">
        <v>191.11999499999999</v>
      </c>
      <c r="F1512">
        <v>170.53825399999999</v>
      </c>
      <c r="G1512">
        <v>1257500</v>
      </c>
    </row>
    <row r="1513" spans="1:7" x14ac:dyDescent="0.25">
      <c r="A1513" s="7">
        <v>42317</v>
      </c>
      <c r="B1513">
        <v>191.88999899999999</v>
      </c>
      <c r="C1513">
        <v>192.009995</v>
      </c>
      <c r="D1513">
        <v>189.75</v>
      </c>
      <c r="E1513">
        <v>190.759995</v>
      </c>
      <c r="F1513">
        <v>170.21698000000001</v>
      </c>
      <c r="G1513">
        <v>2127800</v>
      </c>
    </row>
    <row r="1514" spans="1:7" x14ac:dyDescent="0.25">
      <c r="A1514" s="7">
        <v>42314</v>
      </c>
      <c r="B1514">
        <v>192.259995</v>
      </c>
      <c r="C1514">
        <v>192.83000200000001</v>
      </c>
      <c r="D1514">
        <v>191.11999499999999</v>
      </c>
      <c r="E1514">
        <v>192.55999800000001</v>
      </c>
      <c r="F1514">
        <v>171.82318100000001</v>
      </c>
      <c r="G1514">
        <v>2172600</v>
      </c>
    </row>
    <row r="1515" spans="1:7" x14ac:dyDescent="0.25">
      <c r="A1515" s="7">
        <v>42313</v>
      </c>
      <c r="B1515">
        <v>192.990005</v>
      </c>
      <c r="C1515">
        <v>193.44000199999999</v>
      </c>
      <c r="D1515">
        <v>191.71000699999999</v>
      </c>
      <c r="E1515">
        <v>192.63999899999999</v>
      </c>
      <c r="F1515">
        <v>171.894577</v>
      </c>
      <c r="G1515">
        <v>2185100</v>
      </c>
    </row>
    <row r="1516" spans="1:7" x14ac:dyDescent="0.25">
      <c r="A1516" s="7">
        <v>42312</v>
      </c>
      <c r="B1516">
        <v>193.770004</v>
      </c>
      <c r="C1516">
        <v>193.89999399999999</v>
      </c>
      <c r="D1516">
        <v>192.279999</v>
      </c>
      <c r="E1516">
        <v>192.88000500000001</v>
      </c>
      <c r="F1516">
        <v>172.10874899999999</v>
      </c>
      <c r="G1516">
        <v>1786700</v>
      </c>
    </row>
    <row r="1517" spans="1:7" x14ac:dyDescent="0.25">
      <c r="A1517" s="7">
        <v>42311</v>
      </c>
      <c r="B1517">
        <v>192.53999300000001</v>
      </c>
      <c r="C1517">
        <v>194.05999800000001</v>
      </c>
      <c r="D1517">
        <v>192.279999</v>
      </c>
      <c r="E1517">
        <v>193.429993</v>
      </c>
      <c r="F1517">
        <v>172.599503</v>
      </c>
      <c r="G1517">
        <v>3920400</v>
      </c>
    </row>
    <row r="1518" spans="1:7" x14ac:dyDescent="0.25">
      <c r="A1518" s="7">
        <v>42310</v>
      </c>
      <c r="B1518">
        <v>190.979996</v>
      </c>
      <c r="C1518">
        <v>193.08999600000001</v>
      </c>
      <c r="D1518">
        <v>190.85000600000001</v>
      </c>
      <c r="E1518">
        <v>192.820007</v>
      </c>
      <c r="F1518">
        <v>172.05519100000001</v>
      </c>
      <c r="G1518">
        <v>2403500</v>
      </c>
    </row>
    <row r="1519" spans="1:7" x14ac:dyDescent="0.25">
      <c r="A1519" s="7">
        <v>42307</v>
      </c>
      <c r="B1519">
        <v>191.820007</v>
      </c>
      <c r="C1519">
        <v>192</v>
      </c>
      <c r="D1519">
        <v>190.55999800000001</v>
      </c>
      <c r="E1519">
        <v>190.55999800000001</v>
      </c>
      <c r="F1519">
        <v>170.03855899999999</v>
      </c>
      <c r="G1519">
        <v>2011600</v>
      </c>
    </row>
    <row r="1520" spans="1:7" x14ac:dyDescent="0.25">
      <c r="A1520" s="7">
        <v>42306</v>
      </c>
      <c r="B1520">
        <v>191.03999300000001</v>
      </c>
      <c r="C1520">
        <v>191.85000600000001</v>
      </c>
      <c r="D1520">
        <v>190.88999899999999</v>
      </c>
      <c r="E1520">
        <v>191.529999</v>
      </c>
      <c r="F1520">
        <v>170.90411399999999</v>
      </c>
      <c r="G1520">
        <v>1779000</v>
      </c>
    </row>
    <row r="1521" spans="1:7" x14ac:dyDescent="0.25">
      <c r="A1521" s="7">
        <v>42305</v>
      </c>
      <c r="B1521">
        <v>189.83999600000001</v>
      </c>
      <c r="C1521">
        <v>191.60000600000001</v>
      </c>
      <c r="D1521">
        <v>189.05999800000001</v>
      </c>
      <c r="E1521">
        <v>191.60000600000001</v>
      </c>
      <c r="F1521">
        <v>170.966553</v>
      </c>
      <c r="G1521">
        <v>2251900</v>
      </c>
    </row>
    <row r="1522" spans="1:7" x14ac:dyDescent="0.25">
      <c r="A1522" s="7">
        <v>42304</v>
      </c>
      <c r="B1522">
        <v>189.08000200000001</v>
      </c>
      <c r="C1522">
        <v>189.759995</v>
      </c>
      <c r="D1522">
        <v>188.64999399999999</v>
      </c>
      <c r="E1522">
        <v>189.39999399999999</v>
      </c>
      <c r="F1522">
        <v>169.003479</v>
      </c>
      <c r="G1522">
        <v>1442400</v>
      </c>
    </row>
    <row r="1523" spans="1:7" x14ac:dyDescent="0.25">
      <c r="A1523" s="7">
        <v>42303</v>
      </c>
      <c r="B1523">
        <v>190.11000100000001</v>
      </c>
      <c r="C1523">
        <v>190.11999499999999</v>
      </c>
      <c r="D1523">
        <v>189.38999899999999</v>
      </c>
      <c r="E1523">
        <v>189.770004</v>
      </c>
      <c r="F1523">
        <v>169.33367899999999</v>
      </c>
      <c r="G1523">
        <v>1150500</v>
      </c>
    </row>
    <row r="1524" spans="1:7" x14ac:dyDescent="0.25">
      <c r="A1524" s="7">
        <v>42300</v>
      </c>
      <c r="B1524">
        <v>190</v>
      </c>
      <c r="C1524">
        <v>190.63000500000001</v>
      </c>
      <c r="D1524">
        <v>189.13999899999999</v>
      </c>
      <c r="E1524">
        <v>190.220001</v>
      </c>
      <c r="F1524">
        <v>169.735184</v>
      </c>
      <c r="G1524">
        <v>1624300</v>
      </c>
    </row>
    <row r="1525" spans="1:7" x14ac:dyDescent="0.25">
      <c r="A1525" s="7">
        <v>42299</v>
      </c>
      <c r="B1525">
        <v>186.020004</v>
      </c>
      <c r="C1525">
        <v>188.38000500000001</v>
      </c>
      <c r="D1525">
        <v>185.970001</v>
      </c>
      <c r="E1525">
        <v>188.16999799999999</v>
      </c>
      <c r="F1525">
        <v>167.905914</v>
      </c>
      <c r="G1525">
        <v>1498300</v>
      </c>
    </row>
    <row r="1526" spans="1:7" x14ac:dyDescent="0.25">
      <c r="A1526" s="7">
        <v>42298</v>
      </c>
      <c r="B1526">
        <v>186.78999300000001</v>
      </c>
      <c r="C1526">
        <v>186.80999800000001</v>
      </c>
      <c r="D1526">
        <v>184.86000100000001</v>
      </c>
      <c r="E1526">
        <v>184.970001</v>
      </c>
      <c r="F1526">
        <v>165.050522</v>
      </c>
      <c r="G1526">
        <v>1556900</v>
      </c>
    </row>
    <row r="1527" spans="1:7" x14ac:dyDescent="0.25">
      <c r="A1527" s="7">
        <v>42297</v>
      </c>
      <c r="B1527">
        <v>186.020004</v>
      </c>
      <c r="C1527">
        <v>186.86999499999999</v>
      </c>
      <c r="D1527">
        <v>185.699997</v>
      </c>
      <c r="E1527">
        <v>186.179993</v>
      </c>
      <c r="F1527">
        <v>166.13020299999999</v>
      </c>
      <c r="G1527">
        <v>1151200</v>
      </c>
    </row>
    <row r="1528" spans="1:7" x14ac:dyDescent="0.25">
      <c r="A1528" s="7">
        <v>42296</v>
      </c>
      <c r="B1528">
        <v>185.66000399999999</v>
      </c>
      <c r="C1528">
        <v>186.429993</v>
      </c>
      <c r="D1528">
        <v>185.30999800000001</v>
      </c>
      <c r="E1528">
        <v>186.41999799999999</v>
      </c>
      <c r="F1528">
        <v>166.34437600000001</v>
      </c>
      <c r="G1528">
        <v>768900</v>
      </c>
    </row>
    <row r="1529" spans="1:7" x14ac:dyDescent="0.25">
      <c r="A1529" s="7">
        <v>42293</v>
      </c>
      <c r="B1529">
        <v>185.91999799999999</v>
      </c>
      <c r="C1529">
        <v>186.33999600000001</v>
      </c>
      <c r="D1529">
        <v>185.11999499999999</v>
      </c>
      <c r="E1529">
        <v>186.199997</v>
      </c>
      <c r="F1529">
        <v>166.14804100000001</v>
      </c>
      <c r="G1529">
        <v>1241200</v>
      </c>
    </row>
    <row r="1530" spans="1:7" x14ac:dyDescent="0.25">
      <c r="A1530" s="7">
        <v>42292</v>
      </c>
      <c r="B1530">
        <v>183.39999399999999</v>
      </c>
      <c r="C1530">
        <v>185.490005</v>
      </c>
      <c r="D1530">
        <v>183.020004</v>
      </c>
      <c r="E1530">
        <v>185.449997</v>
      </c>
      <c r="F1530">
        <v>165.47885099999999</v>
      </c>
      <c r="G1530">
        <v>2523100</v>
      </c>
    </row>
    <row r="1531" spans="1:7" x14ac:dyDescent="0.25">
      <c r="A1531" s="7">
        <v>42291</v>
      </c>
      <c r="B1531">
        <v>183.449997</v>
      </c>
      <c r="C1531">
        <v>184.13000500000001</v>
      </c>
      <c r="D1531">
        <v>182.38999899999999</v>
      </c>
      <c r="E1531">
        <v>182.71000699999999</v>
      </c>
      <c r="F1531">
        <v>163.03393600000001</v>
      </c>
      <c r="G1531">
        <v>1184100</v>
      </c>
    </row>
    <row r="1532" spans="1:7" x14ac:dyDescent="0.25">
      <c r="A1532" s="7">
        <v>42290</v>
      </c>
      <c r="B1532">
        <v>183.979996</v>
      </c>
      <c r="C1532">
        <v>185.30999800000001</v>
      </c>
      <c r="D1532">
        <v>183.38999899999999</v>
      </c>
      <c r="E1532">
        <v>183.570007</v>
      </c>
      <c r="F1532">
        <v>163.80136100000001</v>
      </c>
      <c r="G1532">
        <v>1022300</v>
      </c>
    </row>
    <row r="1533" spans="1:7" x14ac:dyDescent="0.25">
      <c r="A1533" s="7">
        <v>42289</v>
      </c>
      <c r="B1533">
        <v>184.679993</v>
      </c>
      <c r="C1533">
        <v>184.929993</v>
      </c>
      <c r="D1533">
        <v>184.179993</v>
      </c>
      <c r="E1533">
        <v>184.800003</v>
      </c>
      <c r="F1533">
        <v>164.89887999999999</v>
      </c>
      <c r="G1533">
        <v>885100</v>
      </c>
    </row>
    <row r="1534" spans="1:7" x14ac:dyDescent="0.25">
      <c r="A1534" s="7">
        <v>42286</v>
      </c>
      <c r="B1534">
        <v>184.66000399999999</v>
      </c>
      <c r="C1534">
        <v>185.08000200000001</v>
      </c>
      <c r="D1534">
        <v>183.91000399999999</v>
      </c>
      <c r="E1534">
        <v>184.58000200000001</v>
      </c>
      <c r="F1534">
        <v>164.70254499999999</v>
      </c>
      <c r="G1534">
        <v>1651000</v>
      </c>
    </row>
    <row r="1535" spans="1:7" x14ac:dyDescent="0.25">
      <c r="A1535" s="7">
        <v>42285</v>
      </c>
      <c r="B1535">
        <v>182.44000199999999</v>
      </c>
      <c r="C1535">
        <v>184.779999</v>
      </c>
      <c r="D1535">
        <v>182.08000200000001</v>
      </c>
      <c r="E1535">
        <v>184.479996</v>
      </c>
      <c r="F1535">
        <v>164.61331200000001</v>
      </c>
      <c r="G1535">
        <v>3109600</v>
      </c>
    </row>
    <row r="1536" spans="1:7" x14ac:dyDescent="0.25">
      <c r="A1536" s="7">
        <v>42284</v>
      </c>
      <c r="B1536">
        <v>182.39999399999999</v>
      </c>
      <c r="C1536">
        <v>183.19000199999999</v>
      </c>
      <c r="D1536">
        <v>181.050003</v>
      </c>
      <c r="E1536">
        <v>182.86999499999999</v>
      </c>
      <c r="F1536">
        <v>163.176727</v>
      </c>
      <c r="G1536">
        <v>1693800</v>
      </c>
    </row>
    <row r="1537" spans="1:7" x14ac:dyDescent="0.25">
      <c r="A1537" s="7">
        <v>42283</v>
      </c>
      <c r="B1537">
        <v>181.88000500000001</v>
      </c>
      <c r="C1537">
        <v>182.41000399999999</v>
      </c>
      <c r="D1537">
        <v>180.58999600000001</v>
      </c>
      <c r="E1537">
        <v>181.35000600000001</v>
      </c>
      <c r="F1537">
        <v>161.82037399999999</v>
      </c>
      <c r="G1537">
        <v>1325400</v>
      </c>
    </row>
    <row r="1538" spans="1:7" x14ac:dyDescent="0.25">
      <c r="A1538" s="7">
        <v>42282</v>
      </c>
      <c r="B1538">
        <v>180.13999899999999</v>
      </c>
      <c r="C1538">
        <v>182.179993</v>
      </c>
      <c r="D1538">
        <v>180</v>
      </c>
      <c r="E1538">
        <v>181.96000699999999</v>
      </c>
      <c r="F1538">
        <v>162.36471599999999</v>
      </c>
      <c r="G1538">
        <v>2049100</v>
      </c>
    </row>
    <row r="1539" spans="1:7" x14ac:dyDescent="0.25">
      <c r="A1539" s="7">
        <v>42279</v>
      </c>
      <c r="B1539">
        <v>174</v>
      </c>
      <c r="C1539">
        <v>178.75</v>
      </c>
      <c r="D1539">
        <v>173.35000600000001</v>
      </c>
      <c r="E1539">
        <v>178.75</v>
      </c>
      <c r="F1539">
        <v>159.50036600000001</v>
      </c>
      <c r="G1539">
        <v>2307200</v>
      </c>
    </row>
    <row r="1540" spans="1:7" x14ac:dyDescent="0.25">
      <c r="A1540" s="7">
        <v>42278</v>
      </c>
      <c r="B1540">
        <v>175.970001</v>
      </c>
      <c r="C1540">
        <v>176.429993</v>
      </c>
      <c r="D1540">
        <v>174</v>
      </c>
      <c r="E1540">
        <v>176.199997</v>
      </c>
      <c r="F1540">
        <v>157.22494499999999</v>
      </c>
      <c r="G1540">
        <v>3948400</v>
      </c>
    </row>
    <row r="1541" spans="1:7" x14ac:dyDescent="0.25">
      <c r="A1541" s="7">
        <v>42277</v>
      </c>
      <c r="B1541">
        <v>174.55999800000001</v>
      </c>
      <c r="C1541">
        <v>175.83999600000001</v>
      </c>
      <c r="D1541">
        <v>173.66999799999999</v>
      </c>
      <c r="E1541">
        <v>175.71000699999999</v>
      </c>
      <c r="F1541">
        <v>156.78774999999999</v>
      </c>
      <c r="G1541">
        <v>4123600</v>
      </c>
    </row>
    <row r="1542" spans="1:7" x14ac:dyDescent="0.25">
      <c r="A1542" s="7">
        <v>42276</v>
      </c>
      <c r="B1542">
        <v>172.66999799999999</v>
      </c>
      <c r="C1542">
        <v>173.91999799999999</v>
      </c>
      <c r="D1542">
        <v>171.36000100000001</v>
      </c>
      <c r="E1542">
        <v>172.39999399999999</v>
      </c>
      <c r="F1542">
        <v>153.83421300000001</v>
      </c>
      <c r="G1542">
        <v>3219500</v>
      </c>
    </row>
    <row r="1543" spans="1:7" x14ac:dyDescent="0.25">
      <c r="A1543" s="7">
        <v>42275</v>
      </c>
      <c r="B1543">
        <v>175.86000100000001</v>
      </c>
      <c r="C1543">
        <v>175.86999499999999</v>
      </c>
      <c r="D1543">
        <v>172.020004</v>
      </c>
      <c r="E1543">
        <v>172.30999800000001</v>
      </c>
      <c r="F1543">
        <v>153.75392199999999</v>
      </c>
      <c r="G1543">
        <v>3732900</v>
      </c>
    </row>
    <row r="1544" spans="1:7" x14ac:dyDescent="0.25">
      <c r="A1544" s="7">
        <v>42272</v>
      </c>
      <c r="B1544">
        <v>178.479996</v>
      </c>
      <c r="C1544">
        <v>178.71000699999999</v>
      </c>
      <c r="D1544">
        <v>175.83000200000001</v>
      </c>
      <c r="E1544">
        <v>176.759995</v>
      </c>
      <c r="F1544">
        <v>157.72468599999999</v>
      </c>
      <c r="G1544">
        <v>3436300</v>
      </c>
    </row>
    <row r="1545" spans="1:7" x14ac:dyDescent="0.25">
      <c r="A1545" s="7">
        <v>42271</v>
      </c>
      <c r="B1545">
        <v>176.050003</v>
      </c>
      <c r="C1545">
        <v>177.30999800000001</v>
      </c>
      <c r="D1545">
        <v>174.69000199999999</v>
      </c>
      <c r="E1545">
        <v>176.88000500000001</v>
      </c>
      <c r="F1545">
        <v>157.83175700000001</v>
      </c>
      <c r="G1545">
        <v>2562400</v>
      </c>
    </row>
    <row r="1546" spans="1:7" x14ac:dyDescent="0.25">
      <c r="A1546" s="7">
        <v>42270</v>
      </c>
      <c r="B1546">
        <v>177.990005</v>
      </c>
      <c r="C1546">
        <v>178.449997</v>
      </c>
      <c r="D1546">
        <v>176.85000600000001</v>
      </c>
      <c r="E1546">
        <v>177.429993</v>
      </c>
      <c r="F1546">
        <v>158.32250999999999</v>
      </c>
      <c r="G1546">
        <v>1670300</v>
      </c>
    </row>
    <row r="1547" spans="1:7" x14ac:dyDescent="0.25">
      <c r="A1547" s="7">
        <v>42269</v>
      </c>
      <c r="B1547">
        <v>177.800003</v>
      </c>
      <c r="C1547">
        <v>178.25</v>
      </c>
      <c r="D1547">
        <v>176.53999300000001</v>
      </c>
      <c r="E1547">
        <v>177.75</v>
      </c>
      <c r="F1547">
        <v>158.608093</v>
      </c>
      <c r="G1547">
        <v>2469500</v>
      </c>
    </row>
    <row r="1548" spans="1:7" x14ac:dyDescent="0.25">
      <c r="A1548" s="7">
        <v>42268</v>
      </c>
      <c r="B1548">
        <v>180.14999399999999</v>
      </c>
      <c r="C1548">
        <v>181.199997</v>
      </c>
      <c r="D1548">
        <v>178.94000199999999</v>
      </c>
      <c r="E1548">
        <v>180.10000600000001</v>
      </c>
      <c r="F1548">
        <v>160.705017</v>
      </c>
      <c r="G1548">
        <v>1467600</v>
      </c>
    </row>
    <row r="1549" spans="1:7" x14ac:dyDescent="0.25">
      <c r="A1549" s="7">
        <v>42265</v>
      </c>
      <c r="B1549">
        <v>180.41000399999999</v>
      </c>
      <c r="C1549">
        <v>182.03999300000001</v>
      </c>
      <c r="D1549">
        <v>179.69000199999999</v>
      </c>
      <c r="E1549">
        <v>180.13000500000001</v>
      </c>
      <c r="F1549">
        <v>159.88140899999999</v>
      </c>
      <c r="G1549">
        <v>3205200</v>
      </c>
    </row>
    <row r="1550" spans="1:7" x14ac:dyDescent="0.25">
      <c r="A1550" s="7">
        <v>42264</v>
      </c>
      <c r="B1550">
        <v>183.39999399999999</v>
      </c>
      <c r="C1550">
        <v>185.990005</v>
      </c>
      <c r="D1550">
        <v>182.740005</v>
      </c>
      <c r="E1550">
        <v>183.08999600000001</v>
      </c>
      <c r="F1550">
        <v>162.50865200000001</v>
      </c>
      <c r="G1550">
        <v>3106200</v>
      </c>
    </row>
    <row r="1551" spans="1:7" x14ac:dyDescent="0.25">
      <c r="A1551" s="7">
        <v>42263</v>
      </c>
      <c r="B1551">
        <v>182.33999600000001</v>
      </c>
      <c r="C1551">
        <v>183.720001</v>
      </c>
      <c r="D1551">
        <v>181.91000399999999</v>
      </c>
      <c r="E1551">
        <v>183.570007</v>
      </c>
      <c r="F1551">
        <v>162.93469200000001</v>
      </c>
      <c r="G1551">
        <v>2098900</v>
      </c>
    </row>
    <row r="1552" spans="1:7" x14ac:dyDescent="0.25">
      <c r="A1552" s="7">
        <v>42262</v>
      </c>
      <c r="B1552">
        <v>180.220001</v>
      </c>
      <c r="C1552">
        <v>182.41999799999999</v>
      </c>
      <c r="D1552">
        <v>179.770004</v>
      </c>
      <c r="E1552">
        <v>181.979996</v>
      </c>
      <c r="F1552">
        <v>161.52342200000001</v>
      </c>
      <c r="G1552">
        <v>1641500</v>
      </c>
    </row>
    <row r="1553" spans="1:7" x14ac:dyDescent="0.25">
      <c r="A1553" s="7">
        <v>42261</v>
      </c>
      <c r="B1553">
        <v>180.58000200000001</v>
      </c>
      <c r="C1553">
        <v>180.58000200000001</v>
      </c>
      <c r="D1553">
        <v>179.179993</v>
      </c>
      <c r="E1553">
        <v>179.63999899999999</v>
      </c>
      <c r="F1553">
        <v>159.44645700000001</v>
      </c>
      <c r="G1553">
        <v>905300</v>
      </c>
    </row>
    <row r="1554" spans="1:7" x14ac:dyDescent="0.25">
      <c r="A1554" s="7">
        <v>42258</v>
      </c>
      <c r="B1554">
        <v>179.08999600000001</v>
      </c>
      <c r="C1554">
        <v>180.41999799999999</v>
      </c>
      <c r="D1554">
        <v>178.33000200000001</v>
      </c>
      <c r="E1554">
        <v>180.320007</v>
      </c>
      <c r="F1554">
        <v>160.050003</v>
      </c>
      <c r="G1554">
        <v>2185000</v>
      </c>
    </row>
    <row r="1555" spans="1:7" x14ac:dyDescent="0.25">
      <c r="A1555" s="7">
        <v>42257</v>
      </c>
      <c r="B1555">
        <v>178.25</v>
      </c>
      <c r="C1555">
        <v>180.779999</v>
      </c>
      <c r="D1555">
        <v>178.070007</v>
      </c>
      <c r="E1555">
        <v>179.570007</v>
      </c>
      <c r="F1555">
        <v>159.384354</v>
      </c>
      <c r="G1555">
        <v>1774400</v>
      </c>
    </row>
    <row r="1556" spans="1:7" x14ac:dyDescent="0.25">
      <c r="A1556" s="7">
        <v>42256</v>
      </c>
      <c r="B1556">
        <v>182.800003</v>
      </c>
      <c r="C1556">
        <v>182.85000600000001</v>
      </c>
      <c r="D1556">
        <v>178.16999799999999</v>
      </c>
      <c r="E1556">
        <v>178.570007</v>
      </c>
      <c r="F1556">
        <v>158.49678</v>
      </c>
      <c r="G1556">
        <v>2125500</v>
      </c>
    </row>
    <row r="1557" spans="1:7" x14ac:dyDescent="0.25">
      <c r="A1557" s="7">
        <v>42255</v>
      </c>
      <c r="B1557">
        <v>179.66999799999999</v>
      </c>
      <c r="C1557">
        <v>181.14999399999999</v>
      </c>
      <c r="D1557">
        <v>178.91999799999999</v>
      </c>
      <c r="E1557">
        <v>181.009995</v>
      </c>
      <c r="F1557">
        <v>160.66246000000001</v>
      </c>
      <c r="G1557">
        <v>2248500</v>
      </c>
    </row>
    <row r="1558" spans="1:7" x14ac:dyDescent="0.25">
      <c r="A1558" s="7">
        <v>42251</v>
      </c>
      <c r="B1558">
        <v>176.88000500000001</v>
      </c>
      <c r="C1558">
        <v>177.69000199999999</v>
      </c>
      <c r="D1558">
        <v>175.63999899999999</v>
      </c>
      <c r="E1558">
        <v>176.490005</v>
      </c>
      <c r="F1558">
        <v>156.650589</v>
      </c>
      <c r="G1558">
        <v>2317700</v>
      </c>
    </row>
    <row r="1559" spans="1:7" x14ac:dyDescent="0.25">
      <c r="A1559" s="7">
        <v>42250</v>
      </c>
      <c r="B1559">
        <v>179.96000699999999</v>
      </c>
      <c r="C1559">
        <v>181.53999300000001</v>
      </c>
      <c r="D1559">
        <v>178.71000699999999</v>
      </c>
      <c r="E1559">
        <v>179.270004</v>
      </c>
      <c r="F1559">
        <v>159.118088</v>
      </c>
      <c r="G1559">
        <v>2420200</v>
      </c>
    </row>
    <row r="1560" spans="1:7" x14ac:dyDescent="0.25">
      <c r="A1560" s="7">
        <v>42249</v>
      </c>
      <c r="B1560">
        <v>178.479996</v>
      </c>
      <c r="C1560">
        <v>179.13000500000001</v>
      </c>
      <c r="D1560">
        <v>176.39999399999999</v>
      </c>
      <c r="E1560">
        <v>179.11999499999999</v>
      </c>
      <c r="F1560">
        <v>158.98492400000001</v>
      </c>
      <c r="G1560">
        <v>2424000</v>
      </c>
    </row>
    <row r="1561" spans="1:7" x14ac:dyDescent="0.25">
      <c r="A1561" s="7">
        <v>42248</v>
      </c>
      <c r="B1561">
        <v>177.11000100000001</v>
      </c>
      <c r="C1561">
        <v>178.5</v>
      </c>
      <c r="D1561">
        <v>174.83000200000001</v>
      </c>
      <c r="E1561">
        <v>175.58000200000001</v>
      </c>
      <c r="F1561">
        <v>155.84286499999999</v>
      </c>
      <c r="G1561">
        <v>8531800</v>
      </c>
    </row>
    <row r="1562" spans="1:7" x14ac:dyDescent="0.25">
      <c r="A1562" s="7">
        <v>42247</v>
      </c>
      <c r="B1562">
        <v>181.679993</v>
      </c>
      <c r="C1562">
        <v>182.53999300000001</v>
      </c>
      <c r="D1562">
        <v>180.60000600000001</v>
      </c>
      <c r="E1562">
        <v>181.11000100000001</v>
      </c>
      <c r="F1562">
        <v>160.751251</v>
      </c>
      <c r="G1562">
        <v>1923000</v>
      </c>
    </row>
    <row r="1563" spans="1:7" x14ac:dyDescent="0.25">
      <c r="A1563" s="7">
        <v>42244</v>
      </c>
      <c r="B1563">
        <v>181.970001</v>
      </c>
      <c r="C1563">
        <v>183.19000199999999</v>
      </c>
      <c r="D1563">
        <v>181.429993</v>
      </c>
      <c r="E1563">
        <v>182.720001</v>
      </c>
      <c r="F1563">
        <v>162.180252</v>
      </c>
      <c r="G1563">
        <v>2945000</v>
      </c>
    </row>
    <row r="1564" spans="1:7" x14ac:dyDescent="0.25">
      <c r="A1564" s="7">
        <v>42243</v>
      </c>
      <c r="B1564">
        <v>180.800003</v>
      </c>
      <c r="C1564">
        <v>182.800003</v>
      </c>
      <c r="D1564">
        <v>178.94000199999999</v>
      </c>
      <c r="E1564">
        <v>182.720001</v>
      </c>
      <c r="F1564">
        <v>162.180252</v>
      </c>
      <c r="G1564">
        <v>7168800</v>
      </c>
    </row>
    <row r="1565" spans="1:7" x14ac:dyDescent="0.25">
      <c r="A1565" s="7">
        <v>42242</v>
      </c>
      <c r="B1565">
        <v>176.229996</v>
      </c>
      <c r="C1565">
        <v>178.509995</v>
      </c>
      <c r="D1565">
        <v>172.679993</v>
      </c>
      <c r="E1565">
        <v>178.36000100000001</v>
      </c>
      <c r="F1565">
        <v>158.310349</v>
      </c>
      <c r="G1565">
        <v>7086100</v>
      </c>
    </row>
    <row r="1566" spans="1:7" x14ac:dyDescent="0.25">
      <c r="A1566" s="7">
        <v>42241</v>
      </c>
      <c r="B1566">
        <v>179.16000399999999</v>
      </c>
      <c r="C1566">
        <v>179.800003</v>
      </c>
      <c r="D1566">
        <v>171.36999499999999</v>
      </c>
      <c r="E1566">
        <v>171.550003</v>
      </c>
      <c r="F1566">
        <v>152.265884</v>
      </c>
      <c r="G1566">
        <v>8132200</v>
      </c>
    </row>
    <row r="1567" spans="1:7" x14ac:dyDescent="0.25">
      <c r="A1567" s="7">
        <v>42240</v>
      </c>
      <c r="B1567">
        <v>172</v>
      </c>
      <c r="C1567">
        <v>179.53999300000001</v>
      </c>
      <c r="D1567">
        <v>168.08000200000001</v>
      </c>
      <c r="E1567">
        <v>173.66000399999999</v>
      </c>
      <c r="F1567">
        <v>154.138687</v>
      </c>
      <c r="G1567">
        <v>12325000</v>
      </c>
    </row>
    <row r="1568" spans="1:7" x14ac:dyDescent="0.25">
      <c r="A1568" s="7">
        <v>42237</v>
      </c>
      <c r="B1568">
        <v>185.08000200000001</v>
      </c>
      <c r="C1568">
        <v>186.029999</v>
      </c>
      <c r="D1568">
        <v>181.03999300000001</v>
      </c>
      <c r="E1568">
        <v>181.03999300000001</v>
      </c>
      <c r="F1568">
        <v>160.68910199999999</v>
      </c>
      <c r="G1568">
        <v>6145900</v>
      </c>
    </row>
    <row r="1569" spans="1:7" x14ac:dyDescent="0.25">
      <c r="A1569" s="7">
        <v>42236</v>
      </c>
      <c r="B1569">
        <v>189.36000100000001</v>
      </c>
      <c r="C1569">
        <v>189.929993</v>
      </c>
      <c r="D1569">
        <v>186.949997</v>
      </c>
      <c r="E1569">
        <v>186.970001</v>
      </c>
      <c r="F1569">
        <v>165.95251500000001</v>
      </c>
      <c r="G1569">
        <v>4195700</v>
      </c>
    </row>
    <row r="1570" spans="1:7" x14ac:dyDescent="0.25">
      <c r="A1570" s="7">
        <v>42235</v>
      </c>
      <c r="B1570">
        <v>191.779999</v>
      </c>
      <c r="C1570">
        <v>192.550003</v>
      </c>
      <c r="D1570">
        <v>190.11999499999999</v>
      </c>
      <c r="E1570">
        <v>190.979996</v>
      </c>
      <c r="F1570">
        <v>169.51170300000001</v>
      </c>
      <c r="G1570">
        <v>1771900</v>
      </c>
    </row>
    <row r="1571" spans="1:7" x14ac:dyDescent="0.25">
      <c r="A1571" s="7">
        <v>42234</v>
      </c>
      <c r="B1571">
        <v>192.83999600000001</v>
      </c>
      <c r="C1571">
        <v>193.16000399999999</v>
      </c>
      <c r="D1571">
        <v>192.279999</v>
      </c>
      <c r="E1571">
        <v>192.5</v>
      </c>
      <c r="F1571">
        <v>170.86088599999999</v>
      </c>
      <c r="G1571">
        <v>1023800</v>
      </c>
    </row>
    <row r="1572" spans="1:7" x14ac:dyDescent="0.25">
      <c r="A1572" s="7">
        <v>42233</v>
      </c>
      <c r="B1572">
        <v>191.41999799999999</v>
      </c>
      <c r="C1572">
        <v>193.08999600000001</v>
      </c>
      <c r="D1572">
        <v>190.86000100000001</v>
      </c>
      <c r="E1572">
        <v>193.08999600000001</v>
      </c>
      <c r="F1572">
        <v>171.38459800000001</v>
      </c>
      <c r="G1572">
        <v>1926300</v>
      </c>
    </row>
    <row r="1573" spans="1:7" x14ac:dyDescent="0.25">
      <c r="A1573" s="7">
        <v>42230</v>
      </c>
      <c r="B1573">
        <v>191.11999499999999</v>
      </c>
      <c r="C1573">
        <v>192.08000200000001</v>
      </c>
      <c r="D1573">
        <v>190.979996</v>
      </c>
      <c r="E1573">
        <v>192.020004</v>
      </c>
      <c r="F1573">
        <v>170.43487500000001</v>
      </c>
      <c r="G1573">
        <v>742500</v>
      </c>
    </row>
    <row r="1574" spans="1:7" x14ac:dyDescent="0.25">
      <c r="A1574" s="7">
        <v>42229</v>
      </c>
      <c r="B1574">
        <v>191.41999799999999</v>
      </c>
      <c r="C1574">
        <v>192.11999499999999</v>
      </c>
      <c r="D1574">
        <v>190.770004</v>
      </c>
      <c r="E1574">
        <v>191.279999</v>
      </c>
      <c r="F1574">
        <v>169.77803</v>
      </c>
      <c r="G1574">
        <v>1155900</v>
      </c>
    </row>
    <row r="1575" spans="1:7" x14ac:dyDescent="0.25">
      <c r="A1575" s="7">
        <v>42228</v>
      </c>
      <c r="B1575">
        <v>189.88000500000001</v>
      </c>
      <c r="C1575">
        <v>191.759995</v>
      </c>
      <c r="D1575">
        <v>188.300003</v>
      </c>
      <c r="E1575">
        <v>191.490005</v>
      </c>
      <c r="F1575">
        <v>169.96440100000001</v>
      </c>
      <c r="G1575">
        <v>3758700</v>
      </c>
    </row>
    <row r="1576" spans="1:7" x14ac:dyDescent="0.25">
      <c r="A1576" s="7">
        <v>42227</v>
      </c>
      <c r="B1576">
        <v>191.63999899999999</v>
      </c>
      <c r="C1576">
        <v>192.03999300000001</v>
      </c>
      <c r="D1576">
        <v>190.5</v>
      </c>
      <c r="E1576">
        <v>191.320007</v>
      </c>
      <c r="F1576">
        <v>169.81353799999999</v>
      </c>
      <c r="G1576">
        <v>4996300</v>
      </c>
    </row>
    <row r="1577" spans="1:7" x14ac:dyDescent="0.25">
      <c r="A1577" s="7">
        <v>42226</v>
      </c>
      <c r="B1577">
        <v>191.89999399999999</v>
      </c>
      <c r="C1577">
        <v>193.14999399999999</v>
      </c>
      <c r="D1577">
        <v>191.89999399999999</v>
      </c>
      <c r="E1577">
        <v>193.08999600000001</v>
      </c>
      <c r="F1577">
        <v>171.38459800000001</v>
      </c>
      <c r="G1577">
        <v>1346700</v>
      </c>
    </row>
    <row r="1578" spans="1:7" x14ac:dyDescent="0.25">
      <c r="A1578" s="7">
        <v>42223</v>
      </c>
      <c r="B1578">
        <v>190.88000500000001</v>
      </c>
      <c r="C1578">
        <v>190.990005</v>
      </c>
      <c r="D1578">
        <v>189.69000199999999</v>
      </c>
      <c r="E1578">
        <v>190.66999799999999</v>
      </c>
      <c r="F1578">
        <v>169.23658800000001</v>
      </c>
      <c r="G1578">
        <v>1854100</v>
      </c>
    </row>
    <row r="1579" spans="1:7" x14ac:dyDescent="0.25">
      <c r="A1579" s="7">
        <v>42222</v>
      </c>
      <c r="B1579">
        <v>192.770004</v>
      </c>
      <c r="C1579">
        <v>192.929993</v>
      </c>
      <c r="D1579">
        <v>190.38999899999999</v>
      </c>
      <c r="E1579">
        <v>191.16999799999999</v>
      </c>
      <c r="F1579">
        <v>169.680374</v>
      </c>
      <c r="G1579">
        <v>1321200</v>
      </c>
    </row>
    <row r="1580" spans="1:7" x14ac:dyDescent="0.25">
      <c r="A1580" s="7">
        <v>42221</v>
      </c>
      <c r="B1580">
        <v>193.03999300000001</v>
      </c>
      <c r="C1580">
        <v>193.75</v>
      </c>
      <c r="D1580">
        <v>192.30999800000001</v>
      </c>
      <c r="E1580">
        <v>192.63999899999999</v>
      </c>
      <c r="F1580">
        <v>170.985153</v>
      </c>
      <c r="G1580">
        <v>1369900</v>
      </c>
    </row>
    <row r="1581" spans="1:7" x14ac:dyDescent="0.25">
      <c r="A1581" s="7">
        <v>42220</v>
      </c>
      <c r="B1581">
        <v>192.35000600000001</v>
      </c>
      <c r="C1581">
        <v>192.759995</v>
      </c>
      <c r="D1581">
        <v>191.46000699999999</v>
      </c>
      <c r="E1581">
        <v>191.970001</v>
      </c>
      <c r="F1581">
        <v>170.39042699999999</v>
      </c>
      <c r="G1581">
        <v>1601700</v>
      </c>
    </row>
    <row r="1582" spans="1:7" x14ac:dyDescent="0.25">
      <c r="A1582" s="7">
        <v>42219</v>
      </c>
      <c r="B1582">
        <v>193</v>
      </c>
      <c r="C1582">
        <v>193.009995</v>
      </c>
      <c r="D1582">
        <v>191.33000200000001</v>
      </c>
      <c r="E1582">
        <v>192.35000600000001</v>
      </c>
      <c r="F1582">
        <v>170.72775300000001</v>
      </c>
      <c r="G1582">
        <v>3081700</v>
      </c>
    </row>
    <row r="1583" spans="1:7" x14ac:dyDescent="0.25">
      <c r="A1583" s="7">
        <v>42216</v>
      </c>
      <c r="B1583">
        <v>193.91999799999999</v>
      </c>
      <c r="C1583">
        <v>193.91999799999999</v>
      </c>
      <c r="D1583">
        <v>192.71000699999999</v>
      </c>
      <c r="E1583">
        <v>192.949997</v>
      </c>
      <c r="F1583">
        <v>171.26026899999999</v>
      </c>
      <c r="G1583">
        <v>1437200</v>
      </c>
    </row>
    <row r="1584" spans="1:7" x14ac:dyDescent="0.25">
      <c r="A1584" s="7">
        <v>42215</v>
      </c>
      <c r="B1584">
        <v>192.770004</v>
      </c>
      <c r="C1584">
        <v>193.479996</v>
      </c>
      <c r="D1584">
        <v>192.020004</v>
      </c>
      <c r="E1584">
        <v>193.279999</v>
      </c>
      <c r="F1584">
        <v>171.55320699999999</v>
      </c>
      <c r="G1584">
        <v>924400</v>
      </c>
    </row>
    <row r="1585" spans="1:7" x14ac:dyDescent="0.25">
      <c r="A1585" s="7">
        <v>42214</v>
      </c>
      <c r="B1585">
        <v>192.070007</v>
      </c>
      <c r="C1585">
        <v>193.5</v>
      </c>
      <c r="D1585">
        <v>191.91000399999999</v>
      </c>
      <c r="E1585">
        <v>193.25</v>
      </c>
      <c r="F1585">
        <v>171.526535</v>
      </c>
      <c r="G1585">
        <v>2471200</v>
      </c>
    </row>
    <row r="1586" spans="1:7" x14ac:dyDescent="0.25">
      <c r="A1586" s="7">
        <v>42213</v>
      </c>
      <c r="B1586">
        <v>190.58999600000001</v>
      </c>
      <c r="C1586">
        <v>192.10000600000001</v>
      </c>
      <c r="D1586">
        <v>189.63000500000001</v>
      </c>
      <c r="E1586">
        <v>191.88999899999999</v>
      </c>
      <c r="F1586">
        <v>170.319412</v>
      </c>
      <c r="G1586">
        <v>931300</v>
      </c>
    </row>
    <row r="1587" spans="1:7" x14ac:dyDescent="0.25">
      <c r="A1587" s="7">
        <v>42212</v>
      </c>
      <c r="B1587">
        <v>189.779999</v>
      </c>
      <c r="C1587">
        <v>190.320007</v>
      </c>
      <c r="D1587">
        <v>189.14999399999999</v>
      </c>
      <c r="E1587">
        <v>189.58999600000001</v>
      </c>
      <c r="F1587">
        <v>168.27795399999999</v>
      </c>
      <c r="G1587">
        <v>1745600</v>
      </c>
    </row>
    <row r="1588" spans="1:7" x14ac:dyDescent="0.25">
      <c r="A1588" s="7">
        <v>42209</v>
      </c>
      <c r="B1588">
        <v>192.86000100000001</v>
      </c>
      <c r="C1588">
        <v>192.88999899999999</v>
      </c>
      <c r="D1588">
        <v>190.36000100000001</v>
      </c>
      <c r="E1588">
        <v>190.66999799999999</v>
      </c>
      <c r="F1588">
        <v>169.23658800000001</v>
      </c>
      <c r="G1588">
        <v>1589100</v>
      </c>
    </row>
    <row r="1589" spans="1:7" x14ac:dyDescent="0.25">
      <c r="A1589" s="7">
        <v>42208</v>
      </c>
      <c r="B1589">
        <v>194</v>
      </c>
      <c r="C1589">
        <v>194.029999</v>
      </c>
      <c r="D1589">
        <v>192.33999600000001</v>
      </c>
      <c r="E1589">
        <v>192.679993</v>
      </c>
      <c r="F1589">
        <v>171.02063000000001</v>
      </c>
      <c r="G1589">
        <v>899300</v>
      </c>
    </row>
    <row r="1590" spans="1:7" x14ac:dyDescent="0.25">
      <c r="A1590" s="7">
        <v>42207</v>
      </c>
      <c r="B1590">
        <v>193.38000500000001</v>
      </c>
      <c r="C1590">
        <v>194.16000399999999</v>
      </c>
      <c r="D1590">
        <v>193.38000500000001</v>
      </c>
      <c r="E1590">
        <v>193.78999300000001</v>
      </c>
      <c r="F1590">
        <v>172.005875</v>
      </c>
      <c r="G1590">
        <v>1193800</v>
      </c>
    </row>
    <row r="1591" spans="1:7" x14ac:dyDescent="0.25">
      <c r="A1591" s="7">
        <v>42206</v>
      </c>
      <c r="B1591">
        <v>194.820007</v>
      </c>
      <c r="C1591">
        <v>195.050003</v>
      </c>
      <c r="D1591">
        <v>193.86000100000001</v>
      </c>
      <c r="E1591">
        <v>194.16999799999999</v>
      </c>
      <c r="F1591">
        <v>172.34314000000001</v>
      </c>
      <c r="G1591">
        <v>772400</v>
      </c>
    </row>
    <row r="1592" spans="1:7" x14ac:dyDescent="0.25">
      <c r="A1592" s="7">
        <v>42205</v>
      </c>
      <c r="B1592">
        <v>195.08999600000001</v>
      </c>
      <c r="C1592">
        <v>195.46000699999999</v>
      </c>
      <c r="D1592">
        <v>194.60000600000001</v>
      </c>
      <c r="E1592">
        <v>194.94000199999999</v>
      </c>
      <c r="F1592">
        <v>173.026611</v>
      </c>
      <c r="G1592">
        <v>1103500</v>
      </c>
    </row>
    <row r="1593" spans="1:7" x14ac:dyDescent="0.25">
      <c r="A1593" s="7">
        <v>42202</v>
      </c>
      <c r="B1593">
        <v>194.679993</v>
      </c>
      <c r="C1593">
        <v>194.91999799999999</v>
      </c>
      <c r="D1593">
        <v>194.240005</v>
      </c>
      <c r="E1593">
        <v>194.85000600000001</v>
      </c>
      <c r="F1593">
        <v>172.94665499999999</v>
      </c>
      <c r="G1593">
        <v>872100</v>
      </c>
    </row>
    <row r="1594" spans="1:7" x14ac:dyDescent="0.25">
      <c r="A1594" s="7">
        <v>42201</v>
      </c>
      <c r="B1594">
        <v>194.30999800000001</v>
      </c>
      <c r="C1594">
        <v>194.66999799999999</v>
      </c>
      <c r="D1594">
        <v>194.050003</v>
      </c>
      <c r="E1594">
        <v>194.61999499999999</v>
      </c>
      <c r="F1594">
        <v>172.742569</v>
      </c>
      <c r="G1594">
        <v>949500</v>
      </c>
    </row>
    <row r="1595" spans="1:7" x14ac:dyDescent="0.25">
      <c r="A1595" s="7">
        <v>42200</v>
      </c>
      <c r="B1595">
        <v>193.28999300000001</v>
      </c>
      <c r="C1595">
        <v>193.729996</v>
      </c>
      <c r="D1595">
        <v>192.61999499999999</v>
      </c>
      <c r="E1595">
        <v>193.13999899999999</v>
      </c>
      <c r="F1595">
        <v>171.42894000000001</v>
      </c>
      <c r="G1595">
        <v>1174800</v>
      </c>
    </row>
    <row r="1596" spans="1:7" x14ac:dyDescent="0.25">
      <c r="A1596" s="7">
        <v>42199</v>
      </c>
      <c r="B1596">
        <v>192.36999499999999</v>
      </c>
      <c r="C1596">
        <v>193.529999</v>
      </c>
      <c r="D1596">
        <v>192.270004</v>
      </c>
      <c r="E1596">
        <v>193.220001</v>
      </c>
      <c r="F1596">
        <v>171.499908</v>
      </c>
      <c r="G1596">
        <v>1128900</v>
      </c>
    </row>
    <row r="1597" spans="1:7" x14ac:dyDescent="0.25">
      <c r="A1597" s="7">
        <v>42198</v>
      </c>
      <c r="B1597">
        <v>191.58999600000001</v>
      </c>
      <c r="C1597">
        <v>192.479996</v>
      </c>
      <c r="D1597">
        <v>191.58000200000001</v>
      </c>
      <c r="E1597">
        <v>192.36999499999999</v>
      </c>
      <c r="F1597">
        <v>170.74548300000001</v>
      </c>
      <c r="G1597">
        <v>1026100</v>
      </c>
    </row>
    <row r="1598" spans="1:7" x14ac:dyDescent="0.25">
      <c r="A1598" s="7">
        <v>42195</v>
      </c>
      <c r="B1598">
        <v>190.179993</v>
      </c>
      <c r="C1598">
        <v>190.71000699999999</v>
      </c>
      <c r="D1598">
        <v>189.35000600000001</v>
      </c>
      <c r="E1598">
        <v>190.240005</v>
      </c>
      <c r="F1598">
        <v>168.854904</v>
      </c>
      <c r="G1598">
        <v>1648600</v>
      </c>
    </row>
    <row r="1599" spans="1:7" x14ac:dyDescent="0.25">
      <c r="A1599" s="7">
        <v>42194</v>
      </c>
      <c r="B1599">
        <v>189.89999399999999</v>
      </c>
      <c r="C1599">
        <v>190.13000500000001</v>
      </c>
      <c r="D1599">
        <v>187.83000200000001</v>
      </c>
      <c r="E1599">
        <v>187.85000600000001</v>
      </c>
      <c r="F1599">
        <v>166.73358200000001</v>
      </c>
      <c r="G1599">
        <v>2224900</v>
      </c>
    </row>
    <row r="1600" spans="1:7" x14ac:dyDescent="0.25">
      <c r="A1600" s="7">
        <v>42193</v>
      </c>
      <c r="B1600">
        <v>189.36000100000001</v>
      </c>
      <c r="C1600">
        <v>189.58999600000001</v>
      </c>
      <c r="D1600">
        <v>187.30999800000001</v>
      </c>
      <c r="E1600">
        <v>187.509995</v>
      </c>
      <c r="F1600">
        <v>166.43182400000001</v>
      </c>
      <c r="G1600">
        <v>1874000</v>
      </c>
    </row>
    <row r="1601" spans="1:7" x14ac:dyDescent="0.25">
      <c r="A1601" s="7">
        <v>42192</v>
      </c>
      <c r="B1601">
        <v>189.86000100000001</v>
      </c>
      <c r="C1601">
        <v>190.89999399999999</v>
      </c>
      <c r="D1601">
        <v>187.19000199999999</v>
      </c>
      <c r="E1601">
        <v>190.75</v>
      </c>
      <c r="F1601">
        <v>169.307571</v>
      </c>
      <c r="G1601">
        <v>3507500</v>
      </c>
    </row>
    <row r="1602" spans="1:7" x14ac:dyDescent="0.25">
      <c r="A1602" s="7">
        <v>42191</v>
      </c>
      <c r="B1602">
        <v>188.720001</v>
      </c>
      <c r="C1602">
        <v>190.39999399999999</v>
      </c>
      <c r="D1602">
        <v>188.479996</v>
      </c>
      <c r="E1602">
        <v>189.58000200000001</v>
      </c>
      <c r="F1602">
        <v>168.26911899999999</v>
      </c>
      <c r="G1602">
        <v>1741100</v>
      </c>
    </row>
    <row r="1603" spans="1:7" x14ac:dyDescent="0.25">
      <c r="A1603" s="7">
        <v>42187</v>
      </c>
      <c r="B1603">
        <v>190.85000600000001</v>
      </c>
      <c r="C1603">
        <v>191</v>
      </c>
      <c r="D1603">
        <v>189.679993</v>
      </c>
      <c r="E1603">
        <v>190.13000500000001</v>
      </c>
      <c r="F1603">
        <v>168.75730899999999</v>
      </c>
      <c r="G1603">
        <v>3087100</v>
      </c>
    </row>
    <row r="1604" spans="1:7" x14ac:dyDescent="0.25">
      <c r="A1604" s="7">
        <v>42186</v>
      </c>
      <c r="B1604">
        <v>190.64999399999999</v>
      </c>
      <c r="C1604">
        <v>190.75</v>
      </c>
      <c r="D1604">
        <v>189.449997</v>
      </c>
      <c r="E1604">
        <v>190.270004</v>
      </c>
      <c r="F1604">
        <v>168.88154599999999</v>
      </c>
      <c r="G1604">
        <v>2782300</v>
      </c>
    </row>
    <row r="1605" spans="1:7" x14ac:dyDescent="0.25">
      <c r="A1605" s="7">
        <v>42185</v>
      </c>
      <c r="B1605">
        <v>190.179993</v>
      </c>
      <c r="C1605">
        <v>190.179993</v>
      </c>
      <c r="D1605">
        <v>188.240005</v>
      </c>
      <c r="E1605">
        <v>188.83999600000001</v>
      </c>
      <c r="F1605">
        <v>167.61230499999999</v>
      </c>
      <c r="G1605">
        <v>2679400</v>
      </c>
    </row>
    <row r="1606" spans="1:7" x14ac:dyDescent="0.25">
      <c r="A1606" s="7">
        <v>42184</v>
      </c>
      <c r="B1606">
        <v>190.779999</v>
      </c>
      <c r="C1606">
        <v>191.429993</v>
      </c>
      <c r="D1606">
        <v>188.259995</v>
      </c>
      <c r="E1606">
        <v>188.35000600000001</v>
      </c>
      <c r="F1606">
        <v>167.177368</v>
      </c>
      <c r="G1606">
        <v>2746800</v>
      </c>
    </row>
    <row r="1607" spans="1:7" x14ac:dyDescent="0.25">
      <c r="A1607" s="7">
        <v>42181</v>
      </c>
      <c r="B1607">
        <v>192.820007</v>
      </c>
      <c r="C1607">
        <v>193.070007</v>
      </c>
      <c r="D1607">
        <v>191.800003</v>
      </c>
      <c r="E1607">
        <v>192.41999799999999</v>
      </c>
      <c r="F1607">
        <v>170.789841</v>
      </c>
      <c r="G1607">
        <v>1631900</v>
      </c>
    </row>
    <row r="1608" spans="1:7" x14ac:dyDescent="0.25">
      <c r="A1608" s="7">
        <v>42180</v>
      </c>
      <c r="B1608">
        <v>193.509995</v>
      </c>
      <c r="C1608">
        <v>193.69000199999999</v>
      </c>
      <c r="D1608">
        <v>192.36000100000001</v>
      </c>
      <c r="E1608">
        <v>192.41999799999999</v>
      </c>
      <c r="F1608">
        <v>170.789841</v>
      </c>
      <c r="G1608">
        <v>2287600</v>
      </c>
    </row>
    <row r="1609" spans="1:7" x14ac:dyDescent="0.25">
      <c r="A1609" s="7">
        <v>42179</v>
      </c>
      <c r="B1609">
        <v>194.179993</v>
      </c>
      <c r="C1609">
        <v>194.520004</v>
      </c>
      <c r="D1609">
        <v>192.990005</v>
      </c>
      <c r="E1609">
        <v>193.020004</v>
      </c>
      <c r="F1609">
        <v>171.32243299999999</v>
      </c>
      <c r="G1609">
        <v>2160600</v>
      </c>
    </row>
    <row r="1610" spans="1:7" x14ac:dyDescent="0.25">
      <c r="A1610" s="7">
        <v>42178</v>
      </c>
      <c r="B1610">
        <v>194.479996</v>
      </c>
      <c r="C1610">
        <v>194.759995</v>
      </c>
      <c r="D1610">
        <v>194</v>
      </c>
      <c r="E1610">
        <v>194.41000399999999</v>
      </c>
      <c r="F1610">
        <v>172.556152</v>
      </c>
      <c r="G1610">
        <v>1727200</v>
      </c>
    </row>
    <row r="1611" spans="1:7" x14ac:dyDescent="0.25">
      <c r="A1611" s="7">
        <v>42177</v>
      </c>
      <c r="B1611">
        <v>194.36999499999999</v>
      </c>
      <c r="C1611">
        <v>194.91999799999999</v>
      </c>
      <c r="D1611">
        <v>194.050003</v>
      </c>
      <c r="E1611">
        <v>194.270004</v>
      </c>
      <c r="F1611">
        <v>172.43194600000001</v>
      </c>
      <c r="G1611">
        <v>1027000</v>
      </c>
    </row>
    <row r="1612" spans="1:7" x14ac:dyDescent="0.25">
      <c r="A1612" s="7">
        <v>42174</v>
      </c>
      <c r="B1612">
        <v>194.800003</v>
      </c>
      <c r="C1612">
        <v>194.85000600000001</v>
      </c>
      <c r="D1612">
        <v>193.85000600000001</v>
      </c>
      <c r="E1612">
        <v>193.85000600000001</v>
      </c>
      <c r="F1612">
        <v>171.258499</v>
      </c>
      <c r="G1612">
        <v>691400</v>
      </c>
    </row>
    <row r="1613" spans="1:7" x14ac:dyDescent="0.25">
      <c r="A1613" s="7">
        <v>42173</v>
      </c>
      <c r="B1613">
        <v>193.61000100000001</v>
      </c>
      <c r="C1613">
        <v>195.529999</v>
      </c>
      <c r="D1613">
        <v>193.60000600000001</v>
      </c>
      <c r="E1613">
        <v>194.979996</v>
      </c>
      <c r="F1613">
        <v>172.25680500000001</v>
      </c>
      <c r="G1613">
        <v>1041600</v>
      </c>
    </row>
    <row r="1614" spans="1:7" x14ac:dyDescent="0.25">
      <c r="A1614" s="7">
        <v>42172</v>
      </c>
      <c r="B1614">
        <v>193.05999800000001</v>
      </c>
      <c r="C1614">
        <v>193.69000199999999</v>
      </c>
      <c r="D1614">
        <v>191.949997</v>
      </c>
      <c r="E1614">
        <v>193.070007</v>
      </c>
      <c r="F1614">
        <v>170.569412</v>
      </c>
      <c r="G1614">
        <v>1170600</v>
      </c>
    </row>
    <row r="1615" spans="1:7" x14ac:dyDescent="0.25">
      <c r="A1615" s="7">
        <v>42171</v>
      </c>
      <c r="B1615">
        <v>191.5</v>
      </c>
      <c r="C1615">
        <v>192.80999800000001</v>
      </c>
      <c r="D1615">
        <v>191.33999600000001</v>
      </c>
      <c r="E1615">
        <v>192.740005</v>
      </c>
      <c r="F1615">
        <v>170.277863</v>
      </c>
      <c r="G1615">
        <v>819800</v>
      </c>
    </row>
    <row r="1616" spans="1:7" x14ac:dyDescent="0.25">
      <c r="A1616" s="7">
        <v>42170</v>
      </c>
      <c r="B1616">
        <v>191.220001</v>
      </c>
      <c r="C1616">
        <v>191.970001</v>
      </c>
      <c r="D1616">
        <v>190.470001</v>
      </c>
      <c r="E1616">
        <v>191.61999499999999</v>
      </c>
      <c r="F1616">
        <v>169.28840600000001</v>
      </c>
      <c r="G1616">
        <v>1392600</v>
      </c>
    </row>
    <row r="1617" spans="1:7" x14ac:dyDescent="0.25">
      <c r="A1617" s="7">
        <v>42167</v>
      </c>
      <c r="B1617">
        <v>193.009995</v>
      </c>
      <c r="C1617">
        <v>193.220001</v>
      </c>
      <c r="D1617">
        <v>192.21000699999999</v>
      </c>
      <c r="E1617">
        <v>192.509995</v>
      </c>
      <c r="F1617">
        <v>170.07466099999999</v>
      </c>
      <c r="G1617">
        <v>2147700</v>
      </c>
    </row>
    <row r="1618" spans="1:7" x14ac:dyDescent="0.25">
      <c r="A1618" s="7">
        <v>42166</v>
      </c>
      <c r="B1618">
        <v>193.949997</v>
      </c>
      <c r="C1618">
        <v>194.36999499999999</v>
      </c>
      <c r="D1618">
        <v>193.63000500000001</v>
      </c>
      <c r="E1618">
        <v>193.929993</v>
      </c>
      <c r="F1618">
        <v>171.32913199999999</v>
      </c>
      <c r="G1618">
        <v>724700</v>
      </c>
    </row>
    <row r="1619" spans="1:7" x14ac:dyDescent="0.25">
      <c r="A1619" s="7">
        <v>42165</v>
      </c>
      <c r="B1619">
        <v>191.96000699999999</v>
      </c>
      <c r="C1619">
        <v>193.779999</v>
      </c>
      <c r="D1619">
        <v>191.88000500000001</v>
      </c>
      <c r="E1619">
        <v>193.33000200000001</v>
      </c>
      <c r="F1619">
        <v>170.79911799999999</v>
      </c>
      <c r="G1619">
        <v>1247700</v>
      </c>
    </row>
    <row r="1620" spans="1:7" x14ac:dyDescent="0.25">
      <c r="A1620" s="7">
        <v>42164</v>
      </c>
      <c r="B1620">
        <v>191.10000600000001</v>
      </c>
      <c r="C1620">
        <v>191.64999399999999</v>
      </c>
      <c r="D1620">
        <v>190.36999499999999</v>
      </c>
      <c r="E1620">
        <v>191.05999800000001</v>
      </c>
      <c r="F1620">
        <v>168.79367099999999</v>
      </c>
      <c r="G1620">
        <v>1466100</v>
      </c>
    </row>
    <row r="1621" spans="1:7" x14ac:dyDescent="0.25">
      <c r="A1621" s="7">
        <v>42163</v>
      </c>
      <c r="B1621">
        <v>192.16999799999999</v>
      </c>
      <c r="C1621">
        <v>192.320007</v>
      </c>
      <c r="D1621">
        <v>191.020004</v>
      </c>
      <c r="E1621">
        <v>191.11000100000001</v>
      </c>
      <c r="F1621">
        <v>168.83783</v>
      </c>
      <c r="G1621">
        <v>1130100</v>
      </c>
    </row>
    <row r="1622" spans="1:7" x14ac:dyDescent="0.25">
      <c r="A1622" s="7">
        <v>42160</v>
      </c>
      <c r="B1622">
        <v>192.479996</v>
      </c>
      <c r="C1622">
        <v>193.020004</v>
      </c>
      <c r="D1622">
        <v>191.58000200000001</v>
      </c>
      <c r="E1622">
        <v>192.300003</v>
      </c>
      <c r="F1622">
        <v>169.88914500000001</v>
      </c>
      <c r="G1622">
        <v>1567800</v>
      </c>
    </row>
    <row r="1623" spans="1:7" x14ac:dyDescent="0.25">
      <c r="A1623" s="7">
        <v>42159</v>
      </c>
      <c r="B1623">
        <v>193.520004</v>
      </c>
      <c r="C1623">
        <v>194.13000500000001</v>
      </c>
      <c r="D1623">
        <v>192.279999</v>
      </c>
      <c r="E1623">
        <v>192.69000199999999</v>
      </c>
      <c r="F1623">
        <v>170.23371900000001</v>
      </c>
      <c r="G1623">
        <v>1383400</v>
      </c>
    </row>
    <row r="1624" spans="1:7" x14ac:dyDescent="0.25">
      <c r="A1624" s="7">
        <v>42158</v>
      </c>
      <c r="B1624">
        <v>194.30999800000001</v>
      </c>
      <c r="C1624">
        <v>194.929993</v>
      </c>
      <c r="D1624">
        <v>193.740005</v>
      </c>
      <c r="E1624">
        <v>194.270004</v>
      </c>
      <c r="F1624">
        <v>171.62956199999999</v>
      </c>
      <c r="G1624">
        <v>1213800</v>
      </c>
    </row>
    <row r="1625" spans="1:7" x14ac:dyDescent="0.25">
      <c r="A1625" s="7">
        <v>42157</v>
      </c>
      <c r="B1625">
        <v>193.429993</v>
      </c>
      <c r="C1625">
        <v>194.5</v>
      </c>
      <c r="D1625">
        <v>192.75</v>
      </c>
      <c r="E1625">
        <v>193.740005</v>
      </c>
      <c r="F1625">
        <v>171.16137699999999</v>
      </c>
      <c r="G1625">
        <v>1094400</v>
      </c>
    </row>
    <row r="1626" spans="1:7" x14ac:dyDescent="0.25">
      <c r="A1626" s="7">
        <v>42156</v>
      </c>
      <c r="B1626">
        <v>194.229996</v>
      </c>
      <c r="C1626">
        <v>194.63999899999999</v>
      </c>
      <c r="D1626">
        <v>193.08999600000001</v>
      </c>
      <c r="E1626">
        <v>193.94000199999999</v>
      </c>
      <c r="F1626">
        <v>171.337997</v>
      </c>
      <c r="G1626">
        <v>1157400</v>
      </c>
    </row>
    <row r="1627" spans="1:7" x14ac:dyDescent="0.25">
      <c r="A1627" s="7">
        <v>42153</v>
      </c>
      <c r="B1627">
        <v>194.66999799999999</v>
      </c>
      <c r="C1627">
        <v>194.720001</v>
      </c>
      <c r="D1627">
        <v>193.25</v>
      </c>
      <c r="E1627">
        <v>193.490005</v>
      </c>
      <c r="F1627">
        <v>170.94049100000001</v>
      </c>
      <c r="G1627">
        <v>1530900</v>
      </c>
    </row>
    <row r="1628" spans="1:7" x14ac:dyDescent="0.25">
      <c r="A1628" s="7">
        <v>42152</v>
      </c>
      <c r="B1628">
        <v>194.66000399999999</v>
      </c>
      <c r="C1628">
        <v>194.86999499999999</v>
      </c>
      <c r="D1628">
        <v>194</v>
      </c>
      <c r="E1628">
        <v>194.759995</v>
      </c>
      <c r="F1628">
        <v>172.06246899999999</v>
      </c>
      <c r="G1628">
        <v>1114500</v>
      </c>
    </row>
    <row r="1629" spans="1:7" x14ac:dyDescent="0.25">
      <c r="A1629" s="7">
        <v>42151</v>
      </c>
      <c r="B1629">
        <v>193.66000399999999</v>
      </c>
      <c r="C1629">
        <v>195.240005</v>
      </c>
      <c r="D1629">
        <v>193.300003</v>
      </c>
      <c r="E1629">
        <v>194.94000199999999</v>
      </c>
      <c r="F1629">
        <v>172.22151199999999</v>
      </c>
      <c r="G1629">
        <v>1420100</v>
      </c>
    </row>
    <row r="1630" spans="1:7" x14ac:dyDescent="0.25">
      <c r="A1630" s="7">
        <v>42150</v>
      </c>
      <c r="B1630">
        <v>194.729996</v>
      </c>
      <c r="C1630">
        <v>194.770004</v>
      </c>
      <c r="D1630">
        <v>192.699997</v>
      </c>
      <c r="E1630">
        <v>193.16000399999999</v>
      </c>
      <c r="F1630">
        <v>170.648911</v>
      </c>
      <c r="G1630">
        <v>1235300</v>
      </c>
    </row>
    <row r="1631" spans="1:7" x14ac:dyDescent="0.25">
      <c r="A1631" s="7">
        <v>42146</v>
      </c>
      <c r="B1631">
        <v>195.30999800000001</v>
      </c>
      <c r="C1631">
        <v>195.75</v>
      </c>
      <c r="D1631">
        <v>195.19000199999999</v>
      </c>
      <c r="E1631">
        <v>195.259995</v>
      </c>
      <c r="F1631">
        <v>172.504166</v>
      </c>
      <c r="G1631">
        <v>831600</v>
      </c>
    </row>
    <row r="1632" spans="1:7" x14ac:dyDescent="0.25">
      <c r="A1632" s="7">
        <v>42145</v>
      </c>
      <c r="B1632">
        <v>195.050003</v>
      </c>
      <c r="C1632">
        <v>195.929993</v>
      </c>
      <c r="D1632">
        <v>194.83000200000001</v>
      </c>
      <c r="E1632">
        <v>195.69000199999999</v>
      </c>
      <c r="F1632">
        <v>172.884109</v>
      </c>
      <c r="G1632">
        <v>756200</v>
      </c>
    </row>
    <row r="1633" spans="1:7" x14ac:dyDescent="0.25">
      <c r="A1633" s="7">
        <v>42144</v>
      </c>
      <c r="B1633">
        <v>195.36999499999999</v>
      </c>
      <c r="C1633">
        <v>195.949997</v>
      </c>
      <c r="D1633">
        <v>194.800003</v>
      </c>
      <c r="E1633">
        <v>195.10000600000001</v>
      </c>
      <c r="F1633">
        <v>172.36283900000001</v>
      </c>
      <c r="G1633">
        <v>3401300</v>
      </c>
    </row>
    <row r="1634" spans="1:7" x14ac:dyDescent="0.25">
      <c r="A1634" s="7">
        <v>42143</v>
      </c>
      <c r="B1634">
        <v>195.44000199999999</v>
      </c>
      <c r="C1634">
        <v>195.770004</v>
      </c>
      <c r="D1634">
        <v>194.96000699999999</v>
      </c>
      <c r="E1634">
        <v>195.229996</v>
      </c>
      <c r="F1634">
        <v>172.47769199999999</v>
      </c>
      <c r="G1634">
        <v>980400</v>
      </c>
    </row>
    <row r="1635" spans="1:7" x14ac:dyDescent="0.25">
      <c r="A1635" s="7">
        <v>42142</v>
      </c>
      <c r="B1635">
        <v>194.63000500000001</v>
      </c>
      <c r="C1635">
        <v>195.61999499999999</v>
      </c>
      <c r="D1635">
        <v>194.479996</v>
      </c>
      <c r="E1635">
        <v>195.33000200000001</v>
      </c>
      <c r="F1635">
        <v>172.56601000000001</v>
      </c>
      <c r="G1635">
        <v>984500</v>
      </c>
    </row>
    <row r="1636" spans="1:7" x14ac:dyDescent="0.25">
      <c r="A1636" s="7">
        <v>42139</v>
      </c>
      <c r="B1636">
        <v>194.679993</v>
      </c>
      <c r="C1636">
        <v>194.88000500000001</v>
      </c>
      <c r="D1636">
        <v>194.220001</v>
      </c>
      <c r="E1636">
        <v>194.729996</v>
      </c>
      <c r="F1636">
        <v>172.03595000000001</v>
      </c>
      <c r="G1636">
        <v>719000</v>
      </c>
    </row>
    <row r="1637" spans="1:7" x14ac:dyDescent="0.25">
      <c r="A1637" s="7">
        <v>42138</v>
      </c>
      <c r="B1637">
        <v>193.63999899999999</v>
      </c>
      <c r="C1637">
        <v>194.60000600000001</v>
      </c>
      <c r="D1637">
        <v>193.33000200000001</v>
      </c>
      <c r="E1637">
        <v>194.529999</v>
      </c>
      <c r="F1637">
        <v>171.85926799999999</v>
      </c>
      <c r="G1637">
        <v>902300</v>
      </c>
    </row>
    <row r="1638" spans="1:7" x14ac:dyDescent="0.25">
      <c r="A1638" s="7">
        <v>42137</v>
      </c>
      <c r="B1638">
        <v>192.96000699999999</v>
      </c>
      <c r="C1638">
        <v>193.61000100000001</v>
      </c>
      <c r="D1638">
        <v>192.259995</v>
      </c>
      <c r="E1638">
        <v>192.520004</v>
      </c>
      <c r="F1638">
        <v>170.083527</v>
      </c>
      <c r="G1638">
        <v>589000</v>
      </c>
    </row>
    <row r="1639" spans="1:7" x14ac:dyDescent="0.25">
      <c r="A1639" s="7">
        <v>42136</v>
      </c>
      <c r="B1639">
        <v>192.14999399999999</v>
      </c>
      <c r="C1639">
        <v>193.070007</v>
      </c>
      <c r="D1639">
        <v>191.229996</v>
      </c>
      <c r="E1639">
        <v>192.46000699999999</v>
      </c>
      <c r="F1639">
        <v>170.03050200000001</v>
      </c>
      <c r="G1639">
        <v>1852700</v>
      </c>
    </row>
    <row r="1640" spans="1:7" x14ac:dyDescent="0.25">
      <c r="A1640" s="7">
        <v>42135</v>
      </c>
      <c r="B1640">
        <v>193.929993</v>
      </c>
      <c r="C1640">
        <v>194.199997</v>
      </c>
      <c r="D1640">
        <v>192.96000699999999</v>
      </c>
      <c r="E1640">
        <v>193.020004</v>
      </c>
      <c r="F1640">
        <v>170.52525299999999</v>
      </c>
      <c r="G1640">
        <v>1090100</v>
      </c>
    </row>
    <row r="1641" spans="1:7" x14ac:dyDescent="0.25">
      <c r="A1641" s="7">
        <v>42132</v>
      </c>
      <c r="B1641">
        <v>193.300003</v>
      </c>
      <c r="C1641">
        <v>194.179993</v>
      </c>
      <c r="D1641">
        <v>193.229996</v>
      </c>
      <c r="E1641">
        <v>193.949997</v>
      </c>
      <c r="F1641">
        <v>171.34683200000001</v>
      </c>
      <c r="G1641">
        <v>1322900</v>
      </c>
    </row>
    <row r="1642" spans="1:7" x14ac:dyDescent="0.25">
      <c r="A1642" s="7">
        <v>42131</v>
      </c>
      <c r="B1642">
        <v>190.58999600000001</v>
      </c>
      <c r="C1642">
        <v>191.89999399999999</v>
      </c>
      <c r="D1642">
        <v>190.240005</v>
      </c>
      <c r="E1642">
        <v>191.44000199999999</v>
      </c>
      <c r="F1642">
        <v>169.12934899999999</v>
      </c>
      <c r="G1642">
        <v>1320700</v>
      </c>
    </row>
    <row r="1643" spans="1:7" x14ac:dyDescent="0.25">
      <c r="A1643" s="7">
        <v>42130</v>
      </c>
      <c r="B1643">
        <v>192.08999600000001</v>
      </c>
      <c r="C1643">
        <v>192.38999899999999</v>
      </c>
      <c r="D1643">
        <v>189.529999</v>
      </c>
      <c r="E1643">
        <v>190.66999799999999</v>
      </c>
      <c r="F1643">
        <v>168.44903600000001</v>
      </c>
      <c r="G1643">
        <v>1588100</v>
      </c>
    </row>
    <row r="1644" spans="1:7" x14ac:dyDescent="0.25">
      <c r="A1644" s="7">
        <v>42129</v>
      </c>
      <c r="B1644">
        <v>193.39999399999999</v>
      </c>
      <c r="C1644">
        <v>193.800003</v>
      </c>
      <c r="D1644">
        <v>191.33000200000001</v>
      </c>
      <c r="E1644">
        <v>191.44000199999999</v>
      </c>
      <c r="F1644">
        <v>169.12934899999999</v>
      </c>
      <c r="G1644">
        <v>1138300</v>
      </c>
    </row>
    <row r="1645" spans="1:7" x14ac:dyDescent="0.25">
      <c r="A1645" s="7">
        <v>42128</v>
      </c>
      <c r="B1645">
        <v>193.63999899999999</v>
      </c>
      <c r="C1645">
        <v>194.30999800000001</v>
      </c>
      <c r="D1645">
        <v>193.5</v>
      </c>
      <c r="E1645">
        <v>193.699997</v>
      </c>
      <c r="F1645">
        <v>171.12597700000001</v>
      </c>
      <c r="G1645">
        <v>1060000</v>
      </c>
    </row>
    <row r="1646" spans="1:7" x14ac:dyDescent="0.25">
      <c r="A1646" s="7">
        <v>42125</v>
      </c>
      <c r="B1646">
        <v>191.96000699999999</v>
      </c>
      <c r="C1646">
        <v>193.179993</v>
      </c>
      <c r="D1646">
        <v>191.85000600000001</v>
      </c>
      <c r="E1646">
        <v>193.10000600000001</v>
      </c>
      <c r="F1646">
        <v>170.59591699999999</v>
      </c>
      <c r="G1646">
        <v>1921200</v>
      </c>
    </row>
    <row r="1647" spans="1:7" x14ac:dyDescent="0.25">
      <c r="A1647" s="7">
        <v>42124</v>
      </c>
      <c r="B1647">
        <v>192.39999399999999</v>
      </c>
      <c r="C1647">
        <v>192.800003</v>
      </c>
      <c r="D1647">
        <v>190.320007</v>
      </c>
      <c r="E1647">
        <v>191.10000600000001</v>
      </c>
      <c r="F1647">
        <v>168.829025</v>
      </c>
      <c r="G1647">
        <v>2506100</v>
      </c>
    </row>
    <row r="1648" spans="1:7" x14ac:dyDescent="0.25">
      <c r="A1648" s="7">
        <v>42123</v>
      </c>
      <c r="B1648">
        <v>192.80999800000001</v>
      </c>
      <c r="C1648">
        <v>193.66000399999999</v>
      </c>
      <c r="D1648">
        <v>192.13999899999999</v>
      </c>
      <c r="E1648">
        <v>193.020004</v>
      </c>
      <c r="F1648">
        <v>170.52525299999999</v>
      </c>
      <c r="G1648">
        <v>1408900</v>
      </c>
    </row>
    <row r="1649" spans="1:7" x14ac:dyDescent="0.25">
      <c r="A1649" s="7">
        <v>42122</v>
      </c>
      <c r="B1649">
        <v>193.16999799999999</v>
      </c>
      <c r="C1649">
        <v>193.85000600000001</v>
      </c>
      <c r="D1649">
        <v>191.94000199999999</v>
      </c>
      <c r="E1649">
        <v>193.80999800000001</v>
      </c>
      <c r="F1649">
        <v>171.223175</v>
      </c>
      <c r="G1649">
        <v>1103800</v>
      </c>
    </row>
    <row r="1650" spans="1:7" x14ac:dyDescent="0.25">
      <c r="A1650" s="7">
        <v>42121</v>
      </c>
      <c r="B1650">
        <v>194.63000500000001</v>
      </c>
      <c r="C1650">
        <v>194.740005</v>
      </c>
      <c r="D1650">
        <v>193</v>
      </c>
      <c r="E1650">
        <v>193.21000699999999</v>
      </c>
      <c r="F1650">
        <v>170.693085</v>
      </c>
      <c r="G1650">
        <v>898200</v>
      </c>
    </row>
    <row r="1651" spans="1:7" x14ac:dyDescent="0.25">
      <c r="A1651" s="7">
        <v>42118</v>
      </c>
      <c r="B1651">
        <v>194.020004</v>
      </c>
      <c r="C1651">
        <v>194.28999300000001</v>
      </c>
      <c r="D1651">
        <v>193.520004</v>
      </c>
      <c r="E1651">
        <v>193.979996</v>
      </c>
      <c r="F1651">
        <v>171.37333699999999</v>
      </c>
      <c r="G1651">
        <v>978300</v>
      </c>
    </row>
    <row r="1652" spans="1:7" x14ac:dyDescent="0.25">
      <c r="A1652" s="7">
        <v>42117</v>
      </c>
      <c r="B1652">
        <v>192.64999399999999</v>
      </c>
      <c r="C1652">
        <v>194.259995</v>
      </c>
      <c r="D1652">
        <v>192.5</v>
      </c>
      <c r="E1652">
        <v>193.58999600000001</v>
      </c>
      <c r="F1652">
        <v>171.028839</v>
      </c>
      <c r="G1652">
        <v>956400</v>
      </c>
    </row>
    <row r="1653" spans="1:7" x14ac:dyDescent="0.25">
      <c r="A1653" s="7">
        <v>42116</v>
      </c>
      <c r="B1653">
        <v>192.490005</v>
      </c>
      <c r="C1653">
        <v>193.279999</v>
      </c>
      <c r="D1653">
        <v>191.5</v>
      </c>
      <c r="E1653">
        <v>193.08999600000001</v>
      </c>
      <c r="F1653">
        <v>170.58708200000001</v>
      </c>
      <c r="G1653">
        <v>1125400</v>
      </c>
    </row>
    <row r="1654" spans="1:7" x14ac:dyDescent="0.25">
      <c r="A1654" s="7">
        <v>42115</v>
      </c>
      <c r="B1654">
        <v>193.11000100000001</v>
      </c>
      <c r="C1654">
        <v>193.259995</v>
      </c>
      <c r="D1654">
        <v>191.800003</v>
      </c>
      <c r="E1654">
        <v>192.13999899999999</v>
      </c>
      <c r="F1654">
        <v>169.74778699999999</v>
      </c>
      <c r="G1654">
        <v>1089500</v>
      </c>
    </row>
    <row r="1655" spans="1:7" x14ac:dyDescent="0.25">
      <c r="A1655" s="7">
        <v>42114</v>
      </c>
      <c r="B1655">
        <v>191.66999799999999</v>
      </c>
      <c r="C1655">
        <v>192.699997</v>
      </c>
      <c r="D1655">
        <v>191.550003</v>
      </c>
      <c r="E1655">
        <v>192.33000200000001</v>
      </c>
      <c r="F1655">
        <v>169.91563400000001</v>
      </c>
      <c r="G1655">
        <v>1430300</v>
      </c>
    </row>
    <row r="1656" spans="1:7" x14ac:dyDescent="0.25">
      <c r="A1656" s="7">
        <v>42111</v>
      </c>
      <c r="B1656">
        <v>191.529999</v>
      </c>
      <c r="C1656">
        <v>191.770004</v>
      </c>
      <c r="D1656">
        <v>189.75</v>
      </c>
      <c r="E1656">
        <v>190.58999600000001</v>
      </c>
      <c r="F1656">
        <v>168.378433</v>
      </c>
      <c r="G1656">
        <v>2059300</v>
      </c>
    </row>
    <row r="1657" spans="1:7" x14ac:dyDescent="0.25">
      <c r="A1657" s="7">
        <v>42110</v>
      </c>
      <c r="B1657">
        <v>192.550003</v>
      </c>
      <c r="C1657">
        <v>193.36999499999999</v>
      </c>
      <c r="D1657">
        <v>192.300003</v>
      </c>
      <c r="E1657">
        <v>192.83000200000001</v>
      </c>
      <c r="F1657">
        <v>170.35739100000001</v>
      </c>
      <c r="G1657">
        <v>823300</v>
      </c>
    </row>
    <row r="1658" spans="1:7" x14ac:dyDescent="0.25">
      <c r="A1658" s="7">
        <v>42109</v>
      </c>
      <c r="B1658">
        <v>192.53999300000001</v>
      </c>
      <c r="C1658">
        <v>193.41999799999999</v>
      </c>
      <c r="D1658">
        <v>192.449997</v>
      </c>
      <c r="E1658">
        <v>192.89999399999999</v>
      </c>
      <c r="F1658">
        <v>170.41918899999999</v>
      </c>
      <c r="G1658">
        <v>934900</v>
      </c>
    </row>
    <row r="1659" spans="1:7" x14ac:dyDescent="0.25">
      <c r="A1659" s="7">
        <v>42108</v>
      </c>
      <c r="B1659">
        <v>191.41999799999999</v>
      </c>
      <c r="C1659">
        <v>192.220001</v>
      </c>
      <c r="D1659">
        <v>190.770004</v>
      </c>
      <c r="E1659">
        <v>192.020004</v>
      </c>
      <c r="F1659">
        <v>169.64175399999999</v>
      </c>
      <c r="G1659">
        <v>2647800</v>
      </c>
    </row>
    <row r="1660" spans="1:7" x14ac:dyDescent="0.25">
      <c r="A1660" s="7">
        <v>42107</v>
      </c>
      <c r="B1660">
        <v>192.36000100000001</v>
      </c>
      <c r="C1660">
        <v>193.03999300000001</v>
      </c>
      <c r="D1660">
        <v>191.60000600000001</v>
      </c>
      <c r="E1660">
        <v>191.66999799999999</v>
      </c>
      <c r="F1660">
        <v>169.33256499999999</v>
      </c>
      <c r="G1660">
        <v>1227800</v>
      </c>
    </row>
    <row r="1661" spans="1:7" x14ac:dyDescent="0.25">
      <c r="A1661" s="7">
        <v>42104</v>
      </c>
      <c r="B1661">
        <v>191.740005</v>
      </c>
      <c r="C1661">
        <v>192.570007</v>
      </c>
      <c r="D1661">
        <v>191.53999300000001</v>
      </c>
      <c r="E1661">
        <v>192.53999300000001</v>
      </c>
      <c r="F1661">
        <v>170.101135</v>
      </c>
      <c r="G1661">
        <v>1056900</v>
      </c>
    </row>
    <row r="1662" spans="1:7" x14ac:dyDescent="0.25">
      <c r="A1662" s="7">
        <v>42103</v>
      </c>
      <c r="B1662">
        <v>190.449997</v>
      </c>
      <c r="C1662">
        <v>191.71000699999999</v>
      </c>
      <c r="D1662">
        <v>189.96000699999999</v>
      </c>
      <c r="E1662">
        <v>191.490005</v>
      </c>
      <c r="F1662">
        <v>169.17352299999999</v>
      </c>
      <c r="G1662">
        <v>794800</v>
      </c>
    </row>
    <row r="1663" spans="1:7" x14ac:dyDescent="0.25">
      <c r="A1663" s="7">
        <v>42102</v>
      </c>
      <c r="B1663">
        <v>190.240005</v>
      </c>
      <c r="C1663">
        <v>191.05999800000001</v>
      </c>
      <c r="D1663">
        <v>189.80999800000001</v>
      </c>
      <c r="E1663">
        <v>190.66000399999999</v>
      </c>
      <c r="F1663">
        <v>168.44027700000001</v>
      </c>
      <c r="G1663">
        <v>1412100</v>
      </c>
    </row>
    <row r="1664" spans="1:7" x14ac:dyDescent="0.25">
      <c r="A1664" s="7">
        <v>42101</v>
      </c>
      <c r="B1664">
        <v>190.479996</v>
      </c>
      <c r="C1664">
        <v>191.33000200000001</v>
      </c>
      <c r="D1664">
        <v>189.970001</v>
      </c>
      <c r="E1664">
        <v>189.970001</v>
      </c>
      <c r="F1664">
        <v>167.83068800000001</v>
      </c>
      <c r="G1664">
        <v>1372300</v>
      </c>
    </row>
    <row r="1665" spans="1:7" x14ac:dyDescent="0.25">
      <c r="A1665" s="7">
        <v>42100</v>
      </c>
      <c r="B1665">
        <v>188.229996</v>
      </c>
      <c r="C1665">
        <v>191.03999300000001</v>
      </c>
      <c r="D1665">
        <v>188.08999600000001</v>
      </c>
      <c r="E1665">
        <v>190.479996</v>
      </c>
      <c r="F1665">
        <v>168.28126499999999</v>
      </c>
      <c r="G1665">
        <v>1242500</v>
      </c>
    </row>
    <row r="1666" spans="1:7" x14ac:dyDescent="0.25">
      <c r="A1666" s="7">
        <v>42096</v>
      </c>
      <c r="B1666">
        <v>188.470001</v>
      </c>
      <c r="C1666">
        <v>189.69000199999999</v>
      </c>
      <c r="D1666">
        <v>188.270004</v>
      </c>
      <c r="E1666">
        <v>189.14999399999999</v>
      </c>
      <c r="F1666">
        <v>167.10621599999999</v>
      </c>
      <c r="G1666">
        <v>1803500</v>
      </c>
    </row>
    <row r="1667" spans="1:7" x14ac:dyDescent="0.25">
      <c r="A1667" s="7">
        <v>42095</v>
      </c>
      <c r="B1667">
        <v>189.16999799999999</v>
      </c>
      <c r="C1667">
        <v>189.16999799999999</v>
      </c>
      <c r="D1667">
        <v>187.470001</v>
      </c>
      <c r="E1667">
        <v>188.58999600000001</v>
      </c>
      <c r="F1667">
        <v>166.611481</v>
      </c>
      <c r="G1667">
        <v>3379900</v>
      </c>
    </row>
    <row r="1668" spans="1:7" x14ac:dyDescent="0.25">
      <c r="A1668" s="7">
        <v>42094</v>
      </c>
      <c r="B1668">
        <v>189.979996</v>
      </c>
      <c r="C1668">
        <v>191.779999</v>
      </c>
      <c r="D1668">
        <v>189.16999799999999</v>
      </c>
      <c r="E1668">
        <v>189.199997</v>
      </c>
      <c r="F1668">
        <v>167.15046699999999</v>
      </c>
      <c r="G1668">
        <v>2765200</v>
      </c>
    </row>
    <row r="1669" spans="1:7" x14ac:dyDescent="0.25">
      <c r="A1669" s="7">
        <v>42093</v>
      </c>
      <c r="B1669">
        <v>189.75</v>
      </c>
      <c r="C1669">
        <v>191.19000199999999</v>
      </c>
      <c r="D1669">
        <v>189.720001</v>
      </c>
      <c r="E1669">
        <v>190.88000500000001</v>
      </c>
      <c r="F1669">
        <v>168.634613</v>
      </c>
      <c r="G1669">
        <v>1414700</v>
      </c>
    </row>
    <row r="1670" spans="1:7" x14ac:dyDescent="0.25">
      <c r="A1670" s="7">
        <v>42090</v>
      </c>
      <c r="B1670">
        <v>188.03999300000001</v>
      </c>
      <c r="C1670">
        <v>188.779999</v>
      </c>
      <c r="D1670">
        <v>187.83000200000001</v>
      </c>
      <c r="E1670">
        <v>188.529999</v>
      </c>
      <c r="F1670">
        <v>166.55853300000001</v>
      </c>
      <c r="G1670">
        <v>1837000</v>
      </c>
    </row>
    <row r="1671" spans="1:7" x14ac:dyDescent="0.25">
      <c r="A1671" s="7">
        <v>42089</v>
      </c>
      <c r="B1671">
        <v>187.88000500000001</v>
      </c>
      <c r="C1671">
        <v>189.14999399999999</v>
      </c>
      <c r="D1671">
        <v>187.14999399999999</v>
      </c>
      <c r="E1671">
        <v>188.13999899999999</v>
      </c>
      <c r="F1671">
        <v>166.21392800000001</v>
      </c>
      <c r="G1671">
        <v>1906200</v>
      </c>
    </row>
    <row r="1672" spans="1:7" x14ac:dyDescent="0.25">
      <c r="A1672" s="7">
        <v>42088</v>
      </c>
      <c r="B1672">
        <v>191.63999899999999</v>
      </c>
      <c r="C1672">
        <v>191.86999499999999</v>
      </c>
      <c r="D1672">
        <v>188.570007</v>
      </c>
      <c r="E1672">
        <v>188.61000100000001</v>
      </c>
      <c r="F1672">
        <v>166.629166</v>
      </c>
      <c r="G1672">
        <v>1216700</v>
      </c>
    </row>
    <row r="1673" spans="1:7" x14ac:dyDescent="0.25">
      <c r="A1673" s="7">
        <v>42087</v>
      </c>
      <c r="B1673">
        <v>192.38000500000001</v>
      </c>
      <c r="C1673">
        <v>192.85000600000001</v>
      </c>
      <c r="D1673">
        <v>191.33000200000001</v>
      </c>
      <c r="E1673">
        <v>191.39999399999999</v>
      </c>
      <c r="F1673">
        <v>169.09402499999999</v>
      </c>
      <c r="G1673">
        <v>1587700</v>
      </c>
    </row>
    <row r="1674" spans="1:7" x14ac:dyDescent="0.25">
      <c r="A1674" s="7">
        <v>42086</v>
      </c>
      <c r="B1674">
        <v>192.85000600000001</v>
      </c>
      <c r="C1674">
        <v>193.490005</v>
      </c>
      <c r="D1674">
        <v>192.490005</v>
      </c>
      <c r="E1674">
        <v>192.520004</v>
      </c>
      <c r="F1674">
        <v>170.083527</v>
      </c>
      <c r="G1674">
        <v>707100</v>
      </c>
    </row>
    <row r="1675" spans="1:7" x14ac:dyDescent="0.25">
      <c r="A1675" s="7">
        <v>42083</v>
      </c>
      <c r="B1675">
        <v>193.19000199999999</v>
      </c>
      <c r="C1675">
        <v>194.38999899999999</v>
      </c>
      <c r="D1675">
        <v>193.13000500000001</v>
      </c>
      <c r="E1675">
        <v>193.85000600000001</v>
      </c>
      <c r="F1675">
        <v>170.38919100000001</v>
      </c>
      <c r="G1675">
        <v>1350100</v>
      </c>
    </row>
    <row r="1676" spans="1:7" x14ac:dyDescent="0.25">
      <c r="A1676" s="7">
        <v>42082</v>
      </c>
      <c r="B1676">
        <v>192.55999800000001</v>
      </c>
      <c r="C1676">
        <v>192.85000600000001</v>
      </c>
      <c r="D1676">
        <v>191.75</v>
      </c>
      <c r="E1676">
        <v>192.11000100000001</v>
      </c>
      <c r="F1676">
        <v>168.85974100000001</v>
      </c>
      <c r="G1676">
        <v>1372000</v>
      </c>
    </row>
    <row r="1677" spans="1:7" x14ac:dyDescent="0.25">
      <c r="A1677" s="7">
        <v>42081</v>
      </c>
      <c r="B1677">
        <v>190.16999799999999</v>
      </c>
      <c r="C1677">
        <v>193.759995</v>
      </c>
      <c r="D1677">
        <v>189.490005</v>
      </c>
      <c r="E1677">
        <v>193</v>
      </c>
      <c r="F1677">
        <v>169.64207500000001</v>
      </c>
      <c r="G1677">
        <v>2287400</v>
      </c>
    </row>
    <row r="1678" spans="1:7" x14ac:dyDescent="0.25">
      <c r="A1678" s="7">
        <v>42080</v>
      </c>
      <c r="B1678">
        <v>190.479996</v>
      </c>
      <c r="C1678">
        <v>191.13000500000001</v>
      </c>
      <c r="D1678">
        <v>189.83000200000001</v>
      </c>
      <c r="E1678">
        <v>190.729996</v>
      </c>
      <c r="F1678">
        <v>167.646759</v>
      </c>
      <c r="G1678">
        <v>1460900</v>
      </c>
    </row>
    <row r="1679" spans="1:7" x14ac:dyDescent="0.25">
      <c r="A1679" s="7">
        <v>42079</v>
      </c>
      <c r="B1679">
        <v>189.58999600000001</v>
      </c>
      <c r="C1679">
        <v>191.38000500000001</v>
      </c>
      <c r="D1679">
        <v>189.550003</v>
      </c>
      <c r="E1679">
        <v>191.38000500000001</v>
      </c>
      <c r="F1679">
        <v>168.21812399999999</v>
      </c>
      <c r="G1679">
        <v>1054700</v>
      </c>
    </row>
    <row r="1680" spans="1:7" x14ac:dyDescent="0.25">
      <c r="A1680" s="7">
        <v>42076</v>
      </c>
      <c r="B1680">
        <v>189.679993</v>
      </c>
      <c r="C1680">
        <v>189.78999300000001</v>
      </c>
      <c r="D1680">
        <v>187.61999499999999</v>
      </c>
      <c r="E1680">
        <v>188.800003</v>
      </c>
      <c r="F1680">
        <v>165.950333</v>
      </c>
      <c r="G1680">
        <v>1792200</v>
      </c>
    </row>
    <row r="1681" spans="1:7" x14ac:dyDescent="0.25">
      <c r="A1681" s="7">
        <v>42075</v>
      </c>
      <c r="B1681">
        <v>188.21000699999999</v>
      </c>
      <c r="C1681">
        <v>190</v>
      </c>
      <c r="D1681">
        <v>188.199997</v>
      </c>
      <c r="E1681">
        <v>189.96000699999999</v>
      </c>
      <c r="F1681">
        <v>166.970001</v>
      </c>
      <c r="G1681">
        <v>2646900</v>
      </c>
    </row>
    <row r="1682" spans="1:7" x14ac:dyDescent="0.25">
      <c r="A1682" s="7">
        <v>42074</v>
      </c>
      <c r="B1682">
        <v>188.259995</v>
      </c>
      <c r="C1682">
        <v>188.470001</v>
      </c>
      <c r="D1682">
        <v>187.470001</v>
      </c>
      <c r="E1682">
        <v>187.53999300000001</v>
      </c>
      <c r="F1682">
        <v>164.84288000000001</v>
      </c>
      <c r="G1682">
        <v>1857500</v>
      </c>
    </row>
    <row r="1683" spans="1:7" x14ac:dyDescent="0.25">
      <c r="A1683" s="7">
        <v>42073</v>
      </c>
      <c r="B1683">
        <v>189.570007</v>
      </c>
      <c r="C1683">
        <v>189.63000500000001</v>
      </c>
      <c r="D1683">
        <v>187.970001</v>
      </c>
      <c r="E1683">
        <v>187.979996</v>
      </c>
      <c r="F1683">
        <v>165.229614</v>
      </c>
      <c r="G1683">
        <v>2390500</v>
      </c>
    </row>
    <row r="1684" spans="1:7" x14ac:dyDescent="0.25">
      <c r="A1684" s="7">
        <v>42072</v>
      </c>
      <c r="B1684">
        <v>190.520004</v>
      </c>
      <c r="C1684">
        <v>191.470001</v>
      </c>
      <c r="D1684">
        <v>190.41999799999999</v>
      </c>
      <c r="E1684">
        <v>191.11999499999999</v>
      </c>
      <c r="F1684">
        <v>167.98954800000001</v>
      </c>
      <c r="G1684">
        <v>1132000</v>
      </c>
    </row>
    <row r="1685" spans="1:7" x14ac:dyDescent="0.25">
      <c r="A1685" s="7">
        <v>42069</v>
      </c>
      <c r="B1685">
        <v>192</v>
      </c>
      <c r="C1685">
        <v>192.550003</v>
      </c>
      <c r="D1685">
        <v>189.94000199999999</v>
      </c>
      <c r="E1685">
        <v>190.30999800000001</v>
      </c>
      <c r="F1685">
        <v>167.27761799999999</v>
      </c>
      <c r="G1685">
        <v>1815600</v>
      </c>
    </row>
    <row r="1686" spans="1:7" x14ac:dyDescent="0.25">
      <c r="A1686" s="7">
        <v>42068</v>
      </c>
      <c r="B1686">
        <v>193.14999399999999</v>
      </c>
      <c r="C1686">
        <v>193.33000200000001</v>
      </c>
      <c r="D1686">
        <v>192.479996</v>
      </c>
      <c r="E1686">
        <v>193.03999300000001</v>
      </c>
      <c r="F1686">
        <v>169.67718500000001</v>
      </c>
      <c r="G1686">
        <v>1135800</v>
      </c>
    </row>
    <row r="1687" spans="1:7" x14ac:dyDescent="0.25">
      <c r="A1687" s="7">
        <v>42067</v>
      </c>
      <c r="B1687">
        <v>193</v>
      </c>
      <c r="C1687">
        <v>193.050003</v>
      </c>
      <c r="D1687">
        <v>191.729996</v>
      </c>
      <c r="E1687">
        <v>192.83000200000001</v>
      </c>
      <c r="F1687">
        <v>169.49264500000001</v>
      </c>
      <c r="G1687">
        <v>1497500</v>
      </c>
    </row>
    <row r="1688" spans="1:7" x14ac:dyDescent="0.25">
      <c r="A1688" s="7">
        <v>42066</v>
      </c>
      <c r="B1688">
        <v>193.96000699999999</v>
      </c>
      <c r="C1688">
        <v>194.020004</v>
      </c>
      <c r="D1688">
        <v>192.69000199999999</v>
      </c>
      <c r="E1688">
        <v>193.63999899999999</v>
      </c>
      <c r="F1688">
        <v>170.20457500000001</v>
      </c>
      <c r="G1688">
        <v>1388100</v>
      </c>
    </row>
    <row r="1689" spans="1:7" x14ac:dyDescent="0.25">
      <c r="A1689" s="7">
        <v>42065</v>
      </c>
      <c r="B1689">
        <v>193.30999800000001</v>
      </c>
      <c r="C1689">
        <v>194.470001</v>
      </c>
      <c r="D1689">
        <v>193.300003</v>
      </c>
      <c r="E1689">
        <v>194.470001</v>
      </c>
      <c r="F1689">
        <v>170.93412799999999</v>
      </c>
      <c r="G1689">
        <v>1016600</v>
      </c>
    </row>
    <row r="1690" spans="1:7" x14ac:dyDescent="0.25">
      <c r="A1690" s="7">
        <v>42062</v>
      </c>
      <c r="B1690">
        <v>193.770004</v>
      </c>
      <c r="C1690">
        <v>194.050003</v>
      </c>
      <c r="D1690">
        <v>193.19000199999999</v>
      </c>
      <c r="E1690">
        <v>193.199997</v>
      </c>
      <c r="F1690">
        <v>169.81784099999999</v>
      </c>
      <c r="G1690">
        <v>966600</v>
      </c>
    </row>
    <row r="1691" spans="1:7" x14ac:dyDescent="0.25">
      <c r="A1691" s="7">
        <v>42061</v>
      </c>
      <c r="B1691">
        <v>193.990005</v>
      </c>
      <c r="C1691">
        <v>194.14999399999999</v>
      </c>
      <c r="D1691">
        <v>193.21000699999999</v>
      </c>
      <c r="E1691">
        <v>193.86999499999999</v>
      </c>
      <c r="F1691">
        <v>170.40673799999999</v>
      </c>
      <c r="G1691">
        <v>994200</v>
      </c>
    </row>
    <row r="1692" spans="1:7" x14ac:dyDescent="0.25">
      <c r="A1692" s="7">
        <v>42060</v>
      </c>
      <c r="B1692">
        <v>194.13999899999999</v>
      </c>
      <c r="C1692">
        <v>194.64999399999999</v>
      </c>
      <c r="D1692">
        <v>193.71000699999999</v>
      </c>
      <c r="E1692">
        <v>194.08999600000001</v>
      </c>
      <c r="F1692">
        <v>170.60015899999999</v>
      </c>
      <c r="G1692">
        <v>1983600</v>
      </c>
    </row>
    <row r="1693" spans="1:7" x14ac:dyDescent="0.25">
      <c r="A1693" s="7">
        <v>42059</v>
      </c>
      <c r="B1693">
        <v>193.69000199999999</v>
      </c>
      <c r="C1693">
        <v>194.490005</v>
      </c>
      <c r="D1693">
        <v>193.429993</v>
      </c>
      <c r="E1693">
        <v>194.300003</v>
      </c>
      <c r="F1693">
        <v>170.78474399999999</v>
      </c>
      <c r="G1693">
        <v>1244200</v>
      </c>
    </row>
    <row r="1694" spans="1:7" x14ac:dyDescent="0.25">
      <c r="A1694" s="7">
        <v>42058</v>
      </c>
      <c r="B1694">
        <v>193.490005</v>
      </c>
      <c r="C1694">
        <v>193.729996</v>
      </c>
      <c r="D1694">
        <v>193.029999</v>
      </c>
      <c r="E1694">
        <v>193.729996</v>
      </c>
      <c r="F1694">
        <v>170.283661</v>
      </c>
      <c r="G1694">
        <v>1497700</v>
      </c>
    </row>
    <row r="1695" spans="1:7" x14ac:dyDescent="0.25">
      <c r="A1695" s="7">
        <v>42055</v>
      </c>
      <c r="B1695">
        <v>192.13000500000001</v>
      </c>
      <c r="C1695">
        <v>193.820007</v>
      </c>
      <c r="D1695">
        <v>191.449997</v>
      </c>
      <c r="E1695">
        <v>193.779999</v>
      </c>
      <c r="F1695">
        <v>170.32766699999999</v>
      </c>
      <c r="G1695">
        <v>1374000</v>
      </c>
    </row>
    <row r="1696" spans="1:7" x14ac:dyDescent="0.25">
      <c r="A1696" s="7">
        <v>42054</v>
      </c>
      <c r="B1696">
        <v>192.08999600000001</v>
      </c>
      <c r="C1696">
        <v>192.970001</v>
      </c>
      <c r="D1696">
        <v>191.88999899999999</v>
      </c>
      <c r="E1696">
        <v>192.61000100000001</v>
      </c>
      <c r="F1696">
        <v>169.29924</v>
      </c>
      <c r="G1696">
        <v>1017600</v>
      </c>
    </row>
    <row r="1697" spans="1:7" x14ac:dyDescent="0.25">
      <c r="A1697" s="7">
        <v>42053</v>
      </c>
      <c r="B1697">
        <v>192.279999</v>
      </c>
      <c r="C1697">
        <v>192.779999</v>
      </c>
      <c r="D1697">
        <v>192</v>
      </c>
      <c r="E1697">
        <v>192.740005</v>
      </c>
      <c r="F1697">
        <v>169.41352800000001</v>
      </c>
      <c r="G1697">
        <v>1863000</v>
      </c>
    </row>
    <row r="1698" spans="1:7" x14ac:dyDescent="0.25">
      <c r="A1698" s="7">
        <v>42052</v>
      </c>
      <c r="B1698">
        <v>192.070007</v>
      </c>
      <c r="C1698">
        <v>192.88000500000001</v>
      </c>
      <c r="D1698">
        <v>191.78999300000001</v>
      </c>
      <c r="E1698">
        <v>192.699997</v>
      </c>
      <c r="F1698">
        <v>169.378387</v>
      </c>
      <c r="G1698">
        <v>1700400</v>
      </c>
    </row>
    <row r="1699" spans="1:7" x14ac:dyDescent="0.25">
      <c r="A1699" s="7">
        <v>42048</v>
      </c>
      <c r="B1699">
        <v>191.720001</v>
      </c>
      <c r="C1699">
        <v>192.44000199999999</v>
      </c>
      <c r="D1699">
        <v>191.46000699999999</v>
      </c>
      <c r="E1699">
        <v>192.38999899999999</v>
      </c>
      <c r="F1699">
        <v>169.10588100000001</v>
      </c>
      <c r="G1699">
        <v>1073100</v>
      </c>
    </row>
    <row r="1700" spans="1:7" x14ac:dyDescent="0.25">
      <c r="A1700" s="7">
        <v>42047</v>
      </c>
      <c r="B1700">
        <v>190.699997</v>
      </c>
      <c r="C1700">
        <v>191.64999399999999</v>
      </c>
      <c r="D1700">
        <v>190.470001</v>
      </c>
      <c r="E1700">
        <v>191.550003</v>
      </c>
      <c r="F1700">
        <v>168.36752300000001</v>
      </c>
      <c r="G1700">
        <v>2008500</v>
      </c>
    </row>
    <row r="1701" spans="1:7" x14ac:dyDescent="0.25">
      <c r="A1701" s="7">
        <v>42046</v>
      </c>
      <c r="B1701">
        <v>189.509995</v>
      </c>
      <c r="C1701">
        <v>190.229996</v>
      </c>
      <c r="D1701">
        <v>188.779999</v>
      </c>
      <c r="E1701">
        <v>189.78999300000001</v>
      </c>
      <c r="F1701">
        <v>166.82054099999999</v>
      </c>
      <c r="G1701">
        <v>1744400</v>
      </c>
    </row>
    <row r="1702" spans="1:7" x14ac:dyDescent="0.25">
      <c r="A1702" s="7">
        <v>42045</v>
      </c>
      <c r="B1702">
        <v>188.820007</v>
      </c>
      <c r="C1702">
        <v>189.929993</v>
      </c>
      <c r="D1702">
        <v>187.85000600000001</v>
      </c>
      <c r="E1702">
        <v>189.66000399999999</v>
      </c>
      <c r="F1702">
        <v>166.70631399999999</v>
      </c>
      <c r="G1702">
        <v>1798000</v>
      </c>
    </row>
    <row r="1703" spans="1:7" x14ac:dyDescent="0.25">
      <c r="A1703" s="7">
        <v>42044</v>
      </c>
      <c r="B1703">
        <v>187.80999800000001</v>
      </c>
      <c r="C1703">
        <v>188.58999600000001</v>
      </c>
      <c r="D1703">
        <v>187.220001</v>
      </c>
      <c r="E1703">
        <v>187.66000399999999</v>
      </c>
      <c r="F1703">
        <v>164.94834900000001</v>
      </c>
      <c r="G1703">
        <v>2289300</v>
      </c>
    </row>
    <row r="1704" spans="1:7" x14ac:dyDescent="0.25">
      <c r="A1704" s="7">
        <v>42041</v>
      </c>
      <c r="B1704">
        <v>189.490005</v>
      </c>
      <c r="C1704">
        <v>190.050003</v>
      </c>
      <c r="D1704">
        <v>187.94000199999999</v>
      </c>
      <c r="E1704">
        <v>188.520004</v>
      </c>
      <c r="F1704">
        <v>165.704239</v>
      </c>
      <c r="G1704">
        <v>1454700</v>
      </c>
    </row>
    <row r="1705" spans="1:7" x14ac:dyDescent="0.25">
      <c r="A1705" s="7">
        <v>42040</v>
      </c>
      <c r="B1705">
        <v>187.88999899999999</v>
      </c>
      <c r="C1705">
        <v>189.19000199999999</v>
      </c>
      <c r="D1705">
        <v>187.85000600000001</v>
      </c>
      <c r="E1705">
        <v>189.050003</v>
      </c>
      <c r="F1705">
        <v>166.17008999999999</v>
      </c>
      <c r="G1705">
        <v>1033800</v>
      </c>
    </row>
    <row r="1706" spans="1:7" x14ac:dyDescent="0.25">
      <c r="A1706" s="7">
        <v>42039</v>
      </c>
      <c r="B1706">
        <v>187.029999</v>
      </c>
      <c r="C1706">
        <v>188.35000600000001</v>
      </c>
      <c r="D1706">
        <v>186.64999399999999</v>
      </c>
      <c r="E1706">
        <v>187.14999399999999</v>
      </c>
      <c r="F1706">
        <v>164.50006099999999</v>
      </c>
      <c r="G1706">
        <v>1861200</v>
      </c>
    </row>
    <row r="1707" spans="1:7" x14ac:dyDescent="0.25">
      <c r="A1707" s="7">
        <v>42038</v>
      </c>
      <c r="B1707">
        <v>186.13000500000001</v>
      </c>
      <c r="C1707">
        <v>187.86000100000001</v>
      </c>
      <c r="D1707">
        <v>185.78999300000001</v>
      </c>
      <c r="E1707">
        <v>187.78999300000001</v>
      </c>
      <c r="F1707">
        <v>165.062546</v>
      </c>
      <c r="G1707">
        <v>1435000</v>
      </c>
    </row>
    <row r="1708" spans="1:7" x14ac:dyDescent="0.25">
      <c r="A1708" s="7">
        <v>42037</v>
      </c>
      <c r="B1708">
        <v>183.5</v>
      </c>
      <c r="C1708">
        <v>185.259995</v>
      </c>
      <c r="D1708">
        <v>181.470001</v>
      </c>
      <c r="E1708">
        <v>185.08999600000001</v>
      </c>
      <c r="F1708">
        <v>162.68936199999999</v>
      </c>
      <c r="G1708">
        <v>3397800</v>
      </c>
    </row>
    <row r="1709" spans="1:7" x14ac:dyDescent="0.25">
      <c r="A1709" s="7">
        <v>42034</v>
      </c>
      <c r="B1709">
        <v>183.96000699999999</v>
      </c>
      <c r="C1709">
        <v>185.38000500000001</v>
      </c>
      <c r="D1709">
        <v>182.63000500000001</v>
      </c>
      <c r="E1709">
        <v>182.990005</v>
      </c>
      <c r="F1709">
        <v>160.843536</v>
      </c>
      <c r="G1709">
        <v>2302500</v>
      </c>
    </row>
    <row r="1710" spans="1:7" x14ac:dyDescent="0.25">
      <c r="A1710" s="7">
        <v>42033</v>
      </c>
      <c r="B1710">
        <v>183.740005</v>
      </c>
      <c r="C1710">
        <v>185.529999</v>
      </c>
      <c r="D1710">
        <v>182.21000699999999</v>
      </c>
      <c r="E1710">
        <v>185.270004</v>
      </c>
      <c r="F1710">
        <v>162.84759500000001</v>
      </c>
      <c r="G1710">
        <v>4338200</v>
      </c>
    </row>
    <row r="1711" spans="1:7" x14ac:dyDescent="0.25">
      <c r="A1711" s="7">
        <v>42032</v>
      </c>
      <c r="B1711">
        <v>187.270004</v>
      </c>
      <c r="C1711">
        <v>187.320007</v>
      </c>
      <c r="D1711">
        <v>183.35000600000001</v>
      </c>
      <c r="E1711">
        <v>183.490005</v>
      </c>
      <c r="F1711">
        <v>161.283005</v>
      </c>
      <c r="G1711">
        <v>2530800</v>
      </c>
    </row>
    <row r="1712" spans="1:7" x14ac:dyDescent="0.25">
      <c r="A1712" s="7">
        <v>42031</v>
      </c>
      <c r="B1712">
        <v>186.13999899999999</v>
      </c>
      <c r="C1712">
        <v>187.179993</v>
      </c>
      <c r="D1712">
        <v>185.020004</v>
      </c>
      <c r="E1712">
        <v>185.94000199999999</v>
      </c>
      <c r="F1712">
        <v>163.43652299999999</v>
      </c>
      <c r="G1712">
        <v>1979100</v>
      </c>
    </row>
    <row r="1713" spans="1:7" x14ac:dyDescent="0.25">
      <c r="A1713" s="7">
        <v>42030</v>
      </c>
      <c r="B1713">
        <v>187.78999300000001</v>
      </c>
      <c r="C1713">
        <v>188.509995</v>
      </c>
      <c r="D1713">
        <v>186.929993</v>
      </c>
      <c r="E1713">
        <v>188.41000399999999</v>
      </c>
      <c r="F1713">
        <v>165.607574</v>
      </c>
      <c r="G1713">
        <v>2018000</v>
      </c>
    </row>
    <row r="1714" spans="1:7" x14ac:dyDescent="0.25">
      <c r="A1714" s="7">
        <v>42027</v>
      </c>
      <c r="B1714">
        <v>188.720001</v>
      </c>
      <c r="C1714">
        <v>189.020004</v>
      </c>
      <c r="D1714">
        <v>187.78999300000001</v>
      </c>
      <c r="E1714">
        <v>188.03999300000001</v>
      </c>
      <c r="F1714">
        <v>165.282318</v>
      </c>
      <c r="G1714">
        <v>3109800</v>
      </c>
    </row>
    <row r="1715" spans="1:7" x14ac:dyDescent="0.25">
      <c r="A1715" s="7">
        <v>42026</v>
      </c>
      <c r="B1715">
        <v>187.08999600000001</v>
      </c>
      <c r="C1715">
        <v>189.14999399999999</v>
      </c>
      <c r="D1715">
        <v>185.60000600000001</v>
      </c>
      <c r="E1715">
        <v>189.08000200000001</v>
      </c>
      <c r="F1715">
        <v>166.19650300000001</v>
      </c>
      <c r="G1715">
        <v>6074900</v>
      </c>
    </row>
    <row r="1716" spans="1:7" x14ac:dyDescent="0.25">
      <c r="A1716" s="7">
        <v>42025</v>
      </c>
      <c r="B1716">
        <v>184.770004</v>
      </c>
      <c r="C1716">
        <v>186.740005</v>
      </c>
      <c r="D1716">
        <v>184.300003</v>
      </c>
      <c r="E1716">
        <v>186.229996</v>
      </c>
      <c r="F1716">
        <v>163.691406</v>
      </c>
      <c r="G1716">
        <v>1586500</v>
      </c>
    </row>
    <row r="1717" spans="1:7" x14ac:dyDescent="0.25">
      <c r="A1717" s="7">
        <v>42024</v>
      </c>
      <c r="B1717">
        <v>185.61999499999999</v>
      </c>
      <c r="C1717">
        <v>185.89999399999999</v>
      </c>
      <c r="D1717">
        <v>183.58000200000001</v>
      </c>
      <c r="E1717">
        <v>185.259995</v>
      </c>
      <c r="F1717">
        <v>162.838776</v>
      </c>
      <c r="G1717">
        <v>1637600</v>
      </c>
    </row>
    <row r="1718" spans="1:7" x14ac:dyDescent="0.25">
      <c r="A1718" s="7">
        <v>42020</v>
      </c>
      <c r="B1718">
        <v>182.30999800000001</v>
      </c>
      <c r="C1718">
        <v>185.08000200000001</v>
      </c>
      <c r="D1718">
        <v>182.08999600000001</v>
      </c>
      <c r="E1718">
        <v>184.800003</v>
      </c>
      <c r="F1718">
        <v>162.43443300000001</v>
      </c>
      <c r="G1718">
        <v>1472800</v>
      </c>
    </row>
    <row r="1719" spans="1:7" x14ac:dyDescent="0.25">
      <c r="A1719" s="7">
        <v>42019</v>
      </c>
      <c r="B1719">
        <v>184.88000500000001</v>
      </c>
      <c r="C1719">
        <v>185.25</v>
      </c>
      <c r="D1719">
        <v>182.39999399999999</v>
      </c>
      <c r="E1719">
        <v>182.53999300000001</v>
      </c>
      <c r="F1719">
        <v>160.44798299999999</v>
      </c>
      <c r="G1719">
        <v>1940700</v>
      </c>
    </row>
    <row r="1720" spans="1:7" x14ac:dyDescent="0.25">
      <c r="A1720" s="7">
        <v>42018</v>
      </c>
      <c r="B1720">
        <v>183.10000600000001</v>
      </c>
      <c r="C1720">
        <v>184.39999399999999</v>
      </c>
      <c r="D1720">
        <v>182.11000100000001</v>
      </c>
      <c r="E1720">
        <v>184.259995</v>
      </c>
      <c r="F1720">
        <v>161.95980800000001</v>
      </c>
      <c r="G1720">
        <v>5216300</v>
      </c>
    </row>
    <row r="1721" spans="1:7" x14ac:dyDescent="0.25">
      <c r="A1721" s="7">
        <v>42017</v>
      </c>
      <c r="B1721">
        <v>187.220001</v>
      </c>
      <c r="C1721">
        <v>188.41000399999999</v>
      </c>
      <c r="D1721">
        <v>183.89999399999999</v>
      </c>
      <c r="E1721">
        <v>185.35000600000001</v>
      </c>
      <c r="F1721">
        <v>162.917923</v>
      </c>
      <c r="G1721">
        <v>2158500</v>
      </c>
    </row>
    <row r="1722" spans="1:7" x14ac:dyDescent="0.25">
      <c r="A1722" s="7">
        <v>42016</v>
      </c>
      <c r="B1722">
        <v>187.46000699999999</v>
      </c>
      <c r="C1722">
        <v>187.60000600000001</v>
      </c>
      <c r="D1722">
        <v>185.19000199999999</v>
      </c>
      <c r="E1722">
        <v>185.83999600000001</v>
      </c>
      <c r="F1722">
        <v>163.34858700000001</v>
      </c>
      <c r="G1722">
        <v>1847500</v>
      </c>
    </row>
    <row r="1723" spans="1:7" x14ac:dyDescent="0.25">
      <c r="A1723" s="7">
        <v>42013</v>
      </c>
      <c r="B1723">
        <v>189.300003</v>
      </c>
      <c r="C1723">
        <v>189.33999600000001</v>
      </c>
      <c r="D1723">
        <v>186.64999399999999</v>
      </c>
      <c r="E1723">
        <v>187.229996</v>
      </c>
      <c r="F1723">
        <v>164.570358</v>
      </c>
      <c r="G1723">
        <v>2525200</v>
      </c>
    </row>
    <row r="1724" spans="1:7" x14ac:dyDescent="0.25">
      <c r="A1724" s="7">
        <v>42012</v>
      </c>
      <c r="B1724">
        <v>187.13000500000001</v>
      </c>
      <c r="C1724">
        <v>189.050003</v>
      </c>
      <c r="D1724">
        <v>187.070007</v>
      </c>
      <c r="E1724">
        <v>188.820007</v>
      </c>
      <c r="F1724">
        <v>165.96795700000001</v>
      </c>
      <c r="G1724">
        <v>1740600</v>
      </c>
    </row>
    <row r="1725" spans="1:7" x14ac:dyDescent="0.25">
      <c r="A1725" s="7">
        <v>42011</v>
      </c>
      <c r="B1725">
        <v>184.729996</v>
      </c>
      <c r="C1725">
        <v>185.91000399999999</v>
      </c>
      <c r="D1725">
        <v>184.229996</v>
      </c>
      <c r="E1725">
        <v>185.55999800000001</v>
      </c>
      <c r="F1725">
        <v>163.102463</v>
      </c>
      <c r="G1725">
        <v>2305600</v>
      </c>
    </row>
    <row r="1726" spans="1:7" x14ac:dyDescent="0.25">
      <c r="A1726" s="7">
        <v>42010</v>
      </c>
      <c r="B1726">
        <v>185.36999499999999</v>
      </c>
      <c r="C1726">
        <v>185.88000500000001</v>
      </c>
      <c r="D1726">
        <v>182.36000100000001</v>
      </c>
      <c r="E1726">
        <v>183.270004</v>
      </c>
      <c r="F1726">
        <v>161.08969099999999</v>
      </c>
      <c r="G1726">
        <v>2245300</v>
      </c>
    </row>
    <row r="1727" spans="1:7" x14ac:dyDescent="0.25">
      <c r="A1727" s="7">
        <v>42009</v>
      </c>
      <c r="B1727">
        <v>187.259995</v>
      </c>
      <c r="C1727">
        <v>187.41000399999999</v>
      </c>
      <c r="D1727">
        <v>184.66000399999999</v>
      </c>
      <c r="E1727">
        <v>185.08999600000001</v>
      </c>
      <c r="F1727">
        <v>162.68936199999999</v>
      </c>
      <c r="G1727">
        <v>2734700</v>
      </c>
    </row>
    <row r="1728" spans="1:7" x14ac:dyDescent="0.25">
      <c r="A1728" s="7">
        <v>42006</v>
      </c>
      <c r="B1728">
        <v>189.28999300000001</v>
      </c>
      <c r="C1728">
        <v>189.720001</v>
      </c>
      <c r="D1728">
        <v>187.259995</v>
      </c>
      <c r="E1728">
        <v>188.39999399999999</v>
      </c>
      <c r="F1728">
        <v>165.598724</v>
      </c>
      <c r="G1728">
        <v>1865000</v>
      </c>
    </row>
    <row r="1729" spans="1:7" x14ac:dyDescent="0.25">
      <c r="A1729" s="7">
        <v>42004</v>
      </c>
      <c r="B1729">
        <v>190.75</v>
      </c>
      <c r="C1729">
        <v>190.91000399999999</v>
      </c>
      <c r="D1729">
        <v>188.38000500000001</v>
      </c>
      <c r="E1729">
        <v>188.39999399999999</v>
      </c>
      <c r="F1729">
        <v>165.598724</v>
      </c>
      <c r="G1729">
        <v>1366000</v>
      </c>
    </row>
    <row r="1730" spans="1:7" x14ac:dyDescent="0.25">
      <c r="A1730" s="7">
        <v>42003</v>
      </c>
      <c r="B1730">
        <v>190.949997</v>
      </c>
      <c r="C1730">
        <v>191.08999600000001</v>
      </c>
      <c r="D1730">
        <v>190.300003</v>
      </c>
      <c r="E1730">
        <v>190.38000500000001</v>
      </c>
      <c r="F1730">
        <v>167.33917199999999</v>
      </c>
      <c r="G1730">
        <v>3224500</v>
      </c>
    </row>
    <row r="1731" spans="1:7" x14ac:dyDescent="0.25">
      <c r="A1731" s="7">
        <v>42002</v>
      </c>
      <c r="B1731">
        <v>190.970001</v>
      </c>
      <c r="C1731">
        <v>191.63000500000001</v>
      </c>
      <c r="D1731">
        <v>190.89999399999999</v>
      </c>
      <c r="E1731">
        <v>191.41999799999999</v>
      </c>
      <c r="F1731">
        <v>168.253265</v>
      </c>
      <c r="G1731">
        <v>878600</v>
      </c>
    </row>
    <row r="1732" spans="1:7" x14ac:dyDescent="0.25">
      <c r="A1732" s="7">
        <v>41999</v>
      </c>
      <c r="B1732">
        <v>191.05999800000001</v>
      </c>
      <c r="C1732">
        <v>191.520004</v>
      </c>
      <c r="D1732">
        <v>190.990005</v>
      </c>
      <c r="E1732">
        <v>191.14999399999999</v>
      </c>
      <c r="F1732">
        <v>168.015961</v>
      </c>
      <c r="G1732">
        <v>650300</v>
      </c>
    </row>
    <row r="1733" spans="1:7" x14ac:dyDescent="0.25">
      <c r="A1733" s="7">
        <v>41997</v>
      </c>
      <c r="B1733">
        <v>190.80999800000001</v>
      </c>
      <c r="C1733">
        <v>191.050003</v>
      </c>
      <c r="D1733">
        <v>190.5</v>
      </c>
      <c r="E1733">
        <v>190.529999</v>
      </c>
      <c r="F1733">
        <v>167.47096300000001</v>
      </c>
      <c r="G1733">
        <v>952700</v>
      </c>
    </row>
    <row r="1734" spans="1:7" x14ac:dyDescent="0.25">
      <c r="A1734" s="7">
        <v>41996</v>
      </c>
      <c r="B1734">
        <v>190.94000199999999</v>
      </c>
      <c r="C1734">
        <v>190.970001</v>
      </c>
      <c r="D1734">
        <v>190.300003</v>
      </c>
      <c r="E1734">
        <v>190.550003</v>
      </c>
      <c r="F1734">
        <v>167.48857100000001</v>
      </c>
      <c r="G1734">
        <v>1926800</v>
      </c>
    </row>
    <row r="1735" spans="1:7" x14ac:dyDescent="0.25">
      <c r="A1735" s="7">
        <v>41995</v>
      </c>
      <c r="B1735">
        <v>189.570007</v>
      </c>
      <c r="C1735">
        <v>190.259995</v>
      </c>
      <c r="D1735">
        <v>189.33999600000001</v>
      </c>
      <c r="E1735">
        <v>190.259995</v>
      </c>
      <c r="F1735">
        <v>167.23365799999999</v>
      </c>
      <c r="G1735">
        <v>3005800</v>
      </c>
    </row>
    <row r="1736" spans="1:7" x14ac:dyDescent="0.25">
      <c r="A1736" s="7">
        <v>41992</v>
      </c>
      <c r="B1736">
        <v>189.28999300000001</v>
      </c>
      <c r="C1736">
        <v>190.13000500000001</v>
      </c>
      <c r="D1736">
        <v>188.58999600000001</v>
      </c>
      <c r="E1736">
        <v>189.41999799999999</v>
      </c>
      <c r="F1736">
        <v>166.49529999999999</v>
      </c>
      <c r="G1736">
        <v>1800800</v>
      </c>
    </row>
    <row r="1737" spans="1:7" x14ac:dyDescent="0.25">
      <c r="A1737" s="7">
        <v>41991</v>
      </c>
      <c r="B1737">
        <v>186.740005</v>
      </c>
      <c r="C1737">
        <v>188.58000200000001</v>
      </c>
      <c r="D1737">
        <v>186</v>
      </c>
      <c r="E1737">
        <v>188.550003</v>
      </c>
      <c r="F1737">
        <v>165.73062100000001</v>
      </c>
      <c r="G1737">
        <v>3820200</v>
      </c>
    </row>
    <row r="1738" spans="1:7" x14ac:dyDescent="0.25">
      <c r="A1738" s="7">
        <v>41990</v>
      </c>
      <c r="B1738">
        <v>181.970001</v>
      </c>
      <c r="C1738">
        <v>185.550003</v>
      </c>
      <c r="D1738">
        <v>181.83999600000001</v>
      </c>
      <c r="E1738">
        <v>185.179993</v>
      </c>
      <c r="F1738">
        <v>162.76847799999999</v>
      </c>
      <c r="G1738">
        <v>5588600</v>
      </c>
    </row>
    <row r="1739" spans="1:7" x14ac:dyDescent="0.25">
      <c r="A1739" s="7">
        <v>41989</v>
      </c>
      <c r="B1739">
        <v>182.10000600000001</v>
      </c>
      <c r="C1739">
        <v>185.53999300000001</v>
      </c>
      <c r="D1739">
        <v>181.44000199999999</v>
      </c>
      <c r="E1739">
        <v>181.520004</v>
      </c>
      <c r="F1739">
        <v>159.55143699999999</v>
      </c>
      <c r="G1739">
        <v>3837500</v>
      </c>
    </row>
    <row r="1740" spans="1:7" x14ac:dyDescent="0.25">
      <c r="A1740" s="7">
        <v>41988</v>
      </c>
      <c r="B1740">
        <v>185.259995</v>
      </c>
      <c r="C1740">
        <v>185.720001</v>
      </c>
      <c r="D1740">
        <v>182.270004</v>
      </c>
      <c r="E1740">
        <v>182.929993</v>
      </c>
      <c r="F1740">
        <v>160.79075599999999</v>
      </c>
      <c r="G1740">
        <v>2801400</v>
      </c>
    </row>
    <row r="1741" spans="1:7" x14ac:dyDescent="0.25">
      <c r="A1741" s="7">
        <v>41985</v>
      </c>
      <c r="B1741">
        <v>186</v>
      </c>
      <c r="C1741">
        <v>186.89999399999999</v>
      </c>
      <c r="D1741">
        <v>184.16999799999999</v>
      </c>
      <c r="E1741">
        <v>184.21000699999999</v>
      </c>
      <c r="F1741">
        <v>161.91584800000001</v>
      </c>
      <c r="G1741">
        <v>2614400</v>
      </c>
    </row>
    <row r="1742" spans="1:7" x14ac:dyDescent="0.25">
      <c r="A1742" s="7">
        <v>41984</v>
      </c>
      <c r="B1742">
        <v>186.979996</v>
      </c>
      <c r="C1742">
        <v>189.070007</v>
      </c>
      <c r="D1742">
        <v>186.80999800000001</v>
      </c>
      <c r="E1742">
        <v>187.25</v>
      </c>
      <c r="F1742">
        <v>164.58796699999999</v>
      </c>
      <c r="G1742">
        <v>1972600</v>
      </c>
    </row>
    <row r="1743" spans="1:7" x14ac:dyDescent="0.25">
      <c r="A1743" s="7">
        <v>41983</v>
      </c>
      <c r="B1743">
        <v>188.86000100000001</v>
      </c>
      <c r="C1743">
        <v>188.86000100000001</v>
      </c>
      <c r="D1743">
        <v>186.10000600000001</v>
      </c>
      <c r="E1743">
        <v>186.38000500000001</v>
      </c>
      <c r="F1743">
        <v>163.82324199999999</v>
      </c>
      <c r="G1743">
        <v>1749800</v>
      </c>
    </row>
    <row r="1744" spans="1:7" x14ac:dyDescent="0.25">
      <c r="A1744" s="7">
        <v>41982</v>
      </c>
      <c r="B1744">
        <v>187.429993</v>
      </c>
      <c r="C1744">
        <v>189.470001</v>
      </c>
      <c r="D1744">
        <v>186.979996</v>
      </c>
      <c r="E1744">
        <v>189.35000600000001</v>
      </c>
      <c r="F1744">
        <v>166.43382299999999</v>
      </c>
      <c r="G1744">
        <v>1763100</v>
      </c>
    </row>
    <row r="1745" spans="1:7" x14ac:dyDescent="0.25">
      <c r="A1745" s="7">
        <v>41981</v>
      </c>
      <c r="B1745">
        <v>190.35000600000001</v>
      </c>
      <c r="C1745">
        <v>190.83000200000001</v>
      </c>
      <c r="D1745">
        <v>188.85000600000001</v>
      </c>
      <c r="E1745">
        <v>189.5</v>
      </c>
      <c r="F1745">
        <v>166.565628</v>
      </c>
      <c r="G1745">
        <v>1527800</v>
      </c>
    </row>
    <row r="1746" spans="1:7" x14ac:dyDescent="0.25">
      <c r="A1746" s="7">
        <v>41978</v>
      </c>
      <c r="B1746">
        <v>190.64999399999999</v>
      </c>
      <c r="C1746">
        <v>191.19000199999999</v>
      </c>
      <c r="D1746">
        <v>190.35000600000001</v>
      </c>
      <c r="E1746">
        <v>190.800003</v>
      </c>
      <c r="F1746">
        <v>167.708313</v>
      </c>
      <c r="G1746">
        <v>2215900</v>
      </c>
    </row>
    <row r="1747" spans="1:7" x14ac:dyDescent="0.25">
      <c r="A1747" s="7">
        <v>41977</v>
      </c>
      <c r="B1747">
        <v>190.35000600000001</v>
      </c>
      <c r="C1747">
        <v>190.990005</v>
      </c>
      <c r="D1747">
        <v>189.570007</v>
      </c>
      <c r="E1747">
        <v>190.46000699999999</v>
      </c>
      <c r="F1747">
        <v>167.40945400000001</v>
      </c>
      <c r="G1747">
        <v>1573000</v>
      </c>
    </row>
    <row r="1748" spans="1:7" x14ac:dyDescent="0.25">
      <c r="A1748" s="7">
        <v>41976</v>
      </c>
      <c r="B1748">
        <v>190.10000600000001</v>
      </c>
      <c r="C1748">
        <v>190.88000500000001</v>
      </c>
      <c r="D1748">
        <v>189.970001</v>
      </c>
      <c r="E1748">
        <v>190.64999399999999</v>
      </c>
      <c r="F1748">
        <v>167.57646199999999</v>
      </c>
      <c r="G1748">
        <v>2240100</v>
      </c>
    </row>
    <row r="1749" spans="1:7" x14ac:dyDescent="0.25">
      <c r="A1749" s="7">
        <v>41975</v>
      </c>
      <c r="B1749">
        <v>188.71000699999999</v>
      </c>
      <c r="C1749">
        <v>190.13000500000001</v>
      </c>
      <c r="D1749">
        <v>188.71000699999999</v>
      </c>
      <c r="E1749">
        <v>189.91999799999999</v>
      </c>
      <c r="F1749">
        <v>166.934799</v>
      </c>
      <c r="G1749">
        <v>1446800</v>
      </c>
    </row>
    <row r="1750" spans="1:7" x14ac:dyDescent="0.25">
      <c r="A1750" s="7">
        <v>41974</v>
      </c>
      <c r="B1750">
        <v>189.28999300000001</v>
      </c>
      <c r="C1750">
        <v>189.38999899999999</v>
      </c>
      <c r="D1750">
        <v>188.36000100000001</v>
      </c>
      <c r="E1750">
        <v>188.729996</v>
      </c>
      <c r="F1750">
        <v>165.88883999999999</v>
      </c>
      <c r="G1750">
        <v>2083600</v>
      </c>
    </row>
    <row r="1751" spans="1:7" x14ac:dyDescent="0.25">
      <c r="A1751" s="7">
        <v>41971</v>
      </c>
      <c r="B1751">
        <v>190.300003</v>
      </c>
      <c r="C1751">
        <v>190.63000500000001</v>
      </c>
      <c r="D1751">
        <v>189.759995</v>
      </c>
      <c r="E1751">
        <v>190.029999</v>
      </c>
      <c r="F1751">
        <v>167.03152499999999</v>
      </c>
      <c r="G1751">
        <v>430200</v>
      </c>
    </row>
    <row r="1752" spans="1:7" x14ac:dyDescent="0.25">
      <c r="A1752" s="7">
        <v>41969</v>
      </c>
      <c r="B1752">
        <v>190.10000600000001</v>
      </c>
      <c r="C1752">
        <v>190.520004</v>
      </c>
      <c r="D1752">
        <v>189.88000500000001</v>
      </c>
      <c r="E1752">
        <v>190.44000199999999</v>
      </c>
      <c r="F1752">
        <v>167.391876</v>
      </c>
      <c r="G1752">
        <v>824400</v>
      </c>
    </row>
    <row r="1753" spans="1:7" x14ac:dyDescent="0.25">
      <c r="A1753" s="7">
        <v>41968</v>
      </c>
      <c r="B1753">
        <v>190.33999600000001</v>
      </c>
      <c r="C1753">
        <v>190.55999800000001</v>
      </c>
      <c r="D1753">
        <v>189.66000399999999</v>
      </c>
      <c r="E1753">
        <v>190</v>
      </c>
      <c r="F1753">
        <v>167.005112</v>
      </c>
      <c r="G1753">
        <v>1736700</v>
      </c>
    </row>
    <row r="1754" spans="1:7" x14ac:dyDescent="0.25">
      <c r="A1754" s="7">
        <v>41967</v>
      </c>
      <c r="B1754">
        <v>190.020004</v>
      </c>
      <c r="C1754">
        <v>190.21000699999999</v>
      </c>
      <c r="D1754">
        <v>189.770004</v>
      </c>
      <c r="E1754">
        <v>190.05999800000001</v>
      </c>
      <c r="F1754">
        <v>167.05783099999999</v>
      </c>
      <c r="G1754">
        <v>1365900</v>
      </c>
    </row>
    <row r="1755" spans="1:7" x14ac:dyDescent="0.25">
      <c r="A1755" s="7">
        <v>41964</v>
      </c>
      <c r="B1755">
        <v>190.429993</v>
      </c>
      <c r="C1755">
        <v>190.479996</v>
      </c>
      <c r="D1755">
        <v>188.949997</v>
      </c>
      <c r="E1755">
        <v>189.570007</v>
      </c>
      <c r="F1755">
        <v>166.627151</v>
      </c>
      <c r="G1755">
        <v>1586200</v>
      </c>
    </row>
    <row r="1756" spans="1:7" x14ac:dyDescent="0.25">
      <c r="A1756" s="7">
        <v>41963</v>
      </c>
      <c r="B1756">
        <v>187.28999300000001</v>
      </c>
      <c r="C1756">
        <v>188.63999899999999</v>
      </c>
      <c r="D1756">
        <v>187.28999300000001</v>
      </c>
      <c r="E1756">
        <v>188.509995</v>
      </c>
      <c r="F1756">
        <v>165.69546500000001</v>
      </c>
      <c r="G1756">
        <v>866800</v>
      </c>
    </row>
    <row r="1757" spans="1:7" x14ac:dyDescent="0.25">
      <c r="A1757" s="7">
        <v>41962</v>
      </c>
      <c r="B1757">
        <v>188.25</v>
      </c>
      <c r="C1757">
        <v>188.479996</v>
      </c>
      <c r="D1757">
        <v>187.36999499999999</v>
      </c>
      <c r="E1757">
        <v>188.16999799999999</v>
      </c>
      <c r="F1757">
        <v>165.39660599999999</v>
      </c>
      <c r="G1757">
        <v>1880800</v>
      </c>
    </row>
    <row r="1758" spans="1:7" x14ac:dyDescent="0.25">
      <c r="A1758" s="7">
        <v>41961</v>
      </c>
      <c r="B1758">
        <v>187.479996</v>
      </c>
      <c r="C1758">
        <v>188.820007</v>
      </c>
      <c r="D1758">
        <v>187.479996</v>
      </c>
      <c r="E1758">
        <v>188.509995</v>
      </c>
      <c r="F1758">
        <v>165.69546500000001</v>
      </c>
      <c r="G1758">
        <v>1252600</v>
      </c>
    </row>
    <row r="1759" spans="1:7" x14ac:dyDescent="0.25">
      <c r="A1759" s="7">
        <v>41960</v>
      </c>
      <c r="B1759">
        <v>186.929993</v>
      </c>
      <c r="C1759">
        <v>187.58999600000001</v>
      </c>
      <c r="D1759">
        <v>186.759995</v>
      </c>
      <c r="E1759">
        <v>187.429993</v>
      </c>
      <c r="F1759">
        <v>164.74617000000001</v>
      </c>
      <c r="G1759">
        <v>584600</v>
      </c>
    </row>
    <row r="1760" spans="1:7" x14ac:dyDescent="0.25">
      <c r="A1760" s="7">
        <v>41957</v>
      </c>
      <c r="B1760">
        <v>187.19000199999999</v>
      </c>
      <c r="C1760">
        <v>187.529999</v>
      </c>
      <c r="D1760">
        <v>186.85000600000001</v>
      </c>
      <c r="E1760">
        <v>187.33000200000001</v>
      </c>
      <c r="F1760">
        <v>164.65827899999999</v>
      </c>
      <c r="G1760">
        <v>1464500</v>
      </c>
    </row>
    <row r="1761" spans="1:7" x14ac:dyDescent="0.25">
      <c r="A1761" s="7">
        <v>41956</v>
      </c>
      <c r="B1761">
        <v>187.240005</v>
      </c>
      <c r="C1761">
        <v>187.83999600000001</v>
      </c>
      <c r="D1761">
        <v>186.38000500000001</v>
      </c>
      <c r="E1761">
        <v>187.259995</v>
      </c>
      <c r="F1761">
        <v>164.59677099999999</v>
      </c>
      <c r="G1761">
        <v>1163600</v>
      </c>
    </row>
    <row r="1762" spans="1:7" x14ac:dyDescent="0.25">
      <c r="A1762" s="7">
        <v>41955</v>
      </c>
      <c r="B1762">
        <v>186.490005</v>
      </c>
      <c r="C1762">
        <v>187.279999</v>
      </c>
      <c r="D1762">
        <v>186.46000699999999</v>
      </c>
      <c r="E1762">
        <v>187.08999600000001</v>
      </c>
      <c r="F1762">
        <v>164.44731100000001</v>
      </c>
      <c r="G1762">
        <v>2742900</v>
      </c>
    </row>
    <row r="1763" spans="1:7" x14ac:dyDescent="0.25">
      <c r="A1763" s="7">
        <v>41954</v>
      </c>
      <c r="B1763">
        <v>187.13999899999999</v>
      </c>
      <c r="C1763">
        <v>187.33999600000001</v>
      </c>
      <c r="D1763">
        <v>186.779999</v>
      </c>
      <c r="E1763">
        <v>187.240005</v>
      </c>
      <c r="F1763">
        <v>164.579193</v>
      </c>
      <c r="G1763">
        <v>1031600</v>
      </c>
    </row>
    <row r="1764" spans="1:7" x14ac:dyDescent="0.25">
      <c r="A1764" s="7">
        <v>41953</v>
      </c>
      <c r="B1764">
        <v>186.479996</v>
      </c>
      <c r="C1764">
        <v>187.10000600000001</v>
      </c>
      <c r="D1764">
        <v>186.270004</v>
      </c>
      <c r="E1764">
        <v>187.05999800000001</v>
      </c>
      <c r="F1764">
        <v>164.42094399999999</v>
      </c>
      <c r="G1764">
        <v>1876400</v>
      </c>
    </row>
    <row r="1765" spans="1:7" x14ac:dyDescent="0.25">
      <c r="A1765" s="7">
        <v>41950</v>
      </c>
      <c r="B1765">
        <v>186.33999600000001</v>
      </c>
      <c r="C1765">
        <v>186.679993</v>
      </c>
      <c r="D1765">
        <v>185.800003</v>
      </c>
      <c r="E1765">
        <v>186.5</v>
      </c>
      <c r="F1765">
        <v>163.92872600000001</v>
      </c>
      <c r="G1765">
        <v>1396400</v>
      </c>
    </row>
    <row r="1766" spans="1:7" x14ac:dyDescent="0.25">
      <c r="A1766" s="7">
        <v>41949</v>
      </c>
      <c r="B1766">
        <v>185.570007</v>
      </c>
      <c r="C1766">
        <v>186.38000500000001</v>
      </c>
      <c r="D1766">
        <v>184.89999399999999</v>
      </c>
      <c r="E1766">
        <v>186.33999600000001</v>
      </c>
      <c r="F1766">
        <v>163.78808599999999</v>
      </c>
      <c r="G1766">
        <v>1758600</v>
      </c>
    </row>
    <row r="1767" spans="1:7" x14ac:dyDescent="0.25">
      <c r="A1767" s="7">
        <v>41948</v>
      </c>
      <c r="B1767">
        <v>185.740005</v>
      </c>
      <c r="C1767">
        <v>185.779999</v>
      </c>
      <c r="D1767">
        <v>184.740005</v>
      </c>
      <c r="E1767">
        <v>185.58999600000001</v>
      </c>
      <c r="F1767">
        <v>163.12884500000001</v>
      </c>
      <c r="G1767">
        <v>1826500</v>
      </c>
    </row>
    <row r="1768" spans="1:7" x14ac:dyDescent="0.25">
      <c r="A1768" s="7">
        <v>41947</v>
      </c>
      <c r="B1768">
        <v>184.55999800000001</v>
      </c>
      <c r="C1768">
        <v>184.85000600000001</v>
      </c>
      <c r="D1768">
        <v>183.449997</v>
      </c>
      <c r="E1768">
        <v>184.38000500000001</v>
      </c>
      <c r="F1768">
        <v>162.06532300000001</v>
      </c>
      <c r="G1768">
        <v>1639400</v>
      </c>
    </row>
    <row r="1769" spans="1:7" x14ac:dyDescent="0.25">
      <c r="A1769" s="7">
        <v>41946</v>
      </c>
      <c r="B1769">
        <v>185.199997</v>
      </c>
      <c r="C1769">
        <v>185.61999499999999</v>
      </c>
      <c r="D1769">
        <v>184.60000600000001</v>
      </c>
      <c r="E1769">
        <v>185.03999300000001</v>
      </c>
      <c r="F1769">
        <v>162.64540099999999</v>
      </c>
      <c r="G1769">
        <v>2270000</v>
      </c>
    </row>
    <row r="1770" spans="1:7" x14ac:dyDescent="0.25">
      <c r="A1770" s="7">
        <v>41943</v>
      </c>
      <c r="B1770">
        <v>185.020004</v>
      </c>
      <c r="C1770">
        <v>185.050003</v>
      </c>
      <c r="D1770">
        <v>184.10000600000001</v>
      </c>
      <c r="E1770">
        <v>184.929993</v>
      </c>
      <c r="F1770">
        <v>162.548721</v>
      </c>
      <c r="G1770">
        <v>1946100</v>
      </c>
    </row>
    <row r="1771" spans="1:7" x14ac:dyDescent="0.25">
      <c r="A1771" s="7">
        <v>41942</v>
      </c>
      <c r="B1771">
        <v>181.16999799999999</v>
      </c>
      <c r="C1771">
        <v>183.33000200000001</v>
      </c>
      <c r="D1771">
        <v>181.050003</v>
      </c>
      <c r="E1771">
        <v>182.86000100000001</v>
      </c>
      <c r="F1771">
        <v>160.72920199999999</v>
      </c>
      <c r="G1771">
        <v>1588900</v>
      </c>
    </row>
    <row r="1772" spans="1:7" x14ac:dyDescent="0.25">
      <c r="A1772" s="7">
        <v>41941</v>
      </c>
      <c r="B1772">
        <v>182.029999</v>
      </c>
      <c r="C1772">
        <v>182.58000200000001</v>
      </c>
      <c r="D1772">
        <v>180.470001</v>
      </c>
      <c r="E1772">
        <v>181.71000699999999</v>
      </c>
      <c r="F1772">
        <v>159.718445</v>
      </c>
      <c r="G1772">
        <v>1600700</v>
      </c>
    </row>
    <row r="1773" spans="1:7" x14ac:dyDescent="0.25">
      <c r="A1773" s="7">
        <v>41940</v>
      </c>
      <c r="B1773">
        <v>180.490005</v>
      </c>
      <c r="C1773">
        <v>181.94000199999999</v>
      </c>
      <c r="D1773">
        <v>180.39999399999999</v>
      </c>
      <c r="E1773">
        <v>181.91999799999999</v>
      </c>
      <c r="F1773">
        <v>159.90303</v>
      </c>
      <c r="G1773">
        <v>1330000</v>
      </c>
    </row>
    <row r="1774" spans="1:7" x14ac:dyDescent="0.25">
      <c r="A1774" s="7">
        <v>41939</v>
      </c>
      <c r="B1774">
        <v>179.509995</v>
      </c>
      <c r="C1774">
        <v>180.13000500000001</v>
      </c>
      <c r="D1774">
        <v>178.86999499999999</v>
      </c>
      <c r="E1774">
        <v>179.85000600000001</v>
      </c>
      <c r="F1774">
        <v>158.083572</v>
      </c>
      <c r="G1774">
        <v>1476000</v>
      </c>
    </row>
    <row r="1775" spans="1:7" x14ac:dyDescent="0.25">
      <c r="A1775" s="7">
        <v>41936</v>
      </c>
      <c r="B1775">
        <v>179.029999</v>
      </c>
      <c r="C1775">
        <v>180.16999799999999</v>
      </c>
      <c r="D1775">
        <v>178.36000100000001</v>
      </c>
      <c r="E1775">
        <v>180.08000200000001</v>
      </c>
      <c r="F1775">
        <v>158.28568999999999</v>
      </c>
      <c r="G1775">
        <v>1152600</v>
      </c>
    </row>
    <row r="1776" spans="1:7" x14ac:dyDescent="0.25">
      <c r="A1776" s="7">
        <v>41935</v>
      </c>
      <c r="B1776">
        <v>178.449997</v>
      </c>
      <c r="C1776">
        <v>179.85000600000001</v>
      </c>
      <c r="D1776">
        <v>178.16999799999999</v>
      </c>
      <c r="E1776">
        <v>178.740005</v>
      </c>
      <c r="F1776">
        <v>157.10791</v>
      </c>
      <c r="G1776">
        <v>1812400</v>
      </c>
    </row>
    <row r="1777" spans="1:7" x14ac:dyDescent="0.25">
      <c r="A1777" s="7">
        <v>41934</v>
      </c>
      <c r="B1777">
        <v>178.28999300000001</v>
      </c>
      <c r="C1777">
        <v>178.720001</v>
      </c>
      <c r="D1777">
        <v>176.61000100000001</v>
      </c>
      <c r="E1777">
        <v>176.71000699999999</v>
      </c>
      <c r="F1777">
        <v>155.323532</v>
      </c>
      <c r="G1777">
        <v>2374200</v>
      </c>
    </row>
    <row r="1778" spans="1:7" x14ac:dyDescent="0.25">
      <c r="A1778" s="7">
        <v>41933</v>
      </c>
      <c r="B1778">
        <v>175.779999</v>
      </c>
      <c r="C1778">
        <v>178.03999300000001</v>
      </c>
      <c r="D1778">
        <v>175.58999600000001</v>
      </c>
      <c r="E1778">
        <v>177.91999799999999</v>
      </c>
      <c r="F1778">
        <v>156.38713100000001</v>
      </c>
      <c r="G1778">
        <v>2884200</v>
      </c>
    </row>
    <row r="1779" spans="1:7" x14ac:dyDescent="0.25">
      <c r="A1779" s="7">
        <v>41932</v>
      </c>
      <c r="B1779">
        <v>172.529999</v>
      </c>
      <c r="C1779">
        <v>174.60000600000001</v>
      </c>
      <c r="D1779">
        <v>172.449997</v>
      </c>
      <c r="E1779">
        <v>174.529999</v>
      </c>
      <c r="F1779">
        <v>153.40742499999999</v>
      </c>
      <c r="G1779">
        <v>1379400</v>
      </c>
    </row>
    <row r="1780" spans="1:7" x14ac:dyDescent="0.25">
      <c r="A1780" s="7">
        <v>41929</v>
      </c>
      <c r="B1780">
        <v>172.729996</v>
      </c>
      <c r="C1780">
        <v>173.979996</v>
      </c>
      <c r="D1780">
        <v>172.03999300000001</v>
      </c>
      <c r="E1780">
        <v>172.83000200000001</v>
      </c>
      <c r="F1780">
        <v>151.913162</v>
      </c>
      <c r="G1780">
        <v>2259400</v>
      </c>
    </row>
    <row r="1781" spans="1:7" x14ac:dyDescent="0.25">
      <c r="A1781" s="7">
        <v>41928</v>
      </c>
      <c r="B1781">
        <v>167.820007</v>
      </c>
      <c r="C1781">
        <v>171.949997</v>
      </c>
      <c r="D1781">
        <v>167.679993</v>
      </c>
      <c r="E1781">
        <v>170.720001</v>
      </c>
      <c r="F1781">
        <v>150.058502</v>
      </c>
      <c r="G1781">
        <v>4452600</v>
      </c>
    </row>
    <row r="1782" spans="1:7" x14ac:dyDescent="0.25">
      <c r="A1782" s="7">
        <v>41927</v>
      </c>
      <c r="B1782">
        <v>169.800003</v>
      </c>
      <c r="C1782">
        <v>171.300003</v>
      </c>
      <c r="D1782">
        <v>166.85000600000001</v>
      </c>
      <c r="E1782">
        <v>170.83000200000001</v>
      </c>
      <c r="F1782">
        <v>150.155182</v>
      </c>
      <c r="G1782">
        <v>5460300</v>
      </c>
    </row>
    <row r="1783" spans="1:7" x14ac:dyDescent="0.25">
      <c r="A1783" s="7">
        <v>41926</v>
      </c>
      <c r="B1783">
        <v>172.729996</v>
      </c>
      <c r="C1783">
        <v>174.020004</v>
      </c>
      <c r="D1783">
        <v>171.5</v>
      </c>
      <c r="E1783">
        <v>172.11000100000001</v>
      </c>
      <c r="F1783">
        <v>151.28031899999999</v>
      </c>
      <c r="G1783">
        <v>2431300</v>
      </c>
    </row>
    <row r="1784" spans="1:7" x14ac:dyDescent="0.25">
      <c r="A1784" s="7">
        <v>41925</v>
      </c>
      <c r="B1784">
        <v>174.63000500000001</v>
      </c>
      <c r="C1784">
        <v>175.25</v>
      </c>
      <c r="D1784">
        <v>171.729996</v>
      </c>
      <c r="E1784">
        <v>171.83000200000001</v>
      </c>
      <c r="F1784">
        <v>151.03417999999999</v>
      </c>
      <c r="G1784">
        <v>2109200</v>
      </c>
    </row>
    <row r="1785" spans="1:7" x14ac:dyDescent="0.25">
      <c r="A1785" s="7">
        <v>41922</v>
      </c>
      <c r="B1785">
        <v>176.64999399999999</v>
      </c>
      <c r="C1785">
        <v>177.550003</v>
      </c>
      <c r="D1785">
        <v>174.66000399999999</v>
      </c>
      <c r="E1785">
        <v>174.699997</v>
      </c>
      <c r="F1785">
        <v>153.556839</v>
      </c>
      <c r="G1785">
        <v>2469900</v>
      </c>
    </row>
    <row r="1786" spans="1:7" x14ac:dyDescent="0.25">
      <c r="A1786" s="7">
        <v>41921</v>
      </c>
      <c r="B1786">
        <v>180</v>
      </c>
      <c r="C1786">
        <v>180.220001</v>
      </c>
      <c r="D1786">
        <v>176.60000600000001</v>
      </c>
      <c r="E1786">
        <v>176.679993</v>
      </c>
      <c r="F1786">
        <v>155.29719499999999</v>
      </c>
      <c r="G1786">
        <v>1428600</v>
      </c>
    </row>
    <row r="1787" spans="1:7" x14ac:dyDescent="0.25">
      <c r="A1787" s="7">
        <v>41920</v>
      </c>
      <c r="B1787">
        <v>177.33000200000001</v>
      </c>
      <c r="C1787">
        <v>180.53999300000001</v>
      </c>
      <c r="D1787">
        <v>176.38000500000001</v>
      </c>
      <c r="E1787">
        <v>180.320007</v>
      </c>
      <c r="F1787">
        <v>158.49664300000001</v>
      </c>
      <c r="G1787">
        <v>1897500</v>
      </c>
    </row>
    <row r="1788" spans="1:7" x14ac:dyDescent="0.25">
      <c r="A1788" s="7">
        <v>41919</v>
      </c>
      <c r="B1788">
        <v>179.050003</v>
      </c>
      <c r="C1788">
        <v>179.449997</v>
      </c>
      <c r="D1788">
        <v>177.199997</v>
      </c>
      <c r="E1788">
        <v>177.220001</v>
      </c>
      <c r="F1788">
        <v>155.77183500000001</v>
      </c>
      <c r="G1788">
        <v>930600</v>
      </c>
    </row>
    <row r="1789" spans="1:7" x14ac:dyDescent="0.25">
      <c r="A1789" s="7">
        <v>41918</v>
      </c>
      <c r="B1789">
        <v>180.94000199999999</v>
      </c>
      <c r="C1789">
        <v>181.179993</v>
      </c>
      <c r="D1789">
        <v>179.36000100000001</v>
      </c>
      <c r="E1789">
        <v>179.979996</v>
      </c>
      <c r="F1789">
        <v>158.19778400000001</v>
      </c>
      <c r="G1789">
        <v>1307000</v>
      </c>
    </row>
    <row r="1790" spans="1:7" x14ac:dyDescent="0.25">
      <c r="A1790" s="7">
        <v>41915</v>
      </c>
      <c r="B1790">
        <v>179.479996</v>
      </c>
      <c r="C1790">
        <v>180.550003</v>
      </c>
      <c r="D1790">
        <v>178.88000500000001</v>
      </c>
      <c r="E1790">
        <v>180.199997</v>
      </c>
      <c r="F1790">
        <v>158.39115899999999</v>
      </c>
      <c r="G1790">
        <v>1217400</v>
      </c>
    </row>
    <row r="1791" spans="1:7" x14ac:dyDescent="0.25">
      <c r="A1791" s="7">
        <v>41914</v>
      </c>
      <c r="B1791">
        <v>178.050003</v>
      </c>
      <c r="C1791">
        <v>178.83000200000001</v>
      </c>
      <c r="D1791">
        <v>176.39999399999999</v>
      </c>
      <c r="E1791">
        <v>178.21000699999999</v>
      </c>
      <c r="F1791">
        <v>156.64202900000001</v>
      </c>
      <c r="G1791">
        <v>1263800</v>
      </c>
    </row>
    <row r="1792" spans="1:7" x14ac:dyDescent="0.25">
      <c r="A1792" s="7">
        <v>41913</v>
      </c>
      <c r="B1792">
        <v>180.33999600000001</v>
      </c>
      <c r="C1792">
        <v>180.41999799999999</v>
      </c>
      <c r="D1792">
        <v>177.80999800000001</v>
      </c>
      <c r="E1792">
        <v>178.220001</v>
      </c>
      <c r="F1792">
        <v>156.65086400000001</v>
      </c>
      <c r="G1792">
        <v>2380200</v>
      </c>
    </row>
    <row r="1793" spans="1:7" x14ac:dyDescent="0.25">
      <c r="A1793" s="7">
        <v>41912</v>
      </c>
      <c r="B1793">
        <v>181.300003</v>
      </c>
      <c r="C1793">
        <v>181.80999800000001</v>
      </c>
      <c r="D1793">
        <v>180.28999300000001</v>
      </c>
      <c r="E1793">
        <v>180.58999600000001</v>
      </c>
      <c r="F1793">
        <v>158.733994</v>
      </c>
      <c r="G1793">
        <v>767700</v>
      </c>
    </row>
    <row r="1794" spans="1:7" x14ac:dyDescent="0.25">
      <c r="A1794" s="7">
        <v>41911</v>
      </c>
      <c r="B1794">
        <v>179.929993</v>
      </c>
      <c r="C1794">
        <v>181.449997</v>
      </c>
      <c r="D1794">
        <v>179.770004</v>
      </c>
      <c r="E1794">
        <v>181.13999899999999</v>
      </c>
      <c r="F1794">
        <v>159.21740700000001</v>
      </c>
      <c r="G1794">
        <v>1482800</v>
      </c>
    </row>
    <row r="1795" spans="1:7" x14ac:dyDescent="0.25">
      <c r="A1795" s="7">
        <v>41908</v>
      </c>
      <c r="B1795">
        <v>180.36000100000001</v>
      </c>
      <c r="C1795">
        <v>181.88000500000001</v>
      </c>
      <c r="D1795">
        <v>180.13000500000001</v>
      </c>
      <c r="E1795">
        <v>181.5</v>
      </c>
      <c r="F1795">
        <v>159.53384399999999</v>
      </c>
      <c r="G1795">
        <v>916900</v>
      </c>
    </row>
    <row r="1796" spans="1:7" x14ac:dyDescent="0.25">
      <c r="A1796" s="7">
        <v>41907</v>
      </c>
      <c r="B1796">
        <v>182.5</v>
      </c>
      <c r="C1796">
        <v>182.520004</v>
      </c>
      <c r="D1796">
        <v>179.990005</v>
      </c>
      <c r="E1796">
        <v>180.050003</v>
      </c>
      <c r="F1796">
        <v>158.259354</v>
      </c>
      <c r="G1796">
        <v>1603000</v>
      </c>
    </row>
    <row r="1797" spans="1:7" x14ac:dyDescent="0.25">
      <c r="A1797" s="7">
        <v>41906</v>
      </c>
      <c r="B1797">
        <v>181.61999499999999</v>
      </c>
      <c r="C1797">
        <v>183.070007</v>
      </c>
      <c r="D1797">
        <v>181.11999499999999</v>
      </c>
      <c r="E1797">
        <v>182.990005</v>
      </c>
      <c r="F1797">
        <v>160.843536</v>
      </c>
      <c r="G1797">
        <v>968500</v>
      </c>
    </row>
    <row r="1798" spans="1:7" x14ac:dyDescent="0.25">
      <c r="A1798" s="7">
        <v>41905</v>
      </c>
      <c r="B1798">
        <v>181.949997</v>
      </c>
      <c r="C1798">
        <v>182.699997</v>
      </c>
      <c r="D1798">
        <v>181.509995</v>
      </c>
      <c r="E1798">
        <v>181.529999</v>
      </c>
      <c r="F1798">
        <v>159.56021100000001</v>
      </c>
      <c r="G1798">
        <v>752200</v>
      </c>
    </row>
    <row r="1799" spans="1:7" x14ac:dyDescent="0.25">
      <c r="A1799" s="7">
        <v>41904</v>
      </c>
      <c r="B1799">
        <v>183.699997</v>
      </c>
      <c r="C1799">
        <v>183.740005</v>
      </c>
      <c r="D1799">
        <v>182.229996</v>
      </c>
      <c r="E1799">
        <v>182.55999800000001</v>
      </c>
      <c r="F1799">
        <v>160.46559099999999</v>
      </c>
      <c r="G1799">
        <v>836700</v>
      </c>
    </row>
    <row r="1800" spans="1:7" x14ac:dyDescent="0.25">
      <c r="A1800" s="7">
        <v>41901</v>
      </c>
      <c r="B1800">
        <v>185.63999899999999</v>
      </c>
      <c r="C1800">
        <v>185.83999600000001</v>
      </c>
      <c r="D1800">
        <v>184.58000200000001</v>
      </c>
      <c r="E1800">
        <v>184.86000100000001</v>
      </c>
      <c r="F1800">
        <v>161.71723900000001</v>
      </c>
      <c r="G1800">
        <v>964000</v>
      </c>
    </row>
    <row r="1801" spans="1:7" x14ac:dyDescent="0.25">
      <c r="A1801" s="7">
        <v>41900</v>
      </c>
      <c r="B1801">
        <v>184.64999399999999</v>
      </c>
      <c r="C1801">
        <v>185.05999800000001</v>
      </c>
      <c r="D1801">
        <v>184.429993</v>
      </c>
      <c r="E1801">
        <v>185.03999300000001</v>
      </c>
      <c r="F1801">
        <v>161.874664</v>
      </c>
      <c r="G1801">
        <v>740000</v>
      </c>
    </row>
    <row r="1802" spans="1:7" x14ac:dyDescent="0.25">
      <c r="A1802" s="7">
        <v>41899</v>
      </c>
      <c r="B1802">
        <v>184.11000100000001</v>
      </c>
      <c r="C1802">
        <v>184.91999799999999</v>
      </c>
      <c r="D1802">
        <v>183.199997</v>
      </c>
      <c r="E1802">
        <v>184.08000200000001</v>
      </c>
      <c r="F1802">
        <v>161.034851</v>
      </c>
      <c r="G1802">
        <v>975000</v>
      </c>
    </row>
    <row r="1803" spans="1:7" x14ac:dyDescent="0.25">
      <c r="A1803" s="7">
        <v>41898</v>
      </c>
      <c r="B1803">
        <v>182.11000100000001</v>
      </c>
      <c r="C1803">
        <v>184.11999499999999</v>
      </c>
      <c r="D1803">
        <v>182</v>
      </c>
      <c r="E1803">
        <v>183.820007</v>
      </c>
      <c r="F1803">
        <v>160.80740399999999</v>
      </c>
      <c r="G1803">
        <v>565100</v>
      </c>
    </row>
    <row r="1804" spans="1:7" x14ac:dyDescent="0.25">
      <c r="A1804" s="7">
        <v>41897</v>
      </c>
      <c r="B1804">
        <v>182.63999899999999</v>
      </c>
      <c r="C1804">
        <v>182.740005</v>
      </c>
      <c r="D1804">
        <v>181.88999899999999</v>
      </c>
      <c r="E1804">
        <v>182.46000699999999</v>
      </c>
      <c r="F1804">
        <v>159.617706</v>
      </c>
      <c r="G1804">
        <v>1021700</v>
      </c>
    </row>
    <row r="1805" spans="1:7" x14ac:dyDescent="0.25">
      <c r="A1805" s="7">
        <v>41894</v>
      </c>
      <c r="B1805">
        <v>183.490005</v>
      </c>
      <c r="C1805">
        <v>183.509995</v>
      </c>
      <c r="D1805">
        <v>182.08000200000001</v>
      </c>
      <c r="E1805">
        <v>182.58000200000001</v>
      </c>
      <c r="F1805">
        <v>159.722656</v>
      </c>
      <c r="G1805">
        <v>724000</v>
      </c>
    </row>
    <row r="1806" spans="1:7" x14ac:dyDescent="0.25">
      <c r="A1806" s="7">
        <v>41893</v>
      </c>
      <c r="B1806">
        <v>182.75</v>
      </c>
      <c r="C1806">
        <v>183.699997</v>
      </c>
      <c r="D1806">
        <v>182.61000100000001</v>
      </c>
      <c r="E1806">
        <v>183.66999799999999</v>
      </c>
      <c r="F1806">
        <v>160.67617799999999</v>
      </c>
      <c r="G1806">
        <v>525700</v>
      </c>
    </row>
    <row r="1807" spans="1:7" x14ac:dyDescent="0.25">
      <c r="A1807" s="7">
        <v>41892</v>
      </c>
      <c r="B1807">
        <v>182.88999899999999</v>
      </c>
      <c r="C1807">
        <v>183.550003</v>
      </c>
      <c r="D1807">
        <v>182.270004</v>
      </c>
      <c r="E1807">
        <v>183.5</v>
      </c>
      <c r="F1807">
        <v>160.527466</v>
      </c>
      <c r="G1807">
        <v>849800</v>
      </c>
    </row>
    <row r="1808" spans="1:7" x14ac:dyDescent="0.25">
      <c r="A1808" s="7">
        <v>41891</v>
      </c>
      <c r="B1808">
        <v>183.78999300000001</v>
      </c>
      <c r="C1808">
        <v>183.88000500000001</v>
      </c>
      <c r="D1808">
        <v>182.41000399999999</v>
      </c>
      <c r="E1808">
        <v>182.779999</v>
      </c>
      <c r="F1808">
        <v>159.897614</v>
      </c>
      <c r="G1808">
        <v>515300</v>
      </c>
    </row>
    <row r="1809" spans="1:7" x14ac:dyDescent="0.25">
      <c r="A1809" s="7">
        <v>41890</v>
      </c>
      <c r="B1809">
        <v>184.240005</v>
      </c>
      <c r="C1809">
        <v>184.46000699999999</v>
      </c>
      <c r="D1809">
        <v>183.39999399999999</v>
      </c>
      <c r="E1809">
        <v>183.970001</v>
      </c>
      <c r="F1809">
        <v>160.93862899999999</v>
      </c>
      <c r="G1809">
        <v>635900</v>
      </c>
    </row>
    <row r="1810" spans="1:7" x14ac:dyDescent="0.25">
      <c r="A1810" s="7">
        <v>41887</v>
      </c>
      <c r="B1810">
        <v>183.529999</v>
      </c>
      <c r="C1810">
        <v>184.470001</v>
      </c>
      <c r="D1810">
        <v>182.88000500000001</v>
      </c>
      <c r="E1810">
        <v>184.44000199999999</v>
      </c>
      <c r="F1810">
        <v>161.34979200000001</v>
      </c>
      <c r="G1810">
        <v>502300</v>
      </c>
    </row>
    <row r="1811" spans="1:7" x14ac:dyDescent="0.25">
      <c r="A1811" s="7">
        <v>41886</v>
      </c>
      <c r="B1811">
        <v>184.11999499999999</v>
      </c>
      <c r="C1811">
        <v>184.820007</v>
      </c>
      <c r="D1811">
        <v>183.10000600000001</v>
      </c>
      <c r="E1811">
        <v>183.55999800000001</v>
      </c>
      <c r="F1811">
        <v>160.57994099999999</v>
      </c>
      <c r="G1811">
        <v>536700</v>
      </c>
    </row>
    <row r="1812" spans="1:7" x14ac:dyDescent="0.25">
      <c r="A1812" s="7">
        <v>41885</v>
      </c>
      <c r="B1812">
        <v>184.64999399999999</v>
      </c>
      <c r="C1812">
        <v>184.679993</v>
      </c>
      <c r="D1812">
        <v>183.58999600000001</v>
      </c>
      <c r="E1812">
        <v>183.86000100000001</v>
      </c>
      <c r="F1812">
        <v>160.84239199999999</v>
      </c>
      <c r="G1812">
        <v>627600</v>
      </c>
    </row>
    <row r="1813" spans="1:7" x14ac:dyDescent="0.25">
      <c r="A1813" s="7">
        <v>41884</v>
      </c>
      <c r="B1813">
        <v>184.300003</v>
      </c>
      <c r="C1813">
        <v>184.300003</v>
      </c>
      <c r="D1813">
        <v>183.270004</v>
      </c>
      <c r="E1813">
        <v>183.94000199999999</v>
      </c>
      <c r="F1813">
        <v>160.91239899999999</v>
      </c>
      <c r="G1813">
        <v>553800</v>
      </c>
    </row>
    <row r="1814" spans="1:7" x14ac:dyDescent="0.25">
      <c r="A1814" s="7">
        <v>41880</v>
      </c>
      <c r="B1814">
        <v>183.83000200000001</v>
      </c>
      <c r="C1814">
        <v>184.05999800000001</v>
      </c>
      <c r="D1814">
        <v>183.229996</v>
      </c>
      <c r="E1814">
        <v>183.990005</v>
      </c>
      <c r="F1814">
        <v>160.95614599999999</v>
      </c>
      <c r="G1814">
        <v>617200</v>
      </c>
    </row>
    <row r="1815" spans="1:7" x14ac:dyDescent="0.25">
      <c r="A1815" s="7">
        <v>41879</v>
      </c>
      <c r="B1815">
        <v>183.020004</v>
      </c>
      <c r="C1815">
        <v>183.61999499999999</v>
      </c>
      <c r="D1815">
        <v>182.85000600000001</v>
      </c>
      <c r="E1815">
        <v>183.53999300000001</v>
      </c>
      <c r="F1815">
        <v>160.56242399999999</v>
      </c>
      <c r="G1815">
        <v>447700</v>
      </c>
    </row>
    <row r="1816" spans="1:7" x14ac:dyDescent="0.25">
      <c r="A1816" s="7">
        <v>41878</v>
      </c>
      <c r="B1816">
        <v>183.80999800000001</v>
      </c>
      <c r="C1816">
        <v>183.89999399999999</v>
      </c>
      <c r="D1816">
        <v>183.33999600000001</v>
      </c>
      <c r="E1816">
        <v>183.679993</v>
      </c>
      <c r="F1816">
        <v>160.68490600000001</v>
      </c>
      <c r="G1816">
        <v>602600</v>
      </c>
    </row>
    <row r="1817" spans="1:7" x14ac:dyDescent="0.25">
      <c r="A1817" s="7">
        <v>41877</v>
      </c>
      <c r="B1817">
        <v>183.720001</v>
      </c>
      <c r="C1817">
        <v>184.16999799999999</v>
      </c>
      <c r="D1817">
        <v>183.64999399999999</v>
      </c>
      <c r="E1817">
        <v>183.71000699999999</v>
      </c>
      <c r="F1817">
        <v>160.71118200000001</v>
      </c>
      <c r="G1817">
        <v>749500</v>
      </c>
    </row>
    <row r="1818" spans="1:7" x14ac:dyDescent="0.25">
      <c r="A1818" s="7">
        <v>41876</v>
      </c>
      <c r="B1818">
        <v>183.53999300000001</v>
      </c>
      <c r="C1818">
        <v>183.86000100000001</v>
      </c>
      <c r="D1818">
        <v>183.270004</v>
      </c>
      <c r="E1818">
        <v>183.55999800000001</v>
      </c>
      <c r="F1818">
        <v>160.57994099999999</v>
      </c>
      <c r="G1818">
        <v>1097200</v>
      </c>
    </row>
    <row r="1819" spans="1:7" x14ac:dyDescent="0.25">
      <c r="A1819" s="7">
        <v>41873</v>
      </c>
      <c r="B1819">
        <v>182.800003</v>
      </c>
      <c r="C1819">
        <v>183.08999600000001</v>
      </c>
      <c r="D1819">
        <v>182.240005</v>
      </c>
      <c r="E1819">
        <v>182.61000100000001</v>
      </c>
      <c r="F1819">
        <v>159.74891700000001</v>
      </c>
      <c r="G1819">
        <v>656500</v>
      </c>
    </row>
    <row r="1820" spans="1:7" x14ac:dyDescent="0.25">
      <c r="A1820" s="7">
        <v>41872</v>
      </c>
      <c r="B1820">
        <v>182.58000200000001</v>
      </c>
      <c r="C1820">
        <v>183.16999799999999</v>
      </c>
      <c r="D1820">
        <v>182.41999799999999</v>
      </c>
      <c r="E1820">
        <v>182.89999399999999</v>
      </c>
      <c r="F1820">
        <v>160.00254799999999</v>
      </c>
      <c r="G1820">
        <v>756600</v>
      </c>
    </row>
    <row r="1821" spans="1:7" x14ac:dyDescent="0.25">
      <c r="A1821" s="7">
        <v>41871</v>
      </c>
      <c r="B1821">
        <v>181.66000399999999</v>
      </c>
      <c r="C1821">
        <v>182.61000100000001</v>
      </c>
      <c r="D1821">
        <v>181.64999399999999</v>
      </c>
      <c r="E1821">
        <v>182.38000500000001</v>
      </c>
      <c r="F1821">
        <v>159.54769899999999</v>
      </c>
      <c r="G1821">
        <v>1507800</v>
      </c>
    </row>
    <row r="1822" spans="1:7" x14ac:dyDescent="0.25">
      <c r="A1822" s="7">
        <v>41870</v>
      </c>
      <c r="B1822">
        <v>181.39999399999999</v>
      </c>
      <c r="C1822">
        <v>182.029999</v>
      </c>
      <c r="D1822">
        <v>181.229996</v>
      </c>
      <c r="E1822">
        <v>181.88000500000001</v>
      </c>
      <c r="F1822">
        <v>159.11026000000001</v>
      </c>
      <c r="G1822">
        <v>583000</v>
      </c>
    </row>
    <row r="1823" spans="1:7" x14ac:dyDescent="0.25">
      <c r="A1823" s="7">
        <v>41869</v>
      </c>
      <c r="B1823">
        <v>180.46000699999999</v>
      </c>
      <c r="C1823">
        <v>181.029999</v>
      </c>
      <c r="D1823">
        <v>180.33999600000001</v>
      </c>
      <c r="E1823">
        <v>180.91999799999999</v>
      </c>
      <c r="F1823">
        <v>158.27046200000001</v>
      </c>
      <c r="G1823">
        <v>1039100</v>
      </c>
    </row>
    <row r="1824" spans="1:7" x14ac:dyDescent="0.25">
      <c r="A1824" s="7">
        <v>41866</v>
      </c>
      <c r="B1824">
        <v>180.14999399999999</v>
      </c>
      <c r="C1824">
        <v>180.300003</v>
      </c>
      <c r="D1824">
        <v>178.179993</v>
      </c>
      <c r="E1824">
        <v>179.429993</v>
      </c>
      <c r="F1824">
        <v>156.967026</v>
      </c>
      <c r="G1824">
        <v>1694300</v>
      </c>
    </row>
    <row r="1825" spans="1:7" x14ac:dyDescent="0.25">
      <c r="A1825" s="7">
        <v>41865</v>
      </c>
      <c r="B1825">
        <v>178.91999799999999</v>
      </c>
      <c r="C1825">
        <v>179.479996</v>
      </c>
      <c r="D1825">
        <v>178.770004</v>
      </c>
      <c r="E1825">
        <v>179.479996</v>
      </c>
      <c r="F1825">
        <v>157.01071200000001</v>
      </c>
      <c r="G1825">
        <v>842000</v>
      </c>
    </row>
    <row r="1826" spans="1:7" x14ac:dyDescent="0.25">
      <c r="A1826" s="7">
        <v>41864</v>
      </c>
      <c r="B1826">
        <v>178.14999399999999</v>
      </c>
      <c r="C1826">
        <v>178.83000200000001</v>
      </c>
      <c r="D1826">
        <v>177.86999499999999</v>
      </c>
      <c r="E1826">
        <v>178.699997</v>
      </c>
      <c r="F1826">
        <v>156.328384</v>
      </c>
      <c r="G1826">
        <v>781600</v>
      </c>
    </row>
    <row r="1827" spans="1:7" x14ac:dyDescent="0.25">
      <c r="A1827" s="7">
        <v>41863</v>
      </c>
      <c r="B1827">
        <v>177.470001</v>
      </c>
      <c r="C1827">
        <v>177.990005</v>
      </c>
      <c r="D1827">
        <v>176.89999399999999</v>
      </c>
      <c r="E1827">
        <v>177.449997</v>
      </c>
      <c r="F1827">
        <v>155.23487900000001</v>
      </c>
      <c r="G1827">
        <v>513900</v>
      </c>
    </row>
    <row r="1828" spans="1:7" x14ac:dyDescent="0.25">
      <c r="A1828" s="7">
        <v>41862</v>
      </c>
      <c r="B1828">
        <v>177.86999499999999</v>
      </c>
      <c r="C1828">
        <v>178.470001</v>
      </c>
      <c r="D1828">
        <v>177.61000100000001</v>
      </c>
      <c r="E1828">
        <v>177.66000399999999</v>
      </c>
      <c r="F1828">
        <v>155.41859400000001</v>
      </c>
      <c r="G1828">
        <v>1191200</v>
      </c>
    </row>
    <row r="1829" spans="1:7" x14ac:dyDescent="0.25">
      <c r="A1829" s="7">
        <v>41859</v>
      </c>
      <c r="B1829">
        <v>175.490005</v>
      </c>
      <c r="C1829">
        <v>177.270004</v>
      </c>
      <c r="D1829">
        <v>175.10000600000001</v>
      </c>
      <c r="E1829">
        <v>177.16000399999999</v>
      </c>
      <c r="F1829">
        <v>154.98117099999999</v>
      </c>
      <c r="G1829">
        <v>1209900</v>
      </c>
    </row>
    <row r="1830" spans="1:7" x14ac:dyDescent="0.25">
      <c r="A1830" s="7">
        <v>41858</v>
      </c>
      <c r="B1830">
        <v>176.89999399999999</v>
      </c>
      <c r="C1830">
        <v>177.03999300000001</v>
      </c>
      <c r="D1830">
        <v>174.699997</v>
      </c>
      <c r="E1830">
        <v>175.13000500000001</v>
      </c>
      <c r="F1830">
        <v>153.205322</v>
      </c>
      <c r="G1830">
        <v>1527100</v>
      </c>
    </row>
    <row r="1831" spans="1:7" x14ac:dyDescent="0.25">
      <c r="A1831" s="7">
        <v>41857</v>
      </c>
      <c r="B1831">
        <v>175.199997</v>
      </c>
      <c r="C1831">
        <v>176.820007</v>
      </c>
      <c r="D1831">
        <v>175.179993</v>
      </c>
      <c r="E1831">
        <v>176.08000200000001</v>
      </c>
      <c r="F1831">
        <v>154.036407</v>
      </c>
      <c r="G1831">
        <v>1185800</v>
      </c>
    </row>
    <row r="1832" spans="1:7" x14ac:dyDescent="0.25">
      <c r="A1832" s="7">
        <v>41856</v>
      </c>
      <c r="B1832">
        <v>177.03999300000001</v>
      </c>
      <c r="C1832">
        <v>177.479996</v>
      </c>
      <c r="D1832">
        <v>175.39999399999999</v>
      </c>
      <c r="E1832">
        <v>175.970001</v>
      </c>
      <c r="F1832">
        <v>153.940155</v>
      </c>
      <c r="G1832">
        <v>1251300</v>
      </c>
    </row>
    <row r="1833" spans="1:7" x14ac:dyDescent="0.25">
      <c r="A1833" s="7">
        <v>41855</v>
      </c>
      <c r="B1833">
        <v>176.80999800000001</v>
      </c>
      <c r="C1833">
        <v>178.11000100000001</v>
      </c>
      <c r="D1833">
        <v>176.070007</v>
      </c>
      <c r="E1833">
        <v>177.770004</v>
      </c>
      <c r="F1833">
        <v>155.514816</v>
      </c>
      <c r="G1833">
        <v>2212000</v>
      </c>
    </row>
    <row r="1834" spans="1:7" x14ac:dyDescent="0.25">
      <c r="A1834" s="7">
        <v>41852</v>
      </c>
      <c r="B1834">
        <v>176.520004</v>
      </c>
      <c r="C1834">
        <v>177.61999499999999</v>
      </c>
      <c r="D1834">
        <v>175.64999399999999</v>
      </c>
      <c r="E1834">
        <v>176.529999</v>
      </c>
      <c r="F1834">
        <v>154.430069</v>
      </c>
      <c r="G1834">
        <v>3398000</v>
      </c>
    </row>
    <row r="1835" spans="1:7" x14ac:dyDescent="0.25">
      <c r="A1835" s="7">
        <v>41851</v>
      </c>
      <c r="B1835">
        <v>179.35000600000001</v>
      </c>
      <c r="C1835">
        <v>179.5</v>
      </c>
      <c r="D1835">
        <v>176.96000699999999</v>
      </c>
      <c r="E1835">
        <v>176.96000699999999</v>
      </c>
      <c r="F1835">
        <v>154.80624399999999</v>
      </c>
      <c r="G1835">
        <v>2430500</v>
      </c>
    </row>
    <row r="1836" spans="1:7" x14ac:dyDescent="0.25">
      <c r="A1836" s="7">
        <v>41850</v>
      </c>
      <c r="B1836">
        <v>181.220001</v>
      </c>
      <c r="C1836">
        <v>181.44000199999999</v>
      </c>
      <c r="D1836">
        <v>179.86000100000001</v>
      </c>
      <c r="E1836">
        <v>180.58999600000001</v>
      </c>
      <c r="F1836">
        <v>157.98176599999999</v>
      </c>
      <c r="G1836">
        <v>1128500</v>
      </c>
    </row>
    <row r="1837" spans="1:7" x14ac:dyDescent="0.25">
      <c r="A1837" s="7">
        <v>41849</v>
      </c>
      <c r="B1837">
        <v>181.699997</v>
      </c>
      <c r="C1837">
        <v>181.88999899999999</v>
      </c>
      <c r="D1837">
        <v>180.570007</v>
      </c>
      <c r="E1837">
        <v>180.58999600000001</v>
      </c>
      <c r="F1837">
        <v>157.98176599999999</v>
      </c>
      <c r="G1837">
        <v>639000</v>
      </c>
    </row>
    <row r="1838" spans="1:7" x14ac:dyDescent="0.25">
      <c r="A1838" s="7">
        <v>41848</v>
      </c>
      <c r="B1838">
        <v>181.35000600000001</v>
      </c>
      <c r="C1838">
        <v>181.60000600000001</v>
      </c>
      <c r="D1838">
        <v>180.279999</v>
      </c>
      <c r="E1838">
        <v>181.36000100000001</v>
      </c>
      <c r="F1838">
        <v>158.65536499999999</v>
      </c>
      <c r="G1838">
        <v>485700</v>
      </c>
    </row>
    <row r="1839" spans="1:7" x14ac:dyDescent="0.25">
      <c r="A1839" s="7">
        <v>41845</v>
      </c>
      <c r="B1839">
        <v>181.64999399999999</v>
      </c>
      <c r="C1839">
        <v>181.770004</v>
      </c>
      <c r="D1839">
        <v>180.94000199999999</v>
      </c>
      <c r="E1839">
        <v>181.279999</v>
      </c>
      <c r="F1839">
        <v>158.585419</v>
      </c>
      <c r="G1839">
        <v>635700</v>
      </c>
    </row>
    <row r="1840" spans="1:7" x14ac:dyDescent="0.25">
      <c r="A1840" s="7">
        <v>41844</v>
      </c>
      <c r="B1840">
        <v>182.36000100000001</v>
      </c>
      <c r="C1840">
        <v>182.5</v>
      </c>
      <c r="D1840">
        <v>181.970001</v>
      </c>
      <c r="E1840">
        <v>182.14999399999999</v>
      </c>
      <c r="F1840">
        <v>159.34648100000001</v>
      </c>
      <c r="G1840">
        <v>535800</v>
      </c>
    </row>
    <row r="1841" spans="1:7" x14ac:dyDescent="0.25">
      <c r="A1841" s="7">
        <v>41843</v>
      </c>
      <c r="B1841">
        <v>182</v>
      </c>
      <c r="C1841">
        <v>182.320007</v>
      </c>
      <c r="D1841">
        <v>181.63999899999999</v>
      </c>
      <c r="E1841">
        <v>182.14999399999999</v>
      </c>
      <c r="F1841">
        <v>159.34648100000001</v>
      </c>
      <c r="G1841">
        <v>750900</v>
      </c>
    </row>
    <row r="1842" spans="1:7" x14ac:dyDescent="0.25">
      <c r="A1842" s="7">
        <v>41842</v>
      </c>
      <c r="B1842">
        <v>181.58000200000001</v>
      </c>
      <c r="C1842">
        <v>182.03999300000001</v>
      </c>
      <c r="D1842">
        <v>181.41999799999999</v>
      </c>
      <c r="E1842">
        <v>181.720001</v>
      </c>
      <c r="F1842">
        <v>158.97032200000001</v>
      </c>
      <c r="G1842">
        <v>1509500</v>
      </c>
    </row>
    <row r="1843" spans="1:7" x14ac:dyDescent="0.25">
      <c r="A1843" s="7">
        <v>41841</v>
      </c>
      <c r="B1843">
        <v>180.71000699999999</v>
      </c>
      <c r="C1843">
        <v>181.08000200000001</v>
      </c>
      <c r="D1843">
        <v>180.13000500000001</v>
      </c>
      <c r="E1843">
        <v>180.91000399999999</v>
      </c>
      <c r="F1843">
        <v>158.261673</v>
      </c>
      <c r="G1843">
        <v>866000</v>
      </c>
    </row>
    <row r="1844" spans="1:7" x14ac:dyDescent="0.25">
      <c r="A1844" s="7">
        <v>41838</v>
      </c>
      <c r="B1844">
        <v>180.020004</v>
      </c>
      <c r="C1844">
        <v>181.44000199999999</v>
      </c>
      <c r="D1844">
        <v>179.94000199999999</v>
      </c>
      <c r="E1844">
        <v>181.300003</v>
      </c>
      <c r="F1844">
        <v>158.60289</v>
      </c>
      <c r="G1844">
        <v>571500</v>
      </c>
    </row>
    <row r="1845" spans="1:7" x14ac:dyDescent="0.25">
      <c r="A1845" s="7">
        <v>41837</v>
      </c>
      <c r="B1845">
        <v>180.96000699999999</v>
      </c>
      <c r="C1845">
        <v>181.61999499999999</v>
      </c>
      <c r="D1845">
        <v>179.19000199999999</v>
      </c>
      <c r="E1845">
        <v>179.41000399999999</v>
      </c>
      <c r="F1845">
        <v>156.94949299999999</v>
      </c>
      <c r="G1845">
        <v>1103900</v>
      </c>
    </row>
    <row r="1846" spans="1:7" x14ac:dyDescent="0.25">
      <c r="A1846" s="7">
        <v>41836</v>
      </c>
      <c r="B1846">
        <v>181.64999399999999</v>
      </c>
      <c r="C1846">
        <v>181.759995</v>
      </c>
      <c r="D1846">
        <v>181.009995</v>
      </c>
      <c r="E1846">
        <v>181.53999300000001</v>
      </c>
      <c r="F1846">
        <v>158.81286600000001</v>
      </c>
      <c r="G1846">
        <v>539400</v>
      </c>
    </row>
    <row r="1847" spans="1:7" x14ac:dyDescent="0.25">
      <c r="A1847" s="7">
        <v>41835</v>
      </c>
      <c r="B1847">
        <v>181.25</v>
      </c>
      <c r="C1847">
        <v>181.63000500000001</v>
      </c>
      <c r="D1847">
        <v>180.05999800000001</v>
      </c>
      <c r="E1847">
        <v>180.85000600000001</v>
      </c>
      <c r="F1847">
        <v>158.209259</v>
      </c>
      <c r="G1847">
        <v>1207000</v>
      </c>
    </row>
    <row r="1848" spans="1:7" x14ac:dyDescent="0.25">
      <c r="A1848" s="7">
        <v>41834</v>
      </c>
      <c r="B1848">
        <v>181.199997</v>
      </c>
      <c r="C1848">
        <v>181.41000399999999</v>
      </c>
      <c r="D1848">
        <v>181.020004</v>
      </c>
      <c r="E1848">
        <v>181.16000399999999</v>
      </c>
      <c r="F1848">
        <v>158.48040800000001</v>
      </c>
      <c r="G1848">
        <v>493100</v>
      </c>
    </row>
    <row r="1849" spans="1:7" x14ac:dyDescent="0.25">
      <c r="A1849" s="7">
        <v>41831</v>
      </c>
      <c r="B1849">
        <v>179.94000199999999</v>
      </c>
      <c r="C1849">
        <v>180.36000100000001</v>
      </c>
      <c r="D1849">
        <v>179.509995</v>
      </c>
      <c r="E1849">
        <v>180.270004</v>
      </c>
      <c r="F1849">
        <v>157.70185900000001</v>
      </c>
      <c r="G1849">
        <v>520400</v>
      </c>
    </row>
    <row r="1850" spans="1:7" x14ac:dyDescent="0.25">
      <c r="A1850" s="7">
        <v>41830</v>
      </c>
      <c r="B1850">
        <v>179.009995</v>
      </c>
      <c r="C1850">
        <v>180.470001</v>
      </c>
      <c r="D1850">
        <v>178.83999600000001</v>
      </c>
      <c r="E1850">
        <v>180.029999</v>
      </c>
      <c r="F1850">
        <v>157.49189799999999</v>
      </c>
      <c r="G1850">
        <v>614600</v>
      </c>
    </row>
    <row r="1851" spans="1:7" x14ac:dyDescent="0.25">
      <c r="A1851" s="7">
        <v>41829</v>
      </c>
      <c r="B1851">
        <v>180.36000100000001</v>
      </c>
      <c r="C1851">
        <v>180.88000500000001</v>
      </c>
      <c r="D1851">
        <v>180</v>
      </c>
      <c r="E1851">
        <v>180.720001</v>
      </c>
      <c r="F1851">
        <v>158.09553500000001</v>
      </c>
      <c r="G1851">
        <v>930300</v>
      </c>
    </row>
    <row r="1852" spans="1:7" x14ac:dyDescent="0.25">
      <c r="A1852" s="7">
        <v>41828</v>
      </c>
      <c r="B1852">
        <v>180.770004</v>
      </c>
      <c r="C1852">
        <v>180.820007</v>
      </c>
      <c r="D1852">
        <v>179.5</v>
      </c>
      <c r="E1852">
        <v>179.970001</v>
      </c>
      <c r="F1852">
        <v>157.439392</v>
      </c>
      <c r="G1852">
        <v>749400</v>
      </c>
    </row>
    <row r="1853" spans="1:7" x14ac:dyDescent="0.25">
      <c r="A1853" s="7">
        <v>41827</v>
      </c>
      <c r="B1853">
        <v>181.38000500000001</v>
      </c>
      <c r="C1853">
        <v>181.5</v>
      </c>
      <c r="D1853">
        <v>180.83999600000001</v>
      </c>
      <c r="E1853">
        <v>181.13999899999999</v>
      </c>
      <c r="F1853">
        <v>158.462906</v>
      </c>
      <c r="G1853">
        <v>1151800</v>
      </c>
    </row>
    <row r="1854" spans="1:7" x14ac:dyDescent="0.25">
      <c r="A1854" s="7">
        <v>41823</v>
      </c>
      <c r="B1854">
        <v>181.30999800000001</v>
      </c>
      <c r="C1854">
        <v>181.779999</v>
      </c>
      <c r="D1854">
        <v>181.199997</v>
      </c>
      <c r="E1854">
        <v>181.729996</v>
      </c>
      <c r="F1854">
        <v>158.97908000000001</v>
      </c>
      <c r="G1854">
        <v>327900</v>
      </c>
    </row>
    <row r="1855" spans="1:7" x14ac:dyDescent="0.25">
      <c r="A1855" s="7">
        <v>41822</v>
      </c>
      <c r="B1855">
        <v>180.66999799999999</v>
      </c>
      <c r="C1855">
        <v>181.029999</v>
      </c>
      <c r="D1855">
        <v>180.570007</v>
      </c>
      <c r="E1855">
        <v>180.820007</v>
      </c>
      <c r="F1855">
        <v>158.18301399999999</v>
      </c>
      <c r="G1855">
        <v>511500</v>
      </c>
    </row>
    <row r="1856" spans="1:7" x14ac:dyDescent="0.25">
      <c r="A1856" s="7">
        <v>41821</v>
      </c>
      <c r="B1856">
        <v>179.88000500000001</v>
      </c>
      <c r="C1856">
        <v>181.19000199999999</v>
      </c>
      <c r="D1856">
        <v>179.83000200000001</v>
      </c>
      <c r="E1856">
        <v>180.69000199999999</v>
      </c>
      <c r="F1856">
        <v>158.069244</v>
      </c>
      <c r="G1856">
        <v>1199000</v>
      </c>
    </row>
    <row r="1857" spans="1:7" x14ac:dyDescent="0.25">
      <c r="A1857" s="7">
        <v>41820</v>
      </c>
      <c r="B1857">
        <v>179.429993</v>
      </c>
      <c r="C1857">
        <v>179.820007</v>
      </c>
      <c r="D1857">
        <v>179.279999</v>
      </c>
      <c r="E1857">
        <v>179.429993</v>
      </c>
      <c r="F1857">
        <v>156.967026</v>
      </c>
      <c r="G1857">
        <v>1261200</v>
      </c>
    </row>
    <row r="1858" spans="1:7" x14ac:dyDescent="0.25">
      <c r="A1858" s="7">
        <v>41817</v>
      </c>
      <c r="B1858">
        <v>178.78999300000001</v>
      </c>
      <c r="C1858">
        <v>179.55999800000001</v>
      </c>
      <c r="D1858">
        <v>178.69000199999999</v>
      </c>
      <c r="E1858">
        <v>179.479996</v>
      </c>
      <c r="F1858">
        <v>157.01071200000001</v>
      </c>
      <c r="G1858">
        <v>1032300</v>
      </c>
    </row>
    <row r="1859" spans="1:7" x14ac:dyDescent="0.25">
      <c r="A1859" s="7">
        <v>41816</v>
      </c>
      <c r="B1859">
        <v>179.36000100000001</v>
      </c>
      <c r="C1859">
        <v>179.38000500000001</v>
      </c>
      <c r="D1859">
        <v>177.979996</v>
      </c>
      <c r="E1859">
        <v>179.16999799999999</v>
      </c>
      <c r="F1859">
        <v>156.73954800000001</v>
      </c>
      <c r="G1859">
        <v>676800</v>
      </c>
    </row>
    <row r="1860" spans="1:7" x14ac:dyDescent="0.25">
      <c r="A1860" s="7">
        <v>41815</v>
      </c>
      <c r="B1860">
        <v>178.13999899999999</v>
      </c>
      <c r="C1860">
        <v>179.490005</v>
      </c>
      <c r="D1860">
        <v>178.13000500000001</v>
      </c>
      <c r="E1860">
        <v>179.259995</v>
      </c>
      <c r="F1860">
        <v>156.818298</v>
      </c>
      <c r="G1860">
        <v>586000</v>
      </c>
    </row>
    <row r="1861" spans="1:7" x14ac:dyDescent="0.25">
      <c r="A1861" s="7">
        <v>41814</v>
      </c>
      <c r="B1861">
        <v>179.28999300000001</v>
      </c>
      <c r="C1861">
        <v>180.13999899999999</v>
      </c>
      <c r="D1861">
        <v>178.30999800000001</v>
      </c>
      <c r="E1861">
        <v>178.5</v>
      </c>
      <c r="F1861">
        <v>156.153381</v>
      </c>
      <c r="G1861">
        <v>391700</v>
      </c>
    </row>
    <row r="1862" spans="1:7" x14ac:dyDescent="0.25">
      <c r="A1862" s="7">
        <v>41813</v>
      </c>
      <c r="B1862">
        <v>179.699997</v>
      </c>
      <c r="C1862">
        <v>179.729996</v>
      </c>
      <c r="D1862">
        <v>179.270004</v>
      </c>
      <c r="E1862">
        <v>179.55999800000001</v>
      </c>
      <c r="F1862">
        <v>157.080704</v>
      </c>
      <c r="G1862">
        <v>737700</v>
      </c>
    </row>
    <row r="1863" spans="1:7" x14ac:dyDescent="0.25">
      <c r="A1863" s="7">
        <v>41810</v>
      </c>
      <c r="B1863">
        <v>180.509995</v>
      </c>
      <c r="C1863">
        <v>180.570007</v>
      </c>
      <c r="D1863">
        <v>180.25</v>
      </c>
      <c r="E1863">
        <v>180.449997</v>
      </c>
      <c r="F1863">
        <v>157.15159600000001</v>
      </c>
      <c r="G1863">
        <v>830300</v>
      </c>
    </row>
    <row r="1864" spans="1:7" x14ac:dyDescent="0.25">
      <c r="A1864" s="7">
        <v>41809</v>
      </c>
      <c r="B1864">
        <v>180.03999300000001</v>
      </c>
      <c r="C1864">
        <v>180.21000699999999</v>
      </c>
      <c r="D1864">
        <v>179.509995</v>
      </c>
      <c r="E1864">
        <v>180.08999600000001</v>
      </c>
      <c r="F1864">
        <v>156.838043</v>
      </c>
      <c r="G1864">
        <v>746900</v>
      </c>
    </row>
    <row r="1865" spans="1:7" x14ac:dyDescent="0.25">
      <c r="A1865" s="7">
        <v>41808</v>
      </c>
      <c r="B1865">
        <v>178.58999600000001</v>
      </c>
      <c r="C1865">
        <v>179.970001</v>
      </c>
      <c r="D1865">
        <v>178.16999799999999</v>
      </c>
      <c r="E1865">
        <v>179.86999499999999</v>
      </c>
      <c r="F1865">
        <v>156.646469</v>
      </c>
      <c r="G1865">
        <v>501900</v>
      </c>
    </row>
    <row r="1866" spans="1:7" x14ac:dyDescent="0.25">
      <c r="A1866" s="7">
        <v>41807</v>
      </c>
      <c r="B1866">
        <v>177.83000200000001</v>
      </c>
      <c r="C1866">
        <v>178.679993</v>
      </c>
      <c r="D1866">
        <v>177.63000500000001</v>
      </c>
      <c r="E1866">
        <v>178.53999300000001</v>
      </c>
      <c r="F1866">
        <v>155.48819</v>
      </c>
      <c r="G1866">
        <v>2934400</v>
      </c>
    </row>
    <row r="1867" spans="1:7" x14ac:dyDescent="0.25">
      <c r="A1867" s="7">
        <v>41806</v>
      </c>
      <c r="B1867">
        <v>177.69000199999999</v>
      </c>
      <c r="C1867">
        <v>178.41000399999999</v>
      </c>
      <c r="D1867">
        <v>177.5</v>
      </c>
      <c r="E1867">
        <v>178.070007</v>
      </c>
      <c r="F1867">
        <v>155.07887299999999</v>
      </c>
      <c r="G1867">
        <v>756700</v>
      </c>
    </row>
    <row r="1868" spans="1:7" x14ac:dyDescent="0.25">
      <c r="A1868" s="7">
        <v>41803</v>
      </c>
      <c r="B1868">
        <v>177.729996</v>
      </c>
      <c r="C1868">
        <v>178.070007</v>
      </c>
      <c r="D1868">
        <v>177.16999799999999</v>
      </c>
      <c r="E1868">
        <v>177.91999799999999</v>
      </c>
      <c r="F1868">
        <v>154.948273</v>
      </c>
      <c r="G1868">
        <v>731200</v>
      </c>
    </row>
    <row r="1869" spans="1:7" x14ac:dyDescent="0.25">
      <c r="A1869" s="7">
        <v>41802</v>
      </c>
      <c r="B1869">
        <v>178.41999799999999</v>
      </c>
      <c r="C1869">
        <v>178.520004</v>
      </c>
      <c r="D1869">
        <v>176.979996</v>
      </c>
      <c r="E1869">
        <v>177.36000100000001</v>
      </c>
      <c r="F1869">
        <v>154.460556</v>
      </c>
      <c r="G1869">
        <v>891400</v>
      </c>
    </row>
    <row r="1870" spans="1:7" x14ac:dyDescent="0.25">
      <c r="A1870" s="7">
        <v>41801</v>
      </c>
      <c r="B1870">
        <v>178.63999899999999</v>
      </c>
      <c r="C1870">
        <v>178.820007</v>
      </c>
      <c r="D1870">
        <v>178.25</v>
      </c>
      <c r="E1870">
        <v>178.69000199999999</v>
      </c>
      <c r="F1870">
        <v>155.61883499999999</v>
      </c>
      <c r="G1870">
        <v>558100</v>
      </c>
    </row>
    <row r="1871" spans="1:7" x14ac:dyDescent="0.25">
      <c r="A1871" s="7">
        <v>41800</v>
      </c>
      <c r="B1871">
        <v>179.029999</v>
      </c>
      <c r="C1871">
        <v>179.300003</v>
      </c>
      <c r="D1871">
        <v>178.66000399999999</v>
      </c>
      <c r="E1871">
        <v>179.270004</v>
      </c>
      <c r="F1871">
        <v>156.12396200000001</v>
      </c>
      <c r="G1871">
        <v>959900</v>
      </c>
    </row>
    <row r="1872" spans="1:7" x14ac:dyDescent="0.25">
      <c r="A1872" s="7">
        <v>41799</v>
      </c>
      <c r="B1872">
        <v>179.03999300000001</v>
      </c>
      <c r="C1872">
        <v>179.69000199999999</v>
      </c>
      <c r="D1872">
        <v>178.86999499999999</v>
      </c>
      <c r="E1872">
        <v>179.229996</v>
      </c>
      <c r="F1872">
        <v>156.08908099999999</v>
      </c>
      <c r="G1872">
        <v>461800</v>
      </c>
    </row>
    <row r="1873" spans="1:7" x14ac:dyDescent="0.25">
      <c r="A1873" s="7">
        <v>41796</v>
      </c>
      <c r="B1873">
        <v>178.61999499999999</v>
      </c>
      <c r="C1873">
        <v>179.08999600000001</v>
      </c>
      <c r="D1873">
        <v>178.520004</v>
      </c>
      <c r="E1873">
        <v>179.050003</v>
      </c>
      <c r="F1873">
        <v>155.932312</v>
      </c>
      <c r="G1873">
        <v>586800</v>
      </c>
    </row>
    <row r="1874" spans="1:7" x14ac:dyDescent="0.25">
      <c r="A1874" s="7">
        <v>41795</v>
      </c>
      <c r="B1874">
        <v>177.240005</v>
      </c>
      <c r="C1874">
        <v>178.38000500000001</v>
      </c>
      <c r="D1874">
        <v>176.63000500000001</v>
      </c>
      <c r="E1874">
        <v>178.199997</v>
      </c>
      <c r="F1874">
        <v>155.19210799999999</v>
      </c>
      <c r="G1874">
        <v>853600</v>
      </c>
    </row>
    <row r="1875" spans="1:7" x14ac:dyDescent="0.25">
      <c r="A1875" s="7">
        <v>41794</v>
      </c>
      <c r="B1875">
        <v>176.36999499999999</v>
      </c>
      <c r="C1875">
        <v>177.14999399999999</v>
      </c>
      <c r="D1875">
        <v>176.199997</v>
      </c>
      <c r="E1875">
        <v>177</v>
      </c>
      <c r="F1875">
        <v>154.14703399999999</v>
      </c>
      <c r="G1875">
        <v>984900</v>
      </c>
    </row>
    <row r="1876" spans="1:7" x14ac:dyDescent="0.25">
      <c r="A1876" s="7">
        <v>41793</v>
      </c>
      <c r="B1876">
        <v>176.35000600000001</v>
      </c>
      <c r="C1876">
        <v>176.78999300000001</v>
      </c>
      <c r="D1876">
        <v>176.220001</v>
      </c>
      <c r="E1876">
        <v>176.679993</v>
      </c>
      <c r="F1876">
        <v>153.86836199999999</v>
      </c>
      <c r="G1876">
        <v>1252900</v>
      </c>
    </row>
    <row r="1877" spans="1:7" x14ac:dyDescent="0.25">
      <c r="A1877" s="7">
        <v>41792</v>
      </c>
      <c r="B1877">
        <v>176.83000200000001</v>
      </c>
      <c r="C1877">
        <v>176.85000600000001</v>
      </c>
      <c r="D1877">
        <v>175.94000199999999</v>
      </c>
      <c r="E1877">
        <v>176.78999300000001</v>
      </c>
      <c r="F1877">
        <v>153.964157</v>
      </c>
      <c r="G1877">
        <v>1620200</v>
      </c>
    </row>
    <row r="1878" spans="1:7" x14ac:dyDescent="0.25">
      <c r="A1878" s="7">
        <v>41789</v>
      </c>
      <c r="B1878">
        <v>176.16000399999999</v>
      </c>
      <c r="C1878">
        <v>176.69000199999999</v>
      </c>
      <c r="D1878">
        <v>175.979996</v>
      </c>
      <c r="E1878">
        <v>176.550003</v>
      </c>
      <c r="F1878">
        <v>153.75514200000001</v>
      </c>
      <c r="G1878">
        <v>874700</v>
      </c>
    </row>
    <row r="1879" spans="1:7" x14ac:dyDescent="0.25">
      <c r="A1879" s="7">
        <v>41788</v>
      </c>
      <c r="B1879">
        <v>175.820007</v>
      </c>
      <c r="C1879">
        <v>176.320007</v>
      </c>
      <c r="D1879">
        <v>175.36999499999999</v>
      </c>
      <c r="E1879">
        <v>176.320007</v>
      </c>
      <c r="F1879">
        <v>153.554855</v>
      </c>
      <c r="G1879">
        <v>541000</v>
      </c>
    </row>
    <row r="1880" spans="1:7" x14ac:dyDescent="0.25">
      <c r="A1880" s="7">
        <v>41787</v>
      </c>
      <c r="B1880">
        <v>175.520004</v>
      </c>
      <c r="C1880">
        <v>175.78999300000001</v>
      </c>
      <c r="D1880">
        <v>175.08999600000001</v>
      </c>
      <c r="E1880">
        <v>175.320007</v>
      </c>
      <c r="F1880">
        <v>152.68394499999999</v>
      </c>
      <c r="G1880">
        <v>990900</v>
      </c>
    </row>
    <row r="1881" spans="1:7" x14ac:dyDescent="0.25">
      <c r="A1881" s="7">
        <v>41786</v>
      </c>
      <c r="B1881">
        <v>175.08999600000001</v>
      </c>
      <c r="C1881">
        <v>175.550003</v>
      </c>
      <c r="D1881">
        <v>175</v>
      </c>
      <c r="E1881">
        <v>175.5</v>
      </c>
      <c r="F1881">
        <v>152.840698</v>
      </c>
      <c r="G1881">
        <v>890000</v>
      </c>
    </row>
    <row r="1882" spans="1:7" x14ac:dyDescent="0.25">
      <c r="A1882" s="7">
        <v>41782</v>
      </c>
      <c r="B1882">
        <v>173.91000399999999</v>
      </c>
      <c r="C1882">
        <v>174.53999300000001</v>
      </c>
      <c r="D1882">
        <v>173.820007</v>
      </c>
      <c r="E1882">
        <v>174.470001</v>
      </c>
      <c r="F1882">
        <v>151.94371000000001</v>
      </c>
      <c r="G1882">
        <v>613900</v>
      </c>
    </row>
    <row r="1883" spans="1:7" x14ac:dyDescent="0.25">
      <c r="A1883" s="7">
        <v>41781</v>
      </c>
      <c r="B1883">
        <v>173.35000600000001</v>
      </c>
      <c r="C1883">
        <v>174.05999800000001</v>
      </c>
      <c r="D1883">
        <v>173.05999800000001</v>
      </c>
      <c r="E1883">
        <v>173.75</v>
      </c>
      <c r="F1883">
        <v>151.316666</v>
      </c>
      <c r="G1883">
        <v>859000</v>
      </c>
    </row>
    <row r="1884" spans="1:7" x14ac:dyDescent="0.25">
      <c r="A1884" s="7">
        <v>41780</v>
      </c>
      <c r="B1884">
        <v>172.36000100000001</v>
      </c>
      <c r="C1884">
        <v>173.36999499999999</v>
      </c>
      <c r="D1884">
        <v>172.30999800000001</v>
      </c>
      <c r="E1884">
        <v>173.279999</v>
      </c>
      <c r="F1884">
        <v>150.907318</v>
      </c>
      <c r="G1884">
        <v>991300</v>
      </c>
    </row>
    <row r="1885" spans="1:7" x14ac:dyDescent="0.25">
      <c r="A1885" s="7">
        <v>41779</v>
      </c>
      <c r="B1885">
        <v>172.86000100000001</v>
      </c>
      <c r="C1885">
        <v>172.88000500000001</v>
      </c>
      <c r="D1885">
        <v>171.41000399999999</v>
      </c>
      <c r="E1885">
        <v>171.78999300000001</v>
      </c>
      <c r="F1885">
        <v>149.60969499999999</v>
      </c>
      <c r="G1885">
        <v>669400</v>
      </c>
    </row>
    <row r="1886" spans="1:7" x14ac:dyDescent="0.25">
      <c r="A1886" s="7">
        <v>41778</v>
      </c>
      <c r="B1886">
        <v>171.979996</v>
      </c>
      <c r="C1886">
        <v>173.10000600000001</v>
      </c>
      <c r="D1886">
        <v>171.80999800000001</v>
      </c>
      <c r="E1886">
        <v>172.929993</v>
      </c>
      <c r="F1886">
        <v>150.60252399999999</v>
      </c>
      <c r="G1886">
        <v>926900</v>
      </c>
    </row>
    <row r="1887" spans="1:7" x14ac:dyDescent="0.25">
      <c r="A1887" s="7">
        <v>41775</v>
      </c>
      <c r="B1887">
        <v>171.800003</v>
      </c>
      <c r="C1887">
        <v>172.36000100000001</v>
      </c>
      <c r="D1887">
        <v>171.10000600000001</v>
      </c>
      <c r="E1887">
        <v>172.33999600000001</v>
      </c>
      <c r="F1887">
        <v>150.08866900000001</v>
      </c>
      <c r="G1887">
        <v>699600</v>
      </c>
    </row>
    <row r="1888" spans="1:7" x14ac:dyDescent="0.25">
      <c r="A1888" s="7">
        <v>41774</v>
      </c>
      <c r="B1888">
        <v>172.89999399999999</v>
      </c>
      <c r="C1888">
        <v>172.929993</v>
      </c>
      <c r="D1888">
        <v>170.86999499999999</v>
      </c>
      <c r="E1888">
        <v>171.66999799999999</v>
      </c>
      <c r="F1888">
        <v>149.50520299999999</v>
      </c>
      <c r="G1888">
        <v>3191100</v>
      </c>
    </row>
    <row r="1889" spans="1:7" x14ac:dyDescent="0.25">
      <c r="A1889" s="7">
        <v>41773</v>
      </c>
      <c r="B1889">
        <v>173.91000399999999</v>
      </c>
      <c r="C1889">
        <v>173.970001</v>
      </c>
      <c r="D1889">
        <v>173</v>
      </c>
      <c r="E1889">
        <v>173.229996</v>
      </c>
      <c r="F1889">
        <v>150.86376999999999</v>
      </c>
      <c r="G1889">
        <v>1335700</v>
      </c>
    </row>
    <row r="1890" spans="1:7" x14ac:dyDescent="0.25">
      <c r="A1890" s="7">
        <v>41772</v>
      </c>
      <c r="B1890">
        <v>174.08999600000001</v>
      </c>
      <c r="C1890">
        <v>174.490005</v>
      </c>
      <c r="D1890">
        <v>173.88999899999999</v>
      </c>
      <c r="E1890">
        <v>174.070007</v>
      </c>
      <c r="F1890">
        <v>151.59530599999999</v>
      </c>
      <c r="G1890">
        <v>994800</v>
      </c>
    </row>
    <row r="1891" spans="1:7" x14ac:dyDescent="0.25">
      <c r="A1891" s="7">
        <v>41771</v>
      </c>
      <c r="B1891">
        <v>172.96000699999999</v>
      </c>
      <c r="C1891">
        <v>173.979996</v>
      </c>
      <c r="D1891">
        <v>172.96000699999999</v>
      </c>
      <c r="E1891">
        <v>173.91000399999999</v>
      </c>
      <c r="F1891">
        <v>151.455994</v>
      </c>
      <c r="G1891">
        <v>780100</v>
      </c>
    </row>
    <row r="1892" spans="1:7" x14ac:dyDescent="0.25">
      <c r="A1892" s="7">
        <v>41768</v>
      </c>
      <c r="B1892">
        <v>171.979996</v>
      </c>
      <c r="C1892">
        <v>172.28999300000001</v>
      </c>
      <c r="D1892">
        <v>171.199997</v>
      </c>
      <c r="E1892">
        <v>172.279999</v>
      </c>
      <c r="F1892">
        <v>150.036438</v>
      </c>
      <c r="G1892">
        <v>955400</v>
      </c>
    </row>
    <row r="1893" spans="1:7" x14ac:dyDescent="0.25">
      <c r="A1893" s="7">
        <v>41767</v>
      </c>
      <c r="B1893">
        <v>171.96000699999999</v>
      </c>
      <c r="C1893">
        <v>173.199997</v>
      </c>
      <c r="D1893">
        <v>171.429993</v>
      </c>
      <c r="E1893">
        <v>171.979996</v>
      </c>
      <c r="F1893">
        <v>149.77517700000001</v>
      </c>
      <c r="G1893">
        <v>1390700</v>
      </c>
    </row>
    <row r="1894" spans="1:7" x14ac:dyDescent="0.25">
      <c r="A1894" s="7">
        <v>41766</v>
      </c>
      <c r="B1894">
        <v>171.729996</v>
      </c>
      <c r="C1894">
        <v>172.220001</v>
      </c>
      <c r="D1894">
        <v>170.44000199999999</v>
      </c>
      <c r="E1894">
        <v>172.19000199999999</v>
      </c>
      <c r="F1894">
        <v>149.95806899999999</v>
      </c>
      <c r="G1894">
        <v>1160600</v>
      </c>
    </row>
    <row r="1895" spans="1:7" x14ac:dyDescent="0.25">
      <c r="A1895" s="7">
        <v>41765</v>
      </c>
      <c r="B1895">
        <v>172.270004</v>
      </c>
      <c r="C1895">
        <v>172.38000500000001</v>
      </c>
      <c r="D1895">
        <v>171.11000100000001</v>
      </c>
      <c r="E1895">
        <v>171.179993</v>
      </c>
      <c r="F1895">
        <v>149.078461</v>
      </c>
      <c r="G1895">
        <v>567700</v>
      </c>
    </row>
    <row r="1896" spans="1:7" x14ac:dyDescent="0.25">
      <c r="A1896" s="7">
        <v>41764</v>
      </c>
      <c r="B1896">
        <v>171.490005</v>
      </c>
      <c r="C1896">
        <v>172.720001</v>
      </c>
      <c r="D1896">
        <v>171.020004</v>
      </c>
      <c r="E1896">
        <v>172.679993</v>
      </c>
      <c r="F1896">
        <v>150.38476600000001</v>
      </c>
      <c r="G1896">
        <v>792600</v>
      </c>
    </row>
    <row r="1897" spans="1:7" x14ac:dyDescent="0.25">
      <c r="A1897" s="7">
        <v>41761</v>
      </c>
      <c r="B1897">
        <v>172.55999800000001</v>
      </c>
      <c r="C1897">
        <v>173.259995</v>
      </c>
      <c r="D1897">
        <v>172.05999800000001</v>
      </c>
      <c r="E1897">
        <v>172.320007</v>
      </c>
      <c r="F1897">
        <v>150.07127399999999</v>
      </c>
      <c r="G1897">
        <v>754800</v>
      </c>
    </row>
    <row r="1898" spans="1:7" x14ac:dyDescent="0.25">
      <c r="A1898" s="7">
        <v>41760</v>
      </c>
      <c r="B1898">
        <v>172.5</v>
      </c>
      <c r="C1898">
        <v>173.029999</v>
      </c>
      <c r="D1898">
        <v>172.029999</v>
      </c>
      <c r="E1898">
        <v>172.60000600000001</v>
      </c>
      <c r="F1898">
        <v>150.31512499999999</v>
      </c>
      <c r="G1898">
        <v>623900</v>
      </c>
    </row>
    <row r="1899" spans="1:7" x14ac:dyDescent="0.25">
      <c r="A1899" s="7">
        <v>41759</v>
      </c>
      <c r="B1899">
        <v>171.75</v>
      </c>
      <c r="C1899">
        <v>172.71000699999999</v>
      </c>
      <c r="D1899">
        <v>171.5</v>
      </c>
      <c r="E1899">
        <v>172.58999600000001</v>
      </c>
      <c r="F1899">
        <v>150.30638099999999</v>
      </c>
      <c r="G1899">
        <v>605300</v>
      </c>
    </row>
    <row r="1900" spans="1:7" x14ac:dyDescent="0.25">
      <c r="A1900" s="7">
        <v>41758</v>
      </c>
      <c r="B1900">
        <v>171.78999300000001</v>
      </c>
      <c r="C1900">
        <v>172.28999300000001</v>
      </c>
      <c r="D1900">
        <v>171.429993</v>
      </c>
      <c r="E1900">
        <v>172.050003</v>
      </c>
      <c r="F1900">
        <v>149.836105</v>
      </c>
      <c r="G1900">
        <v>1065900</v>
      </c>
    </row>
    <row r="1901" spans="1:7" x14ac:dyDescent="0.25">
      <c r="A1901" s="7">
        <v>41757</v>
      </c>
      <c r="B1901">
        <v>171.38999899999999</v>
      </c>
      <c r="C1901">
        <v>171.96000699999999</v>
      </c>
      <c r="D1901">
        <v>169.490005</v>
      </c>
      <c r="E1901">
        <v>171.229996</v>
      </c>
      <c r="F1901">
        <v>149.12200899999999</v>
      </c>
      <c r="G1901">
        <v>647800</v>
      </c>
    </row>
    <row r="1902" spans="1:7" x14ac:dyDescent="0.25">
      <c r="A1902" s="7">
        <v>41754</v>
      </c>
      <c r="B1902">
        <v>171.550003</v>
      </c>
      <c r="C1902">
        <v>171.63000500000001</v>
      </c>
      <c r="D1902">
        <v>170.320007</v>
      </c>
      <c r="E1902">
        <v>170.71000699999999</v>
      </c>
      <c r="F1902">
        <v>148.669174</v>
      </c>
      <c r="G1902">
        <v>1357900</v>
      </c>
    </row>
    <row r="1903" spans="1:7" x14ac:dyDescent="0.25">
      <c r="A1903" s="7">
        <v>41753</v>
      </c>
      <c r="B1903">
        <v>172.63000500000001</v>
      </c>
      <c r="C1903">
        <v>172.63000500000001</v>
      </c>
      <c r="D1903">
        <v>171.300003</v>
      </c>
      <c r="E1903">
        <v>172.08999600000001</v>
      </c>
      <c r="F1903">
        <v>149.87095600000001</v>
      </c>
      <c r="G1903">
        <v>543900</v>
      </c>
    </row>
    <row r="1904" spans="1:7" x14ac:dyDescent="0.25">
      <c r="A1904" s="7">
        <v>41752</v>
      </c>
      <c r="B1904">
        <v>172.08999600000001</v>
      </c>
      <c r="C1904">
        <v>172.16000399999999</v>
      </c>
      <c r="D1904">
        <v>171.64999399999999</v>
      </c>
      <c r="E1904">
        <v>171.71000699999999</v>
      </c>
      <c r="F1904">
        <v>149.54003900000001</v>
      </c>
      <c r="G1904">
        <v>724500</v>
      </c>
    </row>
    <row r="1905" spans="1:7" x14ac:dyDescent="0.25">
      <c r="A1905" s="7">
        <v>41751</v>
      </c>
      <c r="B1905">
        <v>171.570007</v>
      </c>
      <c r="C1905">
        <v>172.61999499999999</v>
      </c>
      <c r="D1905">
        <v>171.490005</v>
      </c>
      <c r="E1905">
        <v>172.11999499999999</v>
      </c>
      <c r="F1905">
        <v>149.89707899999999</v>
      </c>
      <c r="G1905">
        <v>1053300</v>
      </c>
    </row>
    <row r="1906" spans="1:7" x14ac:dyDescent="0.25">
      <c r="A1906" s="7">
        <v>41750</v>
      </c>
      <c r="B1906">
        <v>170.85000600000001</v>
      </c>
      <c r="C1906">
        <v>171.41999799999999</v>
      </c>
      <c r="D1906">
        <v>170.66000399999999</v>
      </c>
      <c r="E1906">
        <v>171.36999499999999</v>
      </c>
      <c r="F1906">
        <v>149.24392700000001</v>
      </c>
      <c r="G1906">
        <v>804400</v>
      </c>
    </row>
    <row r="1907" spans="1:7" x14ac:dyDescent="0.25">
      <c r="A1907" s="7">
        <v>41746</v>
      </c>
      <c r="B1907">
        <v>170.35000600000001</v>
      </c>
      <c r="C1907">
        <v>171.240005</v>
      </c>
      <c r="D1907">
        <v>170.029999</v>
      </c>
      <c r="E1907">
        <v>170.740005</v>
      </c>
      <c r="F1907">
        <v>148.695313</v>
      </c>
      <c r="G1907">
        <v>925500</v>
      </c>
    </row>
    <row r="1908" spans="1:7" x14ac:dyDescent="0.25">
      <c r="A1908" s="7">
        <v>41745</v>
      </c>
      <c r="B1908">
        <v>169.91999799999999</v>
      </c>
      <c r="C1908">
        <v>170.550003</v>
      </c>
      <c r="D1908">
        <v>169.19000199999999</v>
      </c>
      <c r="E1908">
        <v>170.53999300000001</v>
      </c>
      <c r="F1908">
        <v>148.521072</v>
      </c>
      <c r="G1908">
        <v>2410000</v>
      </c>
    </row>
    <row r="1909" spans="1:7" x14ac:dyDescent="0.25">
      <c r="A1909" s="7">
        <v>41744</v>
      </c>
      <c r="B1909">
        <v>167.979996</v>
      </c>
      <c r="C1909">
        <v>168.86999499999999</v>
      </c>
      <c r="D1909">
        <v>166.33000200000001</v>
      </c>
      <c r="E1909">
        <v>168.759995</v>
      </c>
      <c r="F1909">
        <v>146.97088600000001</v>
      </c>
      <c r="G1909">
        <v>2160100</v>
      </c>
    </row>
    <row r="1910" spans="1:7" x14ac:dyDescent="0.25">
      <c r="A1910" s="7">
        <v>41743</v>
      </c>
      <c r="B1910">
        <v>167.58000200000001</v>
      </c>
      <c r="C1910">
        <v>168</v>
      </c>
      <c r="D1910">
        <v>166.259995</v>
      </c>
      <c r="E1910">
        <v>167.60000600000001</v>
      </c>
      <c r="F1910">
        <v>145.960678</v>
      </c>
      <c r="G1910">
        <v>1456600</v>
      </c>
    </row>
    <row r="1911" spans="1:7" x14ac:dyDescent="0.25">
      <c r="A1911" s="7">
        <v>41740</v>
      </c>
      <c r="B1911">
        <v>166.91999799999999</v>
      </c>
      <c r="C1911">
        <v>168.050003</v>
      </c>
      <c r="D1911">
        <v>166.11000100000001</v>
      </c>
      <c r="E1911">
        <v>166.259995</v>
      </c>
      <c r="F1911">
        <v>144.79367099999999</v>
      </c>
      <c r="G1911">
        <v>1762400</v>
      </c>
    </row>
    <row r="1912" spans="1:7" x14ac:dyDescent="0.25">
      <c r="A1912" s="7">
        <v>41739</v>
      </c>
      <c r="B1912">
        <v>171.41999799999999</v>
      </c>
      <c r="C1912">
        <v>171.490005</v>
      </c>
      <c r="D1912">
        <v>167.61999499999999</v>
      </c>
      <c r="E1912">
        <v>167.770004</v>
      </c>
      <c r="F1912">
        <v>146.10874899999999</v>
      </c>
      <c r="G1912">
        <v>1286900</v>
      </c>
    </row>
    <row r="1913" spans="1:7" x14ac:dyDescent="0.25">
      <c r="A1913" s="7">
        <v>41738</v>
      </c>
      <c r="B1913">
        <v>170.08000200000001</v>
      </c>
      <c r="C1913">
        <v>171.46000699999999</v>
      </c>
      <c r="D1913">
        <v>169.61000100000001</v>
      </c>
      <c r="E1913">
        <v>171.429993</v>
      </c>
      <c r="F1913">
        <v>149.296143</v>
      </c>
      <c r="G1913">
        <v>768800</v>
      </c>
    </row>
    <row r="1914" spans="1:7" x14ac:dyDescent="0.25">
      <c r="A1914" s="7">
        <v>41737</v>
      </c>
      <c r="B1914">
        <v>168.78999300000001</v>
      </c>
      <c r="C1914">
        <v>169.88000500000001</v>
      </c>
      <c r="D1914">
        <v>168.220001</v>
      </c>
      <c r="E1914">
        <v>169.60000600000001</v>
      </c>
      <c r="F1914">
        <v>147.70245399999999</v>
      </c>
      <c r="G1914">
        <v>2064000</v>
      </c>
    </row>
    <row r="1915" spans="1:7" x14ac:dyDescent="0.25">
      <c r="A1915" s="7">
        <v>41736</v>
      </c>
      <c r="B1915">
        <v>170.36000100000001</v>
      </c>
      <c r="C1915">
        <v>170.64999399999999</v>
      </c>
      <c r="D1915">
        <v>168.570007</v>
      </c>
      <c r="E1915">
        <v>168.89999399999999</v>
      </c>
      <c r="F1915">
        <v>147.09281899999999</v>
      </c>
      <c r="G1915">
        <v>1645000</v>
      </c>
    </row>
    <row r="1916" spans="1:7" x14ac:dyDescent="0.25">
      <c r="A1916" s="7">
        <v>41733</v>
      </c>
      <c r="B1916">
        <v>173.770004</v>
      </c>
      <c r="C1916">
        <v>173.820007</v>
      </c>
      <c r="D1916">
        <v>170.529999</v>
      </c>
      <c r="E1916">
        <v>170.740005</v>
      </c>
      <c r="F1916">
        <v>148.695313</v>
      </c>
      <c r="G1916">
        <v>2270800</v>
      </c>
    </row>
    <row r="1917" spans="1:7" x14ac:dyDescent="0.25">
      <c r="A1917" s="7">
        <v>41732</v>
      </c>
      <c r="B1917">
        <v>173.33000200000001</v>
      </c>
      <c r="C1917">
        <v>173.36999499999999</v>
      </c>
      <c r="D1917">
        <v>172.320007</v>
      </c>
      <c r="E1917">
        <v>172.820007</v>
      </c>
      <c r="F1917">
        <v>150.50672900000001</v>
      </c>
      <c r="G1917">
        <v>718300</v>
      </c>
    </row>
    <row r="1918" spans="1:7" x14ac:dyDescent="0.25">
      <c r="A1918" s="7">
        <v>41731</v>
      </c>
      <c r="B1918">
        <v>172.720001</v>
      </c>
      <c r="C1918">
        <v>173.28999300000001</v>
      </c>
      <c r="D1918">
        <v>172.39999399999999</v>
      </c>
      <c r="E1918">
        <v>173.08999600000001</v>
      </c>
      <c r="F1918">
        <v>150.741806</v>
      </c>
      <c r="G1918">
        <v>1972800</v>
      </c>
    </row>
    <row r="1919" spans="1:7" x14ac:dyDescent="0.25">
      <c r="A1919" s="7">
        <v>41730</v>
      </c>
      <c r="B1919">
        <v>171.86999499999999</v>
      </c>
      <c r="C1919">
        <v>172.58999600000001</v>
      </c>
      <c r="D1919">
        <v>171.759995</v>
      </c>
      <c r="E1919">
        <v>172.5</v>
      </c>
      <c r="F1919">
        <v>150.228027</v>
      </c>
      <c r="G1919">
        <v>1247500</v>
      </c>
    </row>
    <row r="1920" spans="1:7" x14ac:dyDescent="0.25">
      <c r="A1920" s="7">
        <v>41729</v>
      </c>
      <c r="B1920">
        <v>171.03999300000001</v>
      </c>
      <c r="C1920">
        <v>171.58999600000001</v>
      </c>
      <c r="D1920">
        <v>170.86999499999999</v>
      </c>
      <c r="E1920">
        <v>171.35000600000001</v>
      </c>
      <c r="F1920">
        <v>149.22650100000001</v>
      </c>
      <c r="G1920">
        <v>822000</v>
      </c>
    </row>
    <row r="1921" spans="1:7" x14ac:dyDescent="0.25">
      <c r="A1921" s="7">
        <v>41726</v>
      </c>
      <c r="B1921">
        <v>169.63000500000001</v>
      </c>
      <c r="C1921">
        <v>170.78999300000001</v>
      </c>
      <c r="D1921">
        <v>169.5</v>
      </c>
      <c r="E1921">
        <v>169.89999399999999</v>
      </c>
      <c r="F1921">
        <v>147.96371500000001</v>
      </c>
      <c r="G1921">
        <v>548900</v>
      </c>
    </row>
    <row r="1922" spans="1:7" x14ac:dyDescent="0.25">
      <c r="A1922" s="7">
        <v>41725</v>
      </c>
      <c r="B1922">
        <v>169.320007</v>
      </c>
      <c r="C1922">
        <v>169.779999</v>
      </c>
      <c r="D1922">
        <v>168.479996</v>
      </c>
      <c r="E1922">
        <v>169.14999399999999</v>
      </c>
      <c r="F1922">
        <v>147.31057699999999</v>
      </c>
      <c r="G1922">
        <v>980700</v>
      </c>
    </row>
    <row r="1923" spans="1:7" x14ac:dyDescent="0.25">
      <c r="A1923" s="7">
        <v>41724</v>
      </c>
      <c r="B1923">
        <v>171.38999899999999</v>
      </c>
      <c r="C1923">
        <v>171.63999899999999</v>
      </c>
      <c r="D1923">
        <v>169.449997</v>
      </c>
      <c r="E1923">
        <v>169.490005</v>
      </c>
      <c r="F1923">
        <v>147.606674</v>
      </c>
      <c r="G1923">
        <v>1155600</v>
      </c>
    </row>
    <row r="1924" spans="1:7" x14ac:dyDescent="0.25">
      <c r="A1924" s="7">
        <v>41723</v>
      </c>
      <c r="B1924">
        <v>170.779999</v>
      </c>
      <c r="C1924">
        <v>171.25</v>
      </c>
      <c r="D1924">
        <v>169.779999</v>
      </c>
      <c r="E1924">
        <v>170.75</v>
      </c>
      <c r="F1924">
        <v>148.703979</v>
      </c>
      <c r="G1924">
        <v>1202100</v>
      </c>
    </row>
    <row r="1925" spans="1:7" x14ac:dyDescent="0.25">
      <c r="A1925" s="7">
        <v>41722</v>
      </c>
      <c r="B1925">
        <v>171.19000199999999</v>
      </c>
      <c r="C1925">
        <v>171.38999899999999</v>
      </c>
      <c r="D1925">
        <v>169.16000399999999</v>
      </c>
      <c r="E1925">
        <v>169.91999799999999</v>
      </c>
      <c r="F1925">
        <v>147.98114000000001</v>
      </c>
      <c r="G1925">
        <v>2004900</v>
      </c>
    </row>
    <row r="1926" spans="1:7" x14ac:dyDescent="0.25">
      <c r="A1926" s="7">
        <v>41719</v>
      </c>
      <c r="B1926">
        <v>172.80999800000001</v>
      </c>
      <c r="C1926">
        <v>173.19000199999999</v>
      </c>
      <c r="D1926">
        <v>171.240005</v>
      </c>
      <c r="E1926">
        <v>171.41999799999999</v>
      </c>
      <c r="F1926">
        <v>148.60900899999999</v>
      </c>
      <c r="G1926">
        <v>825200</v>
      </c>
    </row>
    <row r="1927" spans="1:7" x14ac:dyDescent="0.25">
      <c r="A1927" s="7">
        <v>41718</v>
      </c>
      <c r="B1927">
        <v>170.679993</v>
      </c>
      <c r="C1927">
        <v>172.16000399999999</v>
      </c>
      <c r="D1927">
        <v>170.36999499999999</v>
      </c>
      <c r="E1927">
        <v>171.990005</v>
      </c>
      <c r="F1927">
        <v>149.10316499999999</v>
      </c>
      <c r="G1927">
        <v>818200</v>
      </c>
    </row>
    <row r="1928" spans="1:7" x14ac:dyDescent="0.25">
      <c r="A1928" s="7">
        <v>41717</v>
      </c>
      <c r="B1928">
        <v>172.029999</v>
      </c>
      <c r="C1928">
        <v>172.229996</v>
      </c>
      <c r="D1928">
        <v>169.990005</v>
      </c>
      <c r="E1928">
        <v>171.020004</v>
      </c>
      <c r="F1928">
        <v>148.26226800000001</v>
      </c>
      <c r="G1928">
        <v>1166300</v>
      </c>
    </row>
    <row r="1929" spans="1:7" x14ac:dyDescent="0.25">
      <c r="A1929" s="7">
        <v>41716</v>
      </c>
      <c r="B1929">
        <v>171.070007</v>
      </c>
      <c r="C1929">
        <v>172.179993</v>
      </c>
      <c r="D1929">
        <v>170.929993</v>
      </c>
      <c r="E1929">
        <v>171.96000699999999</v>
      </c>
      <c r="F1929">
        <v>149.07723999999999</v>
      </c>
      <c r="G1929">
        <v>779700</v>
      </c>
    </row>
    <row r="1930" spans="1:7" x14ac:dyDescent="0.25">
      <c r="A1930" s="7">
        <v>41715</v>
      </c>
      <c r="B1930">
        <v>170.05999800000001</v>
      </c>
      <c r="C1930">
        <v>171.13999899999999</v>
      </c>
      <c r="D1930">
        <v>169.990005</v>
      </c>
      <c r="E1930">
        <v>170.75</v>
      </c>
      <c r="F1930">
        <v>148.02821399999999</v>
      </c>
      <c r="G1930">
        <v>1695400</v>
      </c>
    </row>
    <row r="1931" spans="1:7" x14ac:dyDescent="0.25">
      <c r="A1931" s="7">
        <v>41712</v>
      </c>
      <c r="B1931">
        <v>169.35000600000001</v>
      </c>
      <c r="C1931">
        <v>170.220001</v>
      </c>
      <c r="D1931">
        <v>169</v>
      </c>
      <c r="E1931">
        <v>169.229996</v>
      </c>
      <c r="F1931">
        <v>146.710464</v>
      </c>
      <c r="G1931">
        <v>1323500</v>
      </c>
    </row>
    <row r="1932" spans="1:7" x14ac:dyDescent="0.25">
      <c r="A1932" s="7">
        <v>41711</v>
      </c>
      <c r="B1932">
        <v>172.13999899999999</v>
      </c>
      <c r="C1932">
        <v>172.240005</v>
      </c>
      <c r="D1932">
        <v>169.21000699999999</v>
      </c>
      <c r="E1932">
        <v>169.720001</v>
      </c>
      <c r="F1932">
        <v>147.13528400000001</v>
      </c>
      <c r="G1932">
        <v>1659400</v>
      </c>
    </row>
    <row r="1933" spans="1:7" x14ac:dyDescent="0.25">
      <c r="A1933" s="7">
        <v>41710</v>
      </c>
      <c r="B1933">
        <v>170.75</v>
      </c>
      <c r="C1933">
        <v>171.64999399999999</v>
      </c>
      <c r="D1933">
        <v>170.36000100000001</v>
      </c>
      <c r="E1933">
        <v>171.61999499999999</v>
      </c>
      <c r="F1933">
        <v>148.78244000000001</v>
      </c>
      <c r="G1933">
        <v>1065000</v>
      </c>
    </row>
    <row r="1934" spans="1:7" x14ac:dyDescent="0.25">
      <c r="A1934" s="7">
        <v>41709</v>
      </c>
      <c r="B1934">
        <v>172.729996</v>
      </c>
      <c r="C1934">
        <v>172.91999799999999</v>
      </c>
      <c r="D1934">
        <v>171.16999799999999</v>
      </c>
      <c r="E1934">
        <v>171.5</v>
      </c>
      <c r="F1934">
        <v>148.678406</v>
      </c>
      <c r="G1934">
        <v>945700</v>
      </c>
    </row>
    <row r="1935" spans="1:7" x14ac:dyDescent="0.25">
      <c r="A1935" s="7">
        <v>41708</v>
      </c>
      <c r="B1935">
        <v>172.240005</v>
      </c>
      <c r="C1935">
        <v>172.479996</v>
      </c>
      <c r="D1935">
        <v>171.470001</v>
      </c>
      <c r="E1935">
        <v>172.449997</v>
      </c>
      <c r="F1935">
        <v>149.50198399999999</v>
      </c>
      <c r="G1935">
        <v>885300</v>
      </c>
    </row>
    <row r="1936" spans="1:7" x14ac:dyDescent="0.25">
      <c r="A1936" s="7">
        <v>41705</v>
      </c>
      <c r="B1936">
        <v>173.08000200000001</v>
      </c>
      <c r="C1936">
        <v>173.13000500000001</v>
      </c>
      <c r="D1936">
        <v>171.78999300000001</v>
      </c>
      <c r="E1936">
        <v>172.41999799999999</v>
      </c>
      <c r="F1936">
        <v>149.47598300000001</v>
      </c>
      <c r="G1936">
        <v>1205600</v>
      </c>
    </row>
    <row r="1937" spans="1:7" x14ac:dyDescent="0.25">
      <c r="A1937" s="7">
        <v>41704</v>
      </c>
      <c r="B1937">
        <v>172.53999300000001</v>
      </c>
      <c r="C1937">
        <v>172.83999600000001</v>
      </c>
      <c r="D1937">
        <v>172.19000199999999</v>
      </c>
      <c r="E1937">
        <v>172.46000699999999</v>
      </c>
      <c r="F1937">
        <v>149.51066599999999</v>
      </c>
      <c r="G1937">
        <v>1037000</v>
      </c>
    </row>
    <row r="1938" spans="1:7" x14ac:dyDescent="0.25">
      <c r="A1938" s="7">
        <v>41703</v>
      </c>
      <c r="B1938">
        <v>172</v>
      </c>
      <c r="C1938">
        <v>172.30999800000001</v>
      </c>
      <c r="D1938">
        <v>171.78999300000001</v>
      </c>
      <c r="E1938">
        <v>171.91000399999999</v>
      </c>
      <c r="F1938">
        <v>149.03384399999999</v>
      </c>
      <c r="G1938">
        <v>983100</v>
      </c>
    </row>
    <row r="1939" spans="1:7" x14ac:dyDescent="0.25">
      <c r="A1939" s="7">
        <v>41702</v>
      </c>
      <c r="B1939">
        <v>171.16999799999999</v>
      </c>
      <c r="C1939">
        <v>172.229996</v>
      </c>
      <c r="D1939">
        <v>171.13000500000001</v>
      </c>
      <c r="E1939">
        <v>171.88000500000001</v>
      </c>
      <c r="F1939">
        <v>149.00784300000001</v>
      </c>
      <c r="G1939">
        <v>1281500</v>
      </c>
    </row>
    <row r="1940" spans="1:7" x14ac:dyDescent="0.25">
      <c r="A1940" s="7">
        <v>41701</v>
      </c>
      <c r="B1940">
        <v>169.19000199999999</v>
      </c>
      <c r="C1940">
        <v>169.88999899999999</v>
      </c>
      <c r="D1940">
        <v>168.38000500000001</v>
      </c>
      <c r="E1940">
        <v>169.46000699999999</v>
      </c>
      <c r="F1940">
        <v>146.90991199999999</v>
      </c>
      <c r="G1940">
        <v>2235900</v>
      </c>
    </row>
    <row r="1941" spans="1:7" x14ac:dyDescent="0.25">
      <c r="A1941" s="7">
        <v>41698</v>
      </c>
      <c r="B1941">
        <v>170.220001</v>
      </c>
      <c r="C1941">
        <v>171.470001</v>
      </c>
      <c r="D1941">
        <v>169.570007</v>
      </c>
      <c r="E1941">
        <v>170.63000500000001</v>
      </c>
      <c r="F1941">
        <v>147.92422500000001</v>
      </c>
      <c r="G1941">
        <v>853900</v>
      </c>
    </row>
    <row r="1942" spans="1:7" x14ac:dyDescent="0.25">
      <c r="A1942" s="7">
        <v>41697</v>
      </c>
      <c r="B1942">
        <v>169.14999399999999</v>
      </c>
      <c r="C1942">
        <v>170.270004</v>
      </c>
      <c r="D1942">
        <v>168.970001</v>
      </c>
      <c r="E1942">
        <v>170.25</v>
      </c>
      <c r="F1942">
        <v>147.59477200000001</v>
      </c>
      <c r="G1942">
        <v>1034200</v>
      </c>
    </row>
    <row r="1943" spans="1:7" x14ac:dyDescent="0.25">
      <c r="A1943" s="7">
        <v>41696</v>
      </c>
      <c r="B1943">
        <v>169.58999600000001</v>
      </c>
      <c r="C1943">
        <v>170.03999300000001</v>
      </c>
      <c r="D1943">
        <v>168.91000399999999</v>
      </c>
      <c r="E1943">
        <v>169.30999800000001</v>
      </c>
      <c r="F1943">
        <v>146.77979999999999</v>
      </c>
      <c r="G1943">
        <v>709000</v>
      </c>
    </row>
    <row r="1944" spans="1:7" x14ac:dyDescent="0.25">
      <c r="A1944" s="7">
        <v>41695</v>
      </c>
      <c r="B1944">
        <v>169.58000200000001</v>
      </c>
      <c r="C1944">
        <v>170.029999</v>
      </c>
      <c r="D1944">
        <v>168.83999600000001</v>
      </c>
      <c r="E1944">
        <v>169.30999800000001</v>
      </c>
      <c r="F1944">
        <v>146.77979999999999</v>
      </c>
      <c r="G1944">
        <v>1001000</v>
      </c>
    </row>
    <row r="1945" spans="1:7" x14ac:dyDescent="0.25">
      <c r="A1945" s="7">
        <v>41694</v>
      </c>
      <c r="B1945">
        <v>168.86999499999999</v>
      </c>
      <c r="C1945">
        <v>170.570007</v>
      </c>
      <c r="D1945">
        <v>168.779999</v>
      </c>
      <c r="E1945">
        <v>169.36999499999999</v>
      </c>
      <c r="F1945">
        <v>146.831863</v>
      </c>
      <c r="G1945">
        <v>978600</v>
      </c>
    </row>
    <row r="1946" spans="1:7" x14ac:dyDescent="0.25">
      <c r="A1946" s="7">
        <v>41691</v>
      </c>
      <c r="B1946">
        <v>169.020004</v>
      </c>
      <c r="C1946">
        <v>169.41000399999999</v>
      </c>
      <c r="D1946">
        <v>168.41999799999999</v>
      </c>
      <c r="E1946">
        <v>168.570007</v>
      </c>
      <c r="F1946">
        <v>146.138306</v>
      </c>
      <c r="G1946">
        <v>706200</v>
      </c>
    </row>
    <row r="1947" spans="1:7" x14ac:dyDescent="0.25">
      <c r="A1947" s="7">
        <v>41690</v>
      </c>
      <c r="B1947">
        <v>167.929993</v>
      </c>
      <c r="C1947">
        <v>169.070007</v>
      </c>
      <c r="D1947">
        <v>167.33000200000001</v>
      </c>
      <c r="E1947">
        <v>168.64999399999999</v>
      </c>
      <c r="F1947">
        <v>146.20764199999999</v>
      </c>
      <c r="G1947">
        <v>1080000</v>
      </c>
    </row>
    <row r="1948" spans="1:7" x14ac:dyDescent="0.25">
      <c r="A1948" s="7">
        <v>41689</v>
      </c>
      <c r="B1948">
        <v>168.41999799999999</v>
      </c>
      <c r="C1948">
        <v>169.479996</v>
      </c>
      <c r="D1948">
        <v>167.570007</v>
      </c>
      <c r="E1948">
        <v>167.699997</v>
      </c>
      <c r="F1948">
        <v>145.384109</v>
      </c>
      <c r="G1948">
        <v>1928100</v>
      </c>
    </row>
    <row r="1949" spans="1:7" x14ac:dyDescent="0.25">
      <c r="A1949" s="7">
        <v>41688</v>
      </c>
      <c r="B1949">
        <v>168.740005</v>
      </c>
      <c r="C1949">
        <v>169.03999300000001</v>
      </c>
      <c r="D1949">
        <v>168.270004</v>
      </c>
      <c r="E1949">
        <v>168.86000100000001</v>
      </c>
      <c r="F1949">
        <v>146.38973999999999</v>
      </c>
      <c r="G1949">
        <v>1174300</v>
      </c>
    </row>
    <row r="1950" spans="1:7" x14ac:dyDescent="0.25">
      <c r="A1950" s="7">
        <v>41684</v>
      </c>
      <c r="B1950">
        <v>167.55999800000001</v>
      </c>
      <c r="C1950">
        <v>168.91000399999999</v>
      </c>
      <c r="D1950">
        <v>167.36999499999999</v>
      </c>
      <c r="E1950">
        <v>168.61000100000001</v>
      </c>
      <c r="F1950">
        <v>146.172989</v>
      </c>
      <c r="G1950">
        <v>917200</v>
      </c>
    </row>
    <row r="1951" spans="1:7" x14ac:dyDescent="0.25">
      <c r="A1951" s="7">
        <v>41683</v>
      </c>
      <c r="B1951">
        <v>165.699997</v>
      </c>
      <c r="C1951">
        <v>167.83999600000001</v>
      </c>
      <c r="D1951">
        <v>165.699997</v>
      </c>
      <c r="E1951">
        <v>167.720001</v>
      </c>
      <c r="F1951">
        <v>145.40141299999999</v>
      </c>
      <c r="G1951">
        <v>1336600</v>
      </c>
    </row>
    <row r="1952" spans="1:7" x14ac:dyDescent="0.25">
      <c r="A1952" s="7">
        <v>41682</v>
      </c>
      <c r="B1952">
        <v>166.990005</v>
      </c>
      <c r="C1952">
        <v>167.5</v>
      </c>
      <c r="D1952">
        <v>166.479996</v>
      </c>
      <c r="E1952">
        <v>166.89999399999999</v>
      </c>
      <c r="F1952">
        <v>144.69052099999999</v>
      </c>
      <c r="G1952">
        <v>1855000</v>
      </c>
    </row>
    <row r="1953" spans="1:7" x14ac:dyDescent="0.25">
      <c r="A1953" s="7">
        <v>41681</v>
      </c>
      <c r="B1953">
        <v>165.11999499999999</v>
      </c>
      <c r="C1953">
        <v>167.13000500000001</v>
      </c>
      <c r="D1953">
        <v>164.970001</v>
      </c>
      <c r="E1953">
        <v>166.75</v>
      </c>
      <c r="F1953">
        <v>144.56050099999999</v>
      </c>
      <c r="G1953">
        <v>1497400</v>
      </c>
    </row>
    <row r="1954" spans="1:7" x14ac:dyDescent="0.25">
      <c r="A1954" s="7">
        <v>41680</v>
      </c>
      <c r="B1954">
        <v>164.63999899999999</v>
      </c>
      <c r="C1954">
        <v>164.96000699999999</v>
      </c>
      <c r="D1954">
        <v>164.199997</v>
      </c>
      <c r="E1954">
        <v>164.929993</v>
      </c>
      <c r="F1954">
        <v>142.98266599999999</v>
      </c>
      <c r="G1954">
        <v>937400</v>
      </c>
    </row>
    <row r="1955" spans="1:7" x14ac:dyDescent="0.25">
      <c r="A1955" s="7">
        <v>41677</v>
      </c>
      <c r="B1955">
        <v>163.36999499999999</v>
      </c>
      <c r="C1955">
        <v>164.779999</v>
      </c>
      <c r="D1955">
        <v>162.85000600000001</v>
      </c>
      <c r="E1955">
        <v>164.66999799999999</v>
      </c>
      <c r="F1955">
        <v>142.75726299999999</v>
      </c>
      <c r="G1955">
        <v>1258200</v>
      </c>
    </row>
    <row r="1956" spans="1:7" x14ac:dyDescent="0.25">
      <c r="A1956" s="7">
        <v>41676</v>
      </c>
      <c r="B1956">
        <v>160.91000399999999</v>
      </c>
      <c r="C1956">
        <v>162.58999600000001</v>
      </c>
      <c r="D1956">
        <v>160.88000500000001</v>
      </c>
      <c r="E1956">
        <v>162.570007</v>
      </c>
      <c r="F1956">
        <v>140.93670700000001</v>
      </c>
      <c r="G1956">
        <v>1109600</v>
      </c>
    </row>
    <row r="1957" spans="1:7" x14ac:dyDescent="0.25">
      <c r="A1957" s="7">
        <v>41675</v>
      </c>
      <c r="B1957">
        <v>160.10000600000001</v>
      </c>
      <c r="C1957">
        <v>160.820007</v>
      </c>
      <c r="D1957">
        <v>159.179993</v>
      </c>
      <c r="E1957">
        <v>160.41999799999999</v>
      </c>
      <c r="F1957">
        <v>139.07283000000001</v>
      </c>
      <c r="G1957">
        <v>1701400</v>
      </c>
    </row>
    <row r="1958" spans="1:7" x14ac:dyDescent="0.25">
      <c r="A1958" s="7">
        <v>41674</v>
      </c>
      <c r="B1958">
        <v>160.28999300000001</v>
      </c>
      <c r="C1958">
        <v>161.08000200000001</v>
      </c>
      <c r="D1958">
        <v>159.729996</v>
      </c>
      <c r="E1958">
        <v>160.69000199999999</v>
      </c>
      <c r="F1958">
        <v>139.30690000000001</v>
      </c>
      <c r="G1958">
        <v>1116700</v>
      </c>
    </row>
    <row r="1959" spans="1:7" x14ac:dyDescent="0.25">
      <c r="A1959" s="7">
        <v>41673</v>
      </c>
      <c r="B1959">
        <v>163.020004</v>
      </c>
      <c r="C1959">
        <v>163.41000399999999</v>
      </c>
      <c r="D1959">
        <v>159.259995</v>
      </c>
      <c r="E1959">
        <v>159.61000100000001</v>
      </c>
      <c r="F1959">
        <v>138.37068199999999</v>
      </c>
      <c r="G1959">
        <v>2969400</v>
      </c>
    </row>
    <row r="1960" spans="1:7" x14ac:dyDescent="0.25">
      <c r="A1960" s="7">
        <v>41670</v>
      </c>
      <c r="B1960">
        <v>162.14999399999999</v>
      </c>
      <c r="C1960">
        <v>164.25</v>
      </c>
      <c r="D1960">
        <v>162.10000600000001</v>
      </c>
      <c r="E1960">
        <v>163.179993</v>
      </c>
      <c r="F1960">
        <v>141.46556100000001</v>
      </c>
      <c r="G1960">
        <v>1322100</v>
      </c>
    </row>
    <row r="1961" spans="1:7" x14ac:dyDescent="0.25">
      <c r="A1961" s="7">
        <v>41669</v>
      </c>
      <c r="B1961">
        <v>163.88999899999999</v>
      </c>
      <c r="C1961">
        <v>164.720001</v>
      </c>
      <c r="D1961">
        <v>163.33000200000001</v>
      </c>
      <c r="E1961">
        <v>164.199997</v>
      </c>
      <c r="F1961">
        <v>142.34983800000001</v>
      </c>
      <c r="G1961">
        <v>2086700</v>
      </c>
    </row>
    <row r="1962" spans="1:7" x14ac:dyDescent="0.25">
      <c r="A1962" s="7">
        <v>41668</v>
      </c>
      <c r="B1962">
        <v>162.75</v>
      </c>
      <c r="C1962">
        <v>163.570007</v>
      </c>
      <c r="D1962">
        <v>162.070007</v>
      </c>
      <c r="E1962">
        <v>162.38000500000001</v>
      </c>
      <c r="F1962">
        <v>140.77203399999999</v>
      </c>
      <c r="G1962">
        <v>1346400</v>
      </c>
    </row>
    <row r="1963" spans="1:7" x14ac:dyDescent="0.25">
      <c r="A1963" s="7">
        <v>41667</v>
      </c>
      <c r="B1963">
        <v>163.240005</v>
      </c>
      <c r="C1963">
        <v>164.25</v>
      </c>
      <c r="D1963">
        <v>163.179993</v>
      </c>
      <c r="E1963">
        <v>164.08999600000001</v>
      </c>
      <c r="F1963">
        <v>142.254471</v>
      </c>
      <c r="G1963">
        <v>1067400</v>
      </c>
    </row>
    <row r="1964" spans="1:7" x14ac:dyDescent="0.25">
      <c r="A1964" s="7">
        <v>41666</v>
      </c>
      <c r="B1964">
        <v>164.070007</v>
      </c>
      <c r="C1964">
        <v>164.449997</v>
      </c>
      <c r="D1964">
        <v>162.28999300000001</v>
      </c>
      <c r="E1964">
        <v>163.08000200000001</v>
      </c>
      <c r="F1964">
        <v>141.37887599999999</v>
      </c>
      <c r="G1964">
        <v>2882100</v>
      </c>
    </row>
    <row r="1965" spans="1:7" x14ac:dyDescent="0.25">
      <c r="A1965" s="7">
        <v>41663</v>
      </c>
      <c r="B1965">
        <v>166.36999499999999</v>
      </c>
      <c r="C1965">
        <v>166.41999799999999</v>
      </c>
      <c r="D1965">
        <v>163.86999499999999</v>
      </c>
      <c r="E1965">
        <v>163.88000500000001</v>
      </c>
      <c r="F1965">
        <v>142.07240300000001</v>
      </c>
      <c r="G1965">
        <v>1828900</v>
      </c>
    </row>
    <row r="1966" spans="1:7" x14ac:dyDescent="0.25">
      <c r="A1966" s="7">
        <v>41662</v>
      </c>
      <c r="B1966">
        <v>168.009995</v>
      </c>
      <c r="C1966">
        <v>168.009995</v>
      </c>
      <c r="D1966">
        <v>166.58999600000001</v>
      </c>
      <c r="E1966">
        <v>167.479996</v>
      </c>
      <c r="F1966">
        <v>145.19331399999999</v>
      </c>
      <c r="G1966">
        <v>1294000</v>
      </c>
    </row>
    <row r="1967" spans="1:7" x14ac:dyDescent="0.25">
      <c r="A1967" s="7">
        <v>41661</v>
      </c>
      <c r="B1967">
        <v>169.05999800000001</v>
      </c>
      <c r="C1967">
        <v>169.08000200000001</v>
      </c>
      <c r="D1967">
        <v>168.490005</v>
      </c>
      <c r="E1967">
        <v>168.83999600000001</v>
      </c>
      <c r="F1967">
        <v>146.37240600000001</v>
      </c>
      <c r="G1967">
        <v>751200</v>
      </c>
    </row>
    <row r="1968" spans="1:7" x14ac:dyDescent="0.25">
      <c r="A1968" s="7">
        <v>41660</v>
      </c>
      <c r="B1968">
        <v>169.220001</v>
      </c>
      <c r="C1968">
        <v>169.279999</v>
      </c>
      <c r="D1968">
        <v>167.71000699999999</v>
      </c>
      <c r="E1968">
        <v>168.740005</v>
      </c>
      <c r="F1968">
        <v>146.285721</v>
      </c>
      <c r="G1968">
        <v>1366400</v>
      </c>
    </row>
    <row r="1969" spans="1:7" x14ac:dyDescent="0.25">
      <c r="A1969" s="7">
        <v>41656</v>
      </c>
      <c r="B1969">
        <v>168.699997</v>
      </c>
      <c r="C1969">
        <v>168.990005</v>
      </c>
      <c r="D1969">
        <v>167.970001</v>
      </c>
      <c r="E1969">
        <v>168.21000699999999</v>
      </c>
      <c r="F1969">
        <v>145.82620199999999</v>
      </c>
      <c r="G1969">
        <v>904300</v>
      </c>
    </row>
    <row r="1970" spans="1:7" x14ac:dyDescent="0.25">
      <c r="A1970" s="7">
        <v>41655</v>
      </c>
      <c r="B1970">
        <v>168.820007</v>
      </c>
      <c r="C1970">
        <v>169</v>
      </c>
      <c r="D1970">
        <v>168.41999799999999</v>
      </c>
      <c r="E1970">
        <v>168.94000199999999</v>
      </c>
      <c r="F1970">
        <v>146.45906099999999</v>
      </c>
      <c r="G1970">
        <v>778500</v>
      </c>
    </row>
    <row r="1971" spans="1:7" x14ac:dyDescent="0.25">
      <c r="A1971" s="7">
        <v>41654</v>
      </c>
      <c r="B1971">
        <v>168.63000500000001</v>
      </c>
      <c r="C1971">
        <v>169.429993</v>
      </c>
      <c r="D1971">
        <v>168.58999600000001</v>
      </c>
      <c r="E1971">
        <v>169.199997</v>
      </c>
      <c r="F1971">
        <v>146.68447900000001</v>
      </c>
      <c r="G1971">
        <v>943100</v>
      </c>
    </row>
    <row r="1972" spans="1:7" x14ac:dyDescent="0.25">
      <c r="A1972" s="7">
        <v>41653</v>
      </c>
      <c r="B1972">
        <v>167.029999</v>
      </c>
      <c r="C1972">
        <v>168.36000100000001</v>
      </c>
      <c r="D1972">
        <v>166.71000699999999</v>
      </c>
      <c r="E1972">
        <v>168.25</v>
      </c>
      <c r="F1972">
        <v>145.860916</v>
      </c>
      <c r="G1972">
        <v>866000</v>
      </c>
    </row>
    <row r="1973" spans="1:7" x14ac:dyDescent="0.25">
      <c r="A1973" s="7">
        <v>41652</v>
      </c>
      <c r="B1973">
        <v>168.28999300000001</v>
      </c>
      <c r="C1973">
        <v>168.740005</v>
      </c>
      <c r="D1973">
        <v>166.14999399999999</v>
      </c>
      <c r="E1973">
        <v>166.520004</v>
      </c>
      <c r="F1973">
        <v>144.36111500000001</v>
      </c>
      <c r="G1973">
        <v>1338500</v>
      </c>
    </row>
    <row r="1974" spans="1:7" x14ac:dyDescent="0.25">
      <c r="A1974" s="7">
        <v>41649</v>
      </c>
      <c r="B1974">
        <v>168.550003</v>
      </c>
      <c r="C1974">
        <v>168.75</v>
      </c>
      <c r="D1974">
        <v>167.66000399999999</v>
      </c>
      <c r="E1974">
        <v>168.66000399999999</v>
      </c>
      <c r="F1974">
        <v>146.216309</v>
      </c>
      <c r="G1974">
        <v>990200</v>
      </c>
    </row>
    <row r="1975" spans="1:7" x14ac:dyDescent="0.25">
      <c r="A1975" s="7">
        <v>41648</v>
      </c>
      <c r="B1975">
        <v>168.66999799999999</v>
      </c>
      <c r="C1975">
        <v>168.679993</v>
      </c>
      <c r="D1975">
        <v>167.490005</v>
      </c>
      <c r="E1975">
        <v>168.270004</v>
      </c>
      <c r="F1975">
        <v>145.878265</v>
      </c>
      <c r="G1975">
        <v>1117200</v>
      </c>
    </row>
    <row r="1976" spans="1:7" x14ac:dyDescent="0.25">
      <c r="A1976" s="7">
        <v>41647</v>
      </c>
      <c r="B1976">
        <v>168.070007</v>
      </c>
      <c r="C1976">
        <v>168.39999399999999</v>
      </c>
      <c r="D1976">
        <v>167.550003</v>
      </c>
      <c r="E1976">
        <v>168.16999799999999</v>
      </c>
      <c r="F1976">
        <v>145.79153400000001</v>
      </c>
      <c r="G1976">
        <v>3147500</v>
      </c>
    </row>
    <row r="1977" spans="1:7" x14ac:dyDescent="0.25">
      <c r="A1977" s="7">
        <v>41646</v>
      </c>
      <c r="B1977">
        <v>167.729996</v>
      </c>
      <c r="C1977">
        <v>168.36999499999999</v>
      </c>
      <c r="D1977">
        <v>167.63000500000001</v>
      </c>
      <c r="E1977">
        <v>168.10000600000001</v>
      </c>
      <c r="F1977">
        <v>145.73086499999999</v>
      </c>
      <c r="G1977">
        <v>824700</v>
      </c>
    </row>
    <row r="1978" spans="1:7" x14ac:dyDescent="0.25">
      <c r="A1978" s="7">
        <v>41645</v>
      </c>
      <c r="B1978">
        <v>168.11000100000001</v>
      </c>
      <c r="C1978">
        <v>168.16000399999999</v>
      </c>
      <c r="D1978">
        <v>166.820007</v>
      </c>
      <c r="E1978">
        <v>167.05999800000001</v>
      </c>
      <c r="F1978">
        <v>144.82920799999999</v>
      </c>
      <c r="G1978">
        <v>1339000</v>
      </c>
    </row>
    <row r="1979" spans="1:7" x14ac:dyDescent="0.25">
      <c r="A1979" s="7">
        <v>41642</v>
      </c>
      <c r="B1979">
        <v>167.88000500000001</v>
      </c>
      <c r="C1979">
        <v>168.21000699999999</v>
      </c>
      <c r="D1979">
        <v>167.33000200000001</v>
      </c>
      <c r="E1979">
        <v>167.479996</v>
      </c>
      <c r="F1979">
        <v>145.19331399999999</v>
      </c>
      <c r="G1979">
        <v>1710500</v>
      </c>
    </row>
    <row r="1980" spans="1:7" x14ac:dyDescent="0.25">
      <c r="A1980" s="7">
        <v>41641</v>
      </c>
      <c r="B1980">
        <v>168.529999</v>
      </c>
      <c r="C1980">
        <v>168.61000100000001</v>
      </c>
      <c r="D1980">
        <v>167.199997</v>
      </c>
      <c r="E1980">
        <v>167.63000500000001</v>
      </c>
      <c r="F1980">
        <v>145.32341</v>
      </c>
      <c r="G1980">
        <v>1731300</v>
      </c>
    </row>
    <row r="1981" spans="1:7" x14ac:dyDescent="0.25">
      <c r="A1981" s="7">
        <v>41639</v>
      </c>
      <c r="B1981">
        <v>168.66000399999999</v>
      </c>
      <c r="C1981">
        <v>169.229996</v>
      </c>
      <c r="D1981">
        <v>168.520004</v>
      </c>
      <c r="E1981">
        <v>169.14999399999999</v>
      </c>
      <c r="F1981">
        <v>146.64112900000001</v>
      </c>
      <c r="G1981">
        <v>774400</v>
      </c>
    </row>
    <row r="1982" spans="1:7" x14ac:dyDescent="0.25">
      <c r="A1982" s="7">
        <v>41638</v>
      </c>
      <c r="B1982">
        <v>168.46000699999999</v>
      </c>
      <c r="C1982">
        <v>168.55999800000001</v>
      </c>
      <c r="D1982">
        <v>168.199997</v>
      </c>
      <c r="E1982">
        <v>168.36999499999999</v>
      </c>
      <c r="F1982">
        <v>145.96490499999999</v>
      </c>
      <c r="G1982">
        <v>1112800</v>
      </c>
    </row>
    <row r="1983" spans="1:7" x14ac:dyDescent="0.25">
      <c r="A1983" s="7">
        <v>41635</v>
      </c>
      <c r="B1983">
        <v>168.720001</v>
      </c>
      <c r="C1983">
        <v>168.759995</v>
      </c>
      <c r="D1983">
        <v>168.270004</v>
      </c>
      <c r="E1983">
        <v>168.44000199999999</v>
      </c>
      <c r="F1983">
        <v>146.02563499999999</v>
      </c>
      <c r="G1983">
        <v>929700</v>
      </c>
    </row>
    <row r="1984" spans="1:7" x14ac:dyDescent="0.25">
      <c r="A1984" s="7">
        <v>41634</v>
      </c>
      <c r="B1984">
        <v>167.949997</v>
      </c>
      <c r="C1984">
        <v>168.529999</v>
      </c>
      <c r="D1984">
        <v>167.949997</v>
      </c>
      <c r="E1984">
        <v>168.429993</v>
      </c>
      <c r="F1984">
        <v>146.01692199999999</v>
      </c>
      <c r="G1984">
        <v>968100</v>
      </c>
    </row>
    <row r="1985" spans="1:7" x14ac:dyDescent="0.25">
      <c r="A1985" s="7">
        <v>41632</v>
      </c>
      <c r="B1985">
        <v>167.229996</v>
      </c>
      <c r="C1985">
        <v>167.66999799999999</v>
      </c>
      <c r="D1985">
        <v>167.220001</v>
      </c>
      <c r="E1985">
        <v>167.64999399999999</v>
      </c>
      <c r="F1985">
        <v>145.34071399999999</v>
      </c>
      <c r="G1985">
        <v>585700</v>
      </c>
    </row>
    <row r="1986" spans="1:7" x14ac:dyDescent="0.25">
      <c r="A1986" s="7">
        <v>41631</v>
      </c>
      <c r="B1986">
        <v>168.070007</v>
      </c>
      <c r="C1986">
        <v>168.949997</v>
      </c>
      <c r="D1986">
        <v>167.75</v>
      </c>
      <c r="E1986">
        <v>168.949997</v>
      </c>
      <c r="F1986">
        <v>145.67532299999999</v>
      </c>
      <c r="G1986">
        <v>1480200</v>
      </c>
    </row>
    <row r="1987" spans="1:7" x14ac:dyDescent="0.25">
      <c r="A1987" s="7">
        <v>41628</v>
      </c>
      <c r="B1987">
        <v>166.44000199999999</v>
      </c>
      <c r="C1987">
        <v>167.64999399999999</v>
      </c>
      <c r="D1987">
        <v>166.44000199999999</v>
      </c>
      <c r="E1987">
        <v>167.179993</v>
      </c>
      <c r="F1987">
        <v>144.149216</v>
      </c>
      <c r="G1987">
        <v>1303500</v>
      </c>
    </row>
    <row r="1988" spans="1:7" x14ac:dyDescent="0.25">
      <c r="A1988" s="7">
        <v>41627</v>
      </c>
      <c r="B1988">
        <v>166.029999</v>
      </c>
      <c r="C1988">
        <v>166.470001</v>
      </c>
      <c r="D1988">
        <v>165.570007</v>
      </c>
      <c r="E1988">
        <v>166.33999600000001</v>
      </c>
      <c r="F1988">
        <v>143.424927</v>
      </c>
      <c r="G1988">
        <v>1242900</v>
      </c>
    </row>
    <row r="1989" spans="1:7" x14ac:dyDescent="0.25">
      <c r="A1989" s="7">
        <v>41626</v>
      </c>
      <c r="B1989">
        <v>163.91999799999999</v>
      </c>
      <c r="C1989">
        <v>166.509995</v>
      </c>
      <c r="D1989">
        <v>162.009995</v>
      </c>
      <c r="E1989">
        <v>166.490005</v>
      </c>
      <c r="F1989">
        <v>143.55426</v>
      </c>
      <c r="G1989">
        <v>3112400</v>
      </c>
    </row>
    <row r="1990" spans="1:7" x14ac:dyDescent="0.25">
      <c r="A1990" s="7">
        <v>41625</v>
      </c>
      <c r="B1990">
        <v>164.33000200000001</v>
      </c>
      <c r="C1990">
        <v>164.36000100000001</v>
      </c>
      <c r="D1990">
        <v>163.30999800000001</v>
      </c>
      <c r="E1990">
        <v>163.63999899999999</v>
      </c>
      <c r="F1990">
        <v>141.09684799999999</v>
      </c>
      <c r="G1990">
        <v>1479800</v>
      </c>
    </row>
    <row r="1991" spans="1:7" x14ac:dyDescent="0.25">
      <c r="A1991" s="7">
        <v>41624</v>
      </c>
      <c r="B1991">
        <v>163.96000699999999</v>
      </c>
      <c r="C1991">
        <v>164.720001</v>
      </c>
      <c r="D1991">
        <v>163.89999399999999</v>
      </c>
      <c r="E1991">
        <v>164.220001</v>
      </c>
      <c r="F1991">
        <v>141.59697</v>
      </c>
      <c r="G1991">
        <v>1838100</v>
      </c>
    </row>
    <row r="1992" spans="1:7" x14ac:dyDescent="0.25">
      <c r="A1992" s="7">
        <v>41621</v>
      </c>
      <c r="B1992">
        <v>163.529999</v>
      </c>
      <c r="C1992">
        <v>163.679993</v>
      </c>
      <c r="D1992">
        <v>162.88000500000001</v>
      </c>
      <c r="E1992">
        <v>163.179993</v>
      </c>
      <c r="F1992">
        <v>140.700211</v>
      </c>
      <c r="G1992">
        <v>2151000</v>
      </c>
    </row>
    <row r="1993" spans="1:7" x14ac:dyDescent="0.25">
      <c r="A1993" s="7">
        <v>41620</v>
      </c>
      <c r="B1993">
        <v>163.63999899999999</v>
      </c>
      <c r="C1993">
        <v>163.85000600000001</v>
      </c>
      <c r="D1993">
        <v>162.86999499999999</v>
      </c>
      <c r="E1993">
        <v>163.229996</v>
      </c>
      <c r="F1993">
        <v>140.74336199999999</v>
      </c>
      <c r="G1993">
        <v>3453800</v>
      </c>
    </row>
    <row r="1994" spans="1:7" x14ac:dyDescent="0.25">
      <c r="A1994" s="7">
        <v>41619</v>
      </c>
      <c r="B1994">
        <v>165.66999799999999</v>
      </c>
      <c r="C1994">
        <v>165.699997</v>
      </c>
      <c r="D1994">
        <v>163.53999300000001</v>
      </c>
      <c r="E1994">
        <v>163.770004</v>
      </c>
      <c r="F1994">
        <v>141.20898399999999</v>
      </c>
      <c r="G1994">
        <v>1079100</v>
      </c>
    </row>
    <row r="1995" spans="1:7" x14ac:dyDescent="0.25">
      <c r="A1995" s="7">
        <v>41618</v>
      </c>
      <c r="B1995">
        <v>165.820007</v>
      </c>
      <c r="C1995">
        <v>166.16999799999999</v>
      </c>
      <c r="D1995">
        <v>165.509995</v>
      </c>
      <c r="E1995">
        <v>165.64999399999999</v>
      </c>
      <c r="F1995">
        <v>142.82998699999999</v>
      </c>
      <c r="G1995">
        <v>1747700</v>
      </c>
    </row>
    <row r="1996" spans="1:7" x14ac:dyDescent="0.25">
      <c r="A1996" s="7">
        <v>41617</v>
      </c>
      <c r="B1996">
        <v>166.25</v>
      </c>
      <c r="C1996">
        <v>166.429993</v>
      </c>
      <c r="D1996">
        <v>165.990005</v>
      </c>
      <c r="E1996">
        <v>166.220001</v>
      </c>
      <c r="F1996">
        <v>143.32145700000001</v>
      </c>
      <c r="G1996">
        <v>1586300</v>
      </c>
    </row>
    <row r="1997" spans="1:7" x14ac:dyDescent="0.25">
      <c r="A1997" s="7">
        <v>41614</v>
      </c>
      <c r="B1997">
        <v>165.550003</v>
      </c>
      <c r="C1997">
        <v>165.91999799999999</v>
      </c>
      <c r="D1997">
        <v>165.05999800000001</v>
      </c>
      <c r="E1997">
        <v>165.83999600000001</v>
      </c>
      <c r="F1997">
        <v>142.993774</v>
      </c>
      <c r="G1997">
        <v>1208700</v>
      </c>
    </row>
    <row r="1998" spans="1:7" x14ac:dyDescent="0.25">
      <c r="A1998" s="7">
        <v>41613</v>
      </c>
      <c r="B1998">
        <v>164.39999399999999</v>
      </c>
      <c r="C1998">
        <v>164.64999399999999</v>
      </c>
      <c r="D1998">
        <v>163.800003</v>
      </c>
      <c r="E1998">
        <v>163.979996</v>
      </c>
      <c r="F1998">
        <v>141.39004499999999</v>
      </c>
      <c r="G1998">
        <v>1168500</v>
      </c>
    </row>
    <row r="1999" spans="1:7" x14ac:dyDescent="0.25">
      <c r="A1999" s="7">
        <v>41612</v>
      </c>
      <c r="B1999">
        <v>164.10000600000001</v>
      </c>
      <c r="C1999">
        <v>165.33999600000001</v>
      </c>
      <c r="D1999">
        <v>163.38999899999999</v>
      </c>
      <c r="E1999">
        <v>164.61000100000001</v>
      </c>
      <c r="F1999">
        <v>141.93319700000001</v>
      </c>
      <c r="G1999">
        <v>1374100</v>
      </c>
    </row>
    <row r="2000" spans="1:7" x14ac:dyDescent="0.25">
      <c r="A2000" s="7">
        <v>41611</v>
      </c>
      <c r="B2000">
        <v>164.88999899999999</v>
      </c>
      <c r="C2000">
        <v>165.259995</v>
      </c>
      <c r="D2000">
        <v>164.16000399999999</v>
      </c>
      <c r="E2000">
        <v>164.800003</v>
      </c>
      <c r="F2000">
        <v>142.097092</v>
      </c>
      <c r="G2000">
        <v>1076900</v>
      </c>
    </row>
    <row r="2001" spans="1:7" x14ac:dyDescent="0.25">
      <c r="A2001" s="7">
        <v>41610</v>
      </c>
      <c r="B2001">
        <v>165.949997</v>
      </c>
      <c r="C2001">
        <v>166.220001</v>
      </c>
      <c r="D2001">
        <v>165.14999399999999</v>
      </c>
      <c r="E2001">
        <v>165.44000199999999</v>
      </c>
      <c r="F2001">
        <v>142.648865</v>
      </c>
      <c r="G2001">
        <v>1409000</v>
      </c>
    </row>
    <row r="2002" spans="1:7" x14ac:dyDescent="0.25">
      <c r="A2002" s="7">
        <v>41607</v>
      </c>
      <c r="B2002">
        <v>166.10000600000001</v>
      </c>
      <c r="C2002">
        <v>166.509995</v>
      </c>
      <c r="D2002">
        <v>165.64999399999999</v>
      </c>
      <c r="E2002">
        <v>165.699997</v>
      </c>
      <c r="F2002">
        <v>142.87307699999999</v>
      </c>
      <c r="G2002">
        <v>614400</v>
      </c>
    </row>
    <row r="2003" spans="1:7" x14ac:dyDescent="0.25">
      <c r="A2003" s="7">
        <v>41605</v>
      </c>
      <c r="B2003">
        <v>165.699997</v>
      </c>
      <c r="C2003">
        <v>166.03999300000001</v>
      </c>
      <c r="D2003">
        <v>165.509995</v>
      </c>
      <c r="E2003">
        <v>165.94000199999999</v>
      </c>
      <c r="F2003">
        <v>143.08003199999999</v>
      </c>
      <c r="G2003">
        <v>826300</v>
      </c>
    </row>
    <row r="2004" spans="1:7" x14ac:dyDescent="0.25">
      <c r="A2004" s="7">
        <v>41604</v>
      </c>
      <c r="B2004">
        <v>165.58999600000001</v>
      </c>
      <c r="C2004">
        <v>166.009995</v>
      </c>
      <c r="D2004">
        <v>165.28999300000001</v>
      </c>
      <c r="E2004">
        <v>165.490005</v>
      </c>
      <c r="F2004">
        <v>142.69201699999999</v>
      </c>
      <c r="G2004">
        <v>773300</v>
      </c>
    </row>
    <row r="2005" spans="1:7" x14ac:dyDescent="0.25">
      <c r="A2005" s="7">
        <v>41603</v>
      </c>
      <c r="B2005">
        <v>165.929993</v>
      </c>
      <c r="C2005">
        <v>165.970001</v>
      </c>
      <c r="D2005">
        <v>165.259995</v>
      </c>
      <c r="E2005">
        <v>165.570007</v>
      </c>
      <c r="F2005">
        <v>142.760986</v>
      </c>
      <c r="G2005">
        <v>810000</v>
      </c>
    </row>
    <row r="2006" spans="1:7" x14ac:dyDescent="0.25">
      <c r="A2006" s="7">
        <v>41600</v>
      </c>
      <c r="B2006">
        <v>164.91000399999999</v>
      </c>
      <c r="C2006">
        <v>165.66999799999999</v>
      </c>
      <c r="D2006">
        <v>164.720001</v>
      </c>
      <c r="E2006">
        <v>165.66999799999999</v>
      </c>
      <c r="F2006">
        <v>142.847229</v>
      </c>
      <c r="G2006">
        <v>1405200</v>
      </c>
    </row>
    <row r="2007" spans="1:7" x14ac:dyDescent="0.25">
      <c r="A2007" s="7">
        <v>41599</v>
      </c>
      <c r="B2007">
        <v>164</v>
      </c>
      <c r="C2007">
        <v>164.949997</v>
      </c>
      <c r="D2007">
        <v>163.88000500000001</v>
      </c>
      <c r="E2007">
        <v>164.83000200000001</v>
      </c>
      <c r="F2007">
        <v>142.12294</v>
      </c>
      <c r="G2007">
        <v>2121600</v>
      </c>
    </row>
    <row r="2008" spans="1:7" x14ac:dyDescent="0.25">
      <c r="A2008" s="7">
        <v>41598</v>
      </c>
      <c r="B2008">
        <v>164.33999600000001</v>
      </c>
      <c r="C2008">
        <v>164.820007</v>
      </c>
      <c r="D2008">
        <v>163.08000200000001</v>
      </c>
      <c r="E2008">
        <v>163.550003</v>
      </c>
      <c r="F2008">
        <v>141.01925700000001</v>
      </c>
      <c r="G2008">
        <v>1468000</v>
      </c>
    </row>
    <row r="2009" spans="1:7" x14ac:dyDescent="0.25">
      <c r="A2009" s="7">
        <v>41597</v>
      </c>
      <c r="B2009">
        <v>164.279999</v>
      </c>
      <c r="C2009">
        <v>164.779999</v>
      </c>
      <c r="D2009">
        <v>163.740005</v>
      </c>
      <c r="E2009">
        <v>164.070007</v>
      </c>
      <c r="F2009">
        <v>141.467682</v>
      </c>
      <c r="G2009">
        <v>1156500</v>
      </c>
    </row>
    <row r="2010" spans="1:7" x14ac:dyDescent="0.25">
      <c r="A2010" s="7">
        <v>41596</v>
      </c>
      <c r="B2010">
        <v>165.279999</v>
      </c>
      <c r="C2010">
        <v>165.36999499999999</v>
      </c>
      <c r="D2010">
        <v>164.009995</v>
      </c>
      <c r="E2010">
        <v>164.38999899999999</v>
      </c>
      <c r="F2010">
        <v>141.743561</v>
      </c>
      <c r="G2010">
        <v>1319800</v>
      </c>
    </row>
    <row r="2011" spans="1:7" x14ac:dyDescent="0.25">
      <c r="A2011" s="7">
        <v>41593</v>
      </c>
      <c r="B2011">
        <v>164.5</v>
      </c>
      <c r="C2011">
        <v>165</v>
      </c>
      <c r="D2011">
        <v>164.320007</v>
      </c>
      <c r="E2011">
        <v>165</v>
      </c>
      <c r="F2011">
        <v>142.269485</v>
      </c>
      <c r="G2011">
        <v>710300</v>
      </c>
    </row>
    <row r="2012" spans="1:7" x14ac:dyDescent="0.25">
      <c r="A2012" s="7">
        <v>41592</v>
      </c>
      <c r="B2012">
        <v>163.61000100000001</v>
      </c>
      <c r="C2012">
        <v>164.38000500000001</v>
      </c>
      <c r="D2012">
        <v>163.320007</v>
      </c>
      <c r="E2012">
        <v>164.28999300000001</v>
      </c>
      <c r="F2012">
        <v>141.65733299999999</v>
      </c>
      <c r="G2012">
        <v>1720600</v>
      </c>
    </row>
    <row r="2013" spans="1:7" x14ac:dyDescent="0.25">
      <c r="A2013" s="7">
        <v>41591</v>
      </c>
      <c r="B2013">
        <v>161.33000200000001</v>
      </c>
      <c r="C2013">
        <v>163.44000199999999</v>
      </c>
      <c r="D2013">
        <v>161.33000200000001</v>
      </c>
      <c r="E2013">
        <v>163.38000500000001</v>
      </c>
      <c r="F2013">
        <v>140.872681</v>
      </c>
      <c r="G2013">
        <v>1336300</v>
      </c>
    </row>
    <row r="2014" spans="1:7" x14ac:dyDescent="0.25">
      <c r="A2014" s="7">
        <v>41590</v>
      </c>
      <c r="B2014">
        <v>162.08999600000001</v>
      </c>
      <c r="C2014">
        <v>162.470001</v>
      </c>
      <c r="D2014">
        <v>161.58000200000001</v>
      </c>
      <c r="E2014">
        <v>162.13000500000001</v>
      </c>
      <c r="F2014">
        <v>139.79482999999999</v>
      </c>
      <c r="G2014">
        <v>929600</v>
      </c>
    </row>
    <row r="2015" spans="1:7" x14ac:dyDescent="0.25">
      <c r="A2015" s="7">
        <v>41589</v>
      </c>
      <c r="B2015">
        <v>162.279999</v>
      </c>
      <c r="C2015">
        <v>162.61999499999999</v>
      </c>
      <c r="D2015">
        <v>162.08999600000001</v>
      </c>
      <c r="E2015">
        <v>162.41999799999999</v>
      </c>
      <c r="F2015">
        <v>140.04495199999999</v>
      </c>
      <c r="G2015">
        <v>1109900</v>
      </c>
    </row>
    <row r="2016" spans="1:7" x14ac:dyDescent="0.25">
      <c r="A2016" s="7">
        <v>41586</v>
      </c>
      <c r="B2016">
        <v>160.220001</v>
      </c>
      <c r="C2016">
        <v>162.449997</v>
      </c>
      <c r="D2016">
        <v>160.179993</v>
      </c>
      <c r="E2016">
        <v>162.449997</v>
      </c>
      <c r="F2016">
        <v>140.070831</v>
      </c>
      <c r="G2016">
        <v>1629500</v>
      </c>
    </row>
    <row r="2017" spans="1:7" x14ac:dyDescent="0.25">
      <c r="A2017" s="7">
        <v>41585</v>
      </c>
      <c r="B2017">
        <v>162.64999399999999</v>
      </c>
      <c r="C2017">
        <v>162.740005</v>
      </c>
      <c r="D2017">
        <v>160.10000600000001</v>
      </c>
      <c r="E2017">
        <v>160.25</v>
      </c>
      <c r="F2017">
        <v>138.173889</v>
      </c>
      <c r="G2017">
        <v>1242100</v>
      </c>
    </row>
    <row r="2018" spans="1:7" x14ac:dyDescent="0.25">
      <c r="A2018" s="7">
        <v>41584</v>
      </c>
      <c r="B2018">
        <v>162.21000699999999</v>
      </c>
      <c r="C2018">
        <v>162.58999600000001</v>
      </c>
      <c r="D2018">
        <v>161.729996</v>
      </c>
      <c r="E2018">
        <v>162.33000200000001</v>
      </c>
      <c r="F2018">
        <v>139.967331</v>
      </c>
      <c r="G2018">
        <v>1510400</v>
      </c>
    </row>
    <row r="2019" spans="1:7" x14ac:dyDescent="0.25">
      <c r="A2019" s="7">
        <v>41583</v>
      </c>
      <c r="B2019">
        <v>161.33999600000001</v>
      </c>
      <c r="C2019">
        <v>161.91000399999999</v>
      </c>
      <c r="D2019">
        <v>160.83999600000001</v>
      </c>
      <c r="E2019">
        <v>161.58000200000001</v>
      </c>
      <c r="F2019">
        <v>139.32067900000001</v>
      </c>
      <c r="G2019">
        <v>1147000</v>
      </c>
    </row>
    <row r="2020" spans="1:7" x14ac:dyDescent="0.25">
      <c r="A2020" s="7">
        <v>41582</v>
      </c>
      <c r="B2020">
        <v>161.91000399999999</v>
      </c>
      <c r="C2020">
        <v>162.070007</v>
      </c>
      <c r="D2020">
        <v>161.38000500000001</v>
      </c>
      <c r="E2020">
        <v>162.070007</v>
      </c>
      <c r="F2020">
        <v>139.74316400000001</v>
      </c>
      <c r="G2020">
        <v>2940900</v>
      </c>
    </row>
    <row r="2021" spans="1:7" x14ac:dyDescent="0.25">
      <c r="A2021" s="7">
        <v>41579</v>
      </c>
      <c r="B2021">
        <v>161.279999</v>
      </c>
      <c r="C2021">
        <v>161.779999</v>
      </c>
      <c r="D2021">
        <v>160.529999</v>
      </c>
      <c r="E2021">
        <v>161.33999600000001</v>
      </c>
      <c r="F2021">
        <v>139.113708</v>
      </c>
      <c r="G2021">
        <v>1341300</v>
      </c>
    </row>
    <row r="2022" spans="1:7" x14ac:dyDescent="0.25">
      <c r="A2022" s="7">
        <v>41578</v>
      </c>
      <c r="B2022">
        <v>161.39999399999999</v>
      </c>
      <c r="C2022">
        <v>162.03999300000001</v>
      </c>
      <c r="D2022">
        <v>160.800003</v>
      </c>
      <c r="E2022">
        <v>160.88000500000001</v>
      </c>
      <c r="F2022">
        <v>138.71710200000001</v>
      </c>
      <c r="G2022">
        <v>1437500</v>
      </c>
    </row>
    <row r="2023" spans="1:7" x14ac:dyDescent="0.25">
      <c r="A2023" s="7">
        <v>41577</v>
      </c>
      <c r="B2023">
        <v>162.529999</v>
      </c>
      <c r="C2023">
        <v>162.61999499999999</v>
      </c>
      <c r="D2023">
        <v>160.929993</v>
      </c>
      <c r="E2023">
        <v>161.479996</v>
      </c>
      <c r="F2023">
        <v>139.23440600000001</v>
      </c>
      <c r="G2023">
        <v>3362100</v>
      </c>
    </row>
    <row r="2024" spans="1:7" x14ac:dyDescent="0.25">
      <c r="A2024" s="7">
        <v>41576</v>
      </c>
      <c r="B2024">
        <v>161.78999300000001</v>
      </c>
      <c r="C2024">
        <v>162.38999899999999</v>
      </c>
      <c r="D2024">
        <v>161.58999600000001</v>
      </c>
      <c r="E2024">
        <v>162.38999899999999</v>
      </c>
      <c r="F2024">
        <v>140.01911899999999</v>
      </c>
      <c r="G2024">
        <v>844500</v>
      </c>
    </row>
    <row r="2025" spans="1:7" x14ac:dyDescent="0.25">
      <c r="A2025" s="7">
        <v>41575</v>
      </c>
      <c r="B2025">
        <v>161.14999399999999</v>
      </c>
      <c r="C2025">
        <v>161.66999799999999</v>
      </c>
      <c r="D2025">
        <v>160.96000699999999</v>
      </c>
      <c r="E2025">
        <v>161.39999399999999</v>
      </c>
      <c r="F2025">
        <v>139.16542100000001</v>
      </c>
      <c r="G2025">
        <v>1155000</v>
      </c>
    </row>
    <row r="2026" spans="1:7" x14ac:dyDescent="0.25">
      <c r="A2026" s="7">
        <v>41572</v>
      </c>
      <c r="B2026">
        <v>160.800003</v>
      </c>
      <c r="C2026">
        <v>161.199997</v>
      </c>
      <c r="D2026">
        <v>160.479996</v>
      </c>
      <c r="E2026">
        <v>161.199997</v>
      </c>
      <c r="F2026">
        <v>138.99299600000001</v>
      </c>
      <c r="G2026">
        <v>1019700</v>
      </c>
    </row>
    <row r="2027" spans="1:7" x14ac:dyDescent="0.25">
      <c r="A2027" s="7">
        <v>41571</v>
      </c>
      <c r="B2027">
        <v>160.220001</v>
      </c>
      <c r="C2027">
        <v>160.63999899999999</v>
      </c>
      <c r="D2027">
        <v>159.86000100000001</v>
      </c>
      <c r="E2027">
        <v>160.46000699999999</v>
      </c>
      <c r="F2027">
        <v>138.35495</v>
      </c>
      <c r="G2027">
        <v>795600</v>
      </c>
    </row>
    <row r="2028" spans="1:7" x14ac:dyDescent="0.25">
      <c r="A2028" s="7">
        <v>41570</v>
      </c>
      <c r="B2028">
        <v>160.16000399999999</v>
      </c>
      <c r="C2028">
        <v>160.199997</v>
      </c>
      <c r="D2028">
        <v>159.38000500000001</v>
      </c>
      <c r="E2028">
        <v>159.94000199999999</v>
      </c>
      <c r="F2028">
        <v>137.906586</v>
      </c>
      <c r="G2028">
        <v>948250</v>
      </c>
    </row>
    <row r="2029" spans="1:7" x14ac:dyDescent="0.25">
      <c r="A2029" s="7">
        <v>41569</v>
      </c>
      <c r="B2029">
        <v>160.259995</v>
      </c>
      <c r="C2029">
        <v>161.13999899999999</v>
      </c>
      <c r="D2029">
        <v>160.020004</v>
      </c>
      <c r="E2029">
        <v>160.679993</v>
      </c>
      <c r="F2029">
        <v>138.544647</v>
      </c>
      <c r="G2029">
        <v>1364950</v>
      </c>
    </row>
    <row r="2030" spans="1:7" x14ac:dyDescent="0.25">
      <c r="A2030" s="7">
        <v>41568</v>
      </c>
      <c r="B2030">
        <v>159.83999600000001</v>
      </c>
      <c r="C2030">
        <v>160.05999800000001</v>
      </c>
      <c r="D2030">
        <v>159.41999799999999</v>
      </c>
      <c r="E2030">
        <v>159.820007</v>
      </c>
      <c r="F2030">
        <v>137.803101</v>
      </c>
      <c r="G2030">
        <v>1009100</v>
      </c>
    </row>
    <row r="2031" spans="1:7" x14ac:dyDescent="0.25">
      <c r="A2031" s="7">
        <v>41565</v>
      </c>
      <c r="B2031">
        <v>159.240005</v>
      </c>
      <c r="C2031">
        <v>159.86000100000001</v>
      </c>
      <c r="D2031">
        <v>158.96000699999999</v>
      </c>
      <c r="E2031">
        <v>159.740005</v>
      </c>
      <c r="F2031">
        <v>137.73414600000001</v>
      </c>
      <c r="G2031">
        <v>1671950</v>
      </c>
    </row>
    <row r="2032" spans="1:7" x14ac:dyDescent="0.25">
      <c r="A2032" s="7">
        <v>41564</v>
      </c>
      <c r="B2032">
        <v>157</v>
      </c>
      <c r="C2032">
        <v>158.759995</v>
      </c>
      <c r="D2032">
        <v>156.979996</v>
      </c>
      <c r="E2032">
        <v>158.679993</v>
      </c>
      <c r="F2032">
        <v>136.820145</v>
      </c>
      <c r="G2032">
        <v>2548900</v>
      </c>
    </row>
    <row r="2033" spans="1:7" x14ac:dyDescent="0.25">
      <c r="A2033" s="7">
        <v>41563</v>
      </c>
      <c r="B2033">
        <v>156.36000100000001</v>
      </c>
      <c r="C2033">
        <v>157.699997</v>
      </c>
      <c r="D2033">
        <v>156.300003</v>
      </c>
      <c r="E2033">
        <v>157.60000600000001</v>
      </c>
      <c r="F2033">
        <v>135.88896199999999</v>
      </c>
      <c r="G2033">
        <v>3102850</v>
      </c>
    </row>
    <row r="2034" spans="1:7" x14ac:dyDescent="0.25">
      <c r="A2034" s="7">
        <v>41562</v>
      </c>
      <c r="B2034">
        <v>156.179993</v>
      </c>
      <c r="C2034">
        <v>156.759995</v>
      </c>
      <c r="D2034">
        <v>155.259995</v>
      </c>
      <c r="E2034">
        <v>155.479996</v>
      </c>
      <c r="F2034">
        <v>134.06098900000001</v>
      </c>
      <c r="G2034">
        <v>1655750</v>
      </c>
    </row>
    <row r="2035" spans="1:7" x14ac:dyDescent="0.25">
      <c r="A2035" s="7">
        <v>41561</v>
      </c>
      <c r="B2035">
        <v>155.020004</v>
      </c>
      <c r="C2035">
        <v>156.699997</v>
      </c>
      <c r="D2035">
        <v>154.88000500000001</v>
      </c>
      <c r="E2035">
        <v>156.63999899999999</v>
      </c>
      <c r="F2035">
        <v>135.06118799999999</v>
      </c>
      <c r="G2035">
        <v>1408450</v>
      </c>
    </row>
    <row r="2036" spans="1:7" x14ac:dyDescent="0.25">
      <c r="A2036" s="7">
        <v>41558</v>
      </c>
      <c r="B2036">
        <v>154.740005</v>
      </c>
      <c r="C2036">
        <v>156.020004</v>
      </c>
      <c r="D2036">
        <v>154.61999499999999</v>
      </c>
      <c r="E2036">
        <v>155.96000699999999</v>
      </c>
      <c r="F2036">
        <v>134.47485399999999</v>
      </c>
      <c r="G2036">
        <v>1235900</v>
      </c>
    </row>
    <row r="2037" spans="1:7" x14ac:dyDescent="0.25">
      <c r="A2037" s="7">
        <v>41557</v>
      </c>
      <c r="B2037">
        <v>153.199997</v>
      </c>
      <c r="C2037">
        <v>155.03999300000001</v>
      </c>
      <c r="D2037">
        <v>153.199997</v>
      </c>
      <c r="E2037">
        <v>155.03999300000001</v>
      </c>
      <c r="F2037">
        <v>133.68159499999999</v>
      </c>
      <c r="G2037">
        <v>1441200</v>
      </c>
    </row>
    <row r="2038" spans="1:7" x14ac:dyDescent="0.25">
      <c r="A2038" s="7">
        <v>41556</v>
      </c>
      <c r="B2038">
        <v>151.89999399999999</v>
      </c>
      <c r="C2038">
        <v>152.240005</v>
      </c>
      <c r="D2038">
        <v>150.720001</v>
      </c>
      <c r="E2038">
        <v>151.61999499999999</v>
      </c>
      <c r="F2038">
        <v>130.732742</v>
      </c>
      <c r="G2038">
        <v>1340100</v>
      </c>
    </row>
    <row r="2039" spans="1:7" x14ac:dyDescent="0.25">
      <c r="A2039" s="7">
        <v>41555</v>
      </c>
      <c r="B2039">
        <v>153.33999600000001</v>
      </c>
      <c r="C2039">
        <v>153.520004</v>
      </c>
      <c r="D2039">
        <v>151.479996</v>
      </c>
      <c r="E2039">
        <v>151.61999499999999</v>
      </c>
      <c r="F2039">
        <v>130.732742</v>
      </c>
      <c r="G2039">
        <v>2071600</v>
      </c>
    </row>
    <row r="2040" spans="1:7" x14ac:dyDescent="0.25">
      <c r="A2040" s="7">
        <v>41554</v>
      </c>
      <c r="B2040">
        <v>153.36000100000001</v>
      </c>
      <c r="C2040">
        <v>154.300003</v>
      </c>
      <c r="D2040">
        <v>153.220001</v>
      </c>
      <c r="E2040">
        <v>153.39999399999999</v>
      </c>
      <c r="F2040">
        <v>132.26753199999999</v>
      </c>
      <c r="G2040">
        <v>690850</v>
      </c>
    </row>
    <row r="2041" spans="1:7" x14ac:dyDescent="0.25">
      <c r="A2041" s="7">
        <v>41551</v>
      </c>
      <c r="B2041">
        <v>153.679993</v>
      </c>
      <c r="C2041">
        <v>154.86000100000001</v>
      </c>
      <c r="D2041">
        <v>153.479996</v>
      </c>
      <c r="E2041">
        <v>154.720001</v>
      </c>
      <c r="F2041">
        <v>133.40566999999999</v>
      </c>
      <c r="G2041">
        <v>538450</v>
      </c>
    </row>
    <row r="2042" spans="1:7" x14ac:dyDescent="0.25">
      <c r="A2042" s="7">
        <v>41550</v>
      </c>
      <c r="B2042">
        <v>154.60000600000001</v>
      </c>
      <c r="C2042">
        <v>154.720001</v>
      </c>
      <c r="D2042">
        <v>152.83999600000001</v>
      </c>
      <c r="E2042">
        <v>153.60000600000001</v>
      </c>
      <c r="F2042">
        <v>132.440033</v>
      </c>
      <c r="G2042">
        <v>1447700</v>
      </c>
    </row>
    <row r="2043" spans="1:7" x14ac:dyDescent="0.25">
      <c r="A2043" s="7">
        <v>41549</v>
      </c>
      <c r="B2043">
        <v>154.179993</v>
      </c>
      <c r="C2043">
        <v>155</v>
      </c>
      <c r="D2043">
        <v>153.740005</v>
      </c>
      <c r="E2043">
        <v>154.979996</v>
      </c>
      <c r="F2043">
        <v>133.62986799999999</v>
      </c>
      <c r="G2043">
        <v>1253600</v>
      </c>
    </row>
    <row r="2044" spans="1:7" x14ac:dyDescent="0.25">
      <c r="A2044" s="7">
        <v>41548</v>
      </c>
      <c r="B2044">
        <v>154.03999300000001</v>
      </c>
      <c r="C2044">
        <v>155.259995</v>
      </c>
      <c r="D2044">
        <v>153.91999799999999</v>
      </c>
      <c r="E2044">
        <v>155.179993</v>
      </c>
      <c r="F2044">
        <v>133.802322</v>
      </c>
      <c r="G2044">
        <v>1110450</v>
      </c>
    </row>
    <row r="2045" spans="1:7" x14ac:dyDescent="0.25">
      <c r="A2045" s="7">
        <v>41547</v>
      </c>
      <c r="B2045">
        <v>153.39999399999999</v>
      </c>
      <c r="C2045">
        <v>154.38000500000001</v>
      </c>
      <c r="D2045">
        <v>153.10000600000001</v>
      </c>
      <c r="E2045">
        <v>154</v>
      </c>
      <c r="F2045">
        <v>132.784897</v>
      </c>
      <c r="G2045">
        <v>1521800</v>
      </c>
    </row>
    <row r="2046" spans="1:7" x14ac:dyDescent="0.25">
      <c r="A2046" s="7">
        <v>41544</v>
      </c>
      <c r="B2046">
        <v>154.699997</v>
      </c>
      <c r="C2046">
        <v>154.94000199999999</v>
      </c>
      <c r="D2046">
        <v>154.33999600000001</v>
      </c>
      <c r="E2046">
        <v>154.86000100000001</v>
      </c>
      <c r="F2046">
        <v>133.52638200000001</v>
      </c>
      <c r="G2046">
        <v>1405950</v>
      </c>
    </row>
    <row r="2047" spans="1:7" x14ac:dyDescent="0.25">
      <c r="A2047" s="7">
        <v>41543</v>
      </c>
      <c r="B2047">
        <v>155.11999499999999</v>
      </c>
      <c r="C2047">
        <v>155.86000100000001</v>
      </c>
      <c r="D2047">
        <v>154.86000100000001</v>
      </c>
      <c r="E2047">
        <v>155.520004</v>
      </c>
      <c r="F2047">
        <v>134.09549000000001</v>
      </c>
      <c r="G2047">
        <v>622250</v>
      </c>
    </row>
    <row r="2048" spans="1:7" x14ac:dyDescent="0.25">
      <c r="A2048" s="7">
        <v>41542</v>
      </c>
      <c r="B2048">
        <v>155.39999399999999</v>
      </c>
      <c r="C2048">
        <v>155.66000399999999</v>
      </c>
      <c r="D2048">
        <v>154.720001</v>
      </c>
      <c r="E2048">
        <v>154.89999399999999</v>
      </c>
      <c r="F2048">
        <v>133.560913</v>
      </c>
      <c r="G2048">
        <v>789000</v>
      </c>
    </row>
    <row r="2049" spans="1:7" x14ac:dyDescent="0.25">
      <c r="A2049" s="7">
        <v>41541</v>
      </c>
      <c r="B2049">
        <v>155.63999899999999</v>
      </c>
      <c r="C2049">
        <v>156.220001</v>
      </c>
      <c r="D2049">
        <v>155.020004</v>
      </c>
      <c r="E2049">
        <v>155.39999399999999</v>
      </c>
      <c r="F2049">
        <v>133.99202</v>
      </c>
      <c r="G2049">
        <v>1632400</v>
      </c>
    </row>
    <row r="2050" spans="1:7" x14ac:dyDescent="0.25">
      <c r="A2050" s="7">
        <v>41540</v>
      </c>
      <c r="B2050">
        <v>156.16000399999999</v>
      </c>
      <c r="C2050">
        <v>156.300003</v>
      </c>
      <c r="D2050">
        <v>155.16000399999999</v>
      </c>
      <c r="E2050">
        <v>155.740005</v>
      </c>
      <c r="F2050">
        <v>134.285202</v>
      </c>
      <c r="G2050">
        <v>1400700</v>
      </c>
    </row>
    <row r="2051" spans="1:7" x14ac:dyDescent="0.25">
      <c r="A2051" s="7">
        <v>41537</v>
      </c>
      <c r="B2051">
        <v>158.66000399999999</v>
      </c>
      <c r="C2051">
        <v>158.66000399999999</v>
      </c>
      <c r="D2051">
        <v>157.05999800000001</v>
      </c>
      <c r="E2051">
        <v>157.10000600000001</v>
      </c>
      <c r="F2051">
        <v>134.78005999999999</v>
      </c>
      <c r="G2051">
        <v>611450</v>
      </c>
    </row>
    <row r="2052" spans="1:7" x14ac:dyDescent="0.25">
      <c r="A2052" s="7">
        <v>41536</v>
      </c>
      <c r="B2052">
        <v>158.96000699999999</v>
      </c>
      <c r="C2052">
        <v>159.03999300000001</v>
      </c>
      <c r="D2052">
        <v>158.11999499999999</v>
      </c>
      <c r="E2052">
        <v>158.33999600000001</v>
      </c>
      <c r="F2052">
        <v>135.843918</v>
      </c>
      <c r="G2052">
        <v>2964000</v>
      </c>
    </row>
    <row r="2053" spans="1:7" x14ac:dyDescent="0.25">
      <c r="A2053" s="7">
        <v>41535</v>
      </c>
      <c r="B2053">
        <v>156.679993</v>
      </c>
      <c r="C2053">
        <v>158.96000699999999</v>
      </c>
      <c r="D2053">
        <v>156.279999</v>
      </c>
      <c r="E2053">
        <v>158.60000600000001</v>
      </c>
      <c r="F2053">
        <v>136.067001</v>
      </c>
      <c r="G2053">
        <v>990900</v>
      </c>
    </row>
    <row r="2054" spans="1:7" x14ac:dyDescent="0.25">
      <c r="A2054" s="7">
        <v>41534</v>
      </c>
      <c r="B2054">
        <v>156.16000399999999</v>
      </c>
      <c r="C2054">
        <v>156.720001</v>
      </c>
      <c r="D2054">
        <v>156.16000399999999</v>
      </c>
      <c r="E2054">
        <v>156.720001</v>
      </c>
      <c r="F2054">
        <v>134.454117</v>
      </c>
      <c r="G2054">
        <v>2351450</v>
      </c>
    </row>
    <row r="2055" spans="1:7" x14ac:dyDescent="0.25">
      <c r="A2055" s="7">
        <v>41533</v>
      </c>
      <c r="B2055">
        <v>156.820007</v>
      </c>
      <c r="C2055">
        <v>156.88000500000001</v>
      </c>
      <c r="D2055">
        <v>155.779999</v>
      </c>
      <c r="E2055">
        <v>156.08000200000001</v>
      </c>
      <c r="F2055">
        <v>133.90501399999999</v>
      </c>
      <c r="G2055">
        <v>693950</v>
      </c>
    </row>
    <row r="2056" spans="1:7" x14ac:dyDescent="0.25">
      <c r="A2056" s="7">
        <v>41530</v>
      </c>
      <c r="B2056">
        <v>154.91999799999999</v>
      </c>
      <c r="C2056">
        <v>155.259995</v>
      </c>
      <c r="D2056">
        <v>154.60000600000001</v>
      </c>
      <c r="E2056">
        <v>155.13999899999999</v>
      </c>
      <c r="F2056">
        <v>133.098557</v>
      </c>
      <c r="G2056">
        <v>540000</v>
      </c>
    </row>
    <row r="2057" spans="1:7" x14ac:dyDescent="0.25">
      <c r="A2057" s="7">
        <v>41529</v>
      </c>
      <c r="B2057">
        <v>155.16000399999999</v>
      </c>
      <c r="C2057">
        <v>155.33999600000001</v>
      </c>
      <c r="D2057">
        <v>154.55999800000001</v>
      </c>
      <c r="E2057">
        <v>154.820007</v>
      </c>
      <c r="F2057">
        <v>132.824051</v>
      </c>
      <c r="G2057">
        <v>855500</v>
      </c>
    </row>
    <row r="2058" spans="1:7" x14ac:dyDescent="0.25">
      <c r="A2058" s="7">
        <v>41528</v>
      </c>
      <c r="B2058">
        <v>154.5</v>
      </c>
      <c r="C2058">
        <v>155.199997</v>
      </c>
      <c r="D2058">
        <v>154.220001</v>
      </c>
      <c r="E2058">
        <v>155.199997</v>
      </c>
      <c r="F2058">
        <v>133.15007</v>
      </c>
      <c r="G2058">
        <v>807650</v>
      </c>
    </row>
    <row r="2059" spans="1:7" x14ac:dyDescent="0.25">
      <c r="A2059" s="7">
        <v>41527</v>
      </c>
      <c r="B2059">
        <v>154.479996</v>
      </c>
      <c r="C2059">
        <v>154.720001</v>
      </c>
      <c r="D2059">
        <v>154.16000399999999</v>
      </c>
      <c r="E2059">
        <v>154.720001</v>
      </c>
      <c r="F2059">
        <v>132.73825099999999</v>
      </c>
      <c r="G2059">
        <v>1038650</v>
      </c>
    </row>
    <row r="2060" spans="1:7" x14ac:dyDescent="0.25">
      <c r="A2060" s="7">
        <v>41526</v>
      </c>
      <c r="B2060">
        <v>152.5</v>
      </c>
      <c r="C2060">
        <v>153.61999499999999</v>
      </c>
      <c r="D2060">
        <v>152.5</v>
      </c>
      <c r="E2060">
        <v>153.55999800000001</v>
      </c>
      <c r="F2060">
        <v>131.74305699999999</v>
      </c>
      <c r="G2060">
        <v>1185400</v>
      </c>
    </row>
    <row r="2061" spans="1:7" x14ac:dyDescent="0.25">
      <c r="A2061" s="7">
        <v>41523</v>
      </c>
      <c r="B2061">
        <v>152.53999300000001</v>
      </c>
      <c r="C2061">
        <v>152.94000199999999</v>
      </c>
      <c r="D2061">
        <v>150.66000399999999</v>
      </c>
      <c r="E2061">
        <v>152.05999800000001</v>
      </c>
      <c r="F2061">
        <v>130.45619199999999</v>
      </c>
      <c r="G2061">
        <v>1109250</v>
      </c>
    </row>
    <row r="2062" spans="1:7" x14ac:dyDescent="0.25">
      <c r="A2062" s="7">
        <v>41522</v>
      </c>
      <c r="B2062">
        <v>151.89999399999999</v>
      </c>
      <c r="C2062">
        <v>152.39999399999999</v>
      </c>
      <c r="D2062">
        <v>151.800003</v>
      </c>
      <c r="E2062">
        <v>151.800003</v>
      </c>
      <c r="F2062">
        <v>130.23313899999999</v>
      </c>
      <c r="G2062">
        <v>692800</v>
      </c>
    </row>
    <row r="2063" spans="1:7" x14ac:dyDescent="0.25">
      <c r="A2063" s="7">
        <v>41521</v>
      </c>
      <c r="B2063">
        <v>150.61999499999999</v>
      </c>
      <c r="C2063">
        <v>152.05999800000001</v>
      </c>
      <c r="D2063">
        <v>150.36000100000001</v>
      </c>
      <c r="E2063">
        <v>151.83999600000001</v>
      </c>
      <c r="F2063">
        <v>130.26744099999999</v>
      </c>
      <c r="G2063">
        <v>700250</v>
      </c>
    </row>
    <row r="2064" spans="1:7" x14ac:dyDescent="0.25">
      <c r="A2064" s="7">
        <v>41520</v>
      </c>
      <c r="B2064">
        <v>151.320007</v>
      </c>
      <c r="C2064">
        <v>151.63999899999999</v>
      </c>
      <c r="D2064">
        <v>149.94000199999999</v>
      </c>
      <c r="E2064">
        <v>150.58000200000001</v>
      </c>
      <c r="F2064">
        <v>129.186432</v>
      </c>
      <c r="G2064">
        <v>1569400</v>
      </c>
    </row>
    <row r="2065" spans="1:7" x14ac:dyDescent="0.25">
      <c r="A2065" s="7">
        <v>41516</v>
      </c>
      <c r="B2065">
        <v>150.63999899999999</v>
      </c>
      <c r="C2065">
        <v>150.63999899999999</v>
      </c>
      <c r="D2065">
        <v>149.46000699999999</v>
      </c>
      <c r="E2065">
        <v>149.699997</v>
      </c>
      <c r="F2065">
        <v>128.43141199999999</v>
      </c>
      <c r="G2065">
        <v>870300</v>
      </c>
    </row>
    <row r="2066" spans="1:7" x14ac:dyDescent="0.25">
      <c r="A2066" s="7">
        <v>41515</v>
      </c>
      <c r="B2066">
        <v>149.779999</v>
      </c>
      <c r="C2066">
        <v>151.13999899999999</v>
      </c>
      <c r="D2066">
        <v>149.699997</v>
      </c>
      <c r="E2066">
        <v>150.36000100000001</v>
      </c>
      <c r="F2066">
        <v>128.99766500000001</v>
      </c>
      <c r="G2066">
        <v>923100</v>
      </c>
    </row>
    <row r="2067" spans="1:7" x14ac:dyDescent="0.25">
      <c r="A2067" s="7">
        <v>41514</v>
      </c>
      <c r="B2067">
        <v>149.53999300000001</v>
      </c>
      <c r="C2067">
        <v>150.63999899999999</v>
      </c>
      <c r="D2067">
        <v>149.33999600000001</v>
      </c>
      <c r="E2067">
        <v>150.11999499999999</v>
      </c>
      <c r="F2067">
        <v>128.79179400000001</v>
      </c>
      <c r="G2067">
        <v>665900</v>
      </c>
    </row>
    <row r="2068" spans="1:7" x14ac:dyDescent="0.25">
      <c r="A2068" s="7">
        <v>41513</v>
      </c>
      <c r="B2068">
        <v>150.58000200000001</v>
      </c>
      <c r="C2068">
        <v>151.11999499999999</v>
      </c>
      <c r="D2068">
        <v>149.5</v>
      </c>
      <c r="E2068">
        <v>149.61999499999999</v>
      </c>
      <c r="F2068">
        <v>128.36282299999999</v>
      </c>
      <c r="G2068">
        <v>803600</v>
      </c>
    </row>
    <row r="2069" spans="1:7" x14ac:dyDescent="0.25">
      <c r="A2069" s="7">
        <v>41512</v>
      </c>
      <c r="B2069">
        <v>152.800003</v>
      </c>
      <c r="C2069">
        <v>153.259995</v>
      </c>
      <c r="D2069">
        <v>151.96000699999999</v>
      </c>
      <c r="E2069">
        <v>152.11999499999999</v>
      </c>
      <c r="F2069">
        <v>130.507645</v>
      </c>
      <c r="G2069">
        <v>704050</v>
      </c>
    </row>
    <row r="2070" spans="1:7" x14ac:dyDescent="0.25">
      <c r="A2070" s="7">
        <v>41509</v>
      </c>
      <c r="B2070">
        <v>152.58000200000001</v>
      </c>
      <c r="C2070">
        <v>152.800003</v>
      </c>
      <c r="D2070">
        <v>151.86000100000001</v>
      </c>
      <c r="E2070">
        <v>152.60000600000001</v>
      </c>
      <c r="F2070">
        <v>130.91940299999999</v>
      </c>
      <c r="G2070">
        <v>424400</v>
      </c>
    </row>
    <row r="2071" spans="1:7" x14ac:dyDescent="0.25">
      <c r="A2071" s="7">
        <v>41508</v>
      </c>
      <c r="B2071">
        <v>151.03999300000001</v>
      </c>
      <c r="C2071">
        <v>152.320007</v>
      </c>
      <c r="D2071">
        <v>151.03999300000001</v>
      </c>
      <c r="E2071">
        <v>152.10000600000001</v>
      </c>
      <c r="F2071">
        <v>130.49049400000001</v>
      </c>
      <c r="G2071">
        <v>635800</v>
      </c>
    </row>
    <row r="2072" spans="1:7" x14ac:dyDescent="0.25">
      <c r="A2072" s="7">
        <v>41507</v>
      </c>
      <c r="B2072">
        <v>151.259995</v>
      </c>
      <c r="C2072">
        <v>152.05999800000001</v>
      </c>
      <c r="D2072">
        <v>150.39999399999999</v>
      </c>
      <c r="E2072">
        <v>150.779999</v>
      </c>
      <c r="F2072">
        <v>129.358002</v>
      </c>
      <c r="G2072">
        <v>498450</v>
      </c>
    </row>
    <row r="2073" spans="1:7" x14ac:dyDescent="0.25">
      <c r="A2073" s="7">
        <v>41506</v>
      </c>
      <c r="B2073">
        <v>151.199997</v>
      </c>
      <c r="C2073">
        <v>152.220001</v>
      </c>
      <c r="D2073">
        <v>151.020004</v>
      </c>
      <c r="E2073">
        <v>151.55999800000001</v>
      </c>
      <c r="F2073">
        <v>130.02720600000001</v>
      </c>
      <c r="G2073">
        <v>933300</v>
      </c>
    </row>
    <row r="2074" spans="1:7" x14ac:dyDescent="0.25">
      <c r="A2074" s="7">
        <v>41505</v>
      </c>
      <c r="B2074">
        <v>151.699997</v>
      </c>
      <c r="C2074">
        <v>152.220001</v>
      </c>
      <c r="D2074">
        <v>150.94000199999999</v>
      </c>
      <c r="E2074">
        <v>150.96000699999999</v>
      </c>
      <c r="F2074">
        <v>129.51243600000001</v>
      </c>
      <c r="G2074">
        <v>825050</v>
      </c>
    </row>
    <row r="2075" spans="1:7" x14ac:dyDescent="0.25">
      <c r="A2075" s="7">
        <v>41502</v>
      </c>
      <c r="B2075">
        <v>152.11999499999999</v>
      </c>
      <c r="C2075">
        <v>152.61999499999999</v>
      </c>
      <c r="D2075">
        <v>151.58000200000001</v>
      </c>
      <c r="E2075">
        <v>151.91999799999999</v>
      </c>
      <c r="F2075">
        <v>130.33604399999999</v>
      </c>
      <c r="G2075">
        <v>615000</v>
      </c>
    </row>
    <row r="2076" spans="1:7" x14ac:dyDescent="0.25">
      <c r="A2076" s="7">
        <v>41501</v>
      </c>
      <c r="B2076">
        <v>153.320007</v>
      </c>
      <c r="C2076">
        <v>153.320007</v>
      </c>
      <c r="D2076">
        <v>152.16000399999999</v>
      </c>
      <c r="E2076">
        <v>152.36000100000001</v>
      </c>
      <c r="F2076">
        <v>130.713562</v>
      </c>
      <c r="G2076">
        <v>750750</v>
      </c>
    </row>
    <row r="2077" spans="1:7" x14ac:dyDescent="0.25">
      <c r="A2077" s="7">
        <v>41500</v>
      </c>
      <c r="B2077">
        <v>155.320007</v>
      </c>
      <c r="C2077">
        <v>155.53999300000001</v>
      </c>
      <c r="D2077">
        <v>154.53999300000001</v>
      </c>
      <c r="E2077">
        <v>154.61999499999999</v>
      </c>
      <c r="F2077">
        <v>132.65242000000001</v>
      </c>
      <c r="G2077">
        <v>496300</v>
      </c>
    </row>
    <row r="2078" spans="1:7" x14ac:dyDescent="0.25">
      <c r="A2078" s="7">
        <v>41499</v>
      </c>
      <c r="B2078">
        <v>155.16000399999999</v>
      </c>
      <c r="C2078">
        <v>155.61999499999999</v>
      </c>
      <c r="D2078">
        <v>154.279999</v>
      </c>
      <c r="E2078">
        <v>155.5</v>
      </c>
      <c r="F2078">
        <v>133.407455</v>
      </c>
      <c r="G2078">
        <v>2052850</v>
      </c>
    </row>
    <row r="2079" spans="1:7" x14ac:dyDescent="0.25">
      <c r="A2079" s="7">
        <v>41498</v>
      </c>
      <c r="B2079">
        <v>154.33999600000001</v>
      </c>
      <c r="C2079">
        <v>155.10000600000001</v>
      </c>
      <c r="D2079">
        <v>154.279999</v>
      </c>
      <c r="E2079">
        <v>154.89999399999999</v>
      </c>
      <c r="F2079">
        <v>132.89265399999999</v>
      </c>
      <c r="G2079">
        <v>330550</v>
      </c>
    </row>
    <row r="2080" spans="1:7" x14ac:dyDescent="0.25">
      <c r="A2080" s="7">
        <v>41495</v>
      </c>
      <c r="B2080">
        <v>155.36000100000001</v>
      </c>
      <c r="C2080">
        <v>155.820007</v>
      </c>
      <c r="D2080">
        <v>154.60000600000001</v>
      </c>
      <c r="E2080">
        <v>155.10000600000001</v>
      </c>
      <c r="F2080">
        <v>133.06428500000001</v>
      </c>
      <c r="G2080">
        <v>618400</v>
      </c>
    </row>
    <row r="2081" spans="1:7" x14ac:dyDescent="0.25">
      <c r="A2081" s="7">
        <v>41494</v>
      </c>
      <c r="B2081">
        <v>155.720001</v>
      </c>
      <c r="C2081">
        <v>155.86000100000001</v>
      </c>
      <c r="D2081">
        <v>154.720001</v>
      </c>
      <c r="E2081">
        <v>155.53999300000001</v>
      </c>
      <c r="F2081">
        <v>133.441742</v>
      </c>
      <c r="G2081">
        <v>499050</v>
      </c>
    </row>
    <row r="2082" spans="1:7" x14ac:dyDescent="0.25">
      <c r="A2082" s="7">
        <v>41493</v>
      </c>
      <c r="B2082">
        <v>155</v>
      </c>
      <c r="C2082">
        <v>155.199997</v>
      </c>
      <c r="D2082">
        <v>154.44000199999999</v>
      </c>
      <c r="E2082">
        <v>155</v>
      </c>
      <c r="F2082">
        <v>132.97846999999999</v>
      </c>
      <c r="G2082">
        <v>431150</v>
      </c>
    </row>
    <row r="2083" spans="1:7" x14ac:dyDescent="0.25">
      <c r="A2083" s="7">
        <v>41492</v>
      </c>
      <c r="B2083">
        <v>156.11999499999999</v>
      </c>
      <c r="C2083">
        <v>156.199997</v>
      </c>
      <c r="D2083">
        <v>155.16000399999999</v>
      </c>
      <c r="E2083">
        <v>155.53999300000001</v>
      </c>
      <c r="F2083">
        <v>133.441742</v>
      </c>
      <c r="G2083">
        <v>413650</v>
      </c>
    </row>
    <row r="2084" spans="1:7" x14ac:dyDescent="0.25">
      <c r="A2084" s="7">
        <v>41491</v>
      </c>
      <c r="B2084">
        <v>156.33999600000001</v>
      </c>
      <c r="C2084">
        <v>156.61999499999999</v>
      </c>
      <c r="D2084">
        <v>156.08000200000001</v>
      </c>
      <c r="E2084">
        <v>156.479996</v>
      </c>
      <c r="F2084">
        <v>134.24821499999999</v>
      </c>
      <c r="G2084">
        <v>317900</v>
      </c>
    </row>
    <row r="2085" spans="1:7" x14ac:dyDescent="0.25">
      <c r="A2085" s="7">
        <v>41488</v>
      </c>
      <c r="B2085">
        <v>156.020004</v>
      </c>
      <c r="C2085">
        <v>156.60000600000001</v>
      </c>
      <c r="D2085">
        <v>155.779999</v>
      </c>
      <c r="E2085">
        <v>156.58000200000001</v>
      </c>
      <c r="F2085">
        <v>134.334</v>
      </c>
      <c r="G2085">
        <v>558650</v>
      </c>
    </row>
    <row r="2086" spans="1:7" x14ac:dyDescent="0.25">
      <c r="A2086" s="7">
        <v>41487</v>
      </c>
      <c r="B2086">
        <v>155.679993</v>
      </c>
      <c r="C2086">
        <v>156.46000699999999</v>
      </c>
      <c r="D2086">
        <v>155.63999899999999</v>
      </c>
      <c r="E2086">
        <v>156.33999600000001</v>
      </c>
      <c r="F2086">
        <v>134.12808200000001</v>
      </c>
      <c r="G2086">
        <v>491850</v>
      </c>
    </row>
    <row r="2087" spans="1:7" x14ac:dyDescent="0.25">
      <c r="A2087" s="7">
        <v>41486</v>
      </c>
      <c r="B2087">
        <v>154.759995</v>
      </c>
      <c r="C2087">
        <v>155.58000200000001</v>
      </c>
      <c r="D2087">
        <v>154.33999600000001</v>
      </c>
      <c r="E2087">
        <v>154.46000699999999</v>
      </c>
      <c r="F2087">
        <v>132.51516699999999</v>
      </c>
      <c r="G2087">
        <v>623550</v>
      </c>
    </row>
    <row r="2088" spans="1:7" x14ac:dyDescent="0.25">
      <c r="A2088" s="7">
        <v>41485</v>
      </c>
      <c r="B2088">
        <v>154.96000699999999</v>
      </c>
      <c r="C2088">
        <v>155.08000200000001</v>
      </c>
      <c r="D2088">
        <v>154.10000600000001</v>
      </c>
      <c r="E2088">
        <v>154.41999799999999</v>
      </c>
      <c r="F2088">
        <v>132.48083500000001</v>
      </c>
      <c r="G2088">
        <v>446950</v>
      </c>
    </row>
    <row r="2089" spans="1:7" x14ac:dyDescent="0.25">
      <c r="A2089" s="7">
        <v>41484</v>
      </c>
      <c r="B2089">
        <v>154.520004</v>
      </c>
      <c r="C2089">
        <v>154.86000100000001</v>
      </c>
      <c r="D2089">
        <v>153.979996</v>
      </c>
      <c r="E2089">
        <v>154.39999399999999</v>
      </c>
      <c r="F2089">
        <v>132.46369899999999</v>
      </c>
      <c r="G2089">
        <v>927100</v>
      </c>
    </row>
    <row r="2090" spans="1:7" x14ac:dyDescent="0.25">
      <c r="A2090" s="7">
        <v>41481</v>
      </c>
      <c r="B2090">
        <v>154.08000200000001</v>
      </c>
      <c r="C2090">
        <v>154.96000699999999</v>
      </c>
      <c r="D2090">
        <v>153.46000699999999</v>
      </c>
      <c r="E2090">
        <v>154.86000100000001</v>
      </c>
      <c r="F2090">
        <v>132.85835299999999</v>
      </c>
      <c r="G2090">
        <v>876850</v>
      </c>
    </row>
    <row r="2091" spans="1:7" x14ac:dyDescent="0.25">
      <c r="A2091" s="7">
        <v>41480</v>
      </c>
      <c r="B2091">
        <v>154.05999800000001</v>
      </c>
      <c r="C2091">
        <v>154.86000100000001</v>
      </c>
      <c r="D2091">
        <v>153.86000100000001</v>
      </c>
      <c r="E2091">
        <v>154.66000399999999</v>
      </c>
      <c r="F2091">
        <v>132.68679800000001</v>
      </c>
      <c r="G2091">
        <v>314200</v>
      </c>
    </row>
    <row r="2092" spans="1:7" x14ac:dyDescent="0.25">
      <c r="A2092" s="7">
        <v>41479</v>
      </c>
      <c r="B2092">
        <v>155.58000200000001</v>
      </c>
      <c r="C2092">
        <v>155.60000600000001</v>
      </c>
      <c r="D2092">
        <v>154.08000200000001</v>
      </c>
      <c r="E2092">
        <v>154.38000500000001</v>
      </c>
      <c r="F2092">
        <v>132.44657900000001</v>
      </c>
      <c r="G2092">
        <v>790000</v>
      </c>
    </row>
    <row r="2093" spans="1:7" x14ac:dyDescent="0.25">
      <c r="A2093" s="7">
        <v>41478</v>
      </c>
      <c r="B2093">
        <v>155.58000200000001</v>
      </c>
      <c r="C2093">
        <v>155.61999499999999</v>
      </c>
      <c r="D2093">
        <v>154.86000100000001</v>
      </c>
      <c r="E2093">
        <v>154.96000699999999</v>
      </c>
      <c r="F2093">
        <v>132.94418300000001</v>
      </c>
      <c r="G2093">
        <v>1034850</v>
      </c>
    </row>
    <row r="2094" spans="1:7" x14ac:dyDescent="0.25">
      <c r="A2094" s="7">
        <v>41477</v>
      </c>
      <c r="B2094">
        <v>155.199997</v>
      </c>
      <c r="C2094">
        <v>155.5</v>
      </c>
      <c r="D2094">
        <v>154.83999600000001</v>
      </c>
      <c r="E2094">
        <v>155.279999</v>
      </c>
      <c r="F2094">
        <v>133.218704</v>
      </c>
      <c r="G2094">
        <v>420100</v>
      </c>
    </row>
    <row r="2095" spans="1:7" x14ac:dyDescent="0.25">
      <c r="A2095" s="7">
        <v>41474</v>
      </c>
      <c r="B2095">
        <v>154.39999399999999</v>
      </c>
      <c r="C2095">
        <v>155</v>
      </c>
      <c r="D2095">
        <v>154.179993</v>
      </c>
      <c r="E2095">
        <v>155</v>
      </c>
      <c r="F2095">
        <v>132.97846999999999</v>
      </c>
      <c r="G2095">
        <v>367600</v>
      </c>
    </row>
    <row r="2096" spans="1:7" x14ac:dyDescent="0.25">
      <c r="A2096" s="7">
        <v>41473</v>
      </c>
      <c r="B2096">
        <v>154.179993</v>
      </c>
      <c r="C2096">
        <v>155.05999800000001</v>
      </c>
      <c r="D2096">
        <v>154.13999899999999</v>
      </c>
      <c r="E2096">
        <v>154.720001</v>
      </c>
      <c r="F2096">
        <v>132.73825099999999</v>
      </c>
      <c r="G2096">
        <v>432700</v>
      </c>
    </row>
    <row r="2097" spans="1:7" x14ac:dyDescent="0.25">
      <c r="A2097" s="7">
        <v>41472</v>
      </c>
      <c r="B2097">
        <v>154.03999300000001</v>
      </c>
      <c r="C2097">
        <v>154.279999</v>
      </c>
      <c r="D2097">
        <v>153.66000399999999</v>
      </c>
      <c r="E2097">
        <v>153.83999600000001</v>
      </c>
      <c r="F2097">
        <v>131.98324600000001</v>
      </c>
      <c r="G2097">
        <v>702400</v>
      </c>
    </row>
    <row r="2098" spans="1:7" x14ac:dyDescent="0.25">
      <c r="A2098" s="7">
        <v>41471</v>
      </c>
      <c r="B2098">
        <v>154.11999499999999</v>
      </c>
      <c r="C2098">
        <v>154.199997</v>
      </c>
      <c r="D2098">
        <v>153.03999300000001</v>
      </c>
      <c r="E2098">
        <v>153.46000699999999</v>
      </c>
      <c r="F2098">
        <v>131.65725699999999</v>
      </c>
      <c r="G2098">
        <v>698900</v>
      </c>
    </row>
    <row r="2099" spans="1:7" x14ac:dyDescent="0.25">
      <c r="A2099" s="7">
        <v>41470</v>
      </c>
      <c r="B2099">
        <v>153.83999600000001</v>
      </c>
      <c r="C2099">
        <v>154.220001</v>
      </c>
      <c r="D2099">
        <v>153.61999499999999</v>
      </c>
      <c r="E2099">
        <v>154.03999300000001</v>
      </c>
      <c r="F2099">
        <v>132.154831</v>
      </c>
      <c r="G2099">
        <v>643900</v>
      </c>
    </row>
    <row r="2100" spans="1:7" x14ac:dyDescent="0.25">
      <c r="A2100" s="7">
        <v>41467</v>
      </c>
      <c r="B2100">
        <v>153.39999399999999</v>
      </c>
      <c r="C2100">
        <v>153.779999</v>
      </c>
      <c r="D2100">
        <v>153.11999499999999</v>
      </c>
      <c r="E2100">
        <v>153.479996</v>
      </c>
      <c r="F2100">
        <v>131.674454</v>
      </c>
      <c r="G2100">
        <v>971450</v>
      </c>
    </row>
    <row r="2101" spans="1:7" x14ac:dyDescent="0.25">
      <c r="A2101" s="7">
        <v>41466</v>
      </c>
      <c r="B2101">
        <v>153.08000200000001</v>
      </c>
      <c r="C2101">
        <v>153.53999300000001</v>
      </c>
      <c r="D2101">
        <v>152.58000200000001</v>
      </c>
      <c r="E2101">
        <v>153.44000199999999</v>
      </c>
      <c r="F2101">
        <v>131.640152</v>
      </c>
      <c r="G2101">
        <v>1298350</v>
      </c>
    </row>
    <row r="2102" spans="1:7" x14ac:dyDescent="0.25">
      <c r="A2102" s="7">
        <v>41465</v>
      </c>
      <c r="B2102">
        <v>151.179993</v>
      </c>
      <c r="C2102">
        <v>151.820007</v>
      </c>
      <c r="D2102">
        <v>150.820007</v>
      </c>
      <c r="E2102">
        <v>151.300003</v>
      </c>
      <c r="F2102">
        <v>129.80413799999999</v>
      </c>
      <c r="G2102">
        <v>771550</v>
      </c>
    </row>
    <row r="2103" spans="1:7" x14ac:dyDescent="0.25">
      <c r="A2103" s="7">
        <v>41464</v>
      </c>
      <c r="B2103">
        <v>151.10000600000001</v>
      </c>
      <c r="C2103">
        <v>151.46000699999999</v>
      </c>
      <c r="D2103">
        <v>150.479996</v>
      </c>
      <c r="E2103">
        <v>151.259995</v>
      </c>
      <c r="F2103">
        <v>129.769867</v>
      </c>
      <c r="G2103">
        <v>792000</v>
      </c>
    </row>
    <row r="2104" spans="1:7" x14ac:dyDescent="0.25">
      <c r="A2104" s="7">
        <v>41463</v>
      </c>
      <c r="B2104">
        <v>150.11999499999999</v>
      </c>
      <c r="C2104">
        <v>150.58000200000001</v>
      </c>
      <c r="D2104">
        <v>149.83999600000001</v>
      </c>
      <c r="E2104">
        <v>150.11999499999999</v>
      </c>
      <c r="F2104">
        <v>128.79179400000001</v>
      </c>
      <c r="G2104">
        <v>836550</v>
      </c>
    </row>
    <row r="2105" spans="1:7" x14ac:dyDescent="0.25">
      <c r="A2105" s="7">
        <v>41460</v>
      </c>
      <c r="B2105">
        <v>148.88000500000001</v>
      </c>
      <c r="C2105">
        <v>149.39999399999999</v>
      </c>
      <c r="D2105">
        <v>147.779999</v>
      </c>
      <c r="E2105">
        <v>149.33999600000001</v>
      </c>
      <c r="F2105">
        <v>128.12257399999999</v>
      </c>
      <c r="G2105">
        <v>626450</v>
      </c>
    </row>
    <row r="2106" spans="1:7" x14ac:dyDescent="0.25">
      <c r="A2106" s="7">
        <v>41458</v>
      </c>
      <c r="B2106">
        <v>147.05999800000001</v>
      </c>
      <c r="C2106">
        <v>148.16000399999999</v>
      </c>
      <c r="D2106">
        <v>146.759995</v>
      </c>
      <c r="E2106">
        <v>147.699997</v>
      </c>
      <c r="F2106">
        <v>126.715591</v>
      </c>
      <c r="G2106">
        <v>513250</v>
      </c>
    </row>
    <row r="2107" spans="1:7" x14ac:dyDescent="0.25">
      <c r="A2107" s="7">
        <v>41457</v>
      </c>
      <c r="B2107">
        <v>147.55999800000001</v>
      </c>
      <c r="C2107">
        <v>148.66000399999999</v>
      </c>
      <c r="D2107">
        <v>147</v>
      </c>
      <c r="E2107">
        <v>147.55999800000001</v>
      </c>
      <c r="F2107">
        <v>126.59549</v>
      </c>
      <c r="G2107">
        <v>1208750</v>
      </c>
    </row>
    <row r="2108" spans="1:7" x14ac:dyDescent="0.25">
      <c r="A2108" s="7">
        <v>41456</v>
      </c>
      <c r="B2108">
        <v>147.740005</v>
      </c>
      <c r="C2108">
        <v>148.800003</v>
      </c>
      <c r="D2108">
        <v>147.53999300000001</v>
      </c>
      <c r="E2108">
        <v>147.779999</v>
      </c>
      <c r="F2108">
        <v>126.784218</v>
      </c>
      <c r="G2108">
        <v>1394400</v>
      </c>
    </row>
    <row r="2109" spans="1:7" x14ac:dyDescent="0.25">
      <c r="A2109" s="7">
        <v>41453</v>
      </c>
      <c r="B2109">
        <v>147.16000399999999</v>
      </c>
      <c r="C2109">
        <v>147.86000100000001</v>
      </c>
      <c r="D2109">
        <v>146.46000699999999</v>
      </c>
      <c r="E2109">
        <v>146.679993</v>
      </c>
      <c r="F2109">
        <v>125.840576</v>
      </c>
      <c r="G2109">
        <v>1026450</v>
      </c>
    </row>
    <row r="2110" spans="1:7" x14ac:dyDescent="0.25">
      <c r="A2110" s="7">
        <v>41452</v>
      </c>
      <c r="B2110">
        <v>147.58000200000001</v>
      </c>
      <c r="C2110">
        <v>148.240005</v>
      </c>
      <c r="D2110">
        <v>147.46000699999999</v>
      </c>
      <c r="E2110">
        <v>147.60000600000001</v>
      </c>
      <c r="F2110">
        <v>126.629822</v>
      </c>
      <c r="G2110">
        <v>756150</v>
      </c>
    </row>
    <row r="2111" spans="1:7" x14ac:dyDescent="0.25">
      <c r="A2111" s="7">
        <v>41451</v>
      </c>
      <c r="B2111">
        <v>146.44000199999999</v>
      </c>
      <c r="C2111">
        <v>147</v>
      </c>
      <c r="D2111">
        <v>145.88000500000001</v>
      </c>
      <c r="E2111">
        <v>146.61999499999999</v>
      </c>
      <c r="F2111">
        <v>125.78904</v>
      </c>
      <c r="G2111">
        <v>1710800</v>
      </c>
    </row>
    <row r="2112" spans="1:7" x14ac:dyDescent="0.25">
      <c r="A2112" s="7">
        <v>41450</v>
      </c>
      <c r="B2112">
        <v>145.179993</v>
      </c>
      <c r="C2112">
        <v>145.759995</v>
      </c>
      <c r="D2112">
        <v>144.220001</v>
      </c>
      <c r="E2112">
        <v>145.259995</v>
      </c>
      <c r="F2112">
        <v>124.62228399999999</v>
      </c>
      <c r="G2112">
        <v>1520750</v>
      </c>
    </row>
    <row r="2113" spans="1:7" x14ac:dyDescent="0.25">
      <c r="A2113" s="7">
        <v>41449</v>
      </c>
      <c r="B2113">
        <v>144.199997</v>
      </c>
      <c r="C2113">
        <v>145.11999499999999</v>
      </c>
      <c r="D2113">
        <v>142.66000399999999</v>
      </c>
      <c r="E2113">
        <v>143.820007</v>
      </c>
      <c r="F2113">
        <v>123.386871</v>
      </c>
      <c r="G2113">
        <v>1863750</v>
      </c>
    </row>
    <row r="2114" spans="1:7" x14ac:dyDescent="0.25">
      <c r="A2114" s="7">
        <v>41446</v>
      </c>
      <c r="B2114">
        <v>146.96000699999999</v>
      </c>
      <c r="C2114">
        <v>147.10000600000001</v>
      </c>
      <c r="D2114">
        <v>144.979996</v>
      </c>
      <c r="E2114">
        <v>146.39999399999999</v>
      </c>
      <c r="F2114">
        <v>124.96714</v>
      </c>
      <c r="G2114">
        <v>1565400</v>
      </c>
    </row>
    <row r="2115" spans="1:7" x14ac:dyDescent="0.25">
      <c r="A2115" s="7">
        <v>41445</v>
      </c>
      <c r="B2115">
        <v>148.220001</v>
      </c>
      <c r="C2115">
        <v>148.44000199999999</v>
      </c>
      <c r="D2115">
        <v>145.55999800000001</v>
      </c>
      <c r="E2115">
        <v>145.94000199999999</v>
      </c>
      <c r="F2115">
        <v>124.57450900000001</v>
      </c>
      <c r="G2115">
        <v>1686200</v>
      </c>
    </row>
    <row r="2116" spans="1:7" x14ac:dyDescent="0.25">
      <c r="A2116" s="7">
        <v>41444</v>
      </c>
      <c r="B2116">
        <v>151.679993</v>
      </c>
      <c r="C2116">
        <v>151.94000199999999</v>
      </c>
      <c r="D2116">
        <v>149.66000399999999</v>
      </c>
      <c r="E2116">
        <v>149.740005</v>
      </c>
      <c r="F2116">
        <v>127.81817599999999</v>
      </c>
      <c r="G2116">
        <v>990950</v>
      </c>
    </row>
    <row r="2117" spans="1:7" x14ac:dyDescent="0.25">
      <c r="A2117" s="7">
        <v>41443</v>
      </c>
      <c r="B2117">
        <v>150.699997</v>
      </c>
      <c r="C2117">
        <v>152</v>
      </c>
      <c r="D2117">
        <v>150.699997</v>
      </c>
      <c r="E2117">
        <v>151.759995</v>
      </c>
      <c r="F2117">
        <v>129.54248000000001</v>
      </c>
      <c r="G2117">
        <v>1033300</v>
      </c>
    </row>
    <row r="2118" spans="1:7" x14ac:dyDescent="0.25">
      <c r="A2118" s="7">
        <v>41442</v>
      </c>
      <c r="B2118">
        <v>150.479996</v>
      </c>
      <c r="C2118">
        <v>151.279999</v>
      </c>
      <c r="D2118">
        <v>149.779999</v>
      </c>
      <c r="E2118">
        <v>150.60000600000001</v>
      </c>
      <c r="F2118">
        <v>128.55229199999999</v>
      </c>
      <c r="G2118">
        <v>1048100</v>
      </c>
    </row>
    <row r="2119" spans="1:7" x14ac:dyDescent="0.25">
      <c r="A2119" s="7">
        <v>41439</v>
      </c>
      <c r="B2119">
        <v>150.179993</v>
      </c>
      <c r="C2119">
        <v>150.779999</v>
      </c>
      <c r="D2119">
        <v>149.16000399999999</v>
      </c>
      <c r="E2119">
        <v>149.39999399999999</v>
      </c>
      <c r="F2119">
        <v>127.527924</v>
      </c>
      <c r="G2119">
        <v>1172650</v>
      </c>
    </row>
    <row r="2120" spans="1:7" x14ac:dyDescent="0.25">
      <c r="A2120" s="7">
        <v>41438</v>
      </c>
      <c r="B2120">
        <v>148.020004</v>
      </c>
      <c r="C2120">
        <v>150.60000600000001</v>
      </c>
      <c r="D2120">
        <v>147.720001</v>
      </c>
      <c r="E2120">
        <v>150.320007</v>
      </c>
      <c r="F2120">
        <v>128.31324799999999</v>
      </c>
      <c r="G2120">
        <v>1280150</v>
      </c>
    </row>
    <row r="2121" spans="1:7" x14ac:dyDescent="0.25">
      <c r="A2121" s="7">
        <v>41437</v>
      </c>
      <c r="B2121">
        <v>150.41999799999999</v>
      </c>
      <c r="C2121">
        <v>150.520004</v>
      </c>
      <c r="D2121">
        <v>148</v>
      </c>
      <c r="E2121">
        <v>148.179993</v>
      </c>
      <c r="F2121">
        <v>126.48658</v>
      </c>
      <c r="G2121">
        <v>1058300</v>
      </c>
    </row>
    <row r="2122" spans="1:7" x14ac:dyDescent="0.25">
      <c r="A2122" s="7">
        <v>41436</v>
      </c>
      <c r="B2122">
        <v>149.520004</v>
      </c>
      <c r="C2122">
        <v>150.679993</v>
      </c>
      <c r="D2122">
        <v>148.979996</v>
      </c>
      <c r="E2122">
        <v>149.33999600000001</v>
      </c>
      <c r="F2122">
        <v>127.476753</v>
      </c>
      <c r="G2122">
        <v>1502800</v>
      </c>
    </row>
    <row r="2123" spans="1:7" x14ac:dyDescent="0.25">
      <c r="A2123" s="7">
        <v>41435</v>
      </c>
      <c r="B2123">
        <v>151.46000699999999</v>
      </c>
      <c r="C2123">
        <v>151.46000699999999</v>
      </c>
      <c r="D2123">
        <v>150.53999300000001</v>
      </c>
      <c r="E2123">
        <v>150.88000500000001</v>
      </c>
      <c r="F2123">
        <v>128.79127500000001</v>
      </c>
      <c r="G2123">
        <v>1841250</v>
      </c>
    </row>
    <row r="2124" spans="1:7" x14ac:dyDescent="0.25">
      <c r="A2124" s="7">
        <v>41432</v>
      </c>
      <c r="B2124">
        <v>150.08000200000001</v>
      </c>
      <c r="C2124">
        <v>151.05999800000001</v>
      </c>
      <c r="D2124">
        <v>149.41999799999999</v>
      </c>
      <c r="E2124">
        <v>150.94000199999999</v>
      </c>
      <c r="F2124">
        <v>128.842499</v>
      </c>
      <c r="G2124">
        <v>1464650</v>
      </c>
    </row>
    <row r="2125" spans="1:7" x14ac:dyDescent="0.25">
      <c r="A2125" s="7">
        <v>41431</v>
      </c>
      <c r="B2125">
        <v>147.66000399999999</v>
      </c>
      <c r="C2125">
        <v>148.979996</v>
      </c>
      <c r="D2125">
        <v>146.759995</v>
      </c>
      <c r="E2125">
        <v>148.86000100000001</v>
      </c>
      <c r="F2125">
        <v>127.067009</v>
      </c>
      <c r="G2125">
        <v>1172500</v>
      </c>
    </row>
    <row r="2126" spans="1:7" x14ac:dyDescent="0.25">
      <c r="A2126" s="7">
        <v>41430</v>
      </c>
      <c r="B2126">
        <v>149.38000500000001</v>
      </c>
      <c r="C2126">
        <v>149.63999899999999</v>
      </c>
      <c r="D2126">
        <v>147.58000200000001</v>
      </c>
      <c r="E2126">
        <v>147.699997</v>
      </c>
      <c r="F2126">
        <v>126.076797</v>
      </c>
      <c r="G2126">
        <v>1122300</v>
      </c>
    </row>
    <row r="2127" spans="1:7" x14ac:dyDescent="0.25">
      <c r="A2127" s="7">
        <v>41429</v>
      </c>
      <c r="B2127">
        <v>150.58000200000001</v>
      </c>
      <c r="C2127">
        <v>151.220001</v>
      </c>
      <c r="D2127">
        <v>149.03999300000001</v>
      </c>
      <c r="E2127">
        <v>150</v>
      </c>
      <c r="F2127">
        <v>128.04014599999999</v>
      </c>
      <c r="G2127">
        <v>1190650</v>
      </c>
    </row>
    <row r="2128" spans="1:7" x14ac:dyDescent="0.25">
      <c r="A2128" s="7">
        <v>41428</v>
      </c>
      <c r="B2128">
        <v>150.05999800000001</v>
      </c>
      <c r="C2128">
        <v>150.60000600000001</v>
      </c>
      <c r="D2128">
        <v>148.96000699999999</v>
      </c>
      <c r="E2128">
        <v>150.46000699999999</v>
      </c>
      <c r="F2128">
        <v>128.43279999999999</v>
      </c>
      <c r="G2128">
        <v>1002250</v>
      </c>
    </row>
    <row r="2129" spans="1:7" x14ac:dyDescent="0.25">
      <c r="A2129" s="7">
        <v>41425</v>
      </c>
      <c r="B2129">
        <v>151.479996</v>
      </c>
      <c r="C2129">
        <v>152.279999</v>
      </c>
      <c r="D2129">
        <v>149.5</v>
      </c>
      <c r="E2129">
        <v>149.679993</v>
      </c>
      <c r="F2129">
        <v>127.766991</v>
      </c>
      <c r="G2129">
        <v>814800</v>
      </c>
    </row>
    <row r="2130" spans="1:7" x14ac:dyDescent="0.25">
      <c r="A2130" s="7">
        <v>41424</v>
      </c>
      <c r="B2130">
        <v>151.41999799999999</v>
      </c>
      <c r="C2130">
        <v>152.58000200000001</v>
      </c>
      <c r="D2130">
        <v>151.36000100000001</v>
      </c>
      <c r="E2130">
        <v>151.89999399999999</v>
      </c>
      <c r="F2130">
        <v>129.661957</v>
      </c>
      <c r="G2130">
        <v>444800</v>
      </c>
    </row>
    <row r="2131" spans="1:7" x14ac:dyDescent="0.25">
      <c r="A2131" s="7">
        <v>41423</v>
      </c>
      <c r="B2131">
        <v>151.5</v>
      </c>
      <c r="C2131">
        <v>151.83999600000001</v>
      </c>
      <c r="D2131">
        <v>150.520004</v>
      </c>
      <c r="E2131">
        <v>151.240005</v>
      </c>
      <c r="F2131">
        <v>129.098602</v>
      </c>
      <c r="G2131">
        <v>881200</v>
      </c>
    </row>
    <row r="2132" spans="1:7" x14ac:dyDescent="0.25">
      <c r="A2132" s="7">
        <v>41422</v>
      </c>
      <c r="B2132">
        <v>153.13999899999999</v>
      </c>
      <c r="C2132">
        <v>153.679993</v>
      </c>
      <c r="D2132">
        <v>151.88000500000001</v>
      </c>
      <c r="E2132">
        <v>152.39999399999999</v>
      </c>
      <c r="F2132">
        <v>130.08874499999999</v>
      </c>
      <c r="G2132">
        <v>566800</v>
      </c>
    </row>
    <row r="2133" spans="1:7" x14ac:dyDescent="0.25">
      <c r="A2133" s="7">
        <v>41418</v>
      </c>
      <c r="B2133">
        <v>150.60000600000001</v>
      </c>
      <c r="C2133">
        <v>151.39999399999999</v>
      </c>
      <c r="D2133">
        <v>150.199997</v>
      </c>
      <c r="E2133">
        <v>151.320007</v>
      </c>
      <c r="F2133">
        <v>129.16688500000001</v>
      </c>
      <c r="G2133">
        <v>684800</v>
      </c>
    </row>
    <row r="2134" spans="1:7" x14ac:dyDescent="0.25">
      <c r="A2134" s="7">
        <v>41417</v>
      </c>
      <c r="B2134">
        <v>150.33999600000001</v>
      </c>
      <c r="C2134">
        <v>151.91999799999999</v>
      </c>
      <c r="D2134">
        <v>150.13999899999999</v>
      </c>
      <c r="E2134">
        <v>151.520004</v>
      </c>
      <c r="F2134">
        <v>129.33758499999999</v>
      </c>
      <c r="G2134">
        <v>1134700</v>
      </c>
    </row>
    <row r="2135" spans="1:7" x14ac:dyDescent="0.25">
      <c r="A2135" s="7">
        <v>41416</v>
      </c>
      <c r="B2135">
        <v>153.320007</v>
      </c>
      <c r="C2135">
        <v>154.86000100000001</v>
      </c>
      <c r="D2135">
        <v>151.300003</v>
      </c>
      <c r="E2135">
        <v>152.05999800000001</v>
      </c>
      <c r="F2135">
        <v>129.79858400000001</v>
      </c>
      <c r="G2135">
        <v>978050</v>
      </c>
    </row>
    <row r="2136" spans="1:7" x14ac:dyDescent="0.25">
      <c r="A2136" s="7">
        <v>41415</v>
      </c>
      <c r="B2136">
        <v>153.05999800000001</v>
      </c>
      <c r="C2136">
        <v>153.679993</v>
      </c>
      <c r="D2136">
        <v>152.520004</v>
      </c>
      <c r="E2136">
        <v>153.08000200000001</v>
      </c>
      <c r="F2136">
        <v>130.66925000000001</v>
      </c>
      <c r="G2136">
        <v>481200</v>
      </c>
    </row>
    <row r="2137" spans="1:7" x14ac:dyDescent="0.25">
      <c r="A2137" s="7">
        <v>41414</v>
      </c>
      <c r="B2137">
        <v>152.759995</v>
      </c>
      <c r="C2137">
        <v>153.5</v>
      </c>
      <c r="D2137">
        <v>152.61999499999999</v>
      </c>
      <c r="E2137">
        <v>152.88000500000001</v>
      </c>
      <c r="F2137">
        <v>130.49847399999999</v>
      </c>
      <c r="G2137">
        <v>665450</v>
      </c>
    </row>
    <row r="2138" spans="1:7" x14ac:dyDescent="0.25">
      <c r="A2138" s="7">
        <v>41411</v>
      </c>
      <c r="B2138">
        <v>152.020004</v>
      </c>
      <c r="C2138">
        <v>152.979996</v>
      </c>
      <c r="D2138">
        <v>151.820007</v>
      </c>
      <c r="E2138">
        <v>152.88000500000001</v>
      </c>
      <c r="F2138">
        <v>130.49847399999999</v>
      </c>
      <c r="G2138">
        <v>660750</v>
      </c>
    </row>
    <row r="2139" spans="1:7" x14ac:dyDescent="0.25">
      <c r="A2139" s="7">
        <v>41410</v>
      </c>
      <c r="B2139">
        <v>151.86000100000001</v>
      </c>
      <c r="C2139">
        <v>152.33999600000001</v>
      </c>
      <c r="D2139">
        <v>151.220001</v>
      </c>
      <c r="E2139">
        <v>151.44000199999999</v>
      </c>
      <c r="F2139">
        <v>129.269363</v>
      </c>
      <c r="G2139">
        <v>676650</v>
      </c>
    </row>
    <row r="2140" spans="1:7" x14ac:dyDescent="0.25">
      <c r="A2140" s="7">
        <v>41409</v>
      </c>
      <c r="B2140">
        <v>151.10000600000001</v>
      </c>
      <c r="C2140">
        <v>152.44000199999999</v>
      </c>
      <c r="D2140">
        <v>151.03999300000001</v>
      </c>
      <c r="E2140">
        <v>152.13999899999999</v>
      </c>
      <c r="F2140">
        <v>129.866837</v>
      </c>
      <c r="G2140">
        <v>707050</v>
      </c>
    </row>
    <row r="2141" spans="1:7" x14ac:dyDescent="0.25">
      <c r="A2141" s="7">
        <v>41408</v>
      </c>
      <c r="B2141">
        <v>149.94000199999999</v>
      </c>
      <c r="C2141">
        <v>151.41999799999999</v>
      </c>
      <c r="D2141">
        <v>149.89999399999999</v>
      </c>
      <c r="E2141">
        <v>151.279999</v>
      </c>
      <c r="F2141">
        <v>129.13273599999999</v>
      </c>
      <c r="G2141">
        <v>363000</v>
      </c>
    </row>
    <row r="2142" spans="1:7" x14ac:dyDescent="0.25">
      <c r="A2142" s="7">
        <v>41407</v>
      </c>
      <c r="B2142">
        <v>149.479996</v>
      </c>
      <c r="C2142">
        <v>150</v>
      </c>
      <c r="D2142">
        <v>149.11999499999999</v>
      </c>
      <c r="E2142">
        <v>149.699997</v>
      </c>
      <c r="F2142">
        <v>127.784019</v>
      </c>
      <c r="G2142">
        <v>1208650</v>
      </c>
    </row>
    <row r="2143" spans="1:7" x14ac:dyDescent="0.25">
      <c r="A2143" s="7">
        <v>41404</v>
      </c>
      <c r="B2143">
        <v>149.33999600000001</v>
      </c>
      <c r="C2143">
        <v>149.740005</v>
      </c>
      <c r="D2143">
        <v>148.88000500000001</v>
      </c>
      <c r="E2143">
        <v>149.720001</v>
      </c>
      <c r="F2143">
        <v>127.801117</v>
      </c>
      <c r="G2143">
        <v>671150</v>
      </c>
    </row>
    <row r="2144" spans="1:7" x14ac:dyDescent="0.25">
      <c r="A2144" s="7">
        <v>41403</v>
      </c>
      <c r="B2144">
        <v>149.53999300000001</v>
      </c>
      <c r="C2144">
        <v>149.91999799999999</v>
      </c>
      <c r="D2144">
        <v>148.820007</v>
      </c>
      <c r="E2144">
        <v>149.199997</v>
      </c>
      <c r="F2144">
        <v>127.357224</v>
      </c>
      <c r="G2144">
        <v>397550</v>
      </c>
    </row>
    <row r="2145" spans="1:7" x14ac:dyDescent="0.25">
      <c r="A2145" s="7">
        <v>41402</v>
      </c>
      <c r="B2145">
        <v>148.779999</v>
      </c>
      <c r="C2145">
        <v>149.63999899999999</v>
      </c>
      <c r="D2145">
        <v>148.679993</v>
      </c>
      <c r="E2145">
        <v>149.63999899999999</v>
      </c>
      <c r="F2145">
        <v>127.732803</v>
      </c>
      <c r="G2145">
        <v>294900</v>
      </c>
    </row>
    <row r="2146" spans="1:7" x14ac:dyDescent="0.25">
      <c r="A2146" s="7">
        <v>41401</v>
      </c>
      <c r="B2146">
        <v>148.479996</v>
      </c>
      <c r="C2146">
        <v>148.96000699999999</v>
      </c>
      <c r="D2146">
        <v>148.05999800000001</v>
      </c>
      <c r="E2146">
        <v>148.86000100000001</v>
      </c>
      <c r="F2146">
        <v>127.067009</v>
      </c>
      <c r="G2146">
        <v>391950</v>
      </c>
    </row>
    <row r="2147" spans="1:7" x14ac:dyDescent="0.25">
      <c r="A2147" s="7">
        <v>41400</v>
      </c>
      <c r="B2147">
        <v>147.89999399999999</v>
      </c>
      <c r="C2147">
        <v>148.38000500000001</v>
      </c>
      <c r="D2147">
        <v>147.820007</v>
      </c>
      <c r="E2147">
        <v>148.10000600000001</v>
      </c>
      <c r="F2147">
        <v>126.418297</v>
      </c>
      <c r="G2147">
        <v>699750</v>
      </c>
    </row>
    <row r="2148" spans="1:7" x14ac:dyDescent="0.25">
      <c r="A2148" s="7">
        <v>41397</v>
      </c>
      <c r="B2148">
        <v>147.58000200000001</v>
      </c>
      <c r="C2148">
        <v>148.240005</v>
      </c>
      <c r="D2148">
        <v>147.5</v>
      </c>
      <c r="E2148">
        <v>147.63999899999999</v>
      </c>
      <c r="F2148">
        <v>126.02557400000001</v>
      </c>
      <c r="G2148">
        <v>475850</v>
      </c>
    </row>
    <row r="2149" spans="1:7" x14ac:dyDescent="0.25">
      <c r="A2149" s="7">
        <v>41396</v>
      </c>
      <c r="B2149">
        <v>145.36000100000001</v>
      </c>
      <c r="C2149">
        <v>146.39999399999999</v>
      </c>
      <c r="D2149">
        <v>145.199997</v>
      </c>
      <c r="E2149">
        <v>146.259995</v>
      </c>
      <c r="F2149">
        <v>124.847656</v>
      </c>
      <c r="G2149">
        <v>404700</v>
      </c>
    </row>
    <row r="2150" spans="1:7" x14ac:dyDescent="0.25">
      <c r="A2150" s="7">
        <v>41395</v>
      </c>
      <c r="B2150">
        <v>145.91999799999999</v>
      </c>
      <c r="C2150">
        <v>145.96000699999999</v>
      </c>
      <c r="D2150">
        <v>144.779999</v>
      </c>
      <c r="E2150">
        <v>144.96000699999999</v>
      </c>
      <c r="F2150">
        <v>123.737976</v>
      </c>
      <c r="G2150">
        <v>462400</v>
      </c>
    </row>
    <row r="2151" spans="1:7" x14ac:dyDescent="0.25">
      <c r="A2151" s="7">
        <v>41394</v>
      </c>
      <c r="B2151">
        <v>145.86000100000001</v>
      </c>
      <c r="C2151">
        <v>146.279999</v>
      </c>
      <c r="D2151">
        <v>145.259995</v>
      </c>
      <c r="E2151">
        <v>146.279999</v>
      </c>
      <c r="F2151">
        <v>124.86470799999999</v>
      </c>
      <c r="G2151">
        <v>486350</v>
      </c>
    </row>
    <row r="2152" spans="1:7" x14ac:dyDescent="0.25">
      <c r="A2152" s="7">
        <v>41393</v>
      </c>
      <c r="B2152">
        <v>145.300003</v>
      </c>
      <c r="C2152">
        <v>146.179993</v>
      </c>
      <c r="D2152">
        <v>145.08000200000001</v>
      </c>
      <c r="E2152">
        <v>145.820007</v>
      </c>
      <c r="F2152">
        <v>124.47210699999999</v>
      </c>
      <c r="G2152">
        <v>519050</v>
      </c>
    </row>
    <row r="2153" spans="1:7" x14ac:dyDescent="0.25">
      <c r="A2153" s="7">
        <v>41390</v>
      </c>
      <c r="B2153">
        <v>144.96000699999999</v>
      </c>
      <c r="C2153">
        <v>145.220001</v>
      </c>
      <c r="D2153">
        <v>144.44000199999999</v>
      </c>
      <c r="E2153">
        <v>144.88000500000001</v>
      </c>
      <c r="F2153">
        <v>123.669701</v>
      </c>
      <c r="G2153">
        <v>259750</v>
      </c>
    </row>
    <row r="2154" spans="1:7" x14ac:dyDescent="0.25">
      <c r="A2154" s="7">
        <v>41389</v>
      </c>
      <c r="B2154">
        <v>144.979996</v>
      </c>
      <c r="C2154">
        <v>145.83999600000001</v>
      </c>
      <c r="D2154">
        <v>144.779999</v>
      </c>
      <c r="E2154">
        <v>145.199997</v>
      </c>
      <c r="F2154">
        <v>123.942825</v>
      </c>
      <c r="G2154">
        <v>300450</v>
      </c>
    </row>
    <row r="2155" spans="1:7" x14ac:dyDescent="0.25">
      <c r="A2155" s="7">
        <v>41388</v>
      </c>
      <c r="B2155">
        <v>144.520004</v>
      </c>
      <c r="C2155">
        <v>144.96000699999999</v>
      </c>
      <c r="D2155">
        <v>144.259995</v>
      </c>
      <c r="E2155">
        <v>144.55999800000001</v>
      </c>
      <c r="F2155">
        <v>123.39653</v>
      </c>
      <c r="G2155">
        <v>1775750</v>
      </c>
    </row>
    <row r="2156" spans="1:7" x14ac:dyDescent="0.25">
      <c r="A2156" s="7">
        <v>41387</v>
      </c>
      <c r="B2156">
        <v>143.699997</v>
      </c>
      <c r="C2156">
        <v>144.60000600000001</v>
      </c>
      <c r="D2156">
        <v>143</v>
      </c>
      <c r="E2156">
        <v>144.520004</v>
      </c>
      <c r="F2156">
        <v>123.36237300000001</v>
      </c>
      <c r="G2156">
        <v>875050</v>
      </c>
    </row>
    <row r="2157" spans="1:7" x14ac:dyDescent="0.25">
      <c r="A2157" s="7">
        <v>41386</v>
      </c>
      <c r="B2157">
        <v>142.63999899999999</v>
      </c>
      <c r="C2157">
        <v>143.300003</v>
      </c>
      <c r="D2157">
        <v>141.699997</v>
      </c>
      <c r="E2157">
        <v>143</v>
      </c>
      <c r="F2157">
        <v>122.064888</v>
      </c>
      <c r="G2157">
        <v>527900</v>
      </c>
    </row>
    <row r="2158" spans="1:7" x14ac:dyDescent="0.25">
      <c r="A2158" s="7">
        <v>41383</v>
      </c>
      <c r="B2158">
        <v>141.41999799999999</v>
      </c>
      <c r="C2158">
        <v>142.41999799999999</v>
      </c>
      <c r="D2158">
        <v>141.11999499999999</v>
      </c>
      <c r="E2158">
        <v>142.36000100000001</v>
      </c>
      <c r="F2158">
        <v>121.518593</v>
      </c>
      <c r="G2158">
        <v>731400</v>
      </c>
    </row>
    <row r="2159" spans="1:7" x14ac:dyDescent="0.25">
      <c r="A2159" s="7">
        <v>41382</v>
      </c>
      <c r="B2159">
        <v>142.279999</v>
      </c>
      <c r="C2159">
        <v>142.279999</v>
      </c>
      <c r="D2159">
        <v>140.58000200000001</v>
      </c>
      <c r="E2159">
        <v>140.86000100000001</v>
      </c>
      <c r="F2159">
        <v>120.238213</v>
      </c>
      <c r="G2159">
        <v>3966900</v>
      </c>
    </row>
    <row r="2160" spans="1:7" x14ac:dyDescent="0.25">
      <c r="A2160" s="7">
        <v>41381</v>
      </c>
      <c r="B2160">
        <v>143.13999899999999</v>
      </c>
      <c r="C2160">
        <v>143.13999899999999</v>
      </c>
      <c r="D2160">
        <v>141.279999</v>
      </c>
      <c r="E2160">
        <v>142.020004</v>
      </c>
      <c r="F2160">
        <v>121.22840100000001</v>
      </c>
      <c r="G2160">
        <v>767850</v>
      </c>
    </row>
    <row r="2161" spans="1:7" x14ac:dyDescent="0.25">
      <c r="A2161" s="7">
        <v>41380</v>
      </c>
      <c r="B2161">
        <v>143.16000399999999</v>
      </c>
      <c r="C2161">
        <v>144.179993</v>
      </c>
      <c r="D2161">
        <v>142.759995</v>
      </c>
      <c r="E2161">
        <v>144.13999899999999</v>
      </c>
      <c r="F2161">
        <v>123.03800200000001</v>
      </c>
      <c r="G2161">
        <v>673400</v>
      </c>
    </row>
    <row r="2162" spans="1:7" x14ac:dyDescent="0.25">
      <c r="A2162" s="7">
        <v>41379</v>
      </c>
      <c r="B2162">
        <v>144.679993</v>
      </c>
      <c r="C2162">
        <v>144.779999</v>
      </c>
      <c r="D2162">
        <v>142.03999300000001</v>
      </c>
      <c r="E2162">
        <v>142.13999899999999</v>
      </c>
      <c r="F2162">
        <v>121.330811</v>
      </c>
      <c r="G2162">
        <v>671850</v>
      </c>
    </row>
    <row r="2163" spans="1:7" x14ac:dyDescent="0.25">
      <c r="A2163" s="7">
        <v>41376</v>
      </c>
      <c r="B2163">
        <v>145.320007</v>
      </c>
      <c r="C2163">
        <v>145.63999899999999</v>
      </c>
      <c r="D2163">
        <v>144.61999499999999</v>
      </c>
      <c r="E2163">
        <v>145.46000699999999</v>
      </c>
      <c r="F2163">
        <v>124.164787</v>
      </c>
      <c r="G2163">
        <v>1241200</v>
      </c>
    </row>
    <row r="2164" spans="1:7" x14ac:dyDescent="0.25">
      <c r="A2164" s="7">
        <v>41375</v>
      </c>
      <c r="B2164">
        <v>145.320007</v>
      </c>
      <c r="C2164">
        <v>146.220001</v>
      </c>
      <c r="D2164">
        <v>145.179993</v>
      </c>
      <c r="E2164">
        <v>145.779999</v>
      </c>
      <c r="F2164">
        <v>124.43789700000001</v>
      </c>
      <c r="G2164">
        <v>450400</v>
      </c>
    </row>
    <row r="2165" spans="1:7" x14ac:dyDescent="0.25">
      <c r="A2165" s="7">
        <v>41374</v>
      </c>
      <c r="B2165">
        <v>143.94000199999999</v>
      </c>
      <c r="C2165">
        <v>145.44000199999999</v>
      </c>
      <c r="D2165">
        <v>143.89999399999999</v>
      </c>
      <c r="E2165">
        <v>145.300003</v>
      </c>
      <c r="F2165">
        <v>124.02816799999999</v>
      </c>
      <c r="G2165">
        <v>1110200</v>
      </c>
    </row>
    <row r="2166" spans="1:7" x14ac:dyDescent="0.25">
      <c r="A2166" s="7">
        <v>41373</v>
      </c>
      <c r="B2166">
        <v>143.320007</v>
      </c>
      <c r="C2166">
        <v>144.05999800000001</v>
      </c>
      <c r="D2166">
        <v>142.88000500000001</v>
      </c>
      <c r="E2166">
        <v>143.53999300000001</v>
      </c>
      <c r="F2166">
        <v>122.525841</v>
      </c>
      <c r="G2166">
        <v>369050</v>
      </c>
    </row>
    <row r="2167" spans="1:7" x14ac:dyDescent="0.25">
      <c r="A2167" s="7">
        <v>41372</v>
      </c>
      <c r="B2167">
        <v>142.199997</v>
      </c>
      <c r="C2167">
        <v>143.03999300000001</v>
      </c>
      <c r="D2167">
        <v>141.699997</v>
      </c>
      <c r="E2167">
        <v>143.020004</v>
      </c>
      <c r="F2167">
        <v>122.08200100000001</v>
      </c>
      <c r="G2167">
        <v>315950</v>
      </c>
    </row>
    <row r="2168" spans="1:7" x14ac:dyDescent="0.25">
      <c r="A2168" s="7">
        <v>41369</v>
      </c>
      <c r="B2168">
        <v>141</v>
      </c>
      <c r="C2168">
        <v>142.259995</v>
      </c>
      <c r="D2168">
        <v>140.800003</v>
      </c>
      <c r="E2168">
        <v>142.13999899999999</v>
      </c>
      <c r="F2168">
        <v>121.330811</v>
      </c>
      <c r="G2168">
        <v>642150</v>
      </c>
    </row>
    <row r="2169" spans="1:7" x14ac:dyDescent="0.25">
      <c r="A2169" s="7">
        <v>41368</v>
      </c>
      <c r="B2169">
        <v>142.300003</v>
      </c>
      <c r="C2169">
        <v>142.979996</v>
      </c>
      <c r="D2169">
        <v>142.03999300000001</v>
      </c>
      <c r="E2169">
        <v>142.699997</v>
      </c>
      <c r="F2169">
        <v>121.80883799999999</v>
      </c>
      <c r="G2169">
        <v>975050</v>
      </c>
    </row>
    <row r="2170" spans="1:7" x14ac:dyDescent="0.25">
      <c r="A2170" s="7">
        <v>41367</v>
      </c>
      <c r="B2170">
        <v>143.720001</v>
      </c>
      <c r="C2170">
        <v>143.800003</v>
      </c>
      <c r="D2170">
        <v>141.779999</v>
      </c>
      <c r="E2170">
        <v>142.13999899999999</v>
      </c>
      <c r="F2170">
        <v>121.330811</v>
      </c>
      <c r="G2170">
        <v>771900</v>
      </c>
    </row>
    <row r="2171" spans="1:7" x14ac:dyDescent="0.25">
      <c r="A2171" s="7">
        <v>41366</v>
      </c>
      <c r="B2171">
        <v>143.38000500000001</v>
      </c>
      <c r="C2171">
        <v>143.91999799999999</v>
      </c>
      <c r="D2171">
        <v>143.199997</v>
      </c>
      <c r="E2171">
        <v>143.58000200000001</v>
      </c>
      <c r="F2171">
        <v>122.55997499999999</v>
      </c>
      <c r="G2171">
        <v>799350</v>
      </c>
    </row>
    <row r="2172" spans="1:7" x14ac:dyDescent="0.25">
      <c r="A2172" s="7">
        <v>41365</v>
      </c>
      <c r="B2172">
        <v>143.39999399999999</v>
      </c>
      <c r="C2172">
        <v>144.199997</v>
      </c>
      <c r="D2172">
        <v>142.53999300000001</v>
      </c>
      <c r="E2172">
        <v>142.88000500000001</v>
      </c>
      <c r="F2172">
        <v>121.962463</v>
      </c>
      <c r="G2172">
        <v>618150</v>
      </c>
    </row>
    <row r="2173" spans="1:7" x14ac:dyDescent="0.25">
      <c r="A2173" s="7">
        <v>41361</v>
      </c>
      <c r="B2173">
        <v>142.96000699999999</v>
      </c>
      <c r="C2173">
        <v>143.61999499999999</v>
      </c>
      <c r="D2173">
        <v>142.759995</v>
      </c>
      <c r="E2173">
        <v>143.279999</v>
      </c>
      <c r="F2173">
        <v>122.30392500000001</v>
      </c>
      <c r="G2173">
        <v>366400</v>
      </c>
    </row>
    <row r="2174" spans="1:7" x14ac:dyDescent="0.25">
      <c r="A2174" s="7">
        <v>41360</v>
      </c>
      <c r="B2174">
        <v>142.199997</v>
      </c>
      <c r="C2174">
        <v>143.05999800000001</v>
      </c>
      <c r="D2174">
        <v>141.89999399999999</v>
      </c>
      <c r="E2174">
        <v>142.96000699999999</v>
      </c>
      <c r="F2174">
        <v>122.030762</v>
      </c>
      <c r="G2174">
        <v>392950</v>
      </c>
    </row>
    <row r="2175" spans="1:7" x14ac:dyDescent="0.25">
      <c r="A2175" s="7">
        <v>41359</v>
      </c>
      <c r="B2175">
        <v>142.520004</v>
      </c>
      <c r="C2175">
        <v>143.05999800000001</v>
      </c>
      <c r="D2175">
        <v>142.33999600000001</v>
      </c>
      <c r="E2175">
        <v>143.03999300000001</v>
      </c>
      <c r="F2175">
        <v>122.099037</v>
      </c>
      <c r="G2175">
        <v>1374550</v>
      </c>
    </row>
    <row r="2176" spans="1:7" x14ac:dyDescent="0.25">
      <c r="A2176" s="7">
        <v>41358</v>
      </c>
      <c r="B2176">
        <v>142.86000100000001</v>
      </c>
      <c r="C2176">
        <v>143.10000600000001</v>
      </c>
      <c r="D2176">
        <v>141.320007</v>
      </c>
      <c r="E2176">
        <v>141.979996</v>
      </c>
      <c r="F2176">
        <v>121.19426</v>
      </c>
      <c r="G2176">
        <v>615400</v>
      </c>
    </row>
    <row r="2177" spans="1:7" x14ac:dyDescent="0.25">
      <c r="A2177" s="7">
        <v>41355</v>
      </c>
      <c r="B2177">
        <v>141.779999</v>
      </c>
      <c r="C2177">
        <v>142.39999399999999</v>
      </c>
      <c r="D2177">
        <v>141.679993</v>
      </c>
      <c r="E2177">
        <v>142.38000500000001</v>
      </c>
      <c r="F2177">
        <v>121.53569</v>
      </c>
      <c r="G2177">
        <v>437050</v>
      </c>
    </row>
    <row r="2178" spans="1:7" x14ac:dyDescent="0.25">
      <c r="A2178" s="7">
        <v>41354</v>
      </c>
      <c r="B2178">
        <v>142.320007</v>
      </c>
      <c r="C2178">
        <v>142.83999600000001</v>
      </c>
      <c r="D2178">
        <v>141.759995</v>
      </c>
      <c r="E2178">
        <v>142.020004</v>
      </c>
      <c r="F2178">
        <v>120.656479</v>
      </c>
      <c r="G2178">
        <v>312100</v>
      </c>
    </row>
    <row r="2179" spans="1:7" x14ac:dyDescent="0.25">
      <c r="A2179" s="7">
        <v>41353</v>
      </c>
      <c r="B2179">
        <v>143.020004</v>
      </c>
      <c r="C2179">
        <v>143.41999799999999</v>
      </c>
      <c r="D2179">
        <v>142.83999600000001</v>
      </c>
      <c r="E2179">
        <v>143.179993</v>
      </c>
      <c r="F2179">
        <v>121.64194500000001</v>
      </c>
      <c r="G2179">
        <v>1279950</v>
      </c>
    </row>
    <row r="2180" spans="1:7" x14ac:dyDescent="0.25">
      <c r="A2180" s="7">
        <v>41352</v>
      </c>
      <c r="B2180">
        <v>142.86000100000001</v>
      </c>
      <c r="C2180">
        <v>143.020004</v>
      </c>
      <c r="D2180">
        <v>141.300003</v>
      </c>
      <c r="E2180">
        <v>142.199997</v>
      </c>
      <c r="F2180">
        <v>120.809387</v>
      </c>
      <c r="G2180">
        <v>603900</v>
      </c>
    </row>
    <row r="2181" spans="1:7" x14ac:dyDescent="0.25">
      <c r="A2181" s="7">
        <v>41351</v>
      </c>
      <c r="B2181">
        <v>142</v>
      </c>
      <c r="C2181">
        <v>143.179993</v>
      </c>
      <c r="D2181">
        <v>141.86000100000001</v>
      </c>
      <c r="E2181">
        <v>142.53999300000001</v>
      </c>
      <c r="F2181">
        <v>121.098213</v>
      </c>
      <c r="G2181">
        <v>819550</v>
      </c>
    </row>
    <row r="2182" spans="1:7" x14ac:dyDescent="0.25">
      <c r="A2182" s="7">
        <v>41348</v>
      </c>
      <c r="B2182">
        <v>143.39999399999999</v>
      </c>
      <c r="C2182">
        <v>143.58000200000001</v>
      </c>
      <c r="D2182">
        <v>142.89999399999999</v>
      </c>
      <c r="E2182">
        <v>143.320007</v>
      </c>
      <c r="F2182">
        <v>121.760887</v>
      </c>
      <c r="G2182">
        <v>767850</v>
      </c>
    </row>
    <row r="2183" spans="1:7" x14ac:dyDescent="0.25">
      <c r="A2183" s="7">
        <v>41347</v>
      </c>
      <c r="B2183">
        <v>143.179993</v>
      </c>
      <c r="C2183">
        <v>143.61999499999999</v>
      </c>
      <c r="D2183">
        <v>143.10000600000001</v>
      </c>
      <c r="E2183">
        <v>143.520004</v>
      </c>
      <c r="F2183">
        <v>121.93087800000001</v>
      </c>
      <c r="G2183">
        <v>670500</v>
      </c>
    </row>
    <row r="2184" spans="1:7" x14ac:dyDescent="0.25">
      <c r="A2184" s="7">
        <v>41346</v>
      </c>
      <c r="B2184">
        <v>142.66000399999999</v>
      </c>
      <c r="C2184">
        <v>142.979996</v>
      </c>
      <c r="D2184">
        <v>142.199997</v>
      </c>
      <c r="E2184">
        <v>142.759995</v>
      </c>
      <c r="F2184">
        <v>121.285141</v>
      </c>
      <c r="G2184">
        <v>456800</v>
      </c>
    </row>
    <row r="2185" spans="1:7" x14ac:dyDescent="0.25">
      <c r="A2185" s="7">
        <v>41345</v>
      </c>
      <c r="B2185">
        <v>142.820007</v>
      </c>
      <c r="C2185">
        <v>142.96000699999999</v>
      </c>
      <c r="D2185">
        <v>142.13999899999999</v>
      </c>
      <c r="E2185">
        <v>142.55999800000001</v>
      </c>
      <c r="F2185">
        <v>121.115257</v>
      </c>
      <c r="G2185">
        <v>489850</v>
      </c>
    </row>
    <row r="2186" spans="1:7" x14ac:dyDescent="0.25">
      <c r="A2186" s="7">
        <v>41344</v>
      </c>
      <c r="B2186">
        <v>142.279999</v>
      </c>
      <c r="C2186">
        <v>142.91999799999999</v>
      </c>
      <c r="D2186">
        <v>142.08000200000001</v>
      </c>
      <c r="E2186">
        <v>142.88000500000001</v>
      </c>
      <c r="F2186">
        <v>121.38707700000001</v>
      </c>
      <c r="G2186">
        <v>360050</v>
      </c>
    </row>
    <row r="2187" spans="1:7" x14ac:dyDescent="0.25">
      <c r="A2187" s="7">
        <v>41341</v>
      </c>
      <c r="B2187">
        <v>142.36000100000001</v>
      </c>
      <c r="C2187">
        <v>142.53999300000001</v>
      </c>
      <c r="D2187">
        <v>141.679993</v>
      </c>
      <c r="E2187">
        <v>142.36000100000001</v>
      </c>
      <c r="F2187">
        <v>120.945305</v>
      </c>
      <c r="G2187">
        <v>714350</v>
      </c>
    </row>
    <row r="2188" spans="1:7" x14ac:dyDescent="0.25">
      <c r="A2188" s="7">
        <v>41340</v>
      </c>
      <c r="B2188">
        <v>141.740005</v>
      </c>
      <c r="C2188">
        <v>141.94000199999999</v>
      </c>
      <c r="D2188">
        <v>141.55999800000001</v>
      </c>
      <c r="E2188">
        <v>141.800003</v>
      </c>
      <c r="F2188">
        <v>120.469604</v>
      </c>
      <c r="G2188">
        <v>454300</v>
      </c>
    </row>
    <row r="2189" spans="1:7" x14ac:dyDescent="0.25">
      <c r="A2189" s="7">
        <v>41339</v>
      </c>
      <c r="B2189">
        <v>141.83999600000001</v>
      </c>
      <c r="C2189">
        <v>141.86000100000001</v>
      </c>
      <c r="D2189">
        <v>141.220001</v>
      </c>
      <c r="E2189">
        <v>141.53999300000001</v>
      </c>
      <c r="F2189">
        <v>120.248665</v>
      </c>
      <c r="G2189">
        <v>1884400</v>
      </c>
    </row>
    <row r="2190" spans="1:7" x14ac:dyDescent="0.25">
      <c r="A2190" s="7">
        <v>41338</v>
      </c>
      <c r="B2190">
        <v>140.759995</v>
      </c>
      <c r="C2190">
        <v>141.679993</v>
      </c>
      <c r="D2190">
        <v>140.740005</v>
      </c>
      <c r="E2190">
        <v>141.279999</v>
      </c>
      <c r="F2190">
        <v>120.02778600000001</v>
      </c>
      <c r="G2190">
        <v>532500</v>
      </c>
    </row>
    <row r="2191" spans="1:7" x14ac:dyDescent="0.25">
      <c r="A2191" s="7">
        <v>41337</v>
      </c>
      <c r="B2191">
        <v>139</v>
      </c>
      <c r="C2191">
        <v>140.08000200000001</v>
      </c>
      <c r="D2191">
        <v>138.779999</v>
      </c>
      <c r="E2191">
        <v>140.08000200000001</v>
      </c>
      <c r="F2191">
        <v>119.008278</v>
      </c>
      <c r="G2191">
        <v>536550</v>
      </c>
    </row>
    <row r="2192" spans="1:7" x14ac:dyDescent="0.25">
      <c r="A2192" s="7">
        <v>41334</v>
      </c>
      <c r="B2192">
        <v>138.320007</v>
      </c>
      <c r="C2192">
        <v>139.5</v>
      </c>
      <c r="D2192">
        <v>137.740005</v>
      </c>
      <c r="E2192">
        <v>139.300003</v>
      </c>
      <c r="F2192">
        <v>118.345619</v>
      </c>
      <c r="G2192">
        <v>1540500</v>
      </c>
    </row>
    <row r="2193" spans="1:7" x14ac:dyDescent="0.25">
      <c r="A2193" s="7">
        <v>41333</v>
      </c>
      <c r="B2193">
        <v>139.10000600000001</v>
      </c>
      <c r="C2193">
        <v>139.979996</v>
      </c>
      <c r="D2193">
        <v>138.61999499999999</v>
      </c>
      <c r="E2193">
        <v>138.94000199999999</v>
      </c>
      <c r="F2193">
        <v>118.039841</v>
      </c>
      <c r="G2193">
        <v>2426700</v>
      </c>
    </row>
    <row r="2194" spans="1:7" x14ac:dyDescent="0.25">
      <c r="A2194" s="7">
        <v>41332</v>
      </c>
      <c r="B2194">
        <v>137.259995</v>
      </c>
      <c r="C2194">
        <v>139.5</v>
      </c>
      <c r="D2194">
        <v>137.16000399999999</v>
      </c>
      <c r="E2194">
        <v>139.10000600000001</v>
      </c>
      <c r="F2194">
        <v>118.175735</v>
      </c>
      <c r="G2194">
        <v>783400</v>
      </c>
    </row>
    <row r="2195" spans="1:7" x14ac:dyDescent="0.25">
      <c r="A2195" s="7">
        <v>41331</v>
      </c>
      <c r="B2195">
        <v>137.10000600000001</v>
      </c>
      <c r="C2195">
        <v>137.53999300000001</v>
      </c>
      <c r="D2195">
        <v>136.220001</v>
      </c>
      <c r="E2195">
        <v>137.38000500000001</v>
      </c>
      <c r="F2195">
        <v>116.714455</v>
      </c>
      <c r="G2195">
        <v>1571400</v>
      </c>
    </row>
    <row r="2196" spans="1:7" x14ac:dyDescent="0.25">
      <c r="A2196" s="7">
        <v>41330</v>
      </c>
      <c r="B2196">
        <v>139.820007</v>
      </c>
      <c r="C2196">
        <v>139.979996</v>
      </c>
      <c r="D2196">
        <v>136.46000699999999</v>
      </c>
      <c r="E2196">
        <v>136.46000699999999</v>
      </c>
      <c r="F2196">
        <v>115.932884</v>
      </c>
      <c r="G2196">
        <v>1063400</v>
      </c>
    </row>
    <row r="2197" spans="1:7" x14ac:dyDescent="0.25">
      <c r="A2197" s="7">
        <v>41327</v>
      </c>
      <c r="B2197">
        <v>138.44000199999999</v>
      </c>
      <c r="C2197">
        <v>139.08000200000001</v>
      </c>
      <c r="D2197">
        <v>138.08000200000001</v>
      </c>
      <c r="E2197">
        <v>139.08000200000001</v>
      </c>
      <c r="F2197">
        <v>118.15873000000001</v>
      </c>
      <c r="G2197">
        <v>1352350</v>
      </c>
    </row>
    <row r="2198" spans="1:7" x14ac:dyDescent="0.25">
      <c r="A2198" s="7">
        <v>41326</v>
      </c>
      <c r="B2198">
        <v>138.199997</v>
      </c>
      <c r="C2198">
        <v>138.220001</v>
      </c>
      <c r="D2198">
        <v>137.320007</v>
      </c>
      <c r="E2198">
        <v>137.88000500000001</v>
      </c>
      <c r="F2198">
        <v>117.13924400000001</v>
      </c>
      <c r="G2198">
        <v>1410350</v>
      </c>
    </row>
    <row r="2199" spans="1:7" x14ac:dyDescent="0.25">
      <c r="A2199" s="7">
        <v>41325</v>
      </c>
      <c r="B2199">
        <v>140.240005</v>
      </c>
      <c r="C2199">
        <v>140.279999</v>
      </c>
      <c r="D2199">
        <v>138.53999300000001</v>
      </c>
      <c r="E2199">
        <v>138.53999300000001</v>
      </c>
      <c r="F2199">
        <v>117.699921</v>
      </c>
      <c r="G2199">
        <v>1033200</v>
      </c>
    </row>
    <row r="2200" spans="1:7" x14ac:dyDescent="0.25">
      <c r="A2200" s="7">
        <v>41324</v>
      </c>
      <c r="B2200">
        <v>139.53999300000001</v>
      </c>
      <c r="C2200">
        <v>140.36000100000001</v>
      </c>
      <c r="D2200">
        <v>139.520004</v>
      </c>
      <c r="E2200">
        <v>140.279999</v>
      </c>
      <c r="F2200">
        <v>119.178223</v>
      </c>
      <c r="G2200">
        <v>363800</v>
      </c>
    </row>
    <row r="2201" spans="1:7" x14ac:dyDescent="0.25">
      <c r="A2201" s="7">
        <v>41320</v>
      </c>
      <c r="B2201">
        <v>139.61999499999999</v>
      </c>
      <c r="C2201">
        <v>139.720001</v>
      </c>
      <c r="D2201">
        <v>138.779999</v>
      </c>
      <c r="E2201">
        <v>139.320007</v>
      </c>
      <c r="F2201">
        <v>118.362633</v>
      </c>
      <c r="G2201">
        <v>331350</v>
      </c>
    </row>
    <row r="2202" spans="1:7" x14ac:dyDescent="0.25">
      <c r="A2202" s="7">
        <v>41319</v>
      </c>
      <c r="B2202">
        <v>138.94000199999999</v>
      </c>
      <c r="C2202">
        <v>139.63999899999999</v>
      </c>
      <c r="D2202">
        <v>138.759995</v>
      </c>
      <c r="E2202">
        <v>139.5</v>
      </c>
      <c r="F2202">
        <v>118.515503</v>
      </c>
      <c r="G2202">
        <v>272850</v>
      </c>
    </row>
    <row r="2203" spans="1:7" x14ac:dyDescent="0.25">
      <c r="A2203" s="7">
        <v>41318</v>
      </c>
      <c r="B2203">
        <v>139.520004</v>
      </c>
      <c r="C2203">
        <v>139.740005</v>
      </c>
      <c r="D2203">
        <v>138.96000699999999</v>
      </c>
      <c r="E2203">
        <v>139.300003</v>
      </c>
      <c r="F2203">
        <v>118.345619</v>
      </c>
      <c r="G2203">
        <v>1064700</v>
      </c>
    </row>
    <row r="2204" spans="1:7" x14ac:dyDescent="0.25">
      <c r="A2204" s="7">
        <v>41317</v>
      </c>
      <c r="B2204">
        <v>139.020004</v>
      </c>
      <c r="C2204">
        <v>139.479996</v>
      </c>
      <c r="D2204">
        <v>138.86000100000001</v>
      </c>
      <c r="E2204">
        <v>139.179993</v>
      </c>
      <c r="F2204">
        <v>118.243668</v>
      </c>
      <c r="G2204">
        <v>409550</v>
      </c>
    </row>
    <row r="2205" spans="1:7" x14ac:dyDescent="0.25">
      <c r="A2205" s="7">
        <v>41316</v>
      </c>
      <c r="B2205">
        <v>139</v>
      </c>
      <c r="C2205">
        <v>139.10000600000001</v>
      </c>
      <c r="D2205">
        <v>138.679993</v>
      </c>
      <c r="E2205">
        <v>138.96000699999999</v>
      </c>
      <c r="F2205">
        <v>118.056816</v>
      </c>
      <c r="G2205">
        <v>288100</v>
      </c>
    </row>
    <row r="2206" spans="1:7" x14ac:dyDescent="0.25">
      <c r="A2206" s="7">
        <v>41313</v>
      </c>
      <c r="B2206">
        <v>138.520004</v>
      </c>
      <c r="C2206">
        <v>139.08000200000001</v>
      </c>
      <c r="D2206">
        <v>138.520004</v>
      </c>
      <c r="E2206">
        <v>139.020004</v>
      </c>
      <c r="F2206">
        <v>118.107765</v>
      </c>
      <c r="G2206">
        <v>441050</v>
      </c>
    </row>
    <row r="2207" spans="1:7" x14ac:dyDescent="0.25">
      <c r="A2207" s="7">
        <v>41312</v>
      </c>
      <c r="B2207">
        <v>138.479996</v>
      </c>
      <c r="C2207">
        <v>138.55999800000001</v>
      </c>
      <c r="D2207">
        <v>137.259995</v>
      </c>
      <c r="E2207">
        <v>138.259995</v>
      </c>
      <c r="F2207">
        <v>117.462029</v>
      </c>
      <c r="G2207">
        <v>480050</v>
      </c>
    </row>
    <row r="2208" spans="1:7" x14ac:dyDescent="0.25">
      <c r="A2208" s="7">
        <v>41311</v>
      </c>
      <c r="B2208">
        <v>137.86000100000001</v>
      </c>
      <c r="C2208">
        <v>138.520004</v>
      </c>
      <c r="D2208">
        <v>137.779999</v>
      </c>
      <c r="E2208">
        <v>138.44000199999999</v>
      </c>
      <c r="F2208">
        <v>117.615021</v>
      </c>
      <c r="G2208">
        <v>415650</v>
      </c>
    </row>
    <row r="2209" spans="1:7" x14ac:dyDescent="0.25">
      <c r="A2209" s="7">
        <v>41310</v>
      </c>
      <c r="B2209">
        <v>137.720001</v>
      </c>
      <c r="C2209">
        <v>138.720001</v>
      </c>
      <c r="D2209">
        <v>137.63999899999999</v>
      </c>
      <c r="E2209">
        <v>138.320007</v>
      </c>
      <c r="F2209">
        <v>117.513031</v>
      </c>
      <c r="G2209">
        <v>416600</v>
      </c>
    </row>
    <row r="2210" spans="1:7" x14ac:dyDescent="0.25">
      <c r="A2210" s="7">
        <v>41309</v>
      </c>
      <c r="B2210">
        <v>137.679993</v>
      </c>
      <c r="C2210">
        <v>137.88000500000001</v>
      </c>
      <c r="D2210">
        <v>136.86000100000001</v>
      </c>
      <c r="E2210">
        <v>136.91999799999999</v>
      </c>
      <c r="F2210">
        <v>116.32363100000001</v>
      </c>
      <c r="G2210">
        <v>541400</v>
      </c>
    </row>
    <row r="2211" spans="1:7" x14ac:dyDescent="0.25">
      <c r="A2211" s="7">
        <v>41306</v>
      </c>
      <c r="B2211">
        <v>137.979996</v>
      </c>
      <c r="C2211">
        <v>138.66000399999999</v>
      </c>
      <c r="D2211">
        <v>137.759995</v>
      </c>
      <c r="E2211">
        <v>138.44000199999999</v>
      </c>
      <c r="F2211">
        <v>117.615021</v>
      </c>
      <c r="G2211">
        <v>2253350</v>
      </c>
    </row>
    <row r="2212" spans="1:7" x14ac:dyDescent="0.25">
      <c r="A2212" s="7">
        <v>41305</v>
      </c>
      <c r="B2212">
        <v>137.300003</v>
      </c>
      <c r="C2212">
        <v>137.699997</v>
      </c>
      <c r="D2212">
        <v>137</v>
      </c>
      <c r="E2212">
        <v>137.11999499999999</v>
      </c>
      <c r="F2212">
        <v>116.493576</v>
      </c>
      <c r="G2212">
        <v>443950</v>
      </c>
    </row>
    <row r="2213" spans="1:7" x14ac:dyDescent="0.25">
      <c r="A2213" s="7">
        <v>41304</v>
      </c>
      <c r="B2213">
        <v>137.979996</v>
      </c>
      <c r="C2213">
        <v>138.199997</v>
      </c>
      <c r="D2213">
        <v>137.320007</v>
      </c>
      <c r="E2213">
        <v>137.44000199999999</v>
      </c>
      <c r="F2213">
        <v>116.765411</v>
      </c>
      <c r="G2213">
        <v>754750</v>
      </c>
    </row>
    <row r="2214" spans="1:7" x14ac:dyDescent="0.25">
      <c r="A2214" s="7">
        <v>41303</v>
      </c>
      <c r="B2214">
        <v>137.179993</v>
      </c>
      <c r="C2214">
        <v>138.13999899999999</v>
      </c>
      <c r="D2214">
        <v>137.10000600000001</v>
      </c>
      <c r="E2214">
        <v>137.979996</v>
      </c>
      <c r="F2214">
        <v>117.224197</v>
      </c>
      <c r="G2214">
        <v>680750</v>
      </c>
    </row>
    <row r="2215" spans="1:7" x14ac:dyDescent="0.25">
      <c r="A2215" s="7">
        <v>41302</v>
      </c>
      <c r="B2215">
        <v>137.63999899999999</v>
      </c>
      <c r="C2215">
        <v>137.63999899999999</v>
      </c>
      <c r="D2215">
        <v>136.96000699999999</v>
      </c>
      <c r="E2215">
        <v>137.41999799999999</v>
      </c>
      <c r="F2215">
        <v>116.748413</v>
      </c>
      <c r="G2215">
        <v>1188650</v>
      </c>
    </row>
    <row r="2216" spans="1:7" x14ac:dyDescent="0.25">
      <c r="A2216" s="7">
        <v>41299</v>
      </c>
      <c r="B2216">
        <v>137.300003</v>
      </c>
      <c r="C2216">
        <v>137.58000200000001</v>
      </c>
      <c r="D2216">
        <v>136.89999399999999</v>
      </c>
      <c r="E2216">
        <v>137.58000200000001</v>
      </c>
      <c r="F2216">
        <v>116.884354</v>
      </c>
      <c r="G2216">
        <v>613600</v>
      </c>
    </row>
    <row r="2217" spans="1:7" x14ac:dyDescent="0.25">
      <c r="A2217" s="7">
        <v>41298</v>
      </c>
      <c r="B2217">
        <v>136.55999800000001</v>
      </c>
      <c r="C2217">
        <v>137.46000699999999</v>
      </c>
      <c r="D2217">
        <v>136.46000699999999</v>
      </c>
      <c r="E2217">
        <v>136.820007</v>
      </c>
      <c r="F2217">
        <v>116.238693</v>
      </c>
      <c r="G2217">
        <v>1635550</v>
      </c>
    </row>
    <row r="2218" spans="1:7" x14ac:dyDescent="0.25">
      <c r="A2218" s="7">
        <v>41297</v>
      </c>
      <c r="B2218">
        <v>136.60000600000001</v>
      </c>
      <c r="C2218">
        <v>136.89999399999999</v>
      </c>
      <c r="D2218">
        <v>136.33999600000001</v>
      </c>
      <c r="E2218">
        <v>136.740005</v>
      </c>
      <c r="F2218">
        <v>116.170731</v>
      </c>
      <c r="G2218">
        <v>812900</v>
      </c>
    </row>
    <row r="2219" spans="1:7" x14ac:dyDescent="0.25">
      <c r="A2219" s="7">
        <v>41296</v>
      </c>
      <c r="B2219">
        <v>135.86000100000001</v>
      </c>
      <c r="C2219">
        <v>136.53999300000001</v>
      </c>
      <c r="D2219">
        <v>135.520004</v>
      </c>
      <c r="E2219">
        <v>136.53999300000001</v>
      </c>
      <c r="F2219">
        <v>116.000748</v>
      </c>
      <c r="G2219">
        <v>1458050</v>
      </c>
    </row>
    <row r="2220" spans="1:7" x14ac:dyDescent="0.25">
      <c r="A2220" s="7">
        <v>41292</v>
      </c>
      <c r="B2220">
        <v>135.520004</v>
      </c>
      <c r="C2220">
        <v>135.96000699999999</v>
      </c>
      <c r="D2220">
        <v>135.020004</v>
      </c>
      <c r="E2220">
        <v>135.88000500000001</v>
      </c>
      <c r="F2220">
        <v>115.440102</v>
      </c>
      <c r="G2220">
        <v>2081350</v>
      </c>
    </row>
    <row r="2221" spans="1:7" x14ac:dyDescent="0.25">
      <c r="A2221" s="7">
        <v>41291</v>
      </c>
      <c r="B2221">
        <v>135.259995</v>
      </c>
      <c r="C2221">
        <v>135.89999399999999</v>
      </c>
      <c r="D2221">
        <v>135</v>
      </c>
      <c r="E2221">
        <v>135.5</v>
      </c>
      <c r="F2221">
        <v>115.117233</v>
      </c>
      <c r="G2221">
        <v>605700</v>
      </c>
    </row>
    <row r="2222" spans="1:7" x14ac:dyDescent="0.25">
      <c r="A2222" s="7">
        <v>41290</v>
      </c>
      <c r="B2222">
        <v>134.38000500000001</v>
      </c>
      <c r="C2222">
        <v>134.86000100000001</v>
      </c>
      <c r="D2222">
        <v>134.259995</v>
      </c>
      <c r="E2222">
        <v>134.66000399999999</v>
      </c>
      <c r="F2222">
        <v>114.403587</v>
      </c>
      <c r="G2222">
        <v>399400</v>
      </c>
    </row>
    <row r="2223" spans="1:7" x14ac:dyDescent="0.25">
      <c r="A2223" s="7">
        <v>41289</v>
      </c>
      <c r="B2223">
        <v>133.96000699999999</v>
      </c>
      <c r="C2223">
        <v>134.800003</v>
      </c>
      <c r="D2223">
        <v>133.88000500000001</v>
      </c>
      <c r="E2223">
        <v>134.66000399999999</v>
      </c>
      <c r="F2223">
        <v>114.403587</v>
      </c>
      <c r="G2223">
        <v>532350</v>
      </c>
    </row>
    <row r="2224" spans="1:7" x14ac:dyDescent="0.25">
      <c r="A2224" s="7">
        <v>41288</v>
      </c>
      <c r="B2224">
        <v>134.55999800000001</v>
      </c>
      <c r="C2224">
        <v>134.679993</v>
      </c>
      <c r="D2224">
        <v>134.10000600000001</v>
      </c>
      <c r="E2224">
        <v>134.60000600000001</v>
      </c>
      <c r="F2224">
        <v>114.352631</v>
      </c>
      <c r="G2224">
        <v>475600</v>
      </c>
    </row>
    <row r="2225" spans="1:7" x14ac:dyDescent="0.25">
      <c r="A2225" s="7">
        <v>41285</v>
      </c>
      <c r="B2225">
        <v>134.699997</v>
      </c>
      <c r="C2225">
        <v>134.720001</v>
      </c>
      <c r="D2225">
        <v>134.259995</v>
      </c>
      <c r="E2225">
        <v>134.720001</v>
      </c>
      <c r="F2225">
        <v>114.454559</v>
      </c>
      <c r="G2225">
        <v>562500</v>
      </c>
    </row>
    <row r="2226" spans="1:7" x14ac:dyDescent="0.25">
      <c r="A2226" s="7">
        <v>41284</v>
      </c>
      <c r="B2226">
        <v>134.41999799999999</v>
      </c>
      <c r="C2226">
        <v>134.720001</v>
      </c>
      <c r="D2226">
        <v>133.679993</v>
      </c>
      <c r="E2226">
        <v>134.66000399999999</v>
      </c>
      <c r="F2226">
        <v>114.403587</v>
      </c>
      <c r="G2226">
        <v>508050</v>
      </c>
    </row>
    <row r="2227" spans="1:7" x14ac:dyDescent="0.25">
      <c r="A2227" s="7">
        <v>41283</v>
      </c>
      <c r="B2227">
        <v>133.58000200000001</v>
      </c>
      <c r="C2227">
        <v>133.979996</v>
      </c>
      <c r="D2227">
        <v>133.41999799999999</v>
      </c>
      <c r="E2227">
        <v>133.679993</v>
      </c>
      <c r="F2227">
        <v>113.57101400000001</v>
      </c>
      <c r="G2227">
        <v>1214600</v>
      </c>
    </row>
    <row r="2228" spans="1:7" x14ac:dyDescent="0.25">
      <c r="A2228" s="7">
        <v>41282</v>
      </c>
      <c r="B2228">
        <v>133.44000199999999</v>
      </c>
      <c r="C2228">
        <v>133.60000600000001</v>
      </c>
      <c r="D2228">
        <v>132.759995</v>
      </c>
      <c r="E2228">
        <v>133.279999</v>
      </c>
      <c r="F2228">
        <v>113.23120900000001</v>
      </c>
      <c r="G2228">
        <v>476100</v>
      </c>
    </row>
    <row r="2229" spans="1:7" x14ac:dyDescent="0.25">
      <c r="A2229" s="7">
        <v>41281</v>
      </c>
      <c r="B2229">
        <v>133.53999300000001</v>
      </c>
      <c r="C2229">
        <v>133.779999</v>
      </c>
      <c r="D2229">
        <v>133.13999899999999</v>
      </c>
      <c r="E2229">
        <v>133.679993</v>
      </c>
      <c r="F2229">
        <v>113.57101400000001</v>
      </c>
      <c r="G2229">
        <v>598200</v>
      </c>
    </row>
    <row r="2230" spans="1:7" x14ac:dyDescent="0.25">
      <c r="A2230" s="7">
        <v>41278</v>
      </c>
      <c r="B2230">
        <v>133.61999499999999</v>
      </c>
      <c r="C2230">
        <v>134.220001</v>
      </c>
      <c r="D2230">
        <v>133.36000100000001</v>
      </c>
      <c r="E2230">
        <v>134.03999300000001</v>
      </c>
      <c r="F2230">
        <v>113.876869</v>
      </c>
      <c r="G2230">
        <v>574300</v>
      </c>
    </row>
    <row r="2231" spans="1:7" x14ac:dyDescent="0.25">
      <c r="A2231" s="7">
        <v>41277</v>
      </c>
      <c r="B2231">
        <v>133.63999899999999</v>
      </c>
      <c r="C2231">
        <v>133.979996</v>
      </c>
      <c r="D2231">
        <v>133.03999300000001</v>
      </c>
      <c r="E2231">
        <v>133.479996</v>
      </c>
      <c r="F2231">
        <v>113.401123</v>
      </c>
      <c r="G2231">
        <v>1146100</v>
      </c>
    </row>
    <row r="2232" spans="1:7" x14ac:dyDescent="0.25">
      <c r="A2232" s="7">
        <v>41276</v>
      </c>
      <c r="B2232">
        <v>132.94000199999999</v>
      </c>
      <c r="C2232">
        <v>133.699997</v>
      </c>
      <c r="D2232">
        <v>132.55999800000001</v>
      </c>
      <c r="E2232">
        <v>133.60000600000001</v>
      </c>
      <c r="F2232">
        <v>113.50305899999999</v>
      </c>
      <c r="G2232">
        <v>2166600</v>
      </c>
    </row>
    <row r="2233" spans="1:7" x14ac:dyDescent="0.25">
      <c r="A2233" s="7">
        <v>41274</v>
      </c>
      <c r="B2233">
        <v>127.91999800000001</v>
      </c>
      <c r="C2233">
        <v>130.53999300000001</v>
      </c>
      <c r="D2233">
        <v>127.800003</v>
      </c>
      <c r="E2233">
        <v>130.38000500000001</v>
      </c>
      <c r="F2233">
        <v>110.767456</v>
      </c>
      <c r="G2233">
        <v>1265050</v>
      </c>
    </row>
    <row r="2234" spans="1:7" x14ac:dyDescent="0.25">
      <c r="A2234" s="7">
        <v>41271</v>
      </c>
      <c r="B2234">
        <v>128.86000100000001</v>
      </c>
      <c r="C2234">
        <v>129.5</v>
      </c>
      <c r="D2234">
        <v>128.13999899999999</v>
      </c>
      <c r="E2234">
        <v>128.179993</v>
      </c>
      <c r="F2234">
        <v>108.89836099999999</v>
      </c>
      <c r="G2234">
        <v>543150</v>
      </c>
    </row>
    <row r="2235" spans="1:7" x14ac:dyDescent="0.25">
      <c r="A2235" s="7">
        <v>41270</v>
      </c>
      <c r="B2235">
        <v>129.820007</v>
      </c>
      <c r="C2235">
        <v>130.08000200000001</v>
      </c>
      <c r="D2235">
        <v>128.16000399999999</v>
      </c>
      <c r="E2235">
        <v>129.61999499999999</v>
      </c>
      <c r="F2235">
        <v>110.12175000000001</v>
      </c>
      <c r="G2235">
        <v>716400</v>
      </c>
    </row>
    <row r="2236" spans="1:7" x14ac:dyDescent="0.25">
      <c r="A2236" s="7">
        <v>41269</v>
      </c>
      <c r="B2236">
        <v>130.60000600000001</v>
      </c>
      <c r="C2236">
        <v>130.679993</v>
      </c>
      <c r="D2236">
        <v>129.46000699999999</v>
      </c>
      <c r="E2236">
        <v>129.740005</v>
      </c>
      <c r="F2236">
        <v>110.223709</v>
      </c>
      <c r="G2236">
        <v>389650</v>
      </c>
    </row>
    <row r="2237" spans="1:7" x14ac:dyDescent="0.25">
      <c r="A2237" s="7">
        <v>41267</v>
      </c>
      <c r="B2237">
        <v>130.53999300000001</v>
      </c>
      <c r="C2237">
        <v>130.53999300000001</v>
      </c>
      <c r="D2237">
        <v>130.220001</v>
      </c>
      <c r="E2237">
        <v>130.36000100000001</v>
      </c>
      <c r="F2237">
        <v>110.75045799999999</v>
      </c>
      <c r="G2237">
        <v>257950</v>
      </c>
    </row>
    <row r="2238" spans="1:7" x14ac:dyDescent="0.25">
      <c r="A2238" s="7">
        <v>41264</v>
      </c>
      <c r="B2238">
        <v>131.10000600000001</v>
      </c>
      <c r="C2238">
        <v>131.94000199999999</v>
      </c>
      <c r="D2238">
        <v>130.96000699999999</v>
      </c>
      <c r="E2238">
        <v>131.679993</v>
      </c>
      <c r="F2238">
        <v>111.07328800000001</v>
      </c>
      <c r="G2238">
        <v>747750</v>
      </c>
    </row>
    <row r="2239" spans="1:7" x14ac:dyDescent="0.25">
      <c r="A2239" s="7">
        <v>41263</v>
      </c>
      <c r="B2239">
        <v>132.220001</v>
      </c>
      <c r="C2239">
        <v>132.94000199999999</v>
      </c>
      <c r="D2239">
        <v>131.88000500000001</v>
      </c>
      <c r="E2239">
        <v>132.91999799999999</v>
      </c>
      <c r="F2239">
        <v>112.11921700000001</v>
      </c>
      <c r="G2239">
        <v>1862200</v>
      </c>
    </row>
    <row r="2240" spans="1:7" x14ac:dyDescent="0.25">
      <c r="A2240" s="7">
        <v>41262</v>
      </c>
      <c r="B2240">
        <v>133.320007</v>
      </c>
      <c r="C2240">
        <v>133.320007</v>
      </c>
      <c r="D2240">
        <v>132.10000600000001</v>
      </c>
      <c r="E2240">
        <v>132.10000600000001</v>
      </c>
      <c r="F2240">
        <v>111.427567</v>
      </c>
      <c r="G2240">
        <v>1522250</v>
      </c>
    </row>
    <row r="2241" spans="1:7" x14ac:dyDescent="0.25">
      <c r="A2241" s="7">
        <v>41261</v>
      </c>
      <c r="B2241">
        <v>131.88000500000001</v>
      </c>
      <c r="C2241">
        <v>133.259995</v>
      </c>
      <c r="D2241">
        <v>131.699997</v>
      </c>
      <c r="E2241">
        <v>133.08000200000001</v>
      </c>
      <c r="F2241">
        <v>112.25417299999999</v>
      </c>
      <c r="G2241">
        <v>802550</v>
      </c>
    </row>
    <row r="2242" spans="1:7" x14ac:dyDescent="0.25">
      <c r="A2242" s="7">
        <v>41260</v>
      </c>
      <c r="B2242">
        <v>130.44000199999999</v>
      </c>
      <c r="C2242">
        <v>131.740005</v>
      </c>
      <c r="D2242">
        <v>130.44000199999999</v>
      </c>
      <c r="E2242">
        <v>131.740005</v>
      </c>
      <c r="F2242">
        <v>111.123901</v>
      </c>
      <c r="G2242">
        <v>457200</v>
      </c>
    </row>
    <row r="2243" spans="1:7" x14ac:dyDescent="0.25">
      <c r="A2243" s="7">
        <v>41257</v>
      </c>
      <c r="B2243">
        <v>130.320007</v>
      </c>
      <c r="C2243">
        <v>130.55999800000001</v>
      </c>
      <c r="D2243">
        <v>129.91999799999999</v>
      </c>
      <c r="E2243">
        <v>130.179993</v>
      </c>
      <c r="F2243">
        <v>109.808037</v>
      </c>
      <c r="G2243">
        <v>316050</v>
      </c>
    </row>
    <row r="2244" spans="1:7" x14ac:dyDescent="0.25">
      <c r="A2244" s="7">
        <v>41256</v>
      </c>
      <c r="B2244">
        <v>131.38000500000001</v>
      </c>
      <c r="C2244">
        <v>131.699997</v>
      </c>
      <c r="D2244">
        <v>130.279999</v>
      </c>
      <c r="E2244">
        <v>130.60000600000001</v>
      </c>
      <c r="F2244">
        <v>110.162285</v>
      </c>
      <c r="G2244">
        <v>354800</v>
      </c>
    </row>
    <row r="2245" spans="1:7" x14ac:dyDescent="0.25">
      <c r="A2245" s="7">
        <v>41255</v>
      </c>
      <c r="B2245">
        <v>131.89999399999999</v>
      </c>
      <c r="C2245">
        <v>132.36000100000001</v>
      </c>
      <c r="D2245">
        <v>131.279999</v>
      </c>
      <c r="E2245">
        <v>131.39999399999999</v>
      </c>
      <c r="F2245">
        <v>110.837097</v>
      </c>
      <c r="G2245">
        <v>353600</v>
      </c>
    </row>
    <row r="2246" spans="1:7" x14ac:dyDescent="0.25">
      <c r="A2246" s="7">
        <v>41254</v>
      </c>
      <c r="B2246">
        <v>131.020004</v>
      </c>
      <c r="C2246">
        <v>131.94000199999999</v>
      </c>
      <c r="D2246">
        <v>130.96000699999999</v>
      </c>
      <c r="E2246">
        <v>131.300003</v>
      </c>
      <c r="F2246">
        <v>110.752754</v>
      </c>
      <c r="G2246">
        <v>586950</v>
      </c>
    </row>
    <row r="2247" spans="1:7" x14ac:dyDescent="0.25">
      <c r="A2247" s="7">
        <v>41253</v>
      </c>
      <c r="B2247">
        <v>130.240005</v>
      </c>
      <c r="C2247">
        <v>130.759995</v>
      </c>
      <c r="D2247">
        <v>130.179993</v>
      </c>
      <c r="E2247">
        <v>130.46000699999999</v>
      </c>
      <c r="F2247">
        <v>110.044212</v>
      </c>
      <c r="G2247">
        <v>231750</v>
      </c>
    </row>
    <row r="2248" spans="1:7" x14ac:dyDescent="0.25">
      <c r="A2248" s="7">
        <v>41250</v>
      </c>
      <c r="B2248">
        <v>130.53999300000001</v>
      </c>
      <c r="C2248">
        <v>130.66000399999999</v>
      </c>
      <c r="D2248">
        <v>129.740005</v>
      </c>
      <c r="E2248">
        <v>130.38000500000001</v>
      </c>
      <c r="F2248">
        <v>109.97674600000001</v>
      </c>
      <c r="G2248">
        <v>295350</v>
      </c>
    </row>
    <row r="2249" spans="1:7" x14ac:dyDescent="0.25">
      <c r="A2249" s="7">
        <v>41249</v>
      </c>
      <c r="B2249">
        <v>129.46000699999999</v>
      </c>
      <c r="C2249">
        <v>130.05999800000001</v>
      </c>
      <c r="D2249">
        <v>129.300003</v>
      </c>
      <c r="E2249">
        <v>129.979996</v>
      </c>
      <c r="F2249">
        <v>109.63929</v>
      </c>
      <c r="G2249">
        <v>119900</v>
      </c>
    </row>
    <row r="2250" spans="1:7" x14ac:dyDescent="0.25">
      <c r="A2250" s="7">
        <v>41248</v>
      </c>
      <c r="B2250">
        <v>129.46000699999999</v>
      </c>
      <c r="C2250">
        <v>130.11999499999999</v>
      </c>
      <c r="D2250">
        <v>128.55999800000001</v>
      </c>
      <c r="E2250">
        <v>129.58000200000001</v>
      </c>
      <c r="F2250">
        <v>109.30192599999999</v>
      </c>
      <c r="G2250">
        <v>256950</v>
      </c>
    </row>
    <row r="2251" spans="1:7" x14ac:dyDescent="0.25">
      <c r="A2251" s="7">
        <v>41247</v>
      </c>
      <c r="B2251">
        <v>129.53999300000001</v>
      </c>
      <c r="C2251">
        <v>129.88000500000001</v>
      </c>
      <c r="D2251">
        <v>128.96000699999999</v>
      </c>
      <c r="E2251">
        <v>129.300003</v>
      </c>
      <c r="F2251">
        <v>109.06574999999999</v>
      </c>
      <c r="G2251">
        <v>243700</v>
      </c>
    </row>
    <row r="2252" spans="1:7" x14ac:dyDescent="0.25">
      <c r="A2252" s="7">
        <v>41246</v>
      </c>
      <c r="B2252">
        <v>130.740005</v>
      </c>
      <c r="C2252">
        <v>130.820007</v>
      </c>
      <c r="D2252">
        <v>129.39999399999999</v>
      </c>
      <c r="E2252">
        <v>129.53999300000001</v>
      </c>
      <c r="F2252">
        <v>109.268173</v>
      </c>
      <c r="G2252">
        <v>406950</v>
      </c>
    </row>
    <row r="2253" spans="1:7" x14ac:dyDescent="0.25">
      <c r="A2253" s="7">
        <v>41243</v>
      </c>
      <c r="B2253">
        <v>130.16000399999999</v>
      </c>
      <c r="C2253">
        <v>130.38000500000001</v>
      </c>
      <c r="D2253">
        <v>129.720001</v>
      </c>
      <c r="E2253">
        <v>130</v>
      </c>
      <c r="F2253">
        <v>109.65619700000001</v>
      </c>
      <c r="G2253">
        <v>387400</v>
      </c>
    </row>
    <row r="2254" spans="1:7" x14ac:dyDescent="0.25">
      <c r="A2254" s="7">
        <v>41242</v>
      </c>
      <c r="B2254">
        <v>130.05999800000001</v>
      </c>
      <c r="C2254">
        <v>130.520004</v>
      </c>
      <c r="D2254">
        <v>129.479996</v>
      </c>
      <c r="E2254">
        <v>130.11999499999999</v>
      </c>
      <c r="F2254">
        <v>109.75741600000001</v>
      </c>
      <c r="G2254">
        <v>293200</v>
      </c>
    </row>
    <row r="2255" spans="1:7" x14ac:dyDescent="0.25">
      <c r="A2255" s="7">
        <v>41241</v>
      </c>
      <c r="B2255">
        <v>127.980003</v>
      </c>
      <c r="C2255">
        <v>129.58000200000001</v>
      </c>
      <c r="D2255">
        <v>127.279999</v>
      </c>
      <c r="E2255">
        <v>129.53999300000001</v>
      </c>
      <c r="F2255">
        <v>109.268173</v>
      </c>
      <c r="G2255">
        <v>253350</v>
      </c>
    </row>
    <row r="2256" spans="1:7" x14ac:dyDescent="0.25">
      <c r="A2256" s="7">
        <v>41240</v>
      </c>
      <c r="B2256">
        <v>129.020004</v>
      </c>
      <c r="C2256">
        <v>129.44000199999999</v>
      </c>
      <c r="D2256">
        <v>128.39999399999999</v>
      </c>
      <c r="E2256">
        <v>128.58000200000001</v>
      </c>
      <c r="F2256">
        <v>108.458412</v>
      </c>
      <c r="G2256">
        <v>294950</v>
      </c>
    </row>
    <row r="2257" spans="1:7" x14ac:dyDescent="0.25">
      <c r="A2257" s="7">
        <v>41239</v>
      </c>
      <c r="B2257">
        <v>128.800003</v>
      </c>
      <c r="C2257">
        <v>129.199997</v>
      </c>
      <c r="D2257">
        <v>128.36000100000001</v>
      </c>
      <c r="E2257">
        <v>129.199997</v>
      </c>
      <c r="F2257">
        <v>108.98137699999999</v>
      </c>
      <c r="G2257">
        <v>396800</v>
      </c>
    </row>
    <row r="2258" spans="1:7" x14ac:dyDescent="0.25">
      <c r="A2258" s="7">
        <v>41236</v>
      </c>
      <c r="B2258">
        <v>128.320007</v>
      </c>
      <c r="C2258">
        <v>129.44000199999999</v>
      </c>
      <c r="D2258">
        <v>128.220001</v>
      </c>
      <c r="E2258">
        <v>129.36000100000001</v>
      </c>
      <c r="F2258">
        <v>109.116356</v>
      </c>
      <c r="G2258">
        <v>182700</v>
      </c>
    </row>
    <row r="2259" spans="1:7" x14ac:dyDescent="0.25">
      <c r="A2259" s="7">
        <v>41234</v>
      </c>
      <c r="B2259">
        <v>127.540001</v>
      </c>
      <c r="C2259">
        <v>127.779999</v>
      </c>
      <c r="D2259">
        <v>127.300003</v>
      </c>
      <c r="E2259">
        <v>127.739998</v>
      </c>
      <c r="F2259">
        <v>107.74987</v>
      </c>
      <c r="G2259">
        <v>143850</v>
      </c>
    </row>
    <row r="2260" spans="1:7" x14ac:dyDescent="0.25">
      <c r="A2260" s="7">
        <v>41233</v>
      </c>
      <c r="B2260">
        <v>127.18</v>
      </c>
      <c r="C2260">
        <v>127.620003</v>
      </c>
      <c r="D2260">
        <v>126.41999800000001</v>
      </c>
      <c r="E2260">
        <v>127.459999</v>
      </c>
      <c r="F2260">
        <v>107.513672</v>
      </c>
      <c r="G2260">
        <v>368750</v>
      </c>
    </row>
    <row r="2261" spans="1:7" x14ac:dyDescent="0.25">
      <c r="A2261" s="7">
        <v>41232</v>
      </c>
      <c r="B2261">
        <v>126.260002</v>
      </c>
      <c r="C2261">
        <v>127.360001</v>
      </c>
      <c r="D2261">
        <v>126.199997</v>
      </c>
      <c r="E2261">
        <v>127.32</v>
      </c>
      <c r="F2261">
        <v>107.395584</v>
      </c>
      <c r="G2261">
        <v>334250</v>
      </c>
    </row>
    <row r="2262" spans="1:7" x14ac:dyDescent="0.25">
      <c r="A2262" s="7">
        <v>41229</v>
      </c>
      <c r="B2262">
        <v>124.44000200000001</v>
      </c>
      <c r="C2262">
        <v>125.08000199999999</v>
      </c>
      <c r="D2262">
        <v>123.379997</v>
      </c>
      <c r="E2262">
        <v>124.779999</v>
      </c>
      <c r="F2262">
        <v>105.25308200000001</v>
      </c>
      <c r="G2262">
        <v>403450</v>
      </c>
    </row>
    <row r="2263" spans="1:7" x14ac:dyDescent="0.25">
      <c r="A2263" s="7">
        <v>41228</v>
      </c>
      <c r="B2263">
        <v>124.5</v>
      </c>
      <c r="C2263">
        <v>124.94000200000001</v>
      </c>
      <c r="D2263">
        <v>123.760002</v>
      </c>
      <c r="E2263">
        <v>124.139999</v>
      </c>
      <c r="F2263">
        <v>104.713219</v>
      </c>
      <c r="G2263">
        <v>615400</v>
      </c>
    </row>
    <row r="2264" spans="1:7" x14ac:dyDescent="0.25">
      <c r="A2264" s="7">
        <v>41227</v>
      </c>
      <c r="B2264">
        <v>126.55999799999999</v>
      </c>
      <c r="C2264">
        <v>126.699997</v>
      </c>
      <c r="D2264">
        <v>124.160004</v>
      </c>
      <c r="E2264">
        <v>124.620003</v>
      </c>
      <c r="F2264">
        <v>105.118118</v>
      </c>
      <c r="G2264">
        <v>340050</v>
      </c>
    </row>
    <row r="2265" spans="1:7" x14ac:dyDescent="0.25">
      <c r="A2265" s="7">
        <v>41226</v>
      </c>
      <c r="B2265">
        <v>125.91999800000001</v>
      </c>
      <c r="C2265">
        <v>127.459999</v>
      </c>
      <c r="D2265">
        <v>125.760002</v>
      </c>
      <c r="E2265">
        <v>126.160004</v>
      </c>
      <c r="F2265">
        <v>106.41712200000001</v>
      </c>
      <c r="G2265">
        <v>438750</v>
      </c>
    </row>
    <row r="2266" spans="1:7" x14ac:dyDescent="0.25">
      <c r="A2266" s="7">
        <v>41225</v>
      </c>
      <c r="B2266">
        <v>126.879997</v>
      </c>
      <c r="C2266">
        <v>127.05999799999999</v>
      </c>
      <c r="D2266">
        <v>126.339996</v>
      </c>
      <c r="E2266">
        <v>126.620003</v>
      </c>
      <c r="F2266">
        <v>106.805122</v>
      </c>
      <c r="G2266">
        <v>179700</v>
      </c>
    </row>
    <row r="2267" spans="1:7" x14ac:dyDescent="0.25">
      <c r="A2267" s="7">
        <v>41222</v>
      </c>
      <c r="B2267">
        <v>126</v>
      </c>
      <c r="C2267">
        <v>127.660004</v>
      </c>
      <c r="D2267">
        <v>125.91999800000001</v>
      </c>
      <c r="E2267">
        <v>126.44000200000001</v>
      </c>
      <c r="F2267">
        <v>106.65329</v>
      </c>
      <c r="G2267">
        <v>1032750</v>
      </c>
    </row>
    <row r="2268" spans="1:7" x14ac:dyDescent="0.25">
      <c r="A2268" s="7">
        <v>41221</v>
      </c>
      <c r="B2268">
        <v>127.900002</v>
      </c>
      <c r="C2268">
        <v>128.53999300000001</v>
      </c>
      <c r="D2268">
        <v>126.300003</v>
      </c>
      <c r="E2268">
        <v>126.300003</v>
      </c>
      <c r="F2268">
        <v>106.535194</v>
      </c>
      <c r="G2268">
        <v>819250</v>
      </c>
    </row>
    <row r="2269" spans="1:7" x14ac:dyDescent="0.25">
      <c r="A2269" s="7">
        <v>41220</v>
      </c>
      <c r="B2269">
        <v>129.720001</v>
      </c>
      <c r="C2269">
        <v>129.720001</v>
      </c>
      <c r="D2269">
        <v>127.32</v>
      </c>
      <c r="E2269">
        <v>128</v>
      </c>
      <c r="F2269">
        <v>107.969193</v>
      </c>
      <c r="G2269">
        <v>1039850</v>
      </c>
    </row>
    <row r="2270" spans="1:7" x14ac:dyDescent="0.25">
      <c r="A2270" s="7">
        <v>41219</v>
      </c>
      <c r="B2270">
        <v>130.240005</v>
      </c>
      <c r="C2270">
        <v>131.36000100000001</v>
      </c>
      <c r="D2270">
        <v>130.13999899999999</v>
      </c>
      <c r="E2270">
        <v>130.86000100000001</v>
      </c>
      <c r="F2270">
        <v>110.381592</v>
      </c>
      <c r="G2270">
        <v>275100</v>
      </c>
    </row>
    <row r="2271" spans="1:7" x14ac:dyDescent="0.25">
      <c r="A2271" s="7">
        <v>41218</v>
      </c>
      <c r="B2271">
        <v>129.39999399999999</v>
      </c>
      <c r="C2271">
        <v>130.13999899999999</v>
      </c>
      <c r="D2271">
        <v>129.05999800000001</v>
      </c>
      <c r="E2271">
        <v>129.89999399999999</v>
      </c>
      <c r="F2271">
        <v>109.571831</v>
      </c>
      <c r="G2271">
        <v>371250</v>
      </c>
    </row>
    <row r="2272" spans="1:7" x14ac:dyDescent="0.25">
      <c r="A2272" s="7">
        <v>41215</v>
      </c>
      <c r="B2272">
        <v>131.58000200000001</v>
      </c>
      <c r="C2272">
        <v>131.58000200000001</v>
      </c>
      <c r="D2272">
        <v>129.5</v>
      </c>
      <c r="E2272">
        <v>129.60000600000001</v>
      </c>
      <c r="F2272">
        <v>109.31877900000001</v>
      </c>
      <c r="G2272">
        <v>902700</v>
      </c>
    </row>
    <row r="2273" spans="1:7" x14ac:dyDescent="0.25">
      <c r="A2273" s="7">
        <v>41214</v>
      </c>
      <c r="B2273">
        <v>129.720001</v>
      </c>
      <c r="C2273">
        <v>130.89999399999999</v>
      </c>
      <c r="D2273">
        <v>129.61999499999999</v>
      </c>
      <c r="E2273">
        <v>130.779999</v>
      </c>
      <c r="F2273">
        <v>110.314133</v>
      </c>
      <c r="G2273">
        <v>317650</v>
      </c>
    </row>
    <row r="2274" spans="1:7" x14ac:dyDescent="0.25">
      <c r="A2274" s="7">
        <v>41213</v>
      </c>
      <c r="B2274">
        <v>129.94000199999999</v>
      </c>
      <c r="C2274">
        <v>130.020004</v>
      </c>
      <c r="D2274">
        <v>128.800003</v>
      </c>
      <c r="E2274">
        <v>129.259995</v>
      </c>
      <c r="F2274">
        <v>109.031998</v>
      </c>
      <c r="G2274">
        <v>586700</v>
      </c>
    </row>
    <row r="2275" spans="1:7" x14ac:dyDescent="0.25">
      <c r="A2275" s="7">
        <v>41208</v>
      </c>
      <c r="B2275">
        <v>129.33999600000001</v>
      </c>
      <c r="C2275">
        <v>129.83999600000001</v>
      </c>
      <c r="D2275">
        <v>128.53999300000001</v>
      </c>
      <c r="E2275">
        <v>129.38000500000001</v>
      </c>
      <c r="F2275">
        <v>109.13318599999999</v>
      </c>
      <c r="G2275">
        <v>307100</v>
      </c>
    </row>
    <row r="2276" spans="1:7" x14ac:dyDescent="0.25">
      <c r="A2276" s="7">
        <v>41207</v>
      </c>
      <c r="B2276">
        <v>130.08000200000001</v>
      </c>
      <c r="C2276">
        <v>130.240005</v>
      </c>
      <c r="D2276">
        <v>128.720001</v>
      </c>
      <c r="E2276">
        <v>129.479996</v>
      </c>
      <c r="F2276">
        <v>109.21759</v>
      </c>
      <c r="G2276">
        <v>485500</v>
      </c>
    </row>
    <row r="2277" spans="1:7" x14ac:dyDescent="0.25">
      <c r="A2277" s="7">
        <v>41206</v>
      </c>
      <c r="B2277">
        <v>129.89999399999999</v>
      </c>
      <c r="C2277">
        <v>130.10000600000001</v>
      </c>
      <c r="D2277">
        <v>128.91999799999999</v>
      </c>
      <c r="E2277">
        <v>129.11999499999999</v>
      </c>
      <c r="F2277">
        <v>108.913887</v>
      </c>
      <c r="G2277">
        <v>365650</v>
      </c>
    </row>
    <row r="2278" spans="1:7" x14ac:dyDescent="0.25">
      <c r="A2278" s="7">
        <v>41205</v>
      </c>
      <c r="B2278">
        <v>129.91999799999999</v>
      </c>
      <c r="C2278">
        <v>130.03999300000001</v>
      </c>
      <c r="D2278">
        <v>128.96000699999999</v>
      </c>
      <c r="E2278">
        <v>129.39999399999999</v>
      </c>
      <c r="F2278">
        <v>109.150063</v>
      </c>
      <c r="G2278">
        <v>519000</v>
      </c>
    </row>
    <row r="2279" spans="1:7" x14ac:dyDescent="0.25">
      <c r="A2279" s="7">
        <v>41204</v>
      </c>
      <c r="B2279">
        <v>131.08000200000001</v>
      </c>
      <c r="C2279">
        <v>131.5</v>
      </c>
      <c r="D2279">
        <v>130.259995</v>
      </c>
      <c r="E2279">
        <v>131.320007</v>
      </c>
      <c r="F2279">
        <v>110.76964599999999</v>
      </c>
      <c r="G2279">
        <v>503500</v>
      </c>
    </row>
    <row r="2280" spans="1:7" x14ac:dyDescent="0.25">
      <c r="A2280" s="7">
        <v>41201</v>
      </c>
      <c r="B2280">
        <v>133.240005</v>
      </c>
      <c r="C2280">
        <v>133.240005</v>
      </c>
      <c r="D2280">
        <v>130.979996</v>
      </c>
      <c r="E2280">
        <v>131.240005</v>
      </c>
      <c r="F2280">
        <v>110.70217100000001</v>
      </c>
      <c r="G2280">
        <v>353600</v>
      </c>
    </row>
    <row r="2281" spans="1:7" x14ac:dyDescent="0.25">
      <c r="A2281" s="7">
        <v>41200</v>
      </c>
      <c r="B2281">
        <v>133.5</v>
      </c>
      <c r="C2281">
        <v>134.13999899999999</v>
      </c>
      <c r="D2281">
        <v>133.05999800000001</v>
      </c>
      <c r="E2281">
        <v>133.520004</v>
      </c>
      <c r="F2281">
        <v>112.625343</v>
      </c>
      <c r="G2281">
        <v>211900</v>
      </c>
    </row>
    <row r="2282" spans="1:7" x14ac:dyDescent="0.25">
      <c r="A2282" s="7">
        <v>41199</v>
      </c>
      <c r="B2282">
        <v>133.33999600000001</v>
      </c>
      <c r="C2282">
        <v>133.96000699999999</v>
      </c>
      <c r="D2282">
        <v>133.199997</v>
      </c>
      <c r="E2282">
        <v>133.86000100000001</v>
      </c>
      <c r="F2282">
        <v>112.912125</v>
      </c>
      <c r="G2282">
        <v>163500</v>
      </c>
    </row>
    <row r="2283" spans="1:7" x14ac:dyDescent="0.25">
      <c r="A2283" s="7">
        <v>41198</v>
      </c>
      <c r="B2283">
        <v>132.5</v>
      </c>
      <c r="C2283">
        <v>133.33999600000001</v>
      </c>
      <c r="D2283">
        <v>132.46000699999999</v>
      </c>
      <c r="E2283">
        <v>133.240005</v>
      </c>
      <c r="F2283">
        <v>112.38912999999999</v>
      </c>
      <c r="G2283">
        <v>839250</v>
      </c>
    </row>
    <row r="2284" spans="1:7" x14ac:dyDescent="0.25">
      <c r="A2284" s="7">
        <v>41197</v>
      </c>
      <c r="B2284">
        <v>131.11999499999999</v>
      </c>
      <c r="C2284">
        <v>132.020004</v>
      </c>
      <c r="D2284">
        <v>130.720001</v>
      </c>
      <c r="E2284">
        <v>131.89999399999999</v>
      </c>
      <c r="F2284">
        <v>111.258835</v>
      </c>
      <c r="G2284">
        <v>361350</v>
      </c>
    </row>
    <row r="2285" spans="1:7" x14ac:dyDescent="0.25">
      <c r="A2285" s="7">
        <v>41194</v>
      </c>
      <c r="B2285">
        <v>131.300003</v>
      </c>
      <c r="C2285">
        <v>131.759995</v>
      </c>
      <c r="D2285">
        <v>130.53999300000001</v>
      </c>
      <c r="E2285">
        <v>130.800003</v>
      </c>
      <c r="F2285">
        <v>110.330994</v>
      </c>
      <c r="G2285">
        <v>503150</v>
      </c>
    </row>
    <row r="2286" spans="1:7" x14ac:dyDescent="0.25">
      <c r="A2286" s="7">
        <v>41193</v>
      </c>
      <c r="B2286">
        <v>132.08000200000001</v>
      </c>
      <c r="C2286">
        <v>132.279999</v>
      </c>
      <c r="D2286">
        <v>131.259995</v>
      </c>
      <c r="E2286">
        <v>131.259995</v>
      </c>
      <c r="F2286">
        <v>110.719009</v>
      </c>
      <c r="G2286">
        <v>436200</v>
      </c>
    </row>
    <row r="2287" spans="1:7" x14ac:dyDescent="0.25">
      <c r="A2287" s="7">
        <v>41192</v>
      </c>
      <c r="B2287">
        <v>131.96000699999999</v>
      </c>
      <c r="C2287">
        <v>132.08000200000001</v>
      </c>
      <c r="D2287">
        <v>131.020004</v>
      </c>
      <c r="E2287">
        <v>131.179993</v>
      </c>
      <c r="F2287">
        <v>110.65152</v>
      </c>
      <c r="G2287">
        <v>291950</v>
      </c>
    </row>
    <row r="2288" spans="1:7" x14ac:dyDescent="0.25">
      <c r="A2288" s="7">
        <v>41191</v>
      </c>
      <c r="B2288">
        <v>133.240005</v>
      </c>
      <c r="C2288">
        <v>133.300003</v>
      </c>
      <c r="D2288">
        <v>131.979996</v>
      </c>
      <c r="E2288">
        <v>132.08000200000001</v>
      </c>
      <c r="F2288">
        <v>111.410675</v>
      </c>
      <c r="G2288">
        <v>360050</v>
      </c>
    </row>
    <row r="2289" spans="1:7" x14ac:dyDescent="0.25">
      <c r="A2289" s="7">
        <v>41190</v>
      </c>
      <c r="B2289">
        <v>133.320007</v>
      </c>
      <c r="C2289">
        <v>133.53999300000001</v>
      </c>
      <c r="D2289">
        <v>133.10000600000001</v>
      </c>
      <c r="E2289">
        <v>133.38000500000001</v>
      </c>
      <c r="F2289">
        <v>112.507233</v>
      </c>
      <c r="G2289">
        <v>139750</v>
      </c>
    </row>
    <row r="2290" spans="1:7" x14ac:dyDescent="0.25">
      <c r="A2290" s="7">
        <v>41187</v>
      </c>
      <c r="B2290">
        <v>134.479996</v>
      </c>
      <c r="C2290">
        <v>134.720001</v>
      </c>
      <c r="D2290">
        <v>133.39999399999999</v>
      </c>
      <c r="E2290">
        <v>133.779999</v>
      </c>
      <c r="F2290">
        <v>112.844666</v>
      </c>
      <c r="G2290">
        <v>251250</v>
      </c>
    </row>
    <row r="2291" spans="1:7" x14ac:dyDescent="0.25">
      <c r="A2291" s="7">
        <v>41186</v>
      </c>
      <c r="B2291">
        <v>133.33999600000001</v>
      </c>
      <c r="C2291">
        <v>133.91999799999999</v>
      </c>
      <c r="D2291">
        <v>133.179993</v>
      </c>
      <c r="E2291">
        <v>133.820007</v>
      </c>
      <c r="F2291">
        <v>112.87840300000001</v>
      </c>
      <c r="G2291">
        <v>226600</v>
      </c>
    </row>
    <row r="2292" spans="1:7" x14ac:dyDescent="0.25">
      <c r="A2292" s="7">
        <v>41185</v>
      </c>
      <c r="B2292">
        <v>132.66000399999999</v>
      </c>
      <c r="C2292">
        <v>133.13999899999999</v>
      </c>
      <c r="D2292">
        <v>131.979996</v>
      </c>
      <c r="E2292">
        <v>132.800003</v>
      </c>
      <c r="F2292">
        <v>112.018028</v>
      </c>
      <c r="G2292">
        <v>149150</v>
      </c>
    </row>
    <row r="2293" spans="1:7" x14ac:dyDescent="0.25">
      <c r="A2293" s="7">
        <v>41184</v>
      </c>
      <c r="B2293">
        <v>132.699997</v>
      </c>
      <c r="C2293">
        <v>132.88000500000001</v>
      </c>
      <c r="D2293">
        <v>131.699997</v>
      </c>
      <c r="E2293">
        <v>132.259995</v>
      </c>
      <c r="F2293">
        <v>111.562515</v>
      </c>
      <c r="G2293">
        <v>272950</v>
      </c>
    </row>
    <row r="2294" spans="1:7" x14ac:dyDescent="0.25">
      <c r="A2294" s="7">
        <v>41183</v>
      </c>
      <c r="B2294">
        <v>132.300003</v>
      </c>
      <c r="C2294">
        <v>133.33999600000001</v>
      </c>
      <c r="D2294">
        <v>131.86000100000001</v>
      </c>
      <c r="E2294">
        <v>132.08000200000001</v>
      </c>
      <c r="F2294">
        <v>111.410675</v>
      </c>
      <c r="G2294">
        <v>493550</v>
      </c>
    </row>
    <row r="2295" spans="1:7" x14ac:dyDescent="0.25">
      <c r="A2295" s="7">
        <v>41180</v>
      </c>
      <c r="B2295">
        <v>131.94000199999999</v>
      </c>
      <c r="C2295">
        <v>132.33999600000001</v>
      </c>
      <c r="D2295">
        <v>131.39999399999999</v>
      </c>
      <c r="E2295">
        <v>131.83999600000001</v>
      </c>
      <c r="F2295">
        <v>111.20826700000001</v>
      </c>
      <c r="G2295">
        <v>263900</v>
      </c>
    </row>
    <row r="2296" spans="1:7" x14ac:dyDescent="0.25">
      <c r="A2296" s="7">
        <v>41179</v>
      </c>
      <c r="B2296">
        <v>131.759995</v>
      </c>
      <c r="C2296">
        <v>132.740005</v>
      </c>
      <c r="D2296">
        <v>131.41999799999999</v>
      </c>
      <c r="E2296">
        <v>132.44000199999999</v>
      </c>
      <c r="F2296">
        <v>111.714348</v>
      </c>
      <c r="G2296">
        <v>586850</v>
      </c>
    </row>
    <row r="2297" spans="1:7" x14ac:dyDescent="0.25">
      <c r="A2297" s="7">
        <v>41178</v>
      </c>
      <c r="B2297">
        <v>131.89999399999999</v>
      </c>
      <c r="C2297">
        <v>131.91999799999999</v>
      </c>
      <c r="D2297">
        <v>130.86000100000001</v>
      </c>
      <c r="E2297">
        <v>131.16000399999999</v>
      </c>
      <c r="F2297">
        <v>110.63464399999999</v>
      </c>
      <c r="G2297">
        <v>175550</v>
      </c>
    </row>
    <row r="2298" spans="1:7" x14ac:dyDescent="0.25">
      <c r="A2298" s="7">
        <v>41177</v>
      </c>
      <c r="B2298">
        <v>133.66000399999999</v>
      </c>
      <c r="C2298">
        <v>133.88000500000001</v>
      </c>
      <c r="D2298">
        <v>131.91999799999999</v>
      </c>
      <c r="E2298">
        <v>132</v>
      </c>
      <c r="F2298">
        <v>111.34320099999999</v>
      </c>
      <c r="G2298">
        <v>287900</v>
      </c>
    </row>
    <row r="2299" spans="1:7" x14ac:dyDescent="0.25">
      <c r="A2299" s="7">
        <v>41176</v>
      </c>
      <c r="B2299">
        <v>132.89999399999999</v>
      </c>
      <c r="C2299">
        <v>133.63999899999999</v>
      </c>
      <c r="D2299">
        <v>132.800003</v>
      </c>
      <c r="E2299">
        <v>133.36000100000001</v>
      </c>
      <c r="F2299">
        <v>112.490364</v>
      </c>
      <c r="G2299">
        <v>489850</v>
      </c>
    </row>
    <row r="2300" spans="1:7" x14ac:dyDescent="0.25">
      <c r="A2300" s="7">
        <v>41173</v>
      </c>
      <c r="B2300">
        <v>134.96000699999999</v>
      </c>
      <c r="C2300">
        <v>134.96000699999999</v>
      </c>
      <c r="D2300">
        <v>134.199997</v>
      </c>
      <c r="E2300">
        <v>134.220001</v>
      </c>
      <c r="F2300">
        <v>112.63713799999999</v>
      </c>
      <c r="G2300">
        <v>1295000</v>
      </c>
    </row>
    <row r="2301" spans="1:7" x14ac:dyDescent="0.25">
      <c r="A2301" s="7">
        <v>41172</v>
      </c>
      <c r="B2301">
        <v>133.679993</v>
      </c>
      <c r="C2301">
        <v>134.36000100000001</v>
      </c>
      <c r="D2301">
        <v>133.300003</v>
      </c>
      <c r="E2301">
        <v>134.300003</v>
      </c>
      <c r="F2301">
        <v>112.704262</v>
      </c>
      <c r="G2301">
        <v>448550</v>
      </c>
    </row>
    <row r="2302" spans="1:7" x14ac:dyDescent="0.25">
      <c r="A2302" s="7">
        <v>41171</v>
      </c>
      <c r="B2302">
        <v>134.38000500000001</v>
      </c>
      <c r="C2302">
        <v>134.699997</v>
      </c>
      <c r="D2302">
        <v>134.03999300000001</v>
      </c>
      <c r="E2302">
        <v>134.320007</v>
      </c>
      <c r="F2302">
        <v>112.72107699999999</v>
      </c>
      <c r="G2302">
        <v>397500</v>
      </c>
    </row>
    <row r="2303" spans="1:7" x14ac:dyDescent="0.25">
      <c r="A2303" s="7">
        <v>41170</v>
      </c>
      <c r="B2303">
        <v>134.13999899999999</v>
      </c>
      <c r="C2303">
        <v>134.36000100000001</v>
      </c>
      <c r="D2303">
        <v>133.88000500000001</v>
      </c>
      <c r="E2303">
        <v>134.220001</v>
      </c>
      <c r="F2303">
        <v>112.63713799999999</v>
      </c>
      <c r="G2303">
        <v>216950</v>
      </c>
    </row>
    <row r="2304" spans="1:7" x14ac:dyDescent="0.25">
      <c r="A2304" s="7">
        <v>41169</v>
      </c>
      <c r="B2304">
        <v>134.5</v>
      </c>
      <c r="C2304">
        <v>134.699997</v>
      </c>
      <c r="D2304">
        <v>133.979996</v>
      </c>
      <c r="E2304">
        <v>134.36000100000001</v>
      </c>
      <c r="F2304">
        <v>112.754639</v>
      </c>
      <c r="G2304">
        <v>338400</v>
      </c>
    </row>
    <row r="2305" spans="1:7" x14ac:dyDescent="0.25">
      <c r="A2305" s="7">
        <v>41166</v>
      </c>
      <c r="B2305">
        <v>134.44000199999999</v>
      </c>
      <c r="C2305">
        <v>135.58000200000001</v>
      </c>
      <c r="D2305">
        <v>134.36000100000001</v>
      </c>
      <c r="E2305">
        <v>134.759995</v>
      </c>
      <c r="F2305">
        <v>113.09028600000001</v>
      </c>
      <c r="G2305">
        <v>855800</v>
      </c>
    </row>
    <row r="2306" spans="1:7" x14ac:dyDescent="0.25">
      <c r="A2306" s="7">
        <v>41165</v>
      </c>
      <c r="B2306">
        <v>132.16000399999999</v>
      </c>
      <c r="C2306">
        <v>134.58000200000001</v>
      </c>
      <c r="D2306">
        <v>131.96000699999999</v>
      </c>
      <c r="E2306">
        <v>134.199997</v>
      </c>
      <c r="F2306">
        <v>112.620346</v>
      </c>
      <c r="G2306">
        <v>335050</v>
      </c>
    </row>
    <row r="2307" spans="1:7" x14ac:dyDescent="0.25">
      <c r="A2307" s="7">
        <v>41164</v>
      </c>
      <c r="B2307">
        <v>132.199997</v>
      </c>
      <c r="C2307">
        <v>132.279999</v>
      </c>
      <c r="D2307">
        <v>131.740005</v>
      </c>
      <c r="E2307">
        <v>132.10000600000001</v>
      </c>
      <c r="F2307">
        <v>110.858063</v>
      </c>
      <c r="G2307">
        <v>290700</v>
      </c>
    </row>
    <row r="2308" spans="1:7" x14ac:dyDescent="0.25">
      <c r="A2308" s="7">
        <v>41163</v>
      </c>
      <c r="B2308">
        <v>131.46000699999999</v>
      </c>
      <c r="C2308">
        <v>132.11999499999999</v>
      </c>
      <c r="D2308">
        <v>131.38000500000001</v>
      </c>
      <c r="E2308">
        <v>131.679993</v>
      </c>
      <c r="F2308">
        <v>110.50559199999999</v>
      </c>
      <c r="G2308">
        <v>348400</v>
      </c>
    </row>
    <row r="2309" spans="1:7" x14ac:dyDescent="0.25">
      <c r="A2309" s="7">
        <v>41162</v>
      </c>
      <c r="B2309">
        <v>131.979996</v>
      </c>
      <c r="C2309">
        <v>132.199997</v>
      </c>
      <c r="D2309">
        <v>131.279999</v>
      </c>
      <c r="E2309">
        <v>131.320007</v>
      </c>
      <c r="F2309">
        <v>110.203484</v>
      </c>
      <c r="G2309">
        <v>187450</v>
      </c>
    </row>
    <row r="2310" spans="1:7" x14ac:dyDescent="0.25">
      <c r="A2310" s="7">
        <v>41159</v>
      </c>
      <c r="B2310">
        <v>131.800003</v>
      </c>
      <c r="C2310">
        <v>132.10000600000001</v>
      </c>
      <c r="D2310">
        <v>131.679993</v>
      </c>
      <c r="E2310">
        <v>132.10000600000001</v>
      </c>
      <c r="F2310">
        <v>110.858063</v>
      </c>
      <c r="G2310">
        <v>513200</v>
      </c>
    </row>
    <row r="2311" spans="1:7" x14ac:dyDescent="0.25">
      <c r="A2311" s="7">
        <v>41158</v>
      </c>
      <c r="B2311">
        <v>129.740005</v>
      </c>
      <c r="C2311">
        <v>131.55999800000001</v>
      </c>
      <c r="D2311">
        <v>129.740005</v>
      </c>
      <c r="E2311">
        <v>131.55999800000001</v>
      </c>
      <c r="F2311">
        <v>110.404861</v>
      </c>
      <c r="G2311">
        <v>261200</v>
      </c>
    </row>
    <row r="2312" spans="1:7" x14ac:dyDescent="0.25">
      <c r="A2312" s="7">
        <v>41157</v>
      </c>
      <c r="B2312">
        <v>129.16000399999999</v>
      </c>
      <c r="C2312">
        <v>129.46000699999999</v>
      </c>
      <c r="D2312">
        <v>128.720001</v>
      </c>
      <c r="E2312">
        <v>128.88000500000001</v>
      </c>
      <c r="F2312">
        <v>108.15582999999999</v>
      </c>
      <c r="G2312">
        <v>417050</v>
      </c>
    </row>
    <row r="2313" spans="1:7" x14ac:dyDescent="0.25">
      <c r="A2313" s="7">
        <v>41156</v>
      </c>
      <c r="B2313">
        <v>129.13999899999999</v>
      </c>
      <c r="C2313">
        <v>129.41999799999999</v>
      </c>
      <c r="D2313">
        <v>128.240005</v>
      </c>
      <c r="E2313">
        <v>128.88000500000001</v>
      </c>
      <c r="F2313">
        <v>108.15582999999999</v>
      </c>
      <c r="G2313">
        <v>347800</v>
      </c>
    </row>
    <row r="2314" spans="1:7" x14ac:dyDescent="0.25">
      <c r="A2314" s="7">
        <v>41152</v>
      </c>
      <c r="B2314">
        <v>129.300003</v>
      </c>
      <c r="C2314">
        <v>129.759995</v>
      </c>
      <c r="D2314">
        <v>128.479996</v>
      </c>
      <c r="E2314">
        <v>129.220001</v>
      </c>
      <c r="F2314">
        <v>108.441154</v>
      </c>
      <c r="G2314">
        <v>805400</v>
      </c>
    </row>
    <row r="2315" spans="1:7" x14ac:dyDescent="0.25">
      <c r="A2315" s="7">
        <v>41151</v>
      </c>
      <c r="B2315">
        <v>128.91999799999999</v>
      </c>
      <c r="C2315">
        <v>128.94000199999999</v>
      </c>
      <c r="D2315">
        <v>128.300003</v>
      </c>
      <c r="E2315">
        <v>128.53999300000001</v>
      </c>
      <c r="F2315">
        <v>107.870499</v>
      </c>
      <c r="G2315">
        <v>148950</v>
      </c>
    </row>
    <row r="2316" spans="1:7" x14ac:dyDescent="0.25">
      <c r="A2316" s="7">
        <v>41150</v>
      </c>
      <c r="B2316">
        <v>129.5</v>
      </c>
      <c r="C2316">
        <v>129.83999600000001</v>
      </c>
      <c r="D2316">
        <v>129.13999899999999</v>
      </c>
      <c r="E2316">
        <v>129.520004</v>
      </c>
      <c r="F2316">
        <v>108.692909</v>
      </c>
      <c r="G2316">
        <v>176900</v>
      </c>
    </row>
    <row r="2317" spans="1:7" x14ac:dyDescent="0.25">
      <c r="A2317" s="7">
        <v>41149</v>
      </c>
      <c r="B2317">
        <v>129.220001</v>
      </c>
      <c r="C2317">
        <v>129.800003</v>
      </c>
      <c r="D2317">
        <v>129</v>
      </c>
      <c r="E2317">
        <v>129.39999399999999</v>
      </c>
      <c r="F2317">
        <v>108.592209</v>
      </c>
      <c r="G2317">
        <v>193400</v>
      </c>
    </row>
    <row r="2318" spans="1:7" x14ac:dyDescent="0.25">
      <c r="A2318" s="7">
        <v>41148</v>
      </c>
      <c r="B2318">
        <v>129.86000100000001</v>
      </c>
      <c r="C2318">
        <v>130</v>
      </c>
      <c r="D2318">
        <v>129.36000100000001</v>
      </c>
      <c r="E2318">
        <v>129.520004</v>
      </c>
      <c r="F2318">
        <v>108.692909</v>
      </c>
      <c r="G2318">
        <v>221650</v>
      </c>
    </row>
    <row r="2319" spans="1:7" x14ac:dyDescent="0.25">
      <c r="A2319" s="7">
        <v>41145</v>
      </c>
      <c r="B2319">
        <v>128.46000699999999</v>
      </c>
      <c r="C2319">
        <v>129.779999</v>
      </c>
      <c r="D2319">
        <v>128.33999600000001</v>
      </c>
      <c r="E2319">
        <v>129.520004</v>
      </c>
      <c r="F2319">
        <v>108.692909</v>
      </c>
      <c r="G2319">
        <v>410950</v>
      </c>
    </row>
    <row r="2320" spans="1:7" x14ac:dyDescent="0.25">
      <c r="A2320" s="7">
        <v>41144</v>
      </c>
      <c r="B2320">
        <v>129.5</v>
      </c>
      <c r="C2320">
        <v>129.5</v>
      </c>
      <c r="D2320">
        <v>128.5</v>
      </c>
      <c r="E2320">
        <v>128.720001</v>
      </c>
      <c r="F2320">
        <v>108.021576</v>
      </c>
      <c r="G2320">
        <v>159950</v>
      </c>
    </row>
    <row r="2321" spans="1:7" x14ac:dyDescent="0.25">
      <c r="A2321" s="7">
        <v>41143</v>
      </c>
      <c r="B2321">
        <v>129.38000500000001</v>
      </c>
      <c r="C2321">
        <v>129.94000199999999</v>
      </c>
      <c r="D2321">
        <v>129.10000600000001</v>
      </c>
      <c r="E2321">
        <v>129.740005</v>
      </c>
      <c r="F2321">
        <v>108.877556</v>
      </c>
      <c r="G2321">
        <v>350050</v>
      </c>
    </row>
    <row r="2322" spans="1:7" x14ac:dyDescent="0.25">
      <c r="A2322" s="7">
        <v>41142</v>
      </c>
      <c r="B2322">
        <v>130.44000199999999</v>
      </c>
      <c r="C2322">
        <v>130.94000199999999</v>
      </c>
      <c r="D2322">
        <v>129.46000699999999</v>
      </c>
      <c r="E2322">
        <v>129.720001</v>
      </c>
      <c r="F2322">
        <v>108.86075599999999</v>
      </c>
      <c r="G2322">
        <v>304100</v>
      </c>
    </row>
    <row r="2323" spans="1:7" x14ac:dyDescent="0.25">
      <c r="A2323" s="7">
        <v>41141</v>
      </c>
      <c r="B2323">
        <v>129.979996</v>
      </c>
      <c r="C2323">
        <v>130.13999899999999</v>
      </c>
      <c r="D2323">
        <v>129.58000200000001</v>
      </c>
      <c r="E2323">
        <v>130.11999499999999</v>
      </c>
      <c r="F2323">
        <v>109.196442</v>
      </c>
      <c r="G2323">
        <v>288100</v>
      </c>
    </row>
    <row r="2324" spans="1:7" x14ac:dyDescent="0.25">
      <c r="A2324" s="7">
        <v>41138</v>
      </c>
      <c r="B2324">
        <v>130.13999899999999</v>
      </c>
      <c r="C2324">
        <v>130.220001</v>
      </c>
      <c r="D2324">
        <v>129.800003</v>
      </c>
      <c r="E2324">
        <v>130.16000399999999</v>
      </c>
      <c r="F2324">
        <v>109.230011</v>
      </c>
      <c r="G2324">
        <v>355350</v>
      </c>
    </row>
    <row r="2325" spans="1:7" x14ac:dyDescent="0.25">
      <c r="A2325" s="7">
        <v>41137</v>
      </c>
      <c r="B2325">
        <v>129.13999899999999</v>
      </c>
      <c r="C2325">
        <v>130.10000600000001</v>
      </c>
      <c r="D2325">
        <v>128.86000100000001</v>
      </c>
      <c r="E2325">
        <v>129.86000100000001</v>
      </c>
      <c r="F2325">
        <v>108.978241</v>
      </c>
      <c r="G2325">
        <v>632400</v>
      </c>
    </row>
    <row r="2326" spans="1:7" x14ac:dyDescent="0.25">
      <c r="A2326" s="7">
        <v>41136</v>
      </c>
      <c r="B2326">
        <v>128.759995</v>
      </c>
      <c r="C2326">
        <v>129.179993</v>
      </c>
      <c r="D2326">
        <v>128.679993</v>
      </c>
      <c r="E2326">
        <v>128.979996</v>
      </c>
      <c r="F2326">
        <v>108.239754</v>
      </c>
      <c r="G2326">
        <v>213000</v>
      </c>
    </row>
    <row r="2327" spans="1:7" x14ac:dyDescent="0.25">
      <c r="A2327" s="7">
        <v>41135</v>
      </c>
      <c r="B2327">
        <v>129.279999</v>
      </c>
      <c r="C2327">
        <v>129.33999600000001</v>
      </c>
      <c r="D2327">
        <v>128.46000699999999</v>
      </c>
      <c r="E2327">
        <v>128.83999600000001</v>
      </c>
      <c r="F2327">
        <v>108.122269</v>
      </c>
      <c r="G2327">
        <v>456950</v>
      </c>
    </row>
    <row r="2328" spans="1:7" x14ac:dyDescent="0.25">
      <c r="A2328" s="7">
        <v>41134</v>
      </c>
      <c r="B2328">
        <v>128.66000399999999</v>
      </c>
      <c r="C2328">
        <v>128.86000100000001</v>
      </c>
      <c r="D2328">
        <v>128.13999899999999</v>
      </c>
      <c r="E2328">
        <v>128.779999</v>
      </c>
      <c r="F2328">
        <v>108.071907</v>
      </c>
      <c r="G2328">
        <v>329900</v>
      </c>
    </row>
    <row r="2329" spans="1:7" x14ac:dyDescent="0.25">
      <c r="A2329" s="7">
        <v>41131</v>
      </c>
      <c r="B2329">
        <v>128.199997</v>
      </c>
      <c r="C2329">
        <v>128.94000199999999</v>
      </c>
      <c r="D2329">
        <v>127.94000200000001</v>
      </c>
      <c r="E2329">
        <v>128.88000500000001</v>
      </c>
      <c r="F2329">
        <v>108.15582999999999</v>
      </c>
      <c r="G2329">
        <v>336450</v>
      </c>
    </row>
    <row r="2330" spans="1:7" x14ac:dyDescent="0.25">
      <c r="A2330" s="7">
        <v>41130</v>
      </c>
      <c r="B2330">
        <v>128.41999799999999</v>
      </c>
      <c r="C2330">
        <v>128.91999799999999</v>
      </c>
      <c r="D2330">
        <v>128.259995</v>
      </c>
      <c r="E2330">
        <v>128.679993</v>
      </c>
      <c r="F2330">
        <v>107.98801400000001</v>
      </c>
      <c r="G2330">
        <v>360650</v>
      </c>
    </row>
    <row r="2331" spans="1:7" x14ac:dyDescent="0.25">
      <c r="A2331" s="7">
        <v>41129</v>
      </c>
      <c r="B2331">
        <v>127.959999</v>
      </c>
      <c r="C2331">
        <v>128.699997</v>
      </c>
      <c r="D2331">
        <v>127.959999</v>
      </c>
      <c r="E2331">
        <v>128.53999300000001</v>
      </c>
      <c r="F2331">
        <v>107.870499</v>
      </c>
      <c r="G2331">
        <v>322000</v>
      </c>
    </row>
    <row r="2332" spans="1:7" x14ac:dyDescent="0.25">
      <c r="A2332" s="7">
        <v>41128</v>
      </c>
      <c r="B2332">
        <v>128.300003</v>
      </c>
      <c r="C2332">
        <v>128.94000199999999</v>
      </c>
      <c r="D2332">
        <v>128.259995</v>
      </c>
      <c r="E2332">
        <v>128.39999399999999</v>
      </c>
      <c r="F2332">
        <v>107.753006</v>
      </c>
      <c r="G2332">
        <v>380200</v>
      </c>
    </row>
    <row r="2333" spans="1:7" x14ac:dyDescent="0.25">
      <c r="A2333" s="7">
        <v>41127</v>
      </c>
      <c r="B2333">
        <v>127.879997</v>
      </c>
      <c r="C2333">
        <v>128.259995</v>
      </c>
      <c r="D2333">
        <v>127.720001</v>
      </c>
      <c r="E2333">
        <v>127.82</v>
      </c>
      <c r="F2333">
        <v>107.266266</v>
      </c>
      <c r="G2333">
        <v>547200</v>
      </c>
    </row>
    <row r="2334" spans="1:7" x14ac:dyDescent="0.25">
      <c r="A2334" s="7">
        <v>41124</v>
      </c>
      <c r="B2334">
        <v>126.839996</v>
      </c>
      <c r="C2334">
        <v>127.739998</v>
      </c>
      <c r="D2334">
        <v>126.739998</v>
      </c>
      <c r="E2334">
        <v>127.480003</v>
      </c>
      <c r="F2334">
        <v>106.980949</v>
      </c>
      <c r="G2334">
        <v>239850</v>
      </c>
    </row>
    <row r="2335" spans="1:7" x14ac:dyDescent="0.25">
      <c r="A2335" s="7">
        <v>41123</v>
      </c>
      <c r="B2335">
        <v>125</v>
      </c>
      <c r="C2335">
        <v>125.860001</v>
      </c>
      <c r="D2335">
        <v>124.08000199999999</v>
      </c>
      <c r="E2335">
        <v>125.040001</v>
      </c>
      <c r="F2335">
        <v>104.933311</v>
      </c>
      <c r="G2335">
        <v>478100</v>
      </c>
    </row>
    <row r="2336" spans="1:7" x14ac:dyDescent="0.25">
      <c r="A2336" s="7">
        <v>41122</v>
      </c>
      <c r="B2336">
        <v>126.879997</v>
      </c>
      <c r="C2336">
        <v>126.91999800000001</v>
      </c>
      <c r="D2336">
        <v>125.720001</v>
      </c>
      <c r="E2336">
        <v>125.91999800000001</v>
      </c>
      <c r="F2336">
        <v>105.67182200000001</v>
      </c>
      <c r="G2336">
        <v>526450</v>
      </c>
    </row>
    <row r="2337" spans="1:7" x14ac:dyDescent="0.25">
      <c r="A2337" s="7">
        <v>41121</v>
      </c>
      <c r="B2337">
        <v>126.720001</v>
      </c>
      <c r="C2337">
        <v>127.05999799999999</v>
      </c>
      <c r="D2337">
        <v>126.05999799999999</v>
      </c>
      <c r="E2337">
        <v>126.05999799999999</v>
      </c>
      <c r="F2337">
        <v>105.789314</v>
      </c>
      <c r="G2337">
        <v>681600</v>
      </c>
    </row>
    <row r="2338" spans="1:7" x14ac:dyDescent="0.25">
      <c r="A2338" s="7">
        <v>41120</v>
      </c>
      <c r="B2338">
        <v>126.760002</v>
      </c>
      <c r="C2338">
        <v>127.459999</v>
      </c>
      <c r="D2338">
        <v>126.5</v>
      </c>
      <c r="E2338">
        <v>126.879997</v>
      </c>
      <c r="F2338">
        <v>106.47743199999999</v>
      </c>
      <c r="G2338">
        <v>348300</v>
      </c>
    </row>
    <row r="2339" spans="1:7" x14ac:dyDescent="0.25">
      <c r="A2339" s="7">
        <v>41117</v>
      </c>
      <c r="B2339">
        <v>125.260002</v>
      </c>
      <c r="C2339">
        <v>127.239998</v>
      </c>
      <c r="D2339">
        <v>125.040001</v>
      </c>
      <c r="E2339">
        <v>126.94000200000001</v>
      </c>
      <c r="F2339">
        <v>106.527779</v>
      </c>
      <c r="G2339">
        <v>901950</v>
      </c>
    </row>
    <row r="2340" spans="1:7" x14ac:dyDescent="0.25">
      <c r="A2340" s="7">
        <v>41116</v>
      </c>
      <c r="B2340">
        <v>124.379997</v>
      </c>
      <c r="C2340">
        <v>124.82</v>
      </c>
      <c r="D2340">
        <v>123.760002</v>
      </c>
      <c r="E2340">
        <v>124.540001</v>
      </c>
      <c r="F2340">
        <v>104.51371</v>
      </c>
      <c r="G2340">
        <v>412450</v>
      </c>
    </row>
    <row r="2341" spans="1:7" x14ac:dyDescent="0.25">
      <c r="A2341" s="7">
        <v>41115</v>
      </c>
      <c r="B2341">
        <v>122.82</v>
      </c>
      <c r="C2341">
        <v>123.099998</v>
      </c>
      <c r="D2341">
        <v>121.91999800000001</v>
      </c>
      <c r="E2341">
        <v>122.540001</v>
      </c>
      <c r="F2341">
        <v>102.83530399999999</v>
      </c>
      <c r="G2341">
        <v>509100</v>
      </c>
    </row>
    <row r="2342" spans="1:7" x14ac:dyDescent="0.25">
      <c r="A2342" s="7">
        <v>41114</v>
      </c>
      <c r="B2342">
        <v>123.699997</v>
      </c>
      <c r="C2342">
        <v>123.699997</v>
      </c>
      <c r="D2342">
        <v>121.720001</v>
      </c>
      <c r="E2342">
        <v>122.620003</v>
      </c>
      <c r="F2342">
        <v>102.902451</v>
      </c>
      <c r="G2342">
        <v>533700</v>
      </c>
    </row>
    <row r="2343" spans="1:7" x14ac:dyDescent="0.25">
      <c r="A2343" s="7">
        <v>41113</v>
      </c>
      <c r="B2343">
        <v>123.019997</v>
      </c>
      <c r="C2343">
        <v>123.94000200000001</v>
      </c>
      <c r="D2343">
        <v>122.480003</v>
      </c>
      <c r="E2343">
        <v>123.599998</v>
      </c>
      <c r="F2343">
        <v>103.724861</v>
      </c>
      <c r="G2343">
        <v>451450</v>
      </c>
    </row>
    <row r="2344" spans="1:7" x14ac:dyDescent="0.25">
      <c r="A2344" s="7">
        <v>41110</v>
      </c>
      <c r="B2344">
        <v>125.300003</v>
      </c>
      <c r="C2344">
        <v>125.480003</v>
      </c>
      <c r="D2344">
        <v>124.739998</v>
      </c>
      <c r="E2344">
        <v>124.839996</v>
      </c>
      <c r="F2344">
        <v>104.765472</v>
      </c>
      <c r="G2344">
        <v>606900</v>
      </c>
    </row>
    <row r="2345" spans="1:7" x14ac:dyDescent="0.25">
      <c r="A2345" s="7">
        <v>41109</v>
      </c>
      <c r="B2345">
        <v>125.980003</v>
      </c>
      <c r="C2345">
        <v>126.400002</v>
      </c>
      <c r="D2345">
        <v>125.55999799999999</v>
      </c>
      <c r="E2345">
        <v>126</v>
      </c>
      <c r="F2345">
        <v>105.73896000000001</v>
      </c>
      <c r="G2345">
        <v>516500</v>
      </c>
    </row>
    <row r="2346" spans="1:7" x14ac:dyDescent="0.25">
      <c r="A2346" s="7">
        <v>41108</v>
      </c>
      <c r="B2346">
        <v>124.480003</v>
      </c>
      <c r="C2346">
        <v>125.91999800000001</v>
      </c>
      <c r="D2346">
        <v>124.400002</v>
      </c>
      <c r="E2346">
        <v>125.68</v>
      </c>
      <c r="F2346">
        <v>105.470398</v>
      </c>
      <c r="G2346">
        <v>242900</v>
      </c>
    </row>
    <row r="2347" spans="1:7" x14ac:dyDescent="0.25">
      <c r="A2347" s="7">
        <v>41107</v>
      </c>
      <c r="B2347">
        <v>124.400002</v>
      </c>
      <c r="C2347">
        <v>125</v>
      </c>
      <c r="D2347">
        <v>123.120003</v>
      </c>
      <c r="E2347">
        <v>124.779999</v>
      </c>
      <c r="F2347">
        <v>104.71513400000001</v>
      </c>
      <c r="G2347">
        <v>293450</v>
      </c>
    </row>
    <row r="2348" spans="1:7" x14ac:dyDescent="0.25">
      <c r="A2348" s="7">
        <v>41106</v>
      </c>
      <c r="B2348">
        <v>123.900002</v>
      </c>
      <c r="C2348">
        <v>124.260002</v>
      </c>
      <c r="D2348">
        <v>123.459999</v>
      </c>
      <c r="E2348">
        <v>123.900002</v>
      </c>
      <c r="F2348">
        <v>103.97661600000001</v>
      </c>
      <c r="G2348">
        <v>164400</v>
      </c>
    </row>
    <row r="2349" spans="1:7" x14ac:dyDescent="0.25">
      <c r="A2349" s="7">
        <v>41103</v>
      </c>
      <c r="B2349">
        <v>122.480003</v>
      </c>
      <c r="C2349">
        <v>124.300003</v>
      </c>
      <c r="D2349">
        <v>122.480003</v>
      </c>
      <c r="E2349">
        <v>124.18</v>
      </c>
      <c r="F2349">
        <v>104.21159400000001</v>
      </c>
      <c r="G2349">
        <v>480650</v>
      </c>
    </row>
    <row r="2350" spans="1:7" x14ac:dyDescent="0.25">
      <c r="A2350" s="7">
        <v>41102</v>
      </c>
      <c r="B2350">
        <v>122.040001</v>
      </c>
      <c r="C2350">
        <v>122.68</v>
      </c>
      <c r="D2350">
        <v>121.32</v>
      </c>
      <c r="E2350">
        <v>122.099998</v>
      </c>
      <c r="F2350">
        <v>102.466042</v>
      </c>
      <c r="G2350">
        <v>432700</v>
      </c>
    </row>
    <row r="2351" spans="1:7" x14ac:dyDescent="0.25">
      <c r="A2351" s="7">
        <v>41101</v>
      </c>
      <c r="B2351">
        <v>122.779999</v>
      </c>
      <c r="C2351">
        <v>123.099998</v>
      </c>
      <c r="D2351">
        <v>122.05999799999999</v>
      </c>
      <c r="E2351">
        <v>122.739998</v>
      </c>
      <c r="F2351">
        <v>103.003159</v>
      </c>
      <c r="G2351">
        <v>199700</v>
      </c>
    </row>
    <row r="2352" spans="1:7" x14ac:dyDescent="0.25">
      <c r="A2352" s="7">
        <v>41100</v>
      </c>
      <c r="B2352">
        <v>124.459999</v>
      </c>
      <c r="C2352">
        <v>124.599998</v>
      </c>
      <c r="D2352">
        <v>122.32</v>
      </c>
      <c r="E2352">
        <v>122.720001</v>
      </c>
      <c r="F2352">
        <v>102.986374</v>
      </c>
      <c r="G2352">
        <v>322300</v>
      </c>
    </row>
    <row r="2353" spans="1:7" x14ac:dyDescent="0.25">
      <c r="A2353" s="7">
        <v>41099</v>
      </c>
      <c r="B2353">
        <v>123.94000200000001</v>
      </c>
      <c r="C2353">
        <v>124.019997</v>
      </c>
      <c r="D2353">
        <v>123.260002</v>
      </c>
      <c r="E2353">
        <v>123.860001</v>
      </c>
      <c r="F2353">
        <v>103.94306899999999</v>
      </c>
      <c r="G2353">
        <v>177800</v>
      </c>
    </row>
    <row r="2354" spans="1:7" x14ac:dyDescent="0.25">
      <c r="A2354" s="7">
        <v>41096</v>
      </c>
      <c r="B2354">
        <v>123.980003</v>
      </c>
      <c r="C2354">
        <v>124.199997</v>
      </c>
      <c r="D2354">
        <v>123.360001</v>
      </c>
      <c r="E2354">
        <v>124.019997</v>
      </c>
      <c r="F2354">
        <v>104.077332</v>
      </c>
      <c r="G2354">
        <v>478350</v>
      </c>
    </row>
    <row r="2355" spans="1:7" x14ac:dyDescent="0.25">
      <c r="A2355" s="7">
        <v>41095</v>
      </c>
      <c r="B2355">
        <v>125.339996</v>
      </c>
      <c r="C2355">
        <v>125.699997</v>
      </c>
      <c r="D2355">
        <v>124.720001</v>
      </c>
      <c r="E2355">
        <v>125.18</v>
      </c>
      <c r="F2355">
        <v>105.05081199999999</v>
      </c>
      <c r="G2355">
        <v>308900</v>
      </c>
    </row>
    <row r="2356" spans="1:7" x14ac:dyDescent="0.25">
      <c r="A2356" s="7">
        <v>41093</v>
      </c>
      <c r="B2356">
        <v>124.900002</v>
      </c>
      <c r="C2356">
        <v>125.800003</v>
      </c>
      <c r="D2356">
        <v>124.760002</v>
      </c>
      <c r="E2356">
        <v>125.720001</v>
      </c>
      <c r="F2356">
        <v>105.50398300000001</v>
      </c>
      <c r="G2356">
        <v>161050</v>
      </c>
    </row>
    <row r="2357" spans="1:7" x14ac:dyDescent="0.25">
      <c r="A2357" s="7">
        <v>41092</v>
      </c>
      <c r="B2357">
        <v>124.900002</v>
      </c>
      <c r="C2357">
        <v>125.019997</v>
      </c>
      <c r="D2357">
        <v>124.040001</v>
      </c>
      <c r="E2357">
        <v>124.900002</v>
      </c>
      <c r="F2357">
        <v>104.815842</v>
      </c>
      <c r="G2357">
        <v>258700</v>
      </c>
    </row>
    <row r="2358" spans="1:7" x14ac:dyDescent="0.25">
      <c r="A2358" s="7">
        <v>41089</v>
      </c>
      <c r="B2358">
        <v>123.720001</v>
      </c>
      <c r="C2358">
        <v>124.620003</v>
      </c>
      <c r="D2358">
        <v>123.379997</v>
      </c>
      <c r="E2358">
        <v>124.55999799999999</v>
      </c>
      <c r="F2358">
        <v>104.530502</v>
      </c>
      <c r="G2358">
        <v>305000</v>
      </c>
    </row>
    <row r="2359" spans="1:7" x14ac:dyDescent="0.25">
      <c r="A2359" s="7">
        <v>41088</v>
      </c>
      <c r="B2359">
        <v>121.040001</v>
      </c>
      <c r="C2359">
        <v>121.639999</v>
      </c>
      <c r="D2359">
        <v>120.139999</v>
      </c>
      <c r="E2359">
        <v>121.540001</v>
      </c>
      <c r="F2359">
        <v>101.996101</v>
      </c>
      <c r="G2359">
        <v>171750</v>
      </c>
    </row>
    <row r="2360" spans="1:7" x14ac:dyDescent="0.25">
      <c r="A2360" s="7">
        <v>41087</v>
      </c>
      <c r="B2360">
        <v>121.160004</v>
      </c>
      <c r="C2360">
        <v>122.05999799999999</v>
      </c>
      <c r="D2360">
        <v>121.099998</v>
      </c>
      <c r="E2360">
        <v>121.82</v>
      </c>
      <c r="F2360">
        <v>102.23107899999999</v>
      </c>
      <c r="G2360">
        <v>301100</v>
      </c>
    </row>
    <row r="2361" spans="1:7" x14ac:dyDescent="0.25">
      <c r="A2361" s="7">
        <v>41086</v>
      </c>
      <c r="B2361">
        <v>120.480003</v>
      </c>
      <c r="C2361">
        <v>121.099998</v>
      </c>
      <c r="D2361">
        <v>119.82</v>
      </c>
      <c r="E2361">
        <v>120.739998</v>
      </c>
      <c r="F2361">
        <v>101.324776</v>
      </c>
      <c r="G2361">
        <v>352750</v>
      </c>
    </row>
    <row r="2362" spans="1:7" x14ac:dyDescent="0.25">
      <c r="A2362" s="7">
        <v>41085</v>
      </c>
      <c r="B2362">
        <v>120.839996</v>
      </c>
      <c r="C2362">
        <v>120.860001</v>
      </c>
      <c r="D2362">
        <v>119.720001</v>
      </c>
      <c r="E2362">
        <v>120.160004</v>
      </c>
      <c r="F2362">
        <v>100.83802</v>
      </c>
      <c r="G2362">
        <v>283200</v>
      </c>
    </row>
    <row r="2363" spans="1:7" x14ac:dyDescent="0.25">
      <c r="A2363" s="7">
        <v>41082</v>
      </c>
      <c r="B2363">
        <v>122.480003</v>
      </c>
      <c r="C2363">
        <v>122.959999</v>
      </c>
      <c r="D2363">
        <v>122</v>
      </c>
      <c r="E2363">
        <v>122.739998</v>
      </c>
      <c r="F2363">
        <v>102.466072</v>
      </c>
      <c r="G2363">
        <v>285800</v>
      </c>
    </row>
    <row r="2364" spans="1:7" x14ac:dyDescent="0.25">
      <c r="A2364" s="7">
        <v>41081</v>
      </c>
      <c r="B2364">
        <v>124.779999</v>
      </c>
      <c r="C2364">
        <v>124.82</v>
      </c>
      <c r="D2364">
        <v>121.720001</v>
      </c>
      <c r="E2364">
        <v>121.860001</v>
      </c>
      <c r="F2364">
        <v>101.73142199999999</v>
      </c>
      <c r="G2364">
        <v>155400</v>
      </c>
    </row>
    <row r="2365" spans="1:7" x14ac:dyDescent="0.25">
      <c r="A2365" s="7">
        <v>41080</v>
      </c>
      <c r="B2365">
        <v>124.839996</v>
      </c>
      <c r="C2365">
        <v>125.18</v>
      </c>
      <c r="D2365">
        <v>123.699997</v>
      </c>
      <c r="E2365">
        <v>124.599998</v>
      </c>
      <c r="F2365">
        <v>104.018845</v>
      </c>
      <c r="G2365">
        <v>235700</v>
      </c>
    </row>
    <row r="2366" spans="1:7" x14ac:dyDescent="0.25">
      <c r="A2366" s="7">
        <v>41079</v>
      </c>
      <c r="B2366">
        <v>124.199997</v>
      </c>
      <c r="C2366">
        <v>125.300003</v>
      </c>
      <c r="D2366">
        <v>124.139999</v>
      </c>
      <c r="E2366">
        <v>124.800003</v>
      </c>
      <c r="F2366">
        <v>104.185822</v>
      </c>
      <c r="G2366">
        <v>175200</v>
      </c>
    </row>
    <row r="2367" spans="1:7" x14ac:dyDescent="0.25">
      <c r="A2367" s="7">
        <v>41078</v>
      </c>
      <c r="B2367">
        <v>122.879997</v>
      </c>
      <c r="C2367">
        <v>123.900002</v>
      </c>
      <c r="D2367">
        <v>122.58000199999999</v>
      </c>
      <c r="E2367">
        <v>123.540001</v>
      </c>
      <c r="F2367">
        <v>103.133942</v>
      </c>
      <c r="G2367">
        <v>482500</v>
      </c>
    </row>
    <row r="2368" spans="1:7" x14ac:dyDescent="0.25">
      <c r="A2368" s="7">
        <v>41075</v>
      </c>
      <c r="B2368">
        <v>122.620003</v>
      </c>
      <c r="C2368">
        <v>123.44000200000001</v>
      </c>
      <c r="D2368">
        <v>122.41999800000001</v>
      </c>
      <c r="E2368">
        <v>123.279999</v>
      </c>
      <c r="F2368">
        <v>102.916878</v>
      </c>
      <c r="G2368">
        <v>229250</v>
      </c>
    </row>
    <row r="2369" spans="1:7" x14ac:dyDescent="0.25">
      <c r="A2369" s="7">
        <v>41074</v>
      </c>
      <c r="B2369">
        <v>121.08000199999999</v>
      </c>
      <c r="C2369">
        <v>122.599998</v>
      </c>
      <c r="D2369">
        <v>120.839996</v>
      </c>
      <c r="E2369">
        <v>122.199997</v>
      </c>
      <c r="F2369">
        <v>102.01527400000001</v>
      </c>
      <c r="G2369">
        <v>2181350</v>
      </c>
    </row>
    <row r="2370" spans="1:7" x14ac:dyDescent="0.25">
      <c r="A2370" s="7">
        <v>41073</v>
      </c>
      <c r="B2370">
        <v>121.239998</v>
      </c>
      <c r="C2370">
        <v>121.94000200000001</v>
      </c>
      <c r="D2370">
        <v>120.41999800000001</v>
      </c>
      <c r="E2370">
        <v>120.860001</v>
      </c>
      <c r="F2370">
        <v>100.896591</v>
      </c>
      <c r="G2370">
        <v>144900</v>
      </c>
    </row>
    <row r="2371" spans="1:7" x14ac:dyDescent="0.25">
      <c r="A2371" s="7">
        <v>41072</v>
      </c>
      <c r="B2371">
        <v>120.58000199999999</v>
      </c>
      <c r="C2371">
        <v>121.660004</v>
      </c>
      <c r="D2371">
        <v>120</v>
      </c>
      <c r="E2371">
        <v>121.660004</v>
      </c>
      <c r="F2371">
        <v>101.56446099999999</v>
      </c>
      <c r="G2371">
        <v>168300</v>
      </c>
    </row>
    <row r="2372" spans="1:7" x14ac:dyDescent="0.25">
      <c r="A2372" s="7">
        <v>41071</v>
      </c>
      <c r="B2372">
        <v>122.800003</v>
      </c>
      <c r="C2372">
        <v>122.839996</v>
      </c>
      <c r="D2372">
        <v>120.120003</v>
      </c>
      <c r="E2372">
        <v>120.260002</v>
      </c>
      <c r="F2372">
        <v>100.395714</v>
      </c>
      <c r="G2372">
        <v>304600</v>
      </c>
    </row>
    <row r="2373" spans="1:7" x14ac:dyDescent="0.25">
      <c r="A2373" s="7">
        <v>41068</v>
      </c>
      <c r="B2373">
        <v>120.599998</v>
      </c>
      <c r="C2373">
        <v>121.800003</v>
      </c>
      <c r="D2373">
        <v>120.099998</v>
      </c>
      <c r="E2373">
        <v>121.739998</v>
      </c>
      <c r="F2373">
        <v>101.631264</v>
      </c>
      <c r="G2373">
        <v>219550</v>
      </c>
    </row>
    <row r="2374" spans="1:7" x14ac:dyDescent="0.25">
      <c r="A2374" s="7">
        <v>41067</v>
      </c>
      <c r="B2374">
        <v>122.120003</v>
      </c>
      <c r="C2374">
        <v>122.160004</v>
      </c>
      <c r="D2374">
        <v>120.58000199999999</v>
      </c>
      <c r="E2374">
        <v>120.739998</v>
      </c>
      <c r="F2374">
        <v>100.796432</v>
      </c>
      <c r="G2374">
        <v>201000</v>
      </c>
    </row>
    <row r="2375" spans="1:7" x14ac:dyDescent="0.25">
      <c r="A2375" s="7">
        <v>41066</v>
      </c>
      <c r="B2375">
        <v>118.91999800000001</v>
      </c>
      <c r="C2375">
        <v>120.779999</v>
      </c>
      <c r="D2375">
        <v>118.860001</v>
      </c>
      <c r="E2375">
        <v>120.760002</v>
      </c>
      <c r="F2375">
        <v>100.813118</v>
      </c>
      <c r="G2375">
        <v>254650</v>
      </c>
    </row>
    <row r="2376" spans="1:7" x14ac:dyDescent="0.25">
      <c r="A2376" s="7">
        <v>41065</v>
      </c>
      <c r="B2376">
        <v>116.959999</v>
      </c>
      <c r="C2376">
        <v>118.220001</v>
      </c>
      <c r="D2376">
        <v>116.900002</v>
      </c>
      <c r="E2376">
        <v>117.94000200000001</v>
      </c>
      <c r="F2376">
        <v>98.458922999999999</v>
      </c>
      <c r="G2376">
        <v>252350</v>
      </c>
    </row>
    <row r="2377" spans="1:7" x14ac:dyDescent="0.25">
      <c r="A2377" s="7">
        <v>41064</v>
      </c>
      <c r="B2377">
        <v>117.44000200000001</v>
      </c>
      <c r="C2377">
        <v>117.760002</v>
      </c>
      <c r="D2377">
        <v>116.339996</v>
      </c>
      <c r="E2377">
        <v>117.260002</v>
      </c>
      <c r="F2377">
        <v>97.891257999999993</v>
      </c>
      <c r="G2377">
        <v>213600</v>
      </c>
    </row>
    <row r="2378" spans="1:7" x14ac:dyDescent="0.25">
      <c r="A2378" s="7">
        <v>41061</v>
      </c>
      <c r="B2378">
        <v>118.339996</v>
      </c>
      <c r="C2378">
        <v>118.760002</v>
      </c>
      <c r="D2378">
        <v>117.239998</v>
      </c>
      <c r="E2378">
        <v>117.300003</v>
      </c>
      <c r="F2378">
        <v>97.924651999999995</v>
      </c>
      <c r="G2378">
        <v>641850</v>
      </c>
    </row>
    <row r="2379" spans="1:7" x14ac:dyDescent="0.25">
      <c r="A2379" s="7">
        <v>41060</v>
      </c>
      <c r="B2379">
        <v>120.540001</v>
      </c>
      <c r="C2379">
        <v>121.139999</v>
      </c>
      <c r="D2379">
        <v>119.260002</v>
      </c>
      <c r="E2379">
        <v>120.239998</v>
      </c>
      <c r="F2379">
        <v>100.37902099999999</v>
      </c>
      <c r="G2379">
        <v>424150</v>
      </c>
    </row>
    <row r="2380" spans="1:7" x14ac:dyDescent="0.25">
      <c r="A2380" s="7">
        <v>41059</v>
      </c>
      <c r="B2380">
        <v>121.300003</v>
      </c>
      <c r="C2380">
        <v>121.339996</v>
      </c>
      <c r="D2380">
        <v>120.300003</v>
      </c>
      <c r="E2380">
        <v>120.540001</v>
      </c>
      <c r="F2380">
        <v>100.629471</v>
      </c>
      <c r="G2380">
        <v>809500</v>
      </c>
    </row>
    <row r="2381" spans="1:7" x14ac:dyDescent="0.25">
      <c r="A2381" s="7">
        <v>41058</v>
      </c>
      <c r="B2381">
        <v>121.879997</v>
      </c>
      <c r="C2381">
        <v>122.540001</v>
      </c>
      <c r="D2381">
        <v>121.459999</v>
      </c>
      <c r="E2381">
        <v>122.300003</v>
      </c>
      <c r="F2381">
        <v>102.098724</v>
      </c>
      <c r="G2381">
        <v>306600</v>
      </c>
    </row>
    <row r="2382" spans="1:7" x14ac:dyDescent="0.25">
      <c r="A2382" s="7">
        <v>41054</v>
      </c>
      <c r="B2382">
        <v>121.220001</v>
      </c>
      <c r="C2382">
        <v>121.5</v>
      </c>
      <c r="D2382">
        <v>120.620003</v>
      </c>
      <c r="E2382">
        <v>120.91999800000001</v>
      </c>
      <c r="F2382">
        <v>100.946701</v>
      </c>
      <c r="G2382">
        <v>336400</v>
      </c>
    </row>
    <row r="2383" spans="1:7" x14ac:dyDescent="0.25">
      <c r="A2383" s="7">
        <v>41053</v>
      </c>
      <c r="B2383">
        <v>121.379997</v>
      </c>
      <c r="C2383">
        <v>121.5</v>
      </c>
      <c r="D2383">
        <v>120.239998</v>
      </c>
      <c r="E2383">
        <v>121.199997</v>
      </c>
      <c r="F2383">
        <v>101.180435</v>
      </c>
      <c r="G2383">
        <v>112050</v>
      </c>
    </row>
    <row r="2384" spans="1:7" x14ac:dyDescent="0.25">
      <c r="A2384" s="7">
        <v>41052</v>
      </c>
      <c r="B2384">
        <v>120.099998</v>
      </c>
      <c r="C2384">
        <v>121.139999</v>
      </c>
      <c r="D2384">
        <v>118.91999800000001</v>
      </c>
      <c r="E2384">
        <v>120.980003</v>
      </c>
      <c r="F2384">
        <v>100.996773</v>
      </c>
      <c r="G2384">
        <v>176000</v>
      </c>
    </row>
    <row r="2385" spans="1:7" x14ac:dyDescent="0.25">
      <c r="A2385" s="7">
        <v>41051</v>
      </c>
      <c r="B2385">
        <v>121.08000199999999</v>
      </c>
      <c r="C2385">
        <v>121.879997</v>
      </c>
      <c r="D2385">
        <v>120.18</v>
      </c>
      <c r="E2385">
        <v>120.980003</v>
      </c>
      <c r="F2385">
        <v>100.996773</v>
      </c>
      <c r="G2385">
        <v>654450</v>
      </c>
    </row>
    <row r="2386" spans="1:7" x14ac:dyDescent="0.25">
      <c r="A2386" s="7">
        <v>41050</v>
      </c>
      <c r="B2386">
        <v>119.040001</v>
      </c>
      <c r="C2386">
        <v>120.779999</v>
      </c>
      <c r="D2386">
        <v>118.900002</v>
      </c>
      <c r="E2386">
        <v>120.720001</v>
      </c>
      <c r="F2386">
        <v>100.779724</v>
      </c>
      <c r="G2386">
        <v>271550</v>
      </c>
    </row>
    <row r="2387" spans="1:7" x14ac:dyDescent="0.25">
      <c r="A2387" s="7">
        <v>41047</v>
      </c>
      <c r="B2387">
        <v>120.160004</v>
      </c>
      <c r="C2387">
        <v>120.400002</v>
      </c>
      <c r="D2387">
        <v>118.55999799999999</v>
      </c>
      <c r="E2387">
        <v>118.720001</v>
      </c>
      <c r="F2387">
        <v>99.110100000000003</v>
      </c>
      <c r="G2387">
        <v>760350</v>
      </c>
    </row>
    <row r="2388" spans="1:7" x14ac:dyDescent="0.25">
      <c r="A2388" s="7">
        <v>41046</v>
      </c>
      <c r="B2388">
        <v>121.58000199999999</v>
      </c>
      <c r="C2388">
        <v>121.68</v>
      </c>
      <c r="D2388">
        <v>119.660004</v>
      </c>
      <c r="E2388">
        <v>119.660004</v>
      </c>
      <c r="F2388">
        <v>99.894835999999998</v>
      </c>
      <c r="G2388">
        <v>288750</v>
      </c>
    </row>
    <row r="2389" spans="1:7" x14ac:dyDescent="0.25">
      <c r="A2389" s="7">
        <v>41045</v>
      </c>
      <c r="B2389">
        <v>122.519997</v>
      </c>
      <c r="C2389">
        <v>123.019997</v>
      </c>
      <c r="D2389">
        <v>121.5</v>
      </c>
      <c r="E2389">
        <v>121.5</v>
      </c>
      <c r="F2389">
        <v>101.430885</v>
      </c>
      <c r="G2389">
        <v>331350</v>
      </c>
    </row>
    <row r="2390" spans="1:7" x14ac:dyDescent="0.25">
      <c r="A2390" s="7">
        <v>41044</v>
      </c>
      <c r="B2390">
        <v>122.58000199999999</v>
      </c>
      <c r="C2390">
        <v>123.32</v>
      </c>
      <c r="D2390">
        <v>121.82</v>
      </c>
      <c r="E2390">
        <v>122.019997</v>
      </c>
      <c r="F2390">
        <v>101.86499000000001</v>
      </c>
      <c r="G2390">
        <v>1532500</v>
      </c>
    </row>
    <row r="2391" spans="1:7" x14ac:dyDescent="0.25">
      <c r="A2391" s="7">
        <v>41043</v>
      </c>
      <c r="B2391">
        <v>122.860001</v>
      </c>
      <c r="C2391">
        <v>123.540001</v>
      </c>
      <c r="D2391">
        <v>122.540001</v>
      </c>
      <c r="E2391">
        <v>122.699997</v>
      </c>
      <c r="F2391">
        <v>102.432655</v>
      </c>
      <c r="G2391">
        <v>953250</v>
      </c>
    </row>
    <row r="2392" spans="1:7" x14ac:dyDescent="0.25">
      <c r="A2392" s="7">
        <v>41040</v>
      </c>
      <c r="B2392">
        <v>123.699997</v>
      </c>
      <c r="C2392">
        <v>125.199997</v>
      </c>
      <c r="D2392">
        <v>123.639999</v>
      </c>
      <c r="E2392">
        <v>124.019997</v>
      </c>
      <c r="F2392">
        <v>103.534645</v>
      </c>
      <c r="G2392">
        <v>365300</v>
      </c>
    </row>
    <row r="2393" spans="1:7" x14ac:dyDescent="0.25">
      <c r="A2393" s="7">
        <v>41039</v>
      </c>
      <c r="B2393">
        <v>125.139999</v>
      </c>
      <c r="C2393">
        <v>125.18</v>
      </c>
      <c r="D2393">
        <v>124.239998</v>
      </c>
      <c r="E2393">
        <v>124.41999800000001</v>
      </c>
      <c r="F2393">
        <v>103.86855300000001</v>
      </c>
      <c r="G2393">
        <v>130100</v>
      </c>
    </row>
    <row r="2394" spans="1:7" x14ac:dyDescent="0.25">
      <c r="A2394" s="7">
        <v>41038</v>
      </c>
      <c r="B2394">
        <v>123.599998</v>
      </c>
      <c r="C2394">
        <v>124.980003</v>
      </c>
      <c r="D2394">
        <v>123.040001</v>
      </c>
      <c r="E2394">
        <v>124.199997</v>
      </c>
      <c r="F2394">
        <v>103.684898</v>
      </c>
      <c r="G2394">
        <v>373700</v>
      </c>
    </row>
    <row r="2395" spans="1:7" x14ac:dyDescent="0.25">
      <c r="A2395" s="7">
        <v>41037</v>
      </c>
      <c r="B2395">
        <v>124.699997</v>
      </c>
      <c r="C2395">
        <v>125.120003</v>
      </c>
      <c r="D2395">
        <v>123.480003</v>
      </c>
      <c r="E2395">
        <v>124.900002</v>
      </c>
      <c r="F2395">
        <v>104.269295</v>
      </c>
      <c r="G2395">
        <v>403050</v>
      </c>
    </row>
    <row r="2396" spans="1:7" x14ac:dyDescent="0.25">
      <c r="A2396" s="7">
        <v>41036</v>
      </c>
      <c r="B2396">
        <v>124.900002</v>
      </c>
      <c r="C2396">
        <v>125.860001</v>
      </c>
      <c r="D2396">
        <v>124.860001</v>
      </c>
      <c r="E2396">
        <v>125.44000200000001</v>
      </c>
      <c r="F2396">
        <v>104.720085</v>
      </c>
      <c r="G2396">
        <v>990350</v>
      </c>
    </row>
    <row r="2397" spans="1:7" x14ac:dyDescent="0.25">
      <c r="A2397" s="7">
        <v>41033</v>
      </c>
      <c r="B2397">
        <v>126.760002</v>
      </c>
      <c r="C2397">
        <v>126.839996</v>
      </c>
      <c r="D2397">
        <v>125.300003</v>
      </c>
      <c r="E2397">
        <v>125.339996</v>
      </c>
      <c r="F2397">
        <v>104.636612</v>
      </c>
      <c r="G2397">
        <v>365200</v>
      </c>
    </row>
    <row r="2398" spans="1:7" x14ac:dyDescent="0.25">
      <c r="A2398" s="7">
        <v>41032</v>
      </c>
      <c r="B2398">
        <v>128.46000699999999</v>
      </c>
      <c r="C2398">
        <v>128.5</v>
      </c>
      <c r="D2398">
        <v>127.199997</v>
      </c>
      <c r="E2398">
        <v>127.41999800000001</v>
      </c>
      <c r="F2398">
        <v>106.37303199999999</v>
      </c>
      <c r="G2398">
        <v>177000</v>
      </c>
    </row>
    <row r="2399" spans="1:7" x14ac:dyDescent="0.25">
      <c r="A2399" s="7">
        <v>41031</v>
      </c>
      <c r="B2399">
        <v>128.05999800000001</v>
      </c>
      <c r="C2399">
        <v>128.520004</v>
      </c>
      <c r="D2399">
        <v>127.620003</v>
      </c>
      <c r="E2399">
        <v>128.36000100000001</v>
      </c>
      <c r="F2399">
        <v>107.157776</v>
      </c>
      <c r="G2399">
        <v>154250</v>
      </c>
    </row>
    <row r="2400" spans="1:7" x14ac:dyDescent="0.25">
      <c r="A2400" s="7">
        <v>41030</v>
      </c>
      <c r="B2400">
        <v>127.959999</v>
      </c>
      <c r="C2400">
        <v>129.60000600000001</v>
      </c>
      <c r="D2400">
        <v>127.800003</v>
      </c>
      <c r="E2400">
        <v>128.759995</v>
      </c>
      <c r="F2400">
        <v>107.491669</v>
      </c>
      <c r="G2400">
        <v>527450</v>
      </c>
    </row>
    <row r="2401" spans="1:7" x14ac:dyDescent="0.25">
      <c r="A2401" s="7">
        <v>41029</v>
      </c>
      <c r="B2401">
        <v>128.220001</v>
      </c>
      <c r="C2401">
        <v>128.259995</v>
      </c>
      <c r="D2401">
        <v>127.639999</v>
      </c>
      <c r="E2401">
        <v>127.91999800000001</v>
      </c>
      <c r="F2401">
        <v>106.790443</v>
      </c>
      <c r="G2401">
        <v>247600</v>
      </c>
    </row>
    <row r="2402" spans="1:7" x14ac:dyDescent="0.25">
      <c r="A2402" s="7">
        <v>41026</v>
      </c>
      <c r="B2402">
        <v>128.66000399999999</v>
      </c>
      <c r="C2402">
        <v>128.820007</v>
      </c>
      <c r="D2402">
        <v>127.94000200000001</v>
      </c>
      <c r="E2402">
        <v>128.479996</v>
      </c>
      <c r="F2402">
        <v>107.257942</v>
      </c>
      <c r="G2402">
        <v>185050</v>
      </c>
    </row>
    <row r="2403" spans="1:7" x14ac:dyDescent="0.25">
      <c r="A2403" s="7">
        <v>41025</v>
      </c>
      <c r="B2403">
        <v>127.120003</v>
      </c>
      <c r="C2403">
        <v>128.38000500000001</v>
      </c>
      <c r="D2403">
        <v>127</v>
      </c>
      <c r="E2403">
        <v>128.220001</v>
      </c>
      <c r="F2403">
        <v>107.04089399999999</v>
      </c>
      <c r="G2403">
        <v>157100</v>
      </c>
    </row>
    <row r="2404" spans="1:7" x14ac:dyDescent="0.25">
      <c r="A2404" s="7">
        <v>41024</v>
      </c>
      <c r="B2404">
        <v>126.839996</v>
      </c>
      <c r="C2404">
        <v>127.379997</v>
      </c>
      <c r="D2404">
        <v>126.760002</v>
      </c>
      <c r="E2404">
        <v>127.339996</v>
      </c>
      <c r="F2404">
        <v>106.30626700000001</v>
      </c>
      <c r="G2404">
        <v>171750</v>
      </c>
    </row>
    <row r="2405" spans="1:7" x14ac:dyDescent="0.25">
      <c r="A2405" s="7">
        <v>41023</v>
      </c>
      <c r="B2405">
        <v>125.239998</v>
      </c>
      <c r="C2405">
        <v>125.91999800000001</v>
      </c>
      <c r="D2405">
        <v>125.199997</v>
      </c>
      <c r="E2405">
        <v>125.58000199999999</v>
      </c>
      <c r="F2405">
        <v>104.836983</v>
      </c>
      <c r="G2405">
        <v>469300</v>
      </c>
    </row>
    <row r="2406" spans="1:7" x14ac:dyDescent="0.25">
      <c r="A2406" s="7">
        <v>41022</v>
      </c>
      <c r="B2406">
        <v>124.94000200000001</v>
      </c>
      <c r="C2406">
        <v>125.260002</v>
      </c>
      <c r="D2406">
        <v>124.400002</v>
      </c>
      <c r="E2406">
        <v>125.120003</v>
      </c>
      <c r="F2406">
        <v>104.45296500000001</v>
      </c>
      <c r="G2406">
        <v>324950</v>
      </c>
    </row>
    <row r="2407" spans="1:7" x14ac:dyDescent="0.25">
      <c r="A2407" s="7">
        <v>41019</v>
      </c>
      <c r="B2407">
        <v>126.58000199999999</v>
      </c>
      <c r="C2407">
        <v>126.980003</v>
      </c>
      <c r="D2407">
        <v>126.160004</v>
      </c>
      <c r="E2407">
        <v>126.199997</v>
      </c>
      <c r="F2407">
        <v>105.354546</v>
      </c>
      <c r="G2407">
        <v>112100</v>
      </c>
    </row>
    <row r="2408" spans="1:7" x14ac:dyDescent="0.25">
      <c r="A2408" s="7">
        <v>41018</v>
      </c>
      <c r="B2408">
        <v>126.860001</v>
      </c>
      <c r="C2408">
        <v>127.300003</v>
      </c>
      <c r="D2408">
        <v>125.44000200000001</v>
      </c>
      <c r="E2408">
        <v>126</v>
      </c>
      <c r="F2408">
        <v>105.18759900000001</v>
      </c>
      <c r="G2408">
        <v>831200</v>
      </c>
    </row>
    <row r="2409" spans="1:7" x14ac:dyDescent="0.25">
      <c r="A2409" s="7">
        <v>41017</v>
      </c>
      <c r="B2409">
        <v>126.720001</v>
      </c>
      <c r="C2409">
        <v>127.239998</v>
      </c>
      <c r="D2409">
        <v>126.599998</v>
      </c>
      <c r="E2409">
        <v>126.82</v>
      </c>
      <c r="F2409">
        <v>105.872131</v>
      </c>
      <c r="G2409">
        <v>420750</v>
      </c>
    </row>
    <row r="2410" spans="1:7" x14ac:dyDescent="0.25">
      <c r="A2410" s="7">
        <v>41016</v>
      </c>
      <c r="B2410">
        <v>126.160004</v>
      </c>
      <c r="C2410">
        <v>127.519997</v>
      </c>
      <c r="D2410">
        <v>126.08000199999999</v>
      </c>
      <c r="E2410">
        <v>127.260002</v>
      </c>
      <c r="F2410">
        <v>106.239456</v>
      </c>
      <c r="G2410">
        <v>497450</v>
      </c>
    </row>
    <row r="2411" spans="1:7" x14ac:dyDescent="0.25">
      <c r="A2411" s="7">
        <v>41015</v>
      </c>
      <c r="B2411">
        <v>126.160004</v>
      </c>
      <c r="C2411">
        <v>126.300003</v>
      </c>
      <c r="D2411">
        <v>124.94000200000001</v>
      </c>
      <c r="E2411">
        <v>125.339996</v>
      </c>
      <c r="F2411">
        <v>104.636612</v>
      </c>
      <c r="G2411">
        <v>826850</v>
      </c>
    </row>
    <row r="2412" spans="1:7" x14ac:dyDescent="0.25">
      <c r="A2412" s="7">
        <v>41012</v>
      </c>
      <c r="B2412">
        <v>126.699997</v>
      </c>
      <c r="C2412">
        <v>126.699997</v>
      </c>
      <c r="D2412">
        <v>125.360001</v>
      </c>
      <c r="E2412">
        <v>125.480003</v>
      </c>
      <c r="F2412">
        <v>104.753502</v>
      </c>
      <c r="G2412">
        <v>2416850</v>
      </c>
    </row>
    <row r="2413" spans="1:7" x14ac:dyDescent="0.25">
      <c r="A2413" s="7">
        <v>41011</v>
      </c>
      <c r="B2413">
        <v>125.41999800000001</v>
      </c>
      <c r="C2413">
        <v>127.05999799999999</v>
      </c>
      <c r="D2413">
        <v>125.400002</v>
      </c>
      <c r="E2413">
        <v>127</v>
      </c>
      <c r="F2413">
        <v>106.022385</v>
      </c>
      <c r="G2413">
        <v>105550</v>
      </c>
    </row>
    <row r="2414" spans="1:7" x14ac:dyDescent="0.25">
      <c r="A2414" s="7">
        <v>41010</v>
      </c>
      <c r="B2414">
        <v>125.660004</v>
      </c>
      <c r="C2414">
        <v>125.82</v>
      </c>
      <c r="D2414">
        <v>125.139999</v>
      </c>
      <c r="E2414">
        <v>125.279999</v>
      </c>
      <c r="F2414">
        <v>104.586494</v>
      </c>
      <c r="G2414">
        <v>172850</v>
      </c>
    </row>
    <row r="2415" spans="1:7" x14ac:dyDescent="0.25">
      <c r="A2415" s="7">
        <v>41009</v>
      </c>
      <c r="B2415">
        <v>126.220001</v>
      </c>
      <c r="C2415">
        <v>126.55999799999999</v>
      </c>
      <c r="D2415">
        <v>124.220001</v>
      </c>
      <c r="E2415">
        <v>124.260002</v>
      </c>
      <c r="F2415">
        <v>103.73498499999999</v>
      </c>
      <c r="G2415">
        <v>392650</v>
      </c>
    </row>
    <row r="2416" spans="1:7" x14ac:dyDescent="0.25">
      <c r="A2416" s="7">
        <v>41008</v>
      </c>
      <c r="B2416">
        <v>126.300003</v>
      </c>
      <c r="C2416">
        <v>126.980003</v>
      </c>
      <c r="D2416">
        <v>126.139999</v>
      </c>
      <c r="E2416">
        <v>126.459999</v>
      </c>
      <c r="F2416">
        <v>105.571602</v>
      </c>
      <c r="G2416">
        <v>474850</v>
      </c>
    </row>
    <row r="2417" spans="1:7" x14ac:dyDescent="0.25">
      <c r="A2417" s="7">
        <v>41004</v>
      </c>
      <c r="B2417">
        <v>127.519997</v>
      </c>
      <c r="C2417">
        <v>128.279999</v>
      </c>
      <c r="D2417">
        <v>127.400002</v>
      </c>
      <c r="E2417">
        <v>127.879997</v>
      </c>
      <c r="F2417">
        <v>106.757057</v>
      </c>
      <c r="G2417">
        <v>722350</v>
      </c>
    </row>
    <row r="2418" spans="1:7" x14ac:dyDescent="0.25">
      <c r="A2418" s="7">
        <v>41003</v>
      </c>
      <c r="B2418">
        <v>128.259995</v>
      </c>
      <c r="C2418">
        <v>128.38000500000001</v>
      </c>
      <c r="D2418">
        <v>127.540001</v>
      </c>
      <c r="E2418">
        <v>127.91999800000001</v>
      </c>
      <c r="F2418">
        <v>106.790443</v>
      </c>
      <c r="G2418">
        <v>383000</v>
      </c>
    </row>
    <row r="2419" spans="1:7" x14ac:dyDescent="0.25">
      <c r="A2419" s="7">
        <v>41002</v>
      </c>
      <c r="B2419">
        <v>129.53999300000001</v>
      </c>
      <c r="C2419">
        <v>129.820007</v>
      </c>
      <c r="D2419">
        <v>128.5</v>
      </c>
      <c r="E2419">
        <v>129.279999</v>
      </c>
      <c r="F2419">
        <v>107.925827</v>
      </c>
      <c r="G2419">
        <v>333850</v>
      </c>
    </row>
    <row r="2420" spans="1:7" x14ac:dyDescent="0.25">
      <c r="A2420" s="7">
        <v>41001</v>
      </c>
      <c r="B2420">
        <v>128.740005</v>
      </c>
      <c r="C2420">
        <v>130.11999499999999</v>
      </c>
      <c r="D2420">
        <v>128.479996</v>
      </c>
      <c r="E2420">
        <v>129.779999</v>
      </c>
      <c r="F2420">
        <v>108.343208</v>
      </c>
      <c r="G2420">
        <v>374700</v>
      </c>
    </row>
    <row r="2421" spans="1:7" x14ac:dyDescent="0.25">
      <c r="A2421" s="7">
        <v>40998</v>
      </c>
      <c r="B2421">
        <v>128.91999799999999</v>
      </c>
      <c r="C2421">
        <v>129.03999300000001</v>
      </c>
      <c r="D2421">
        <v>128.240005</v>
      </c>
      <c r="E2421">
        <v>128.740005</v>
      </c>
      <c r="F2421">
        <v>107.474991</v>
      </c>
      <c r="G2421">
        <v>270750</v>
      </c>
    </row>
    <row r="2422" spans="1:7" x14ac:dyDescent="0.25">
      <c r="A2422" s="7">
        <v>40997</v>
      </c>
      <c r="B2422">
        <v>127.779999</v>
      </c>
      <c r="C2422">
        <v>128.46000699999999</v>
      </c>
      <c r="D2422">
        <v>127.260002</v>
      </c>
      <c r="E2422">
        <v>128.320007</v>
      </c>
      <c r="F2422">
        <v>107.124374</v>
      </c>
      <c r="G2422">
        <v>2612050</v>
      </c>
    </row>
    <row r="2423" spans="1:7" x14ac:dyDescent="0.25">
      <c r="A2423" s="7">
        <v>40996</v>
      </c>
      <c r="B2423">
        <v>129.11999499999999</v>
      </c>
      <c r="C2423">
        <v>129.279999</v>
      </c>
      <c r="D2423">
        <v>127.800003</v>
      </c>
      <c r="E2423">
        <v>128.53999300000001</v>
      </c>
      <c r="F2423">
        <v>107.30800600000001</v>
      </c>
      <c r="G2423">
        <v>201350</v>
      </c>
    </row>
    <row r="2424" spans="1:7" x14ac:dyDescent="0.25">
      <c r="A2424" s="7">
        <v>40995</v>
      </c>
      <c r="B2424">
        <v>129.699997</v>
      </c>
      <c r="C2424">
        <v>129.779999</v>
      </c>
      <c r="D2424">
        <v>129.10000600000001</v>
      </c>
      <c r="E2424">
        <v>129.16000399999999</v>
      </c>
      <c r="F2424">
        <v>107.82564499999999</v>
      </c>
      <c r="G2424">
        <v>573550</v>
      </c>
    </row>
    <row r="2425" spans="1:7" x14ac:dyDescent="0.25">
      <c r="A2425" s="7">
        <v>40994</v>
      </c>
      <c r="B2425">
        <v>128.679993</v>
      </c>
      <c r="C2425">
        <v>129.520004</v>
      </c>
      <c r="D2425">
        <v>128.66000399999999</v>
      </c>
      <c r="E2425">
        <v>129.520004</v>
      </c>
      <c r="F2425">
        <v>108.126152</v>
      </c>
      <c r="G2425">
        <v>203000</v>
      </c>
    </row>
    <row r="2426" spans="1:7" x14ac:dyDescent="0.25">
      <c r="A2426" s="7">
        <v>40991</v>
      </c>
      <c r="B2426">
        <v>128.05999800000001</v>
      </c>
      <c r="C2426">
        <v>128.44000199999999</v>
      </c>
      <c r="D2426">
        <v>127.32</v>
      </c>
      <c r="E2426">
        <v>128.36000100000001</v>
      </c>
      <c r="F2426">
        <v>106.68193100000001</v>
      </c>
      <c r="G2426">
        <v>111950</v>
      </c>
    </row>
    <row r="2427" spans="1:7" x14ac:dyDescent="0.25">
      <c r="A2427" s="7">
        <v>40990</v>
      </c>
      <c r="B2427">
        <v>127.900002</v>
      </c>
      <c r="C2427">
        <v>128.240005</v>
      </c>
      <c r="D2427">
        <v>127.540001</v>
      </c>
      <c r="E2427">
        <v>127.860001</v>
      </c>
      <c r="F2427">
        <v>106.26634199999999</v>
      </c>
      <c r="G2427">
        <v>633200</v>
      </c>
    </row>
    <row r="2428" spans="1:7" x14ac:dyDescent="0.25">
      <c r="A2428" s="7">
        <v>40989</v>
      </c>
      <c r="B2428">
        <v>129.10000600000001</v>
      </c>
      <c r="C2428">
        <v>129.240005</v>
      </c>
      <c r="D2428">
        <v>128.60000600000001</v>
      </c>
      <c r="E2428">
        <v>128.86000100000001</v>
      </c>
      <c r="F2428">
        <v>107.097481</v>
      </c>
      <c r="G2428">
        <v>162100</v>
      </c>
    </row>
    <row r="2429" spans="1:7" x14ac:dyDescent="0.25">
      <c r="A2429" s="7">
        <v>40988</v>
      </c>
      <c r="B2429">
        <v>128.720001</v>
      </c>
      <c r="C2429">
        <v>129.199997</v>
      </c>
      <c r="D2429">
        <v>128.36000100000001</v>
      </c>
      <c r="E2429">
        <v>129.05999800000001</v>
      </c>
      <c r="F2429">
        <v>107.26371</v>
      </c>
      <c r="G2429">
        <v>1310800</v>
      </c>
    </row>
    <row r="2430" spans="1:7" x14ac:dyDescent="0.25">
      <c r="A2430" s="7">
        <v>40987</v>
      </c>
      <c r="B2430">
        <v>128.88000500000001</v>
      </c>
      <c r="C2430">
        <v>129.83999600000001</v>
      </c>
      <c r="D2430">
        <v>128.759995</v>
      </c>
      <c r="E2430">
        <v>129.41999799999999</v>
      </c>
      <c r="F2430">
        <v>107.562889</v>
      </c>
      <c r="G2430">
        <v>143500</v>
      </c>
    </row>
    <row r="2431" spans="1:7" x14ac:dyDescent="0.25">
      <c r="A2431" s="7">
        <v>40984</v>
      </c>
      <c r="B2431">
        <v>129.020004</v>
      </c>
      <c r="C2431">
        <v>129.10000600000001</v>
      </c>
      <c r="D2431">
        <v>128.699997</v>
      </c>
      <c r="E2431">
        <v>128.88000500000001</v>
      </c>
      <c r="F2431">
        <v>107.114113</v>
      </c>
      <c r="G2431">
        <v>272250</v>
      </c>
    </row>
    <row r="2432" spans="1:7" x14ac:dyDescent="0.25">
      <c r="A2432" s="7">
        <v>40983</v>
      </c>
      <c r="B2432">
        <v>128.220001</v>
      </c>
      <c r="C2432">
        <v>128.800003</v>
      </c>
      <c r="D2432">
        <v>127.879997</v>
      </c>
      <c r="E2432">
        <v>128.699997</v>
      </c>
      <c r="F2432">
        <v>106.9645</v>
      </c>
      <c r="G2432">
        <v>501650</v>
      </c>
    </row>
    <row r="2433" spans="1:7" x14ac:dyDescent="0.25">
      <c r="A2433" s="7">
        <v>40982</v>
      </c>
      <c r="B2433">
        <v>128.199997</v>
      </c>
      <c r="C2433">
        <v>128.46000699999999</v>
      </c>
      <c r="D2433">
        <v>127.639999</v>
      </c>
      <c r="E2433">
        <v>128.03999300000001</v>
      </c>
      <c r="F2433">
        <v>106.415955</v>
      </c>
      <c r="G2433">
        <v>709950</v>
      </c>
    </row>
    <row r="2434" spans="1:7" x14ac:dyDescent="0.25">
      <c r="A2434" s="7">
        <v>40981</v>
      </c>
      <c r="B2434">
        <v>126.58000199999999</v>
      </c>
      <c r="C2434">
        <v>128.179993</v>
      </c>
      <c r="D2434">
        <v>126.360001</v>
      </c>
      <c r="E2434">
        <v>128.13999899999999</v>
      </c>
      <c r="F2434">
        <v>106.499062</v>
      </c>
      <c r="G2434">
        <v>192100</v>
      </c>
    </row>
    <row r="2435" spans="1:7" x14ac:dyDescent="0.25">
      <c r="A2435" s="7">
        <v>40980</v>
      </c>
      <c r="B2435">
        <v>125.860001</v>
      </c>
      <c r="C2435">
        <v>126.019997</v>
      </c>
      <c r="D2435">
        <v>125.41999800000001</v>
      </c>
      <c r="E2435">
        <v>125.879997</v>
      </c>
      <c r="F2435">
        <v>104.620773</v>
      </c>
      <c r="G2435">
        <v>174700</v>
      </c>
    </row>
    <row r="2436" spans="1:7" x14ac:dyDescent="0.25">
      <c r="A2436" s="7">
        <v>40977</v>
      </c>
      <c r="B2436">
        <v>125.620003</v>
      </c>
      <c r="C2436">
        <v>126.139999</v>
      </c>
      <c r="D2436">
        <v>125.480003</v>
      </c>
      <c r="E2436">
        <v>125.82</v>
      </c>
      <c r="F2436">
        <v>104.570885</v>
      </c>
      <c r="G2436">
        <v>152950</v>
      </c>
    </row>
    <row r="2437" spans="1:7" x14ac:dyDescent="0.25">
      <c r="A2437" s="7">
        <v>40976</v>
      </c>
      <c r="B2437">
        <v>124.91999800000001</v>
      </c>
      <c r="C2437">
        <v>125.599998</v>
      </c>
      <c r="D2437">
        <v>124.639999</v>
      </c>
      <c r="E2437">
        <v>125.339996</v>
      </c>
      <c r="F2437">
        <v>104.17195100000001</v>
      </c>
      <c r="G2437">
        <v>253600</v>
      </c>
    </row>
    <row r="2438" spans="1:7" x14ac:dyDescent="0.25">
      <c r="A2438" s="7">
        <v>40975</v>
      </c>
      <c r="B2438">
        <v>123.58000199999999</v>
      </c>
      <c r="C2438">
        <v>124.32</v>
      </c>
      <c r="D2438">
        <v>123.459999</v>
      </c>
      <c r="E2438">
        <v>124.139999</v>
      </c>
      <c r="F2438">
        <v>103.174599</v>
      </c>
      <c r="G2438">
        <v>170350</v>
      </c>
    </row>
    <row r="2439" spans="1:7" x14ac:dyDescent="0.25">
      <c r="A2439" s="7">
        <v>40974</v>
      </c>
      <c r="B2439">
        <v>123.800003</v>
      </c>
      <c r="C2439">
        <v>123.860001</v>
      </c>
      <c r="D2439">
        <v>122.900002</v>
      </c>
      <c r="E2439">
        <v>123.160004</v>
      </c>
      <c r="F2439">
        <v>102.360107</v>
      </c>
      <c r="G2439">
        <v>411100</v>
      </c>
    </row>
    <row r="2440" spans="1:7" x14ac:dyDescent="0.25">
      <c r="A2440" s="7">
        <v>40973</v>
      </c>
      <c r="B2440">
        <v>125.41999800000001</v>
      </c>
      <c r="C2440">
        <v>125.480003</v>
      </c>
      <c r="D2440">
        <v>124.660004</v>
      </c>
      <c r="E2440">
        <v>125.120003</v>
      </c>
      <c r="F2440">
        <v>103.989105</v>
      </c>
      <c r="G2440">
        <v>667900</v>
      </c>
    </row>
    <row r="2441" spans="1:7" x14ac:dyDescent="0.25">
      <c r="A2441" s="7">
        <v>40970</v>
      </c>
      <c r="B2441">
        <v>125.959999</v>
      </c>
      <c r="C2441">
        <v>126.05999799999999</v>
      </c>
      <c r="D2441">
        <v>125.360001</v>
      </c>
      <c r="E2441">
        <v>125.660004</v>
      </c>
      <c r="F2441">
        <v>104.437927</v>
      </c>
      <c r="G2441">
        <v>142800</v>
      </c>
    </row>
    <row r="2442" spans="1:7" x14ac:dyDescent="0.25">
      <c r="A2442" s="7">
        <v>40969</v>
      </c>
      <c r="B2442">
        <v>125.639999</v>
      </c>
      <c r="C2442">
        <v>126.220001</v>
      </c>
      <c r="D2442">
        <v>125.199997</v>
      </c>
      <c r="E2442">
        <v>126</v>
      </c>
      <c r="F2442">
        <v>104.720512</v>
      </c>
      <c r="G2442">
        <v>193450</v>
      </c>
    </row>
    <row r="2443" spans="1:7" x14ac:dyDescent="0.25">
      <c r="A2443" s="7">
        <v>40968</v>
      </c>
      <c r="B2443">
        <v>126.040001</v>
      </c>
      <c r="C2443">
        <v>126.400002</v>
      </c>
      <c r="D2443">
        <v>125.120003</v>
      </c>
      <c r="E2443">
        <v>125.18</v>
      </c>
      <c r="F2443">
        <v>104.038979</v>
      </c>
      <c r="G2443">
        <v>229600</v>
      </c>
    </row>
    <row r="2444" spans="1:7" x14ac:dyDescent="0.25">
      <c r="A2444" s="7">
        <v>40967</v>
      </c>
      <c r="B2444">
        <v>125.540001</v>
      </c>
      <c r="C2444">
        <v>125.900002</v>
      </c>
      <c r="D2444">
        <v>125.279999</v>
      </c>
      <c r="E2444">
        <v>125.860001</v>
      </c>
      <c r="F2444">
        <v>104.604134</v>
      </c>
      <c r="G2444">
        <v>141900</v>
      </c>
    </row>
    <row r="2445" spans="1:7" x14ac:dyDescent="0.25">
      <c r="A2445" s="7">
        <v>40966</v>
      </c>
      <c r="B2445">
        <v>124.44000200000001</v>
      </c>
      <c r="C2445">
        <v>125.800003</v>
      </c>
      <c r="D2445">
        <v>124.220001</v>
      </c>
      <c r="E2445">
        <v>125.41999800000001</v>
      </c>
      <c r="F2445">
        <v>104.23841899999999</v>
      </c>
      <c r="G2445">
        <v>267800</v>
      </c>
    </row>
    <row r="2446" spans="1:7" x14ac:dyDescent="0.25">
      <c r="A2446" s="7">
        <v>40963</v>
      </c>
      <c r="B2446">
        <v>125.279999</v>
      </c>
      <c r="C2446">
        <v>125.5</v>
      </c>
      <c r="D2446">
        <v>125</v>
      </c>
      <c r="E2446">
        <v>125.199997</v>
      </c>
      <c r="F2446">
        <v>104.055588</v>
      </c>
      <c r="G2446">
        <v>162950</v>
      </c>
    </row>
    <row r="2447" spans="1:7" x14ac:dyDescent="0.25">
      <c r="A2447" s="7">
        <v>40962</v>
      </c>
      <c r="B2447">
        <v>124.379997</v>
      </c>
      <c r="C2447">
        <v>125.08000199999999</v>
      </c>
      <c r="D2447">
        <v>123.959999</v>
      </c>
      <c r="E2447">
        <v>125.019997</v>
      </c>
      <c r="F2447">
        <v>103.905968</v>
      </c>
      <c r="G2447">
        <v>328050</v>
      </c>
    </row>
    <row r="2448" spans="1:7" x14ac:dyDescent="0.25">
      <c r="A2448" s="7">
        <v>40961</v>
      </c>
      <c r="B2448">
        <v>124.599998</v>
      </c>
      <c r="C2448">
        <v>124.879997</v>
      </c>
      <c r="D2448">
        <v>124.239998</v>
      </c>
      <c r="E2448">
        <v>124.41999800000001</v>
      </c>
      <c r="F2448">
        <v>103.40731</v>
      </c>
      <c r="G2448">
        <v>190900</v>
      </c>
    </row>
    <row r="2449" spans="1:7" x14ac:dyDescent="0.25">
      <c r="A2449" s="7">
        <v>40960</v>
      </c>
      <c r="B2449">
        <v>125.099998</v>
      </c>
      <c r="C2449">
        <v>125.360001</v>
      </c>
      <c r="D2449">
        <v>124.459999</v>
      </c>
      <c r="E2449">
        <v>124.839996</v>
      </c>
      <c r="F2449">
        <v>103.756378</v>
      </c>
      <c r="G2449">
        <v>758200</v>
      </c>
    </row>
    <row r="2450" spans="1:7" x14ac:dyDescent="0.25">
      <c r="A2450" s="7">
        <v>40956</v>
      </c>
      <c r="B2450">
        <v>124.900002</v>
      </c>
      <c r="C2450">
        <v>124.91999800000001</v>
      </c>
      <c r="D2450">
        <v>124.32</v>
      </c>
      <c r="E2450">
        <v>124.760002</v>
      </c>
      <c r="F2450">
        <v>103.689888</v>
      </c>
      <c r="G2450">
        <v>604200</v>
      </c>
    </row>
    <row r="2451" spans="1:7" x14ac:dyDescent="0.25">
      <c r="A2451" s="7">
        <v>40955</v>
      </c>
      <c r="B2451">
        <v>123.120003</v>
      </c>
      <c r="C2451">
        <v>124.540001</v>
      </c>
      <c r="D2451">
        <v>122.91999800000001</v>
      </c>
      <c r="E2451">
        <v>124.459999</v>
      </c>
      <c r="F2451">
        <v>103.44059</v>
      </c>
      <c r="G2451">
        <v>438550</v>
      </c>
    </row>
    <row r="2452" spans="1:7" x14ac:dyDescent="0.25">
      <c r="A2452" s="7">
        <v>40954</v>
      </c>
      <c r="B2452">
        <v>124.099998</v>
      </c>
      <c r="C2452">
        <v>124.239998</v>
      </c>
      <c r="D2452">
        <v>122.879997</v>
      </c>
      <c r="E2452">
        <v>123.120003</v>
      </c>
      <c r="F2452">
        <v>102.32688899999999</v>
      </c>
      <c r="G2452">
        <v>188100</v>
      </c>
    </row>
    <row r="2453" spans="1:7" x14ac:dyDescent="0.25">
      <c r="A2453" s="7">
        <v>40953</v>
      </c>
      <c r="B2453">
        <v>123.5</v>
      </c>
      <c r="C2453">
        <v>123.720001</v>
      </c>
      <c r="D2453">
        <v>122.860001</v>
      </c>
      <c r="E2453">
        <v>123.660004</v>
      </c>
      <c r="F2453">
        <v>102.775673</v>
      </c>
      <c r="G2453">
        <v>203400</v>
      </c>
    </row>
    <row r="2454" spans="1:7" x14ac:dyDescent="0.25">
      <c r="A2454" s="7">
        <v>40952</v>
      </c>
      <c r="B2454">
        <v>123.779999</v>
      </c>
      <c r="C2454">
        <v>123.980003</v>
      </c>
      <c r="D2454">
        <v>123.300003</v>
      </c>
      <c r="E2454">
        <v>123.839996</v>
      </c>
      <c r="F2454">
        <v>102.925285</v>
      </c>
      <c r="G2454">
        <v>230400</v>
      </c>
    </row>
    <row r="2455" spans="1:7" x14ac:dyDescent="0.25">
      <c r="A2455" s="7">
        <v>40949</v>
      </c>
      <c r="B2455">
        <v>122.68</v>
      </c>
      <c r="C2455">
        <v>123</v>
      </c>
      <c r="D2455">
        <v>122.44000200000001</v>
      </c>
      <c r="E2455">
        <v>122.900002</v>
      </c>
      <c r="F2455">
        <v>102.144012</v>
      </c>
      <c r="G2455">
        <v>123500</v>
      </c>
    </row>
    <row r="2456" spans="1:7" x14ac:dyDescent="0.25">
      <c r="A2456" s="7">
        <v>40948</v>
      </c>
      <c r="B2456">
        <v>123.900002</v>
      </c>
      <c r="C2456">
        <v>124.019997</v>
      </c>
      <c r="D2456">
        <v>123.139999</v>
      </c>
      <c r="E2456">
        <v>123.739998</v>
      </c>
      <c r="F2456">
        <v>102.842163</v>
      </c>
      <c r="G2456">
        <v>259000</v>
      </c>
    </row>
    <row r="2457" spans="1:7" x14ac:dyDescent="0.25">
      <c r="A2457" s="7">
        <v>40947</v>
      </c>
      <c r="B2457">
        <v>123.400002</v>
      </c>
      <c r="C2457">
        <v>123.699997</v>
      </c>
      <c r="D2457">
        <v>122.879997</v>
      </c>
      <c r="E2457">
        <v>123.599998</v>
      </c>
      <c r="F2457">
        <v>102.725807</v>
      </c>
      <c r="G2457">
        <v>259750</v>
      </c>
    </row>
    <row r="2458" spans="1:7" x14ac:dyDescent="0.25">
      <c r="A2458" s="7">
        <v>40946</v>
      </c>
      <c r="B2458">
        <v>122.760002</v>
      </c>
      <c r="C2458">
        <v>123.519997</v>
      </c>
      <c r="D2458">
        <v>122.279999</v>
      </c>
      <c r="E2458">
        <v>123.339996</v>
      </c>
      <c r="F2458">
        <v>102.509705</v>
      </c>
      <c r="G2458">
        <v>164250</v>
      </c>
    </row>
    <row r="2459" spans="1:7" x14ac:dyDescent="0.25">
      <c r="A2459" s="7">
        <v>40945</v>
      </c>
      <c r="B2459">
        <v>122.58000199999999</v>
      </c>
      <c r="C2459">
        <v>123.019997</v>
      </c>
      <c r="D2459">
        <v>122.400002</v>
      </c>
      <c r="E2459">
        <v>122.959999</v>
      </c>
      <c r="F2459">
        <v>102.193893</v>
      </c>
      <c r="G2459">
        <v>150200</v>
      </c>
    </row>
    <row r="2460" spans="1:7" x14ac:dyDescent="0.25">
      <c r="A2460" s="7">
        <v>40942</v>
      </c>
      <c r="B2460">
        <v>122.599998</v>
      </c>
      <c r="C2460">
        <v>123.139999</v>
      </c>
      <c r="D2460">
        <v>122.379997</v>
      </c>
      <c r="E2460">
        <v>123.139999</v>
      </c>
      <c r="F2460">
        <v>102.34348300000001</v>
      </c>
      <c r="G2460">
        <v>223150</v>
      </c>
    </row>
    <row r="2461" spans="1:7" x14ac:dyDescent="0.25">
      <c r="A2461" s="7">
        <v>40941</v>
      </c>
      <c r="B2461">
        <v>121.44000200000001</v>
      </c>
      <c r="C2461">
        <v>121.660004</v>
      </c>
      <c r="D2461">
        <v>120.959999</v>
      </c>
      <c r="E2461">
        <v>121.41999800000001</v>
      </c>
      <c r="F2461">
        <v>100.913979</v>
      </c>
      <c r="G2461">
        <v>143050</v>
      </c>
    </row>
    <row r="2462" spans="1:7" x14ac:dyDescent="0.25">
      <c r="A2462" s="7">
        <v>40940</v>
      </c>
      <c r="B2462">
        <v>121</v>
      </c>
      <c r="C2462">
        <v>121.739998</v>
      </c>
      <c r="D2462">
        <v>120.860001</v>
      </c>
      <c r="E2462">
        <v>121.18</v>
      </c>
      <c r="F2462">
        <v>100.714508</v>
      </c>
      <c r="G2462">
        <v>99050</v>
      </c>
    </row>
    <row r="2463" spans="1:7" x14ac:dyDescent="0.25">
      <c r="A2463" s="7">
        <v>40939</v>
      </c>
      <c r="B2463">
        <v>120.800003</v>
      </c>
      <c r="C2463">
        <v>120.91999800000001</v>
      </c>
      <c r="D2463">
        <v>119.599998</v>
      </c>
      <c r="E2463">
        <v>120.040001</v>
      </c>
      <c r="F2463">
        <v>99.767014000000003</v>
      </c>
      <c r="G2463">
        <v>157450</v>
      </c>
    </row>
    <row r="2464" spans="1:7" x14ac:dyDescent="0.25">
      <c r="A2464" s="7">
        <v>40938</v>
      </c>
      <c r="B2464">
        <v>119.400002</v>
      </c>
      <c r="C2464">
        <v>120.199997</v>
      </c>
      <c r="D2464">
        <v>118.980003</v>
      </c>
      <c r="E2464">
        <v>120.099998</v>
      </c>
      <c r="F2464">
        <v>99.816909999999993</v>
      </c>
      <c r="G2464">
        <v>329650</v>
      </c>
    </row>
    <row r="2465" spans="1:7" x14ac:dyDescent="0.25">
      <c r="A2465" s="7">
        <v>40935</v>
      </c>
      <c r="B2465">
        <v>120.040001</v>
      </c>
      <c r="C2465">
        <v>120.779999</v>
      </c>
      <c r="D2465">
        <v>120</v>
      </c>
      <c r="E2465">
        <v>120.5</v>
      </c>
      <c r="F2465">
        <v>100.149338</v>
      </c>
      <c r="G2465">
        <v>104100</v>
      </c>
    </row>
    <row r="2466" spans="1:7" x14ac:dyDescent="0.25">
      <c r="A2466" s="7">
        <v>40934</v>
      </c>
      <c r="B2466">
        <v>121.860001</v>
      </c>
      <c r="C2466">
        <v>122</v>
      </c>
      <c r="D2466">
        <v>120.160004</v>
      </c>
      <c r="E2466">
        <v>120.660004</v>
      </c>
      <c r="F2466">
        <v>100.282341</v>
      </c>
      <c r="G2466">
        <v>137600</v>
      </c>
    </row>
    <row r="2467" spans="1:7" x14ac:dyDescent="0.25">
      <c r="A2467" s="7">
        <v>40933</v>
      </c>
      <c r="B2467">
        <v>120.08000199999999</v>
      </c>
      <c r="C2467">
        <v>121.540001</v>
      </c>
      <c r="D2467">
        <v>119.639999</v>
      </c>
      <c r="E2467">
        <v>121.279999</v>
      </c>
      <c r="F2467">
        <v>100.79761499999999</v>
      </c>
      <c r="G2467">
        <v>254050</v>
      </c>
    </row>
    <row r="2468" spans="1:7" x14ac:dyDescent="0.25">
      <c r="A2468" s="7">
        <v>40932</v>
      </c>
      <c r="B2468">
        <v>119.68</v>
      </c>
      <c r="C2468">
        <v>120.300003</v>
      </c>
      <c r="D2468">
        <v>119.480003</v>
      </c>
      <c r="E2468">
        <v>120.220001</v>
      </c>
      <c r="F2468">
        <v>99.916649000000007</v>
      </c>
      <c r="G2468">
        <v>203100</v>
      </c>
    </row>
    <row r="2469" spans="1:7" x14ac:dyDescent="0.25">
      <c r="A2469" s="7">
        <v>40931</v>
      </c>
      <c r="B2469">
        <v>120.279999</v>
      </c>
      <c r="C2469">
        <v>120.980003</v>
      </c>
      <c r="D2469">
        <v>119.860001</v>
      </c>
      <c r="E2469">
        <v>120.400002</v>
      </c>
      <c r="F2469">
        <v>100.066261</v>
      </c>
      <c r="G2469">
        <v>130950</v>
      </c>
    </row>
    <row r="2470" spans="1:7" x14ac:dyDescent="0.25">
      <c r="A2470" s="7">
        <v>40928</v>
      </c>
      <c r="B2470">
        <v>120.08000199999999</v>
      </c>
      <c r="C2470">
        <v>120.339996</v>
      </c>
      <c r="D2470">
        <v>119.779999</v>
      </c>
      <c r="E2470">
        <v>120.279999</v>
      </c>
      <c r="F2470">
        <v>99.966498999999999</v>
      </c>
      <c r="G2470">
        <v>345200</v>
      </c>
    </row>
    <row r="2471" spans="1:7" x14ac:dyDescent="0.25">
      <c r="A2471" s="7">
        <v>40927</v>
      </c>
      <c r="B2471">
        <v>120</v>
      </c>
      <c r="C2471">
        <v>120.339996</v>
      </c>
      <c r="D2471">
        <v>119.720001</v>
      </c>
      <c r="E2471">
        <v>120.279999</v>
      </c>
      <c r="F2471">
        <v>99.966498999999999</v>
      </c>
      <c r="G2471">
        <v>224500</v>
      </c>
    </row>
    <row r="2472" spans="1:7" x14ac:dyDescent="0.25">
      <c r="A2472" s="7">
        <v>40926</v>
      </c>
      <c r="B2472">
        <v>118.32</v>
      </c>
      <c r="C2472">
        <v>119.639999</v>
      </c>
      <c r="D2472">
        <v>118.099998</v>
      </c>
      <c r="E2472">
        <v>119.639999</v>
      </c>
      <c r="F2472">
        <v>99.434593000000007</v>
      </c>
      <c r="G2472">
        <v>172100</v>
      </c>
    </row>
    <row r="2473" spans="1:7" x14ac:dyDescent="0.25">
      <c r="A2473" s="7">
        <v>40925</v>
      </c>
      <c r="B2473">
        <v>118.980003</v>
      </c>
      <c r="C2473">
        <v>119.18</v>
      </c>
      <c r="D2473">
        <v>118.05999799999999</v>
      </c>
      <c r="E2473">
        <v>118.32</v>
      </c>
      <c r="F2473">
        <v>98.337524000000002</v>
      </c>
      <c r="G2473">
        <v>324250</v>
      </c>
    </row>
    <row r="2474" spans="1:7" x14ac:dyDescent="0.25">
      <c r="A2474" s="7">
        <v>40921</v>
      </c>
      <c r="B2474">
        <v>117.699997</v>
      </c>
      <c r="C2474">
        <v>118</v>
      </c>
      <c r="D2474">
        <v>116.82</v>
      </c>
      <c r="E2474">
        <v>118</v>
      </c>
      <c r="F2474">
        <v>98.071556000000001</v>
      </c>
      <c r="G2474">
        <v>147200</v>
      </c>
    </row>
    <row r="2475" spans="1:7" x14ac:dyDescent="0.25">
      <c r="A2475" s="7">
        <v>40920</v>
      </c>
      <c r="B2475">
        <v>118.519997</v>
      </c>
      <c r="C2475">
        <v>118.639999</v>
      </c>
      <c r="D2475">
        <v>117.58000199999999</v>
      </c>
      <c r="E2475">
        <v>118.5</v>
      </c>
      <c r="F2475">
        <v>98.487099000000001</v>
      </c>
      <c r="G2475">
        <v>202250</v>
      </c>
    </row>
    <row r="2476" spans="1:7" x14ac:dyDescent="0.25">
      <c r="A2476" s="7">
        <v>40919</v>
      </c>
      <c r="B2476">
        <v>117.779999</v>
      </c>
      <c r="C2476">
        <v>118.339996</v>
      </c>
      <c r="D2476">
        <v>117.55999799999999</v>
      </c>
      <c r="E2476">
        <v>118.239998</v>
      </c>
      <c r="F2476">
        <v>98.271018999999995</v>
      </c>
      <c r="G2476">
        <v>203800</v>
      </c>
    </row>
    <row r="2477" spans="1:7" x14ac:dyDescent="0.25">
      <c r="A2477" s="7">
        <v>40918</v>
      </c>
      <c r="B2477">
        <v>118.360001</v>
      </c>
      <c r="C2477">
        <v>118.540001</v>
      </c>
      <c r="D2477">
        <v>117.980003</v>
      </c>
      <c r="E2477">
        <v>118.120003</v>
      </c>
      <c r="F2477">
        <v>98.171295000000001</v>
      </c>
      <c r="G2477">
        <v>261200</v>
      </c>
    </row>
    <row r="2478" spans="1:7" x14ac:dyDescent="0.25">
      <c r="A2478" s="7">
        <v>40917</v>
      </c>
      <c r="B2478">
        <v>117.139999</v>
      </c>
      <c r="C2478">
        <v>117.239998</v>
      </c>
      <c r="D2478">
        <v>116.540001</v>
      </c>
      <c r="E2478">
        <v>117.120003</v>
      </c>
      <c r="F2478">
        <v>97.340157000000005</v>
      </c>
      <c r="G2478">
        <v>177000</v>
      </c>
    </row>
    <row r="2479" spans="1:7" x14ac:dyDescent="0.25">
      <c r="A2479" s="7">
        <v>40914</v>
      </c>
      <c r="B2479">
        <v>117.300003</v>
      </c>
      <c r="C2479">
        <v>117.300003</v>
      </c>
      <c r="D2479">
        <v>116.480003</v>
      </c>
      <c r="E2479">
        <v>116.94000200000001</v>
      </c>
      <c r="F2479">
        <v>97.190582000000006</v>
      </c>
      <c r="G2479">
        <v>166900</v>
      </c>
    </row>
    <row r="2480" spans="1:7" x14ac:dyDescent="0.25">
      <c r="A2480" s="7">
        <v>40913</v>
      </c>
      <c r="B2480">
        <v>116.279999</v>
      </c>
      <c r="C2480">
        <v>117.300003</v>
      </c>
      <c r="D2480">
        <v>115.68</v>
      </c>
      <c r="E2480">
        <v>117.18</v>
      </c>
      <c r="F2480">
        <v>97.390029999999996</v>
      </c>
      <c r="G2480">
        <v>253500</v>
      </c>
    </row>
    <row r="2481" spans="1:7" x14ac:dyDescent="0.25">
      <c r="A2481" s="7">
        <v>40912</v>
      </c>
      <c r="B2481">
        <v>116.44000200000001</v>
      </c>
      <c r="C2481">
        <v>116.91999800000001</v>
      </c>
      <c r="D2481">
        <v>115.959999</v>
      </c>
      <c r="E2481">
        <v>116.800003</v>
      </c>
      <c r="F2481">
        <v>97.074241999999998</v>
      </c>
      <c r="G2481">
        <v>448450</v>
      </c>
    </row>
    <row r="2482" spans="1:7" x14ac:dyDescent="0.25">
      <c r="A2482" s="7">
        <v>40911</v>
      </c>
      <c r="B2482">
        <v>116.900002</v>
      </c>
      <c r="C2482">
        <v>117.459999</v>
      </c>
      <c r="D2482">
        <v>116.599998</v>
      </c>
      <c r="E2482">
        <v>116.599998</v>
      </c>
      <c r="F2482">
        <v>96.908028000000002</v>
      </c>
      <c r="G2482">
        <v>163250</v>
      </c>
    </row>
    <row r="2483" spans="1:7" x14ac:dyDescent="0.25">
      <c r="A2483" s="7">
        <v>40907</v>
      </c>
      <c r="B2483">
        <v>115.32</v>
      </c>
      <c r="C2483">
        <v>115.55999799999999</v>
      </c>
      <c r="D2483">
        <v>114.900002</v>
      </c>
      <c r="E2483">
        <v>114.900002</v>
      </c>
      <c r="F2483">
        <v>95.495102000000003</v>
      </c>
      <c r="G2483">
        <v>254300</v>
      </c>
    </row>
    <row r="2484" spans="1:7" x14ac:dyDescent="0.25">
      <c r="A2484" s="7">
        <v>40906</v>
      </c>
      <c r="B2484">
        <v>114.620003</v>
      </c>
      <c r="C2484">
        <v>118.160004</v>
      </c>
      <c r="D2484">
        <v>114.519997</v>
      </c>
      <c r="E2484">
        <v>115.339996</v>
      </c>
      <c r="F2484">
        <v>95.860764000000003</v>
      </c>
      <c r="G2484">
        <v>259100</v>
      </c>
    </row>
    <row r="2485" spans="1:7" x14ac:dyDescent="0.25">
      <c r="A2485" s="7">
        <v>40905</v>
      </c>
      <c r="B2485">
        <v>115.720001</v>
      </c>
      <c r="C2485">
        <v>115.720001</v>
      </c>
      <c r="D2485">
        <v>114.099998</v>
      </c>
      <c r="E2485">
        <v>114.300003</v>
      </c>
      <c r="F2485">
        <v>94.996444999999994</v>
      </c>
      <c r="G2485">
        <v>180300</v>
      </c>
    </row>
    <row r="2486" spans="1:7" x14ac:dyDescent="0.25">
      <c r="A2486" s="7">
        <v>40904</v>
      </c>
      <c r="B2486">
        <v>115.379997</v>
      </c>
      <c r="C2486">
        <v>118</v>
      </c>
      <c r="D2486">
        <v>115.360001</v>
      </c>
      <c r="E2486">
        <v>115.720001</v>
      </c>
      <c r="F2486">
        <v>96.17662</v>
      </c>
      <c r="G2486">
        <v>388650</v>
      </c>
    </row>
    <row r="2487" spans="1:7" x14ac:dyDescent="0.25">
      <c r="A2487" s="7">
        <v>40900</v>
      </c>
      <c r="B2487">
        <v>114.959999</v>
      </c>
      <c r="C2487">
        <v>115.68</v>
      </c>
      <c r="D2487">
        <v>114.760002</v>
      </c>
      <c r="E2487">
        <v>115.599998</v>
      </c>
      <c r="F2487">
        <v>96.076897000000002</v>
      </c>
      <c r="G2487">
        <v>256450</v>
      </c>
    </row>
    <row r="2488" spans="1:7" x14ac:dyDescent="0.25">
      <c r="A2488" s="7">
        <v>40899</v>
      </c>
      <c r="B2488">
        <v>114.699997</v>
      </c>
      <c r="C2488">
        <v>115.379997</v>
      </c>
      <c r="D2488">
        <v>114.5</v>
      </c>
      <c r="E2488">
        <v>115.379997</v>
      </c>
      <c r="F2488">
        <v>95.323905999999994</v>
      </c>
      <c r="G2488">
        <v>1439800</v>
      </c>
    </row>
    <row r="2489" spans="1:7" x14ac:dyDescent="0.25">
      <c r="A2489" s="7">
        <v>40898</v>
      </c>
      <c r="B2489">
        <v>113.900002</v>
      </c>
      <c r="C2489">
        <v>114.379997</v>
      </c>
      <c r="D2489">
        <v>113.019997</v>
      </c>
      <c r="E2489">
        <v>114.300003</v>
      </c>
      <c r="F2489">
        <v>94.431633000000005</v>
      </c>
      <c r="G2489">
        <v>182650</v>
      </c>
    </row>
    <row r="2490" spans="1:7" x14ac:dyDescent="0.25">
      <c r="A2490" s="7">
        <v>40897</v>
      </c>
      <c r="B2490">
        <v>112.339996</v>
      </c>
      <c r="C2490">
        <v>114.160004</v>
      </c>
      <c r="D2490">
        <v>112.339996</v>
      </c>
      <c r="E2490">
        <v>113.959999</v>
      </c>
      <c r="F2490">
        <v>94.150726000000006</v>
      </c>
      <c r="G2490">
        <v>143850</v>
      </c>
    </row>
    <row r="2491" spans="1:7" x14ac:dyDescent="0.25">
      <c r="A2491" s="7">
        <v>40896</v>
      </c>
      <c r="B2491">
        <v>112.279999</v>
      </c>
      <c r="C2491">
        <v>112.5</v>
      </c>
      <c r="D2491">
        <v>110.44000200000001</v>
      </c>
      <c r="E2491">
        <v>110.660004</v>
      </c>
      <c r="F2491">
        <v>91.424377000000007</v>
      </c>
      <c r="G2491">
        <v>454150</v>
      </c>
    </row>
    <row r="2492" spans="1:7" x14ac:dyDescent="0.25">
      <c r="A2492" s="7">
        <v>40893</v>
      </c>
      <c r="B2492">
        <v>112.519997</v>
      </c>
      <c r="C2492">
        <v>113.099998</v>
      </c>
      <c r="D2492">
        <v>111.639999</v>
      </c>
      <c r="E2492">
        <v>111.800003</v>
      </c>
      <c r="F2492">
        <v>92.366196000000002</v>
      </c>
      <c r="G2492">
        <v>1480000</v>
      </c>
    </row>
    <row r="2493" spans="1:7" x14ac:dyDescent="0.25">
      <c r="A2493" s="7">
        <v>40892</v>
      </c>
      <c r="B2493">
        <v>112.519997</v>
      </c>
      <c r="C2493">
        <v>112.620003</v>
      </c>
      <c r="D2493">
        <v>111.55999799999999</v>
      </c>
      <c r="E2493">
        <v>111.720001</v>
      </c>
      <c r="F2493">
        <v>92.300110000000004</v>
      </c>
      <c r="G2493">
        <v>82550</v>
      </c>
    </row>
    <row r="2494" spans="1:7" x14ac:dyDescent="0.25">
      <c r="A2494" s="7">
        <v>40891</v>
      </c>
      <c r="B2494">
        <v>112.099998</v>
      </c>
      <c r="C2494">
        <v>112.5</v>
      </c>
      <c r="D2494">
        <v>111.099998</v>
      </c>
      <c r="E2494">
        <v>111.300003</v>
      </c>
      <c r="F2494">
        <v>91.953117000000006</v>
      </c>
      <c r="G2494">
        <v>945150</v>
      </c>
    </row>
    <row r="2495" spans="1:7" x14ac:dyDescent="0.25">
      <c r="A2495" s="7">
        <v>40890</v>
      </c>
      <c r="B2495">
        <v>114.220001</v>
      </c>
      <c r="C2495">
        <v>114.760002</v>
      </c>
      <c r="D2495">
        <v>112</v>
      </c>
      <c r="E2495">
        <v>112.55999799999999</v>
      </c>
      <c r="F2495">
        <v>92.994095000000002</v>
      </c>
      <c r="G2495">
        <v>162800</v>
      </c>
    </row>
    <row r="2496" spans="1:7" x14ac:dyDescent="0.25">
      <c r="A2496" s="7">
        <v>40889</v>
      </c>
      <c r="B2496">
        <v>114.279999</v>
      </c>
      <c r="C2496">
        <v>114.279999</v>
      </c>
      <c r="D2496">
        <v>112.660004</v>
      </c>
      <c r="E2496">
        <v>113.639999</v>
      </c>
      <c r="F2496">
        <v>93.886359999999996</v>
      </c>
      <c r="G2496">
        <v>127200</v>
      </c>
    </row>
    <row r="2497" spans="1:7" x14ac:dyDescent="0.25">
      <c r="A2497" s="7">
        <v>40886</v>
      </c>
      <c r="B2497">
        <v>113.879997</v>
      </c>
      <c r="C2497">
        <v>115.540001</v>
      </c>
      <c r="D2497">
        <v>113.800003</v>
      </c>
      <c r="E2497">
        <v>115.300003</v>
      </c>
      <c r="F2497">
        <v>95.257805000000005</v>
      </c>
      <c r="G2497">
        <v>882200</v>
      </c>
    </row>
    <row r="2498" spans="1:7" x14ac:dyDescent="0.25">
      <c r="A2498" s="7">
        <v>40885</v>
      </c>
      <c r="B2498">
        <v>115.019997</v>
      </c>
      <c r="C2498">
        <v>115.260002</v>
      </c>
      <c r="D2498">
        <v>113.08000199999999</v>
      </c>
      <c r="E2498">
        <v>113.379997</v>
      </c>
      <c r="F2498">
        <v>93.671554999999998</v>
      </c>
      <c r="G2498">
        <v>93450</v>
      </c>
    </row>
    <row r="2499" spans="1:7" x14ac:dyDescent="0.25">
      <c r="A2499" s="7">
        <v>40884</v>
      </c>
      <c r="B2499">
        <v>115.099998</v>
      </c>
      <c r="C2499">
        <v>116.32</v>
      </c>
      <c r="D2499">
        <v>114.360001</v>
      </c>
      <c r="E2499">
        <v>115.879997</v>
      </c>
      <c r="F2499">
        <v>95.736960999999994</v>
      </c>
      <c r="G2499">
        <v>86600</v>
      </c>
    </row>
    <row r="2500" spans="1:7" x14ac:dyDescent="0.25">
      <c r="A2500" s="7">
        <v>40883</v>
      </c>
      <c r="B2500">
        <v>115.379997</v>
      </c>
      <c r="C2500">
        <v>116.199997</v>
      </c>
      <c r="D2500">
        <v>115.019997</v>
      </c>
      <c r="E2500">
        <v>115.5</v>
      </c>
      <c r="F2500">
        <v>95.423041999999995</v>
      </c>
      <c r="G2500">
        <v>67600</v>
      </c>
    </row>
    <row r="2501" spans="1:7" x14ac:dyDescent="0.25">
      <c r="A2501" s="7">
        <v>40882</v>
      </c>
      <c r="B2501">
        <v>116</v>
      </c>
      <c r="C2501">
        <v>116.279999</v>
      </c>
      <c r="D2501">
        <v>114.720001</v>
      </c>
      <c r="E2501">
        <v>115.400002</v>
      </c>
      <c r="F2501">
        <v>95.340416000000005</v>
      </c>
      <c r="G2501">
        <v>194500</v>
      </c>
    </row>
    <row r="2502" spans="1:7" x14ac:dyDescent="0.25">
      <c r="A2502" s="7">
        <v>40879</v>
      </c>
      <c r="B2502">
        <v>115.400002</v>
      </c>
      <c r="C2502">
        <v>115.68</v>
      </c>
      <c r="D2502">
        <v>114.139999</v>
      </c>
      <c r="E2502">
        <v>114.160004</v>
      </c>
      <c r="F2502">
        <v>94.316001999999997</v>
      </c>
      <c r="G2502">
        <v>127300</v>
      </c>
    </row>
    <row r="2503" spans="1:7" x14ac:dyDescent="0.25">
      <c r="A2503" s="7">
        <v>40878</v>
      </c>
      <c r="B2503">
        <v>114.139999</v>
      </c>
      <c r="C2503">
        <v>114.839996</v>
      </c>
      <c r="D2503">
        <v>113.82</v>
      </c>
      <c r="E2503">
        <v>114.220001</v>
      </c>
      <c r="F2503">
        <v>94.365539999999996</v>
      </c>
      <c r="G2503">
        <v>107350</v>
      </c>
    </row>
    <row r="2504" spans="1:7" x14ac:dyDescent="0.25">
      <c r="A2504" s="7">
        <v>40877</v>
      </c>
      <c r="B2504">
        <v>112.900002</v>
      </c>
      <c r="C2504">
        <v>114.480003</v>
      </c>
      <c r="D2504">
        <v>112.620003</v>
      </c>
      <c r="E2504">
        <v>114.300003</v>
      </c>
      <c r="F2504">
        <v>94.431633000000005</v>
      </c>
      <c r="G2504">
        <v>424450</v>
      </c>
    </row>
    <row r="2505" spans="1:7" x14ac:dyDescent="0.25">
      <c r="A2505" s="7">
        <v>40876</v>
      </c>
      <c r="B2505">
        <v>109.760002</v>
      </c>
      <c r="C2505">
        <v>110.5</v>
      </c>
      <c r="D2505">
        <v>109.400002</v>
      </c>
      <c r="E2505">
        <v>109.800003</v>
      </c>
      <c r="F2505">
        <v>90.713836999999998</v>
      </c>
      <c r="G2505">
        <v>134950</v>
      </c>
    </row>
    <row r="2506" spans="1:7" x14ac:dyDescent="0.25">
      <c r="A2506" s="7">
        <v>40875</v>
      </c>
      <c r="B2506">
        <v>109.260002</v>
      </c>
      <c r="C2506">
        <v>109.82</v>
      </c>
      <c r="D2506">
        <v>108.639999</v>
      </c>
      <c r="E2506">
        <v>109.480003</v>
      </c>
      <c r="F2506">
        <v>90.449477999999999</v>
      </c>
      <c r="G2506">
        <v>155550</v>
      </c>
    </row>
    <row r="2507" spans="1:7" x14ac:dyDescent="0.25">
      <c r="A2507" s="7">
        <v>40872</v>
      </c>
      <c r="B2507">
        <v>106.400002</v>
      </c>
      <c r="C2507">
        <v>107.58000199999999</v>
      </c>
      <c r="D2507">
        <v>106.300003</v>
      </c>
      <c r="E2507">
        <v>106.300003</v>
      </c>
      <c r="F2507">
        <v>87.822243</v>
      </c>
      <c r="G2507">
        <v>75650</v>
      </c>
    </row>
    <row r="2508" spans="1:7" x14ac:dyDescent="0.25">
      <c r="A2508" s="7">
        <v>40870</v>
      </c>
      <c r="B2508">
        <v>108</v>
      </c>
      <c r="C2508">
        <v>108.019997</v>
      </c>
      <c r="D2508">
        <v>106.599998</v>
      </c>
      <c r="E2508">
        <v>106.620003</v>
      </c>
      <c r="F2508">
        <v>88.086617000000004</v>
      </c>
      <c r="G2508">
        <v>249100</v>
      </c>
    </row>
    <row r="2509" spans="1:7" x14ac:dyDescent="0.25">
      <c r="A2509" s="7">
        <v>40869</v>
      </c>
      <c r="B2509">
        <v>109.199997</v>
      </c>
      <c r="C2509">
        <v>109.800003</v>
      </c>
      <c r="D2509">
        <v>108.379997</v>
      </c>
      <c r="E2509">
        <v>108.91999800000001</v>
      </c>
      <c r="F2509">
        <v>89.986832000000007</v>
      </c>
      <c r="G2509">
        <v>263300</v>
      </c>
    </row>
    <row r="2510" spans="1:7" x14ac:dyDescent="0.25">
      <c r="A2510" s="7">
        <v>40868</v>
      </c>
      <c r="B2510">
        <v>109.900002</v>
      </c>
      <c r="C2510">
        <v>110.05999799999999</v>
      </c>
      <c r="D2510">
        <v>108.480003</v>
      </c>
      <c r="E2510">
        <v>109.5</v>
      </c>
      <c r="F2510">
        <v>90.465973000000005</v>
      </c>
      <c r="G2510">
        <v>236700</v>
      </c>
    </row>
    <row r="2511" spans="1:7" x14ac:dyDescent="0.25">
      <c r="A2511" s="7">
        <v>40865</v>
      </c>
      <c r="B2511">
        <v>112.019997</v>
      </c>
      <c r="C2511">
        <v>112.18</v>
      </c>
      <c r="D2511">
        <v>111.099998</v>
      </c>
      <c r="E2511">
        <v>111.5</v>
      </c>
      <c r="F2511">
        <v>92.118347</v>
      </c>
      <c r="G2511">
        <v>188150</v>
      </c>
    </row>
    <row r="2512" spans="1:7" x14ac:dyDescent="0.25">
      <c r="A2512" s="7">
        <v>40864</v>
      </c>
      <c r="B2512">
        <v>113.260002</v>
      </c>
      <c r="C2512">
        <v>113.540001</v>
      </c>
      <c r="D2512">
        <v>110.91999800000001</v>
      </c>
      <c r="E2512">
        <v>111.660004</v>
      </c>
      <c r="F2512">
        <v>92.250557000000001</v>
      </c>
      <c r="G2512">
        <v>989950</v>
      </c>
    </row>
    <row r="2513" spans="1:7" x14ac:dyDescent="0.25">
      <c r="A2513" s="7">
        <v>40863</v>
      </c>
      <c r="B2513">
        <v>114.199997</v>
      </c>
      <c r="C2513">
        <v>115.459999</v>
      </c>
      <c r="D2513">
        <v>113.32</v>
      </c>
      <c r="E2513">
        <v>113.480003</v>
      </c>
      <c r="F2513">
        <v>93.754204000000001</v>
      </c>
      <c r="G2513">
        <v>91900</v>
      </c>
    </row>
    <row r="2514" spans="1:7" x14ac:dyDescent="0.25">
      <c r="A2514" s="7">
        <v>40862</v>
      </c>
      <c r="B2514">
        <v>114.519997</v>
      </c>
      <c r="C2514">
        <v>115.91999800000001</v>
      </c>
      <c r="D2514">
        <v>114.120003</v>
      </c>
      <c r="E2514">
        <v>115.339996</v>
      </c>
      <c r="F2514">
        <v>95.290824999999998</v>
      </c>
      <c r="G2514">
        <v>402200</v>
      </c>
    </row>
    <row r="2515" spans="1:7" x14ac:dyDescent="0.25">
      <c r="A2515" s="7">
        <v>40861</v>
      </c>
      <c r="B2515">
        <v>115.41999800000001</v>
      </c>
      <c r="C2515">
        <v>115.480003</v>
      </c>
      <c r="D2515">
        <v>114.220001</v>
      </c>
      <c r="E2515">
        <v>114.739998</v>
      </c>
      <c r="F2515">
        <v>94.795128000000005</v>
      </c>
      <c r="G2515">
        <v>359550</v>
      </c>
    </row>
    <row r="2516" spans="1:7" x14ac:dyDescent="0.25">
      <c r="A2516" s="7">
        <v>40858</v>
      </c>
      <c r="B2516">
        <v>115.040001</v>
      </c>
      <c r="C2516">
        <v>116.099998</v>
      </c>
      <c r="D2516">
        <v>115.019997</v>
      </c>
      <c r="E2516">
        <v>115.860001</v>
      </c>
      <c r="F2516">
        <v>95.720473999999996</v>
      </c>
      <c r="G2516">
        <v>132650</v>
      </c>
    </row>
    <row r="2517" spans="1:7" x14ac:dyDescent="0.25">
      <c r="A2517" s="7">
        <v>40857</v>
      </c>
      <c r="B2517">
        <v>114.099998</v>
      </c>
      <c r="C2517">
        <v>114.199997</v>
      </c>
      <c r="D2517">
        <v>112.620003</v>
      </c>
      <c r="E2517">
        <v>113.639999</v>
      </c>
      <c r="F2517">
        <v>93.886359999999996</v>
      </c>
      <c r="G2517">
        <v>121800</v>
      </c>
    </row>
    <row r="2518" spans="1:7" x14ac:dyDescent="0.25">
      <c r="A2518" s="7">
        <v>40856</v>
      </c>
      <c r="B2518">
        <v>114.239998</v>
      </c>
      <c r="C2518">
        <v>114.720001</v>
      </c>
      <c r="D2518">
        <v>112.400002</v>
      </c>
      <c r="E2518">
        <v>112.620003</v>
      </c>
      <c r="F2518">
        <v>93.043655000000001</v>
      </c>
      <c r="G2518">
        <v>246850</v>
      </c>
    </row>
    <row r="2519" spans="1:7" x14ac:dyDescent="0.25">
      <c r="A2519" s="7">
        <v>40855</v>
      </c>
      <c r="B2519">
        <v>116.099998</v>
      </c>
      <c r="C2519">
        <v>117.019997</v>
      </c>
      <c r="D2519">
        <v>115.019997</v>
      </c>
      <c r="E2519">
        <v>116.839996</v>
      </c>
      <c r="F2519">
        <v>96.530120999999994</v>
      </c>
      <c r="G2519">
        <v>135700</v>
      </c>
    </row>
    <row r="2520" spans="1:7" x14ac:dyDescent="0.25">
      <c r="A2520" s="7">
        <v>40854</v>
      </c>
      <c r="B2520">
        <v>114.639999</v>
      </c>
      <c r="C2520">
        <v>115.519997</v>
      </c>
      <c r="D2520">
        <v>113.639999</v>
      </c>
      <c r="E2520">
        <v>115.459999</v>
      </c>
      <c r="F2520">
        <v>95.389999000000003</v>
      </c>
      <c r="G2520">
        <v>79500</v>
      </c>
    </row>
    <row r="2521" spans="1:7" x14ac:dyDescent="0.25">
      <c r="A2521" s="7">
        <v>40851</v>
      </c>
      <c r="B2521">
        <v>114.459999</v>
      </c>
      <c r="C2521">
        <v>114.900002</v>
      </c>
      <c r="D2521">
        <v>113.41999800000001</v>
      </c>
      <c r="E2521">
        <v>114.800003</v>
      </c>
      <c r="F2521">
        <v>94.844734000000003</v>
      </c>
      <c r="G2521">
        <v>147450</v>
      </c>
    </row>
    <row r="2522" spans="1:7" x14ac:dyDescent="0.25">
      <c r="A2522" s="7">
        <v>40850</v>
      </c>
      <c r="B2522">
        <v>114.639999</v>
      </c>
      <c r="C2522">
        <v>115.68</v>
      </c>
      <c r="D2522">
        <v>113.040001</v>
      </c>
      <c r="E2522">
        <v>115.459999</v>
      </c>
      <c r="F2522">
        <v>95.389999000000003</v>
      </c>
      <c r="G2522">
        <v>173650</v>
      </c>
    </row>
    <row r="2523" spans="1:7" x14ac:dyDescent="0.25">
      <c r="A2523" s="7">
        <v>40849</v>
      </c>
      <c r="B2523">
        <v>113.260002</v>
      </c>
      <c r="C2523">
        <v>113.760002</v>
      </c>
      <c r="D2523">
        <v>112.32</v>
      </c>
      <c r="E2523">
        <v>113.360001</v>
      </c>
      <c r="F2523">
        <v>93.655006</v>
      </c>
      <c r="G2523">
        <v>122650</v>
      </c>
    </row>
    <row r="2524" spans="1:7" x14ac:dyDescent="0.25">
      <c r="A2524" s="7">
        <v>40848</v>
      </c>
      <c r="B2524">
        <v>111.540001</v>
      </c>
      <c r="C2524">
        <v>112.900002</v>
      </c>
      <c r="D2524">
        <v>111.160004</v>
      </c>
      <c r="E2524">
        <v>111.599998</v>
      </c>
      <c r="F2524">
        <v>92.200958</v>
      </c>
      <c r="G2524">
        <v>307150</v>
      </c>
    </row>
    <row r="2525" spans="1:7" x14ac:dyDescent="0.25">
      <c r="A2525" s="7">
        <v>40847</v>
      </c>
      <c r="B2525">
        <v>116.260002</v>
      </c>
      <c r="C2525">
        <v>116.339996</v>
      </c>
      <c r="D2525">
        <v>114.639999</v>
      </c>
      <c r="E2525">
        <v>114.639999</v>
      </c>
      <c r="F2525">
        <v>94.712547000000001</v>
      </c>
      <c r="G2525">
        <v>153450</v>
      </c>
    </row>
    <row r="2526" spans="1:7" x14ac:dyDescent="0.25">
      <c r="A2526" s="7">
        <v>40844</v>
      </c>
      <c r="B2526">
        <v>117.040001</v>
      </c>
      <c r="C2526">
        <v>117.779999</v>
      </c>
      <c r="D2526">
        <v>116.879997</v>
      </c>
      <c r="E2526">
        <v>117.660004</v>
      </c>
      <c r="F2526">
        <v>97.207588000000001</v>
      </c>
      <c r="G2526">
        <v>693650</v>
      </c>
    </row>
    <row r="2527" spans="1:7" x14ac:dyDescent="0.25">
      <c r="A2527" s="7">
        <v>40843</v>
      </c>
      <c r="B2527">
        <v>116.779999</v>
      </c>
      <c r="C2527">
        <v>118.300003</v>
      </c>
      <c r="D2527">
        <v>115.800003</v>
      </c>
      <c r="E2527">
        <v>117.540001</v>
      </c>
      <c r="F2527">
        <v>97.108429000000001</v>
      </c>
      <c r="G2527">
        <v>309200</v>
      </c>
    </row>
    <row r="2528" spans="1:7" x14ac:dyDescent="0.25">
      <c r="A2528" s="7">
        <v>40842</v>
      </c>
      <c r="B2528">
        <v>113.760002</v>
      </c>
      <c r="C2528">
        <v>114.05999799999999</v>
      </c>
      <c r="D2528">
        <v>111.800003</v>
      </c>
      <c r="E2528">
        <v>113.620003</v>
      </c>
      <c r="F2528">
        <v>93.869843000000003</v>
      </c>
      <c r="G2528">
        <v>1922200</v>
      </c>
    </row>
    <row r="2529" spans="1:7" x14ac:dyDescent="0.25">
      <c r="A2529" s="7">
        <v>40841</v>
      </c>
      <c r="B2529">
        <v>114.18</v>
      </c>
      <c r="C2529">
        <v>114.18</v>
      </c>
      <c r="D2529">
        <v>112.239998</v>
      </c>
      <c r="E2529">
        <v>112.540001</v>
      </c>
      <c r="F2529">
        <v>92.977562000000006</v>
      </c>
      <c r="G2529">
        <v>102400</v>
      </c>
    </row>
    <row r="2530" spans="1:7" x14ac:dyDescent="0.25">
      <c r="A2530" s="7">
        <v>40840</v>
      </c>
      <c r="B2530">
        <v>113.55999799999999</v>
      </c>
      <c r="C2530">
        <v>114.959999</v>
      </c>
      <c r="D2530">
        <v>113.44000200000001</v>
      </c>
      <c r="E2530">
        <v>114.760002</v>
      </c>
      <c r="F2530">
        <v>94.811676000000006</v>
      </c>
      <c r="G2530">
        <v>138550</v>
      </c>
    </row>
    <row r="2531" spans="1:7" x14ac:dyDescent="0.25">
      <c r="A2531" s="7">
        <v>40837</v>
      </c>
      <c r="B2531">
        <v>112.5</v>
      </c>
      <c r="C2531">
        <v>113.41999800000001</v>
      </c>
      <c r="D2531">
        <v>112.239998</v>
      </c>
      <c r="E2531">
        <v>113.32</v>
      </c>
      <c r="F2531">
        <v>93.621994000000001</v>
      </c>
      <c r="G2531">
        <v>87200</v>
      </c>
    </row>
    <row r="2532" spans="1:7" x14ac:dyDescent="0.25">
      <c r="A2532" s="7">
        <v>40836</v>
      </c>
      <c r="B2532">
        <v>111</v>
      </c>
      <c r="C2532">
        <v>111.480003</v>
      </c>
      <c r="D2532">
        <v>109.599998</v>
      </c>
      <c r="E2532">
        <v>111.18</v>
      </c>
      <c r="F2532">
        <v>91.853958000000006</v>
      </c>
      <c r="G2532">
        <v>68200</v>
      </c>
    </row>
    <row r="2533" spans="1:7" x14ac:dyDescent="0.25">
      <c r="A2533" s="7">
        <v>40835</v>
      </c>
      <c r="B2533">
        <v>111.839996</v>
      </c>
      <c r="C2533">
        <v>112.480003</v>
      </c>
      <c r="D2533">
        <v>110.400002</v>
      </c>
      <c r="E2533">
        <v>110.68</v>
      </c>
      <c r="F2533">
        <v>91.440903000000006</v>
      </c>
      <c r="G2533">
        <v>107900</v>
      </c>
    </row>
    <row r="2534" spans="1:7" x14ac:dyDescent="0.25">
      <c r="A2534" s="7">
        <v>40834</v>
      </c>
      <c r="B2534">
        <v>109.839996</v>
      </c>
      <c r="C2534">
        <v>112.839996</v>
      </c>
      <c r="D2534">
        <v>109</v>
      </c>
      <c r="E2534">
        <v>112.08000199999999</v>
      </c>
      <c r="F2534">
        <v>92.597519000000005</v>
      </c>
      <c r="G2534">
        <v>259100</v>
      </c>
    </row>
    <row r="2535" spans="1:7" x14ac:dyDescent="0.25">
      <c r="A2535" s="7">
        <v>40833</v>
      </c>
      <c r="B2535">
        <v>111.480003</v>
      </c>
      <c r="C2535">
        <v>111.599998</v>
      </c>
      <c r="D2535">
        <v>109.639999</v>
      </c>
      <c r="E2535">
        <v>109.879997</v>
      </c>
      <c r="F2535">
        <v>90.779938000000001</v>
      </c>
      <c r="G2535">
        <v>309650</v>
      </c>
    </row>
    <row r="2536" spans="1:7" x14ac:dyDescent="0.25">
      <c r="A2536" s="7">
        <v>40830</v>
      </c>
      <c r="B2536">
        <v>111.5</v>
      </c>
      <c r="C2536">
        <v>112.05999799999999</v>
      </c>
      <c r="D2536">
        <v>110.91999800000001</v>
      </c>
      <c r="E2536">
        <v>111.980003</v>
      </c>
      <c r="F2536">
        <v>92.514908000000005</v>
      </c>
      <c r="G2536">
        <v>423450</v>
      </c>
    </row>
    <row r="2537" spans="1:7" x14ac:dyDescent="0.25">
      <c r="A2537" s="7">
        <v>40829</v>
      </c>
      <c r="B2537">
        <v>109.699997</v>
      </c>
      <c r="C2537">
        <v>110.44000200000001</v>
      </c>
      <c r="D2537">
        <v>108.900002</v>
      </c>
      <c r="E2537">
        <v>110.160004</v>
      </c>
      <c r="F2537">
        <v>91.011268999999999</v>
      </c>
      <c r="G2537">
        <v>364000</v>
      </c>
    </row>
    <row r="2538" spans="1:7" x14ac:dyDescent="0.25">
      <c r="A2538" s="7">
        <v>40828</v>
      </c>
      <c r="B2538">
        <v>110.279999</v>
      </c>
      <c r="C2538">
        <v>111.599998</v>
      </c>
      <c r="D2538">
        <v>110</v>
      </c>
      <c r="E2538">
        <v>110.32</v>
      </c>
      <c r="F2538">
        <v>91.143462999999997</v>
      </c>
      <c r="G2538">
        <v>509150</v>
      </c>
    </row>
    <row r="2539" spans="1:7" x14ac:dyDescent="0.25">
      <c r="A2539" s="7">
        <v>40827</v>
      </c>
      <c r="B2539">
        <v>108.760002</v>
      </c>
      <c r="C2539">
        <v>109.720001</v>
      </c>
      <c r="D2539">
        <v>108.599998</v>
      </c>
      <c r="E2539">
        <v>109.32</v>
      </c>
      <c r="F2539">
        <v>90.317267999999999</v>
      </c>
      <c r="G2539">
        <v>663200</v>
      </c>
    </row>
    <row r="2540" spans="1:7" x14ac:dyDescent="0.25">
      <c r="A2540" s="7">
        <v>40826</v>
      </c>
      <c r="B2540">
        <v>107.739998</v>
      </c>
      <c r="C2540">
        <v>109.360001</v>
      </c>
      <c r="D2540">
        <v>107.660004</v>
      </c>
      <c r="E2540">
        <v>109.360001</v>
      </c>
      <c r="F2540">
        <v>90.350318999999999</v>
      </c>
      <c r="G2540">
        <v>168200</v>
      </c>
    </row>
    <row r="2541" spans="1:7" x14ac:dyDescent="0.25">
      <c r="A2541" s="7">
        <v>40823</v>
      </c>
      <c r="B2541">
        <v>107.160004</v>
      </c>
      <c r="C2541">
        <v>107.160004</v>
      </c>
      <c r="D2541">
        <v>105.18</v>
      </c>
      <c r="E2541">
        <v>105.779999</v>
      </c>
      <c r="F2541">
        <v>87.392639000000003</v>
      </c>
      <c r="G2541">
        <v>627150</v>
      </c>
    </row>
    <row r="2542" spans="1:7" x14ac:dyDescent="0.25">
      <c r="A2542" s="7">
        <v>40822</v>
      </c>
      <c r="B2542">
        <v>104.519997</v>
      </c>
      <c r="C2542">
        <v>106.620003</v>
      </c>
      <c r="D2542">
        <v>103.760002</v>
      </c>
      <c r="E2542">
        <v>106.599998</v>
      </c>
      <c r="F2542">
        <v>88.070091000000005</v>
      </c>
      <c r="G2542">
        <v>583800</v>
      </c>
    </row>
    <row r="2543" spans="1:7" x14ac:dyDescent="0.25">
      <c r="A2543" s="7">
        <v>40821</v>
      </c>
      <c r="B2543">
        <v>102.879997</v>
      </c>
      <c r="C2543">
        <v>104.82</v>
      </c>
      <c r="D2543">
        <v>102</v>
      </c>
      <c r="E2543">
        <v>104.58000199999999</v>
      </c>
      <c r="F2543">
        <v>86.401229999999998</v>
      </c>
      <c r="G2543">
        <v>281000</v>
      </c>
    </row>
    <row r="2544" spans="1:7" x14ac:dyDescent="0.25">
      <c r="A2544" s="7">
        <v>40820</v>
      </c>
      <c r="B2544">
        <v>99.139999000000003</v>
      </c>
      <c r="C2544">
        <v>102.82</v>
      </c>
      <c r="D2544">
        <v>98.239998</v>
      </c>
      <c r="E2544">
        <v>102.540001</v>
      </c>
      <c r="F2544">
        <v>84.715851000000001</v>
      </c>
      <c r="G2544">
        <v>285650</v>
      </c>
    </row>
    <row r="2545" spans="1:7" x14ac:dyDescent="0.25">
      <c r="A2545" s="7">
        <v>40819</v>
      </c>
      <c r="B2545">
        <v>102.82</v>
      </c>
      <c r="C2545">
        <v>104.08000199999999</v>
      </c>
      <c r="D2545">
        <v>100.339996</v>
      </c>
      <c r="E2545">
        <v>100.339996</v>
      </c>
      <c r="F2545">
        <v>82.898231999999993</v>
      </c>
      <c r="G2545">
        <v>333100</v>
      </c>
    </row>
    <row r="2546" spans="1:7" x14ac:dyDescent="0.25">
      <c r="A2546" s="7">
        <v>40816</v>
      </c>
      <c r="B2546">
        <v>104.55999799999999</v>
      </c>
      <c r="C2546">
        <v>105.480003</v>
      </c>
      <c r="D2546">
        <v>103.379997</v>
      </c>
      <c r="E2546">
        <v>103.519997</v>
      </c>
      <c r="F2546">
        <v>85.525467000000006</v>
      </c>
      <c r="G2546">
        <v>183300</v>
      </c>
    </row>
    <row r="2547" spans="1:7" x14ac:dyDescent="0.25">
      <c r="A2547" s="7">
        <v>40815</v>
      </c>
      <c r="B2547">
        <v>107.05999799999999</v>
      </c>
      <c r="C2547">
        <v>107.459999</v>
      </c>
      <c r="D2547">
        <v>104.160004</v>
      </c>
      <c r="E2547">
        <v>106.040001</v>
      </c>
      <c r="F2547">
        <v>87.607451999999995</v>
      </c>
      <c r="G2547">
        <v>119300</v>
      </c>
    </row>
    <row r="2548" spans="1:7" x14ac:dyDescent="0.25">
      <c r="A2548" s="7">
        <v>40814</v>
      </c>
      <c r="B2548">
        <v>107.699997</v>
      </c>
      <c r="C2548">
        <v>108.239998</v>
      </c>
      <c r="D2548">
        <v>105.08000199999999</v>
      </c>
      <c r="E2548">
        <v>105.279999</v>
      </c>
      <c r="F2548">
        <v>86.979552999999996</v>
      </c>
      <c r="G2548">
        <v>197300</v>
      </c>
    </row>
    <row r="2549" spans="1:7" x14ac:dyDescent="0.25">
      <c r="A2549" s="7">
        <v>40813</v>
      </c>
      <c r="B2549">
        <v>108.44000200000001</v>
      </c>
      <c r="C2549">
        <v>109.279999</v>
      </c>
      <c r="D2549">
        <v>106.860001</v>
      </c>
      <c r="E2549">
        <v>107.41999800000001</v>
      </c>
      <c r="F2549">
        <v>88.747542999999993</v>
      </c>
      <c r="G2549">
        <v>617550</v>
      </c>
    </row>
    <row r="2550" spans="1:7" x14ac:dyDescent="0.25">
      <c r="A2550" s="7">
        <v>40812</v>
      </c>
      <c r="B2550">
        <v>104.720001</v>
      </c>
      <c r="C2550">
        <v>106.339996</v>
      </c>
      <c r="D2550">
        <v>103.32</v>
      </c>
      <c r="E2550">
        <v>106.199997</v>
      </c>
      <c r="F2550">
        <v>87.739624000000006</v>
      </c>
      <c r="G2550">
        <v>193850</v>
      </c>
    </row>
    <row r="2551" spans="1:7" x14ac:dyDescent="0.25">
      <c r="A2551" s="7">
        <v>40809</v>
      </c>
      <c r="B2551">
        <v>102.599998</v>
      </c>
      <c r="C2551">
        <v>104.32</v>
      </c>
      <c r="D2551">
        <v>102.459999</v>
      </c>
      <c r="E2551">
        <v>103.68</v>
      </c>
      <c r="F2551">
        <v>85.657661000000004</v>
      </c>
      <c r="G2551">
        <v>329200</v>
      </c>
    </row>
    <row r="2552" spans="1:7" x14ac:dyDescent="0.25">
      <c r="A2552" s="7">
        <v>40808</v>
      </c>
      <c r="B2552">
        <v>104.199997</v>
      </c>
      <c r="C2552">
        <v>105</v>
      </c>
      <c r="D2552">
        <v>102.379997</v>
      </c>
      <c r="E2552">
        <v>103.779999</v>
      </c>
      <c r="F2552">
        <v>85.261107999999993</v>
      </c>
      <c r="G2552">
        <v>420500</v>
      </c>
    </row>
    <row r="2553" spans="1:7" x14ac:dyDescent="0.25">
      <c r="A2553" s="7">
        <v>40807</v>
      </c>
      <c r="B2553">
        <v>110.599998</v>
      </c>
      <c r="C2553">
        <v>110.860001</v>
      </c>
      <c r="D2553">
        <v>107.139999</v>
      </c>
      <c r="E2553">
        <v>107.139999</v>
      </c>
      <c r="F2553">
        <v>88.021514999999994</v>
      </c>
      <c r="G2553">
        <v>139000</v>
      </c>
    </row>
    <row r="2554" spans="1:7" x14ac:dyDescent="0.25">
      <c r="A2554" s="7">
        <v>40806</v>
      </c>
      <c r="B2554">
        <v>111.120003</v>
      </c>
      <c r="C2554">
        <v>112.139999</v>
      </c>
      <c r="D2554">
        <v>110.44000200000001</v>
      </c>
      <c r="E2554">
        <v>110.480003</v>
      </c>
      <c r="F2554">
        <v>90.765518</v>
      </c>
      <c r="G2554">
        <v>154550</v>
      </c>
    </row>
    <row r="2555" spans="1:7" x14ac:dyDescent="0.25">
      <c r="A2555" s="7">
        <v>40805</v>
      </c>
      <c r="B2555">
        <v>109.860001</v>
      </c>
      <c r="C2555">
        <v>111.099998</v>
      </c>
      <c r="D2555">
        <v>109.18</v>
      </c>
      <c r="E2555">
        <v>110.660004</v>
      </c>
      <c r="F2555">
        <v>90.913414000000003</v>
      </c>
      <c r="G2555">
        <v>82150</v>
      </c>
    </row>
    <row r="2556" spans="1:7" x14ac:dyDescent="0.25">
      <c r="A2556" s="7">
        <v>40802</v>
      </c>
      <c r="B2556">
        <v>111.44000200000001</v>
      </c>
      <c r="C2556">
        <v>112.05999799999999</v>
      </c>
      <c r="D2556">
        <v>110.699997</v>
      </c>
      <c r="E2556">
        <v>111.699997</v>
      </c>
      <c r="F2556">
        <v>91.767830000000004</v>
      </c>
      <c r="G2556">
        <v>79000</v>
      </c>
    </row>
    <row r="2557" spans="1:7" x14ac:dyDescent="0.25">
      <c r="A2557" s="7">
        <v>40801</v>
      </c>
      <c r="B2557">
        <v>110.339996</v>
      </c>
      <c r="C2557">
        <v>111.099998</v>
      </c>
      <c r="D2557">
        <v>109.41999800000001</v>
      </c>
      <c r="E2557">
        <v>111.040001</v>
      </c>
      <c r="F2557">
        <v>91.225609000000006</v>
      </c>
      <c r="G2557">
        <v>128700</v>
      </c>
    </row>
    <row r="2558" spans="1:7" x14ac:dyDescent="0.25">
      <c r="A2558" s="7">
        <v>40800</v>
      </c>
      <c r="B2558">
        <v>108.260002</v>
      </c>
      <c r="C2558">
        <v>110.459999</v>
      </c>
      <c r="D2558">
        <v>106.760002</v>
      </c>
      <c r="E2558">
        <v>109.160004</v>
      </c>
      <c r="F2558">
        <v>89.681067999999996</v>
      </c>
      <c r="G2558">
        <v>459000</v>
      </c>
    </row>
    <row r="2559" spans="1:7" x14ac:dyDescent="0.25">
      <c r="A2559" s="7">
        <v>40799</v>
      </c>
      <c r="B2559">
        <v>107.099998</v>
      </c>
      <c r="C2559">
        <v>108.05999799999999</v>
      </c>
      <c r="D2559">
        <v>106.379997</v>
      </c>
      <c r="E2559">
        <v>107.639999</v>
      </c>
      <c r="F2559">
        <v>88.432297000000005</v>
      </c>
      <c r="G2559">
        <v>193500</v>
      </c>
    </row>
    <row r="2560" spans="1:7" x14ac:dyDescent="0.25">
      <c r="A2560" s="7">
        <v>40798</v>
      </c>
      <c r="B2560">
        <v>104.699997</v>
      </c>
      <c r="C2560">
        <v>106.760002</v>
      </c>
      <c r="D2560">
        <v>104.360001</v>
      </c>
      <c r="E2560">
        <v>106.760002</v>
      </c>
      <c r="F2560">
        <v>87.709343000000004</v>
      </c>
      <c r="G2560">
        <v>161350</v>
      </c>
    </row>
    <row r="2561" spans="1:7" x14ac:dyDescent="0.25">
      <c r="A2561" s="7">
        <v>40795</v>
      </c>
      <c r="B2561">
        <v>107.660004</v>
      </c>
      <c r="C2561">
        <v>107.94000200000001</v>
      </c>
      <c r="D2561">
        <v>105.44000200000001</v>
      </c>
      <c r="E2561">
        <v>106</v>
      </c>
      <c r="F2561">
        <v>87.084961000000007</v>
      </c>
      <c r="G2561">
        <v>174200</v>
      </c>
    </row>
    <row r="2562" spans="1:7" x14ac:dyDescent="0.25">
      <c r="A2562" s="7">
        <v>40794</v>
      </c>
      <c r="B2562">
        <v>109.339996</v>
      </c>
      <c r="C2562">
        <v>110.58000199999999</v>
      </c>
      <c r="D2562">
        <v>108.68</v>
      </c>
      <c r="E2562">
        <v>108.860001</v>
      </c>
      <c r="F2562">
        <v>89.434616000000005</v>
      </c>
      <c r="G2562">
        <v>115650</v>
      </c>
    </row>
    <row r="2563" spans="1:7" x14ac:dyDescent="0.25">
      <c r="A2563" s="7">
        <v>40793</v>
      </c>
      <c r="B2563">
        <v>108.720001</v>
      </c>
      <c r="C2563">
        <v>110.040001</v>
      </c>
      <c r="D2563">
        <v>108.300003</v>
      </c>
      <c r="E2563">
        <v>110.019997</v>
      </c>
      <c r="F2563">
        <v>90.387611000000007</v>
      </c>
      <c r="G2563">
        <v>199700</v>
      </c>
    </row>
    <row r="2564" spans="1:7" x14ac:dyDescent="0.25">
      <c r="A2564" s="7">
        <v>40792</v>
      </c>
      <c r="B2564">
        <v>104.720001</v>
      </c>
      <c r="C2564">
        <v>107.139999</v>
      </c>
      <c r="D2564">
        <v>104.639999</v>
      </c>
      <c r="E2564">
        <v>107</v>
      </c>
      <c r="F2564">
        <v>87.906525000000002</v>
      </c>
      <c r="G2564">
        <v>197950</v>
      </c>
    </row>
    <row r="2565" spans="1:7" x14ac:dyDescent="0.25">
      <c r="A2565" s="7">
        <v>40788</v>
      </c>
      <c r="B2565">
        <v>108.32</v>
      </c>
      <c r="C2565">
        <v>108.839996</v>
      </c>
      <c r="D2565">
        <v>107.400002</v>
      </c>
      <c r="E2565">
        <v>107.739998</v>
      </c>
      <c r="F2565">
        <v>88.514481000000004</v>
      </c>
      <c r="G2565">
        <v>150350</v>
      </c>
    </row>
    <row r="2566" spans="1:7" x14ac:dyDescent="0.25">
      <c r="A2566" s="7">
        <v>40787</v>
      </c>
      <c r="B2566">
        <v>111.739998</v>
      </c>
      <c r="C2566">
        <v>112.800003</v>
      </c>
      <c r="D2566">
        <v>110.540001</v>
      </c>
      <c r="E2566">
        <v>110.599998</v>
      </c>
      <c r="F2566">
        <v>90.86412</v>
      </c>
      <c r="G2566">
        <v>274900</v>
      </c>
    </row>
    <row r="2567" spans="1:7" x14ac:dyDescent="0.25">
      <c r="A2567" s="7">
        <v>40786</v>
      </c>
      <c r="B2567">
        <v>111.980003</v>
      </c>
      <c r="C2567">
        <v>112.900002</v>
      </c>
      <c r="D2567">
        <v>110.91999800000001</v>
      </c>
      <c r="E2567">
        <v>111.68</v>
      </c>
      <c r="F2567">
        <v>91.751373000000001</v>
      </c>
      <c r="G2567">
        <v>214950</v>
      </c>
    </row>
    <row r="2568" spans="1:7" x14ac:dyDescent="0.25">
      <c r="A2568" s="7">
        <v>40785</v>
      </c>
      <c r="B2568">
        <v>110.5</v>
      </c>
      <c r="C2568">
        <v>111.91999800000001</v>
      </c>
      <c r="D2568">
        <v>109.660004</v>
      </c>
      <c r="E2568">
        <v>111.120003</v>
      </c>
      <c r="F2568">
        <v>91.291336000000001</v>
      </c>
      <c r="G2568">
        <v>129900</v>
      </c>
    </row>
    <row r="2569" spans="1:7" x14ac:dyDescent="0.25">
      <c r="A2569" s="7">
        <v>40784</v>
      </c>
      <c r="B2569">
        <v>109.339996</v>
      </c>
      <c r="C2569">
        <v>110.959999</v>
      </c>
      <c r="D2569">
        <v>109.239998</v>
      </c>
      <c r="E2569">
        <v>110.91999800000001</v>
      </c>
      <c r="F2569">
        <v>91.127014000000003</v>
      </c>
      <c r="G2569">
        <v>159000</v>
      </c>
    </row>
    <row r="2570" spans="1:7" x14ac:dyDescent="0.25">
      <c r="A2570" s="7">
        <v>40781</v>
      </c>
      <c r="B2570">
        <v>105.660004</v>
      </c>
      <c r="C2570">
        <v>108.279999</v>
      </c>
      <c r="D2570">
        <v>104.019997</v>
      </c>
      <c r="E2570">
        <v>107.779999</v>
      </c>
      <c r="F2570">
        <v>88.547318000000004</v>
      </c>
      <c r="G2570">
        <v>197500</v>
      </c>
    </row>
    <row r="2571" spans="1:7" x14ac:dyDescent="0.25">
      <c r="A2571" s="7">
        <v>40780</v>
      </c>
      <c r="B2571">
        <v>108.720001</v>
      </c>
      <c r="C2571">
        <v>109.18</v>
      </c>
      <c r="D2571">
        <v>105.620003</v>
      </c>
      <c r="E2571">
        <v>106.379997</v>
      </c>
      <c r="F2571">
        <v>87.397163000000006</v>
      </c>
      <c r="G2571">
        <v>294150</v>
      </c>
    </row>
    <row r="2572" spans="1:7" x14ac:dyDescent="0.25">
      <c r="A2572" s="7">
        <v>40779</v>
      </c>
      <c r="B2572">
        <v>106.32</v>
      </c>
      <c r="C2572">
        <v>108.08000199999999</v>
      </c>
      <c r="D2572">
        <v>106.05999799999999</v>
      </c>
      <c r="E2572">
        <v>108</v>
      </c>
      <c r="F2572">
        <v>88.728072999999995</v>
      </c>
      <c r="G2572">
        <v>151000</v>
      </c>
    </row>
    <row r="2573" spans="1:7" x14ac:dyDescent="0.25">
      <c r="A2573" s="7">
        <v>40778</v>
      </c>
      <c r="B2573">
        <v>103.519997</v>
      </c>
      <c r="C2573">
        <v>106.58000199999999</v>
      </c>
      <c r="D2573">
        <v>103</v>
      </c>
      <c r="E2573">
        <v>106.540001</v>
      </c>
      <c r="F2573">
        <v>87.528587000000002</v>
      </c>
      <c r="G2573">
        <v>301950</v>
      </c>
    </row>
    <row r="2574" spans="1:7" x14ac:dyDescent="0.25">
      <c r="A2574" s="7">
        <v>40777</v>
      </c>
      <c r="B2574">
        <v>105.32</v>
      </c>
      <c r="C2574">
        <v>105.379997</v>
      </c>
      <c r="D2574">
        <v>102.779999</v>
      </c>
      <c r="E2574">
        <v>102.980003</v>
      </c>
      <c r="F2574">
        <v>84.603851000000006</v>
      </c>
      <c r="G2574">
        <v>246400</v>
      </c>
    </row>
    <row r="2575" spans="1:7" x14ac:dyDescent="0.25">
      <c r="A2575" s="7">
        <v>40774</v>
      </c>
      <c r="B2575">
        <v>103.360001</v>
      </c>
      <c r="C2575">
        <v>105.82</v>
      </c>
      <c r="D2575">
        <v>102.839996</v>
      </c>
      <c r="E2575">
        <v>102.900002</v>
      </c>
      <c r="F2575">
        <v>84.538139000000001</v>
      </c>
      <c r="G2575">
        <v>1438400</v>
      </c>
    </row>
    <row r="2576" spans="1:7" x14ac:dyDescent="0.25">
      <c r="A2576" s="7">
        <v>40773</v>
      </c>
      <c r="B2576">
        <v>106.58000199999999</v>
      </c>
      <c r="C2576">
        <v>106.699997</v>
      </c>
      <c r="D2576">
        <v>103.739998</v>
      </c>
      <c r="E2576">
        <v>104.900002</v>
      </c>
      <c r="F2576">
        <v>86.181229000000002</v>
      </c>
      <c r="G2576">
        <v>524000</v>
      </c>
    </row>
    <row r="2577" spans="1:7" x14ac:dyDescent="0.25">
      <c r="A2577" s="7">
        <v>40772</v>
      </c>
      <c r="B2577">
        <v>110</v>
      </c>
      <c r="C2577">
        <v>110.800003</v>
      </c>
      <c r="D2577">
        <v>108.599998</v>
      </c>
      <c r="E2577">
        <v>109.44000200000001</v>
      </c>
      <c r="F2577">
        <v>89.911118000000002</v>
      </c>
      <c r="G2577">
        <v>160550</v>
      </c>
    </row>
    <row r="2578" spans="1:7" x14ac:dyDescent="0.25">
      <c r="A2578" s="7">
        <v>40771</v>
      </c>
      <c r="B2578">
        <v>109.220001</v>
      </c>
      <c r="C2578">
        <v>110.360001</v>
      </c>
      <c r="D2578">
        <v>108.239998</v>
      </c>
      <c r="E2578">
        <v>109.32</v>
      </c>
      <c r="F2578">
        <v>89.812538000000004</v>
      </c>
      <c r="G2578">
        <v>263800</v>
      </c>
    </row>
    <row r="2579" spans="1:7" x14ac:dyDescent="0.25">
      <c r="A2579" s="7">
        <v>40770</v>
      </c>
      <c r="B2579">
        <v>109.099998</v>
      </c>
      <c r="C2579">
        <v>110.400002</v>
      </c>
      <c r="D2579">
        <v>108.860001</v>
      </c>
      <c r="E2579">
        <v>110.260002</v>
      </c>
      <c r="F2579">
        <v>90.584793000000005</v>
      </c>
      <c r="G2579">
        <v>225950</v>
      </c>
    </row>
    <row r="2580" spans="1:7" x14ac:dyDescent="0.25">
      <c r="A2580" s="7">
        <v>40767</v>
      </c>
      <c r="B2580">
        <v>108.480003</v>
      </c>
      <c r="C2580">
        <v>109</v>
      </c>
      <c r="D2580">
        <v>107.32</v>
      </c>
      <c r="E2580">
        <v>108.040001</v>
      </c>
      <c r="F2580">
        <v>88.760941000000003</v>
      </c>
      <c r="G2580">
        <v>307200</v>
      </c>
    </row>
    <row r="2581" spans="1:7" x14ac:dyDescent="0.25">
      <c r="A2581" s="7">
        <v>40766</v>
      </c>
      <c r="B2581">
        <v>103.720001</v>
      </c>
      <c r="C2581">
        <v>108.699997</v>
      </c>
      <c r="D2581">
        <v>103.260002</v>
      </c>
      <c r="E2581">
        <v>107.18</v>
      </c>
      <c r="F2581">
        <v>88.054389999999998</v>
      </c>
      <c r="G2581">
        <v>919300</v>
      </c>
    </row>
    <row r="2582" spans="1:7" x14ac:dyDescent="0.25">
      <c r="A2582" s="7">
        <v>40765</v>
      </c>
      <c r="B2582">
        <v>105.459999</v>
      </c>
      <c r="C2582">
        <v>106.300003</v>
      </c>
      <c r="D2582">
        <v>102.480003</v>
      </c>
      <c r="E2582">
        <v>102.68</v>
      </c>
      <c r="F2582">
        <v>84.357383999999996</v>
      </c>
      <c r="G2582">
        <v>403100</v>
      </c>
    </row>
    <row r="2583" spans="1:7" x14ac:dyDescent="0.25">
      <c r="A2583" s="7">
        <v>40764</v>
      </c>
      <c r="B2583">
        <v>104.400002</v>
      </c>
      <c r="C2583">
        <v>107.400002</v>
      </c>
      <c r="D2583">
        <v>100.91999800000001</v>
      </c>
      <c r="E2583">
        <v>107.339996</v>
      </c>
      <c r="F2583">
        <v>88.185828999999998</v>
      </c>
      <c r="G2583">
        <v>579800</v>
      </c>
    </row>
    <row r="2584" spans="1:7" x14ac:dyDescent="0.25">
      <c r="A2584" s="7">
        <v>40763</v>
      </c>
      <c r="B2584">
        <v>106.019997</v>
      </c>
      <c r="C2584">
        <v>108.239998</v>
      </c>
      <c r="D2584">
        <v>102.540001</v>
      </c>
      <c r="E2584">
        <v>102.739998</v>
      </c>
      <c r="F2584">
        <v>84.406700000000001</v>
      </c>
      <c r="G2584">
        <v>790300</v>
      </c>
    </row>
    <row r="2585" spans="1:7" x14ac:dyDescent="0.25">
      <c r="A2585" s="7">
        <v>40760</v>
      </c>
      <c r="B2585">
        <v>111.379997</v>
      </c>
      <c r="C2585">
        <v>111.660004</v>
      </c>
      <c r="D2585">
        <v>106.94000200000001</v>
      </c>
      <c r="E2585">
        <v>109.779999</v>
      </c>
      <c r="F2585">
        <v>90.190444999999997</v>
      </c>
      <c r="G2585">
        <v>538450</v>
      </c>
    </row>
    <row r="2586" spans="1:7" x14ac:dyDescent="0.25">
      <c r="A2586" s="7">
        <v>40759</v>
      </c>
      <c r="B2586">
        <v>113.879997</v>
      </c>
      <c r="C2586">
        <v>113.959999</v>
      </c>
      <c r="D2586">
        <v>109.839996</v>
      </c>
      <c r="E2586">
        <v>110.019997</v>
      </c>
      <c r="F2586">
        <v>90.387611000000007</v>
      </c>
      <c r="G2586">
        <v>504200</v>
      </c>
    </row>
    <row r="2587" spans="1:7" x14ac:dyDescent="0.25">
      <c r="A2587" s="7">
        <v>40758</v>
      </c>
      <c r="B2587">
        <v>114.959999</v>
      </c>
      <c r="C2587">
        <v>115.540001</v>
      </c>
      <c r="D2587">
        <v>112.980003</v>
      </c>
      <c r="E2587">
        <v>115.41999800000001</v>
      </c>
      <c r="F2587">
        <v>94.824020000000004</v>
      </c>
      <c r="G2587">
        <v>380550</v>
      </c>
    </row>
    <row r="2588" spans="1:7" x14ac:dyDescent="0.25">
      <c r="A2588" s="7">
        <v>40757</v>
      </c>
      <c r="B2588">
        <v>116.959999</v>
      </c>
      <c r="C2588">
        <v>117.5</v>
      </c>
      <c r="D2588">
        <v>114.779999</v>
      </c>
      <c r="E2588">
        <v>114.839996</v>
      </c>
      <c r="F2588">
        <v>94.347526999999999</v>
      </c>
      <c r="G2588">
        <v>258400</v>
      </c>
    </row>
    <row r="2589" spans="1:7" x14ac:dyDescent="0.25">
      <c r="A2589" s="7">
        <v>40756</v>
      </c>
      <c r="B2589">
        <v>119.779999</v>
      </c>
      <c r="C2589">
        <v>119.82</v>
      </c>
      <c r="D2589">
        <v>116.68</v>
      </c>
      <c r="E2589">
        <v>117.779999</v>
      </c>
      <c r="F2589">
        <v>96.762885999999995</v>
      </c>
      <c r="G2589">
        <v>435950</v>
      </c>
    </row>
    <row r="2590" spans="1:7" x14ac:dyDescent="0.25">
      <c r="A2590" s="7">
        <v>40753</v>
      </c>
      <c r="B2590">
        <v>117.959999</v>
      </c>
      <c r="C2590">
        <v>119.360001</v>
      </c>
      <c r="D2590">
        <v>117.44000200000001</v>
      </c>
      <c r="E2590">
        <v>118.199997</v>
      </c>
      <c r="F2590">
        <v>97.107940999999997</v>
      </c>
      <c r="G2590">
        <v>194600</v>
      </c>
    </row>
    <row r="2591" spans="1:7" x14ac:dyDescent="0.25">
      <c r="A2591" s="7">
        <v>40752</v>
      </c>
      <c r="B2591">
        <v>119.41999800000001</v>
      </c>
      <c r="C2591">
        <v>120.480003</v>
      </c>
      <c r="D2591">
        <v>118.959999</v>
      </c>
      <c r="E2591">
        <v>119.120003</v>
      </c>
      <c r="F2591">
        <v>97.863799999999998</v>
      </c>
      <c r="G2591">
        <v>169150</v>
      </c>
    </row>
    <row r="2592" spans="1:7" x14ac:dyDescent="0.25">
      <c r="A2592" s="7">
        <v>40751</v>
      </c>
      <c r="B2592">
        <v>121.199997</v>
      </c>
      <c r="C2592">
        <v>121.239998</v>
      </c>
      <c r="D2592">
        <v>119.300003</v>
      </c>
      <c r="E2592">
        <v>119.459999</v>
      </c>
      <c r="F2592">
        <v>98.143112000000002</v>
      </c>
      <c r="G2592">
        <v>470300</v>
      </c>
    </row>
    <row r="2593" spans="1:7" x14ac:dyDescent="0.25">
      <c r="A2593" s="7">
        <v>40750</v>
      </c>
      <c r="B2593">
        <v>122.32</v>
      </c>
      <c r="C2593">
        <v>122.5</v>
      </c>
      <c r="D2593">
        <v>121.68</v>
      </c>
      <c r="E2593">
        <v>121.879997</v>
      </c>
      <c r="F2593">
        <v>100.13127900000001</v>
      </c>
      <c r="G2593">
        <v>138850</v>
      </c>
    </row>
    <row r="2594" spans="1:7" x14ac:dyDescent="0.25">
      <c r="A2594" s="7">
        <v>40749</v>
      </c>
      <c r="B2594">
        <v>121.879997</v>
      </c>
      <c r="C2594">
        <v>123</v>
      </c>
      <c r="D2594">
        <v>121.800003</v>
      </c>
      <c r="E2594">
        <v>122.400002</v>
      </c>
      <c r="F2594">
        <v>100.558487</v>
      </c>
      <c r="G2594">
        <v>183650</v>
      </c>
    </row>
    <row r="2595" spans="1:7" x14ac:dyDescent="0.25">
      <c r="A2595" s="7">
        <v>40746</v>
      </c>
      <c r="B2595">
        <v>123</v>
      </c>
      <c r="C2595">
        <v>123.199997</v>
      </c>
      <c r="D2595">
        <v>122.400002</v>
      </c>
      <c r="E2595">
        <v>123.099998</v>
      </c>
      <c r="F2595">
        <v>101.133583</v>
      </c>
      <c r="G2595">
        <v>90250</v>
      </c>
    </row>
    <row r="2596" spans="1:7" x14ac:dyDescent="0.25">
      <c r="A2596" s="7">
        <v>40745</v>
      </c>
      <c r="B2596">
        <v>122</v>
      </c>
      <c r="C2596">
        <v>123.239998</v>
      </c>
      <c r="D2596">
        <v>121.779999</v>
      </c>
      <c r="E2596">
        <v>123</v>
      </c>
      <c r="F2596">
        <v>101.05141399999999</v>
      </c>
      <c r="G2596">
        <v>234250</v>
      </c>
    </row>
    <row r="2597" spans="1:7" x14ac:dyDescent="0.25">
      <c r="A2597" s="7">
        <v>40744</v>
      </c>
      <c r="B2597">
        <v>121.760002</v>
      </c>
      <c r="C2597">
        <v>121.779999</v>
      </c>
      <c r="D2597">
        <v>121.160004</v>
      </c>
      <c r="E2597">
        <v>121.379997</v>
      </c>
      <c r="F2597">
        <v>99.720505000000003</v>
      </c>
      <c r="G2597">
        <v>90750</v>
      </c>
    </row>
    <row r="2598" spans="1:7" x14ac:dyDescent="0.25">
      <c r="A2598" s="7">
        <v>40743</v>
      </c>
      <c r="B2598">
        <v>120.139999</v>
      </c>
      <c r="C2598">
        <v>121.480003</v>
      </c>
      <c r="D2598">
        <v>120.08000199999999</v>
      </c>
      <c r="E2598">
        <v>121.379997</v>
      </c>
      <c r="F2598">
        <v>99.720505000000003</v>
      </c>
      <c r="G2598">
        <v>233300</v>
      </c>
    </row>
    <row r="2599" spans="1:7" x14ac:dyDescent="0.25">
      <c r="A2599" s="7">
        <v>40742</v>
      </c>
      <c r="B2599">
        <v>119.94000200000001</v>
      </c>
      <c r="C2599">
        <v>120.019997</v>
      </c>
      <c r="D2599">
        <v>118.55999799999999</v>
      </c>
      <c r="E2599">
        <v>119.44000200000001</v>
      </c>
      <c r="F2599">
        <v>98.126686000000007</v>
      </c>
      <c r="G2599">
        <v>94000</v>
      </c>
    </row>
    <row r="2600" spans="1:7" x14ac:dyDescent="0.25">
      <c r="A2600" s="7">
        <v>40739</v>
      </c>
      <c r="B2600">
        <v>120.459999</v>
      </c>
      <c r="C2600">
        <v>120.58000199999999</v>
      </c>
      <c r="D2600">
        <v>119.639999</v>
      </c>
      <c r="E2600">
        <v>120.459999</v>
      </c>
      <c r="F2600">
        <v>98.964661000000007</v>
      </c>
      <c r="G2600">
        <v>40350</v>
      </c>
    </row>
    <row r="2601" spans="1:7" x14ac:dyDescent="0.25">
      <c r="A2601" s="7">
        <v>40738</v>
      </c>
      <c r="B2601">
        <v>120.91999800000001</v>
      </c>
      <c r="C2601">
        <v>121.379997</v>
      </c>
      <c r="D2601">
        <v>119.519997</v>
      </c>
      <c r="E2601">
        <v>119.800003</v>
      </c>
      <c r="F2601">
        <v>98.422432000000001</v>
      </c>
      <c r="G2601">
        <v>55900</v>
      </c>
    </row>
    <row r="2602" spans="1:7" x14ac:dyDescent="0.25">
      <c r="A2602" s="7">
        <v>40737</v>
      </c>
      <c r="B2602">
        <v>120.82</v>
      </c>
      <c r="C2602">
        <v>121.82</v>
      </c>
      <c r="D2602">
        <v>120.32</v>
      </c>
      <c r="E2602">
        <v>120.58000199999999</v>
      </c>
      <c r="F2602">
        <v>99.063239999999993</v>
      </c>
      <c r="G2602">
        <v>129700</v>
      </c>
    </row>
    <row r="2603" spans="1:7" x14ac:dyDescent="0.25">
      <c r="A2603" s="7">
        <v>40736</v>
      </c>
      <c r="B2603">
        <v>120.459999</v>
      </c>
      <c r="C2603">
        <v>121.41999800000001</v>
      </c>
      <c r="D2603">
        <v>120.160004</v>
      </c>
      <c r="E2603">
        <v>120.160004</v>
      </c>
      <c r="F2603">
        <v>98.718192999999999</v>
      </c>
      <c r="G2603">
        <v>132400</v>
      </c>
    </row>
    <row r="2604" spans="1:7" x14ac:dyDescent="0.25">
      <c r="A2604" s="7">
        <v>40735</v>
      </c>
      <c r="B2604">
        <v>121.44000200000001</v>
      </c>
      <c r="C2604">
        <v>121.839996</v>
      </c>
      <c r="D2604">
        <v>120.44000200000001</v>
      </c>
      <c r="E2604">
        <v>120.699997</v>
      </c>
      <c r="F2604">
        <v>99.161850000000001</v>
      </c>
      <c r="G2604">
        <v>92750</v>
      </c>
    </row>
    <row r="2605" spans="1:7" x14ac:dyDescent="0.25">
      <c r="A2605" s="7">
        <v>40732</v>
      </c>
      <c r="B2605">
        <v>122.400002</v>
      </c>
      <c r="C2605">
        <v>122.980003</v>
      </c>
      <c r="D2605">
        <v>122.019997</v>
      </c>
      <c r="E2605">
        <v>122.980003</v>
      </c>
      <c r="F2605">
        <v>101.03501900000001</v>
      </c>
      <c r="G2605">
        <v>105600</v>
      </c>
    </row>
    <row r="2606" spans="1:7" x14ac:dyDescent="0.25">
      <c r="A2606" s="7">
        <v>40731</v>
      </c>
      <c r="B2606">
        <v>123.58000199999999</v>
      </c>
      <c r="C2606">
        <v>124.099998</v>
      </c>
      <c r="D2606">
        <v>123.379997</v>
      </c>
      <c r="E2606">
        <v>123.82</v>
      </c>
      <c r="F2606">
        <v>101.72508999999999</v>
      </c>
      <c r="G2606">
        <v>195400</v>
      </c>
    </row>
    <row r="2607" spans="1:7" x14ac:dyDescent="0.25">
      <c r="A2607" s="7">
        <v>40730</v>
      </c>
      <c r="B2607">
        <v>122.08000199999999</v>
      </c>
      <c r="C2607">
        <v>122.639999</v>
      </c>
      <c r="D2607">
        <v>121.760002</v>
      </c>
      <c r="E2607">
        <v>122.480003</v>
      </c>
      <c r="F2607">
        <v>100.62421399999999</v>
      </c>
      <c r="G2607">
        <v>94850</v>
      </c>
    </row>
    <row r="2608" spans="1:7" x14ac:dyDescent="0.25">
      <c r="A2608" s="7">
        <v>40729</v>
      </c>
      <c r="B2608">
        <v>122.400002</v>
      </c>
      <c r="C2608">
        <v>122.599998</v>
      </c>
      <c r="D2608">
        <v>122</v>
      </c>
      <c r="E2608">
        <v>122.300003</v>
      </c>
      <c r="F2608">
        <v>100.476349</v>
      </c>
      <c r="G2608">
        <v>91850</v>
      </c>
    </row>
    <row r="2609" spans="1:7" x14ac:dyDescent="0.25">
      <c r="A2609" s="7">
        <v>40725</v>
      </c>
      <c r="B2609">
        <v>120.739998</v>
      </c>
      <c r="C2609">
        <v>122.599998</v>
      </c>
      <c r="D2609">
        <v>120.540001</v>
      </c>
      <c r="E2609">
        <v>122.5</v>
      </c>
      <c r="F2609">
        <v>100.64063299999999</v>
      </c>
      <c r="G2609">
        <v>139550</v>
      </c>
    </row>
    <row r="2610" spans="1:7" x14ac:dyDescent="0.25">
      <c r="A2610" s="7">
        <v>40724</v>
      </c>
      <c r="B2610">
        <v>119.94000200000001</v>
      </c>
      <c r="C2610">
        <v>120.839996</v>
      </c>
      <c r="D2610">
        <v>119.82</v>
      </c>
      <c r="E2610">
        <v>120.68</v>
      </c>
      <c r="F2610">
        <v>99.145392999999999</v>
      </c>
      <c r="G2610">
        <v>124850</v>
      </c>
    </row>
    <row r="2611" spans="1:7" x14ac:dyDescent="0.25">
      <c r="A2611" s="7">
        <v>40723</v>
      </c>
      <c r="B2611">
        <v>119.099998</v>
      </c>
      <c r="C2611">
        <v>119.699997</v>
      </c>
      <c r="D2611">
        <v>118.660004</v>
      </c>
      <c r="E2611">
        <v>119.540001</v>
      </c>
      <c r="F2611">
        <v>98.208832000000001</v>
      </c>
      <c r="G2611">
        <v>125350</v>
      </c>
    </row>
    <row r="2612" spans="1:7" x14ac:dyDescent="0.25">
      <c r="A2612" s="7">
        <v>40722</v>
      </c>
      <c r="B2612">
        <v>117.480003</v>
      </c>
      <c r="C2612">
        <v>118.519997</v>
      </c>
      <c r="D2612">
        <v>117.360001</v>
      </c>
      <c r="E2612">
        <v>118.480003</v>
      </c>
      <c r="F2612">
        <v>97.337990000000005</v>
      </c>
      <c r="G2612">
        <v>59500</v>
      </c>
    </row>
    <row r="2613" spans="1:7" x14ac:dyDescent="0.25">
      <c r="A2613" s="7">
        <v>40721</v>
      </c>
      <c r="B2613">
        <v>116.08000199999999</v>
      </c>
      <c r="C2613">
        <v>117.41999800000001</v>
      </c>
      <c r="D2613">
        <v>115.82</v>
      </c>
      <c r="E2613">
        <v>116.980003</v>
      </c>
      <c r="F2613">
        <v>96.105652000000006</v>
      </c>
      <c r="G2613">
        <v>77850</v>
      </c>
    </row>
    <row r="2614" spans="1:7" x14ac:dyDescent="0.25">
      <c r="A2614" s="7">
        <v>40718</v>
      </c>
      <c r="B2614">
        <v>117.32</v>
      </c>
      <c r="C2614">
        <v>117.360001</v>
      </c>
      <c r="D2614">
        <v>115.800003</v>
      </c>
      <c r="E2614">
        <v>116</v>
      </c>
      <c r="F2614">
        <v>95.300522000000001</v>
      </c>
      <c r="G2614">
        <v>114500</v>
      </c>
    </row>
    <row r="2615" spans="1:7" x14ac:dyDescent="0.25">
      <c r="A2615" s="7">
        <v>40717</v>
      </c>
      <c r="B2615">
        <v>116.839996</v>
      </c>
      <c r="C2615">
        <v>117.900002</v>
      </c>
      <c r="D2615">
        <v>116</v>
      </c>
      <c r="E2615">
        <v>117.860001</v>
      </c>
      <c r="F2615">
        <v>96.360305999999994</v>
      </c>
      <c r="G2615">
        <v>260750</v>
      </c>
    </row>
    <row r="2616" spans="1:7" x14ac:dyDescent="0.25">
      <c r="A2616" s="7">
        <v>40716</v>
      </c>
      <c r="B2616">
        <v>118.660004</v>
      </c>
      <c r="C2616">
        <v>119.260002</v>
      </c>
      <c r="D2616">
        <v>118.199997</v>
      </c>
      <c r="E2616">
        <v>118.260002</v>
      </c>
      <c r="F2616">
        <v>96.687347000000003</v>
      </c>
      <c r="G2616">
        <v>106050</v>
      </c>
    </row>
    <row r="2617" spans="1:7" x14ac:dyDescent="0.25">
      <c r="A2617" s="7">
        <v>40715</v>
      </c>
      <c r="B2617">
        <v>117.94000200000001</v>
      </c>
      <c r="C2617">
        <v>119.160004</v>
      </c>
      <c r="D2617">
        <v>117.839996</v>
      </c>
      <c r="E2617">
        <v>118.959999</v>
      </c>
      <c r="F2617">
        <v>97.259665999999996</v>
      </c>
      <c r="G2617">
        <v>132450</v>
      </c>
    </row>
    <row r="2618" spans="1:7" x14ac:dyDescent="0.25">
      <c r="A2618" s="7">
        <v>40714</v>
      </c>
      <c r="B2618">
        <v>116.339996</v>
      </c>
      <c r="C2618">
        <v>117.55999799999999</v>
      </c>
      <c r="D2618">
        <v>116.32</v>
      </c>
      <c r="E2618">
        <v>117.360001</v>
      </c>
      <c r="F2618">
        <v>95.951537999999999</v>
      </c>
      <c r="G2618">
        <v>53700</v>
      </c>
    </row>
    <row r="2619" spans="1:7" x14ac:dyDescent="0.25">
      <c r="A2619" s="7">
        <v>40711</v>
      </c>
      <c r="B2619">
        <v>117.480003</v>
      </c>
      <c r="C2619">
        <v>117.5</v>
      </c>
      <c r="D2619">
        <v>116.379997</v>
      </c>
      <c r="E2619">
        <v>116.699997</v>
      </c>
      <c r="F2619">
        <v>95.411949000000007</v>
      </c>
      <c r="G2619">
        <v>58800</v>
      </c>
    </row>
    <row r="2620" spans="1:7" x14ac:dyDescent="0.25">
      <c r="A2620" s="7">
        <v>40710</v>
      </c>
      <c r="B2620">
        <v>116.199997</v>
      </c>
      <c r="C2620">
        <v>116.900002</v>
      </c>
      <c r="D2620">
        <v>115.540001</v>
      </c>
      <c r="E2620">
        <v>116.379997</v>
      </c>
      <c r="F2620">
        <v>95.150283999999999</v>
      </c>
      <c r="G2620">
        <v>66050</v>
      </c>
    </row>
    <row r="2621" spans="1:7" x14ac:dyDescent="0.25">
      <c r="A2621" s="7">
        <v>40709</v>
      </c>
      <c r="B2621">
        <v>117.279999</v>
      </c>
      <c r="C2621">
        <v>117.55999799999999</v>
      </c>
      <c r="D2621">
        <v>115.900002</v>
      </c>
      <c r="E2621">
        <v>116.160004</v>
      </c>
      <c r="F2621">
        <v>94.970427999999998</v>
      </c>
      <c r="G2621">
        <v>79700</v>
      </c>
    </row>
    <row r="2622" spans="1:7" x14ac:dyDescent="0.25">
      <c r="A2622" s="7">
        <v>40708</v>
      </c>
      <c r="B2622">
        <v>117.82</v>
      </c>
      <c r="C2622">
        <v>118.660004</v>
      </c>
      <c r="D2622">
        <v>117.82</v>
      </c>
      <c r="E2622">
        <v>118.220001</v>
      </c>
      <c r="F2622">
        <v>96.654640000000001</v>
      </c>
      <c r="G2622">
        <v>75400</v>
      </c>
    </row>
    <row r="2623" spans="1:7" x14ac:dyDescent="0.25">
      <c r="A2623" s="7">
        <v>40707</v>
      </c>
      <c r="B2623">
        <v>116.900002</v>
      </c>
      <c r="C2623">
        <v>117.220001</v>
      </c>
      <c r="D2623">
        <v>116.18</v>
      </c>
      <c r="E2623">
        <v>116.720001</v>
      </c>
      <c r="F2623">
        <v>95.428291000000002</v>
      </c>
      <c r="G2623">
        <v>77900</v>
      </c>
    </row>
    <row r="2624" spans="1:7" x14ac:dyDescent="0.25">
      <c r="A2624" s="7">
        <v>40704</v>
      </c>
      <c r="B2624">
        <v>117.839996</v>
      </c>
      <c r="C2624">
        <v>117.860001</v>
      </c>
      <c r="D2624">
        <v>116.400002</v>
      </c>
      <c r="E2624">
        <v>116.639999</v>
      </c>
      <c r="F2624">
        <v>95.362899999999996</v>
      </c>
      <c r="G2624">
        <v>106750</v>
      </c>
    </row>
    <row r="2625" spans="1:7" x14ac:dyDescent="0.25">
      <c r="A2625" s="7">
        <v>40703</v>
      </c>
      <c r="B2625">
        <v>117.779999</v>
      </c>
      <c r="C2625">
        <v>118.779999</v>
      </c>
      <c r="D2625">
        <v>117.459999</v>
      </c>
      <c r="E2625">
        <v>118.300003</v>
      </c>
      <c r="F2625">
        <v>96.720061999999999</v>
      </c>
      <c r="G2625">
        <v>43350</v>
      </c>
    </row>
    <row r="2626" spans="1:7" x14ac:dyDescent="0.25">
      <c r="A2626" s="7">
        <v>40702</v>
      </c>
      <c r="B2626">
        <v>117.699997</v>
      </c>
      <c r="C2626">
        <v>118.08000199999999</v>
      </c>
      <c r="D2626">
        <v>117.260002</v>
      </c>
      <c r="E2626">
        <v>117.400002</v>
      </c>
      <c r="F2626">
        <v>95.984252999999995</v>
      </c>
      <c r="G2626">
        <v>87600</v>
      </c>
    </row>
    <row r="2627" spans="1:7" x14ac:dyDescent="0.25">
      <c r="A2627" s="7">
        <v>40701</v>
      </c>
      <c r="B2627">
        <v>118.519997</v>
      </c>
      <c r="C2627">
        <v>118.94000200000001</v>
      </c>
      <c r="D2627">
        <v>117.860001</v>
      </c>
      <c r="E2627">
        <v>117.879997</v>
      </c>
      <c r="F2627">
        <v>96.376686000000007</v>
      </c>
      <c r="G2627">
        <v>203700</v>
      </c>
    </row>
    <row r="2628" spans="1:7" x14ac:dyDescent="0.25">
      <c r="A2628" s="7">
        <v>40700</v>
      </c>
      <c r="B2628">
        <v>119.05999799999999</v>
      </c>
      <c r="C2628">
        <v>119.18</v>
      </c>
      <c r="D2628">
        <v>117.94000200000001</v>
      </c>
      <c r="E2628">
        <v>118.040001</v>
      </c>
      <c r="F2628">
        <v>96.507507000000004</v>
      </c>
      <c r="G2628">
        <v>113250</v>
      </c>
    </row>
    <row r="2629" spans="1:7" x14ac:dyDescent="0.25">
      <c r="A2629" s="7">
        <v>40697</v>
      </c>
      <c r="B2629">
        <v>119</v>
      </c>
      <c r="C2629">
        <v>120.18</v>
      </c>
      <c r="D2629">
        <v>119</v>
      </c>
      <c r="E2629">
        <v>119.300003</v>
      </c>
      <c r="F2629">
        <v>97.537650999999997</v>
      </c>
      <c r="G2629">
        <v>148450</v>
      </c>
    </row>
    <row r="2630" spans="1:7" x14ac:dyDescent="0.25">
      <c r="A2630" s="7">
        <v>40696</v>
      </c>
      <c r="B2630">
        <v>120.699997</v>
      </c>
      <c r="C2630">
        <v>120.91999800000001</v>
      </c>
      <c r="D2630">
        <v>119.82</v>
      </c>
      <c r="E2630">
        <v>120.459999</v>
      </c>
      <c r="F2630">
        <v>98.486037999999994</v>
      </c>
      <c r="G2630">
        <v>211800</v>
      </c>
    </row>
    <row r="2631" spans="1:7" x14ac:dyDescent="0.25">
      <c r="A2631" s="7">
        <v>40695</v>
      </c>
      <c r="B2631">
        <v>123.040001</v>
      </c>
      <c r="C2631">
        <v>123.040001</v>
      </c>
      <c r="D2631">
        <v>120.540001</v>
      </c>
      <c r="E2631">
        <v>120.599998</v>
      </c>
      <c r="F2631">
        <v>98.600493999999998</v>
      </c>
      <c r="G2631">
        <v>222000</v>
      </c>
    </row>
    <row r="2632" spans="1:7" x14ac:dyDescent="0.25">
      <c r="A2632" s="7">
        <v>40694</v>
      </c>
      <c r="B2632">
        <v>123.300003</v>
      </c>
      <c r="C2632">
        <v>123.360001</v>
      </c>
      <c r="D2632">
        <v>122.41999800000001</v>
      </c>
      <c r="E2632">
        <v>123.339996</v>
      </c>
      <c r="F2632">
        <v>100.84065200000001</v>
      </c>
      <c r="G2632">
        <v>172500</v>
      </c>
    </row>
    <row r="2633" spans="1:7" x14ac:dyDescent="0.25">
      <c r="A2633" s="7">
        <v>40690</v>
      </c>
      <c r="B2633">
        <v>121.980003</v>
      </c>
      <c r="C2633">
        <v>122.400002</v>
      </c>
      <c r="D2633">
        <v>121.860001</v>
      </c>
      <c r="E2633">
        <v>122.120003</v>
      </c>
      <c r="F2633">
        <v>99.843215999999998</v>
      </c>
      <c r="G2633">
        <v>47600</v>
      </c>
    </row>
    <row r="2634" spans="1:7" x14ac:dyDescent="0.25">
      <c r="A2634" s="7">
        <v>40689</v>
      </c>
      <c r="B2634">
        <v>120.779999</v>
      </c>
      <c r="C2634">
        <v>121.800003</v>
      </c>
      <c r="D2634">
        <v>120.540001</v>
      </c>
      <c r="E2634">
        <v>121.58000199999999</v>
      </c>
      <c r="F2634">
        <v>99.401748999999995</v>
      </c>
      <c r="G2634">
        <v>60450</v>
      </c>
    </row>
    <row r="2635" spans="1:7" x14ac:dyDescent="0.25">
      <c r="A2635" s="7">
        <v>40688</v>
      </c>
      <c r="B2635">
        <v>120.160004</v>
      </c>
      <c r="C2635">
        <v>121.5</v>
      </c>
      <c r="D2635">
        <v>120.160004</v>
      </c>
      <c r="E2635">
        <v>121.099998</v>
      </c>
      <c r="F2635">
        <v>99.009299999999996</v>
      </c>
      <c r="G2635">
        <v>62300</v>
      </c>
    </row>
    <row r="2636" spans="1:7" x14ac:dyDescent="0.25">
      <c r="A2636" s="7">
        <v>40687</v>
      </c>
      <c r="B2636">
        <v>121.160004</v>
      </c>
      <c r="C2636">
        <v>121.360001</v>
      </c>
      <c r="D2636">
        <v>120.519997</v>
      </c>
      <c r="E2636">
        <v>120.699997</v>
      </c>
      <c r="F2636">
        <v>98.682274000000007</v>
      </c>
      <c r="G2636">
        <v>89650</v>
      </c>
    </row>
    <row r="2637" spans="1:7" x14ac:dyDescent="0.25">
      <c r="A2637" s="7">
        <v>40686</v>
      </c>
      <c r="B2637">
        <v>120.699997</v>
      </c>
      <c r="C2637">
        <v>121.160004</v>
      </c>
      <c r="D2637">
        <v>120.400002</v>
      </c>
      <c r="E2637">
        <v>120.800003</v>
      </c>
      <c r="F2637">
        <v>98.764022999999995</v>
      </c>
      <c r="G2637">
        <v>136200</v>
      </c>
    </row>
    <row r="2638" spans="1:7" x14ac:dyDescent="0.25">
      <c r="A2638" s="7">
        <v>40683</v>
      </c>
      <c r="B2638">
        <v>122.860001</v>
      </c>
      <c r="C2638">
        <v>123</v>
      </c>
      <c r="D2638">
        <v>122</v>
      </c>
      <c r="E2638">
        <v>122.260002</v>
      </c>
      <c r="F2638">
        <v>99.957695000000001</v>
      </c>
      <c r="G2638">
        <v>95450</v>
      </c>
    </row>
    <row r="2639" spans="1:7" x14ac:dyDescent="0.25">
      <c r="A2639" s="7">
        <v>40682</v>
      </c>
      <c r="B2639">
        <v>123.339996</v>
      </c>
      <c r="C2639">
        <v>123.459999</v>
      </c>
      <c r="D2639">
        <v>122.639999</v>
      </c>
      <c r="E2639">
        <v>123.08000199999999</v>
      </c>
      <c r="F2639">
        <v>100.62809799999999</v>
      </c>
      <c r="G2639">
        <v>266650</v>
      </c>
    </row>
    <row r="2640" spans="1:7" x14ac:dyDescent="0.25">
      <c r="A2640" s="7">
        <v>40681</v>
      </c>
      <c r="B2640">
        <v>121.900002</v>
      </c>
      <c r="C2640">
        <v>122.980003</v>
      </c>
      <c r="D2640">
        <v>121.68</v>
      </c>
      <c r="E2640">
        <v>122.91999800000001</v>
      </c>
      <c r="F2640">
        <v>100.49730700000001</v>
      </c>
      <c r="G2640">
        <v>70550</v>
      </c>
    </row>
    <row r="2641" spans="1:7" x14ac:dyDescent="0.25">
      <c r="A2641" s="7">
        <v>40680</v>
      </c>
      <c r="B2641">
        <v>121.360001</v>
      </c>
      <c r="C2641">
        <v>121.860001</v>
      </c>
      <c r="D2641">
        <v>120.91999800000001</v>
      </c>
      <c r="E2641">
        <v>121.779999</v>
      </c>
      <c r="F2641">
        <v>99.565262000000004</v>
      </c>
      <c r="G2641">
        <v>142400</v>
      </c>
    </row>
    <row r="2642" spans="1:7" x14ac:dyDescent="0.25">
      <c r="A2642" s="7">
        <v>40679</v>
      </c>
      <c r="B2642">
        <v>122.199997</v>
      </c>
      <c r="C2642">
        <v>123.019997</v>
      </c>
      <c r="D2642">
        <v>121.620003</v>
      </c>
      <c r="E2642">
        <v>121.800003</v>
      </c>
      <c r="F2642">
        <v>99.581573000000006</v>
      </c>
      <c r="G2642">
        <v>113500</v>
      </c>
    </row>
    <row r="2643" spans="1:7" x14ac:dyDescent="0.25">
      <c r="A2643" s="7">
        <v>40676</v>
      </c>
      <c r="B2643">
        <v>123.620003</v>
      </c>
      <c r="C2643">
        <v>123.699997</v>
      </c>
      <c r="D2643">
        <v>122.199997</v>
      </c>
      <c r="E2643">
        <v>122.55999799999999</v>
      </c>
      <c r="F2643">
        <v>100.202957</v>
      </c>
      <c r="G2643">
        <v>126400</v>
      </c>
    </row>
    <row r="2644" spans="1:7" x14ac:dyDescent="0.25">
      <c r="A2644" s="7">
        <v>40675</v>
      </c>
      <c r="B2644">
        <v>122.68</v>
      </c>
      <c r="C2644">
        <v>123.739998</v>
      </c>
      <c r="D2644">
        <v>122.019997</v>
      </c>
      <c r="E2644">
        <v>123.639999</v>
      </c>
      <c r="F2644">
        <v>101.085938</v>
      </c>
      <c r="G2644">
        <v>113500</v>
      </c>
    </row>
    <row r="2645" spans="1:7" x14ac:dyDescent="0.25">
      <c r="A2645" s="7">
        <v>40674</v>
      </c>
      <c r="B2645">
        <v>124.120003</v>
      </c>
      <c r="C2645">
        <v>124.120003</v>
      </c>
      <c r="D2645">
        <v>122.41999800000001</v>
      </c>
      <c r="E2645">
        <v>122.980003</v>
      </c>
      <c r="F2645">
        <v>100.546387</v>
      </c>
      <c r="G2645">
        <v>174400</v>
      </c>
    </row>
    <row r="2646" spans="1:7" x14ac:dyDescent="0.25">
      <c r="A2646" s="7">
        <v>40673</v>
      </c>
      <c r="B2646">
        <v>123.660004</v>
      </c>
      <c r="C2646">
        <v>124.480003</v>
      </c>
      <c r="D2646">
        <v>123.519997</v>
      </c>
      <c r="E2646">
        <v>124.300003</v>
      </c>
      <c r="F2646">
        <v>101.625542</v>
      </c>
      <c r="G2646">
        <v>175550</v>
      </c>
    </row>
    <row r="2647" spans="1:7" x14ac:dyDescent="0.25">
      <c r="A2647" s="7">
        <v>40672</v>
      </c>
      <c r="B2647">
        <v>122.800003</v>
      </c>
      <c r="C2647">
        <v>123.58000199999999</v>
      </c>
      <c r="D2647">
        <v>122.58000199999999</v>
      </c>
      <c r="E2647">
        <v>123.279999</v>
      </c>
      <c r="F2647">
        <v>100.791641</v>
      </c>
      <c r="G2647">
        <v>66000</v>
      </c>
    </row>
    <row r="2648" spans="1:7" x14ac:dyDescent="0.25">
      <c r="A2648" s="7">
        <v>40669</v>
      </c>
      <c r="B2648">
        <v>123.480003</v>
      </c>
      <c r="C2648">
        <v>124</v>
      </c>
      <c r="D2648">
        <v>122.279999</v>
      </c>
      <c r="E2648">
        <v>122.779999</v>
      </c>
      <c r="F2648">
        <v>100.382835</v>
      </c>
      <c r="G2648">
        <v>138550</v>
      </c>
    </row>
    <row r="2649" spans="1:7" x14ac:dyDescent="0.25">
      <c r="A2649" s="7">
        <v>40668</v>
      </c>
      <c r="B2649">
        <v>122.620003</v>
      </c>
      <c r="C2649">
        <v>123.360001</v>
      </c>
      <c r="D2649">
        <v>121.639999</v>
      </c>
      <c r="E2649">
        <v>122.199997</v>
      </c>
      <c r="F2649">
        <v>99.908623000000006</v>
      </c>
      <c r="G2649">
        <v>98950</v>
      </c>
    </row>
    <row r="2650" spans="1:7" x14ac:dyDescent="0.25">
      <c r="A2650" s="7">
        <v>40667</v>
      </c>
      <c r="B2650">
        <v>124.099998</v>
      </c>
      <c r="C2650">
        <v>124.099998</v>
      </c>
      <c r="D2650">
        <v>122.779999</v>
      </c>
      <c r="E2650">
        <v>123.279999</v>
      </c>
      <c r="F2650">
        <v>100.791641</v>
      </c>
      <c r="G2650">
        <v>107000</v>
      </c>
    </row>
    <row r="2651" spans="1:7" x14ac:dyDescent="0.25">
      <c r="A2651" s="7">
        <v>40666</v>
      </c>
      <c r="B2651">
        <v>124.360001</v>
      </c>
      <c r="C2651">
        <v>124.519997</v>
      </c>
      <c r="D2651">
        <v>123.5</v>
      </c>
      <c r="E2651">
        <v>124.120003</v>
      </c>
      <c r="F2651">
        <v>101.478363</v>
      </c>
      <c r="G2651">
        <v>66500</v>
      </c>
    </row>
    <row r="2652" spans="1:7" x14ac:dyDescent="0.25">
      <c r="A2652" s="7">
        <v>40665</v>
      </c>
      <c r="B2652">
        <v>125.44000200000001</v>
      </c>
      <c r="C2652">
        <v>125.44000200000001</v>
      </c>
      <c r="D2652">
        <v>124.32</v>
      </c>
      <c r="E2652">
        <v>124.519997</v>
      </c>
      <c r="F2652">
        <v>101.80542800000001</v>
      </c>
      <c r="G2652">
        <v>131000</v>
      </c>
    </row>
    <row r="2653" spans="1:7" x14ac:dyDescent="0.25">
      <c r="A2653" s="7">
        <v>40662</v>
      </c>
      <c r="B2653">
        <v>124.5</v>
      </c>
      <c r="C2653">
        <v>124.879997</v>
      </c>
      <c r="D2653">
        <v>124.41999800000001</v>
      </c>
      <c r="E2653">
        <v>124.800003</v>
      </c>
      <c r="F2653">
        <v>102.03437</v>
      </c>
      <c r="G2653">
        <v>99000</v>
      </c>
    </row>
    <row r="2654" spans="1:7" x14ac:dyDescent="0.25">
      <c r="A2654" s="7">
        <v>40661</v>
      </c>
      <c r="B2654">
        <v>123.900002</v>
      </c>
      <c r="C2654">
        <v>124.599998</v>
      </c>
      <c r="D2654">
        <v>123.860001</v>
      </c>
      <c r="E2654">
        <v>124.44000200000001</v>
      </c>
      <c r="F2654">
        <v>101.739998</v>
      </c>
      <c r="G2654">
        <v>66050</v>
      </c>
    </row>
    <row r="2655" spans="1:7" x14ac:dyDescent="0.25">
      <c r="A2655" s="7">
        <v>40660</v>
      </c>
      <c r="B2655">
        <v>123.55999799999999</v>
      </c>
      <c r="C2655">
        <v>124.239998</v>
      </c>
      <c r="D2655">
        <v>123</v>
      </c>
      <c r="E2655">
        <v>124.040001</v>
      </c>
      <c r="F2655">
        <v>101.412994</v>
      </c>
      <c r="G2655">
        <v>72850</v>
      </c>
    </row>
    <row r="2656" spans="1:7" x14ac:dyDescent="0.25">
      <c r="A2656" s="7">
        <v>40659</v>
      </c>
      <c r="B2656">
        <v>122.620003</v>
      </c>
      <c r="C2656">
        <v>123.5</v>
      </c>
      <c r="D2656">
        <v>122.519997</v>
      </c>
      <c r="E2656">
        <v>123.239998</v>
      </c>
      <c r="F2656">
        <v>100.758942</v>
      </c>
      <c r="G2656">
        <v>85050</v>
      </c>
    </row>
    <row r="2657" spans="1:7" x14ac:dyDescent="0.25">
      <c r="A2657" s="7">
        <v>40658</v>
      </c>
      <c r="B2657">
        <v>122.32</v>
      </c>
      <c r="C2657">
        <v>122.400002</v>
      </c>
      <c r="D2657">
        <v>121.82</v>
      </c>
      <c r="E2657">
        <v>122.18</v>
      </c>
      <c r="F2657">
        <v>99.892302999999998</v>
      </c>
      <c r="G2657">
        <v>99000</v>
      </c>
    </row>
    <row r="2658" spans="1:7" x14ac:dyDescent="0.25">
      <c r="A2658" s="7">
        <v>40654</v>
      </c>
      <c r="B2658">
        <v>122.379997</v>
      </c>
      <c r="C2658">
        <v>122.379997</v>
      </c>
      <c r="D2658">
        <v>121.94000200000001</v>
      </c>
      <c r="E2658">
        <v>122.300003</v>
      </c>
      <c r="F2658">
        <v>99.990416999999994</v>
      </c>
      <c r="G2658">
        <v>197850</v>
      </c>
    </row>
    <row r="2659" spans="1:7" x14ac:dyDescent="0.25">
      <c r="A2659" s="7">
        <v>40653</v>
      </c>
      <c r="B2659">
        <v>121.58000199999999</v>
      </c>
      <c r="C2659">
        <v>121.980003</v>
      </c>
      <c r="D2659">
        <v>121.480003</v>
      </c>
      <c r="E2659">
        <v>121.760002</v>
      </c>
      <c r="F2659">
        <v>99.548896999999997</v>
      </c>
      <c r="G2659">
        <v>173250</v>
      </c>
    </row>
    <row r="2660" spans="1:7" x14ac:dyDescent="0.25">
      <c r="A2660" s="7">
        <v>40652</v>
      </c>
      <c r="B2660">
        <v>119.620003</v>
      </c>
      <c r="C2660">
        <v>120.139999</v>
      </c>
      <c r="D2660">
        <v>119.32</v>
      </c>
      <c r="E2660">
        <v>120.139999</v>
      </c>
      <c r="F2660">
        <v>98.224425999999994</v>
      </c>
      <c r="G2660">
        <v>78900</v>
      </c>
    </row>
    <row r="2661" spans="1:7" x14ac:dyDescent="0.25">
      <c r="A2661" s="7">
        <v>40651</v>
      </c>
      <c r="B2661">
        <v>119.300003</v>
      </c>
      <c r="C2661">
        <v>119.599998</v>
      </c>
      <c r="D2661">
        <v>118.44000200000001</v>
      </c>
      <c r="E2661">
        <v>119.400002</v>
      </c>
      <c r="F2661">
        <v>97.619415000000004</v>
      </c>
      <c r="G2661">
        <v>151650</v>
      </c>
    </row>
    <row r="2662" spans="1:7" x14ac:dyDescent="0.25">
      <c r="A2662" s="7">
        <v>40648</v>
      </c>
      <c r="B2662">
        <v>120.5</v>
      </c>
      <c r="C2662">
        <v>121.040001</v>
      </c>
      <c r="D2662">
        <v>120.220001</v>
      </c>
      <c r="E2662">
        <v>120.720001</v>
      </c>
      <c r="F2662">
        <v>98.698616000000001</v>
      </c>
      <c r="G2662">
        <v>79700</v>
      </c>
    </row>
    <row r="2663" spans="1:7" x14ac:dyDescent="0.25">
      <c r="A2663" s="7">
        <v>40647</v>
      </c>
      <c r="B2663">
        <v>119.58000199999999</v>
      </c>
      <c r="C2663">
        <v>120.5</v>
      </c>
      <c r="D2663">
        <v>119.160004</v>
      </c>
      <c r="E2663">
        <v>120.300003</v>
      </c>
      <c r="F2663">
        <v>98.355225000000004</v>
      </c>
      <c r="G2663">
        <v>78450</v>
      </c>
    </row>
    <row r="2664" spans="1:7" x14ac:dyDescent="0.25">
      <c r="A2664" s="7">
        <v>40646</v>
      </c>
      <c r="B2664">
        <v>120.839996</v>
      </c>
      <c r="C2664">
        <v>120.900002</v>
      </c>
      <c r="D2664">
        <v>119.800003</v>
      </c>
      <c r="E2664">
        <v>120.279999</v>
      </c>
      <c r="F2664">
        <v>98.338866999999993</v>
      </c>
      <c r="G2664">
        <v>185100</v>
      </c>
    </row>
    <row r="2665" spans="1:7" x14ac:dyDescent="0.25">
      <c r="A2665" s="7">
        <v>40645</v>
      </c>
      <c r="B2665">
        <v>120.5</v>
      </c>
      <c r="C2665">
        <v>120.599998</v>
      </c>
      <c r="D2665">
        <v>119.800003</v>
      </c>
      <c r="E2665">
        <v>120.239998</v>
      </c>
      <c r="F2665">
        <v>98.306190000000001</v>
      </c>
      <c r="G2665">
        <v>104800</v>
      </c>
    </row>
    <row r="2666" spans="1:7" x14ac:dyDescent="0.25">
      <c r="A2666" s="7">
        <v>40644</v>
      </c>
      <c r="B2666">
        <v>121.68</v>
      </c>
      <c r="C2666">
        <v>122.019997</v>
      </c>
      <c r="D2666">
        <v>120.91999800000001</v>
      </c>
      <c r="E2666">
        <v>121.120003</v>
      </c>
      <c r="F2666">
        <v>99.025634999999994</v>
      </c>
      <c r="G2666">
        <v>139650</v>
      </c>
    </row>
    <row r="2667" spans="1:7" x14ac:dyDescent="0.25">
      <c r="A2667" s="7">
        <v>40641</v>
      </c>
      <c r="B2667">
        <v>122.5</v>
      </c>
      <c r="C2667">
        <v>122.519997</v>
      </c>
      <c r="D2667">
        <v>121.019997</v>
      </c>
      <c r="E2667">
        <v>121.540001</v>
      </c>
      <c r="F2667">
        <v>99.369033999999999</v>
      </c>
      <c r="G2667">
        <v>86850</v>
      </c>
    </row>
    <row r="2668" spans="1:7" x14ac:dyDescent="0.25">
      <c r="A2668" s="7">
        <v>40640</v>
      </c>
      <c r="B2668">
        <v>122.05999799999999</v>
      </c>
      <c r="C2668">
        <v>122.5</v>
      </c>
      <c r="D2668">
        <v>121.360001</v>
      </c>
      <c r="E2668">
        <v>122</v>
      </c>
      <c r="F2668">
        <v>99.745131999999998</v>
      </c>
      <c r="G2668">
        <v>107150</v>
      </c>
    </row>
    <row r="2669" spans="1:7" x14ac:dyDescent="0.25">
      <c r="A2669" s="7">
        <v>40639</v>
      </c>
      <c r="B2669">
        <v>122.480003</v>
      </c>
      <c r="C2669">
        <v>122.5</v>
      </c>
      <c r="D2669">
        <v>121.779999</v>
      </c>
      <c r="E2669">
        <v>122.220001</v>
      </c>
      <c r="F2669">
        <v>99.924987999999999</v>
      </c>
      <c r="G2669">
        <v>142900</v>
      </c>
    </row>
    <row r="2670" spans="1:7" x14ac:dyDescent="0.25">
      <c r="A2670" s="7">
        <v>40638</v>
      </c>
      <c r="B2670">
        <v>121.55999799999999</v>
      </c>
      <c r="C2670">
        <v>122.32</v>
      </c>
      <c r="D2670">
        <v>121.55999799999999</v>
      </c>
      <c r="E2670">
        <v>121.860001</v>
      </c>
      <c r="F2670">
        <v>99.630645999999999</v>
      </c>
      <c r="G2670">
        <v>204950</v>
      </c>
    </row>
    <row r="2671" spans="1:7" x14ac:dyDescent="0.25">
      <c r="A2671" s="7">
        <v>40637</v>
      </c>
      <c r="B2671">
        <v>122.099998</v>
      </c>
      <c r="C2671">
        <v>122.260002</v>
      </c>
      <c r="D2671">
        <v>121.519997</v>
      </c>
      <c r="E2671">
        <v>121.860001</v>
      </c>
      <c r="F2671">
        <v>99.630645999999999</v>
      </c>
      <c r="G2671">
        <v>78800</v>
      </c>
    </row>
    <row r="2672" spans="1:7" x14ac:dyDescent="0.25">
      <c r="A2672" s="7">
        <v>40634</v>
      </c>
      <c r="B2672">
        <v>122.120003</v>
      </c>
      <c r="C2672">
        <v>122.339996</v>
      </c>
      <c r="D2672">
        <v>121.5</v>
      </c>
      <c r="E2672">
        <v>121.800003</v>
      </c>
      <c r="F2672">
        <v>99.581573000000006</v>
      </c>
      <c r="G2672">
        <v>70400</v>
      </c>
    </row>
    <row r="2673" spans="1:7" x14ac:dyDescent="0.25">
      <c r="A2673" s="7">
        <v>40633</v>
      </c>
      <c r="B2673">
        <v>121.300003</v>
      </c>
      <c r="C2673">
        <v>121.55999799999999</v>
      </c>
      <c r="D2673">
        <v>121.099998</v>
      </c>
      <c r="E2673">
        <v>121.239998</v>
      </c>
      <c r="F2673">
        <v>99.123763999999994</v>
      </c>
      <c r="G2673">
        <v>127500</v>
      </c>
    </row>
    <row r="2674" spans="1:7" x14ac:dyDescent="0.25">
      <c r="A2674" s="7">
        <v>40632</v>
      </c>
      <c r="B2674">
        <v>121.239998</v>
      </c>
      <c r="C2674">
        <v>121.739998</v>
      </c>
      <c r="D2674">
        <v>121.120003</v>
      </c>
      <c r="E2674">
        <v>121.400002</v>
      </c>
      <c r="F2674">
        <v>99.254570000000001</v>
      </c>
      <c r="G2674">
        <v>105550</v>
      </c>
    </row>
    <row r="2675" spans="1:7" x14ac:dyDescent="0.25">
      <c r="A2675" s="7">
        <v>40631</v>
      </c>
      <c r="B2675">
        <v>119.699997</v>
      </c>
      <c r="C2675">
        <v>120.620003</v>
      </c>
      <c r="D2675">
        <v>119.300003</v>
      </c>
      <c r="E2675">
        <v>120.58000199999999</v>
      </c>
      <c r="F2675">
        <v>98.584145000000007</v>
      </c>
      <c r="G2675">
        <v>110950</v>
      </c>
    </row>
    <row r="2676" spans="1:7" x14ac:dyDescent="0.25">
      <c r="A2676" s="7">
        <v>40630</v>
      </c>
      <c r="B2676">
        <v>120.379997</v>
      </c>
      <c r="C2676">
        <v>120.639999</v>
      </c>
      <c r="D2676">
        <v>119.760002</v>
      </c>
      <c r="E2676">
        <v>119.800003</v>
      </c>
      <c r="F2676">
        <v>97.946433999999996</v>
      </c>
      <c r="G2676">
        <v>166150</v>
      </c>
    </row>
    <row r="2677" spans="1:7" x14ac:dyDescent="0.25">
      <c r="A2677" s="7">
        <v>40627</v>
      </c>
      <c r="B2677">
        <v>120.019997</v>
      </c>
      <c r="C2677">
        <v>120.58000199999999</v>
      </c>
      <c r="D2677">
        <v>119.779999</v>
      </c>
      <c r="E2677">
        <v>120.05999799999999</v>
      </c>
      <c r="F2677">
        <v>98.159019000000001</v>
      </c>
      <c r="G2677">
        <v>134300</v>
      </c>
    </row>
    <row r="2678" spans="1:7" x14ac:dyDescent="0.25">
      <c r="A2678" s="7">
        <v>40626</v>
      </c>
      <c r="B2678">
        <v>119.82</v>
      </c>
      <c r="C2678">
        <v>120.379997</v>
      </c>
      <c r="D2678">
        <v>119.199997</v>
      </c>
      <c r="E2678">
        <v>120.239998</v>
      </c>
      <c r="F2678">
        <v>97.867958000000002</v>
      </c>
      <c r="G2678">
        <v>110800</v>
      </c>
    </row>
    <row r="2679" spans="1:7" x14ac:dyDescent="0.25">
      <c r="A2679" s="7">
        <v>40625</v>
      </c>
      <c r="B2679">
        <v>118.519997</v>
      </c>
      <c r="C2679">
        <v>119.41999800000001</v>
      </c>
      <c r="D2679">
        <v>117.94000200000001</v>
      </c>
      <c r="E2679">
        <v>119.120003</v>
      </c>
      <c r="F2679">
        <v>96.956360000000004</v>
      </c>
      <c r="G2679">
        <v>204150</v>
      </c>
    </row>
    <row r="2680" spans="1:7" x14ac:dyDescent="0.25">
      <c r="A2680" s="7">
        <v>40624</v>
      </c>
      <c r="B2680">
        <v>119.18</v>
      </c>
      <c r="C2680">
        <v>119.300003</v>
      </c>
      <c r="D2680">
        <v>118.699997</v>
      </c>
      <c r="E2680">
        <v>118.739998</v>
      </c>
      <c r="F2680">
        <v>96.647041000000002</v>
      </c>
      <c r="G2680">
        <v>137800</v>
      </c>
    </row>
    <row r="2681" spans="1:7" x14ac:dyDescent="0.25">
      <c r="A2681" s="7">
        <v>40623</v>
      </c>
      <c r="B2681">
        <v>118.839996</v>
      </c>
      <c r="C2681">
        <v>119.379997</v>
      </c>
      <c r="D2681">
        <v>118.68</v>
      </c>
      <c r="E2681">
        <v>119.160004</v>
      </c>
      <c r="F2681">
        <v>96.988883999999999</v>
      </c>
      <c r="G2681">
        <v>136100</v>
      </c>
    </row>
    <row r="2682" spans="1:7" x14ac:dyDescent="0.25">
      <c r="A2682" s="7">
        <v>40620</v>
      </c>
      <c r="B2682">
        <v>118.400002</v>
      </c>
      <c r="C2682">
        <v>118.400002</v>
      </c>
      <c r="D2682">
        <v>117.139999</v>
      </c>
      <c r="E2682">
        <v>117.379997</v>
      </c>
      <c r="F2682">
        <v>95.540076999999997</v>
      </c>
      <c r="G2682">
        <v>127700</v>
      </c>
    </row>
    <row r="2683" spans="1:7" x14ac:dyDescent="0.25">
      <c r="A2683" s="7">
        <v>40619</v>
      </c>
      <c r="B2683">
        <v>117.139999</v>
      </c>
      <c r="C2683">
        <v>117.400002</v>
      </c>
      <c r="D2683">
        <v>116.239998</v>
      </c>
      <c r="E2683">
        <v>116.879997</v>
      </c>
      <c r="F2683">
        <v>95.133094999999997</v>
      </c>
      <c r="G2683">
        <v>176200</v>
      </c>
    </row>
    <row r="2684" spans="1:7" x14ac:dyDescent="0.25">
      <c r="A2684" s="7">
        <v>40618</v>
      </c>
      <c r="B2684">
        <v>117.260002</v>
      </c>
      <c r="C2684">
        <v>117.55999799999999</v>
      </c>
      <c r="D2684">
        <v>114.639999</v>
      </c>
      <c r="E2684">
        <v>115.44000200000001</v>
      </c>
      <c r="F2684">
        <v>93.961044000000001</v>
      </c>
      <c r="G2684">
        <v>339900</v>
      </c>
    </row>
    <row r="2685" spans="1:7" x14ac:dyDescent="0.25">
      <c r="A2685" s="7">
        <v>40617</v>
      </c>
      <c r="B2685">
        <v>115.82</v>
      </c>
      <c r="C2685">
        <v>118.239998</v>
      </c>
      <c r="D2685">
        <v>115.620003</v>
      </c>
      <c r="E2685">
        <v>117.68</v>
      </c>
      <c r="F2685">
        <v>95.784255999999999</v>
      </c>
      <c r="G2685">
        <v>346800</v>
      </c>
    </row>
    <row r="2686" spans="1:7" x14ac:dyDescent="0.25">
      <c r="A2686" s="7">
        <v>40616</v>
      </c>
      <c r="B2686">
        <v>118.959999</v>
      </c>
      <c r="C2686">
        <v>119.260002</v>
      </c>
      <c r="D2686">
        <v>118.05999799999999</v>
      </c>
      <c r="E2686">
        <v>119</v>
      </c>
      <c r="F2686">
        <v>96.858643000000001</v>
      </c>
      <c r="G2686">
        <v>146100</v>
      </c>
    </row>
    <row r="2687" spans="1:7" x14ac:dyDescent="0.25">
      <c r="A2687" s="7">
        <v>40613</v>
      </c>
      <c r="B2687">
        <v>118.400002</v>
      </c>
      <c r="C2687">
        <v>120.139999</v>
      </c>
      <c r="D2687">
        <v>118.400002</v>
      </c>
      <c r="E2687">
        <v>119.699997</v>
      </c>
      <c r="F2687">
        <v>97.428405999999995</v>
      </c>
      <c r="G2687">
        <v>134350</v>
      </c>
    </row>
    <row r="2688" spans="1:7" x14ac:dyDescent="0.25">
      <c r="A2688" s="7">
        <v>40612</v>
      </c>
      <c r="B2688">
        <v>119.879997</v>
      </c>
      <c r="C2688">
        <v>119.879997</v>
      </c>
      <c r="D2688">
        <v>118.760002</v>
      </c>
      <c r="E2688">
        <v>118.900002</v>
      </c>
      <c r="F2688">
        <v>96.777275000000003</v>
      </c>
      <c r="G2688">
        <v>267850</v>
      </c>
    </row>
    <row r="2689" spans="1:7" x14ac:dyDescent="0.25">
      <c r="A2689" s="7">
        <v>40611</v>
      </c>
      <c r="B2689">
        <v>121.05999799999999</v>
      </c>
      <c r="C2689">
        <v>121.379997</v>
      </c>
      <c r="D2689">
        <v>120.5</v>
      </c>
      <c r="E2689">
        <v>121.120003</v>
      </c>
      <c r="F2689">
        <v>98.584213000000005</v>
      </c>
      <c r="G2689">
        <v>116450</v>
      </c>
    </row>
    <row r="2690" spans="1:7" x14ac:dyDescent="0.25">
      <c r="A2690" s="7">
        <v>40610</v>
      </c>
      <c r="B2690">
        <v>120.41999800000001</v>
      </c>
      <c r="C2690">
        <v>121.620003</v>
      </c>
      <c r="D2690">
        <v>119.959999</v>
      </c>
      <c r="E2690">
        <v>121.260002</v>
      </c>
      <c r="F2690">
        <v>98.698166000000001</v>
      </c>
      <c r="G2690">
        <v>106350</v>
      </c>
    </row>
    <row r="2691" spans="1:7" x14ac:dyDescent="0.25">
      <c r="A2691" s="7">
        <v>40609</v>
      </c>
      <c r="B2691">
        <v>121.599998</v>
      </c>
      <c r="C2691">
        <v>121.739998</v>
      </c>
      <c r="D2691">
        <v>119.599998</v>
      </c>
      <c r="E2691">
        <v>120.139999</v>
      </c>
      <c r="F2691">
        <v>97.786559999999994</v>
      </c>
      <c r="G2691">
        <v>155200</v>
      </c>
    </row>
    <row r="2692" spans="1:7" x14ac:dyDescent="0.25">
      <c r="A2692" s="7">
        <v>40606</v>
      </c>
      <c r="B2692">
        <v>122.05999799999999</v>
      </c>
      <c r="C2692">
        <v>122.05999799999999</v>
      </c>
      <c r="D2692">
        <v>120.400002</v>
      </c>
      <c r="E2692">
        <v>121.199997</v>
      </c>
      <c r="F2692">
        <v>98.649338</v>
      </c>
      <c r="G2692">
        <v>168250</v>
      </c>
    </row>
    <row r="2693" spans="1:7" x14ac:dyDescent="0.25">
      <c r="A2693" s="7">
        <v>40605</v>
      </c>
      <c r="B2693">
        <v>121.08000199999999</v>
      </c>
      <c r="C2693">
        <v>122.239998</v>
      </c>
      <c r="D2693">
        <v>121.08000199999999</v>
      </c>
      <c r="E2693">
        <v>122.099998</v>
      </c>
      <c r="F2693">
        <v>99.381859000000006</v>
      </c>
      <c r="G2693">
        <v>136450</v>
      </c>
    </row>
    <row r="2694" spans="1:7" x14ac:dyDescent="0.25">
      <c r="A2694" s="7">
        <v>40604</v>
      </c>
      <c r="B2694">
        <v>119.620003</v>
      </c>
      <c r="C2694">
        <v>120.55999799999999</v>
      </c>
      <c r="D2694">
        <v>119.5</v>
      </c>
      <c r="E2694">
        <v>120.040001</v>
      </c>
      <c r="F2694">
        <v>97.705153999999993</v>
      </c>
      <c r="G2694">
        <v>176350</v>
      </c>
    </row>
    <row r="2695" spans="1:7" x14ac:dyDescent="0.25">
      <c r="A2695" s="7">
        <v>40603</v>
      </c>
      <c r="B2695">
        <v>122.279999</v>
      </c>
      <c r="C2695">
        <v>122.300003</v>
      </c>
      <c r="D2695">
        <v>119.699997</v>
      </c>
      <c r="E2695">
        <v>119.699997</v>
      </c>
      <c r="F2695">
        <v>97.428405999999995</v>
      </c>
      <c r="G2695">
        <v>235350</v>
      </c>
    </row>
    <row r="2696" spans="1:7" x14ac:dyDescent="0.25">
      <c r="A2696" s="7">
        <v>40602</v>
      </c>
      <c r="B2696">
        <v>121.540001</v>
      </c>
      <c r="C2696">
        <v>121.94000200000001</v>
      </c>
      <c r="D2696">
        <v>121.160004</v>
      </c>
      <c r="E2696">
        <v>121.779999</v>
      </c>
      <c r="F2696">
        <v>99.121429000000006</v>
      </c>
      <c r="G2696">
        <v>208350</v>
      </c>
    </row>
    <row r="2697" spans="1:7" x14ac:dyDescent="0.25">
      <c r="A2697" s="7">
        <v>40599</v>
      </c>
      <c r="B2697">
        <v>120.339996</v>
      </c>
      <c r="C2697">
        <v>121.120003</v>
      </c>
      <c r="D2697">
        <v>120.199997</v>
      </c>
      <c r="E2697">
        <v>121.05999799999999</v>
      </c>
      <c r="F2697">
        <v>98.535362000000006</v>
      </c>
      <c r="G2697">
        <v>106350</v>
      </c>
    </row>
    <row r="2698" spans="1:7" x14ac:dyDescent="0.25">
      <c r="A2698" s="7">
        <v>40598</v>
      </c>
      <c r="B2698">
        <v>119.660004</v>
      </c>
      <c r="C2698">
        <v>120.160004</v>
      </c>
      <c r="D2698">
        <v>118.660004</v>
      </c>
      <c r="E2698">
        <v>119.760002</v>
      </c>
      <c r="F2698">
        <v>97.477256999999994</v>
      </c>
      <c r="G2698">
        <v>241300</v>
      </c>
    </row>
    <row r="2699" spans="1:7" x14ac:dyDescent="0.25">
      <c r="A2699" s="7">
        <v>40597</v>
      </c>
      <c r="B2699">
        <v>120.5</v>
      </c>
      <c r="C2699">
        <v>120.760002</v>
      </c>
      <c r="D2699">
        <v>119.099998</v>
      </c>
      <c r="E2699">
        <v>119.879997</v>
      </c>
      <c r="F2699">
        <v>97.574921000000003</v>
      </c>
      <c r="G2699">
        <v>276000</v>
      </c>
    </row>
    <row r="2700" spans="1:7" x14ac:dyDescent="0.25">
      <c r="A2700" s="7">
        <v>40596</v>
      </c>
      <c r="B2700">
        <v>121.68</v>
      </c>
      <c r="C2700">
        <v>122.379997</v>
      </c>
      <c r="D2700">
        <v>120.239998</v>
      </c>
      <c r="E2700">
        <v>120.55999799999999</v>
      </c>
      <c r="F2700">
        <v>98.128410000000002</v>
      </c>
      <c r="G2700">
        <v>288400</v>
      </c>
    </row>
    <row r="2701" spans="1:7" x14ac:dyDescent="0.25">
      <c r="A2701" s="7">
        <v>40592</v>
      </c>
      <c r="B2701">
        <v>122.959999</v>
      </c>
      <c r="C2701">
        <v>123.220001</v>
      </c>
      <c r="D2701">
        <v>122.68</v>
      </c>
      <c r="E2701">
        <v>123.08000199999999</v>
      </c>
      <c r="F2701">
        <v>100.17952</v>
      </c>
      <c r="G2701">
        <v>120800</v>
      </c>
    </row>
    <row r="2702" spans="1:7" x14ac:dyDescent="0.25">
      <c r="A2702" s="7">
        <v>40591</v>
      </c>
      <c r="B2702">
        <v>122.05999799999999</v>
      </c>
      <c r="C2702">
        <v>122.959999</v>
      </c>
      <c r="D2702">
        <v>121.959999</v>
      </c>
      <c r="E2702">
        <v>122.879997</v>
      </c>
      <c r="F2702">
        <v>100.01673099999999</v>
      </c>
      <c r="G2702">
        <v>158250</v>
      </c>
    </row>
    <row r="2703" spans="1:7" x14ac:dyDescent="0.25">
      <c r="A2703" s="7">
        <v>40590</v>
      </c>
      <c r="B2703">
        <v>122.099998</v>
      </c>
      <c r="C2703">
        <v>122.599998</v>
      </c>
      <c r="D2703">
        <v>121.980003</v>
      </c>
      <c r="E2703">
        <v>122.41999800000001</v>
      </c>
      <c r="F2703">
        <v>99.642341999999999</v>
      </c>
      <c r="G2703">
        <v>94300</v>
      </c>
    </row>
    <row r="2704" spans="1:7" x14ac:dyDescent="0.25">
      <c r="A2704" s="7">
        <v>40589</v>
      </c>
      <c r="B2704">
        <v>121.720001</v>
      </c>
      <c r="C2704">
        <v>121.860001</v>
      </c>
      <c r="D2704">
        <v>121.379997</v>
      </c>
      <c r="E2704">
        <v>121.639999</v>
      </c>
      <c r="F2704">
        <v>99.007462000000004</v>
      </c>
      <c r="G2704">
        <v>82150</v>
      </c>
    </row>
    <row r="2705" spans="1:7" x14ac:dyDescent="0.25">
      <c r="A2705" s="7">
        <v>40588</v>
      </c>
      <c r="B2705">
        <v>121.720001</v>
      </c>
      <c r="C2705">
        <v>122.139999</v>
      </c>
      <c r="D2705">
        <v>121.58000199999999</v>
      </c>
      <c r="E2705">
        <v>122.08000199999999</v>
      </c>
      <c r="F2705">
        <v>99.365593000000004</v>
      </c>
      <c r="G2705">
        <v>92200</v>
      </c>
    </row>
    <row r="2706" spans="1:7" x14ac:dyDescent="0.25">
      <c r="A2706" s="7">
        <v>40585</v>
      </c>
      <c r="B2706">
        <v>120.599998</v>
      </c>
      <c r="C2706">
        <v>121.91999800000001</v>
      </c>
      <c r="D2706">
        <v>120.55999799999999</v>
      </c>
      <c r="E2706">
        <v>121.779999</v>
      </c>
      <c r="F2706">
        <v>99.121429000000006</v>
      </c>
      <c r="G2706">
        <v>149200</v>
      </c>
    </row>
    <row r="2707" spans="1:7" x14ac:dyDescent="0.25">
      <c r="A2707" s="7">
        <v>40584</v>
      </c>
      <c r="B2707">
        <v>120.400002</v>
      </c>
      <c r="C2707">
        <v>121.160004</v>
      </c>
      <c r="D2707">
        <v>120.160004</v>
      </c>
      <c r="E2707">
        <v>121.019997</v>
      </c>
      <c r="F2707">
        <v>98.502808000000002</v>
      </c>
      <c r="G2707">
        <v>125200</v>
      </c>
    </row>
    <row r="2708" spans="1:7" x14ac:dyDescent="0.25">
      <c r="A2708" s="7">
        <v>40583</v>
      </c>
      <c r="B2708">
        <v>120.980003</v>
      </c>
      <c r="C2708">
        <v>121.279999</v>
      </c>
      <c r="D2708">
        <v>120.459999</v>
      </c>
      <c r="E2708">
        <v>120.980003</v>
      </c>
      <c r="F2708">
        <v>98.470237999999995</v>
      </c>
      <c r="G2708">
        <v>139650</v>
      </c>
    </row>
    <row r="2709" spans="1:7" x14ac:dyDescent="0.25">
      <c r="A2709" s="7">
        <v>40582</v>
      </c>
      <c r="B2709">
        <v>120.879997</v>
      </c>
      <c r="C2709">
        <v>121.300003</v>
      </c>
      <c r="D2709">
        <v>120.599998</v>
      </c>
      <c r="E2709">
        <v>121.279999</v>
      </c>
      <c r="F2709">
        <v>98.714447000000007</v>
      </c>
      <c r="G2709">
        <v>153500</v>
      </c>
    </row>
    <row r="2710" spans="1:7" x14ac:dyDescent="0.25">
      <c r="A2710" s="7">
        <v>40581</v>
      </c>
      <c r="B2710">
        <v>120.300003</v>
      </c>
      <c r="C2710">
        <v>121.120003</v>
      </c>
      <c r="D2710">
        <v>120.260002</v>
      </c>
      <c r="E2710">
        <v>120.720001</v>
      </c>
      <c r="F2710">
        <v>98.258644000000004</v>
      </c>
      <c r="G2710">
        <v>118050</v>
      </c>
    </row>
    <row r="2711" spans="1:7" x14ac:dyDescent="0.25">
      <c r="A2711" s="7">
        <v>40578</v>
      </c>
      <c r="B2711">
        <v>119.699997</v>
      </c>
      <c r="C2711">
        <v>120.019997</v>
      </c>
      <c r="D2711">
        <v>119.139999</v>
      </c>
      <c r="E2711">
        <v>119.959999</v>
      </c>
      <c r="F2711">
        <v>97.640060000000005</v>
      </c>
      <c r="G2711">
        <v>97050</v>
      </c>
    </row>
    <row r="2712" spans="1:7" x14ac:dyDescent="0.25">
      <c r="A2712" s="7">
        <v>40577</v>
      </c>
      <c r="B2712">
        <v>119.199997</v>
      </c>
      <c r="C2712">
        <v>119.800003</v>
      </c>
      <c r="D2712">
        <v>118.5</v>
      </c>
      <c r="E2712">
        <v>119.639999</v>
      </c>
      <c r="F2712">
        <v>97.379593</v>
      </c>
      <c r="G2712">
        <v>72250</v>
      </c>
    </row>
    <row r="2713" spans="1:7" x14ac:dyDescent="0.25">
      <c r="A2713" s="7">
        <v>40576</v>
      </c>
      <c r="B2713">
        <v>119.239998</v>
      </c>
      <c r="C2713">
        <v>119.660004</v>
      </c>
      <c r="D2713">
        <v>119.239998</v>
      </c>
      <c r="E2713">
        <v>119.339996</v>
      </c>
      <c r="F2713">
        <v>97.135399000000007</v>
      </c>
      <c r="G2713">
        <v>91000</v>
      </c>
    </row>
    <row r="2714" spans="1:7" x14ac:dyDescent="0.25">
      <c r="A2714" s="7">
        <v>40575</v>
      </c>
      <c r="B2714">
        <v>118.480003</v>
      </c>
      <c r="C2714">
        <v>119.779999</v>
      </c>
      <c r="D2714">
        <v>118.379997</v>
      </c>
      <c r="E2714">
        <v>119.540001</v>
      </c>
      <c r="F2714">
        <v>97.298195000000007</v>
      </c>
      <c r="G2714">
        <v>147400</v>
      </c>
    </row>
    <row r="2715" spans="1:7" x14ac:dyDescent="0.25">
      <c r="A2715" s="7">
        <v>40574</v>
      </c>
      <c r="B2715">
        <v>117.220001</v>
      </c>
      <c r="C2715">
        <v>117.800003</v>
      </c>
      <c r="D2715">
        <v>116.94000200000001</v>
      </c>
      <c r="E2715">
        <v>117.699997</v>
      </c>
      <c r="F2715">
        <v>95.800514000000007</v>
      </c>
      <c r="G2715">
        <v>140550</v>
      </c>
    </row>
    <row r="2716" spans="1:7" x14ac:dyDescent="0.25">
      <c r="A2716" s="7">
        <v>40571</v>
      </c>
      <c r="B2716">
        <v>119.08000199999999</v>
      </c>
      <c r="C2716">
        <v>119.220001</v>
      </c>
      <c r="D2716">
        <v>116.68</v>
      </c>
      <c r="E2716">
        <v>116.800003</v>
      </c>
      <c r="F2716">
        <v>95.068008000000006</v>
      </c>
      <c r="G2716">
        <v>891400</v>
      </c>
    </row>
    <row r="2717" spans="1:7" x14ac:dyDescent="0.25">
      <c r="A2717" s="7">
        <v>40570</v>
      </c>
      <c r="B2717">
        <v>118.68</v>
      </c>
      <c r="C2717">
        <v>119.099998</v>
      </c>
      <c r="D2717">
        <v>118.480003</v>
      </c>
      <c r="E2717">
        <v>118.900002</v>
      </c>
      <c r="F2717">
        <v>96.777275000000003</v>
      </c>
      <c r="G2717">
        <v>297250</v>
      </c>
    </row>
    <row r="2718" spans="1:7" x14ac:dyDescent="0.25">
      <c r="A2718" s="7">
        <v>40569</v>
      </c>
      <c r="B2718">
        <v>118.44000200000001</v>
      </c>
      <c r="C2718">
        <v>118.94000200000001</v>
      </c>
      <c r="D2718">
        <v>118.239998</v>
      </c>
      <c r="E2718">
        <v>118.739998</v>
      </c>
      <c r="F2718">
        <v>96.647041000000002</v>
      </c>
      <c r="G2718">
        <v>109250</v>
      </c>
    </row>
    <row r="2719" spans="1:7" x14ac:dyDescent="0.25">
      <c r="A2719" s="7">
        <v>40568</v>
      </c>
      <c r="B2719">
        <v>117.800003</v>
      </c>
      <c r="C2719">
        <v>118.199997</v>
      </c>
      <c r="D2719">
        <v>117.199997</v>
      </c>
      <c r="E2719">
        <v>118.120003</v>
      </c>
      <c r="F2719">
        <v>96.142394999999993</v>
      </c>
      <c r="G2719">
        <v>226550</v>
      </c>
    </row>
    <row r="2720" spans="1:7" x14ac:dyDescent="0.25">
      <c r="A2720" s="7">
        <v>40567</v>
      </c>
      <c r="B2720">
        <v>117.400002</v>
      </c>
      <c r="C2720">
        <v>118.199997</v>
      </c>
      <c r="D2720">
        <v>117.379997</v>
      </c>
      <c r="E2720">
        <v>118.160004</v>
      </c>
      <c r="F2720">
        <v>96.174942000000001</v>
      </c>
      <c r="G2720">
        <v>455900</v>
      </c>
    </row>
    <row r="2721" spans="1:7" x14ac:dyDescent="0.25">
      <c r="A2721" s="7">
        <v>40564</v>
      </c>
      <c r="B2721">
        <v>117.900002</v>
      </c>
      <c r="C2721">
        <v>118.139999</v>
      </c>
      <c r="D2721">
        <v>117.32</v>
      </c>
      <c r="E2721">
        <v>117.44000200000001</v>
      </c>
      <c r="F2721">
        <v>95.588920999999999</v>
      </c>
      <c r="G2721">
        <v>117950</v>
      </c>
    </row>
    <row r="2722" spans="1:7" x14ac:dyDescent="0.25">
      <c r="A2722" s="7">
        <v>40563</v>
      </c>
      <c r="B2722">
        <v>117.08000199999999</v>
      </c>
      <c r="C2722">
        <v>117.379997</v>
      </c>
      <c r="D2722">
        <v>116.32</v>
      </c>
      <c r="E2722">
        <v>117.18</v>
      </c>
      <c r="F2722">
        <v>95.377312000000003</v>
      </c>
      <c r="G2722">
        <v>103450</v>
      </c>
    </row>
    <row r="2723" spans="1:7" x14ac:dyDescent="0.25">
      <c r="A2723" s="7">
        <v>40562</v>
      </c>
      <c r="B2723">
        <v>118.44000200000001</v>
      </c>
      <c r="C2723">
        <v>118.5</v>
      </c>
      <c r="D2723">
        <v>117.019997</v>
      </c>
      <c r="E2723">
        <v>117.32</v>
      </c>
      <c r="F2723">
        <v>95.491241000000002</v>
      </c>
      <c r="G2723">
        <v>111950</v>
      </c>
    </row>
    <row r="2724" spans="1:7" x14ac:dyDescent="0.25">
      <c r="A2724" s="7">
        <v>40561</v>
      </c>
      <c r="B2724">
        <v>118.260002</v>
      </c>
      <c r="C2724">
        <v>118.58000199999999</v>
      </c>
      <c r="D2724">
        <v>118.040001</v>
      </c>
      <c r="E2724">
        <v>118.5</v>
      </c>
      <c r="F2724">
        <v>96.451706000000001</v>
      </c>
      <c r="G2724">
        <v>194900</v>
      </c>
    </row>
    <row r="2725" spans="1:7" x14ac:dyDescent="0.25">
      <c r="A2725" s="7">
        <v>40557</v>
      </c>
      <c r="B2725">
        <v>117.300003</v>
      </c>
      <c r="C2725">
        <v>118.339996</v>
      </c>
      <c r="D2725">
        <v>117.260002</v>
      </c>
      <c r="E2725">
        <v>118.300003</v>
      </c>
      <c r="F2725">
        <v>96.288910000000001</v>
      </c>
      <c r="G2725">
        <v>193400</v>
      </c>
    </row>
    <row r="2726" spans="1:7" x14ac:dyDescent="0.25">
      <c r="A2726" s="7">
        <v>40556</v>
      </c>
      <c r="B2726">
        <v>117.68</v>
      </c>
      <c r="C2726">
        <v>117.739998</v>
      </c>
      <c r="D2726">
        <v>117.160004</v>
      </c>
      <c r="E2726">
        <v>117.459999</v>
      </c>
      <c r="F2726">
        <v>95.605216999999996</v>
      </c>
      <c r="G2726">
        <v>96050</v>
      </c>
    </row>
    <row r="2727" spans="1:7" x14ac:dyDescent="0.25">
      <c r="A2727" s="7">
        <v>40555</v>
      </c>
      <c r="B2727">
        <v>117.32</v>
      </c>
      <c r="C2727">
        <v>117.720001</v>
      </c>
      <c r="D2727">
        <v>117.099998</v>
      </c>
      <c r="E2727">
        <v>117.620003</v>
      </c>
      <c r="F2727">
        <v>95.735434999999995</v>
      </c>
      <c r="G2727">
        <v>107350</v>
      </c>
    </row>
    <row r="2728" spans="1:7" x14ac:dyDescent="0.25">
      <c r="A2728" s="7">
        <v>40554</v>
      </c>
      <c r="B2728">
        <v>116.660004</v>
      </c>
      <c r="C2728">
        <v>116.839996</v>
      </c>
      <c r="D2728">
        <v>116.120003</v>
      </c>
      <c r="E2728">
        <v>116.58000199999999</v>
      </c>
      <c r="F2728">
        <v>94.888953999999998</v>
      </c>
      <c r="G2728">
        <v>131700</v>
      </c>
    </row>
    <row r="2729" spans="1:7" x14ac:dyDescent="0.25">
      <c r="A2729" s="7">
        <v>40553</v>
      </c>
      <c r="B2729">
        <v>115.879997</v>
      </c>
      <c r="C2729">
        <v>116.279999</v>
      </c>
      <c r="D2729">
        <v>115.480003</v>
      </c>
      <c r="E2729">
        <v>116.199997</v>
      </c>
      <c r="F2729">
        <v>94.579635999999994</v>
      </c>
      <c r="G2729">
        <v>124500</v>
      </c>
    </row>
    <row r="2730" spans="1:7" x14ac:dyDescent="0.25">
      <c r="A2730" s="7">
        <v>40550</v>
      </c>
      <c r="B2730">
        <v>116.699997</v>
      </c>
      <c r="C2730">
        <v>116.860001</v>
      </c>
      <c r="D2730">
        <v>115.480003</v>
      </c>
      <c r="E2730">
        <v>116.300003</v>
      </c>
      <c r="F2730">
        <v>94.661034000000001</v>
      </c>
      <c r="G2730">
        <v>82250</v>
      </c>
    </row>
    <row r="2731" spans="1:7" x14ac:dyDescent="0.25">
      <c r="A2731" s="7">
        <v>40549</v>
      </c>
      <c r="B2731">
        <v>116.839996</v>
      </c>
      <c r="C2731">
        <v>116.91999800000001</v>
      </c>
      <c r="D2731">
        <v>116.220001</v>
      </c>
      <c r="E2731">
        <v>116.540001</v>
      </c>
      <c r="F2731">
        <v>94.856384000000006</v>
      </c>
      <c r="G2731">
        <v>72450</v>
      </c>
    </row>
    <row r="2732" spans="1:7" x14ac:dyDescent="0.25">
      <c r="A2732" s="7">
        <v>40548</v>
      </c>
      <c r="B2732">
        <v>115.860001</v>
      </c>
      <c r="C2732">
        <v>116.800003</v>
      </c>
      <c r="D2732">
        <v>115.720001</v>
      </c>
      <c r="E2732">
        <v>116.739998</v>
      </c>
      <c r="F2732">
        <v>95.019180000000006</v>
      </c>
      <c r="G2732">
        <v>717750</v>
      </c>
    </row>
    <row r="2733" spans="1:7" x14ac:dyDescent="0.25">
      <c r="A2733" s="7">
        <v>40547</v>
      </c>
      <c r="B2733">
        <v>116.55999799999999</v>
      </c>
      <c r="C2733">
        <v>116.55999799999999</v>
      </c>
      <c r="D2733">
        <v>115.5</v>
      </c>
      <c r="E2733">
        <v>116.120003</v>
      </c>
      <c r="F2733">
        <v>94.514510999999999</v>
      </c>
      <c r="G2733">
        <v>108350</v>
      </c>
    </row>
    <row r="2734" spans="1:7" x14ac:dyDescent="0.25">
      <c r="A2734" s="7">
        <v>40546</v>
      </c>
      <c r="B2734">
        <v>115.94000200000001</v>
      </c>
      <c r="C2734">
        <v>116.660004</v>
      </c>
      <c r="D2734">
        <v>115.900002</v>
      </c>
      <c r="E2734">
        <v>116.220001</v>
      </c>
      <c r="F2734">
        <v>94.595917</v>
      </c>
      <c r="G2734">
        <v>119200</v>
      </c>
    </row>
    <row r="2735" spans="1:7" x14ac:dyDescent="0.25">
      <c r="A2735" s="7">
        <v>40543</v>
      </c>
      <c r="B2735">
        <v>114.860001</v>
      </c>
      <c r="C2735">
        <v>115.139999</v>
      </c>
      <c r="D2735">
        <v>114.68</v>
      </c>
      <c r="E2735">
        <v>115.139999</v>
      </c>
      <c r="F2735">
        <v>93.716842999999997</v>
      </c>
      <c r="G2735">
        <v>145750</v>
      </c>
    </row>
    <row r="2736" spans="1:7" x14ac:dyDescent="0.25">
      <c r="A2736" s="7">
        <v>40542</v>
      </c>
      <c r="B2736">
        <v>115.120003</v>
      </c>
      <c r="C2736">
        <v>115.260002</v>
      </c>
      <c r="D2736">
        <v>114.879997</v>
      </c>
      <c r="E2736">
        <v>115.019997</v>
      </c>
      <c r="F2736">
        <v>93.619170999999994</v>
      </c>
      <c r="G2736">
        <v>78900</v>
      </c>
    </row>
    <row r="2737" spans="1:7" x14ac:dyDescent="0.25">
      <c r="A2737" s="7">
        <v>40541</v>
      </c>
      <c r="B2737">
        <v>115.32</v>
      </c>
      <c r="C2737">
        <v>115.44000200000001</v>
      </c>
      <c r="D2737">
        <v>115.199997</v>
      </c>
      <c r="E2737">
        <v>115.199997</v>
      </c>
      <c r="F2737">
        <v>93.765693999999996</v>
      </c>
      <c r="G2737">
        <v>53600</v>
      </c>
    </row>
    <row r="2738" spans="1:7" x14ac:dyDescent="0.25">
      <c r="A2738" s="7">
        <v>40540</v>
      </c>
      <c r="B2738">
        <v>115.220001</v>
      </c>
      <c r="C2738">
        <v>115.220001</v>
      </c>
      <c r="D2738">
        <v>114.800003</v>
      </c>
      <c r="E2738">
        <v>115.099998</v>
      </c>
      <c r="F2738">
        <v>93.684303</v>
      </c>
      <c r="G2738">
        <v>56650</v>
      </c>
    </row>
    <row r="2739" spans="1:7" x14ac:dyDescent="0.25">
      <c r="A2739" s="7">
        <v>40539</v>
      </c>
      <c r="B2739">
        <v>114.459999</v>
      </c>
      <c r="C2739">
        <v>115.019997</v>
      </c>
      <c r="D2739">
        <v>114.400002</v>
      </c>
      <c r="E2739">
        <v>114.980003</v>
      </c>
      <c r="F2739">
        <v>93.586608999999996</v>
      </c>
      <c r="G2739">
        <v>71800</v>
      </c>
    </row>
    <row r="2740" spans="1:7" x14ac:dyDescent="0.25">
      <c r="A2740" s="7">
        <v>40535</v>
      </c>
      <c r="B2740">
        <v>115.44000200000001</v>
      </c>
      <c r="C2740">
        <v>115.519997</v>
      </c>
      <c r="D2740">
        <v>115.160004</v>
      </c>
      <c r="E2740">
        <v>115.41999800000001</v>
      </c>
      <c r="F2740">
        <v>93.516639999999995</v>
      </c>
      <c r="G2740">
        <v>57400</v>
      </c>
    </row>
    <row r="2741" spans="1:7" x14ac:dyDescent="0.25">
      <c r="A2741" s="7">
        <v>40534</v>
      </c>
      <c r="B2741">
        <v>115.339996</v>
      </c>
      <c r="C2741">
        <v>115.599998</v>
      </c>
      <c r="D2741">
        <v>115.239998</v>
      </c>
      <c r="E2741">
        <v>115.599998</v>
      </c>
      <c r="F2741">
        <v>93.662459999999996</v>
      </c>
      <c r="G2741">
        <v>108250</v>
      </c>
    </row>
    <row r="2742" spans="1:7" x14ac:dyDescent="0.25">
      <c r="A2742" s="7">
        <v>40533</v>
      </c>
      <c r="B2742">
        <v>114.860001</v>
      </c>
      <c r="C2742">
        <v>115.300003</v>
      </c>
      <c r="D2742">
        <v>114.779999</v>
      </c>
      <c r="E2742">
        <v>115.18</v>
      </c>
      <c r="F2742">
        <v>93.322181999999998</v>
      </c>
      <c r="G2742">
        <v>76200</v>
      </c>
    </row>
    <row r="2743" spans="1:7" x14ac:dyDescent="0.25">
      <c r="A2743" s="7">
        <v>40532</v>
      </c>
      <c r="B2743">
        <v>114.58000199999999</v>
      </c>
      <c r="C2743">
        <v>114.739998</v>
      </c>
      <c r="D2743">
        <v>113.959999</v>
      </c>
      <c r="E2743">
        <v>114.480003</v>
      </c>
      <c r="F2743">
        <v>92.755020000000002</v>
      </c>
      <c r="G2743">
        <v>72600</v>
      </c>
    </row>
    <row r="2744" spans="1:7" x14ac:dyDescent="0.25">
      <c r="A2744" s="7">
        <v>40529</v>
      </c>
      <c r="B2744">
        <v>114</v>
      </c>
      <c r="C2744">
        <v>114.339996</v>
      </c>
      <c r="D2744">
        <v>113.82</v>
      </c>
      <c r="E2744">
        <v>114.239998</v>
      </c>
      <c r="F2744">
        <v>92.560576999999995</v>
      </c>
      <c r="G2744">
        <v>59150</v>
      </c>
    </row>
    <row r="2745" spans="1:7" x14ac:dyDescent="0.25">
      <c r="A2745" s="7">
        <v>40528</v>
      </c>
      <c r="B2745">
        <v>113.55999799999999</v>
      </c>
      <c r="C2745">
        <v>114.160004</v>
      </c>
      <c r="D2745">
        <v>113.120003</v>
      </c>
      <c r="E2745">
        <v>114.08000199999999</v>
      </c>
      <c r="F2745">
        <v>92.430954</v>
      </c>
      <c r="G2745">
        <v>60600</v>
      </c>
    </row>
    <row r="2746" spans="1:7" x14ac:dyDescent="0.25">
      <c r="A2746" s="7">
        <v>40527</v>
      </c>
      <c r="B2746">
        <v>113.739998</v>
      </c>
      <c r="C2746">
        <v>114.199997</v>
      </c>
      <c r="D2746">
        <v>113.239998</v>
      </c>
      <c r="E2746">
        <v>113.41999800000001</v>
      </c>
      <c r="F2746">
        <v>91.896186999999998</v>
      </c>
      <c r="G2746">
        <v>43600</v>
      </c>
    </row>
    <row r="2747" spans="1:7" x14ac:dyDescent="0.25">
      <c r="A2747" s="7">
        <v>40526</v>
      </c>
      <c r="B2747">
        <v>114.120003</v>
      </c>
      <c r="C2747">
        <v>114.360001</v>
      </c>
      <c r="D2747">
        <v>113.660004</v>
      </c>
      <c r="E2747">
        <v>113.91999800000001</v>
      </c>
      <c r="F2747">
        <v>92.301292000000004</v>
      </c>
      <c r="G2747">
        <v>59650</v>
      </c>
    </row>
    <row r="2748" spans="1:7" x14ac:dyDescent="0.25">
      <c r="A2748" s="7">
        <v>40525</v>
      </c>
      <c r="B2748">
        <v>114.32</v>
      </c>
      <c r="C2748">
        <v>114.44000200000001</v>
      </c>
      <c r="D2748">
        <v>113.82</v>
      </c>
      <c r="E2748">
        <v>113.860001</v>
      </c>
      <c r="F2748">
        <v>92.252701000000002</v>
      </c>
      <c r="G2748">
        <v>77050</v>
      </c>
    </row>
    <row r="2749" spans="1:7" x14ac:dyDescent="0.25">
      <c r="A2749" s="7">
        <v>40522</v>
      </c>
      <c r="B2749">
        <v>113.480003</v>
      </c>
      <c r="C2749">
        <v>113.879997</v>
      </c>
      <c r="D2749">
        <v>113.220001</v>
      </c>
      <c r="E2749">
        <v>113.800003</v>
      </c>
      <c r="F2749">
        <v>92.204063000000005</v>
      </c>
      <c r="G2749">
        <v>73950</v>
      </c>
    </row>
    <row r="2750" spans="1:7" x14ac:dyDescent="0.25">
      <c r="A2750" s="7">
        <v>40521</v>
      </c>
      <c r="B2750">
        <v>113.339996</v>
      </c>
      <c r="C2750">
        <v>113.339996</v>
      </c>
      <c r="D2750">
        <v>112.660004</v>
      </c>
      <c r="E2750">
        <v>113.120003</v>
      </c>
      <c r="F2750">
        <v>91.653098999999997</v>
      </c>
      <c r="G2750">
        <v>54850</v>
      </c>
    </row>
    <row r="2751" spans="1:7" x14ac:dyDescent="0.25">
      <c r="A2751" s="7">
        <v>40520</v>
      </c>
      <c r="B2751">
        <v>112.400002</v>
      </c>
      <c r="C2751">
        <v>112.739998</v>
      </c>
      <c r="D2751">
        <v>111.959999</v>
      </c>
      <c r="E2751">
        <v>112.699997</v>
      </c>
      <c r="F2751">
        <v>91.312827999999996</v>
      </c>
      <c r="G2751">
        <v>69050</v>
      </c>
    </row>
    <row r="2752" spans="1:7" x14ac:dyDescent="0.25">
      <c r="A2752" s="7">
        <v>40519</v>
      </c>
      <c r="B2752">
        <v>113.339996</v>
      </c>
      <c r="C2752">
        <v>113.379997</v>
      </c>
      <c r="D2752">
        <v>112.199997</v>
      </c>
      <c r="E2752">
        <v>112.239998</v>
      </c>
      <c r="F2752">
        <v>90.940109000000007</v>
      </c>
      <c r="G2752">
        <v>109000</v>
      </c>
    </row>
    <row r="2753" spans="1:7" x14ac:dyDescent="0.25">
      <c r="A2753" s="7">
        <v>40518</v>
      </c>
      <c r="B2753">
        <v>112.160004</v>
      </c>
      <c r="C2753">
        <v>112.41999800000001</v>
      </c>
      <c r="D2753">
        <v>112</v>
      </c>
      <c r="E2753">
        <v>112.199997</v>
      </c>
      <c r="F2753">
        <v>90.907707000000002</v>
      </c>
      <c r="G2753">
        <v>64150</v>
      </c>
    </row>
    <row r="2754" spans="1:7" x14ac:dyDescent="0.25">
      <c r="A2754" s="7">
        <v>40515</v>
      </c>
      <c r="B2754">
        <v>111.660004</v>
      </c>
      <c r="C2754">
        <v>112.459999</v>
      </c>
      <c r="D2754">
        <v>111.639999</v>
      </c>
      <c r="E2754">
        <v>112.339996</v>
      </c>
      <c r="F2754">
        <v>91.021148999999994</v>
      </c>
      <c r="G2754">
        <v>184100</v>
      </c>
    </row>
    <row r="2755" spans="1:7" x14ac:dyDescent="0.25">
      <c r="A2755" s="7">
        <v>40514</v>
      </c>
      <c r="B2755">
        <v>110.739998</v>
      </c>
      <c r="C2755">
        <v>112.099998</v>
      </c>
      <c r="D2755">
        <v>110.739998</v>
      </c>
      <c r="E2755">
        <v>112.05999799999999</v>
      </c>
      <c r="F2755">
        <v>90.794273000000004</v>
      </c>
      <c r="G2755">
        <v>60650</v>
      </c>
    </row>
    <row r="2756" spans="1:7" x14ac:dyDescent="0.25">
      <c r="A2756" s="7">
        <v>40513</v>
      </c>
      <c r="B2756">
        <v>109.91999800000001</v>
      </c>
      <c r="C2756">
        <v>110.739998</v>
      </c>
      <c r="D2756">
        <v>109.879997</v>
      </c>
      <c r="E2756">
        <v>110.620003</v>
      </c>
      <c r="F2756">
        <v>89.627540999999994</v>
      </c>
      <c r="G2756">
        <v>33350</v>
      </c>
    </row>
    <row r="2757" spans="1:7" x14ac:dyDescent="0.25">
      <c r="A2757" s="7">
        <v>40512</v>
      </c>
      <c r="B2757">
        <v>107.959999</v>
      </c>
      <c r="C2757">
        <v>108.860001</v>
      </c>
      <c r="D2757">
        <v>107.82</v>
      </c>
      <c r="E2757">
        <v>108.18</v>
      </c>
      <c r="F2757">
        <v>87.650588999999997</v>
      </c>
      <c r="G2757">
        <v>91950</v>
      </c>
    </row>
    <row r="2758" spans="1:7" x14ac:dyDescent="0.25">
      <c r="A2758" s="7">
        <v>40511</v>
      </c>
      <c r="B2758">
        <v>108.360001</v>
      </c>
      <c r="C2758">
        <v>109.160004</v>
      </c>
      <c r="D2758">
        <v>107.660004</v>
      </c>
      <c r="E2758">
        <v>108.94000200000001</v>
      </c>
      <c r="F2758">
        <v>88.266356999999999</v>
      </c>
      <c r="G2758">
        <v>46000</v>
      </c>
    </row>
    <row r="2759" spans="1:7" x14ac:dyDescent="0.25">
      <c r="A2759" s="7">
        <v>40508</v>
      </c>
      <c r="B2759">
        <v>108.959999</v>
      </c>
      <c r="C2759">
        <v>109.400002</v>
      </c>
      <c r="D2759">
        <v>108.82</v>
      </c>
      <c r="E2759">
        <v>109.040001</v>
      </c>
      <c r="F2759">
        <v>88.347381999999996</v>
      </c>
      <c r="G2759">
        <v>32650</v>
      </c>
    </row>
    <row r="2760" spans="1:7" x14ac:dyDescent="0.25">
      <c r="A2760" s="7">
        <v>40506</v>
      </c>
      <c r="B2760">
        <v>108.94000200000001</v>
      </c>
      <c r="C2760">
        <v>109.779999</v>
      </c>
      <c r="D2760">
        <v>108.94000200000001</v>
      </c>
      <c r="E2760">
        <v>109.660004</v>
      </c>
      <c r="F2760">
        <v>88.849716000000001</v>
      </c>
      <c r="G2760">
        <v>30100</v>
      </c>
    </row>
    <row r="2761" spans="1:7" x14ac:dyDescent="0.25">
      <c r="A2761" s="7">
        <v>40505</v>
      </c>
      <c r="B2761">
        <v>108.55999799999999</v>
      </c>
      <c r="C2761">
        <v>108.639999</v>
      </c>
      <c r="D2761">
        <v>107.91999800000001</v>
      </c>
      <c r="E2761">
        <v>108.260002</v>
      </c>
      <c r="F2761">
        <v>87.715362999999996</v>
      </c>
      <c r="G2761">
        <v>142400</v>
      </c>
    </row>
    <row r="2762" spans="1:7" x14ac:dyDescent="0.25">
      <c r="A2762" s="7">
        <v>40504</v>
      </c>
      <c r="B2762">
        <v>109.41999800000001</v>
      </c>
      <c r="C2762">
        <v>109.800003</v>
      </c>
      <c r="D2762">
        <v>108.58000199999999</v>
      </c>
      <c r="E2762">
        <v>109.800003</v>
      </c>
      <c r="F2762">
        <v>88.963165000000004</v>
      </c>
      <c r="G2762">
        <v>25350</v>
      </c>
    </row>
    <row r="2763" spans="1:7" x14ac:dyDescent="0.25">
      <c r="A2763" s="7">
        <v>40501</v>
      </c>
      <c r="B2763">
        <v>109.5</v>
      </c>
      <c r="C2763">
        <v>109.94000200000001</v>
      </c>
      <c r="D2763">
        <v>109.040001</v>
      </c>
      <c r="E2763">
        <v>109.900002</v>
      </c>
      <c r="F2763">
        <v>89.044173999999998</v>
      </c>
      <c r="G2763">
        <v>20250</v>
      </c>
    </row>
    <row r="2764" spans="1:7" x14ac:dyDescent="0.25">
      <c r="A2764" s="7">
        <v>40500</v>
      </c>
      <c r="B2764">
        <v>109.08000199999999</v>
      </c>
      <c r="C2764">
        <v>109.91999800000001</v>
      </c>
      <c r="D2764">
        <v>109.08000199999999</v>
      </c>
      <c r="E2764">
        <v>109.639999</v>
      </c>
      <c r="F2764">
        <v>88.833504000000005</v>
      </c>
      <c r="G2764">
        <v>26100</v>
      </c>
    </row>
    <row r="2765" spans="1:7" x14ac:dyDescent="0.25">
      <c r="A2765" s="7">
        <v>40499</v>
      </c>
      <c r="B2765">
        <v>108.05999799999999</v>
      </c>
      <c r="C2765">
        <v>108.459999</v>
      </c>
      <c r="D2765">
        <v>107.779999</v>
      </c>
      <c r="E2765">
        <v>108.040001</v>
      </c>
      <c r="F2765">
        <v>87.537154999999998</v>
      </c>
      <c r="G2765">
        <v>42450</v>
      </c>
    </row>
    <row r="2766" spans="1:7" x14ac:dyDescent="0.25">
      <c r="A2766" s="7">
        <v>40498</v>
      </c>
      <c r="B2766">
        <v>109.019997</v>
      </c>
      <c r="C2766">
        <v>109.019997</v>
      </c>
      <c r="D2766">
        <v>107.480003</v>
      </c>
      <c r="E2766">
        <v>107.959999</v>
      </c>
      <c r="F2766">
        <v>87.472320999999994</v>
      </c>
      <c r="G2766">
        <v>32850</v>
      </c>
    </row>
    <row r="2767" spans="1:7" x14ac:dyDescent="0.25">
      <c r="A2767" s="7">
        <v>40497</v>
      </c>
      <c r="B2767">
        <v>110.300003</v>
      </c>
      <c r="C2767">
        <v>110.519997</v>
      </c>
      <c r="D2767">
        <v>109.639999</v>
      </c>
      <c r="E2767">
        <v>109.720001</v>
      </c>
      <c r="F2767">
        <v>88.898323000000005</v>
      </c>
      <c r="G2767">
        <v>202750</v>
      </c>
    </row>
    <row r="2768" spans="1:7" x14ac:dyDescent="0.25">
      <c r="A2768" s="7">
        <v>40494</v>
      </c>
      <c r="B2768">
        <v>110.400002</v>
      </c>
      <c r="C2768">
        <v>110.860001</v>
      </c>
      <c r="D2768">
        <v>109.379997</v>
      </c>
      <c r="E2768">
        <v>109.82</v>
      </c>
      <c r="F2768">
        <v>88.979347000000004</v>
      </c>
      <c r="G2768">
        <v>39450</v>
      </c>
    </row>
    <row r="2769" spans="1:7" x14ac:dyDescent="0.25">
      <c r="A2769" s="7">
        <v>40493</v>
      </c>
      <c r="B2769">
        <v>110.68</v>
      </c>
      <c r="C2769">
        <v>111.279999</v>
      </c>
      <c r="D2769">
        <v>110.41999800000001</v>
      </c>
      <c r="E2769">
        <v>111.199997</v>
      </c>
      <c r="F2769">
        <v>90.097481000000002</v>
      </c>
      <c r="G2769">
        <v>24000</v>
      </c>
    </row>
    <row r="2770" spans="1:7" x14ac:dyDescent="0.25">
      <c r="A2770" s="7">
        <v>40492</v>
      </c>
      <c r="B2770">
        <v>111.160004</v>
      </c>
      <c r="C2770">
        <v>111.599998</v>
      </c>
      <c r="D2770">
        <v>110.32</v>
      </c>
      <c r="E2770">
        <v>111.55999799999999</v>
      </c>
      <c r="F2770">
        <v>90.389137000000005</v>
      </c>
      <c r="G2770">
        <v>28200</v>
      </c>
    </row>
    <row r="2771" spans="1:7" x14ac:dyDescent="0.25">
      <c r="A2771" s="7">
        <v>40491</v>
      </c>
      <c r="B2771">
        <v>112.18</v>
      </c>
      <c r="C2771">
        <v>112.300003</v>
      </c>
      <c r="D2771">
        <v>110.800003</v>
      </c>
      <c r="E2771">
        <v>111.139999</v>
      </c>
      <c r="F2771">
        <v>90.048843000000005</v>
      </c>
      <c r="G2771">
        <v>35700</v>
      </c>
    </row>
    <row r="2772" spans="1:7" x14ac:dyDescent="0.25">
      <c r="A2772" s="7">
        <v>40490</v>
      </c>
      <c r="B2772">
        <v>111.879997</v>
      </c>
      <c r="C2772">
        <v>112.08000199999999</v>
      </c>
      <c r="D2772">
        <v>111.5</v>
      </c>
      <c r="E2772">
        <v>112.019997</v>
      </c>
      <c r="F2772">
        <v>90.761841000000004</v>
      </c>
      <c r="G2772">
        <v>43400</v>
      </c>
    </row>
    <row r="2773" spans="1:7" x14ac:dyDescent="0.25">
      <c r="A2773" s="7">
        <v>40487</v>
      </c>
      <c r="B2773">
        <v>111.900002</v>
      </c>
      <c r="C2773">
        <v>112.300003</v>
      </c>
      <c r="D2773">
        <v>111.68</v>
      </c>
      <c r="E2773">
        <v>112.160004</v>
      </c>
      <c r="F2773">
        <v>90.875290000000007</v>
      </c>
      <c r="G2773">
        <v>48300</v>
      </c>
    </row>
    <row r="2774" spans="1:7" x14ac:dyDescent="0.25">
      <c r="A2774" s="7">
        <v>40486</v>
      </c>
      <c r="B2774">
        <v>110.900002</v>
      </c>
      <c r="C2774">
        <v>111.800003</v>
      </c>
      <c r="D2774">
        <v>110.739998</v>
      </c>
      <c r="E2774">
        <v>111.720001</v>
      </c>
      <c r="F2774">
        <v>90.518767999999994</v>
      </c>
      <c r="G2774">
        <v>49000</v>
      </c>
    </row>
    <row r="2775" spans="1:7" x14ac:dyDescent="0.25">
      <c r="A2775" s="7">
        <v>40485</v>
      </c>
      <c r="B2775">
        <v>109.41999800000001</v>
      </c>
      <c r="C2775">
        <v>109.660004</v>
      </c>
      <c r="D2775">
        <v>108.32</v>
      </c>
      <c r="E2775">
        <v>109.660004</v>
      </c>
      <c r="F2775">
        <v>88.849716000000001</v>
      </c>
      <c r="G2775">
        <v>31850</v>
      </c>
    </row>
    <row r="2776" spans="1:7" x14ac:dyDescent="0.25">
      <c r="A2776" s="7">
        <v>40484</v>
      </c>
      <c r="B2776">
        <v>109.220001</v>
      </c>
      <c r="C2776">
        <v>109.41999800000001</v>
      </c>
      <c r="D2776">
        <v>108.860001</v>
      </c>
      <c r="E2776">
        <v>109.199997</v>
      </c>
      <c r="F2776">
        <v>88.476990000000001</v>
      </c>
      <c r="G2776">
        <v>26100</v>
      </c>
    </row>
    <row r="2777" spans="1:7" x14ac:dyDescent="0.25">
      <c r="A2777" s="7">
        <v>40483</v>
      </c>
      <c r="B2777">
        <v>108.91999800000001</v>
      </c>
      <c r="C2777">
        <v>109.41999800000001</v>
      </c>
      <c r="D2777">
        <v>107.760002</v>
      </c>
      <c r="E2777">
        <v>108.360001</v>
      </c>
      <c r="F2777">
        <v>87.796431999999996</v>
      </c>
      <c r="G2777">
        <v>51550</v>
      </c>
    </row>
    <row r="2778" spans="1:7" x14ac:dyDescent="0.25">
      <c r="A2778" s="7">
        <v>40480</v>
      </c>
      <c r="B2778">
        <v>108.099998</v>
      </c>
      <c r="C2778">
        <v>108.41999800000001</v>
      </c>
      <c r="D2778">
        <v>108</v>
      </c>
      <c r="E2778">
        <v>108.300003</v>
      </c>
      <c r="F2778">
        <v>87.747817999999995</v>
      </c>
      <c r="G2778">
        <v>13400</v>
      </c>
    </row>
    <row r="2779" spans="1:7" x14ac:dyDescent="0.25">
      <c r="A2779" s="7">
        <v>40479</v>
      </c>
      <c r="B2779">
        <v>108.760002</v>
      </c>
      <c r="C2779">
        <v>108.82</v>
      </c>
      <c r="D2779">
        <v>107.760002</v>
      </c>
      <c r="E2779">
        <v>108.220001</v>
      </c>
      <c r="F2779">
        <v>87.682975999999996</v>
      </c>
      <c r="G2779">
        <v>19250</v>
      </c>
    </row>
    <row r="2780" spans="1:7" x14ac:dyDescent="0.25">
      <c r="A2780" s="7">
        <v>40478</v>
      </c>
      <c r="B2780">
        <v>107.739998</v>
      </c>
      <c r="C2780">
        <v>108.220001</v>
      </c>
      <c r="D2780">
        <v>107.220001</v>
      </c>
      <c r="E2780">
        <v>108.139999</v>
      </c>
      <c r="F2780">
        <v>87.618172000000001</v>
      </c>
      <c r="G2780">
        <v>17150</v>
      </c>
    </row>
    <row r="2781" spans="1:7" x14ac:dyDescent="0.25">
      <c r="A2781" s="7">
        <v>40477</v>
      </c>
      <c r="B2781">
        <v>107.91999800000001</v>
      </c>
      <c r="C2781">
        <v>108.55999799999999</v>
      </c>
      <c r="D2781">
        <v>107.879997</v>
      </c>
      <c r="E2781">
        <v>108.480003</v>
      </c>
      <c r="F2781">
        <v>87.893660999999994</v>
      </c>
      <c r="G2781">
        <v>15000</v>
      </c>
    </row>
    <row r="2782" spans="1:7" x14ac:dyDescent="0.25">
      <c r="A2782" s="7">
        <v>40476</v>
      </c>
      <c r="B2782">
        <v>109.019997</v>
      </c>
      <c r="C2782">
        <v>109.279999</v>
      </c>
      <c r="D2782">
        <v>108.459999</v>
      </c>
      <c r="E2782">
        <v>108.5</v>
      </c>
      <c r="F2782">
        <v>87.909881999999996</v>
      </c>
      <c r="G2782">
        <v>29600</v>
      </c>
    </row>
    <row r="2783" spans="1:7" x14ac:dyDescent="0.25">
      <c r="A2783" s="7">
        <v>40473</v>
      </c>
      <c r="B2783">
        <v>108.160004</v>
      </c>
      <c r="C2783">
        <v>108.199997</v>
      </c>
      <c r="D2783">
        <v>107.94000200000001</v>
      </c>
      <c r="E2783">
        <v>108.18</v>
      </c>
      <c r="F2783">
        <v>87.650588999999997</v>
      </c>
      <c r="G2783">
        <v>24850</v>
      </c>
    </row>
    <row r="2784" spans="1:7" x14ac:dyDescent="0.25">
      <c r="A2784" s="7">
        <v>40472</v>
      </c>
      <c r="B2784">
        <v>108.260002</v>
      </c>
      <c r="C2784">
        <v>108.760002</v>
      </c>
      <c r="D2784">
        <v>107.300003</v>
      </c>
      <c r="E2784">
        <v>107.91999800000001</v>
      </c>
      <c r="F2784">
        <v>87.439933999999994</v>
      </c>
      <c r="G2784">
        <v>29400</v>
      </c>
    </row>
    <row r="2785" spans="1:7" x14ac:dyDescent="0.25">
      <c r="A2785" s="7">
        <v>40471</v>
      </c>
      <c r="B2785">
        <v>106.94000200000001</v>
      </c>
      <c r="C2785">
        <v>108.160004</v>
      </c>
      <c r="D2785">
        <v>106.94000200000001</v>
      </c>
      <c r="E2785">
        <v>107.760002</v>
      </c>
      <c r="F2785">
        <v>87.310271999999998</v>
      </c>
      <c r="G2785">
        <v>22800</v>
      </c>
    </row>
    <row r="2786" spans="1:7" x14ac:dyDescent="0.25">
      <c r="A2786" s="7">
        <v>40470</v>
      </c>
      <c r="B2786">
        <v>107.139999</v>
      </c>
      <c r="C2786">
        <v>107.68</v>
      </c>
      <c r="D2786">
        <v>106.019997</v>
      </c>
      <c r="E2786">
        <v>106.620003</v>
      </c>
      <c r="F2786">
        <v>86.386627000000004</v>
      </c>
      <c r="G2786">
        <v>38550</v>
      </c>
    </row>
    <row r="2787" spans="1:7" x14ac:dyDescent="0.25">
      <c r="A2787" s="7">
        <v>40469</v>
      </c>
      <c r="B2787">
        <v>107.620003</v>
      </c>
      <c r="C2787">
        <v>108.44000200000001</v>
      </c>
      <c r="D2787">
        <v>107.44000200000001</v>
      </c>
      <c r="E2787">
        <v>108.339996</v>
      </c>
      <c r="F2787">
        <v>87.780212000000006</v>
      </c>
      <c r="G2787">
        <v>22850</v>
      </c>
    </row>
    <row r="2788" spans="1:7" x14ac:dyDescent="0.25">
      <c r="A2788" s="7">
        <v>40466</v>
      </c>
      <c r="B2788">
        <v>108.040001</v>
      </c>
      <c r="C2788">
        <v>108.08000199999999</v>
      </c>
      <c r="D2788">
        <v>106.720001</v>
      </c>
      <c r="E2788">
        <v>107.55999799999999</v>
      </c>
      <c r="F2788">
        <v>87.148239000000004</v>
      </c>
      <c r="G2788">
        <v>54950</v>
      </c>
    </row>
    <row r="2789" spans="1:7" x14ac:dyDescent="0.25">
      <c r="A2789" s="7">
        <v>40465</v>
      </c>
      <c r="B2789">
        <v>107.699997</v>
      </c>
      <c r="C2789">
        <v>107.82</v>
      </c>
      <c r="D2789">
        <v>106.800003</v>
      </c>
      <c r="E2789">
        <v>107.360001</v>
      </c>
      <c r="F2789">
        <v>86.986191000000005</v>
      </c>
      <c r="G2789">
        <v>19100</v>
      </c>
    </row>
    <row r="2790" spans="1:7" x14ac:dyDescent="0.25">
      <c r="A2790" s="7">
        <v>40464</v>
      </c>
      <c r="B2790">
        <v>107.58000199999999</v>
      </c>
      <c r="C2790">
        <v>108.279999</v>
      </c>
      <c r="D2790">
        <v>107.239998</v>
      </c>
      <c r="E2790">
        <v>107.760002</v>
      </c>
      <c r="F2790">
        <v>87.310271999999998</v>
      </c>
      <c r="G2790">
        <v>74450</v>
      </c>
    </row>
    <row r="2791" spans="1:7" x14ac:dyDescent="0.25">
      <c r="A2791" s="7">
        <v>40463</v>
      </c>
      <c r="B2791">
        <v>106.379997</v>
      </c>
      <c r="C2791">
        <v>107.239998</v>
      </c>
      <c r="D2791">
        <v>105.739998</v>
      </c>
      <c r="E2791">
        <v>107.120003</v>
      </c>
      <c r="F2791">
        <v>86.791740000000004</v>
      </c>
      <c r="G2791">
        <v>42050</v>
      </c>
    </row>
    <row r="2792" spans="1:7" x14ac:dyDescent="0.25">
      <c r="A2792" s="7">
        <v>40462</v>
      </c>
      <c r="B2792">
        <v>106.720001</v>
      </c>
      <c r="C2792">
        <v>106.839996</v>
      </c>
      <c r="D2792">
        <v>106.279999</v>
      </c>
      <c r="E2792">
        <v>106.5</v>
      </c>
      <c r="F2792">
        <v>86.289375000000007</v>
      </c>
      <c r="G2792">
        <v>14200</v>
      </c>
    </row>
    <row r="2793" spans="1:7" x14ac:dyDescent="0.25">
      <c r="A2793" s="7">
        <v>40459</v>
      </c>
      <c r="B2793">
        <v>106.019997</v>
      </c>
      <c r="C2793">
        <v>106.739998</v>
      </c>
      <c r="D2793">
        <v>105.660004</v>
      </c>
      <c r="E2793">
        <v>106.68</v>
      </c>
      <c r="F2793">
        <v>86.435219000000004</v>
      </c>
      <c r="G2793">
        <v>61550</v>
      </c>
    </row>
    <row r="2794" spans="1:7" x14ac:dyDescent="0.25">
      <c r="A2794" s="7">
        <v>40458</v>
      </c>
      <c r="B2794">
        <v>106.5</v>
      </c>
      <c r="C2794">
        <v>106.5</v>
      </c>
      <c r="D2794">
        <v>105.32</v>
      </c>
      <c r="E2794">
        <v>105.879997</v>
      </c>
      <c r="F2794">
        <v>85.787064000000001</v>
      </c>
      <c r="G2794">
        <v>49900</v>
      </c>
    </row>
    <row r="2795" spans="1:7" x14ac:dyDescent="0.25">
      <c r="A2795" s="7">
        <v>40457</v>
      </c>
      <c r="B2795">
        <v>106.120003</v>
      </c>
      <c r="C2795">
        <v>106.279999</v>
      </c>
      <c r="D2795">
        <v>105.620003</v>
      </c>
      <c r="E2795">
        <v>105.94000200000001</v>
      </c>
      <c r="F2795">
        <v>85.835655000000003</v>
      </c>
      <c r="G2795">
        <v>276900</v>
      </c>
    </row>
    <row r="2796" spans="1:7" x14ac:dyDescent="0.25">
      <c r="A2796" s="7">
        <v>40456</v>
      </c>
      <c r="B2796">
        <v>105.019997</v>
      </c>
      <c r="C2796">
        <v>106.199997</v>
      </c>
      <c r="D2796">
        <v>104.82</v>
      </c>
      <c r="E2796">
        <v>106.120003</v>
      </c>
      <c r="F2796">
        <v>85.981498999999999</v>
      </c>
      <c r="G2796">
        <v>19850</v>
      </c>
    </row>
    <row r="2797" spans="1:7" x14ac:dyDescent="0.25">
      <c r="A2797" s="7">
        <v>40455</v>
      </c>
      <c r="B2797">
        <v>105.260002</v>
      </c>
      <c r="C2797">
        <v>105.260002</v>
      </c>
      <c r="D2797">
        <v>103.5</v>
      </c>
      <c r="E2797">
        <v>103.839996</v>
      </c>
      <c r="F2797">
        <v>84.134178000000006</v>
      </c>
      <c r="G2797">
        <v>88700</v>
      </c>
    </row>
    <row r="2798" spans="1:7" x14ac:dyDescent="0.25">
      <c r="A2798" s="7">
        <v>40452</v>
      </c>
      <c r="B2798">
        <v>105.08000199999999</v>
      </c>
      <c r="C2798">
        <v>105.160004</v>
      </c>
      <c r="D2798">
        <v>104.160004</v>
      </c>
      <c r="E2798">
        <v>104.720001</v>
      </c>
      <c r="F2798">
        <v>84.847176000000005</v>
      </c>
      <c r="G2798">
        <v>17100</v>
      </c>
    </row>
    <row r="2799" spans="1:7" x14ac:dyDescent="0.25">
      <c r="A2799" s="7">
        <v>40451</v>
      </c>
      <c r="B2799">
        <v>105.199997</v>
      </c>
      <c r="C2799">
        <v>105.68</v>
      </c>
      <c r="D2799">
        <v>103.959999</v>
      </c>
      <c r="E2799">
        <v>104.360001</v>
      </c>
      <c r="F2799">
        <v>84.555481</v>
      </c>
      <c r="G2799">
        <v>44750</v>
      </c>
    </row>
    <row r="2800" spans="1:7" x14ac:dyDescent="0.25">
      <c r="A2800" s="7">
        <v>40450</v>
      </c>
      <c r="B2800">
        <v>104.58000199999999</v>
      </c>
      <c r="C2800">
        <v>104.91999800000001</v>
      </c>
      <c r="D2800">
        <v>104.220001</v>
      </c>
      <c r="E2800">
        <v>104.519997</v>
      </c>
      <c r="F2800">
        <v>84.685135000000002</v>
      </c>
      <c r="G2800">
        <v>15900</v>
      </c>
    </row>
    <row r="2801" spans="1:7" x14ac:dyDescent="0.25">
      <c r="A2801" s="7">
        <v>40449</v>
      </c>
      <c r="B2801">
        <v>104.32</v>
      </c>
      <c r="C2801">
        <v>105.019997</v>
      </c>
      <c r="D2801">
        <v>103.41999800000001</v>
      </c>
      <c r="E2801">
        <v>105.019997</v>
      </c>
      <c r="F2801">
        <v>85.090262999999993</v>
      </c>
      <c r="G2801">
        <v>49850</v>
      </c>
    </row>
    <row r="2802" spans="1:7" x14ac:dyDescent="0.25">
      <c r="A2802" s="7">
        <v>40448</v>
      </c>
      <c r="B2802">
        <v>104.980003</v>
      </c>
      <c r="C2802">
        <v>104.980003</v>
      </c>
      <c r="D2802">
        <v>104.339996</v>
      </c>
      <c r="E2802">
        <v>104.339996</v>
      </c>
      <c r="F2802">
        <v>84.539291000000006</v>
      </c>
      <c r="G2802">
        <v>15000</v>
      </c>
    </row>
    <row r="2803" spans="1:7" x14ac:dyDescent="0.25">
      <c r="A2803" s="7">
        <v>40445</v>
      </c>
      <c r="B2803">
        <v>103.94000200000001</v>
      </c>
      <c r="C2803">
        <v>104.900002</v>
      </c>
      <c r="D2803">
        <v>103.860001</v>
      </c>
      <c r="E2803">
        <v>104.839996</v>
      </c>
      <c r="F2803">
        <v>84.944427000000005</v>
      </c>
      <c r="G2803">
        <v>24100</v>
      </c>
    </row>
    <row r="2804" spans="1:7" x14ac:dyDescent="0.25">
      <c r="A2804" s="7">
        <v>40444</v>
      </c>
      <c r="B2804">
        <v>103.32</v>
      </c>
      <c r="C2804">
        <v>104.339996</v>
      </c>
      <c r="D2804">
        <v>103.120003</v>
      </c>
      <c r="E2804">
        <v>103.300003</v>
      </c>
      <c r="F2804">
        <v>83.244545000000002</v>
      </c>
      <c r="G2804">
        <v>33350</v>
      </c>
    </row>
    <row r="2805" spans="1:7" x14ac:dyDescent="0.25">
      <c r="A2805" s="7">
        <v>40443</v>
      </c>
      <c r="B2805">
        <v>104.55999799999999</v>
      </c>
      <c r="C2805">
        <v>105.040001</v>
      </c>
      <c r="D2805">
        <v>103.959999</v>
      </c>
      <c r="E2805">
        <v>104.160004</v>
      </c>
      <c r="F2805">
        <v>83.937584000000001</v>
      </c>
      <c r="G2805">
        <v>18100</v>
      </c>
    </row>
    <row r="2806" spans="1:7" x14ac:dyDescent="0.25">
      <c r="A2806" s="7">
        <v>40442</v>
      </c>
      <c r="B2806">
        <v>105.019997</v>
      </c>
      <c r="C2806">
        <v>105.44000200000001</v>
      </c>
      <c r="D2806">
        <v>104.279999</v>
      </c>
      <c r="E2806">
        <v>104.720001</v>
      </c>
      <c r="F2806">
        <v>84.388863000000001</v>
      </c>
      <c r="G2806">
        <v>19250</v>
      </c>
    </row>
    <row r="2807" spans="1:7" x14ac:dyDescent="0.25">
      <c r="A2807" s="7">
        <v>40441</v>
      </c>
      <c r="B2807">
        <v>103.739998</v>
      </c>
      <c r="C2807">
        <v>105.040001</v>
      </c>
      <c r="D2807">
        <v>103.459999</v>
      </c>
      <c r="E2807">
        <v>105.040001</v>
      </c>
      <c r="F2807">
        <v>84.646728999999993</v>
      </c>
      <c r="G2807">
        <v>19000</v>
      </c>
    </row>
    <row r="2808" spans="1:7" x14ac:dyDescent="0.25">
      <c r="A2808" s="7">
        <v>40438</v>
      </c>
      <c r="B2808">
        <v>103.879997</v>
      </c>
      <c r="C2808">
        <v>103.879997</v>
      </c>
      <c r="D2808">
        <v>103.019997</v>
      </c>
      <c r="E2808">
        <v>103.360001</v>
      </c>
      <c r="F2808">
        <v>83.292914999999994</v>
      </c>
      <c r="G2808">
        <v>49350</v>
      </c>
    </row>
    <row r="2809" spans="1:7" x14ac:dyDescent="0.25">
      <c r="A2809" s="7">
        <v>40437</v>
      </c>
      <c r="B2809">
        <v>103.019997</v>
      </c>
      <c r="C2809">
        <v>103.32</v>
      </c>
      <c r="D2809">
        <v>102.699997</v>
      </c>
      <c r="E2809">
        <v>103.260002</v>
      </c>
      <c r="F2809">
        <v>83.212326000000004</v>
      </c>
      <c r="G2809">
        <v>59550</v>
      </c>
    </row>
    <row r="2810" spans="1:7" x14ac:dyDescent="0.25">
      <c r="A2810" s="7">
        <v>40436</v>
      </c>
      <c r="B2810">
        <v>102.620003</v>
      </c>
      <c r="C2810">
        <v>103.379997</v>
      </c>
      <c r="D2810">
        <v>102.400002</v>
      </c>
      <c r="E2810">
        <v>103.300003</v>
      </c>
      <c r="F2810">
        <v>83.244545000000002</v>
      </c>
      <c r="G2810">
        <v>9250</v>
      </c>
    </row>
    <row r="2811" spans="1:7" x14ac:dyDescent="0.25">
      <c r="A2811" s="7">
        <v>40435</v>
      </c>
      <c r="B2811">
        <v>102.839996</v>
      </c>
      <c r="C2811">
        <v>103.480003</v>
      </c>
      <c r="D2811">
        <v>102.379997</v>
      </c>
      <c r="E2811">
        <v>103.040001</v>
      </c>
      <c r="F2811">
        <v>83.035033999999996</v>
      </c>
      <c r="G2811">
        <v>59400</v>
      </c>
    </row>
    <row r="2812" spans="1:7" x14ac:dyDescent="0.25">
      <c r="A2812" s="7">
        <v>40434</v>
      </c>
      <c r="B2812">
        <v>102.959999</v>
      </c>
      <c r="C2812">
        <v>103.139999</v>
      </c>
      <c r="D2812">
        <v>102.5</v>
      </c>
      <c r="E2812">
        <v>103.05999799999999</v>
      </c>
      <c r="F2812">
        <v>83.051147</v>
      </c>
      <c r="G2812">
        <v>33750</v>
      </c>
    </row>
    <row r="2813" spans="1:7" x14ac:dyDescent="0.25">
      <c r="A2813" s="7">
        <v>40431</v>
      </c>
      <c r="B2813">
        <v>101.68</v>
      </c>
      <c r="C2813">
        <v>101.860001</v>
      </c>
      <c r="D2813">
        <v>101.300003</v>
      </c>
      <c r="E2813">
        <v>101.779999</v>
      </c>
      <c r="F2813">
        <v>82.019668999999993</v>
      </c>
      <c r="G2813">
        <v>8600</v>
      </c>
    </row>
    <row r="2814" spans="1:7" x14ac:dyDescent="0.25">
      <c r="A2814" s="7">
        <v>40430</v>
      </c>
      <c r="B2814">
        <v>102.5</v>
      </c>
      <c r="C2814">
        <v>102.5</v>
      </c>
      <c r="D2814">
        <v>101.139999</v>
      </c>
      <c r="E2814">
        <v>101.32</v>
      </c>
      <c r="F2814">
        <v>81.648964000000007</v>
      </c>
      <c r="G2814">
        <v>26500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5EA4-A259-4CC2-A4A7-3F508C89F400}">
  <dimension ref="A1:B49"/>
  <sheetViews>
    <sheetView workbookViewId="0">
      <selection activeCell="A2" sqref="A2"/>
    </sheetView>
  </sheetViews>
  <sheetFormatPr defaultRowHeight="14.25" x14ac:dyDescent="0.25"/>
  <cols>
    <col min="1" max="1" width="8.28515625" bestFit="1" customWidth="1"/>
    <col min="2" max="2" width="19" bestFit="1" customWidth="1"/>
  </cols>
  <sheetData>
    <row r="1" spans="1:2" x14ac:dyDescent="0.25">
      <c r="A1" t="s">
        <v>6</v>
      </c>
      <c r="B1" t="s">
        <v>11426</v>
      </c>
    </row>
    <row r="2" spans="1:2" x14ac:dyDescent="0.25">
      <c r="A2" s="25">
        <v>27030</v>
      </c>
      <c r="B2">
        <v>25014</v>
      </c>
    </row>
    <row r="3" spans="1:2" x14ac:dyDescent="0.25">
      <c r="A3" s="25">
        <v>27395</v>
      </c>
      <c r="B3">
        <v>24540</v>
      </c>
    </row>
    <row r="4" spans="1:2" x14ac:dyDescent="0.25">
      <c r="A4" s="25">
        <v>27760</v>
      </c>
      <c r="B4">
        <v>24589</v>
      </c>
    </row>
    <row r="5" spans="1:2" x14ac:dyDescent="0.25">
      <c r="A5" s="25">
        <v>28126</v>
      </c>
      <c r="B5">
        <v>24775</v>
      </c>
    </row>
    <row r="6" spans="1:2" x14ac:dyDescent="0.25">
      <c r="A6" s="25">
        <v>28491</v>
      </c>
      <c r="B6">
        <v>24570</v>
      </c>
    </row>
    <row r="7" spans="1:2" x14ac:dyDescent="0.25">
      <c r="A7" s="25">
        <v>28856</v>
      </c>
      <c r="B7">
        <v>23894</v>
      </c>
    </row>
    <row r="8" spans="1:2" x14ac:dyDescent="0.25">
      <c r="A8" s="25">
        <v>29221</v>
      </c>
      <c r="B8">
        <v>23532</v>
      </c>
    </row>
    <row r="9" spans="1:2" x14ac:dyDescent="0.25">
      <c r="A9" s="25">
        <v>29587</v>
      </c>
      <c r="B9">
        <v>23093</v>
      </c>
    </row>
    <row r="10" spans="1:2" x14ac:dyDescent="0.25">
      <c r="A10" s="25">
        <v>29952</v>
      </c>
      <c r="B10">
        <v>23338</v>
      </c>
    </row>
    <row r="11" spans="1:2" x14ac:dyDescent="0.25">
      <c r="A11" s="25">
        <v>30317</v>
      </c>
      <c r="B11">
        <v>23794</v>
      </c>
    </row>
    <row r="12" spans="1:2" x14ac:dyDescent="0.25">
      <c r="A12" s="25">
        <v>30682</v>
      </c>
      <c r="B12">
        <v>24482</v>
      </c>
    </row>
    <row r="13" spans="1:2" x14ac:dyDescent="0.25">
      <c r="A13" s="25">
        <v>31048</v>
      </c>
      <c r="B13">
        <v>25012</v>
      </c>
    </row>
    <row r="14" spans="1:2" x14ac:dyDescent="0.25">
      <c r="A14" s="25">
        <v>31413</v>
      </c>
      <c r="B14">
        <v>25783</v>
      </c>
    </row>
    <row r="15" spans="1:2" x14ac:dyDescent="0.25">
      <c r="A15" s="25">
        <v>31778</v>
      </c>
      <c r="B15">
        <v>26128</v>
      </c>
    </row>
    <row r="16" spans="1:2" x14ac:dyDescent="0.25">
      <c r="A16" s="25">
        <v>32143</v>
      </c>
      <c r="B16">
        <v>26951</v>
      </c>
    </row>
    <row r="17" spans="1:2" x14ac:dyDescent="0.25">
      <c r="A17" s="25">
        <v>32509</v>
      </c>
      <c r="B17">
        <v>27661</v>
      </c>
    </row>
    <row r="18" spans="1:2" x14ac:dyDescent="0.25">
      <c r="A18" s="25">
        <v>32874</v>
      </c>
      <c r="B18">
        <v>27363</v>
      </c>
    </row>
    <row r="19" spans="1:2" x14ac:dyDescent="0.25">
      <c r="A19" s="25">
        <v>33239</v>
      </c>
      <c r="B19">
        <v>26963</v>
      </c>
    </row>
    <row r="20" spans="1:2" x14ac:dyDescent="0.25">
      <c r="A20" s="25">
        <v>33604</v>
      </c>
      <c r="B20">
        <v>26692</v>
      </c>
    </row>
    <row r="21" spans="1:2" x14ac:dyDescent="0.25">
      <c r="A21" s="25">
        <v>33970</v>
      </c>
      <c r="B21">
        <v>26953</v>
      </c>
    </row>
    <row r="22" spans="1:2" x14ac:dyDescent="0.25">
      <c r="A22" s="25">
        <v>34335</v>
      </c>
      <c r="B22">
        <v>27284</v>
      </c>
    </row>
    <row r="23" spans="1:2" x14ac:dyDescent="0.25">
      <c r="A23" s="25">
        <v>34700</v>
      </c>
      <c r="B23">
        <v>28033</v>
      </c>
    </row>
    <row r="24" spans="1:2" x14ac:dyDescent="0.25">
      <c r="A24" s="25">
        <v>35065</v>
      </c>
      <c r="B24">
        <v>28627</v>
      </c>
    </row>
    <row r="25" spans="1:2" x14ac:dyDescent="0.25">
      <c r="A25" s="25">
        <v>35431</v>
      </c>
      <c r="B25">
        <v>29884</v>
      </c>
    </row>
    <row r="26" spans="1:2" x14ac:dyDescent="0.25">
      <c r="A26" s="25">
        <v>35796</v>
      </c>
      <c r="B26">
        <v>31367</v>
      </c>
    </row>
    <row r="27" spans="1:2" x14ac:dyDescent="0.25">
      <c r="A27" s="25">
        <v>36161</v>
      </c>
      <c r="B27">
        <v>31684</v>
      </c>
    </row>
    <row r="28" spans="1:2" x14ac:dyDescent="0.25">
      <c r="A28" s="25">
        <v>36526</v>
      </c>
      <c r="B28">
        <v>32032</v>
      </c>
    </row>
    <row r="29" spans="1:2" x14ac:dyDescent="0.25">
      <c r="A29" s="25">
        <v>36892</v>
      </c>
      <c r="B29">
        <v>31750</v>
      </c>
    </row>
    <row r="30" spans="1:2" x14ac:dyDescent="0.25">
      <c r="A30" s="25">
        <v>37257</v>
      </c>
      <c r="B30">
        <v>31519</v>
      </c>
    </row>
    <row r="31" spans="1:2" x14ac:dyDescent="0.25">
      <c r="A31" s="25">
        <v>37622</v>
      </c>
      <c r="B31">
        <v>31591</v>
      </c>
    </row>
    <row r="32" spans="1:2" x14ac:dyDescent="0.25">
      <c r="A32" s="25">
        <v>37987</v>
      </c>
      <c r="B32">
        <v>31496</v>
      </c>
    </row>
    <row r="33" spans="1:2" x14ac:dyDescent="0.25">
      <c r="A33" s="25">
        <v>38353</v>
      </c>
      <c r="B33">
        <v>31922</v>
      </c>
    </row>
    <row r="34" spans="1:2" x14ac:dyDescent="0.25">
      <c r="A34" s="25">
        <v>38718</v>
      </c>
      <c r="B34">
        <v>32788</v>
      </c>
    </row>
    <row r="35" spans="1:2" x14ac:dyDescent="0.25">
      <c r="A35" s="25">
        <v>39083</v>
      </c>
      <c r="B35">
        <v>32910</v>
      </c>
    </row>
    <row r="36" spans="1:2" x14ac:dyDescent="0.25">
      <c r="A36" s="25">
        <v>39448</v>
      </c>
      <c r="B36">
        <v>31559</v>
      </c>
    </row>
    <row r="37" spans="1:2" x14ac:dyDescent="0.25">
      <c r="A37" s="25">
        <v>39814</v>
      </c>
      <c r="B37">
        <v>31217</v>
      </c>
    </row>
    <row r="38" spans="1:2" x14ac:dyDescent="0.25">
      <c r="A38" s="25">
        <v>40179</v>
      </c>
      <c r="B38">
        <v>30758</v>
      </c>
    </row>
    <row r="39" spans="1:2" x14ac:dyDescent="0.25">
      <c r="A39" s="25">
        <v>40544</v>
      </c>
      <c r="B39">
        <v>30289</v>
      </c>
    </row>
    <row r="40" spans="1:2" x14ac:dyDescent="0.25">
      <c r="A40" s="25">
        <v>40909</v>
      </c>
      <c r="B40">
        <v>30108</v>
      </c>
    </row>
    <row r="41" spans="1:2" x14ac:dyDescent="0.25">
      <c r="A41" s="25">
        <v>41275</v>
      </c>
      <c r="B41">
        <v>30424</v>
      </c>
    </row>
    <row r="42" spans="1:2" x14ac:dyDescent="0.25">
      <c r="A42" s="25">
        <v>41640</v>
      </c>
      <c r="B42">
        <v>31085</v>
      </c>
    </row>
    <row r="43" spans="1:2" x14ac:dyDescent="0.25">
      <c r="A43" s="25">
        <v>42005</v>
      </c>
      <c r="B43">
        <v>32632</v>
      </c>
    </row>
    <row r="44" spans="1:2" x14ac:dyDescent="0.25">
      <c r="A44" s="25">
        <v>42370</v>
      </c>
      <c r="B44">
        <v>33132</v>
      </c>
    </row>
    <row r="45" spans="1:2" x14ac:dyDescent="0.25">
      <c r="A45" s="25">
        <v>42736</v>
      </c>
      <c r="B45">
        <v>33334</v>
      </c>
    </row>
    <row r="46" spans="1:2" x14ac:dyDescent="0.25">
      <c r="A46" s="25">
        <v>43101</v>
      </c>
      <c r="B46">
        <v>34317</v>
      </c>
    </row>
    <row r="47" spans="1:2" x14ac:dyDescent="0.25">
      <c r="A47" s="25">
        <v>43466</v>
      </c>
      <c r="B47">
        <v>35977</v>
      </c>
    </row>
    <row r="48" spans="1:2" x14ac:dyDescent="0.25">
      <c r="A48" s="25">
        <v>43831</v>
      </c>
      <c r="B48">
        <v>35977</v>
      </c>
    </row>
    <row r="49" spans="1:2" x14ac:dyDescent="0.25">
      <c r="A49" s="25">
        <v>44197</v>
      </c>
      <c r="B49">
        <v>35977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ADD7B-47C0-4139-A4E7-E98E85C3D23D}">
  <dimension ref="A1:B13270"/>
  <sheetViews>
    <sheetView workbookViewId="0">
      <selection activeCell="F51" sqref="F51"/>
    </sheetView>
  </sheetViews>
  <sheetFormatPr defaultRowHeight="14.25" x14ac:dyDescent="0.25"/>
  <cols>
    <col min="1" max="1" width="8.42578125" bestFit="1" customWidth="1"/>
    <col min="2" max="2" width="17" bestFit="1" customWidth="1"/>
  </cols>
  <sheetData>
    <row r="1" spans="1:2" x14ac:dyDescent="0.25">
      <c r="A1" t="s">
        <v>6</v>
      </c>
      <c r="B1" t="s">
        <v>820</v>
      </c>
    </row>
    <row r="2" spans="1:2" x14ac:dyDescent="0.25">
      <c r="A2" s="7">
        <v>25933</v>
      </c>
      <c r="B2" s="5" t="s">
        <v>2088</v>
      </c>
    </row>
    <row r="3" spans="1:2" x14ac:dyDescent="0.25">
      <c r="A3" s="7">
        <v>25934</v>
      </c>
      <c r="B3" s="5" t="s">
        <v>822</v>
      </c>
    </row>
    <row r="4" spans="1:2" x14ac:dyDescent="0.25">
      <c r="A4" s="7">
        <v>25937</v>
      </c>
      <c r="B4" s="5" t="s">
        <v>822</v>
      </c>
    </row>
    <row r="5" spans="1:2" x14ac:dyDescent="0.25">
      <c r="A5" s="7">
        <v>25938</v>
      </c>
      <c r="B5" s="5" t="s">
        <v>822</v>
      </c>
    </row>
    <row r="6" spans="1:2" x14ac:dyDescent="0.25">
      <c r="A6" s="7">
        <v>25939</v>
      </c>
      <c r="B6" s="5" t="s">
        <v>822</v>
      </c>
    </row>
    <row r="7" spans="1:2" x14ac:dyDescent="0.25">
      <c r="A7" s="7">
        <v>25940</v>
      </c>
      <c r="B7" s="5" t="s">
        <v>822</v>
      </c>
    </row>
    <row r="8" spans="1:2" x14ac:dyDescent="0.25">
      <c r="A8" s="7">
        <v>25941</v>
      </c>
      <c r="B8" s="5" t="s">
        <v>822</v>
      </c>
    </row>
    <row r="9" spans="1:2" x14ac:dyDescent="0.25">
      <c r="A9" s="7">
        <v>25944</v>
      </c>
      <c r="B9" s="5" t="s">
        <v>822</v>
      </c>
    </row>
    <row r="10" spans="1:2" x14ac:dyDescent="0.25">
      <c r="A10" s="7">
        <v>25945</v>
      </c>
      <c r="B10" s="5" t="s">
        <v>822</v>
      </c>
    </row>
    <row r="11" spans="1:2" x14ac:dyDescent="0.25">
      <c r="A11" s="7">
        <v>25946</v>
      </c>
      <c r="B11" s="5" t="s">
        <v>822</v>
      </c>
    </row>
    <row r="12" spans="1:2" x14ac:dyDescent="0.25">
      <c r="A12" s="7">
        <v>25947</v>
      </c>
      <c r="B12" s="5" t="s">
        <v>822</v>
      </c>
    </row>
    <row r="13" spans="1:2" x14ac:dyDescent="0.25">
      <c r="A13" s="7">
        <v>25948</v>
      </c>
      <c r="B13" s="5" t="s">
        <v>822</v>
      </c>
    </row>
    <row r="14" spans="1:2" x14ac:dyDescent="0.25">
      <c r="A14" s="7">
        <v>25951</v>
      </c>
      <c r="B14" s="5" t="s">
        <v>822</v>
      </c>
    </row>
    <row r="15" spans="1:2" x14ac:dyDescent="0.25">
      <c r="A15" s="7">
        <v>25952</v>
      </c>
      <c r="B15" s="5" t="s">
        <v>822</v>
      </c>
    </row>
    <row r="16" spans="1:2" x14ac:dyDescent="0.25">
      <c r="A16" s="7">
        <v>25953</v>
      </c>
      <c r="B16" s="5" t="s">
        <v>822</v>
      </c>
    </row>
    <row r="17" spans="1:2" x14ac:dyDescent="0.25">
      <c r="A17" s="7">
        <v>25954</v>
      </c>
      <c r="B17" s="5" t="s">
        <v>822</v>
      </c>
    </row>
    <row r="18" spans="1:2" x14ac:dyDescent="0.25">
      <c r="A18" s="7">
        <v>25955</v>
      </c>
      <c r="B18" s="5" t="s">
        <v>822</v>
      </c>
    </row>
    <row r="19" spans="1:2" x14ac:dyDescent="0.25">
      <c r="A19" s="7">
        <v>25958</v>
      </c>
      <c r="B19" s="5" t="s">
        <v>822</v>
      </c>
    </row>
    <row r="20" spans="1:2" x14ac:dyDescent="0.25">
      <c r="A20" s="7">
        <v>25959</v>
      </c>
      <c r="B20" s="5" t="s">
        <v>822</v>
      </c>
    </row>
    <row r="21" spans="1:2" x14ac:dyDescent="0.25">
      <c r="A21" s="7">
        <v>25960</v>
      </c>
      <c r="B21" s="5" t="s">
        <v>822</v>
      </c>
    </row>
    <row r="22" spans="1:2" x14ac:dyDescent="0.25">
      <c r="A22" s="7">
        <v>25961</v>
      </c>
      <c r="B22" s="5" t="s">
        <v>822</v>
      </c>
    </row>
    <row r="23" spans="1:2" x14ac:dyDescent="0.25">
      <c r="A23" s="7">
        <v>25962</v>
      </c>
      <c r="B23" s="5" t="s">
        <v>2089</v>
      </c>
    </row>
    <row r="24" spans="1:2" x14ac:dyDescent="0.25">
      <c r="A24" s="7">
        <v>25965</v>
      </c>
      <c r="B24" s="5" t="s">
        <v>822</v>
      </c>
    </row>
    <row r="25" spans="1:2" x14ac:dyDescent="0.25">
      <c r="A25" s="7">
        <v>25966</v>
      </c>
      <c r="B25" s="5" t="s">
        <v>822</v>
      </c>
    </row>
    <row r="26" spans="1:2" x14ac:dyDescent="0.25">
      <c r="A26" s="7">
        <v>25967</v>
      </c>
      <c r="B26" s="5" t="s">
        <v>822</v>
      </c>
    </row>
    <row r="27" spans="1:2" x14ac:dyDescent="0.25">
      <c r="A27" s="7">
        <v>25968</v>
      </c>
      <c r="B27" s="5" t="s">
        <v>822</v>
      </c>
    </row>
    <row r="28" spans="1:2" x14ac:dyDescent="0.25">
      <c r="A28" s="7">
        <v>25969</v>
      </c>
      <c r="B28" s="5" t="s">
        <v>822</v>
      </c>
    </row>
    <row r="29" spans="1:2" x14ac:dyDescent="0.25">
      <c r="A29" s="7">
        <v>25972</v>
      </c>
      <c r="B29" s="5" t="s">
        <v>822</v>
      </c>
    </row>
    <row r="30" spans="1:2" x14ac:dyDescent="0.25">
      <c r="A30" s="7">
        <v>25973</v>
      </c>
      <c r="B30" s="5" t="s">
        <v>822</v>
      </c>
    </row>
    <row r="31" spans="1:2" x14ac:dyDescent="0.25">
      <c r="A31" s="7">
        <v>25974</v>
      </c>
      <c r="B31" s="5" t="s">
        <v>822</v>
      </c>
    </row>
    <row r="32" spans="1:2" x14ac:dyDescent="0.25">
      <c r="A32" s="7">
        <v>25975</v>
      </c>
      <c r="B32" s="5" t="s">
        <v>822</v>
      </c>
    </row>
    <row r="33" spans="1:2" x14ac:dyDescent="0.25">
      <c r="A33" s="7">
        <v>25976</v>
      </c>
      <c r="B33" s="5" t="s">
        <v>822</v>
      </c>
    </row>
    <row r="34" spans="1:2" x14ac:dyDescent="0.25">
      <c r="A34" s="7">
        <v>25979</v>
      </c>
      <c r="B34" s="5" t="s">
        <v>822</v>
      </c>
    </row>
    <row r="35" spans="1:2" x14ac:dyDescent="0.25">
      <c r="A35" s="7">
        <v>25980</v>
      </c>
      <c r="B35" s="5" t="s">
        <v>822</v>
      </c>
    </row>
    <row r="36" spans="1:2" x14ac:dyDescent="0.25">
      <c r="A36" s="7">
        <v>25981</v>
      </c>
      <c r="B36" s="5" t="s">
        <v>822</v>
      </c>
    </row>
    <row r="37" spans="1:2" x14ac:dyDescent="0.25">
      <c r="A37" s="7">
        <v>25982</v>
      </c>
      <c r="B37" s="5" t="s">
        <v>822</v>
      </c>
    </row>
    <row r="38" spans="1:2" x14ac:dyDescent="0.25">
      <c r="A38" s="7">
        <v>25983</v>
      </c>
      <c r="B38" s="5" t="s">
        <v>822</v>
      </c>
    </row>
    <row r="39" spans="1:2" x14ac:dyDescent="0.25">
      <c r="A39" s="7">
        <v>25986</v>
      </c>
      <c r="B39" s="5" t="s">
        <v>822</v>
      </c>
    </row>
    <row r="40" spans="1:2" x14ac:dyDescent="0.25">
      <c r="A40" s="7">
        <v>25987</v>
      </c>
      <c r="B40" s="5" t="s">
        <v>822</v>
      </c>
    </row>
    <row r="41" spans="1:2" x14ac:dyDescent="0.25">
      <c r="A41" s="7">
        <v>25988</v>
      </c>
      <c r="B41" s="5" t="s">
        <v>822</v>
      </c>
    </row>
    <row r="42" spans="1:2" x14ac:dyDescent="0.25">
      <c r="A42" s="7">
        <v>25989</v>
      </c>
      <c r="B42" s="5" t="s">
        <v>822</v>
      </c>
    </row>
    <row r="43" spans="1:2" x14ac:dyDescent="0.25">
      <c r="A43" s="7">
        <v>25990</v>
      </c>
      <c r="B43" s="5" t="s">
        <v>2090</v>
      </c>
    </row>
    <row r="44" spans="1:2" x14ac:dyDescent="0.25">
      <c r="A44" s="7">
        <v>25993</v>
      </c>
      <c r="B44" s="5" t="s">
        <v>822</v>
      </c>
    </row>
    <row r="45" spans="1:2" x14ac:dyDescent="0.25">
      <c r="A45" s="7">
        <v>25994</v>
      </c>
      <c r="B45" s="5" t="s">
        <v>822</v>
      </c>
    </row>
    <row r="46" spans="1:2" x14ac:dyDescent="0.25">
      <c r="A46" s="7">
        <v>25995</v>
      </c>
      <c r="B46" s="5" t="s">
        <v>822</v>
      </c>
    </row>
    <row r="47" spans="1:2" x14ac:dyDescent="0.25">
      <c r="A47" s="7">
        <v>25996</v>
      </c>
      <c r="B47" s="5" t="s">
        <v>822</v>
      </c>
    </row>
    <row r="48" spans="1:2" x14ac:dyDescent="0.25">
      <c r="A48" s="7">
        <v>25997</v>
      </c>
      <c r="B48" s="5" t="s">
        <v>822</v>
      </c>
    </row>
    <row r="49" spans="1:2" x14ac:dyDescent="0.25">
      <c r="A49" s="7">
        <v>26000</v>
      </c>
      <c r="B49" s="5" t="s">
        <v>822</v>
      </c>
    </row>
    <row r="50" spans="1:2" x14ac:dyDescent="0.25">
      <c r="A50" s="7">
        <v>26001</v>
      </c>
      <c r="B50" s="5" t="s">
        <v>822</v>
      </c>
    </row>
    <row r="51" spans="1:2" x14ac:dyDescent="0.25">
      <c r="A51" s="7">
        <v>26002</v>
      </c>
      <c r="B51" s="5" t="s">
        <v>822</v>
      </c>
    </row>
    <row r="52" spans="1:2" x14ac:dyDescent="0.25">
      <c r="A52" s="7">
        <v>26003</v>
      </c>
      <c r="B52" s="5" t="s">
        <v>822</v>
      </c>
    </row>
    <row r="53" spans="1:2" x14ac:dyDescent="0.25">
      <c r="A53" s="7">
        <v>26004</v>
      </c>
      <c r="B53" s="5" t="s">
        <v>822</v>
      </c>
    </row>
    <row r="54" spans="1:2" x14ac:dyDescent="0.25">
      <c r="A54" s="7">
        <v>26007</v>
      </c>
      <c r="B54" s="5" t="s">
        <v>822</v>
      </c>
    </row>
    <row r="55" spans="1:2" x14ac:dyDescent="0.25">
      <c r="A55" s="7">
        <v>26008</v>
      </c>
      <c r="B55" s="5" t="s">
        <v>822</v>
      </c>
    </row>
    <row r="56" spans="1:2" x14ac:dyDescent="0.25">
      <c r="A56" s="7">
        <v>26009</v>
      </c>
      <c r="B56" s="5" t="s">
        <v>822</v>
      </c>
    </row>
    <row r="57" spans="1:2" x14ac:dyDescent="0.25">
      <c r="A57" s="7">
        <v>26010</v>
      </c>
      <c r="B57" s="5" t="s">
        <v>822</v>
      </c>
    </row>
    <row r="58" spans="1:2" x14ac:dyDescent="0.25">
      <c r="A58" s="7">
        <v>26011</v>
      </c>
      <c r="B58" s="5" t="s">
        <v>822</v>
      </c>
    </row>
    <row r="59" spans="1:2" x14ac:dyDescent="0.25">
      <c r="A59" s="7">
        <v>26014</v>
      </c>
      <c r="B59" s="5" t="s">
        <v>822</v>
      </c>
    </row>
    <row r="60" spans="1:2" x14ac:dyDescent="0.25">
      <c r="A60" s="7">
        <v>26015</v>
      </c>
      <c r="B60" s="5" t="s">
        <v>822</v>
      </c>
    </row>
    <row r="61" spans="1:2" x14ac:dyDescent="0.25">
      <c r="A61" s="7">
        <v>26016</v>
      </c>
      <c r="B61" s="5" t="s">
        <v>822</v>
      </c>
    </row>
    <row r="62" spans="1:2" x14ac:dyDescent="0.25">
      <c r="A62" s="7">
        <v>26017</v>
      </c>
      <c r="B62" s="5" t="s">
        <v>822</v>
      </c>
    </row>
    <row r="63" spans="1:2" x14ac:dyDescent="0.25">
      <c r="A63" s="7">
        <v>26018</v>
      </c>
      <c r="B63" s="5" t="s">
        <v>822</v>
      </c>
    </row>
    <row r="64" spans="1:2" x14ac:dyDescent="0.25">
      <c r="A64" s="7">
        <v>26021</v>
      </c>
      <c r="B64" s="5" t="s">
        <v>822</v>
      </c>
    </row>
    <row r="65" spans="1:2" x14ac:dyDescent="0.25">
      <c r="A65" s="7">
        <v>26022</v>
      </c>
      <c r="B65" s="5" t="s">
        <v>822</v>
      </c>
    </row>
    <row r="66" spans="1:2" x14ac:dyDescent="0.25">
      <c r="A66" s="7">
        <v>26023</v>
      </c>
      <c r="B66" s="5" t="s">
        <v>2091</v>
      </c>
    </row>
    <row r="67" spans="1:2" x14ac:dyDescent="0.25">
      <c r="A67" s="7">
        <v>26024</v>
      </c>
      <c r="B67" s="5" t="s">
        <v>822</v>
      </c>
    </row>
    <row r="68" spans="1:2" x14ac:dyDescent="0.25">
      <c r="A68" s="7">
        <v>26025</v>
      </c>
      <c r="B68" s="5" t="s">
        <v>822</v>
      </c>
    </row>
    <row r="69" spans="1:2" x14ac:dyDescent="0.25">
      <c r="A69" s="7">
        <v>26028</v>
      </c>
      <c r="B69" s="5" t="s">
        <v>822</v>
      </c>
    </row>
    <row r="70" spans="1:2" x14ac:dyDescent="0.25">
      <c r="A70" s="7">
        <v>26029</v>
      </c>
      <c r="B70" s="5" t="s">
        <v>822</v>
      </c>
    </row>
    <row r="71" spans="1:2" x14ac:dyDescent="0.25">
      <c r="A71" s="7">
        <v>26030</v>
      </c>
      <c r="B71" s="5" t="s">
        <v>822</v>
      </c>
    </row>
    <row r="72" spans="1:2" x14ac:dyDescent="0.25">
      <c r="A72" s="7">
        <v>26031</v>
      </c>
      <c r="B72" s="5" t="s">
        <v>822</v>
      </c>
    </row>
    <row r="73" spans="1:2" x14ac:dyDescent="0.25">
      <c r="A73" s="7">
        <v>26032</v>
      </c>
      <c r="B73" s="5" t="s">
        <v>822</v>
      </c>
    </row>
    <row r="74" spans="1:2" x14ac:dyDescent="0.25">
      <c r="A74" s="7">
        <v>26035</v>
      </c>
      <c r="B74" s="5" t="s">
        <v>822</v>
      </c>
    </row>
    <row r="75" spans="1:2" x14ac:dyDescent="0.25">
      <c r="A75" s="7">
        <v>26036</v>
      </c>
      <c r="B75" s="5" t="s">
        <v>822</v>
      </c>
    </row>
    <row r="76" spans="1:2" x14ac:dyDescent="0.25">
      <c r="A76" s="7">
        <v>26037</v>
      </c>
      <c r="B76" s="5" t="s">
        <v>822</v>
      </c>
    </row>
    <row r="77" spans="1:2" x14ac:dyDescent="0.25">
      <c r="A77" s="7">
        <v>26038</v>
      </c>
      <c r="B77" s="5" t="s">
        <v>822</v>
      </c>
    </row>
    <row r="78" spans="1:2" x14ac:dyDescent="0.25">
      <c r="A78" s="7">
        <v>26039</v>
      </c>
      <c r="B78" s="5" t="s">
        <v>822</v>
      </c>
    </row>
    <row r="79" spans="1:2" x14ac:dyDescent="0.25">
      <c r="A79" s="7">
        <v>26042</v>
      </c>
      <c r="B79" s="5" t="s">
        <v>822</v>
      </c>
    </row>
    <row r="80" spans="1:2" x14ac:dyDescent="0.25">
      <c r="A80" s="7">
        <v>26043</v>
      </c>
      <c r="B80" s="5" t="s">
        <v>822</v>
      </c>
    </row>
    <row r="81" spans="1:2" x14ac:dyDescent="0.25">
      <c r="A81" s="7">
        <v>26044</v>
      </c>
      <c r="B81" s="5" t="s">
        <v>822</v>
      </c>
    </row>
    <row r="82" spans="1:2" x14ac:dyDescent="0.25">
      <c r="A82" s="7">
        <v>26045</v>
      </c>
      <c r="B82" s="5" t="s">
        <v>822</v>
      </c>
    </row>
    <row r="83" spans="1:2" x14ac:dyDescent="0.25">
      <c r="A83" s="7">
        <v>26046</v>
      </c>
      <c r="B83" s="5" t="s">
        <v>822</v>
      </c>
    </row>
    <row r="84" spans="1:2" x14ac:dyDescent="0.25">
      <c r="A84" s="7">
        <v>26049</v>
      </c>
      <c r="B84" s="5" t="s">
        <v>822</v>
      </c>
    </row>
    <row r="85" spans="1:2" x14ac:dyDescent="0.25">
      <c r="A85" s="7">
        <v>26050</v>
      </c>
      <c r="B85" s="5" t="s">
        <v>822</v>
      </c>
    </row>
    <row r="86" spans="1:2" x14ac:dyDescent="0.25">
      <c r="A86" s="7">
        <v>26051</v>
      </c>
      <c r="B86" s="5" t="s">
        <v>822</v>
      </c>
    </row>
    <row r="87" spans="1:2" x14ac:dyDescent="0.25">
      <c r="A87" s="7">
        <v>26052</v>
      </c>
      <c r="B87" s="5" t="s">
        <v>822</v>
      </c>
    </row>
    <row r="88" spans="1:2" x14ac:dyDescent="0.25">
      <c r="A88" s="7">
        <v>26053</v>
      </c>
      <c r="B88" s="5" t="s">
        <v>2092</v>
      </c>
    </row>
    <row r="89" spans="1:2" x14ac:dyDescent="0.25">
      <c r="A89" s="7">
        <v>26056</v>
      </c>
      <c r="B89" s="5" t="s">
        <v>822</v>
      </c>
    </row>
    <row r="90" spans="1:2" x14ac:dyDescent="0.25">
      <c r="A90" s="7">
        <v>26057</v>
      </c>
      <c r="B90" s="5" t="s">
        <v>822</v>
      </c>
    </row>
    <row r="91" spans="1:2" x14ac:dyDescent="0.25">
      <c r="A91" s="7">
        <v>26058</v>
      </c>
      <c r="B91" s="5" t="s">
        <v>822</v>
      </c>
    </row>
    <row r="92" spans="1:2" x14ac:dyDescent="0.25">
      <c r="A92" s="7">
        <v>26059</v>
      </c>
      <c r="B92" s="5" t="s">
        <v>822</v>
      </c>
    </row>
    <row r="93" spans="1:2" x14ac:dyDescent="0.25">
      <c r="A93" s="7">
        <v>26060</v>
      </c>
      <c r="B93" s="5" t="s">
        <v>822</v>
      </c>
    </row>
    <row r="94" spans="1:2" x14ac:dyDescent="0.25">
      <c r="A94" s="7">
        <v>26063</v>
      </c>
      <c r="B94" s="5" t="s">
        <v>822</v>
      </c>
    </row>
    <row r="95" spans="1:2" x14ac:dyDescent="0.25">
      <c r="A95" s="7">
        <v>26064</v>
      </c>
      <c r="B95" s="5" t="s">
        <v>822</v>
      </c>
    </row>
    <row r="96" spans="1:2" x14ac:dyDescent="0.25">
      <c r="A96" s="7">
        <v>26065</v>
      </c>
      <c r="B96" s="5" t="s">
        <v>822</v>
      </c>
    </row>
    <row r="97" spans="1:2" x14ac:dyDescent="0.25">
      <c r="A97" s="7">
        <v>26066</v>
      </c>
      <c r="B97" s="5" t="s">
        <v>822</v>
      </c>
    </row>
    <row r="98" spans="1:2" x14ac:dyDescent="0.25">
      <c r="A98" s="7">
        <v>26067</v>
      </c>
      <c r="B98" s="5" t="s">
        <v>822</v>
      </c>
    </row>
    <row r="99" spans="1:2" x14ac:dyDescent="0.25">
      <c r="A99" s="7">
        <v>26070</v>
      </c>
      <c r="B99" s="5" t="s">
        <v>822</v>
      </c>
    </row>
    <row r="100" spans="1:2" x14ac:dyDescent="0.25">
      <c r="A100" s="7">
        <v>26071</v>
      </c>
      <c r="B100" s="5" t="s">
        <v>822</v>
      </c>
    </row>
    <row r="101" spans="1:2" x14ac:dyDescent="0.25">
      <c r="A101" s="7">
        <v>26072</v>
      </c>
      <c r="B101" s="5" t="s">
        <v>822</v>
      </c>
    </row>
    <row r="102" spans="1:2" x14ac:dyDescent="0.25">
      <c r="A102" s="7">
        <v>26073</v>
      </c>
      <c r="B102" s="5" t="s">
        <v>822</v>
      </c>
    </row>
    <row r="103" spans="1:2" x14ac:dyDescent="0.25">
      <c r="A103" s="7">
        <v>26074</v>
      </c>
      <c r="B103" s="5" t="s">
        <v>822</v>
      </c>
    </row>
    <row r="104" spans="1:2" x14ac:dyDescent="0.25">
      <c r="A104" s="7">
        <v>26077</v>
      </c>
      <c r="B104" s="5" t="s">
        <v>822</v>
      </c>
    </row>
    <row r="105" spans="1:2" x14ac:dyDescent="0.25">
      <c r="A105" s="7">
        <v>26078</v>
      </c>
      <c r="B105" s="5" t="s">
        <v>822</v>
      </c>
    </row>
    <row r="106" spans="1:2" x14ac:dyDescent="0.25">
      <c r="A106" s="7">
        <v>26079</v>
      </c>
      <c r="B106" s="5" t="s">
        <v>822</v>
      </c>
    </row>
    <row r="107" spans="1:2" x14ac:dyDescent="0.25">
      <c r="A107" s="7">
        <v>26080</v>
      </c>
      <c r="B107" s="5" t="s">
        <v>822</v>
      </c>
    </row>
    <row r="108" spans="1:2" x14ac:dyDescent="0.25">
      <c r="A108" s="7">
        <v>26081</v>
      </c>
      <c r="B108" s="5" t="s">
        <v>2093</v>
      </c>
    </row>
    <row r="109" spans="1:2" x14ac:dyDescent="0.25">
      <c r="A109" s="7">
        <v>26084</v>
      </c>
      <c r="B109" s="5" t="s">
        <v>822</v>
      </c>
    </row>
    <row r="110" spans="1:2" x14ac:dyDescent="0.25">
      <c r="A110" s="7">
        <v>26085</v>
      </c>
      <c r="B110" s="5" t="s">
        <v>822</v>
      </c>
    </row>
    <row r="111" spans="1:2" x14ac:dyDescent="0.25">
      <c r="A111" s="7">
        <v>26086</v>
      </c>
      <c r="B111" s="5" t="s">
        <v>822</v>
      </c>
    </row>
    <row r="112" spans="1:2" x14ac:dyDescent="0.25">
      <c r="A112" s="7">
        <v>26087</v>
      </c>
      <c r="B112" s="5" t="s">
        <v>822</v>
      </c>
    </row>
    <row r="113" spans="1:2" x14ac:dyDescent="0.25">
      <c r="A113" s="7">
        <v>26088</v>
      </c>
      <c r="B113" s="5" t="s">
        <v>822</v>
      </c>
    </row>
    <row r="114" spans="1:2" x14ac:dyDescent="0.25">
      <c r="A114" s="7">
        <v>26091</v>
      </c>
      <c r="B114" s="5" t="s">
        <v>822</v>
      </c>
    </row>
    <row r="115" spans="1:2" x14ac:dyDescent="0.25">
      <c r="A115" s="7">
        <v>26092</v>
      </c>
      <c r="B115" s="5" t="s">
        <v>822</v>
      </c>
    </row>
    <row r="116" spans="1:2" x14ac:dyDescent="0.25">
      <c r="A116" s="7">
        <v>26093</v>
      </c>
      <c r="B116" s="5" t="s">
        <v>822</v>
      </c>
    </row>
    <row r="117" spans="1:2" x14ac:dyDescent="0.25">
      <c r="A117" s="7">
        <v>26094</v>
      </c>
      <c r="B117" s="5" t="s">
        <v>822</v>
      </c>
    </row>
    <row r="118" spans="1:2" x14ac:dyDescent="0.25">
      <c r="A118" s="7">
        <v>26095</v>
      </c>
      <c r="B118" s="5" t="s">
        <v>822</v>
      </c>
    </row>
    <row r="119" spans="1:2" x14ac:dyDescent="0.25">
      <c r="A119" s="7">
        <v>26098</v>
      </c>
      <c r="B119" s="5" t="s">
        <v>822</v>
      </c>
    </row>
    <row r="120" spans="1:2" x14ac:dyDescent="0.25">
      <c r="A120" s="7">
        <v>26099</v>
      </c>
      <c r="B120" s="5" t="s">
        <v>822</v>
      </c>
    </row>
    <row r="121" spans="1:2" x14ac:dyDescent="0.25">
      <c r="A121" s="7">
        <v>26100</v>
      </c>
      <c r="B121" s="5" t="s">
        <v>822</v>
      </c>
    </row>
    <row r="122" spans="1:2" x14ac:dyDescent="0.25">
      <c r="A122" s="7">
        <v>26101</v>
      </c>
      <c r="B122" s="5" t="s">
        <v>822</v>
      </c>
    </row>
    <row r="123" spans="1:2" x14ac:dyDescent="0.25">
      <c r="A123" s="7">
        <v>26102</v>
      </c>
      <c r="B123" s="5" t="s">
        <v>822</v>
      </c>
    </row>
    <row r="124" spans="1:2" x14ac:dyDescent="0.25">
      <c r="A124" s="7">
        <v>26105</v>
      </c>
      <c r="B124" s="5" t="s">
        <v>822</v>
      </c>
    </row>
    <row r="125" spans="1:2" x14ac:dyDescent="0.25">
      <c r="A125" s="7">
        <v>26106</v>
      </c>
      <c r="B125" s="5" t="s">
        <v>822</v>
      </c>
    </row>
    <row r="126" spans="1:2" x14ac:dyDescent="0.25">
      <c r="A126" s="7">
        <v>26107</v>
      </c>
      <c r="B126" s="5" t="s">
        <v>822</v>
      </c>
    </row>
    <row r="127" spans="1:2" x14ac:dyDescent="0.25">
      <c r="A127" s="7">
        <v>26108</v>
      </c>
      <c r="B127" s="5" t="s">
        <v>822</v>
      </c>
    </row>
    <row r="128" spans="1:2" x14ac:dyDescent="0.25">
      <c r="A128" s="7">
        <v>26109</v>
      </c>
      <c r="B128" s="5" t="s">
        <v>822</v>
      </c>
    </row>
    <row r="129" spans="1:2" x14ac:dyDescent="0.25">
      <c r="A129" s="7">
        <v>26112</v>
      </c>
      <c r="B129" s="5" t="s">
        <v>822</v>
      </c>
    </row>
    <row r="130" spans="1:2" x14ac:dyDescent="0.25">
      <c r="A130" s="7">
        <v>26113</v>
      </c>
      <c r="B130" s="5" t="s">
        <v>822</v>
      </c>
    </row>
    <row r="131" spans="1:2" x14ac:dyDescent="0.25">
      <c r="A131" s="7">
        <v>26114</v>
      </c>
      <c r="B131" s="5" t="s">
        <v>2094</v>
      </c>
    </row>
    <row r="132" spans="1:2" x14ac:dyDescent="0.25">
      <c r="A132" s="7">
        <v>26115</v>
      </c>
      <c r="B132" s="5" t="s">
        <v>822</v>
      </c>
    </row>
    <row r="133" spans="1:2" x14ac:dyDescent="0.25">
      <c r="A133" s="7">
        <v>26116</v>
      </c>
      <c r="B133" s="5" t="s">
        <v>822</v>
      </c>
    </row>
    <row r="134" spans="1:2" x14ac:dyDescent="0.25">
      <c r="A134" s="7">
        <v>26119</v>
      </c>
      <c r="B134" s="5" t="s">
        <v>822</v>
      </c>
    </row>
    <row r="135" spans="1:2" x14ac:dyDescent="0.25">
      <c r="A135" s="7">
        <v>26120</v>
      </c>
      <c r="B135" s="5" t="s">
        <v>822</v>
      </c>
    </row>
    <row r="136" spans="1:2" x14ac:dyDescent="0.25">
      <c r="A136" s="7">
        <v>26121</v>
      </c>
      <c r="B136" s="5" t="s">
        <v>822</v>
      </c>
    </row>
    <row r="137" spans="1:2" x14ac:dyDescent="0.25">
      <c r="A137" s="7">
        <v>26122</v>
      </c>
      <c r="B137" s="5" t="s">
        <v>822</v>
      </c>
    </row>
    <row r="138" spans="1:2" x14ac:dyDescent="0.25">
      <c r="A138" s="7">
        <v>26123</v>
      </c>
      <c r="B138" s="5" t="s">
        <v>822</v>
      </c>
    </row>
    <row r="139" spans="1:2" x14ac:dyDescent="0.25">
      <c r="A139" s="7">
        <v>26126</v>
      </c>
      <c r="B139" s="5" t="s">
        <v>822</v>
      </c>
    </row>
    <row r="140" spans="1:2" x14ac:dyDescent="0.25">
      <c r="A140" s="7">
        <v>26127</v>
      </c>
      <c r="B140" s="5" t="s">
        <v>822</v>
      </c>
    </row>
    <row r="141" spans="1:2" x14ac:dyDescent="0.25">
      <c r="A141" s="7">
        <v>26128</v>
      </c>
      <c r="B141" s="5" t="s">
        <v>822</v>
      </c>
    </row>
    <row r="142" spans="1:2" x14ac:dyDescent="0.25">
      <c r="A142" s="7">
        <v>26129</v>
      </c>
      <c r="B142" s="5" t="s">
        <v>822</v>
      </c>
    </row>
    <row r="143" spans="1:2" x14ac:dyDescent="0.25">
      <c r="A143" s="7">
        <v>26130</v>
      </c>
      <c r="B143" s="5" t="s">
        <v>822</v>
      </c>
    </row>
    <row r="144" spans="1:2" x14ac:dyDescent="0.25">
      <c r="A144" s="7">
        <v>26133</v>
      </c>
      <c r="B144" s="5" t="s">
        <v>822</v>
      </c>
    </row>
    <row r="145" spans="1:2" x14ac:dyDescent="0.25">
      <c r="A145" s="7">
        <v>26134</v>
      </c>
      <c r="B145" s="5" t="s">
        <v>822</v>
      </c>
    </row>
    <row r="146" spans="1:2" x14ac:dyDescent="0.25">
      <c r="A146" s="7">
        <v>26135</v>
      </c>
      <c r="B146" s="5" t="s">
        <v>822</v>
      </c>
    </row>
    <row r="147" spans="1:2" x14ac:dyDescent="0.25">
      <c r="A147" s="7">
        <v>26136</v>
      </c>
      <c r="B147" s="5" t="s">
        <v>822</v>
      </c>
    </row>
    <row r="148" spans="1:2" x14ac:dyDescent="0.25">
      <c r="A148" s="7">
        <v>26137</v>
      </c>
      <c r="B148" s="5" t="s">
        <v>822</v>
      </c>
    </row>
    <row r="149" spans="1:2" x14ac:dyDescent="0.25">
      <c r="A149" s="7">
        <v>26140</v>
      </c>
      <c r="B149" s="5" t="s">
        <v>822</v>
      </c>
    </row>
    <row r="150" spans="1:2" x14ac:dyDescent="0.25">
      <c r="A150" s="7">
        <v>26141</v>
      </c>
      <c r="B150" s="5" t="s">
        <v>822</v>
      </c>
    </row>
    <row r="151" spans="1:2" x14ac:dyDescent="0.25">
      <c r="A151" s="7">
        <v>26142</v>
      </c>
      <c r="B151" s="5" t="s">
        <v>822</v>
      </c>
    </row>
    <row r="152" spans="1:2" x14ac:dyDescent="0.25">
      <c r="A152" s="7">
        <v>26143</v>
      </c>
      <c r="B152" s="5" t="s">
        <v>822</v>
      </c>
    </row>
    <row r="153" spans="1:2" x14ac:dyDescent="0.25">
      <c r="A153" s="7">
        <v>26144</v>
      </c>
      <c r="B153" s="5" t="s">
        <v>2095</v>
      </c>
    </row>
    <row r="154" spans="1:2" x14ac:dyDescent="0.25">
      <c r="A154" s="7">
        <v>26147</v>
      </c>
      <c r="B154" s="5" t="s">
        <v>822</v>
      </c>
    </row>
    <row r="155" spans="1:2" x14ac:dyDescent="0.25">
      <c r="A155" s="7">
        <v>26148</v>
      </c>
      <c r="B155" s="5" t="s">
        <v>822</v>
      </c>
    </row>
    <row r="156" spans="1:2" x14ac:dyDescent="0.25">
      <c r="A156" s="7">
        <v>26149</v>
      </c>
      <c r="B156" s="5" t="s">
        <v>822</v>
      </c>
    </row>
    <row r="157" spans="1:2" x14ac:dyDescent="0.25">
      <c r="A157" s="7">
        <v>26150</v>
      </c>
      <c r="B157" s="5" t="s">
        <v>822</v>
      </c>
    </row>
    <row r="158" spans="1:2" x14ac:dyDescent="0.25">
      <c r="A158" s="7">
        <v>26151</v>
      </c>
      <c r="B158" s="5" t="s">
        <v>822</v>
      </c>
    </row>
    <row r="159" spans="1:2" x14ac:dyDescent="0.25">
      <c r="A159" s="7">
        <v>26154</v>
      </c>
      <c r="B159" s="5" t="s">
        <v>822</v>
      </c>
    </row>
    <row r="160" spans="1:2" x14ac:dyDescent="0.25">
      <c r="A160" s="7">
        <v>26155</v>
      </c>
      <c r="B160" s="5" t="s">
        <v>822</v>
      </c>
    </row>
    <row r="161" spans="1:2" x14ac:dyDescent="0.25">
      <c r="A161" s="7">
        <v>26156</v>
      </c>
      <c r="B161" s="5" t="s">
        <v>822</v>
      </c>
    </row>
    <row r="162" spans="1:2" x14ac:dyDescent="0.25">
      <c r="A162" s="7">
        <v>26157</v>
      </c>
      <c r="B162" s="5" t="s">
        <v>822</v>
      </c>
    </row>
    <row r="163" spans="1:2" x14ac:dyDescent="0.25">
      <c r="A163" s="7">
        <v>26158</v>
      </c>
      <c r="B163" s="5" t="s">
        <v>822</v>
      </c>
    </row>
    <row r="164" spans="1:2" x14ac:dyDescent="0.25">
      <c r="A164" s="7">
        <v>26161</v>
      </c>
      <c r="B164" s="5" t="s">
        <v>822</v>
      </c>
    </row>
    <row r="165" spans="1:2" x14ac:dyDescent="0.25">
      <c r="A165" s="7">
        <v>26162</v>
      </c>
      <c r="B165" s="5" t="s">
        <v>822</v>
      </c>
    </row>
    <row r="166" spans="1:2" x14ac:dyDescent="0.25">
      <c r="A166" s="7">
        <v>26163</v>
      </c>
      <c r="B166" s="5" t="s">
        <v>822</v>
      </c>
    </row>
    <row r="167" spans="1:2" x14ac:dyDescent="0.25">
      <c r="A167" s="7">
        <v>26164</v>
      </c>
      <c r="B167" s="5" t="s">
        <v>822</v>
      </c>
    </row>
    <row r="168" spans="1:2" x14ac:dyDescent="0.25">
      <c r="A168" s="7">
        <v>26165</v>
      </c>
      <c r="B168" s="5" t="s">
        <v>822</v>
      </c>
    </row>
    <row r="169" spans="1:2" x14ac:dyDescent="0.25">
      <c r="A169" s="7">
        <v>26168</v>
      </c>
      <c r="B169" s="5" t="s">
        <v>822</v>
      </c>
    </row>
    <row r="170" spans="1:2" x14ac:dyDescent="0.25">
      <c r="A170" s="7">
        <v>26169</v>
      </c>
      <c r="B170" s="5" t="s">
        <v>822</v>
      </c>
    </row>
    <row r="171" spans="1:2" x14ac:dyDescent="0.25">
      <c r="A171" s="7">
        <v>26170</v>
      </c>
      <c r="B171" s="5" t="s">
        <v>822</v>
      </c>
    </row>
    <row r="172" spans="1:2" x14ac:dyDescent="0.25">
      <c r="A172" s="7">
        <v>26171</v>
      </c>
      <c r="B172" s="5" t="s">
        <v>822</v>
      </c>
    </row>
    <row r="173" spans="1:2" x14ac:dyDescent="0.25">
      <c r="A173" s="7">
        <v>26172</v>
      </c>
      <c r="B173" s="5" t="s">
        <v>822</v>
      </c>
    </row>
    <row r="174" spans="1:2" x14ac:dyDescent="0.25">
      <c r="A174" s="7">
        <v>26175</v>
      </c>
      <c r="B174" s="5" t="s">
        <v>822</v>
      </c>
    </row>
    <row r="175" spans="1:2" x14ac:dyDescent="0.25">
      <c r="A175" s="7">
        <v>26176</v>
      </c>
      <c r="B175" s="5" t="s">
        <v>2096</v>
      </c>
    </row>
    <row r="176" spans="1:2" x14ac:dyDescent="0.25">
      <c r="A176" s="7">
        <v>26177</v>
      </c>
      <c r="B176" s="5" t="s">
        <v>822</v>
      </c>
    </row>
    <row r="177" spans="1:2" x14ac:dyDescent="0.25">
      <c r="A177" s="7">
        <v>26178</v>
      </c>
      <c r="B177" s="5" t="s">
        <v>822</v>
      </c>
    </row>
    <row r="178" spans="1:2" x14ac:dyDescent="0.25">
      <c r="A178" s="7">
        <v>26179</v>
      </c>
      <c r="B178" s="5" t="s">
        <v>822</v>
      </c>
    </row>
    <row r="179" spans="1:2" x14ac:dyDescent="0.25">
      <c r="A179" s="7">
        <v>26182</v>
      </c>
      <c r="B179" s="5" t="s">
        <v>822</v>
      </c>
    </row>
    <row r="180" spans="1:2" x14ac:dyDescent="0.25">
      <c r="A180" s="7">
        <v>26183</v>
      </c>
      <c r="B180" s="5" t="s">
        <v>822</v>
      </c>
    </row>
    <row r="181" spans="1:2" x14ac:dyDescent="0.25">
      <c r="A181" s="7">
        <v>26184</v>
      </c>
      <c r="B181" s="5" t="s">
        <v>822</v>
      </c>
    </row>
    <row r="182" spans="1:2" x14ac:dyDescent="0.25">
      <c r="A182" s="7">
        <v>26185</v>
      </c>
      <c r="B182" s="5" t="s">
        <v>822</v>
      </c>
    </row>
    <row r="183" spans="1:2" x14ac:dyDescent="0.25">
      <c r="A183" s="7">
        <v>26186</v>
      </c>
      <c r="B183" s="5" t="s">
        <v>822</v>
      </c>
    </row>
    <row r="184" spans="1:2" x14ac:dyDescent="0.25">
      <c r="A184" s="7">
        <v>26189</v>
      </c>
      <c r="B184" s="5" t="s">
        <v>822</v>
      </c>
    </row>
    <row r="185" spans="1:2" x14ac:dyDescent="0.25">
      <c r="A185" s="7">
        <v>26190</v>
      </c>
      <c r="B185" s="5" t="s">
        <v>822</v>
      </c>
    </row>
    <row r="186" spans="1:2" x14ac:dyDescent="0.25">
      <c r="A186" s="7">
        <v>26191</v>
      </c>
      <c r="B186" s="5" t="s">
        <v>822</v>
      </c>
    </row>
    <row r="187" spans="1:2" x14ac:dyDescent="0.25">
      <c r="A187" s="7">
        <v>26192</v>
      </c>
      <c r="B187" s="5" t="s">
        <v>822</v>
      </c>
    </row>
    <row r="188" spans="1:2" x14ac:dyDescent="0.25">
      <c r="A188" s="7">
        <v>26193</v>
      </c>
      <c r="B188" s="5" t="s">
        <v>822</v>
      </c>
    </row>
    <row r="189" spans="1:2" x14ac:dyDescent="0.25">
      <c r="A189" s="7">
        <v>26196</v>
      </c>
      <c r="B189" s="5" t="s">
        <v>822</v>
      </c>
    </row>
    <row r="190" spans="1:2" x14ac:dyDescent="0.25">
      <c r="A190" s="7">
        <v>26197</v>
      </c>
      <c r="B190" s="5" t="s">
        <v>822</v>
      </c>
    </row>
    <row r="191" spans="1:2" x14ac:dyDescent="0.25">
      <c r="A191" s="7">
        <v>26198</v>
      </c>
      <c r="B191" s="5" t="s">
        <v>822</v>
      </c>
    </row>
    <row r="192" spans="1:2" x14ac:dyDescent="0.25">
      <c r="A192" s="7">
        <v>26199</v>
      </c>
      <c r="B192" s="5" t="s">
        <v>822</v>
      </c>
    </row>
    <row r="193" spans="1:2" x14ac:dyDescent="0.25">
      <c r="A193" s="7">
        <v>26200</v>
      </c>
      <c r="B193" s="5" t="s">
        <v>822</v>
      </c>
    </row>
    <row r="194" spans="1:2" x14ac:dyDescent="0.25">
      <c r="A194" s="7">
        <v>26203</v>
      </c>
      <c r="B194" s="5" t="s">
        <v>822</v>
      </c>
    </row>
    <row r="195" spans="1:2" x14ac:dyDescent="0.25">
      <c r="A195" s="7">
        <v>26204</v>
      </c>
      <c r="B195" s="5" t="s">
        <v>822</v>
      </c>
    </row>
    <row r="196" spans="1:2" x14ac:dyDescent="0.25">
      <c r="A196" s="7">
        <v>26205</v>
      </c>
      <c r="B196" s="5" t="s">
        <v>822</v>
      </c>
    </row>
    <row r="197" spans="1:2" x14ac:dyDescent="0.25">
      <c r="A197" s="7">
        <v>26206</v>
      </c>
      <c r="B197" s="5" t="s">
        <v>2097</v>
      </c>
    </row>
    <row r="198" spans="1:2" x14ac:dyDescent="0.25">
      <c r="A198" s="7">
        <v>26207</v>
      </c>
      <c r="B198" s="5" t="s">
        <v>822</v>
      </c>
    </row>
    <row r="199" spans="1:2" x14ac:dyDescent="0.25">
      <c r="A199" s="7">
        <v>26210</v>
      </c>
      <c r="B199" s="5" t="s">
        <v>822</v>
      </c>
    </row>
    <row r="200" spans="1:2" x14ac:dyDescent="0.25">
      <c r="A200" s="7">
        <v>26211</v>
      </c>
      <c r="B200" s="5" t="s">
        <v>822</v>
      </c>
    </row>
    <row r="201" spans="1:2" x14ac:dyDescent="0.25">
      <c r="A201" s="7">
        <v>26212</v>
      </c>
      <c r="B201" s="5" t="s">
        <v>822</v>
      </c>
    </row>
    <row r="202" spans="1:2" x14ac:dyDescent="0.25">
      <c r="A202" s="7">
        <v>26213</v>
      </c>
      <c r="B202" s="5" t="s">
        <v>822</v>
      </c>
    </row>
    <row r="203" spans="1:2" x14ac:dyDescent="0.25">
      <c r="A203" s="7">
        <v>26214</v>
      </c>
      <c r="B203" s="5" t="s">
        <v>822</v>
      </c>
    </row>
    <row r="204" spans="1:2" x14ac:dyDescent="0.25">
      <c r="A204" s="7">
        <v>26217</v>
      </c>
      <c r="B204" s="5" t="s">
        <v>822</v>
      </c>
    </row>
    <row r="205" spans="1:2" x14ac:dyDescent="0.25">
      <c r="A205" s="7">
        <v>26218</v>
      </c>
      <c r="B205" s="5" t="s">
        <v>822</v>
      </c>
    </row>
    <row r="206" spans="1:2" x14ac:dyDescent="0.25">
      <c r="A206" s="7">
        <v>26219</v>
      </c>
      <c r="B206" s="5" t="s">
        <v>822</v>
      </c>
    </row>
    <row r="207" spans="1:2" x14ac:dyDescent="0.25">
      <c r="A207" s="7">
        <v>26220</v>
      </c>
      <c r="B207" s="5" t="s">
        <v>822</v>
      </c>
    </row>
    <row r="208" spans="1:2" x14ac:dyDescent="0.25">
      <c r="A208" s="7">
        <v>26221</v>
      </c>
      <c r="B208" s="5" t="s">
        <v>822</v>
      </c>
    </row>
    <row r="209" spans="1:2" x14ac:dyDescent="0.25">
      <c r="A209" s="7">
        <v>26224</v>
      </c>
      <c r="B209" s="5" t="s">
        <v>822</v>
      </c>
    </row>
    <row r="210" spans="1:2" x14ac:dyDescent="0.25">
      <c r="A210" s="7">
        <v>26225</v>
      </c>
      <c r="B210" s="5" t="s">
        <v>822</v>
      </c>
    </row>
    <row r="211" spans="1:2" x14ac:dyDescent="0.25">
      <c r="A211" s="7">
        <v>26226</v>
      </c>
      <c r="B211" s="5" t="s">
        <v>822</v>
      </c>
    </row>
    <row r="212" spans="1:2" x14ac:dyDescent="0.25">
      <c r="A212" s="7">
        <v>26227</v>
      </c>
      <c r="B212" s="5" t="s">
        <v>822</v>
      </c>
    </row>
    <row r="213" spans="1:2" x14ac:dyDescent="0.25">
      <c r="A213" s="7">
        <v>26228</v>
      </c>
      <c r="B213" s="5" t="s">
        <v>822</v>
      </c>
    </row>
    <row r="214" spans="1:2" x14ac:dyDescent="0.25">
      <c r="A214" s="7">
        <v>26231</v>
      </c>
      <c r="B214" s="5" t="s">
        <v>822</v>
      </c>
    </row>
    <row r="215" spans="1:2" x14ac:dyDescent="0.25">
      <c r="A215" s="7">
        <v>26232</v>
      </c>
      <c r="B215" s="5" t="s">
        <v>822</v>
      </c>
    </row>
    <row r="216" spans="1:2" x14ac:dyDescent="0.25">
      <c r="A216" s="7">
        <v>26233</v>
      </c>
      <c r="B216" s="5" t="s">
        <v>822</v>
      </c>
    </row>
    <row r="217" spans="1:2" x14ac:dyDescent="0.25">
      <c r="A217" s="7">
        <v>26234</v>
      </c>
      <c r="B217" s="5" t="s">
        <v>822</v>
      </c>
    </row>
    <row r="218" spans="1:2" x14ac:dyDescent="0.25">
      <c r="A218" s="7">
        <v>26235</v>
      </c>
      <c r="B218" s="5" t="s">
        <v>2098</v>
      </c>
    </row>
    <row r="219" spans="1:2" x14ac:dyDescent="0.25">
      <c r="A219" s="7">
        <v>26238</v>
      </c>
      <c r="B219" s="5" t="s">
        <v>822</v>
      </c>
    </row>
    <row r="220" spans="1:2" x14ac:dyDescent="0.25">
      <c r="A220" s="7">
        <v>26239</v>
      </c>
      <c r="B220" s="5" t="s">
        <v>822</v>
      </c>
    </row>
    <row r="221" spans="1:2" x14ac:dyDescent="0.25">
      <c r="A221" s="7">
        <v>26240</v>
      </c>
      <c r="B221" s="5" t="s">
        <v>822</v>
      </c>
    </row>
    <row r="222" spans="1:2" x14ac:dyDescent="0.25">
      <c r="A222" s="7">
        <v>26241</v>
      </c>
      <c r="B222" s="5" t="s">
        <v>822</v>
      </c>
    </row>
    <row r="223" spans="1:2" x14ac:dyDescent="0.25">
      <c r="A223" s="7">
        <v>26242</v>
      </c>
      <c r="B223" s="5" t="s">
        <v>822</v>
      </c>
    </row>
    <row r="224" spans="1:2" x14ac:dyDescent="0.25">
      <c r="A224" s="7">
        <v>26245</v>
      </c>
      <c r="B224" s="5" t="s">
        <v>822</v>
      </c>
    </row>
    <row r="225" spans="1:2" x14ac:dyDescent="0.25">
      <c r="A225" s="7">
        <v>26246</v>
      </c>
      <c r="B225" s="5" t="s">
        <v>822</v>
      </c>
    </row>
    <row r="226" spans="1:2" x14ac:dyDescent="0.25">
      <c r="A226" s="7">
        <v>26247</v>
      </c>
      <c r="B226" s="5" t="s">
        <v>822</v>
      </c>
    </row>
    <row r="227" spans="1:2" x14ac:dyDescent="0.25">
      <c r="A227" s="7">
        <v>26248</v>
      </c>
      <c r="B227" s="5" t="s">
        <v>822</v>
      </c>
    </row>
    <row r="228" spans="1:2" x14ac:dyDescent="0.25">
      <c r="A228" s="7">
        <v>26249</v>
      </c>
      <c r="B228" s="5" t="s">
        <v>822</v>
      </c>
    </row>
    <row r="229" spans="1:2" x14ac:dyDescent="0.25">
      <c r="A229" s="7">
        <v>26252</v>
      </c>
      <c r="B229" s="5" t="s">
        <v>822</v>
      </c>
    </row>
    <row r="230" spans="1:2" x14ac:dyDescent="0.25">
      <c r="A230" s="7">
        <v>26253</v>
      </c>
      <c r="B230" s="5" t="s">
        <v>822</v>
      </c>
    </row>
    <row r="231" spans="1:2" x14ac:dyDescent="0.25">
      <c r="A231" s="7">
        <v>26254</v>
      </c>
      <c r="B231" s="5" t="s">
        <v>822</v>
      </c>
    </row>
    <row r="232" spans="1:2" x14ac:dyDescent="0.25">
      <c r="A232" s="7">
        <v>26255</v>
      </c>
      <c r="B232" s="5" t="s">
        <v>822</v>
      </c>
    </row>
    <row r="233" spans="1:2" x14ac:dyDescent="0.25">
      <c r="A233" s="7">
        <v>26256</v>
      </c>
      <c r="B233" s="5" t="s">
        <v>822</v>
      </c>
    </row>
    <row r="234" spans="1:2" x14ac:dyDescent="0.25">
      <c r="A234" s="7">
        <v>26259</v>
      </c>
      <c r="B234" s="5" t="s">
        <v>822</v>
      </c>
    </row>
    <row r="235" spans="1:2" x14ac:dyDescent="0.25">
      <c r="A235" s="7">
        <v>26260</v>
      </c>
      <c r="B235" s="5" t="s">
        <v>822</v>
      </c>
    </row>
    <row r="236" spans="1:2" x14ac:dyDescent="0.25">
      <c r="A236" s="7">
        <v>26261</v>
      </c>
      <c r="B236" s="5" t="s">
        <v>822</v>
      </c>
    </row>
    <row r="237" spans="1:2" x14ac:dyDescent="0.25">
      <c r="A237" s="7">
        <v>26262</v>
      </c>
      <c r="B237" s="5" t="s">
        <v>822</v>
      </c>
    </row>
    <row r="238" spans="1:2" x14ac:dyDescent="0.25">
      <c r="A238" s="7">
        <v>26263</v>
      </c>
      <c r="B238" s="5" t="s">
        <v>822</v>
      </c>
    </row>
    <row r="239" spans="1:2" x14ac:dyDescent="0.25">
      <c r="A239" s="7">
        <v>26266</v>
      </c>
      <c r="B239" s="5" t="s">
        <v>822</v>
      </c>
    </row>
    <row r="240" spans="1:2" x14ac:dyDescent="0.25">
      <c r="A240" s="7">
        <v>26267</v>
      </c>
      <c r="B240" s="5" t="s">
        <v>2099</v>
      </c>
    </row>
    <row r="241" spans="1:2" x14ac:dyDescent="0.25">
      <c r="A241" s="7">
        <v>26268</v>
      </c>
      <c r="B241" s="5" t="s">
        <v>822</v>
      </c>
    </row>
    <row r="242" spans="1:2" x14ac:dyDescent="0.25">
      <c r="A242" s="7">
        <v>26269</v>
      </c>
      <c r="B242" s="5" t="s">
        <v>822</v>
      </c>
    </row>
    <row r="243" spans="1:2" x14ac:dyDescent="0.25">
      <c r="A243" s="7">
        <v>26270</v>
      </c>
      <c r="B243" s="5" t="s">
        <v>822</v>
      </c>
    </row>
    <row r="244" spans="1:2" x14ac:dyDescent="0.25">
      <c r="A244" s="7">
        <v>26273</v>
      </c>
      <c r="B244" s="5" t="s">
        <v>822</v>
      </c>
    </row>
    <row r="245" spans="1:2" x14ac:dyDescent="0.25">
      <c r="A245" s="7">
        <v>26274</v>
      </c>
      <c r="B245" s="5" t="s">
        <v>822</v>
      </c>
    </row>
    <row r="246" spans="1:2" x14ac:dyDescent="0.25">
      <c r="A246" s="7">
        <v>26275</v>
      </c>
      <c r="B246" s="5" t="s">
        <v>822</v>
      </c>
    </row>
    <row r="247" spans="1:2" x14ac:dyDescent="0.25">
      <c r="A247" s="7">
        <v>26276</v>
      </c>
      <c r="B247" s="5" t="s">
        <v>822</v>
      </c>
    </row>
    <row r="248" spans="1:2" x14ac:dyDescent="0.25">
      <c r="A248" s="7">
        <v>26277</v>
      </c>
      <c r="B248" s="5" t="s">
        <v>822</v>
      </c>
    </row>
    <row r="249" spans="1:2" x14ac:dyDescent="0.25">
      <c r="A249" s="7">
        <v>26280</v>
      </c>
      <c r="B249" s="5" t="s">
        <v>822</v>
      </c>
    </row>
    <row r="250" spans="1:2" x14ac:dyDescent="0.25">
      <c r="A250" s="7">
        <v>26281</v>
      </c>
      <c r="B250" s="5" t="s">
        <v>822</v>
      </c>
    </row>
    <row r="251" spans="1:2" x14ac:dyDescent="0.25">
      <c r="A251" s="7">
        <v>26282</v>
      </c>
      <c r="B251" s="5" t="s">
        <v>822</v>
      </c>
    </row>
    <row r="252" spans="1:2" x14ac:dyDescent="0.25">
      <c r="A252" s="7">
        <v>26283</v>
      </c>
      <c r="B252" s="5" t="s">
        <v>822</v>
      </c>
    </row>
    <row r="253" spans="1:2" x14ac:dyDescent="0.25">
      <c r="A253" s="7">
        <v>26284</v>
      </c>
      <c r="B253" s="5" t="s">
        <v>822</v>
      </c>
    </row>
    <row r="254" spans="1:2" x14ac:dyDescent="0.25">
      <c r="A254" s="7">
        <v>26287</v>
      </c>
      <c r="B254" s="5" t="s">
        <v>822</v>
      </c>
    </row>
    <row r="255" spans="1:2" x14ac:dyDescent="0.25">
      <c r="A255" s="7">
        <v>26288</v>
      </c>
      <c r="B255" s="5" t="s">
        <v>822</v>
      </c>
    </row>
    <row r="256" spans="1:2" x14ac:dyDescent="0.25">
      <c r="A256" s="7">
        <v>26289</v>
      </c>
      <c r="B256" s="5" t="s">
        <v>822</v>
      </c>
    </row>
    <row r="257" spans="1:2" x14ac:dyDescent="0.25">
      <c r="A257" s="7">
        <v>26290</v>
      </c>
      <c r="B257" s="5" t="s">
        <v>822</v>
      </c>
    </row>
    <row r="258" spans="1:2" x14ac:dyDescent="0.25">
      <c r="A258" s="7">
        <v>26291</v>
      </c>
      <c r="B258" s="5" t="s">
        <v>822</v>
      </c>
    </row>
    <row r="259" spans="1:2" x14ac:dyDescent="0.25">
      <c r="A259" s="7">
        <v>26294</v>
      </c>
      <c r="B259" s="5" t="s">
        <v>822</v>
      </c>
    </row>
    <row r="260" spans="1:2" x14ac:dyDescent="0.25">
      <c r="A260" s="7">
        <v>26295</v>
      </c>
      <c r="B260" s="5" t="s">
        <v>822</v>
      </c>
    </row>
    <row r="261" spans="1:2" x14ac:dyDescent="0.25">
      <c r="A261" s="7">
        <v>26296</v>
      </c>
      <c r="B261" s="5" t="s">
        <v>822</v>
      </c>
    </row>
    <row r="262" spans="1:2" x14ac:dyDescent="0.25">
      <c r="A262" s="7">
        <v>26297</v>
      </c>
      <c r="B262" s="5" t="s">
        <v>822</v>
      </c>
    </row>
    <row r="263" spans="1:2" x14ac:dyDescent="0.25">
      <c r="A263" s="7">
        <v>26298</v>
      </c>
      <c r="B263" s="5" t="s">
        <v>2100</v>
      </c>
    </row>
    <row r="264" spans="1:2" x14ac:dyDescent="0.25">
      <c r="A264" s="7">
        <v>26301</v>
      </c>
      <c r="B264" s="5" t="s">
        <v>822</v>
      </c>
    </row>
    <row r="265" spans="1:2" x14ac:dyDescent="0.25">
      <c r="A265" s="7">
        <v>26302</v>
      </c>
      <c r="B265" s="5" t="s">
        <v>822</v>
      </c>
    </row>
    <row r="266" spans="1:2" x14ac:dyDescent="0.25">
      <c r="A266" s="7">
        <v>26303</v>
      </c>
      <c r="B266" s="5" t="s">
        <v>822</v>
      </c>
    </row>
    <row r="267" spans="1:2" x14ac:dyDescent="0.25">
      <c r="A267" s="7">
        <v>26304</v>
      </c>
      <c r="B267" s="5" t="s">
        <v>822</v>
      </c>
    </row>
    <row r="268" spans="1:2" x14ac:dyDescent="0.25">
      <c r="A268" s="7">
        <v>26305</v>
      </c>
      <c r="B268" s="5" t="s">
        <v>822</v>
      </c>
    </row>
    <row r="269" spans="1:2" x14ac:dyDescent="0.25">
      <c r="A269" s="7">
        <v>26308</v>
      </c>
      <c r="B269" s="5" t="s">
        <v>822</v>
      </c>
    </row>
    <row r="270" spans="1:2" x14ac:dyDescent="0.25">
      <c r="A270" s="7">
        <v>26309</v>
      </c>
      <c r="B270" s="5" t="s">
        <v>822</v>
      </c>
    </row>
    <row r="271" spans="1:2" x14ac:dyDescent="0.25">
      <c r="A271" s="7">
        <v>26310</v>
      </c>
      <c r="B271" s="5" t="s">
        <v>822</v>
      </c>
    </row>
    <row r="272" spans="1:2" x14ac:dyDescent="0.25">
      <c r="A272" s="7">
        <v>26311</v>
      </c>
      <c r="B272" s="5" t="s">
        <v>822</v>
      </c>
    </row>
    <row r="273" spans="1:2" x14ac:dyDescent="0.25">
      <c r="A273" s="7">
        <v>26312</v>
      </c>
      <c r="B273" s="5" t="s">
        <v>822</v>
      </c>
    </row>
    <row r="274" spans="1:2" x14ac:dyDescent="0.25">
      <c r="A274" s="7">
        <v>26315</v>
      </c>
      <c r="B274" s="5" t="s">
        <v>822</v>
      </c>
    </row>
    <row r="275" spans="1:2" x14ac:dyDescent="0.25">
      <c r="A275" s="7">
        <v>26316</v>
      </c>
      <c r="B275" s="5" t="s">
        <v>822</v>
      </c>
    </row>
    <row r="276" spans="1:2" x14ac:dyDescent="0.25">
      <c r="A276" s="7">
        <v>26317</v>
      </c>
      <c r="B276" s="5" t="s">
        <v>822</v>
      </c>
    </row>
    <row r="277" spans="1:2" x14ac:dyDescent="0.25">
      <c r="A277" s="7">
        <v>26318</v>
      </c>
      <c r="B277" s="5" t="s">
        <v>822</v>
      </c>
    </row>
    <row r="278" spans="1:2" x14ac:dyDescent="0.25">
      <c r="A278" s="7">
        <v>26319</v>
      </c>
      <c r="B278" s="5" t="s">
        <v>822</v>
      </c>
    </row>
    <row r="279" spans="1:2" x14ac:dyDescent="0.25">
      <c r="A279" s="7">
        <v>26322</v>
      </c>
      <c r="B279" s="5" t="s">
        <v>822</v>
      </c>
    </row>
    <row r="280" spans="1:2" x14ac:dyDescent="0.25">
      <c r="A280" s="7">
        <v>26323</v>
      </c>
      <c r="B280" s="5" t="s">
        <v>822</v>
      </c>
    </row>
    <row r="281" spans="1:2" x14ac:dyDescent="0.25">
      <c r="A281" s="7">
        <v>26324</v>
      </c>
      <c r="B281" s="5" t="s">
        <v>822</v>
      </c>
    </row>
    <row r="282" spans="1:2" x14ac:dyDescent="0.25">
      <c r="A282" s="7">
        <v>26325</v>
      </c>
      <c r="B282" s="5" t="s">
        <v>822</v>
      </c>
    </row>
    <row r="283" spans="1:2" x14ac:dyDescent="0.25">
      <c r="A283" s="7">
        <v>26326</v>
      </c>
      <c r="B283" s="5" t="s">
        <v>822</v>
      </c>
    </row>
    <row r="284" spans="1:2" x14ac:dyDescent="0.25">
      <c r="A284" s="7">
        <v>26329</v>
      </c>
      <c r="B284" s="5" t="s">
        <v>2101</v>
      </c>
    </row>
    <row r="285" spans="1:2" x14ac:dyDescent="0.25">
      <c r="A285" s="7">
        <v>26330</v>
      </c>
      <c r="B285" s="5" t="s">
        <v>822</v>
      </c>
    </row>
    <row r="286" spans="1:2" x14ac:dyDescent="0.25">
      <c r="A286" s="7">
        <v>26331</v>
      </c>
      <c r="B286" s="5" t="s">
        <v>822</v>
      </c>
    </row>
    <row r="287" spans="1:2" x14ac:dyDescent="0.25">
      <c r="A287" s="7">
        <v>26332</v>
      </c>
      <c r="B287" s="5" t="s">
        <v>822</v>
      </c>
    </row>
    <row r="288" spans="1:2" x14ac:dyDescent="0.25">
      <c r="A288" s="7">
        <v>26333</v>
      </c>
      <c r="B288" s="5" t="s">
        <v>822</v>
      </c>
    </row>
    <row r="289" spans="1:2" x14ac:dyDescent="0.25">
      <c r="A289" s="7">
        <v>26336</v>
      </c>
      <c r="B289" s="5" t="s">
        <v>822</v>
      </c>
    </row>
    <row r="290" spans="1:2" x14ac:dyDescent="0.25">
      <c r="A290" s="7">
        <v>26337</v>
      </c>
      <c r="B290" s="5" t="s">
        <v>822</v>
      </c>
    </row>
    <row r="291" spans="1:2" x14ac:dyDescent="0.25">
      <c r="A291" s="7">
        <v>26338</v>
      </c>
      <c r="B291" s="5" t="s">
        <v>822</v>
      </c>
    </row>
    <row r="292" spans="1:2" x14ac:dyDescent="0.25">
      <c r="A292" s="7">
        <v>26339</v>
      </c>
      <c r="B292" s="5" t="s">
        <v>822</v>
      </c>
    </row>
    <row r="293" spans="1:2" x14ac:dyDescent="0.25">
      <c r="A293" s="7">
        <v>26340</v>
      </c>
      <c r="B293" s="5" t="s">
        <v>822</v>
      </c>
    </row>
    <row r="294" spans="1:2" x14ac:dyDescent="0.25">
      <c r="A294" s="7">
        <v>26343</v>
      </c>
      <c r="B294" s="5" t="s">
        <v>822</v>
      </c>
    </row>
    <row r="295" spans="1:2" x14ac:dyDescent="0.25">
      <c r="A295" s="7">
        <v>26344</v>
      </c>
      <c r="B295" s="5" t="s">
        <v>822</v>
      </c>
    </row>
    <row r="296" spans="1:2" x14ac:dyDescent="0.25">
      <c r="A296" s="7">
        <v>26345</v>
      </c>
      <c r="B296" s="5" t="s">
        <v>822</v>
      </c>
    </row>
    <row r="297" spans="1:2" x14ac:dyDescent="0.25">
      <c r="A297" s="7">
        <v>26346</v>
      </c>
      <c r="B297" s="5" t="s">
        <v>822</v>
      </c>
    </row>
    <row r="298" spans="1:2" x14ac:dyDescent="0.25">
      <c r="A298" s="7">
        <v>26347</v>
      </c>
      <c r="B298" s="5" t="s">
        <v>822</v>
      </c>
    </row>
    <row r="299" spans="1:2" x14ac:dyDescent="0.25">
      <c r="A299" s="7">
        <v>26350</v>
      </c>
      <c r="B299" s="5" t="s">
        <v>822</v>
      </c>
    </row>
    <row r="300" spans="1:2" x14ac:dyDescent="0.25">
      <c r="A300" s="7">
        <v>26351</v>
      </c>
      <c r="B300" s="5" t="s">
        <v>822</v>
      </c>
    </row>
    <row r="301" spans="1:2" x14ac:dyDescent="0.25">
      <c r="A301" s="7">
        <v>26352</v>
      </c>
      <c r="B301" s="5" t="s">
        <v>822</v>
      </c>
    </row>
    <row r="302" spans="1:2" x14ac:dyDescent="0.25">
      <c r="A302" s="7">
        <v>26353</v>
      </c>
      <c r="B302" s="5" t="s">
        <v>822</v>
      </c>
    </row>
    <row r="303" spans="1:2" x14ac:dyDescent="0.25">
      <c r="A303" s="7">
        <v>26354</v>
      </c>
      <c r="B303" s="5" t="s">
        <v>822</v>
      </c>
    </row>
    <row r="304" spans="1:2" x14ac:dyDescent="0.25">
      <c r="A304" s="7">
        <v>26357</v>
      </c>
      <c r="B304" s="5" t="s">
        <v>822</v>
      </c>
    </row>
    <row r="305" spans="1:2" x14ac:dyDescent="0.25">
      <c r="A305" s="7">
        <v>26358</v>
      </c>
      <c r="B305" s="5" t="s">
        <v>2102</v>
      </c>
    </row>
    <row r="306" spans="1:2" x14ac:dyDescent="0.25">
      <c r="A306" s="7">
        <v>26359</v>
      </c>
      <c r="B306" s="5" t="s">
        <v>822</v>
      </c>
    </row>
    <row r="307" spans="1:2" x14ac:dyDescent="0.25">
      <c r="A307" s="7">
        <v>26360</v>
      </c>
      <c r="B307" s="5" t="s">
        <v>822</v>
      </c>
    </row>
    <row r="308" spans="1:2" x14ac:dyDescent="0.25">
      <c r="A308" s="7">
        <v>26361</v>
      </c>
      <c r="B308" s="5" t="s">
        <v>822</v>
      </c>
    </row>
    <row r="309" spans="1:2" x14ac:dyDescent="0.25">
      <c r="A309" s="7">
        <v>26364</v>
      </c>
      <c r="B309" s="5" t="s">
        <v>822</v>
      </c>
    </row>
    <row r="310" spans="1:2" x14ac:dyDescent="0.25">
      <c r="A310" s="7">
        <v>26365</v>
      </c>
      <c r="B310" s="5" t="s">
        <v>822</v>
      </c>
    </row>
    <row r="311" spans="1:2" x14ac:dyDescent="0.25">
      <c r="A311" s="7">
        <v>26366</v>
      </c>
      <c r="B311" s="5" t="s">
        <v>822</v>
      </c>
    </row>
    <row r="312" spans="1:2" x14ac:dyDescent="0.25">
      <c r="A312" s="7">
        <v>26367</v>
      </c>
      <c r="B312" s="5" t="s">
        <v>822</v>
      </c>
    </row>
    <row r="313" spans="1:2" x14ac:dyDescent="0.25">
      <c r="A313" s="7">
        <v>26368</v>
      </c>
      <c r="B313" s="5" t="s">
        <v>822</v>
      </c>
    </row>
    <row r="314" spans="1:2" x14ac:dyDescent="0.25">
      <c r="A314" s="7">
        <v>26371</v>
      </c>
      <c r="B314" s="5" t="s">
        <v>822</v>
      </c>
    </row>
    <row r="315" spans="1:2" x14ac:dyDescent="0.25">
      <c r="A315" s="7">
        <v>26372</v>
      </c>
      <c r="B315" s="5" t="s">
        <v>822</v>
      </c>
    </row>
    <row r="316" spans="1:2" x14ac:dyDescent="0.25">
      <c r="A316" s="7">
        <v>26373</v>
      </c>
      <c r="B316" s="5" t="s">
        <v>822</v>
      </c>
    </row>
    <row r="317" spans="1:2" x14ac:dyDescent="0.25">
      <c r="A317" s="7">
        <v>26374</v>
      </c>
      <c r="B317" s="5" t="s">
        <v>822</v>
      </c>
    </row>
    <row r="318" spans="1:2" x14ac:dyDescent="0.25">
      <c r="A318" s="7">
        <v>26375</v>
      </c>
      <c r="B318" s="5" t="s">
        <v>822</v>
      </c>
    </row>
    <row r="319" spans="1:2" x14ac:dyDescent="0.25">
      <c r="A319" s="7">
        <v>26378</v>
      </c>
      <c r="B319" s="5" t="s">
        <v>822</v>
      </c>
    </row>
    <row r="320" spans="1:2" x14ac:dyDescent="0.25">
      <c r="A320" s="7">
        <v>26379</v>
      </c>
      <c r="B320" s="5" t="s">
        <v>822</v>
      </c>
    </row>
    <row r="321" spans="1:2" x14ac:dyDescent="0.25">
      <c r="A321" s="7">
        <v>26380</v>
      </c>
      <c r="B321" s="5" t="s">
        <v>822</v>
      </c>
    </row>
    <row r="322" spans="1:2" x14ac:dyDescent="0.25">
      <c r="A322" s="7">
        <v>26381</v>
      </c>
      <c r="B322" s="5" t="s">
        <v>822</v>
      </c>
    </row>
    <row r="323" spans="1:2" x14ac:dyDescent="0.25">
      <c r="A323" s="7">
        <v>26382</v>
      </c>
      <c r="B323" s="5" t="s">
        <v>822</v>
      </c>
    </row>
    <row r="324" spans="1:2" x14ac:dyDescent="0.25">
      <c r="A324" s="7">
        <v>26385</v>
      </c>
      <c r="B324" s="5" t="s">
        <v>822</v>
      </c>
    </row>
    <row r="325" spans="1:2" x14ac:dyDescent="0.25">
      <c r="A325" s="7">
        <v>26386</v>
      </c>
      <c r="B325" s="5" t="s">
        <v>822</v>
      </c>
    </row>
    <row r="326" spans="1:2" x14ac:dyDescent="0.25">
      <c r="A326" s="7">
        <v>26387</v>
      </c>
      <c r="B326" s="5" t="s">
        <v>822</v>
      </c>
    </row>
    <row r="327" spans="1:2" x14ac:dyDescent="0.25">
      <c r="A327" s="7">
        <v>26388</v>
      </c>
      <c r="B327" s="5" t="s">
        <v>2103</v>
      </c>
    </row>
    <row r="328" spans="1:2" x14ac:dyDescent="0.25">
      <c r="A328" s="7">
        <v>26389</v>
      </c>
      <c r="B328" s="5" t="s">
        <v>822</v>
      </c>
    </row>
    <row r="329" spans="1:2" x14ac:dyDescent="0.25">
      <c r="A329" s="7">
        <v>26392</v>
      </c>
      <c r="B329" s="5" t="s">
        <v>822</v>
      </c>
    </row>
    <row r="330" spans="1:2" x14ac:dyDescent="0.25">
      <c r="A330" s="7">
        <v>26393</v>
      </c>
      <c r="B330" s="5" t="s">
        <v>822</v>
      </c>
    </row>
    <row r="331" spans="1:2" x14ac:dyDescent="0.25">
      <c r="A331" s="7">
        <v>26394</v>
      </c>
      <c r="B331" s="5" t="s">
        <v>822</v>
      </c>
    </row>
    <row r="332" spans="1:2" x14ac:dyDescent="0.25">
      <c r="A332" s="7">
        <v>26395</v>
      </c>
      <c r="B332" s="5" t="s">
        <v>822</v>
      </c>
    </row>
    <row r="333" spans="1:2" x14ac:dyDescent="0.25">
      <c r="A333" s="7">
        <v>26396</v>
      </c>
      <c r="B333" s="5" t="s">
        <v>822</v>
      </c>
    </row>
    <row r="334" spans="1:2" x14ac:dyDescent="0.25">
      <c r="A334" s="7">
        <v>26399</v>
      </c>
      <c r="B334" s="5" t="s">
        <v>822</v>
      </c>
    </row>
    <row r="335" spans="1:2" x14ac:dyDescent="0.25">
      <c r="A335" s="7">
        <v>26400</v>
      </c>
      <c r="B335" s="5" t="s">
        <v>822</v>
      </c>
    </row>
    <row r="336" spans="1:2" x14ac:dyDescent="0.25">
      <c r="A336" s="7">
        <v>26401</v>
      </c>
      <c r="B336" s="5" t="s">
        <v>822</v>
      </c>
    </row>
    <row r="337" spans="1:2" x14ac:dyDescent="0.25">
      <c r="A337" s="7">
        <v>26402</v>
      </c>
      <c r="B337" s="5" t="s">
        <v>822</v>
      </c>
    </row>
    <row r="338" spans="1:2" x14ac:dyDescent="0.25">
      <c r="A338" s="7">
        <v>26403</v>
      </c>
      <c r="B338" s="5" t="s">
        <v>822</v>
      </c>
    </row>
    <row r="339" spans="1:2" x14ac:dyDescent="0.25">
      <c r="A339" s="7">
        <v>26406</v>
      </c>
      <c r="B339" s="5" t="s">
        <v>822</v>
      </c>
    </row>
    <row r="340" spans="1:2" x14ac:dyDescent="0.25">
      <c r="A340" s="7">
        <v>26407</v>
      </c>
      <c r="B340" s="5" t="s">
        <v>822</v>
      </c>
    </row>
    <row r="341" spans="1:2" x14ac:dyDescent="0.25">
      <c r="A341" s="7">
        <v>26408</v>
      </c>
      <c r="B341" s="5" t="s">
        <v>822</v>
      </c>
    </row>
    <row r="342" spans="1:2" x14ac:dyDescent="0.25">
      <c r="A342" s="7">
        <v>26409</v>
      </c>
      <c r="B342" s="5" t="s">
        <v>822</v>
      </c>
    </row>
    <row r="343" spans="1:2" x14ac:dyDescent="0.25">
      <c r="A343" s="7">
        <v>26410</v>
      </c>
      <c r="B343" s="5" t="s">
        <v>822</v>
      </c>
    </row>
    <row r="344" spans="1:2" x14ac:dyDescent="0.25">
      <c r="A344" s="7">
        <v>26413</v>
      </c>
      <c r="B344" s="5" t="s">
        <v>822</v>
      </c>
    </row>
    <row r="345" spans="1:2" x14ac:dyDescent="0.25">
      <c r="A345" s="7">
        <v>26414</v>
      </c>
      <c r="B345" s="5" t="s">
        <v>822</v>
      </c>
    </row>
    <row r="346" spans="1:2" x14ac:dyDescent="0.25">
      <c r="A346" s="7">
        <v>26415</v>
      </c>
      <c r="B346" s="5" t="s">
        <v>822</v>
      </c>
    </row>
    <row r="347" spans="1:2" x14ac:dyDescent="0.25">
      <c r="A347" s="7">
        <v>26416</v>
      </c>
      <c r="B347" s="5" t="s">
        <v>822</v>
      </c>
    </row>
    <row r="348" spans="1:2" x14ac:dyDescent="0.25">
      <c r="A348" s="7">
        <v>26417</v>
      </c>
      <c r="B348" s="5" t="s">
        <v>2104</v>
      </c>
    </row>
    <row r="349" spans="1:2" x14ac:dyDescent="0.25">
      <c r="A349" s="7">
        <v>26420</v>
      </c>
      <c r="B349" s="5" t="s">
        <v>822</v>
      </c>
    </row>
    <row r="350" spans="1:2" x14ac:dyDescent="0.25">
      <c r="A350" s="7">
        <v>26421</v>
      </c>
      <c r="B350" s="5" t="s">
        <v>822</v>
      </c>
    </row>
    <row r="351" spans="1:2" x14ac:dyDescent="0.25">
      <c r="A351" s="7">
        <v>26422</v>
      </c>
      <c r="B351" s="5" t="s">
        <v>822</v>
      </c>
    </row>
    <row r="352" spans="1:2" x14ac:dyDescent="0.25">
      <c r="A352" s="7">
        <v>26423</v>
      </c>
      <c r="B352" s="5" t="s">
        <v>822</v>
      </c>
    </row>
    <row r="353" spans="1:2" x14ac:dyDescent="0.25">
      <c r="A353" s="7">
        <v>26424</v>
      </c>
      <c r="B353" s="5" t="s">
        <v>822</v>
      </c>
    </row>
    <row r="354" spans="1:2" x14ac:dyDescent="0.25">
      <c r="A354" s="7">
        <v>26427</v>
      </c>
      <c r="B354" s="5" t="s">
        <v>822</v>
      </c>
    </row>
    <row r="355" spans="1:2" x14ac:dyDescent="0.25">
      <c r="A355" s="7">
        <v>26428</v>
      </c>
      <c r="B355" s="5" t="s">
        <v>822</v>
      </c>
    </row>
    <row r="356" spans="1:2" x14ac:dyDescent="0.25">
      <c r="A356" s="7">
        <v>26429</v>
      </c>
      <c r="B356" s="5" t="s">
        <v>822</v>
      </c>
    </row>
    <row r="357" spans="1:2" x14ac:dyDescent="0.25">
      <c r="A357" s="7">
        <v>26430</v>
      </c>
      <c r="B357" s="5" t="s">
        <v>822</v>
      </c>
    </row>
    <row r="358" spans="1:2" x14ac:dyDescent="0.25">
      <c r="A358" s="7">
        <v>26431</v>
      </c>
      <c r="B358" s="5" t="s">
        <v>822</v>
      </c>
    </row>
    <row r="359" spans="1:2" x14ac:dyDescent="0.25">
      <c r="A359" s="7">
        <v>26434</v>
      </c>
      <c r="B359" s="5" t="s">
        <v>822</v>
      </c>
    </row>
    <row r="360" spans="1:2" x14ac:dyDescent="0.25">
      <c r="A360" s="7">
        <v>26435</v>
      </c>
      <c r="B360" s="5" t="s">
        <v>822</v>
      </c>
    </row>
    <row r="361" spans="1:2" x14ac:dyDescent="0.25">
      <c r="A361" s="7">
        <v>26436</v>
      </c>
      <c r="B361" s="5" t="s">
        <v>822</v>
      </c>
    </row>
    <row r="362" spans="1:2" x14ac:dyDescent="0.25">
      <c r="A362" s="7">
        <v>26437</v>
      </c>
      <c r="B362" s="5" t="s">
        <v>822</v>
      </c>
    </row>
    <row r="363" spans="1:2" x14ac:dyDescent="0.25">
      <c r="A363" s="7">
        <v>26438</v>
      </c>
      <c r="B363" s="5" t="s">
        <v>822</v>
      </c>
    </row>
    <row r="364" spans="1:2" x14ac:dyDescent="0.25">
      <c r="A364" s="7">
        <v>26441</v>
      </c>
      <c r="B364" s="5" t="s">
        <v>822</v>
      </c>
    </row>
    <row r="365" spans="1:2" x14ac:dyDescent="0.25">
      <c r="A365" s="7">
        <v>26442</v>
      </c>
      <c r="B365" s="5" t="s">
        <v>822</v>
      </c>
    </row>
    <row r="366" spans="1:2" x14ac:dyDescent="0.25">
      <c r="A366" s="7">
        <v>26443</v>
      </c>
      <c r="B366" s="5" t="s">
        <v>822</v>
      </c>
    </row>
    <row r="367" spans="1:2" x14ac:dyDescent="0.25">
      <c r="A367" s="7">
        <v>26444</v>
      </c>
      <c r="B367" s="5" t="s">
        <v>822</v>
      </c>
    </row>
    <row r="368" spans="1:2" x14ac:dyDescent="0.25">
      <c r="A368" s="7">
        <v>26445</v>
      </c>
      <c r="B368" s="5" t="s">
        <v>822</v>
      </c>
    </row>
    <row r="369" spans="1:2" x14ac:dyDescent="0.25">
      <c r="A369" s="7">
        <v>26448</v>
      </c>
      <c r="B369" s="5" t="s">
        <v>822</v>
      </c>
    </row>
    <row r="370" spans="1:2" x14ac:dyDescent="0.25">
      <c r="A370" s="7">
        <v>26449</v>
      </c>
      <c r="B370" s="5" t="s">
        <v>822</v>
      </c>
    </row>
    <row r="371" spans="1:2" x14ac:dyDescent="0.25">
      <c r="A371" s="7">
        <v>26450</v>
      </c>
      <c r="B371" s="5" t="s">
        <v>2105</v>
      </c>
    </row>
    <row r="372" spans="1:2" x14ac:dyDescent="0.25">
      <c r="A372" s="7">
        <v>26451</v>
      </c>
      <c r="B372" s="5" t="s">
        <v>822</v>
      </c>
    </row>
    <row r="373" spans="1:2" x14ac:dyDescent="0.25">
      <c r="A373" s="7">
        <v>26452</v>
      </c>
      <c r="B373" s="5" t="s">
        <v>822</v>
      </c>
    </row>
    <row r="374" spans="1:2" x14ac:dyDescent="0.25">
      <c r="A374" s="7">
        <v>26455</v>
      </c>
      <c r="B374" s="5" t="s">
        <v>822</v>
      </c>
    </row>
    <row r="375" spans="1:2" x14ac:dyDescent="0.25">
      <c r="A375" s="7">
        <v>26456</v>
      </c>
      <c r="B375" s="5" t="s">
        <v>822</v>
      </c>
    </row>
    <row r="376" spans="1:2" x14ac:dyDescent="0.25">
      <c r="A376" s="7">
        <v>26457</v>
      </c>
      <c r="B376" s="5" t="s">
        <v>822</v>
      </c>
    </row>
    <row r="377" spans="1:2" x14ac:dyDescent="0.25">
      <c r="A377" s="7">
        <v>26458</v>
      </c>
      <c r="B377" s="5" t="s">
        <v>822</v>
      </c>
    </row>
    <row r="378" spans="1:2" x14ac:dyDescent="0.25">
      <c r="A378" s="7">
        <v>26459</v>
      </c>
      <c r="B378" s="5" t="s">
        <v>822</v>
      </c>
    </row>
    <row r="379" spans="1:2" x14ac:dyDescent="0.25">
      <c r="A379" s="7">
        <v>26462</v>
      </c>
      <c r="B379" s="5" t="s">
        <v>822</v>
      </c>
    </row>
    <row r="380" spans="1:2" x14ac:dyDescent="0.25">
      <c r="A380" s="7">
        <v>26463</v>
      </c>
      <c r="B380" s="5" t="s">
        <v>822</v>
      </c>
    </row>
    <row r="381" spans="1:2" x14ac:dyDescent="0.25">
      <c r="A381" s="7">
        <v>26464</v>
      </c>
      <c r="B381" s="5" t="s">
        <v>822</v>
      </c>
    </row>
    <row r="382" spans="1:2" x14ac:dyDescent="0.25">
      <c r="A382" s="7">
        <v>26465</v>
      </c>
      <c r="B382" s="5" t="s">
        <v>822</v>
      </c>
    </row>
    <row r="383" spans="1:2" x14ac:dyDescent="0.25">
      <c r="A383" s="7">
        <v>26466</v>
      </c>
      <c r="B383" s="5" t="s">
        <v>822</v>
      </c>
    </row>
    <row r="384" spans="1:2" x14ac:dyDescent="0.25">
      <c r="A384" s="7">
        <v>26469</v>
      </c>
      <c r="B384" s="5" t="s">
        <v>822</v>
      </c>
    </row>
    <row r="385" spans="1:2" x14ac:dyDescent="0.25">
      <c r="A385" s="7">
        <v>26470</v>
      </c>
      <c r="B385" s="5" t="s">
        <v>822</v>
      </c>
    </row>
    <row r="386" spans="1:2" x14ac:dyDescent="0.25">
      <c r="A386" s="7">
        <v>26471</v>
      </c>
      <c r="B386" s="5" t="s">
        <v>822</v>
      </c>
    </row>
    <row r="387" spans="1:2" x14ac:dyDescent="0.25">
      <c r="A387" s="7">
        <v>26472</v>
      </c>
      <c r="B387" s="5" t="s">
        <v>822</v>
      </c>
    </row>
    <row r="388" spans="1:2" x14ac:dyDescent="0.25">
      <c r="A388" s="7">
        <v>26473</v>
      </c>
      <c r="B388" s="5" t="s">
        <v>822</v>
      </c>
    </row>
    <row r="389" spans="1:2" x14ac:dyDescent="0.25">
      <c r="A389" s="7">
        <v>26476</v>
      </c>
      <c r="B389" s="5" t="s">
        <v>822</v>
      </c>
    </row>
    <row r="390" spans="1:2" x14ac:dyDescent="0.25">
      <c r="A390" s="7">
        <v>26477</v>
      </c>
      <c r="B390" s="5" t="s">
        <v>822</v>
      </c>
    </row>
    <row r="391" spans="1:2" x14ac:dyDescent="0.25">
      <c r="A391" s="7">
        <v>26478</v>
      </c>
      <c r="B391" s="5" t="s">
        <v>822</v>
      </c>
    </row>
    <row r="392" spans="1:2" x14ac:dyDescent="0.25">
      <c r="A392" s="7">
        <v>26479</v>
      </c>
      <c r="B392" s="5" t="s">
        <v>822</v>
      </c>
    </row>
    <row r="393" spans="1:2" x14ac:dyDescent="0.25">
      <c r="A393" s="7">
        <v>26480</v>
      </c>
      <c r="B393" s="5" t="s">
        <v>2106</v>
      </c>
    </row>
    <row r="394" spans="1:2" x14ac:dyDescent="0.25">
      <c r="A394" s="7">
        <v>26483</v>
      </c>
      <c r="B394" s="5" t="s">
        <v>822</v>
      </c>
    </row>
    <row r="395" spans="1:2" x14ac:dyDescent="0.25">
      <c r="A395" s="7">
        <v>26484</v>
      </c>
      <c r="B395" s="5" t="s">
        <v>822</v>
      </c>
    </row>
    <row r="396" spans="1:2" x14ac:dyDescent="0.25">
      <c r="A396" s="7">
        <v>26485</v>
      </c>
      <c r="B396" s="5" t="s">
        <v>822</v>
      </c>
    </row>
    <row r="397" spans="1:2" x14ac:dyDescent="0.25">
      <c r="A397" s="7">
        <v>26486</v>
      </c>
      <c r="B397" s="5" t="s">
        <v>822</v>
      </c>
    </row>
    <row r="398" spans="1:2" x14ac:dyDescent="0.25">
      <c r="A398" s="7">
        <v>26487</v>
      </c>
      <c r="B398" s="5" t="s">
        <v>822</v>
      </c>
    </row>
    <row r="399" spans="1:2" x14ac:dyDescent="0.25">
      <c r="A399" s="7">
        <v>26490</v>
      </c>
      <c r="B399" s="5" t="s">
        <v>822</v>
      </c>
    </row>
    <row r="400" spans="1:2" x14ac:dyDescent="0.25">
      <c r="A400" s="7">
        <v>26491</v>
      </c>
      <c r="B400" s="5" t="s">
        <v>822</v>
      </c>
    </row>
    <row r="401" spans="1:2" x14ac:dyDescent="0.25">
      <c r="A401" s="7">
        <v>26492</v>
      </c>
      <c r="B401" s="5" t="s">
        <v>822</v>
      </c>
    </row>
    <row r="402" spans="1:2" x14ac:dyDescent="0.25">
      <c r="A402" s="7">
        <v>26493</v>
      </c>
      <c r="B402" s="5" t="s">
        <v>822</v>
      </c>
    </row>
    <row r="403" spans="1:2" x14ac:dyDescent="0.25">
      <c r="A403" s="7">
        <v>26494</v>
      </c>
      <c r="B403" s="5" t="s">
        <v>822</v>
      </c>
    </row>
    <row r="404" spans="1:2" x14ac:dyDescent="0.25">
      <c r="A404" s="7">
        <v>26497</v>
      </c>
      <c r="B404" s="5" t="s">
        <v>822</v>
      </c>
    </row>
    <row r="405" spans="1:2" x14ac:dyDescent="0.25">
      <c r="A405" s="7">
        <v>26498</v>
      </c>
      <c r="B405" s="5" t="s">
        <v>822</v>
      </c>
    </row>
    <row r="406" spans="1:2" x14ac:dyDescent="0.25">
      <c r="A406" s="7">
        <v>26499</v>
      </c>
      <c r="B406" s="5" t="s">
        <v>822</v>
      </c>
    </row>
    <row r="407" spans="1:2" x14ac:dyDescent="0.25">
      <c r="A407" s="7">
        <v>26500</v>
      </c>
      <c r="B407" s="5" t="s">
        <v>822</v>
      </c>
    </row>
    <row r="408" spans="1:2" x14ac:dyDescent="0.25">
      <c r="A408" s="7">
        <v>26501</v>
      </c>
      <c r="B408" s="5" t="s">
        <v>822</v>
      </c>
    </row>
    <row r="409" spans="1:2" x14ac:dyDescent="0.25">
      <c r="A409" s="7">
        <v>26504</v>
      </c>
      <c r="B409" s="5" t="s">
        <v>822</v>
      </c>
    </row>
    <row r="410" spans="1:2" x14ac:dyDescent="0.25">
      <c r="A410" s="7">
        <v>26505</v>
      </c>
      <c r="B410" s="5" t="s">
        <v>822</v>
      </c>
    </row>
    <row r="411" spans="1:2" x14ac:dyDescent="0.25">
      <c r="A411" s="7">
        <v>26506</v>
      </c>
      <c r="B411" s="5" t="s">
        <v>822</v>
      </c>
    </row>
    <row r="412" spans="1:2" x14ac:dyDescent="0.25">
      <c r="A412" s="7">
        <v>26507</v>
      </c>
      <c r="B412" s="5" t="s">
        <v>822</v>
      </c>
    </row>
    <row r="413" spans="1:2" x14ac:dyDescent="0.25">
      <c r="A413" s="7">
        <v>26508</v>
      </c>
      <c r="B413" s="5" t="s">
        <v>822</v>
      </c>
    </row>
    <row r="414" spans="1:2" x14ac:dyDescent="0.25">
      <c r="A414" s="7">
        <v>26511</v>
      </c>
      <c r="B414" s="5" t="s">
        <v>2107</v>
      </c>
    </row>
    <row r="415" spans="1:2" x14ac:dyDescent="0.25">
      <c r="A415" s="7">
        <v>26512</v>
      </c>
      <c r="B415" s="5" t="s">
        <v>822</v>
      </c>
    </row>
    <row r="416" spans="1:2" x14ac:dyDescent="0.25">
      <c r="A416" s="7">
        <v>26513</v>
      </c>
      <c r="B416" s="5" t="s">
        <v>822</v>
      </c>
    </row>
    <row r="417" spans="1:2" x14ac:dyDescent="0.25">
      <c r="A417" s="7">
        <v>26514</v>
      </c>
      <c r="B417" s="5" t="s">
        <v>822</v>
      </c>
    </row>
    <row r="418" spans="1:2" x14ac:dyDescent="0.25">
      <c r="A418" s="7">
        <v>26515</v>
      </c>
      <c r="B418" s="5" t="s">
        <v>822</v>
      </c>
    </row>
    <row r="419" spans="1:2" x14ac:dyDescent="0.25">
      <c r="A419" s="7">
        <v>26518</v>
      </c>
      <c r="B419" s="5" t="s">
        <v>822</v>
      </c>
    </row>
    <row r="420" spans="1:2" x14ac:dyDescent="0.25">
      <c r="A420" s="7">
        <v>26519</v>
      </c>
      <c r="B420" s="5" t="s">
        <v>822</v>
      </c>
    </row>
    <row r="421" spans="1:2" x14ac:dyDescent="0.25">
      <c r="A421" s="7">
        <v>26520</v>
      </c>
      <c r="B421" s="5" t="s">
        <v>822</v>
      </c>
    </row>
    <row r="422" spans="1:2" x14ac:dyDescent="0.25">
      <c r="A422" s="7">
        <v>26521</v>
      </c>
      <c r="B422" s="5" t="s">
        <v>822</v>
      </c>
    </row>
    <row r="423" spans="1:2" x14ac:dyDescent="0.25">
      <c r="A423" s="7">
        <v>26522</v>
      </c>
      <c r="B423" s="5" t="s">
        <v>822</v>
      </c>
    </row>
    <row r="424" spans="1:2" x14ac:dyDescent="0.25">
      <c r="A424" s="7">
        <v>26525</v>
      </c>
      <c r="B424" s="5" t="s">
        <v>822</v>
      </c>
    </row>
    <row r="425" spans="1:2" x14ac:dyDescent="0.25">
      <c r="A425" s="7">
        <v>26526</v>
      </c>
      <c r="B425" s="5" t="s">
        <v>822</v>
      </c>
    </row>
    <row r="426" spans="1:2" x14ac:dyDescent="0.25">
      <c r="A426" s="7">
        <v>26527</v>
      </c>
      <c r="B426" s="5" t="s">
        <v>822</v>
      </c>
    </row>
    <row r="427" spans="1:2" x14ac:dyDescent="0.25">
      <c r="A427" s="7">
        <v>26528</v>
      </c>
      <c r="B427" s="5" t="s">
        <v>822</v>
      </c>
    </row>
    <row r="428" spans="1:2" x14ac:dyDescent="0.25">
      <c r="A428" s="7">
        <v>26529</v>
      </c>
      <c r="B428" s="5" t="s">
        <v>822</v>
      </c>
    </row>
    <row r="429" spans="1:2" x14ac:dyDescent="0.25">
      <c r="A429" s="7">
        <v>26532</v>
      </c>
      <c r="B429" s="5" t="s">
        <v>822</v>
      </c>
    </row>
    <row r="430" spans="1:2" x14ac:dyDescent="0.25">
      <c r="A430" s="7">
        <v>26533</v>
      </c>
      <c r="B430" s="5" t="s">
        <v>822</v>
      </c>
    </row>
    <row r="431" spans="1:2" x14ac:dyDescent="0.25">
      <c r="A431" s="7">
        <v>26534</v>
      </c>
      <c r="B431" s="5" t="s">
        <v>822</v>
      </c>
    </row>
    <row r="432" spans="1:2" x14ac:dyDescent="0.25">
      <c r="A432" s="7">
        <v>26535</v>
      </c>
      <c r="B432" s="5" t="s">
        <v>822</v>
      </c>
    </row>
    <row r="433" spans="1:2" x14ac:dyDescent="0.25">
      <c r="A433" s="7">
        <v>26536</v>
      </c>
      <c r="B433" s="5" t="s">
        <v>822</v>
      </c>
    </row>
    <row r="434" spans="1:2" x14ac:dyDescent="0.25">
      <c r="A434" s="7">
        <v>26539</v>
      </c>
      <c r="B434" s="5" t="s">
        <v>822</v>
      </c>
    </row>
    <row r="435" spans="1:2" x14ac:dyDescent="0.25">
      <c r="A435" s="7">
        <v>26540</v>
      </c>
      <c r="B435" s="5" t="s">
        <v>822</v>
      </c>
    </row>
    <row r="436" spans="1:2" x14ac:dyDescent="0.25">
      <c r="A436" s="7">
        <v>26541</v>
      </c>
      <c r="B436" s="5" t="s">
        <v>822</v>
      </c>
    </row>
    <row r="437" spans="1:2" x14ac:dyDescent="0.25">
      <c r="A437" s="7">
        <v>26542</v>
      </c>
      <c r="B437" s="5" t="s">
        <v>2108</v>
      </c>
    </row>
    <row r="438" spans="1:2" x14ac:dyDescent="0.25">
      <c r="A438" s="7">
        <v>26543</v>
      </c>
      <c r="B438" s="5" t="s">
        <v>822</v>
      </c>
    </row>
    <row r="439" spans="1:2" x14ac:dyDescent="0.25">
      <c r="A439" s="7">
        <v>26546</v>
      </c>
      <c r="B439" s="5" t="s">
        <v>822</v>
      </c>
    </row>
    <row r="440" spans="1:2" x14ac:dyDescent="0.25">
      <c r="A440" s="7">
        <v>26547</v>
      </c>
      <c r="B440" s="5" t="s">
        <v>822</v>
      </c>
    </row>
    <row r="441" spans="1:2" x14ac:dyDescent="0.25">
      <c r="A441" s="7">
        <v>26548</v>
      </c>
      <c r="B441" s="5" t="s">
        <v>822</v>
      </c>
    </row>
    <row r="442" spans="1:2" x14ac:dyDescent="0.25">
      <c r="A442" s="7">
        <v>26549</v>
      </c>
      <c r="B442" s="5" t="s">
        <v>822</v>
      </c>
    </row>
    <row r="443" spans="1:2" x14ac:dyDescent="0.25">
      <c r="A443" s="7">
        <v>26550</v>
      </c>
      <c r="B443" s="5" t="s">
        <v>822</v>
      </c>
    </row>
    <row r="444" spans="1:2" x14ac:dyDescent="0.25">
      <c r="A444" s="7">
        <v>26553</v>
      </c>
      <c r="B444" s="5" t="s">
        <v>822</v>
      </c>
    </row>
    <row r="445" spans="1:2" x14ac:dyDescent="0.25">
      <c r="A445" s="7">
        <v>26554</v>
      </c>
      <c r="B445" s="5" t="s">
        <v>822</v>
      </c>
    </row>
    <row r="446" spans="1:2" x14ac:dyDescent="0.25">
      <c r="A446" s="7">
        <v>26555</v>
      </c>
      <c r="B446" s="5" t="s">
        <v>822</v>
      </c>
    </row>
    <row r="447" spans="1:2" x14ac:dyDescent="0.25">
      <c r="A447" s="7">
        <v>26556</v>
      </c>
      <c r="B447" s="5" t="s">
        <v>822</v>
      </c>
    </row>
    <row r="448" spans="1:2" x14ac:dyDescent="0.25">
      <c r="A448" s="7">
        <v>26557</v>
      </c>
      <c r="B448" s="5" t="s">
        <v>822</v>
      </c>
    </row>
    <row r="449" spans="1:2" x14ac:dyDescent="0.25">
      <c r="A449" s="7">
        <v>26560</v>
      </c>
      <c r="B449" s="5" t="s">
        <v>822</v>
      </c>
    </row>
    <row r="450" spans="1:2" x14ac:dyDescent="0.25">
      <c r="A450" s="7">
        <v>26561</v>
      </c>
      <c r="B450" s="5" t="s">
        <v>822</v>
      </c>
    </row>
    <row r="451" spans="1:2" x14ac:dyDescent="0.25">
      <c r="A451" s="7">
        <v>26562</v>
      </c>
      <c r="B451" s="5" t="s">
        <v>822</v>
      </c>
    </row>
    <row r="452" spans="1:2" x14ac:dyDescent="0.25">
      <c r="A452" s="7">
        <v>26563</v>
      </c>
      <c r="B452" s="5" t="s">
        <v>822</v>
      </c>
    </row>
    <row r="453" spans="1:2" x14ac:dyDescent="0.25">
      <c r="A453" s="7">
        <v>26564</v>
      </c>
      <c r="B453" s="5" t="s">
        <v>822</v>
      </c>
    </row>
    <row r="454" spans="1:2" x14ac:dyDescent="0.25">
      <c r="A454" s="7">
        <v>26567</v>
      </c>
      <c r="B454" s="5" t="s">
        <v>822</v>
      </c>
    </row>
    <row r="455" spans="1:2" x14ac:dyDescent="0.25">
      <c r="A455" s="7">
        <v>26568</v>
      </c>
      <c r="B455" s="5" t="s">
        <v>822</v>
      </c>
    </row>
    <row r="456" spans="1:2" x14ac:dyDescent="0.25">
      <c r="A456" s="7">
        <v>26569</v>
      </c>
      <c r="B456" s="5" t="s">
        <v>822</v>
      </c>
    </row>
    <row r="457" spans="1:2" x14ac:dyDescent="0.25">
      <c r="A457" s="7">
        <v>26570</v>
      </c>
      <c r="B457" s="5" t="s">
        <v>822</v>
      </c>
    </row>
    <row r="458" spans="1:2" x14ac:dyDescent="0.25">
      <c r="A458" s="7">
        <v>26571</v>
      </c>
      <c r="B458" s="5" t="s">
        <v>2109</v>
      </c>
    </row>
    <row r="459" spans="1:2" x14ac:dyDescent="0.25">
      <c r="A459" s="7">
        <v>26574</v>
      </c>
      <c r="B459" s="5" t="s">
        <v>822</v>
      </c>
    </row>
    <row r="460" spans="1:2" x14ac:dyDescent="0.25">
      <c r="A460" s="7">
        <v>26575</v>
      </c>
      <c r="B460" s="5" t="s">
        <v>822</v>
      </c>
    </row>
    <row r="461" spans="1:2" x14ac:dyDescent="0.25">
      <c r="A461" s="7">
        <v>26576</v>
      </c>
      <c r="B461" s="5" t="s">
        <v>822</v>
      </c>
    </row>
    <row r="462" spans="1:2" x14ac:dyDescent="0.25">
      <c r="A462" s="7">
        <v>26577</v>
      </c>
      <c r="B462" s="5" t="s">
        <v>822</v>
      </c>
    </row>
    <row r="463" spans="1:2" x14ac:dyDescent="0.25">
      <c r="A463" s="7">
        <v>26578</v>
      </c>
      <c r="B463" s="5" t="s">
        <v>822</v>
      </c>
    </row>
    <row r="464" spans="1:2" x14ac:dyDescent="0.25">
      <c r="A464" s="7">
        <v>26581</v>
      </c>
      <c r="B464" s="5" t="s">
        <v>822</v>
      </c>
    </row>
    <row r="465" spans="1:2" x14ac:dyDescent="0.25">
      <c r="A465" s="7">
        <v>26582</v>
      </c>
      <c r="B465" s="5" t="s">
        <v>822</v>
      </c>
    </row>
    <row r="466" spans="1:2" x14ac:dyDescent="0.25">
      <c r="A466" s="7">
        <v>26583</v>
      </c>
      <c r="B466" s="5" t="s">
        <v>822</v>
      </c>
    </row>
    <row r="467" spans="1:2" x14ac:dyDescent="0.25">
      <c r="A467" s="7">
        <v>26584</v>
      </c>
      <c r="B467" s="5" t="s">
        <v>822</v>
      </c>
    </row>
    <row r="468" spans="1:2" x14ac:dyDescent="0.25">
      <c r="A468" s="7">
        <v>26585</v>
      </c>
      <c r="B468" s="5" t="s">
        <v>822</v>
      </c>
    </row>
    <row r="469" spans="1:2" x14ac:dyDescent="0.25">
      <c r="A469" s="7">
        <v>26588</v>
      </c>
      <c r="B469" s="5" t="s">
        <v>822</v>
      </c>
    </row>
    <row r="470" spans="1:2" x14ac:dyDescent="0.25">
      <c r="A470" s="7">
        <v>26589</v>
      </c>
      <c r="B470" s="5" t="s">
        <v>822</v>
      </c>
    </row>
    <row r="471" spans="1:2" x14ac:dyDescent="0.25">
      <c r="A471" s="7">
        <v>26590</v>
      </c>
      <c r="B471" s="5" t="s">
        <v>822</v>
      </c>
    </row>
    <row r="472" spans="1:2" x14ac:dyDescent="0.25">
      <c r="A472" s="7">
        <v>26591</v>
      </c>
      <c r="B472" s="5" t="s">
        <v>822</v>
      </c>
    </row>
    <row r="473" spans="1:2" x14ac:dyDescent="0.25">
      <c r="A473" s="7">
        <v>26592</v>
      </c>
      <c r="B473" s="5" t="s">
        <v>822</v>
      </c>
    </row>
    <row r="474" spans="1:2" x14ac:dyDescent="0.25">
      <c r="A474" s="7">
        <v>26595</v>
      </c>
      <c r="B474" s="5" t="s">
        <v>822</v>
      </c>
    </row>
    <row r="475" spans="1:2" x14ac:dyDescent="0.25">
      <c r="A475" s="7">
        <v>26596</v>
      </c>
      <c r="B475" s="5" t="s">
        <v>822</v>
      </c>
    </row>
    <row r="476" spans="1:2" x14ac:dyDescent="0.25">
      <c r="A476" s="7">
        <v>26597</v>
      </c>
      <c r="B476" s="5" t="s">
        <v>822</v>
      </c>
    </row>
    <row r="477" spans="1:2" x14ac:dyDescent="0.25">
      <c r="A477" s="7">
        <v>26598</v>
      </c>
      <c r="B477" s="5" t="s">
        <v>822</v>
      </c>
    </row>
    <row r="478" spans="1:2" x14ac:dyDescent="0.25">
      <c r="A478" s="7">
        <v>26599</v>
      </c>
      <c r="B478" s="5" t="s">
        <v>822</v>
      </c>
    </row>
    <row r="479" spans="1:2" x14ac:dyDescent="0.25">
      <c r="A479" s="7">
        <v>26602</v>
      </c>
      <c r="B479" s="5" t="s">
        <v>822</v>
      </c>
    </row>
    <row r="480" spans="1:2" x14ac:dyDescent="0.25">
      <c r="A480" s="7">
        <v>26603</v>
      </c>
      <c r="B480" s="5" t="s">
        <v>2110</v>
      </c>
    </row>
    <row r="481" spans="1:2" x14ac:dyDescent="0.25">
      <c r="A481" s="7">
        <v>26604</v>
      </c>
      <c r="B481" s="5" t="s">
        <v>822</v>
      </c>
    </row>
    <row r="482" spans="1:2" x14ac:dyDescent="0.25">
      <c r="A482" s="7">
        <v>26605</v>
      </c>
      <c r="B482" s="5" t="s">
        <v>822</v>
      </c>
    </row>
    <row r="483" spans="1:2" x14ac:dyDescent="0.25">
      <c r="A483" s="7">
        <v>26606</v>
      </c>
      <c r="B483" s="5" t="s">
        <v>822</v>
      </c>
    </row>
    <row r="484" spans="1:2" x14ac:dyDescent="0.25">
      <c r="A484" s="7">
        <v>26609</v>
      </c>
      <c r="B484" s="5" t="s">
        <v>822</v>
      </c>
    </row>
    <row r="485" spans="1:2" x14ac:dyDescent="0.25">
      <c r="A485" s="7">
        <v>26610</v>
      </c>
      <c r="B485" s="5" t="s">
        <v>822</v>
      </c>
    </row>
    <row r="486" spans="1:2" x14ac:dyDescent="0.25">
      <c r="A486" s="7">
        <v>26611</v>
      </c>
      <c r="B486" s="5" t="s">
        <v>822</v>
      </c>
    </row>
    <row r="487" spans="1:2" x14ac:dyDescent="0.25">
      <c r="A487" s="7">
        <v>26612</v>
      </c>
      <c r="B487" s="5" t="s">
        <v>822</v>
      </c>
    </row>
    <row r="488" spans="1:2" x14ac:dyDescent="0.25">
      <c r="A488" s="7">
        <v>26613</v>
      </c>
      <c r="B488" s="5" t="s">
        <v>822</v>
      </c>
    </row>
    <row r="489" spans="1:2" x14ac:dyDescent="0.25">
      <c r="A489" s="7">
        <v>26616</v>
      </c>
      <c r="B489" s="5" t="s">
        <v>822</v>
      </c>
    </row>
    <row r="490" spans="1:2" x14ac:dyDescent="0.25">
      <c r="A490" s="7">
        <v>26617</v>
      </c>
      <c r="B490" s="5" t="s">
        <v>822</v>
      </c>
    </row>
    <row r="491" spans="1:2" x14ac:dyDescent="0.25">
      <c r="A491" s="7">
        <v>26618</v>
      </c>
      <c r="B491" s="5" t="s">
        <v>822</v>
      </c>
    </row>
    <row r="492" spans="1:2" x14ac:dyDescent="0.25">
      <c r="A492" s="7">
        <v>26619</v>
      </c>
      <c r="B492" s="5" t="s">
        <v>822</v>
      </c>
    </row>
    <row r="493" spans="1:2" x14ac:dyDescent="0.25">
      <c r="A493" s="7">
        <v>26620</v>
      </c>
      <c r="B493" s="5" t="s">
        <v>822</v>
      </c>
    </row>
    <row r="494" spans="1:2" x14ac:dyDescent="0.25">
      <c r="A494" s="7">
        <v>26623</v>
      </c>
      <c r="B494" s="5" t="s">
        <v>822</v>
      </c>
    </row>
    <row r="495" spans="1:2" x14ac:dyDescent="0.25">
      <c r="A495" s="7">
        <v>26624</v>
      </c>
      <c r="B495" s="5" t="s">
        <v>822</v>
      </c>
    </row>
    <row r="496" spans="1:2" x14ac:dyDescent="0.25">
      <c r="A496" s="7">
        <v>26625</v>
      </c>
      <c r="B496" s="5" t="s">
        <v>822</v>
      </c>
    </row>
    <row r="497" spans="1:2" x14ac:dyDescent="0.25">
      <c r="A497" s="7">
        <v>26626</v>
      </c>
      <c r="B497" s="5" t="s">
        <v>822</v>
      </c>
    </row>
    <row r="498" spans="1:2" x14ac:dyDescent="0.25">
      <c r="A498" s="7">
        <v>26627</v>
      </c>
      <c r="B498" s="5" t="s">
        <v>822</v>
      </c>
    </row>
    <row r="499" spans="1:2" x14ac:dyDescent="0.25">
      <c r="A499" s="7">
        <v>26630</v>
      </c>
      <c r="B499" s="5" t="s">
        <v>822</v>
      </c>
    </row>
    <row r="500" spans="1:2" x14ac:dyDescent="0.25">
      <c r="A500" s="7">
        <v>26631</v>
      </c>
      <c r="B500" s="5" t="s">
        <v>822</v>
      </c>
    </row>
    <row r="501" spans="1:2" x14ac:dyDescent="0.25">
      <c r="A501" s="7">
        <v>26632</v>
      </c>
      <c r="B501" s="5" t="s">
        <v>822</v>
      </c>
    </row>
    <row r="502" spans="1:2" x14ac:dyDescent="0.25">
      <c r="A502" s="7">
        <v>26633</v>
      </c>
      <c r="B502" s="5" t="s">
        <v>2111</v>
      </c>
    </row>
    <row r="503" spans="1:2" x14ac:dyDescent="0.25">
      <c r="A503" s="7">
        <v>26634</v>
      </c>
      <c r="B503" s="5" t="s">
        <v>822</v>
      </c>
    </row>
    <row r="504" spans="1:2" x14ac:dyDescent="0.25">
      <c r="A504" s="7">
        <v>26637</v>
      </c>
      <c r="B504" s="5" t="s">
        <v>822</v>
      </c>
    </row>
    <row r="505" spans="1:2" x14ac:dyDescent="0.25">
      <c r="A505" s="7">
        <v>26638</v>
      </c>
      <c r="B505" s="5" t="s">
        <v>822</v>
      </c>
    </row>
    <row r="506" spans="1:2" x14ac:dyDescent="0.25">
      <c r="A506" s="7">
        <v>26639</v>
      </c>
      <c r="B506" s="5" t="s">
        <v>822</v>
      </c>
    </row>
    <row r="507" spans="1:2" x14ac:dyDescent="0.25">
      <c r="A507" s="7">
        <v>26640</v>
      </c>
      <c r="B507" s="5" t="s">
        <v>822</v>
      </c>
    </row>
    <row r="508" spans="1:2" x14ac:dyDescent="0.25">
      <c r="A508" s="7">
        <v>26641</v>
      </c>
      <c r="B508" s="5" t="s">
        <v>822</v>
      </c>
    </row>
    <row r="509" spans="1:2" x14ac:dyDescent="0.25">
      <c r="A509" s="7">
        <v>26644</v>
      </c>
      <c r="B509" s="5" t="s">
        <v>822</v>
      </c>
    </row>
    <row r="510" spans="1:2" x14ac:dyDescent="0.25">
      <c r="A510" s="7">
        <v>26645</v>
      </c>
      <c r="B510" s="5" t="s">
        <v>822</v>
      </c>
    </row>
    <row r="511" spans="1:2" x14ac:dyDescent="0.25">
      <c r="A511" s="7">
        <v>26646</v>
      </c>
      <c r="B511" s="5" t="s">
        <v>822</v>
      </c>
    </row>
    <row r="512" spans="1:2" x14ac:dyDescent="0.25">
      <c r="A512" s="7">
        <v>26647</v>
      </c>
      <c r="B512" s="5" t="s">
        <v>822</v>
      </c>
    </row>
    <row r="513" spans="1:2" x14ac:dyDescent="0.25">
      <c r="A513" s="7">
        <v>26648</v>
      </c>
      <c r="B513" s="5" t="s">
        <v>822</v>
      </c>
    </row>
    <row r="514" spans="1:2" x14ac:dyDescent="0.25">
      <c r="A514" s="7">
        <v>26651</v>
      </c>
      <c r="B514" s="5" t="s">
        <v>822</v>
      </c>
    </row>
    <row r="515" spans="1:2" x14ac:dyDescent="0.25">
      <c r="A515" s="7">
        <v>26652</v>
      </c>
      <c r="B515" s="5" t="s">
        <v>822</v>
      </c>
    </row>
    <row r="516" spans="1:2" x14ac:dyDescent="0.25">
      <c r="A516" s="7">
        <v>26653</v>
      </c>
      <c r="B516" s="5" t="s">
        <v>822</v>
      </c>
    </row>
    <row r="517" spans="1:2" x14ac:dyDescent="0.25">
      <c r="A517" s="7">
        <v>26654</v>
      </c>
      <c r="B517" s="5" t="s">
        <v>822</v>
      </c>
    </row>
    <row r="518" spans="1:2" x14ac:dyDescent="0.25">
      <c r="A518" s="7">
        <v>26655</v>
      </c>
      <c r="B518" s="5" t="s">
        <v>822</v>
      </c>
    </row>
    <row r="519" spans="1:2" x14ac:dyDescent="0.25">
      <c r="A519" s="7">
        <v>26658</v>
      </c>
      <c r="B519" s="5" t="s">
        <v>822</v>
      </c>
    </row>
    <row r="520" spans="1:2" x14ac:dyDescent="0.25">
      <c r="A520" s="7">
        <v>26659</v>
      </c>
      <c r="B520" s="5" t="s">
        <v>822</v>
      </c>
    </row>
    <row r="521" spans="1:2" x14ac:dyDescent="0.25">
      <c r="A521" s="7">
        <v>26660</v>
      </c>
      <c r="B521" s="5" t="s">
        <v>822</v>
      </c>
    </row>
    <row r="522" spans="1:2" x14ac:dyDescent="0.25">
      <c r="A522" s="7">
        <v>26661</v>
      </c>
      <c r="B522" s="5" t="s">
        <v>822</v>
      </c>
    </row>
    <row r="523" spans="1:2" x14ac:dyDescent="0.25">
      <c r="A523" s="7">
        <v>26662</v>
      </c>
      <c r="B523" s="5" t="s">
        <v>2112</v>
      </c>
    </row>
    <row r="524" spans="1:2" x14ac:dyDescent="0.25">
      <c r="A524" s="7">
        <v>26665</v>
      </c>
      <c r="B524" s="5" t="s">
        <v>822</v>
      </c>
    </row>
    <row r="525" spans="1:2" x14ac:dyDescent="0.25">
      <c r="A525" s="7">
        <v>26666</v>
      </c>
      <c r="B525" s="5" t="s">
        <v>822</v>
      </c>
    </row>
    <row r="526" spans="1:2" x14ac:dyDescent="0.25">
      <c r="A526" s="7">
        <v>26667</v>
      </c>
      <c r="B526" s="5" t="s">
        <v>822</v>
      </c>
    </row>
    <row r="527" spans="1:2" x14ac:dyDescent="0.25">
      <c r="A527" s="7">
        <v>26668</v>
      </c>
      <c r="B527" s="5" t="s">
        <v>822</v>
      </c>
    </row>
    <row r="528" spans="1:2" x14ac:dyDescent="0.25">
      <c r="A528" s="7">
        <v>26669</v>
      </c>
      <c r="B528" s="5" t="s">
        <v>822</v>
      </c>
    </row>
    <row r="529" spans="1:2" x14ac:dyDescent="0.25">
      <c r="A529" s="7">
        <v>26672</v>
      </c>
      <c r="B529" s="5" t="s">
        <v>822</v>
      </c>
    </row>
    <row r="530" spans="1:2" x14ac:dyDescent="0.25">
      <c r="A530" s="7">
        <v>26673</v>
      </c>
      <c r="B530" s="5" t="s">
        <v>822</v>
      </c>
    </row>
    <row r="531" spans="1:2" x14ac:dyDescent="0.25">
      <c r="A531" s="7">
        <v>26674</v>
      </c>
      <c r="B531" s="5" t="s">
        <v>822</v>
      </c>
    </row>
    <row r="532" spans="1:2" x14ac:dyDescent="0.25">
      <c r="A532" s="7">
        <v>26675</v>
      </c>
      <c r="B532" s="5" t="s">
        <v>822</v>
      </c>
    </row>
    <row r="533" spans="1:2" x14ac:dyDescent="0.25">
      <c r="A533" s="7">
        <v>26676</v>
      </c>
      <c r="B533" s="5" t="s">
        <v>822</v>
      </c>
    </row>
    <row r="534" spans="1:2" x14ac:dyDescent="0.25">
      <c r="A534" s="7">
        <v>26679</v>
      </c>
      <c r="B534" s="5" t="s">
        <v>822</v>
      </c>
    </row>
    <row r="535" spans="1:2" x14ac:dyDescent="0.25">
      <c r="A535" s="7">
        <v>26680</v>
      </c>
      <c r="B535" s="5" t="s">
        <v>822</v>
      </c>
    </row>
    <row r="536" spans="1:2" x14ac:dyDescent="0.25">
      <c r="A536" s="7">
        <v>26681</v>
      </c>
      <c r="B536" s="5" t="s">
        <v>822</v>
      </c>
    </row>
    <row r="537" spans="1:2" x14ac:dyDescent="0.25">
      <c r="A537" s="7">
        <v>26682</v>
      </c>
      <c r="B537" s="5" t="s">
        <v>822</v>
      </c>
    </row>
    <row r="538" spans="1:2" x14ac:dyDescent="0.25">
      <c r="A538" s="7">
        <v>26683</v>
      </c>
      <c r="B538" s="5" t="s">
        <v>822</v>
      </c>
    </row>
    <row r="539" spans="1:2" x14ac:dyDescent="0.25">
      <c r="A539" s="7">
        <v>26686</v>
      </c>
      <c r="B539" s="5" t="s">
        <v>822</v>
      </c>
    </row>
    <row r="540" spans="1:2" x14ac:dyDescent="0.25">
      <c r="A540" s="7">
        <v>26687</v>
      </c>
      <c r="B540" s="5" t="s">
        <v>822</v>
      </c>
    </row>
    <row r="541" spans="1:2" x14ac:dyDescent="0.25">
      <c r="A541" s="7">
        <v>26688</v>
      </c>
      <c r="B541" s="5" t="s">
        <v>822</v>
      </c>
    </row>
    <row r="542" spans="1:2" x14ac:dyDescent="0.25">
      <c r="A542" s="7">
        <v>26689</v>
      </c>
      <c r="B542" s="5" t="s">
        <v>822</v>
      </c>
    </row>
    <row r="543" spans="1:2" x14ac:dyDescent="0.25">
      <c r="A543" s="7">
        <v>26690</v>
      </c>
      <c r="B543" s="5" t="s">
        <v>822</v>
      </c>
    </row>
    <row r="544" spans="1:2" x14ac:dyDescent="0.25">
      <c r="A544" s="7">
        <v>26693</v>
      </c>
      <c r="B544" s="5" t="s">
        <v>822</v>
      </c>
    </row>
    <row r="545" spans="1:2" x14ac:dyDescent="0.25">
      <c r="A545" s="7">
        <v>26694</v>
      </c>
      <c r="B545" s="5" t="s">
        <v>822</v>
      </c>
    </row>
    <row r="546" spans="1:2" x14ac:dyDescent="0.25">
      <c r="A546" s="7">
        <v>26695</v>
      </c>
      <c r="B546" s="5" t="s">
        <v>2113</v>
      </c>
    </row>
    <row r="547" spans="1:2" x14ac:dyDescent="0.25">
      <c r="A547" s="7">
        <v>26696</v>
      </c>
      <c r="B547" s="5" t="s">
        <v>822</v>
      </c>
    </row>
    <row r="548" spans="1:2" x14ac:dyDescent="0.25">
      <c r="A548" s="7">
        <v>26697</v>
      </c>
      <c r="B548" s="5" t="s">
        <v>822</v>
      </c>
    </row>
    <row r="549" spans="1:2" x14ac:dyDescent="0.25">
      <c r="A549" s="7">
        <v>26700</v>
      </c>
      <c r="B549" s="5" t="s">
        <v>822</v>
      </c>
    </row>
    <row r="550" spans="1:2" x14ac:dyDescent="0.25">
      <c r="A550" s="7">
        <v>26701</v>
      </c>
      <c r="B550" s="5" t="s">
        <v>822</v>
      </c>
    </row>
    <row r="551" spans="1:2" x14ac:dyDescent="0.25">
      <c r="A551" s="7">
        <v>26702</v>
      </c>
      <c r="B551" s="5" t="s">
        <v>822</v>
      </c>
    </row>
    <row r="552" spans="1:2" x14ac:dyDescent="0.25">
      <c r="A552" s="7">
        <v>26703</v>
      </c>
      <c r="B552" s="5" t="s">
        <v>822</v>
      </c>
    </row>
    <row r="553" spans="1:2" x14ac:dyDescent="0.25">
      <c r="A553" s="7">
        <v>26704</v>
      </c>
      <c r="B553" s="5" t="s">
        <v>822</v>
      </c>
    </row>
    <row r="554" spans="1:2" x14ac:dyDescent="0.25">
      <c r="A554" s="7">
        <v>26707</v>
      </c>
      <c r="B554" s="5" t="s">
        <v>822</v>
      </c>
    </row>
    <row r="555" spans="1:2" x14ac:dyDescent="0.25">
      <c r="A555" s="7">
        <v>26708</v>
      </c>
      <c r="B555" s="5" t="s">
        <v>822</v>
      </c>
    </row>
    <row r="556" spans="1:2" x14ac:dyDescent="0.25">
      <c r="A556" s="7">
        <v>26709</v>
      </c>
      <c r="B556" s="5" t="s">
        <v>822</v>
      </c>
    </row>
    <row r="557" spans="1:2" x14ac:dyDescent="0.25">
      <c r="A557" s="7">
        <v>26710</v>
      </c>
      <c r="B557" s="5" t="s">
        <v>822</v>
      </c>
    </row>
    <row r="558" spans="1:2" x14ac:dyDescent="0.25">
      <c r="A558" s="7">
        <v>26711</v>
      </c>
      <c r="B558" s="5" t="s">
        <v>822</v>
      </c>
    </row>
    <row r="559" spans="1:2" x14ac:dyDescent="0.25">
      <c r="A559" s="7">
        <v>26714</v>
      </c>
      <c r="B559" s="5" t="s">
        <v>822</v>
      </c>
    </row>
    <row r="560" spans="1:2" x14ac:dyDescent="0.25">
      <c r="A560" s="7">
        <v>26715</v>
      </c>
      <c r="B560" s="5" t="s">
        <v>822</v>
      </c>
    </row>
    <row r="561" spans="1:2" x14ac:dyDescent="0.25">
      <c r="A561" s="7">
        <v>26716</v>
      </c>
      <c r="B561" s="5" t="s">
        <v>822</v>
      </c>
    </row>
    <row r="562" spans="1:2" x14ac:dyDescent="0.25">
      <c r="A562" s="7">
        <v>26717</v>
      </c>
      <c r="B562" s="5" t="s">
        <v>822</v>
      </c>
    </row>
    <row r="563" spans="1:2" x14ac:dyDescent="0.25">
      <c r="A563" s="7">
        <v>26718</v>
      </c>
      <c r="B563" s="5" t="s">
        <v>822</v>
      </c>
    </row>
    <row r="564" spans="1:2" x14ac:dyDescent="0.25">
      <c r="A564" s="7">
        <v>26721</v>
      </c>
      <c r="B564" s="5" t="s">
        <v>822</v>
      </c>
    </row>
    <row r="565" spans="1:2" x14ac:dyDescent="0.25">
      <c r="A565" s="7">
        <v>26722</v>
      </c>
      <c r="B565" s="5" t="s">
        <v>822</v>
      </c>
    </row>
    <row r="566" spans="1:2" x14ac:dyDescent="0.25">
      <c r="A566" s="7">
        <v>26723</v>
      </c>
      <c r="B566" s="5" t="s">
        <v>2114</v>
      </c>
    </row>
    <row r="567" spans="1:2" x14ac:dyDescent="0.25">
      <c r="A567" s="7">
        <v>26724</v>
      </c>
      <c r="B567" s="5" t="s">
        <v>822</v>
      </c>
    </row>
    <row r="568" spans="1:2" x14ac:dyDescent="0.25">
      <c r="A568" s="7">
        <v>26725</v>
      </c>
      <c r="B568" s="5" t="s">
        <v>822</v>
      </c>
    </row>
    <row r="569" spans="1:2" x14ac:dyDescent="0.25">
      <c r="A569" s="7">
        <v>26728</v>
      </c>
      <c r="B569" s="5" t="s">
        <v>822</v>
      </c>
    </row>
    <row r="570" spans="1:2" x14ac:dyDescent="0.25">
      <c r="A570" s="7">
        <v>26729</v>
      </c>
      <c r="B570" s="5" t="s">
        <v>822</v>
      </c>
    </row>
    <row r="571" spans="1:2" x14ac:dyDescent="0.25">
      <c r="A571" s="7">
        <v>26730</v>
      </c>
      <c r="B571" s="5" t="s">
        <v>822</v>
      </c>
    </row>
    <row r="572" spans="1:2" x14ac:dyDescent="0.25">
      <c r="A572" s="7">
        <v>26731</v>
      </c>
      <c r="B572" s="5" t="s">
        <v>822</v>
      </c>
    </row>
    <row r="573" spans="1:2" x14ac:dyDescent="0.25">
      <c r="A573" s="7">
        <v>26732</v>
      </c>
      <c r="B573" s="5" t="s">
        <v>822</v>
      </c>
    </row>
    <row r="574" spans="1:2" x14ac:dyDescent="0.25">
      <c r="A574" s="7">
        <v>26735</v>
      </c>
      <c r="B574" s="5" t="s">
        <v>822</v>
      </c>
    </row>
    <row r="575" spans="1:2" x14ac:dyDescent="0.25">
      <c r="A575" s="7">
        <v>26736</v>
      </c>
      <c r="B575" s="5" t="s">
        <v>822</v>
      </c>
    </row>
    <row r="576" spans="1:2" x14ac:dyDescent="0.25">
      <c r="A576" s="7">
        <v>26737</v>
      </c>
      <c r="B576" s="5" t="s">
        <v>822</v>
      </c>
    </row>
    <row r="577" spans="1:2" x14ac:dyDescent="0.25">
      <c r="A577" s="7">
        <v>26738</v>
      </c>
      <c r="B577" s="5" t="s">
        <v>822</v>
      </c>
    </row>
    <row r="578" spans="1:2" x14ac:dyDescent="0.25">
      <c r="A578" s="7">
        <v>26739</v>
      </c>
      <c r="B578" s="5" t="s">
        <v>822</v>
      </c>
    </row>
    <row r="579" spans="1:2" x14ac:dyDescent="0.25">
      <c r="A579" s="7">
        <v>26742</v>
      </c>
      <c r="B579" s="5" t="s">
        <v>822</v>
      </c>
    </row>
    <row r="580" spans="1:2" x14ac:dyDescent="0.25">
      <c r="A580" s="7">
        <v>26743</v>
      </c>
      <c r="B580" s="5" t="s">
        <v>822</v>
      </c>
    </row>
    <row r="581" spans="1:2" x14ac:dyDescent="0.25">
      <c r="A581" s="7">
        <v>26744</v>
      </c>
      <c r="B581" s="5" t="s">
        <v>822</v>
      </c>
    </row>
    <row r="582" spans="1:2" x14ac:dyDescent="0.25">
      <c r="A582" s="7">
        <v>26745</v>
      </c>
      <c r="B582" s="5" t="s">
        <v>822</v>
      </c>
    </row>
    <row r="583" spans="1:2" x14ac:dyDescent="0.25">
      <c r="A583" s="7">
        <v>26746</v>
      </c>
      <c r="B583" s="5" t="s">
        <v>822</v>
      </c>
    </row>
    <row r="584" spans="1:2" x14ac:dyDescent="0.25">
      <c r="A584" s="7">
        <v>26749</v>
      </c>
      <c r="B584" s="5" t="s">
        <v>822</v>
      </c>
    </row>
    <row r="585" spans="1:2" x14ac:dyDescent="0.25">
      <c r="A585" s="7">
        <v>26750</v>
      </c>
      <c r="B585" s="5" t="s">
        <v>822</v>
      </c>
    </row>
    <row r="586" spans="1:2" x14ac:dyDescent="0.25">
      <c r="A586" s="7">
        <v>26751</v>
      </c>
      <c r="B586" s="5" t="s">
        <v>822</v>
      </c>
    </row>
    <row r="587" spans="1:2" x14ac:dyDescent="0.25">
      <c r="A587" s="7">
        <v>26752</v>
      </c>
      <c r="B587" s="5" t="s">
        <v>822</v>
      </c>
    </row>
    <row r="588" spans="1:2" x14ac:dyDescent="0.25">
      <c r="A588" s="7">
        <v>26753</v>
      </c>
      <c r="B588" s="5" t="s">
        <v>2115</v>
      </c>
    </row>
    <row r="589" spans="1:2" x14ac:dyDescent="0.25">
      <c r="A589" s="7">
        <v>26756</v>
      </c>
      <c r="B589" s="5" t="s">
        <v>822</v>
      </c>
    </row>
    <row r="590" spans="1:2" x14ac:dyDescent="0.25">
      <c r="A590" s="7">
        <v>26757</v>
      </c>
      <c r="B590" s="5" t="s">
        <v>822</v>
      </c>
    </row>
    <row r="591" spans="1:2" x14ac:dyDescent="0.25">
      <c r="A591" s="7">
        <v>26758</v>
      </c>
      <c r="B591" s="5" t="s">
        <v>822</v>
      </c>
    </row>
    <row r="592" spans="1:2" x14ac:dyDescent="0.25">
      <c r="A592" s="7">
        <v>26759</v>
      </c>
      <c r="B592" s="5" t="s">
        <v>822</v>
      </c>
    </row>
    <row r="593" spans="1:2" x14ac:dyDescent="0.25">
      <c r="A593" s="7">
        <v>26760</v>
      </c>
      <c r="B593" s="5" t="s">
        <v>822</v>
      </c>
    </row>
    <row r="594" spans="1:2" x14ac:dyDescent="0.25">
      <c r="A594" s="7">
        <v>26763</v>
      </c>
      <c r="B594" s="5" t="s">
        <v>822</v>
      </c>
    </row>
    <row r="595" spans="1:2" x14ac:dyDescent="0.25">
      <c r="A595" s="7">
        <v>26764</v>
      </c>
      <c r="B595" s="5" t="s">
        <v>822</v>
      </c>
    </row>
    <row r="596" spans="1:2" x14ac:dyDescent="0.25">
      <c r="A596" s="7">
        <v>26765</v>
      </c>
      <c r="B596" s="5" t="s">
        <v>822</v>
      </c>
    </row>
    <row r="597" spans="1:2" x14ac:dyDescent="0.25">
      <c r="A597" s="7">
        <v>26766</v>
      </c>
      <c r="B597" s="5" t="s">
        <v>822</v>
      </c>
    </row>
    <row r="598" spans="1:2" x14ac:dyDescent="0.25">
      <c r="A598" s="7">
        <v>26767</v>
      </c>
      <c r="B598" s="5" t="s">
        <v>822</v>
      </c>
    </row>
    <row r="599" spans="1:2" x14ac:dyDescent="0.25">
      <c r="A599" s="7">
        <v>26770</v>
      </c>
      <c r="B599" s="5" t="s">
        <v>822</v>
      </c>
    </row>
    <row r="600" spans="1:2" x14ac:dyDescent="0.25">
      <c r="A600" s="7">
        <v>26771</v>
      </c>
      <c r="B600" s="5" t="s">
        <v>822</v>
      </c>
    </row>
    <row r="601" spans="1:2" x14ac:dyDescent="0.25">
      <c r="A601" s="7">
        <v>26772</v>
      </c>
      <c r="B601" s="5" t="s">
        <v>822</v>
      </c>
    </row>
    <row r="602" spans="1:2" x14ac:dyDescent="0.25">
      <c r="A602" s="7">
        <v>26773</v>
      </c>
      <c r="B602" s="5" t="s">
        <v>822</v>
      </c>
    </row>
    <row r="603" spans="1:2" x14ac:dyDescent="0.25">
      <c r="A603" s="7">
        <v>26774</v>
      </c>
      <c r="B603" s="5" t="s">
        <v>822</v>
      </c>
    </row>
    <row r="604" spans="1:2" x14ac:dyDescent="0.25">
      <c r="A604" s="7">
        <v>26777</v>
      </c>
      <c r="B604" s="5" t="s">
        <v>822</v>
      </c>
    </row>
    <row r="605" spans="1:2" x14ac:dyDescent="0.25">
      <c r="A605" s="7">
        <v>26778</v>
      </c>
      <c r="B605" s="5" t="s">
        <v>822</v>
      </c>
    </row>
    <row r="606" spans="1:2" x14ac:dyDescent="0.25">
      <c r="A606" s="7">
        <v>26779</v>
      </c>
      <c r="B606" s="5" t="s">
        <v>822</v>
      </c>
    </row>
    <row r="607" spans="1:2" x14ac:dyDescent="0.25">
      <c r="A607" s="7">
        <v>26780</v>
      </c>
      <c r="B607" s="5" t="s">
        <v>822</v>
      </c>
    </row>
    <row r="608" spans="1:2" x14ac:dyDescent="0.25">
      <c r="A608" s="7">
        <v>26781</v>
      </c>
      <c r="B608" s="5" t="s">
        <v>822</v>
      </c>
    </row>
    <row r="609" spans="1:2" x14ac:dyDescent="0.25">
      <c r="A609" s="7">
        <v>26784</v>
      </c>
      <c r="B609" s="5" t="s">
        <v>2116</v>
      </c>
    </row>
    <row r="610" spans="1:2" x14ac:dyDescent="0.25">
      <c r="A610" s="7">
        <v>26785</v>
      </c>
      <c r="B610" s="5" t="s">
        <v>822</v>
      </c>
    </row>
    <row r="611" spans="1:2" x14ac:dyDescent="0.25">
      <c r="A611" s="7">
        <v>26786</v>
      </c>
      <c r="B611" s="5" t="s">
        <v>822</v>
      </c>
    </row>
    <row r="612" spans="1:2" x14ac:dyDescent="0.25">
      <c r="A612" s="7">
        <v>26787</v>
      </c>
      <c r="B612" s="5" t="s">
        <v>822</v>
      </c>
    </row>
    <row r="613" spans="1:2" x14ac:dyDescent="0.25">
      <c r="A613" s="7">
        <v>26788</v>
      </c>
      <c r="B613" s="5" t="s">
        <v>822</v>
      </c>
    </row>
    <row r="614" spans="1:2" x14ac:dyDescent="0.25">
      <c r="A614" s="7">
        <v>26791</v>
      </c>
      <c r="B614" s="5" t="s">
        <v>822</v>
      </c>
    </row>
    <row r="615" spans="1:2" x14ac:dyDescent="0.25">
      <c r="A615" s="7">
        <v>26792</v>
      </c>
      <c r="B615" s="5" t="s">
        <v>822</v>
      </c>
    </row>
    <row r="616" spans="1:2" x14ac:dyDescent="0.25">
      <c r="A616" s="7">
        <v>26793</v>
      </c>
      <c r="B616" s="5" t="s">
        <v>822</v>
      </c>
    </row>
    <row r="617" spans="1:2" x14ac:dyDescent="0.25">
      <c r="A617" s="7">
        <v>26794</v>
      </c>
      <c r="B617" s="5" t="s">
        <v>822</v>
      </c>
    </row>
    <row r="618" spans="1:2" x14ac:dyDescent="0.25">
      <c r="A618" s="7">
        <v>26795</v>
      </c>
      <c r="B618" s="5" t="s">
        <v>822</v>
      </c>
    </row>
    <row r="619" spans="1:2" x14ac:dyDescent="0.25">
      <c r="A619" s="7">
        <v>26798</v>
      </c>
      <c r="B619" s="5" t="s">
        <v>822</v>
      </c>
    </row>
    <row r="620" spans="1:2" x14ac:dyDescent="0.25">
      <c r="A620" s="7">
        <v>26799</v>
      </c>
      <c r="B620" s="5" t="s">
        <v>822</v>
      </c>
    </row>
    <row r="621" spans="1:2" x14ac:dyDescent="0.25">
      <c r="A621" s="7">
        <v>26800</v>
      </c>
      <c r="B621" s="5" t="s">
        <v>822</v>
      </c>
    </row>
    <row r="622" spans="1:2" x14ac:dyDescent="0.25">
      <c r="A622" s="7">
        <v>26801</v>
      </c>
      <c r="B622" s="5" t="s">
        <v>822</v>
      </c>
    </row>
    <row r="623" spans="1:2" x14ac:dyDescent="0.25">
      <c r="A623" s="7">
        <v>26802</v>
      </c>
      <c r="B623" s="5" t="s">
        <v>822</v>
      </c>
    </row>
    <row r="624" spans="1:2" x14ac:dyDescent="0.25">
      <c r="A624" s="7">
        <v>26805</v>
      </c>
      <c r="B624" s="5" t="s">
        <v>822</v>
      </c>
    </row>
    <row r="625" spans="1:2" x14ac:dyDescent="0.25">
      <c r="A625" s="7">
        <v>26806</v>
      </c>
      <c r="B625" s="5" t="s">
        <v>822</v>
      </c>
    </row>
    <row r="626" spans="1:2" x14ac:dyDescent="0.25">
      <c r="A626" s="7">
        <v>26807</v>
      </c>
      <c r="B626" s="5" t="s">
        <v>822</v>
      </c>
    </row>
    <row r="627" spans="1:2" x14ac:dyDescent="0.25">
      <c r="A627" s="7">
        <v>26808</v>
      </c>
      <c r="B627" s="5" t="s">
        <v>822</v>
      </c>
    </row>
    <row r="628" spans="1:2" x14ac:dyDescent="0.25">
      <c r="A628" s="7">
        <v>26809</v>
      </c>
      <c r="B628" s="5" t="s">
        <v>822</v>
      </c>
    </row>
    <row r="629" spans="1:2" x14ac:dyDescent="0.25">
      <c r="A629" s="7">
        <v>26812</v>
      </c>
      <c r="B629" s="5" t="s">
        <v>822</v>
      </c>
    </row>
    <row r="630" spans="1:2" x14ac:dyDescent="0.25">
      <c r="A630" s="7">
        <v>26813</v>
      </c>
      <c r="B630" s="5" t="s">
        <v>822</v>
      </c>
    </row>
    <row r="631" spans="1:2" x14ac:dyDescent="0.25">
      <c r="A631" s="7">
        <v>26814</v>
      </c>
      <c r="B631" s="5" t="s">
        <v>822</v>
      </c>
    </row>
    <row r="632" spans="1:2" x14ac:dyDescent="0.25">
      <c r="A632" s="7">
        <v>26815</v>
      </c>
      <c r="B632" s="5" t="s">
        <v>2117</v>
      </c>
    </row>
    <row r="633" spans="1:2" x14ac:dyDescent="0.25">
      <c r="A633" s="7">
        <v>26816</v>
      </c>
      <c r="B633" s="5" t="s">
        <v>822</v>
      </c>
    </row>
    <row r="634" spans="1:2" x14ac:dyDescent="0.25">
      <c r="A634" s="7">
        <v>26819</v>
      </c>
      <c r="B634" s="5" t="s">
        <v>822</v>
      </c>
    </row>
    <row r="635" spans="1:2" x14ac:dyDescent="0.25">
      <c r="A635" s="7">
        <v>26820</v>
      </c>
      <c r="B635" s="5" t="s">
        <v>822</v>
      </c>
    </row>
    <row r="636" spans="1:2" x14ac:dyDescent="0.25">
      <c r="A636" s="7">
        <v>26821</v>
      </c>
      <c r="B636" s="5" t="s">
        <v>822</v>
      </c>
    </row>
    <row r="637" spans="1:2" x14ac:dyDescent="0.25">
      <c r="A637" s="7">
        <v>26822</v>
      </c>
      <c r="B637" s="5" t="s">
        <v>822</v>
      </c>
    </row>
    <row r="638" spans="1:2" x14ac:dyDescent="0.25">
      <c r="A638" s="7">
        <v>26823</v>
      </c>
      <c r="B638" s="5" t="s">
        <v>822</v>
      </c>
    </row>
    <row r="639" spans="1:2" x14ac:dyDescent="0.25">
      <c r="A639" s="7">
        <v>26826</v>
      </c>
      <c r="B639" s="5" t="s">
        <v>822</v>
      </c>
    </row>
    <row r="640" spans="1:2" x14ac:dyDescent="0.25">
      <c r="A640" s="7">
        <v>26827</v>
      </c>
      <c r="B640" s="5" t="s">
        <v>822</v>
      </c>
    </row>
    <row r="641" spans="1:2" x14ac:dyDescent="0.25">
      <c r="A641" s="7">
        <v>26828</v>
      </c>
      <c r="B641" s="5" t="s">
        <v>822</v>
      </c>
    </row>
    <row r="642" spans="1:2" x14ac:dyDescent="0.25">
      <c r="A642" s="7">
        <v>26829</v>
      </c>
      <c r="B642" s="5" t="s">
        <v>822</v>
      </c>
    </row>
    <row r="643" spans="1:2" x14ac:dyDescent="0.25">
      <c r="A643" s="7">
        <v>26830</v>
      </c>
      <c r="B643" s="5" t="s">
        <v>822</v>
      </c>
    </row>
    <row r="644" spans="1:2" x14ac:dyDescent="0.25">
      <c r="A644" s="7">
        <v>26833</v>
      </c>
      <c r="B644" s="5" t="s">
        <v>822</v>
      </c>
    </row>
    <row r="645" spans="1:2" x14ac:dyDescent="0.25">
      <c r="A645" s="7">
        <v>26834</v>
      </c>
      <c r="B645" s="5" t="s">
        <v>822</v>
      </c>
    </row>
    <row r="646" spans="1:2" x14ac:dyDescent="0.25">
      <c r="A646" s="7">
        <v>26835</v>
      </c>
      <c r="B646" s="5" t="s">
        <v>822</v>
      </c>
    </row>
    <row r="647" spans="1:2" x14ac:dyDescent="0.25">
      <c r="A647" s="7">
        <v>26836</v>
      </c>
      <c r="B647" s="5" t="s">
        <v>822</v>
      </c>
    </row>
    <row r="648" spans="1:2" x14ac:dyDescent="0.25">
      <c r="A648" s="7">
        <v>26837</v>
      </c>
      <c r="B648" s="5" t="s">
        <v>822</v>
      </c>
    </row>
    <row r="649" spans="1:2" x14ac:dyDescent="0.25">
      <c r="A649" s="7">
        <v>26840</v>
      </c>
      <c r="B649" s="5" t="s">
        <v>822</v>
      </c>
    </row>
    <row r="650" spans="1:2" x14ac:dyDescent="0.25">
      <c r="A650" s="7">
        <v>26841</v>
      </c>
      <c r="B650" s="5" t="s">
        <v>822</v>
      </c>
    </row>
    <row r="651" spans="1:2" x14ac:dyDescent="0.25">
      <c r="A651" s="7">
        <v>26842</v>
      </c>
      <c r="B651" s="5" t="s">
        <v>822</v>
      </c>
    </row>
    <row r="652" spans="1:2" x14ac:dyDescent="0.25">
      <c r="A652" s="7">
        <v>26843</v>
      </c>
      <c r="B652" s="5" t="s">
        <v>822</v>
      </c>
    </row>
    <row r="653" spans="1:2" x14ac:dyDescent="0.25">
      <c r="A653" s="7">
        <v>26844</v>
      </c>
      <c r="B653" s="5" t="s">
        <v>2118</v>
      </c>
    </row>
    <row r="654" spans="1:2" x14ac:dyDescent="0.25">
      <c r="A654" s="7">
        <v>26847</v>
      </c>
      <c r="B654" s="5" t="s">
        <v>822</v>
      </c>
    </row>
    <row r="655" spans="1:2" x14ac:dyDescent="0.25">
      <c r="A655" s="7">
        <v>26848</v>
      </c>
      <c r="B655" s="5" t="s">
        <v>822</v>
      </c>
    </row>
    <row r="656" spans="1:2" x14ac:dyDescent="0.25">
      <c r="A656" s="7">
        <v>26849</v>
      </c>
      <c r="B656" s="5" t="s">
        <v>822</v>
      </c>
    </row>
    <row r="657" spans="1:2" x14ac:dyDescent="0.25">
      <c r="A657" s="7">
        <v>26850</v>
      </c>
      <c r="B657" s="5" t="s">
        <v>822</v>
      </c>
    </row>
    <row r="658" spans="1:2" x14ac:dyDescent="0.25">
      <c r="A658" s="7">
        <v>26851</v>
      </c>
      <c r="B658" s="5" t="s">
        <v>822</v>
      </c>
    </row>
    <row r="659" spans="1:2" x14ac:dyDescent="0.25">
      <c r="A659" s="7">
        <v>26854</v>
      </c>
      <c r="B659" s="5" t="s">
        <v>822</v>
      </c>
    </row>
    <row r="660" spans="1:2" x14ac:dyDescent="0.25">
      <c r="A660" s="7">
        <v>26855</v>
      </c>
      <c r="B660" s="5" t="s">
        <v>822</v>
      </c>
    </row>
    <row r="661" spans="1:2" x14ac:dyDescent="0.25">
      <c r="A661" s="7">
        <v>26856</v>
      </c>
      <c r="B661" s="5" t="s">
        <v>822</v>
      </c>
    </row>
    <row r="662" spans="1:2" x14ac:dyDescent="0.25">
      <c r="A662" s="7">
        <v>26857</v>
      </c>
      <c r="B662" s="5" t="s">
        <v>822</v>
      </c>
    </row>
    <row r="663" spans="1:2" x14ac:dyDescent="0.25">
      <c r="A663" s="7">
        <v>26858</v>
      </c>
      <c r="B663" s="5" t="s">
        <v>822</v>
      </c>
    </row>
    <row r="664" spans="1:2" x14ac:dyDescent="0.25">
      <c r="A664" s="7">
        <v>26861</v>
      </c>
      <c r="B664" s="5" t="s">
        <v>822</v>
      </c>
    </row>
    <row r="665" spans="1:2" x14ac:dyDescent="0.25">
      <c r="A665" s="7">
        <v>26862</v>
      </c>
      <c r="B665" s="5" t="s">
        <v>822</v>
      </c>
    </row>
    <row r="666" spans="1:2" x14ac:dyDescent="0.25">
      <c r="A666" s="7">
        <v>26863</v>
      </c>
      <c r="B666" s="5" t="s">
        <v>822</v>
      </c>
    </row>
    <row r="667" spans="1:2" x14ac:dyDescent="0.25">
      <c r="A667" s="7">
        <v>26864</v>
      </c>
      <c r="B667" s="5" t="s">
        <v>822</v>
      </c>
    </row>
    <row r="668" spans="1:2" x14ac:dyDescent="0.25">
      <c r="A668" s="7">
        <v>26865</v>
      </c>
      <c r="B668" s="5" t="s">
        <v>822</v>
      </c>
    </row>
    <row r="669" spans="1:2" x14ac:dyDescent="0.25">
      <c r="A669" s="7">
        <v>26868</v>
      </c>
      <c r="B669" s="5" t="s">
        <v>822</v>
      </c>
    </row>
    <row r="670" spans="1:2" x14ac:dyDescent="0.25">
      <c r="A670" s="7">
        <v>26869</v>
      </c>
      <c r="B670" s="5" t="s">
        <v>822</v>
      </c>
    </row>
    <row r="671" spans="1:2" x14ac:dyDescent="0.25">
      <c r="A671" s="7">
        <v>26870</v>
      </c>
      <c r="B671" s="5" t="s">
        <v>822</v>
      </c>
    </row>
    <row r="672" spans="1:2" x14ac:dyDescent="0.25">
      <c r="A672" s="7">
        <v>26871</v>
      </c>
      <c r="B672" s="5" t="s">
        <v>822</v>
      </c>
    </row>
    <row r="673" spans="1:2" x14ac:dyDescent="0.25">
      <c r="A673" s="7">
        <v>26872</v>
      </c>
      <c r="B673" s="5" t="s">
        <v>822</v>
      </c>
    </row>
    <row r="674" spans="1:2" x14ac:dyDescent="0.25">
      <c r="A674" s="7">
        <v>26875</v>
      </c>
      <c r="B674" s="5" t="s">
        <v>822</v>
      </c>
    </row>
    <row r="675" spans="1:2" x14ac:dyDescent="0.25">
      <c r="A675" s="7">
        <v>26876</v>
      </c>
      <c r="B675" s="5" t="s">
        <v>2119</v>
      </c>
    </row>
    <row r="676" spans="1:2" x14ac:dyDescent="0.25">
      <c r="A676" s="7">
        <v>26877</v>
      </c>
      <c r="B676" s="5" t="s">
        <v>822</v>
      </c>
    </row>
    <row r="677" spans="1:2" x14ac:dyDescent="0.25">
      <c r="A677" s="7">
        <v>26878</v>
      </c>
      <c r="B677" s="5" t="s">
        <v>822</v>
      </c>
    </row>
    <row r="678" spans="1:2" x14ac:dyDescent="0.25">
      <c r="A678" s="7">
        <v>26879</v>
      </c>
      <c r="B678" s="5" t="s">
        <v>822</v>
      </c>
    </row>
    <row r="679" spans="1:2" x14ac:dyDescent="0.25">
      <c r="A679" s="7">
        <v>26882</v>
      </c>
      <c r="B679" s="5" t="s">
        <v>822</v>
      </c>
    </row>
    <row r="680" spans="1:2" x14ac:dyDescent="0.25">
      <c r="A680" s="7">
        <v>26883</v>
      </c>
      <c r="B680" s="5" t="s">
        <v>822</v>
      </c>
    </row>
    <row r="681" spans="1:2" x14ac:dyDescent="0.25">
      <c r="A681" s="7">
        <v>26884</v>
      </c>
      <c r="B681" s="5" t="s">
        <v>822</v>
      </c>
    </row>
    <row r="682" spans="1:2" x14ac:dyDescent="0.25">
      <c r="A682" s="7">
        <v>26885</v>
      </c>
      <c r="B682" s="5" t="s">
        <v>822</v>
      </c>
    </row>
    <row r="683" spans="1:2" x14ac:dyDescent="0.25">
      <c r="A683" s="7">
        <v>26886</v>
      </c>
      <c r="B683" s="5" t="s">
        <v>822</v>
      </c>
    </row>
    <row r="684" spans="1:2" x14ac:dyDescent="0.25">
      <c r="A684" s="7">
        <v>26889</v>
      </c>
      <c r="B684" s="5" t="s">
        <v>822</v>
      </c>
    </row>
    <row r="685" spans="1:2" x14ac:dyDescent="0.25">
      <c r="A685" s="7">
        <v>26890</v>
      </c>
      <c r="B685" s="5" t="s">
        <v>822</v>
      </c>
    </row>
    <row r="686" spans="1:2" x14ac:dyDescent="0.25">
      <c r="A686" s="7">
        <v>26891</v>
      </c>
      <c r="B686" s="5" t="s">
        <v>822</v>
      </c>
    </row>
    <row r="687" spans="1:2" x14ac:dyDescent="0.25">
      <c r="A687" s="7">
        <v>26892</v>
      </c>
      <c r="B687" s="5" t="s">
        <v>822</v>
      </c>
    </row>
    <row r="688" spans="1:2" x14ac:dyDescent="0.25">
      <c r="A688" s="7">
        <v>26893</v>
      </c>
      <c r="B688" s="5" t="s">
        <v>822</v>
      </c>
    </row>
    <row r="689" spans="1:2" x14ac:dyDescent="0.25">
      <c r="A689" s="7">
        <v>26896</v>
      </c>
      <c r="B689" s="5" t="s">
        <v>822</v>
      </c>
    </row>
    <row r="690" spans="1:2" x14ac:dyDescent="0.25">
      <c r="A690" s="7">
        <v>26897</v>
      </c>
      <c r="B690" s="5" t="s">
        <v>822</v>
      </c>
    </row>
    <row r="691" spans="1:2" x14ac:dyDescent="0.25">
      <c r="A691" s="7">
        <v>26898</v>
      </c>
      <c r="B691" s="5" t="s">
        <v>822</v>
      </c>
    </row>
    <row r="692" spans="1:2" x14ac:dyDescent="0.25">
      <c r="A692" s="7">
        <v>26899</v>
      </c>
      <c r="B692" s="5" t="s">
        <v>822</v>
      </c>
    </row>
    <row r="693" spans="1:2" x14ac:dyDescent="0.25">
      <c r="A693" s="7">
        <v>26900</v>
      </c>
      <c r="B693" s="5" t="s">
        <v>822</v>
      </c>
    </row>
    <row r="694" spans="1:2" x14ac:dyDescent="0.25">
      <c r="A694" s="7">
        <v>26903</v>
      </c>
      <c r="B694" s="5" t="s">
        <v>822</v>
      </c>
    </row>
    <row r="695" spans="1:2" x14ac:dyDescent="0.25">
      <c r="A695" s="7">
        <v>26904</v>
      </c>
      <c r="B695" s="5" t="s">
        <v>822</v>
      </c>
    </row>
    <row r="696" spans="1:2" x14ac:dyDescent="0.25">
      <c r="A696" s="7">
        <v>26905</v>
      </c>
      <c r="B696" s="5" t="s">
        <v>822</v>
      </c>
    </row>
    <row r="697" spans="1:2" x14ac:dyDescent="0.25">
      <c r="A697" s="7">
        <v>26906</v>
      </c>
      <c r="B697" s="5" t="s">
        <v>822</v>
      </c>
    </row>
    <row r="698" spans="1:2" x14ac:dyDescent="0.25">
      <c r="A698" s="7">
        <v>26907</v>
      </c>
      <c r="B698" s="5" t="s">
        <v>2120</v>
      </c>
    </row>
    <row r="699" spans="1:2" x14ac:dyDescent="0.25">
      <c r="A699" s="7">
        <v>26910</v>
      </c>
      <c r="B699" s="5" t="s">
        <v>822</v>
      </c>
    </row>
    <row r="700" spans="1:2" x14ac:dyDescent="0.25">
      <c r="A700" s="7">
        <v>26911</v>
      </c>
      <c r="B700" s="5" t="s">
        <v>822</v>
      </c>
    </row>
    <row r="701" spans="1:2" x14ac:dyDescent="0.25">
      <c r="A701" s="7">
        <v>26912</v>
      </c>
      <c r="B701" s="5" t="s">
        <v>822</v>
      </c>
    </row>
    <row r="702" spans="1:2" x14ac:dyDescent="0.25">
      <c r="A702" s="7">
        <v>26913</v>
      </c>
      <c r="B702" s="5" t="s">
        <v>822</v>
      </c>
    </row>
    <row r="703" spans="1:2" x14ac:dyDescent="0.25">
      <c r="A703" s="7">
        <v>26914</v>
      </c>
      <c r="B703" s="5" t="s">
        <v>822</v>
      </c>
    </row>
    <row r="704" spans="1:2" x14ac:dyDescent="0.25">
      <c r="A704" s="7">
        <v>26917</v>
      </c>
      <c r="B704" s="5" t="s">
        <v>822</v>
      </c>
    </row>
    <row r="705" spans="1:2" x14ac:dyDescent="0.25">
      <c r="A705" s="7">
        <v>26918</v>
      </c>
      <c r="B705" s="5" t="s">
        <v>822</v>
      </c>
    </row>
    <row r="706" spans="1:2" x14ac:dyDescent="0.25">
      <c r="A706" s="7">
        <v>26919</v>
      </c>
      <c r="B706" s="5" t="s">
        <v>822</v>
      </c>
    </row>
    <row r="707" spans="1:2" x14ac:dyDescent="0.25">
      <c r="A707" s="7">
        <v>26920</v>
      </c>
      <c r="B707" s="5" t="s">
        <v>822</v>
      </c>
    </row>
    <row r="708" spans="1:2" x14ac:dyDescent="0.25">
      <c r="A708" s="7">
        <v>26921</v>
      </c>
      <c r="B708" s="5" t="s">
        <v>822</v>
      </c>
    </row>
    <row r="709" spans="1:2" x14ac:dyDescent="0.25">
      <c r="A709" s="7">
        <v>26924</v>
      </c>
      <c r="B709" s="5" t="s">
        <v>822</v>
      </c>
    </row>
    <row r="710" spans="1:2" x14ac:dyDescent="0.25">
      <c r="A710" s="7">
        <v>26925</v>
      </c>
      <c r="B710" s="5" t="s">
        <v>822</v>
      </c>
    </row>
    <row r="711" spans="1:2" x14ac:dyDescent="0.25">
      <c r="A711" s="7">
        <v>26926</v>
      </c>
      <c r="B711" s="5" t="s">
        <v>822</v>
      </c>
    </row>
    <row r="712" spans="1:2" x14ac:dyDescent="0.25">
      <c r="A712" s="7">
        <v>26927</v>
      </c>
      <c r="B712" s="5" t="s">
        <v>822</v>
      </c>
    </row>
    <row r="713" spans="1:2" x14ac:dyDescent="0.25">
      <c r="A713" s="7">
        <v>26928</v>
      </c>
      <c r="B713" s="5" t="s">
        <v>822</v>
      </c>
    </row>
    <row r="714" spans="1:2" x14ac:dyDescent="0.25">
      <c r="A714" s="7">
        <v>26931</v>
      </c>
      <c r="B714" s="5" t="s">
        <v>822</v>
      </c>
    </row>
    <row r="715" spans="1:2" x14ac:dyDescent="0.25">
      <c r="A715" s="7">
        <v>26932</v>
      </c>
      <c r="B715" s="5" t="s">
        <v>822</v>
      </c>
    </row>
    <row r="716" spans="1:2" x14ac:dyDescent="0.25">
      <c r="A716" s="7">
        <v>26933</v>
      </c>
      <c r="B716" s="5" t="s">
        <v>822</v>
      </c>
    </row>
    <row r="717" spans="1:2" x14ac:dyDescent="0.25">
      <c r="A717" s="7">
        <v>26934</v>
      </c>
      <c r="B717" s="5" t="s">
        <v>822</v>
      </c>
    </row>
    <row r="718" spans="1:2" x14ac:dyDescent="0.25">
      <c r="A718" s="7">
        <v>26935</v>
      </c>
      <c r="B718" s="5" t="s">
        <v>2121</v>
      </c>
    </row>
    <row r="719" spans="1:2" x14ac:dyDescent="0.25">
      <c r="A719" s="7">
        <v>26938</v>
      </c>
      <c r="B719" s="5" t="s">
        <v>822</v>
      </c>
    </row>
    <row r="720" spans="1:2" x14ac:dyDescent="0.25">
      <c r="A720" s="7">
        <v>26939</v>
      </c>
      <c r="B720" s="5" t="s">
        <v>822</v>
      </c>
    </row>
    <row r="721" spans="1:2" x14ac:dyDescent="0.25">
      <c r="A721" s="7">
        <v>26940</v>
      </c>
      <c r="B721" s="5" t="s">
        <v>822</v>
      </c>
    </row>
    <row r="722" spans="1:2" x14ac:dyDescent="0.25">
      <c r="A722" s="7">
        <v>26941</v>
      </c>
      <c r="B722" s="5" t="s">
        <v>822</v>
      </c>
    </row>
    <row r="723" spans="1:2" x14ac:dyDescent="0.25">
      <c r="A723" s="7">
        <v>26942</v>
      </c>
      <c r="B723" s="5" t="s">
        <v>822</v>
      </c>
    </row>
    <row r="724" spans="1:2" x14ac:dyDescent="0.25">
      <c r="A724" s="7">
        <v>26945</v>
      </c>
      <c r="B724" s="5" t="s">
        <v>822</v>
      </c>
    </row>
    <row r="725" spans="1:2" x14ac:dyDescent="0.25">
      <c r="A725" s="7">
        <v>26946</v>
      </c>
      <c r="B725" s="5" t="s">
        <v>822</v>
      </c>
    </row>
    <row r="726" spans="1:2" x14ac:dyDescent="0.25">
      <c r="A726" s="7">
        <v>26947</v>
      </c>
      <c r="B726" s="5" t="s">
        <v>822</v>
      </c>
    </row>
    <row r="727" spans="1:2" x14ac:dyDescent="0.25">
      <c r="A727" s="7">
        <v>26948</v>
      </c>
      <c r="B727" s="5" t="s">
        <v>822</v>
      </c>
    </row>
    <row r="728" spans="1:2" x14ac:dyDescent="0.25">
      <c r="A728" s="7">
        <v>26949</v>
      </c>
      <c r="B728" s="5" t="s">
        <v>822</v>
      </c>
    </row>
    <row r="729" spans="1:2" x14ac:dyDescent="0.25">
      <c r="A729" s="7">
        <v>26952</v>
      </c>
      <c r="B729" s="5" t="s">
        <v>822</v>
      </c>
    </row>
    <row r="730" spans="1:2" x14ac:dyDescent="0.25">
      <c r="A730" s="7">
        <v>26953</v>
      </c>
      <c r="B730" s="5" t="s">
        <v>822</v>
      </c>
    </row>
    <row r="731" spans="1:2" x14ac:dyDescent="0.25">
      <c r="A731" s="7">
        <v>26954</v>
      </c>
      <c r="B731" s="5" t="s">
        <v>822</v>
      </c>
    </row>
    <row r="732" spans="1:2" x14ac:dyDescent="0.25">
      <c r="A732" s="7">
        <v>26955</v>
      </c>
      <c r="B732" s="5" t="s">
        <v>822</v>
      </c>
    </row>
    <row r="733" spans="1:2" x14ac:dyDescent="0.25">
      <c r="A733" s="7">
        <v>26956</v>
      </c>
      <c r="B733" s="5" t="s">
        <v>822</v>
      </c>
    </row>
    <row r="734" spans="1:2" x14ac:dyDescent="0.25">
      <c r="A734" s="7">
        <v>26959</v>
      </c>
      <c r="B734" s="5" t="s">
        <v>822</v>
      </c>
    </row>
    <row r="735" spans="1:2" x14ac:dyDescent="0.25">
      <c r="A735" s="7">
        <v>26960</v>
      </c>
      <c r="B735" s="5" t="s">
        <v>822</v>
      </c>
    </row>
    <row r="736" spans="1:2" x14ac:dyDescent="0.25">
      <c r="A736" s="7">
        <v>26961</v>
      </c>
      <c r="B736" s="5" t="s">
        <v>822</v>
      </c>
    </row>
    <row r="737" spans="1:2" x14ac:dyDescent="0.25">
      <c r="A737" s="7">
        <v>26962</v>
      </c>
      <c r="B737" s="5" t="s">
        <v>822</v>
      </c>
    </row>
    <row r="738" spans="1:2" x14ac:dyDescent="0.25">
      <c r="A738" s="7">
        <v>26963</v>
      </c>
      <c r="B738" s="5" t="s">
        <v>822</v>
      </c>
    </row>
    <row r="739" spans="1:2" x14ac:dyDescent="0.25">
      <c r="A739" s="7">
        <v>26966</v>
      </c>
      <c r="B739" s="5" t="s">
        <v>822</v>
      </c>
    </row>
    <row r="740" spans="1:2" x14ac:dyDescent="0.25">
      <c r="A740" s="7">
        <v>26967</v>
      </c>
      <c r="B740" s="5" t="s">
        <v>822</v>
      </c>
    </row>
    <row r="741" spans="1:2" x14ac:dyDescent="0.25">
      <c r="A741" s="7">
        <v>26968</v>
      </c>
      <c r="B741" s="5" t="s">
        <v>2122</v>
      </c>
    </row>
    <row r="742" spans="1:2" x14ac:dyDescent="0.25">
      <c r="A742" s="7">
        <v>26969</v>
      </c>
      <c r="B742" s="5" t="s">
        <v>822</v>
      </c>
    </row>
    <row r="743" spans="1:2" x14ac:dyDescent="0.25">
      <c r="A743" s="7">
        <v>26970</v>
      </c>
      <c r="B743" s="5" t="s">
        <v>822</v>
      </c>
    </row>
    <row r="744" spans="1:2" x14ac:dyDescent="0.25">
      <c r="A744" s="7">
        <v>26973</v>
      </c>
      <c r="B744" s="5" t="s">
        <v>822</v>
      </c>
    </row>
    <row r="745" spans="1:2" x14ac:dyDescent="0.25">
      <c r="A745" s="7">
        <v>26974</v>
      </c>
      <c r="B745" s="5" t="s">
        <v>822</v>
      </c>
    </row>
    <row r="746" spans="1:2" x14ac:dyDescent="0.25">
      <c r="A746" s="7">
        <v>26975</v>
      </c>
      <c r="B746" s="5" t="s">
        <v>822</v>
      </c>
    </row>
    <row r="747" spans="1:2" x14ac:dyDescent="0.25">
      <c r="A747" s="7">
        <v>26976</v>
      </c>
      <c r="B747" s="5" t="s">
        <v>822</v>
      </c>
    </row>
    <row r="748" spans="1:2" x14ac:dyDescent="0.25">
      <c r="A748" s="7">
        <v>26977</v>
      </c>
      <c r="B748" s="5" t="s">
        <v>822</v>
      </c>
    </row>
    <row r="749" spans="1:2" x14ac:dyDescent="0.25">
      <c r="A749" s="7">
        <v>26980</v>
      </c>
      <c r="B749" s="5" t="s">
        <v>822</v>
      </c>
    </row>
    <row r="750" spans="1:2" x14ac:dyDescent="0.25">
      <c r="A750" s="7">
        <v>26981</v>
      </c>
      <c r="B750" s="5" t="s">
        <v>822</v>
      </c>
    </row>
    <row r="751" spans="1:2" x14ac:dyDescent="0.25">
      <c r="A751" s="7">
        <v>26982</v>
      </c>
      <c r="B751" s="5" t="s">
        <v>822</v>
      </c>
    </row>
    <row r="752" spans="1:2" x14ac:dyDescent="0.25">
      <c r="A752" s="7">
        <v>26983</v>
      </c>
      <c r="B752" s="5" t="s">
        <v>822</v>
      </c>
    </row>
    <row r="753" spans="1:2" x14ac:dyDescent="0.25">
      <c r="A753" s="7">
        <v>26984</v>
      </c>
      <c r="B753" s="5" t="s">
        <v>822</v>
      </c>
    </row>
    <row r="754" spans="1:2" x14ac:dyDescent="0.25">
      <c r="A754" s="7">
        <v>26987</v>
      </c>
      <c r="B754" s="5" t="s">
        <v>822</v>
      </c>
    </row>
    <row r="755" spans="1:2" x14ac:dyDescent="0.25">
      <c r="A755" s="7">
        <v>26988</v>
      </c>
      <c r="B755" s="5" t="s">
        <v>822</v>
      </c>
    </row>
    <row r="756" spans="1:2" x14ac:dyDescent="0.25">
      <c r="A756" s="7">
        <v>26989</v>
      </c>
      <c r="B756" s="5" t="s">
        <v>822</v>
      </c>
    </row>
    <row r="757" spans="1:2" x14ac:dyDescent="0.25">
      <c r="A757" s="7">
        <v>26990</v>
      </c>
      <c r="B757" s="5" t="s">
        <v>822</v>
      </c>
    </row>
    <row r="758" spans="1:2" x14ac:dyDescent="0.25">
      <c r="A758" s="7">
        <v>26991</v>
      </c>
      <c r="B758" s="5" t="s">
        <v>822</v>
      </c>
    </row>
    <row r="759" spans="1:2" x14ac:dyDescent="0.25">
      <c r="A759" s="7">
        <v>26994</v>
      </c>
      <c r="B759" s="5" t="s">
        <v>822</v>
      </c>
    </row>
    <row r="760" spans="1:2" x14ac:dyDescent="0.25">
      <c r="A760" s="7">
        <v>26995</v>
      </c>
      <c r="B760" s="5" t="s">
        <v>822</v>
      </c>
    </row>
    <row r="761" spans="1:2" x14ac:dyDescent="0.25">
      <c r="A761" s="7">
        <v>26996</v>
      </c>
      <c r="B761" s="5" t="s">
        <v>822</v>
      </c>
    </row>
    <row r="762" spans="1:2" x14ac:dyDescent="0.25">
      <c r="A762" s="7">
        <v>26997</v>
      </c>
      <c r="B762" s="5" t="s">
        <v>822</v>
      </c>
    </row>
    <row r="763" spans="1:2" x14ac:dyDescent="0.25">
      <c r="A763" s="7">
        <v>26998</v>
      </c>
      <c r="B763" s="5" t="s">
        <v>2123</v>
      </c>
    </row>
    <row r="764" spans="1:2" x14ac:dyDescent="0.25">
      <c r="A764" s="7">
        <v>27001</v>
      </c>
      <c r="B764" s="5" t="s">
        <v>822</v>
      </c>
    </row>
    <row r="765" spans="1:2" x14ac:dyDescent="0.25">
      <c r="A765" s="7">
        <v>27002</v>
      </c>
      <c r="B765" s="5" t="s">
        <v>822</v>
      </c>
    </row>
    <row r="766" spans="1:2" x14ac:dyDescent="0.25">
      <c r="A766" s="7">
        <v>27003</v>
      </c>
      <c r="B766" s="5" t="s">
        <v>822</v>
      </c>
    </row>
    <row r="767" spans="1:2" x14ac:dyDescent="0.25">
      <c r="A767" s="7">
        <v>27004</v>
      </c>
      <c r="B767" s="5" t="s">
        <v>822</v>
      </c>
    </row>
    <row r="768" spans="1:2" x14ac:dyDescent="0.25">
      <c r="A768" s="7">
        <v>27005</v>
      </c>
      <c r="B768" s="5" t="s">
        <v>822</v>
      </c>
    </row>
    <row r="769" spans="1:2" x14ac:dyDescent="0.25">
      <c r="A769" s="7">
        <v>27008</v>
      </c>
      <c r="B769" s="5" t="s">
        <v>822</v>
      </c>
    </row>
    <row r="770" spans="1:2" x14ac:dyDescent="0.25">
      <c r="A770" s="7">
        <v>27009</v>
      </c>
      <c r="B770" s="5" t="s">
        <v>822</v>
      </c>
    </row>
    <row r="771" spans="1:2" x14ac:dyDescent="0.25">
      <c r="A771" s="7">
        <v>27010</v>
      </c>
      <c r="B771" s="5" t="s">
        <v>822</v>
      </c>
    </row>
    <row r="772" spans="1:2" x14ac:dyDescent="0.25">
      <c r="A772" s="7">
        <v>27011</v>
      </c>
      <c r="B772" s="5" t="s">
        <v>822</v>
      </c>
    </row>
    <row r="773" spans="1:2" x14ac:dyDescent="0.25">
      <c r="A773" s="7">
        <v>27012</v>
      </c>
      <c r="B773" s="5" t="s">
        <v>822</v>
      </c>
    </row>
    <row r="774" spans="1:2" x14ac:dyDescent="0.25">
      <c r="A774" s="7">
        <v>27015</v>
      </c>
      <c r="B774" s="5" t="s">
        <v>822</v>
      </c>
    </row>
    <row r="775" spans="1:2" x14ac:dyDescent="0.25">
      <c r="A775" s="7">
        <v>27016</v>
      </c>
      <c r="B775" s="5" t="s">
        <v>822</v>
      </c>
    </row>
    <row r="776" spans="1:2" x14ac:dyDescent="0.25">
      <c r="A776" s="7">
        <v>27017</v>
      </c>
      <c r="B776" s="5" t="s">
        <v>822</v>
      </c>
    </row>
    <row r="777" spans="1:2" x14ac:dyDescent="0.25">
      <c r="A777" s="7">
        <v>27018</v>
      </c>
      <c r="B777" s="5" t="s">
        <v>822</v>
      </c>
    </row>
    <row r="778" spans="1:2" x14ac:dyDescent="0.25">
      <c r="A778" s="7">
        <v>27019</v>
      </c>
      <c r="B778" s="5" t="s">
        <v>822</v>
      </c>
    </row>
    <row r="779" spans="1:2" x14ac:dyDescent="0.25">
      <c r="A779" s="7">
        <v>27022</v>
      </c>
      <c r="B779" s="5" t="s">
        <v>822</v>
      </c>
    </row>
    <row r="780" spans="1:2" x14ac:dyDescent="0.25">
      <c r="A780" s="7">
        <v>27023</v>
      </c>
      <c r="B780" s="5" t="s">
        <v>822</v>
      </c>
    </row>
    <row r="781" spans="1:2" x14ac:dyDescent="0.25">
      <c r="A781" s="7">
        <v>27024</v>
      </c>
      <c r="B781" s="5" t="s">
        <v>822</v>
      </c>
    </row>
    <row r="782" spans="1:2" x14ac:dyDescent="0.25">
      <c r="A782" s="7">
        <v>27025</v>
      </c>
      <c r="B782" s="5" t="s">
        <v>822</v>
      </c>
    </row>
    <row r="783" spans="1:2" x14ac:dyDescent="0.25">
      <c r="A783" s="7">
        <v>27026</v>
      </c>
      <c r="B783" s="5" t="s">
        <v>822</v>
      </c>
    </row>
    <row r="784" spans="1:2" x14ac:dyDescent="0.25">
      <c r="A784" s="7">
        <v>27029</v>
      </c>
      <c r="B784" s="5" t="s">
        <v>2124</v>
      </c>
    </row>
    <row r="785" spans="1:2" x14ac:dyDescent="0.25">
      <c r="A785" s="7">
        <v>27030</v>
      </c>
      <c r="B785" s="5" t="s">
        <v>822</v>
      </c>
    </row>
    <row r="786" spans="1:2" x14ac:dyDescent="0.25">
      <c r="A786" s="7">
        <v>27031</v>
      </c>
      <c r="B786" s="5" t="s">
        <v>822</v>
      </c>
    </row>
    <row r="787" spans="1:2" x14ac:dyDescent="0.25">
      <c r="A787" s="7">
        <v>27032</v>
      </c>
      <c r="B787" s="5" t="s">
        <v>822</v>
      </c>
    </row>
    <row r="788" spans="1:2" x14ac:dyDescent="0.25">
      <c r="A788" s="7">
        <v>27033</v>
      </c>
      <c r="B788" s="5" t="s">
        <v>822</v>
      </c>
    </row>
    <row r="789" spans="1:2" x14ac:dyDescent="0.25">
      <c r="A789" s="7">
        <v>27036</v>
      </c>
      <c r="B789" s="5" t="s">
        <v>822</v>
      </c>
    </row>
    <row r="790" spans="1:2" x14ac:dyDescent="0.25">
      <c r="A790" s="7">
        <v>27037</v>
      </c>
      <c r="B790" s="5" t="s">
        <v>822</v>
      </c>
    </row>
    <row r="791" spans="1:2" x14ac:dyDescent="0.25">
      <c r="A791" s="7">
        <v>27038</v>
      </c>
      <c r="B791" s="5" t="s">
        <v>822</v>
      </c>
    </row>
    <row r="792" spans="1:2" x14ac:dyDescent="0.25">
      <c r="A792" s="7">
        <v>27039</v>
      </c>
      <c r="B792" s="5" t="s">
        <v>822</v>
      </c>
    </row>
    <row r="793" spans="1:2" x14ac:dyDescent="0.25">
      <c r="A793" s="7">
        <v>27040</v>
      </c>
      <c r="B793" s="5" t="s">
        <v>822</v>
      </c>
    </row>
    <row r="794" spans="1:2" x14ac:dyDescent="0.25">
      <c r="A794" s="7">
        <v>27043</v>
      </c>
      <c r="B794" s="5" t="s">
        <v>822</v>
      </c>
    </row>
    <row r="795" spans="1:2" x14ac:dyDescent="0.25">
      <c r="A795" s="7">
        <v>27044</v>
      </c>
      <c r="B795" s="5" t="s">
        <v>822</v>
      </c>
    </row>
    <row r="796" spans="1:2" x14ac:dyDescent="0.25">
      <c r="A796" s="7">
        <v>27045</v>
      </c>
      <c r="B796" s="5" t="s">
        <v>822</v>
      </c>
    </row>
    <row r="797" spans="1:2" x14ac:dyDescent="0.25">
      <c r="A797" s="7">
        <v>27046</v>
      </c>
      <c r="B797" s="5" t="s">
        <v>822</v>
      </c>
    </row>
    <row r="798" spans="1:2" x14ac:dyDescent="0.25">
      <c r="A798" s="7">
        <v>27047</v>
      </c>
      <c r="B798" s="5" t="s">
        <v>822</v>
      </c>
    </row>
    <row r="799" spans="1:2" x14ac:dyDescent="0.25">
      <c r="A799" s="7">
        <v>27050</v>
      </c>
      <c r="B799" s="5" t="s">
        <v>822</v>
      </c>
    </row>
    <row r="800" spans="1:2" x14ac:dyDescent="0.25">
      <c r="A800" s="7">
        <v>27051</v>
      </c>
      <c r="B800" s="5" t="s">
        <v>822</v>
      </c>
    </row>
    <row r="801" spans="1:2" x14ac:dyDescent="0.25">
      <c r="A801" s="7">
        <v>27052</v>
      </c>
      <c r="B801" s="5" t="s">
        <v>822</v>
      </c>
    </row>
    <row r="802" spans="1:2" x14ac:dyDescent="0.25">
      <c r="A802" s="7">
        <v>27053</v>
      </c>
      <c r="B802" s="5" t="s">
        <v>822</v>
      </c>
    </row>
    <row r="803" spans="1:2" x14ac:dyDescent="0.25">
      <c r="A803" s="7">
        <v>27054</v>
      </c>
      <c r="B803" s="5" t="s">
        <v>822</v>
      </c>
    </row>
    <row r="804" spans="1:2" x14ac:dyDescent="0.25">
      <c r="A804" s="7">
        <v>27057</v>
      </c>
      <c r="B804" s="5" t="s">
        <v>822</v>
      </c>
    </row>
    <row r="805" spans="1:2" x14ac:dyDescent="0.25">
      <c r="A805" s="7">
        <v>27058</v>
      </c>
      <c r="B805" s="5" t="s">
        <v>822</v>
      </c>
    </row>
    <row r="806" spans="1:2" x14ac:dyDescent="0.25">
      <c r="A806" s="7">
        <v>27059</v>
      </c>
      <c r="B806" s="5" t="s">
        <v>822</v>
      </c>
    </row>
    <row r="807" spans="1:2" x14ac:dyDescent="0.25">
      <c r="A807" s="7">
        <v>27060</v>
      </c>
      <c r="B807" s="5" t="s">
        <v>2125</v>
      </c>
    </row>
    <row r="808" spans="1:2" x14ac:dyDescent="0.25">
      <c r="A808" s="7">
        <v>27061</v>
      </c>
      <c r="B808" s="5" t="s">
        <v>822</v>
      </c>
    </row>
    <row r="809" spans="1:2" x14ac:dyDescent="0.25">
      <c r="A809" s="7">
        <v>27064</v>
      </c>
      <c r="B809" s="5" t="s">
        <v>822</v>
      </c>
    </row>
    <row r="810" spans="1:2" x14ac:dyDescent="0.25">
      <c r="A810" s="7">
        <v>27065</v>
      </c>
      <c r="B810" s="5" t="s">
        <v>822</v>
      </c>
    </row>
    <row r="811" spans="1:2" x14ac:dyDescent="0.25">
      <c r="A811" s="7">
        <v>27066</v>
      </c>
      <c r="B811" s="5" t="s">
        <v>822</v>
      </c>
    </row>
    <row r="812" spans="1:2" x14ac:dyDescent="0.25">
      <c r="A812" s="7">
        <v>27067</v>
      </c>
      <c r="B812" s="5" t="s">
        <v>822</v>
      </c>
    </row>
    <row r="813" spans="1:2" x14ac:dyDescent="0.25">
      <c r="A813" s="7">
        <v>27068</v>
      </c>
      <c r="B813" s="5" t="s">
        <v>822</v>
      </c>
    </row>
    <row r="814" spans="1:2" x14ac:dyDescent="0.25">
      <c r="A814" s="7">
        <v>27071</v>
      </c>
      <c r="B814" s="5" t="s">
        <v>822</v>
      </c>
    </row>
    <row r="815" spans="1:2" x14ac:dyDescent="0.25">
      <c r="A815" s="7">
        <v>27072</v>
      </c>
      <c r="B815" s="5" t="s">
        <v>822</v>
      </c>
    </row>
    <row r="816" spans="1:2" x14ac:dyDescent="0.25">
      <c r="A816" s="7">
        <v>27073</v>
      </c>
      <c r="B816" s="5" t="s">
        <v>822</v>
      </c>
    </row>
    <row r="817" spans="1:2" x14ac:dyDescent="0.25">
      <c r="A817" s="7">
        <v>27074</v>
      </c>
      <c r="B817" s="5" t="s">
        <v>822</v>
      </c>
    </row>
    <row r="818" spans="1:2" x14ac:dyDescent="0.25">
      <c r="A818" s="7">
        <v>27075</v>
      </c>
      <c r="B818" s="5" t="s">
        <v>822</v>
      </c>
    </row>
    <row r="819" spans="1:2" x14ac:dyDescent="0.25">
      <c r="A819" s="7">
        <v>27078</v>
      </c>
      <c r="B819" s="5" t="s">
        <v>822</v>
      </c>
    </row>
    <row r="820" spans="1:2" x14ac:dyDescent="0.25">
      <c r="A820" s="7">
        <v>27079</v>
      </c>
      <c r="B820" s="5" t="s">
        <v>822</v>
      </c>
    </row>
    <row r="821" spans="1:2" x14ac:dyDescent="0.25">
      <c r="A821" s="7">
        <v>27080</v>
      </c>
      <c r="B821" s="5" t="s">
        <v>822</v>
      </c>
    </row>
    <row r="822" spans="1:2" x14ac:dyDescent="0.25">
      <c r="A822" s="7">
        <v>27081</v>
      </c>
      <c r="B822" s="5" t="s">
        <v>822</v>
      </c>
    </row>
    <row r="823" spans="1:2" x14ac:dyDescent="0.25">
      <c r="A823" s="7">
        <v>27082</v>
      </c>
      <c r="B823" s="5" t="s">
        <v>822</v>
      </c>
    </row>
    <row r="824" spans="1:2" x14ac:dyDescent="0.25">
      <c r="A824" s="7">
        <v>27085</v>
      </c>
      <c r="B824" s="5" t="s">
        <v>822</v>
      </c>
    </row>
    <row r="825" spans="1:2" x14ac:dyDescent="0.25">
      <c r="A825" s="7">
        <v>27086</v>
      </c>
      <c r="B825" s="5" t="s">
        <v>822</v>
      </c>
    </row>
    <row r="826" spans="1:2" x14ac:dyDescent="0.25">
      <c r="A826" s="7">
        <v>27087</v>
      </c>
      <c r="B826" s="5" t="s">
        <v>822</v>
      </c>
    </row>
    <row r="827" spans="1:2" x14ac:dyDescent="0.25">
      <c r="A827" s="7">
        <v>27088</v>
      </c>
      <c r="B827" s="5" t="s">
        <v>2126</v>
      </c>
    </row>
    <row r="828" spans="1:2" x14ac:dyDescent="0.25">
      <c r="A828" s="7">
        <v>27089</v>
      </c>
      <c r="B828" s="5" t="s">
        <v>822</v>
      </c>
    </row>
    <row r="829" spans="1:2" x14ac:dyDescent="0.25">
      <c r="A829" s="7">
        <v>27092</v>
      </c>
      <c r="B829" s="5" t="s">
        <v>822</v>
      </c>
    </row>
    <row r="830" spans="1:2" x14ac:dyDescent="0.25">
      <c r="A830" s="7">
        <v>27093</v>
      </c>
      <c r="B830" s="5" t="s">
        <v>822</v>
      </c>
    </row>
    <row r="831" spans="1:2" x14ac:dyDescent="0.25">
      <c r="A831" s="7">
        <v>27094</v>
      </c>
      <c r="B831" s="5" t="s">
        <v>822</v>
      </c>
    </row>
    <row r="832" spans="1:2" x14ac:dyDescent="0.25">
      <c r="A832" s="7">
        <v>27095</v>
      </c>
      <c r="B832" s="5" t="s">
        <v>822</v>
      </c>
    </row>
    <row r="833" spans="1:2" x14ac:dyDescent="0.25">
      <c r="A833" s="7">
        <v>27096</v>
      </c>
      <c r="B833" s="5" t="s">
        <v>822</v>
      </c>
    </row>
    <row r="834" spans="1:2" x14ac:dyDescent="0.25">
      <c r="A834" s="7">
        <v>27099</v>
      </c>
      <c r="B834" s="5" t="s">
        <v>822</v>
      </c>
    </row>
    <row r="835" spans="1:2" x14ac:dyDescent="0.25">
      <c r="A835" s="7">
        <v>27100</v>
      </c>
      <c r="B835" s="5" t="s">
        <v>822</v>
      </c>
    </row>
    <row r="836" spans="1:2" x14ac:dyDescent="0.25">
      <c r="A836" s="7">
        <v>27101</v>
      </c>
      <c r="B836" s="5" t="s">
        <v>822</v>
      </c>
    </row>
    <row r="837" spans="1:2" x14ac:dyDescent="0.25">
      <c r="A837" s="7">
        <v>27102</v>
      </c>
      <c r="B837" s="5" t="s">
        <v>822</v>
      </c>
    </row>
    <row r="838" spans="1:2" x14ac:dyDescent="0.25">
      <c r="A838" s="7">
        <v>27103</v>
      </c>
      <c r="B838" s="5" t="s">
        <v>822</v>
      </c>
    </row>
    <row r="839" spans="1:2" x14ac:dyDescent="0.25">
      <c r="A839" s="7">
        <v>27106</v>
      </c>
      <c r="B839" s="5" t="s">
        <v>822</v>
      </c>
    </row>
    <row r="840" spans="1:2" x14ac:dyDescent="0.25">
      <c r="A840" s="7">
        <v>27107</v>
      </c>
      <c r="B840" s="5" t="s">
        <v>822</v>
      </c>
    </row>
    <row r="841" spans="1:2" x14ac:dyDescent="0.25">
      <c r="A841" s="7">
        <v>27108</v>
      </c>
      <c r="B841" s="5" t="s">
        <v>822</v>
      </c>
    </row>
    <row r="842" spans="1:2" x14ac:dyDescent="0.25">
      <c r="A842" s="7">
        <v>27109</v>
      </c>
      <c r="B842" s="5" t="s">
        <v>822</v>
      </c>
    </row>
    <row r="843" spans="1:2" x14ac:dyDescent="0.25">
      <c r="A843" s="7">
        <v>27110</v>
      </c>
      <c r="B843" s="5" t="s">
        <v>822</v>
      </c>
    </row>
    <row r="844" spans="1:2" x14ac:dyDescent="0.25">
      <c r="A844" s="7">
        <v>27113</v>
      </c>
      <c r="B844" s="5" t="s">
        <v>822</v>
      </c>
    </row>
    <row r="845" spans="1:2" x14ac:dyDescent="0.25">
      <c r="A845" s="7">
        <v>27114</v>
      </c>
      <c r="B845" s="5" t="s">
        <v>822</v>
      </c>
    </row>
    <row r="846" spans="1:2" x14ac:dyDescent="0.25">
      <c r="A846" s="7">
        <v>27115</v>
      </c>
      <c r="B846" s="5" t="s">
        <v>822</v>
      </c>
    </row>
    <row r="847" spans="1:2" x14ac:dyDescent="0.25">
      <c r="A847" s="7">
        <v>27116</v>
      </c>
      <c r="B847" s="5" t="s">
        <v>822</v>
      </c>
    </row>
    <row r="848" spans="1:2" x14ac:dyDescent="0.25">
      <c r="A848" s="7">
        <v>27117</v>
      </c>
      <c r="B848" s="5" t="s">
        <v>2127</v>
      </c>
    </row>
    <row r="849" spans="1:2" x14ac:dyDescent="0.25">
      <c r="A849" s="7">
        <v>27120</v>
      </c>
      <c r="B849" s="5" t="s">
        <v>822</v>
      </c>
    </row>
    <row r="850" spans="1:2" x14ac:dyDescent="0.25">
      <c r="A850" s="7">
        <v>27121</v>
      </c>
      <c r="B850" s="5" t="s">
        <v>822</v>
      </c>
    </row>
    <row r="851" spans="1:2" x14ac:dyDescent="0.25">
      <c r="A851" s="7">
        <v>27122</v>
      </c>
      <c r="B851" s="5" t="s">
        <v>822</v>
      </c>
    </row>
    <row r="852" spans="1:2" x14ac:dyDescent="0.25">
      <c r="A852" s="7">
        <v>27123</v>
      </c>
      <c r="B852" s="5" t="s">
        <v>822</v>
      </c>
    </row>
    <row r="853" spans="1:2" x14ac:dyDescent="0.25">
      <c r="A853" s="7">
        <v>27124</v>
      </c>
      <c r="B853" s="5" t="s">
        <v>822</v>
      </c>
    </row>
    <row r="854" spans="1:2" x14ac:dyDescent="0.25">
      <c r="A854" s="7">
        <v>27127</v>
      </c>
      <c r="B854" s="5" t="s">
        <v>822</v>
      </c>
    </row>
    <row r="855" spans="1:2" x14ac:dyDescent="0.25">
      <c r="A855" s="7">
        <v>27128</v>
      </c>
      <c r="B855" s="5" t="s">
        <v>822</v>
      </c>
    </row>
    <row r="856" spans="1:2" x14ac:dyDescent="0.25">
      <c r="A856" s="7">
        <v>27129</v>
      </c>
      <c r="B856" s="5" t="s">
        <v>822</v>
      </c>
    </row>
    <row r="857" spans="1:2" x14ac:dyDescent="0.25">
      <c r="A857" s="7">
        <v>27130</v>
      </c>
      <c r="B857" s="5" t="s">
        <v>822</v>
      </c>
    </row>
    <row r="858" spans="1:2" x14ac:dyDescent="0.25">
      <c r="A858" s="7">
        <v>27131</v>
      </c>
      <c r="B858" s="5" t="s">
        <v>822</v>
      </c>
    </row>
    <row r="859" spans="1:2" x14ac:dyDescent="0.25">
      <c r="A859" s="7">
        <v>27134</v>
      </c>
      <c r="B859" s="5" t="s">
        <v>822</v>
      </c>
    </row>
    <row r="860" spans="1:2" x14ac:dyDescent="0.25">
      <c r="A860" s="7">
        <v>27135</v>
      </c>
      <c r="B860" s="5" t="s">
        <v>822</v>
      </c>
    </row>
    <row r="861" spans="1:2" x14ac:dyDescent="0.25">
      <c r="A861" s="7">
        <v>27136</v>
      </c>
      <c r="B861" s="5" t="s">
        <v>822</v>
      </c>
    </row>
    <row r="862" spans="1:2" x14ac:dyDescent="0.25">
      <c r="A862" s="7">
        <v>27137</v>
      </c>
      <c r="B862" s="5" t="s">
        <v>822</v>
      </c>
    </row>
    <row r="863" spans="1:2" x14ac:dyDescent="0.25">
      <c r="A863" s="7">
        <v>27138</v>
      </c>
      <c r="B863" s="5" t="s">
        <v>822</v>
      </c>
    </row>
    <row r="864" spans="1:2" x14ac:dyDescent="0.25">
      <c r="A864" s="7">
        <v>27141</v>
      </c>
      <c r="B864" s="5" t="s">
        <v>822</v>
      </c>
    </row>
    <row r="865" spans="1:2" x14ac:dyDescent="0.25">
      <c r="A865" s="7">
        <v>27142</v>
      </c>
      <c r="B865" s="5" t="s">
        <v>822</v>
      </c>
    </row>
    <row r="866" spans="1:2" x14ac:dyDescent="0.25">
      <c r="A866" s="7">
        <v>27143</v>
      </c>
      <c r="B866" s="5" t="s">
        <v>822</v>
      </c>
    </row>
    <row r="867" spans="1:2" x14ac:dyDescent="0.25">
      <c r="A867" s="7">
        <v>27144</v>
      </c>
      <c r="B867" s="5" t="s">
        <v>822</v>
      </c>
    </row>
    <row r="868" spans="1:2" x14ac:dyDescent="0.25">
      <c r="A868" s="7">
        <v>27145</v>
      </c>
      <c r="B868" s="5" t="s">
        <v>822</v>
      </c>
    </row>
    <row r="869" spans="1:2" x14ac:dyDescent="0.25">
      <c r="A869" s="7">
        <v>27148</v>
      </c>
      <c r="B869" s="5" t="s">
        <v>822</v>
      </c>
    </row>
    <row r="870" spans="1:2" x14ac:dyDescent="0.25">
      <c r="A870" s="7">
        <v>27149</v>
      </c>
      <c r="B870" s="5" t="s">
        <v>2128</v>
      </c>
    </row>
    <row r="871" spans="1:2" x14ac:dyDescent="0.25">
      <c r="A871" s="7">
        <v>27150</v>
      </c>
      <c r="B871" s="5" t="s">
        <v>822</v>
      </c>
    </row>
    <row r="872" spans="1:2" x14ac:dyDescent="0.25">
      <c r="A872" s="7">
        <v>27151</v>
      </c>
      <c r="B872" s="5" t="s">
        <v>822</v>
      </c>
    </row>
    <row r="873" spans="1:2" x14ac:dyDescent="0.25">
      <c r="A873" s="7">
        <v>27152</v>
      </c>
      <c r="B873" s="5" t="s">
        <v>822</v>
      </c>
    </row>
    <row r="874" spans="1:2" x14ac:dyDescent="0.25">
      <c r="A874" s="7">
        <v>27155</v>
      </c>
      <c r="B874" s="5" t="s">
        <v>822</v>
      </c>
    </row>
    <row r="875" spans="1:2" x14ac:dyDescent="0.25">
      <c r="A875" s="7">
        <v>27156</v>
      </c>
      <c r="B875" s="5" t="s">
        <v>822</v>
      </c>
    </row>
    <row r="876" spans="1:2" x14ac:dyDescent="0.25">
      <c r="A876" s="7">
        <v>27157</v>
      </c>
      <c r="B876" s="5" t="s">
        <v>822</v>
      </c>
    </row>
    <row r="877" spans="1:2" x14ac:dyDescent="0.25">
      <c r="A877" s="7">
        <v>27158</v>
      </c>
      <c r="B877" s="5" t="s">
        <v>822</v>
      </c>
    </row>
    <row r="878" spans="1:2" x14ac:dyDescent="0.25">
      <c r="A878" s="7">
        <v>27159</v>
      </c>
      <c r="B878" s="5" t="s">
        <v>822</v>
      </c>
    </row>
    <row r="879" spans="1:2" x14ac:dyDescent="0.25">
      <c r="A879" s="7">
        <v>27162</v>
      </c>
      <c r="B879" s="5" t="s">
        <v>822</v>
      </c>
    </row>
    <row r="880" spans="1:2" x14ac:dyDescent="0.25">
      <c r="A880" s="7">
        <v>27163</v>
      </c>
      <c r="B880" s="5" t="s">
        <v>822</v>
      </c>
    </row>
    <row r="881" spans="1:2" x14ac:dyDescent="0.25">
      <c r="A881" s="7">
        <v>27164</v>
      </c>
      <c r="B881" s="5" t="s">
        <v>822</v>
      </c>
    </row>
    <row r="882" spans="1:2" x14ac:dyDescent="0.25">
      <c r="A882" s="7">
        <v>27165</v>
      </c>
      <c r="B882" s="5" t="s">
        <v>822</v>
      </c>
    </row>
    <row r="883" spans="1:2" x14ac:dyDescent="0.25">
      <c r="A883" s="7">
        <v>27166</v>
      </c>
      <c r="B883" s="5" t="s">
        <v>822</v>
      </c>
    </row>
    <row r="884" spans="1:2" x14ac:dyDescent="0.25">
      <c r="A884" s="7">
        <v>27169</v>
      </c>
      <c r="B884" s="5" t="s">
        <v>822</v>
      </c>
    </row>
    <row r="885" spans="1:2" x14ac:dyDescent="0.25">
      <c r="A885" s="7">
        <v>27170</v>
      </c>
      <c r="B885" s="5" t="s">
        <v>822</v>
      </c>
    </row>
    <row r="886" spans="1:2" x14ac:dyDescent="0.25">
      <c r="A886" s="7">
        <v>27171</v>
      </c>
      <c r="B886" s="5" t="s">
        <v>822</v>
      </c>
    </row>
    <row r="887" spans="1:2" x14ac:dyDescent="0.25">
      <c r="A887" s="7">
        <v>27172</v>
      </c>
      <c r="B887" s="5" t="s">
        <v>822</v>
      </c>
    </row>
    <row r="888" spans="1:2" x14ac:dyDescent="0.25">
      <c r="A888" s="7">
        <v>27173</v>
      </c>
      <c r="B888" s="5" t="s">
        <v>822</v>
      </c>
    </row>
    <row r="889" spans="1:2" x14ac:dyDescent="0.25">
      <c r="A889" s="7">
        <v>27176</v>
      </c>
      <c r="B889" s="5" t="s">
        <v>822</v>
      </c>
    </row>
    <row r="890" spans="1:2" x14ac:dyDescent="0.25">
      <c r="A890" s="7">
        <v>27177</v>
      </c>
      <c r="B890" s="5" t="s">
        <v>822</v>
      </c>
    </row>
    <row r="891" spans="1:2" x14ac:dyDescent="0.25">
      <c r="A891" s="7">
        <v>27178</v>
      </c>
      <c r="B891" s="5" t="s">
        <v>822</v>
      </c>
    </row>
    <row r="892" spans="1:2" x14ac:dyDescent="0.25">
      <c r="A892" s="7">
        <v>27179</v>
      </c>
      <c r="B892" s="5" t="s">
        <v>822</v>
      </c>
    </row>
    <row r="893" spans="1:2" x14ac:dyDescent="0.25">
      <c r="A893" s="7">
        <v>27180</v>
      </c>
      <c r="B893" s="5" t="s">
        <v>2129</v>
      </c>
    </row>
    <row r="894" spans="1:2" x14ac:dyDescent="0.25">
      <c r="A894" s="7">
        <v>27183</v>
      </c>
      <c r="B894" s="5" t="s">
        <v>822</v>
      </c>
    </row>
    <row r="895" spans="1:2" x14ac:dyDescent="0.25">
      <c r="A895" s="7">
        <v>27184</v>
      </c>
      <c r="B895" s="5" t="s">
        <v>822</v>
      </c>
    </row>
    <row r="896" spans="1:2" x14ac:dyDescent="0.25">
      <c r="A896" s="7">
        <v>27185</v>
      </c>
      <c r="B896" s="5" t="s">
        <v>822</v>
      </c>
    </row>
    <row r="897" spans="1:2" x14ac:dyDescent="0.25">
      <c r="A897" s="7">
        <v>27186</v>
      </c>
      <c r="B897" s="5" t="s">
        <v>822</v>
      </c>
    </row>
    <row r="898" spans="1:2" x14ac:dyDescent="0.25">
      <c r="A898" s="7">
        <v>27187</v>
      </c>
      <c r="B898" s="5" t="s">
        <v>822</v>
      </c>
    </row>
    <row r="899" spans="1:2" x14ac:dyDescent="0.25">
      <c r="A899" s="7">
        <v>27190</v>
      </c>
      <c r="B899" s="5" t="s">
        <v>822</v>
      </c>
    </row>
    <row r="900" spans="1:2" x14ac:dyDescent="0.25">
      <c r="A900" s="7">
        <v>27191</v>
      </c>
      <c r="B900" s="5" t="s">
        <v>822</v>
      </c>
    </row>
    <row r="901" spans="1:2" x14ac:dyDescent="0.25">
      <c r="A901" s="7">
        <v>27192</v>
      </c>
      <c r="B901" s="5" t="s">
        <v>822</v>
      </c>
    </row>
    <row r="902" spans="1:2" x14ac:dyDescent="0.25">
      <c r="A902" s="7">
        <v>27193</v>
      </c>
      <c r="B902" s="5" t="s">
        <v>822</v>
      </c>
    </row>
    <row r="903" spans="1:2" x14ac:dyDescent="0.25">
      <c r="A903" s="7">
        <v>27194</v>
      </c>
      <c r="B903" s="5" t="s">
        <v>822</v>
      </c>
    </row>
    <row r="904" spans="1:2" x14ac:dyDescent="0.25">
      <c r="A904" s="7">
        <v>27197</v>
      </c>
      <c r="B904" s="5" t="s">
        <v>822</v>
      </c>
    </row>
    <row r="905" spans="1:2" x14ac:dyDescent="0.25">
      <c r="A905" s="7">
        <v>27198</v>
      </c>
      <c r="B905" s="5" t="s">
        <v>822</v>
      </c>
    </row>
    <row r="906" spans="1:2" x14ac:dyDescent="0.25">
      <c r="A906" s="7">
        <v>27199</v>
      </c>
      <c r="B906" s="5" t="s">
        <v>822</v>
      </c>
    </row>
    <row r="907" spans="1:2" x14ac:dyDescent="0.25">
      <c r="A907" s="7">
        <v>27200</v>
      </c>
      <c r="B907" s="5" t="s">
        <v>822</v>
      </c>
    </row>
    <row r="908" spans="1:2" x14ac:dyDescent="0.25">
      <c r="A908" s="7">
        <v>27201</v>
      </c>
      <c r="B908" s="5" t="s">
        <v>822</v>
      </c>
    </row>
    <row r="909" spans="1:2" x14ac:dyDescent="0.25">
      <c r="A909" s="7">
        <v>27204</v>
      </c>
      <c r="B909" s="5" t="s">
        <v>822</v>
      </c>
    </row>
    <row r="910" spans="1:2" x14ac:dyDescent="0.25">
      <c r="A910" s="7">
        <v>27205</v>
      </c>
      <c r="B910" s="5" t="s">
        <v>822</v>
      </c>
    </row>
    <row r="911" spans="1:2" x14ac:dyDescent="0.25">
      <c r="A911" s="7">
        <v>27206</v>
      </c>
      <c r="B911" s="5" t="s">
        <v>822</v>
      </c>
    </row>
    <row r="912" spans="1:2" x14ac:dyDescent="0.25">
      <c r="A912" s="7">
        <v>27207</v>
      </c>
      <c r="B912" s="5" t="s">
        <v>822</v>
      </c>
    </row>
    <row r="913" spans="1:2" x14ac:dyDescent="0.25">
      <c r="A913" s="7">
        <v>27208</v>
      </c>
      <c r="B913" s="5" t="s">
        <v>2130</v>
      </c>
    </row>
    <row r="914" spans="1:2" x14ac:dyDescent="0.25">
      <c r="A914" s="7">
        <v>27211</v>
      </c>
      <c r="B914" s="5" t="s">
        <v>822</v>
      </c>
    </row>
    <row r="915" spans="1:2" x14ac:dyDescent="0.25">
      <c r="A915" s="7">
        <v>27212</v>
      </c>
      <c r="B915" s="5" t="s">
        <v>822</v>
      </c>
    </row>
    <row r="916" spans="1:2" x14ac:dyDescent="0.25">
      <c r="A916" s="7">
        <v>27213</v>
      </c>
      <c r="B916" s="5" t="s">
        <v>822</v>
      </c>
    </row>
    <row r="917" spans="1:2" x14ac:dyDescent="0.25">
      <c r="A917" s="7">
        <v>27214</v>
      </c>
      <c r="B917" s="5" t="s">
        <v>822</v>
      </c>
    </row>
    <row r="918" spans="1:2" x14ac:dyDescent="0.25">
      <c r="A918" s="7">
        <v>27215</v>
      </c>
      <c r="B918" s="5" t="s">
        <v>822</v>
      </c>
    </row>
    <row r="919" spans="1:2" x14ac:dyDescent="0.25">
      <c r="A919" s="7">
        <v>27218</v>
      </c>
      <c r="B919" s="5" t="s">
        <v>822</v>
      </c>
    </row>
    <row r="920" spans="1:2" x14ac:dyDescent="0.25">
      <c r="A920" s="7">
        <v>27219</v>
      </c>
      <c r="B920" s="5" t="s">
        <v>822</v>
      </c>
    </row>
    <row r="921" spans="1:2" x14ac:dyDescent="0.25">
      <c r="A921" s="7">
        <v>27220</v>
      </c>
      <c r="B921" s="5" t="s">
        <v>822</v>
      </c>
    </row>
    <row r="922" spans="1:2" x14ac:dyDescent="0.25">
      <c r="A922" s="7">
        <v>27221</v>
      </c>
      <c r="B922" s="5" t="s">
        <v>822</v>
      </c>
    </row>
    <row r="923" spans="1:2" x14ac:dyDescent="0.25">
      <c r="A923" s="7">
        <v>27222</v>
      </c>
      <c r="B923" s="5" t="s">
        <v>822</v>
      </c>
    </row>
    <row r="924" spans="1:2" x14ac:dyDescent="0.25">
      <c r="A924" s="7">
        <v>27225</v>
      </c>
      <c r="B924" s="5" t="s">
        <v>822</v>
      </c>
    </row>
    <row r="925" spans="1:2" x14ac:dyDescent="0.25">
      <c r="A925" s="7">
        <v>27226</v>
      </c>
      <c r="B925" s="5" t="s">
        <v>822</v>
      </c>
    </row>
    <row r="926" spans="1:2" x14ac:dyDescent="0.25">
      <c r="A926" s="7">
        <v>27227</v>
      </c>
      <c r="B926" s="5" t="s">
        <v>822</v>
      </c>
    </row>
    <row r="927" spans="1:2" x14ac:dyDescent="0.25">
      <c r="A927" s="7">
        <v>27228</v>
      </c>
      <c r="B927" s="5" t="s">
        <v>822</v>
      </c>
    </row>
    <row r="928" spans="1:2" x14ac:dyDescent="0.25">
      <c r="A928" s="7">
        <v>27229</v>
      </c>
      <c r="B928" s="5" t="s">
        <v>822</v>
      </c>
    </row>
    <row r="929" spans="1:2" x14ac:dyDescent="0.25">
      <c r="A929" s="7">
        <v>27232</v>
      </c>
      <c r="B929" s="5" t="s">
        <v>822</v>
      </c>
    </row>
    <row r="930" spans="1:2" x14ac:dyDescent="0.25">
      <c r="A930" s="7">
        <v>27233</v>
      </c>
      <c r="B930" s="5" t="s">
        <v>822</v>
      </c>
    </row>
    <row r="931" spans="1:2" x14ac:dyDescent="0.25">
      <c r="A931" s="7">
        <v>27234</v>
      </c>
      <c r="B931" s="5" t="s">
        <v>822</v>
      </c>
    </row>
    <row r="932" spans="1:2" x14ac:dyDescent="0.25">
      <c r="A932" s="7">
        <v>27235</v>
      </c>
      <c r="B932" s="5" t="s">
        <v>822</v>
      </c>
    </row>
    <row r="933" spans="1:2" x14ac:dyDescent="0.25">
      <c r="A933" s="7">
        <v>27236</v>
      </c>
      <c r="B933" s="5" t="s">
        <v>822</v>
      </c>
    </row>
    <row r="934" spans="1:2" x14ac:dyDescent="0.25">
      <c r="A934" s="7">
        <v>27239</v>
      </c>
      <c r="B934" s="5" t="s">
        <v>822</v>
      </c>
    </row>
    <row r="935" spans="1:2" x14ac:dyDescent="0.25">
      <c r="A935" s="7">
        <v>27240</v>
      </c>
      <c r="B935" s="5" t="s">
        <v>822</v>
      </c>
    </row>
    <row r="936" spans="1:2" x14ac:dyDescent="0.25">
      <c r="A936" s="7">
        <v>27241</v>
      </c>
      <c r="B936" s="5" t="s">
        <v>2131</v>
      </c>
    </row>
    <row r="937" spans="1:2" x14ac:dyDescent="0.25">
      <c r="A937" s="7">
        <v>27242</v>
      </c>
      <c r="B937" s="5" t="s">
        <v>822</v>
      </c>
    </row>
    <row r="938" spans="1:2" x14ac:dyDescent="0.25">
      <c r="A938" s="7">
        <v>27243</v>
      </c>
      <c r="B938" s="5" t="s">
        <v>822</v>
      </c>
    </row>
    <row r="939" spans="1:2" x14ac:dyDescent="0.25">
      <c r="A939" s="7">
        <v>27246</v>
      </c>
      <c r="B939" s="5" t="s">
        <v>822</v>
      </c>
    </row>
    <row r="940" spans="1:2" x14ac:dyDescent="0.25">
      <c r="A940" s="7">
        <v>27247</v>
      </c>
      <c r="B940" s="5" t="s">
        <v>822</v>
      </c>
    </row>
    <row r="941" spans="1:2" x14ac:dyDescent="0.25">
      <c r="A941" s="7">
        <v>27248</v>
      </c>
      <c r="B941" s="5" t="s">
        <v>822</v>
      </c>
    </row>
    <row r="942" spans="1:2" x14ac:dyDescent="0.25">
      <c r="A942" s="7">
        <v>27249</v>
      </c>
      <c r="B942" s="5" t="s">
        <v>822</v>
      </c>
    </row>
    <row r="943" spans="1:2" x14ac:dyDescent="0.25">
      <c r="A943" s="7">
        <v>27250</v>
      </c>
      <c r="B943" s="5" t="s">
        <v>822</v>
      </c>
    </row>
    <row r="944" spans="1:2" x14ac:dyDescent="0.25">
      <c r="A944" s="7">
        <v>27253</v>
      </c>
      <c r="B944" s="5" t="s">
        <v>822</v>
      </c>
    </row>
    <row r="945" spans="1:2" x14ac:dyDescent="0.25">
      <c r="A945" s="7">
        <v>27254</v>
      </c>
      <c r="B945" s="5" t="s">
        <v>822</v>
      </c>
    </row>
    <row r="946" spans="1:2" x14ac:dyDescent="0.25">
      <c r="A946" s="7">
        <v>27255</v>
      </c>
      <c r="B946" s="5" t="s">
        <v>822</v>
      </c>
    </row>
    <row r="947" spans="1:2" x14ac:dyDescent="0.25">
      <c r="A947" s="7">
        <v>27256</v>
      </c>
      <c r="B947" s="5" t="s">
        <v>822</v>
      </c>
    </row>
    <row r="948" spans="1:2" x14ac:dyDescent="0.25">
      <c r="A948" s="7">
        <v>27257</v>
      </c>
      <c r="B948" s="5" t="s">
        <v>822</v>
      </c>
    </row>
    <row r="949" spans="1:2" x14ac:dyDescent="0.25">
      <c r="A949" s="7">
        <v>27260</v>
      </c>
      <c r="B949" s="5" t="s">
        <v>822</v>
      </c>
    </row>
    <row r="950" spans="1:2" x14ac:dyDescent="0.25">
      <c r="A950" s="7">
        <v>27261</v>
      </c>
      <c r="B950" s="5" t="s">
        <v>822</v>
      </c>
    </row>
    <row r="951" spans="1:2" x14ac:dyDescent="0.25">
      <c r="A951" s="7">
        <v>27262</v>
      </c>
      <c r="B951" s="5" t="s">
        <v>822</v>
      </c>
    </row>
    <row r="952" spans="1:2" x14ac:dyDescent="0.25">
      <c r="A952" s="7">
        <v>27263</v>
      </c>
      <c r="B952" s="5" t="s">
        <v>822</v>
      </c>
    </row>
    <row r="953" spans="1:2" x14ac:dyDescent="0.25">
      <c r="A953" s="7">
        <v>27264</v>
      </c>
      <c r="B953" s="5" t="s">
        <v>822</v>
      </c>
    </row>
    <row r="954" spans="1:2" x14ac:dyDescent="0.25">
      <c r="A954" s="7">
        <v>27267</v>
      </c>
      <c r="B954" s="5" t="s">
        <v>822</v>
      </c>
    </row>
    <row r="955" spans="1:2" x14ac:dyDescent="0.25">
      <c r="A955" s="7">
        <v>27268</v>
      </c>
      <c r="B955" s="5" t="s">
        <v>822</v>
      </c>
    </row>
    <row r="956" spans="1:2" x14ac:dyDescent="0.25">
      <c r="A956" s="7">
        <v>27269</v>
      </c>
      <c r="B956" s="5" t="s">
        <v>822</v>
      </c>
    </row>
    <row r="957" spans="1:2" x14ac:dyDescent="0.25">
      <c r="A957" s="7">
        <v>27270</v>
      </c>
      <c r="B957" s="5" t="s">
        <v>822</v>
      </c>
    </row>
    <row r="958" spans="1:2" x14ac:dyDescent="0.25">
      <c r="A958" s="7">
        <v>27271</v>
      </c>
      <c r="B958" s="5" t="s">
        <v>2132</v>
      </c>
    </row>
    <row r="959" spans="1:2" x14ac:dyDescent="0.25">
      <c r="A959" s="7">
        <v>27274</v>
      </c>
      <c r="B959" s="5" t="s">
        <v>822</v>
      </c>
    </row>
    <row r="960" spans="1:2" x14ac:dyDescent="0.25">
      <c r="A960" s="7">
        <v>27275</v>
      </c>
      <c r="B960" s="5" t="s">
        <v>822</v>
      </c>
    </row>
    <row r="961" spans="1:2" x14ac:dyDescent="0.25">
      <c r="A961" s="7">
        <v>27276</v>
      </c>
      <c r="B961" s="5" t="s">
        <v>822</v>
      </c>
    </row>
    <row r="962" spans="1:2" x14ac:dyDescent="0.25">
      <c r="A962" s="7">
        <v>27277</v>
      </c>
      <c r="B962" s="5" t="s">
        <v>822</v>
      </c>
    </row>
    <row r="963" spans="1:2" x14ac:dyDescent="0.25">
      <c r="A963" s="7">
        <v>27278</v>
      </c>
      <c r="B963" s="5" t="s">
        <v>822</v>
      </c>
    </row>
    <row r="964" spans="1:2" x14ac:dyDescent="0.25">
      <c r="A964" s="7">
        <v>27281</v>
      </c>
      <c r="B964" s="5" t="s">
        <v>822</v>
      </c>
    </row>
    <row r="965" spans="1:2" x14ac:dyDescent="0.25">
      <c r="A965" s="7">
        <v>27282</v>
      </c>
      <c r="B965" s="5" t="s">
        <v>822</v>
      </c>
    </row>
    <row r="966" spans="1:2" x14ac:dyDescent="0.25">
      <c r="A966" s="7">
        <v>27283</v>
      </c>
      <c r="B966" s="5" t="s">
        <v>822</v>
      </c>
    </row>
    <row r="967" spans="1:2" x14ac:dyDescent="0.25">
      <c r="A967" s="7">
        <v>27284</v>
      </c>
      <c r="B967" s="5" t="s">
        <v>822</v>
      </c>
    </row>
    <row r="968" spans="1:2" x14ac:dyDescent="0.25">
      <c r="A968" s="7">
        <v>27285</v>
      </c>
      <c r="B968" s="5" t="s">
        <v>822</v>
      </c>
    </row>
    <row r="969" spans="1:2" x14ac:dyDescent="0.25">
      <c r="A969" s="7">
        <v>27288</v>
      </c>
      <c r="B969" s="5" t="s">
        <v>822</v>
      </c>
    </row>
    <row r="970" spans="1:2" x14ac:dyDescent="0.25">
      <c r="A970" s="7">
        <v>27289</v>
      </c>
      <c r="B970" s="5" t="s">
        <v>822</v>
      </c>
    </row>
    <row r="971" spans="1:2" x14ac:dyDescent="0.25">
      <c r="A971" s="7">
        <v>27290</v>
      </c>
      <c r="B971" s="5" t="s">
        <v>822</v>
      </c>
    </row>
    <row r="972" spans="1:2" x14ac:dyDescent="0.25">
      <c r="A972" s="7">
        <v>27291</v>
      </c>
      <c r="B972" s="5" t="s">
        <v>822</v>
      </c>
    </row>
    <row r="973" spans="1:2" x14ac:dyDescent="0.25">
      <c r="A973" s="7">
        <v>27292</v>
      </c>
      <c r="B973" s="5" t="s">
        <v>822</v>
      </c>
    </row>
    <row r="974" spans="1:2" x14ac:dyDescent="0.25">
      <c r="A974" s="7">
        <v>27295</v>
      </c>
      <c r="B974" s="5" t="s">
        <v>822</v>
      </c>
    </row>
    <row r="975" spans="1:2" x14ac:dyDescent="0.25">
      <c r="A975" s="7">
        <v>27296</v>
      </c>
      <c r="B975" s="5" t="s">
        <v>822</v>
      </c>
    </row>
    <row r="976" spans="1:2" x14ac:dyDescent="0.25">
      <c r="A976" s="7">
        <v>27297</v>
      </c>
      <c r="B976" s="5" t="s">
        <v>822</v>
      </c>
    </row>
    <row r="977" spans="1:2" x14ac:dyDescent="0.25">
      <c r="A977" s="7">
        <v>27298</v>
      </c>
      <c r="B977" s="5" t="s">
        <v>822</v>
      </c>
    </row>
    <row r="978" spans="1:2" x14ac:dyDescent="0.25">
      <c r="A978" s="7">
        <v>27299</v>
      </c>
      <c r="B978" s="5" t="s">
        <v>822</v>
      </c>
    </row>
    <row r="979" spans="1:2" x14ac:dyDescent="0.25">
      <c r="A979" s="7">
        <v>27302</v>
      </c>
      <c r="B979" s="5" t="s">
        <v>2133</v>
      </c>
    </row>
    <row r="980" spans="1:2" x14ac:dyDescent="0.25">
      <c r="A980" s="7">
        <v>27303</v>
      </c>
      <c r="B980" s="5" t="s">
        <v>822</v>
      </c>
    </row>
    <row r="981" spans="1:2" x14ac:dyDescent="0.25">
      <c r="A981" s="7">
        <v>27304</v>
      </c>
      <c r="B981" s="5" t="s">
        <v>822</v>
      </c>
    </row>
    <row r="982" spans="1:2" x14ac:dyDescent="0.25">
      <c r="A982" s="7">
        <v>27305</v>
      </c>
      <c r="B982" s="5" t="s">
        <v>822</v>
      </c>
    </row>
    <row r="983" spans="1:2" x14ac:dyDescent="0.25">
      <c r="A983" s="7">
        <v>27306</v>
      </c>
      <c r="B983" s="5" t="s">
        <v>822</v>
      </c>
    </row>
    <row r="984" spans="1:2" x14ac:dyDescent="0.25">
      <c r="A984" s="7">
        <v>27309</v>
      </c>
      <c r="B984" s="5" t="s">
        <v>822</v>
      </c>
    </row>
    <row r="985" spans="1:2" x14ac:dyDescent="0.25">
      <c r="A985" s="7">
        <v>27310</v>
      </c>
      <c r="B985" s="5" t="s">
        <v>822</v>
      </c>
    </row>
    <row r="986" spans="1:2" x14ac:dyDescent="0.25">
      <c r="A986" s="7">
        <v>27311</v>
      </c>
      <c r="B986" s="5" t="s">
        <v>822</v>
      </c>
    </row>
    <row r="987" spans="1:2" x14ac:dyDescent="0.25">
      <c r="A987" s="7">
        <v>27312</v>
      </c>
      <c r="B987" s="5" t="s">
        <v>822</v>
      </c>
    </row>
    <row r="988" spans="1:2" x14ac:dyDescent="0.25">
      <c r="A988" s="7">
        <v>27313</v>
      </c>
      <c r="B988" s="5" t="s">
        <v>822</v>
      </c>
    </row>
    <row r="989" spans="1:2" x14ac:dyDescent="0.25">
      <c r="A989" s="7">
        <v>27316</v>
      </c>
      <c r="B989" s="5" t="s">
        <v>822</v>
      </c>
    </row>
    <row r="990" spans="1:2" x14ac:dyDescent="0.25">
      <c r="A990" s="7">
        <v>27317</v>
      </c>
      <c r="B990" s="5" t="s">
        <v>822</v>
      </c>
    </row>
    <row r="991" spans="1:2" x14ac:dyDescent="0.25">
      <c r="A991" s="7">
        <v>27318</v>
      </c>
      <c r="B991" s="5" t="s">
        <v>822</v>
      </c>
    </row>
    <row r="992" spans="1:2" x14ac:dyDescent="0.25">
      <c r="A992" s="7">
        <v>27319</v>
      </c>
      <c r="B992" s="5" t="s">
        <v>822</v>
      </c>
    </row>
    <row r="993" spans="1:2" x14ac:dyDescent="0.25">
      <c r="A993" s="7">
        <v>27320</v>
      </c>
      <c r="B993" s="5" t="s">
        <v>822</v>
      </c>
    </row>
    <row r="994" spans="1:2" x14ac:dyDescent="0.25">
      <c r="A994" s="7">
        <v>27323</v>
      </c>
      <c r="B994" s="5" t="s">
        <v>822</v>
      </c>
    </row>
    <row r="995" spans="1:2" x14ac:dyDescent="0.25">
      <c r="A995" s="7">
        <v>27324</v>
      </c>
      <c r="B995" s="5" t="s">
        <v>822</v>
      </c>
    </row>
    <row r="996" spans="1:2" x14ac:dyDescent="0.25">
      <c r="A996" s="7">
        <v>27325</v>
      </c>
      <c r="B996" s="5" t="s">
        <v>822</v>
      </c>
    </row>
    <row r="997" spans="1:2" x14ac:dyDescent="0.25">
      <c r="A997" s="7">
        <v>27326</v>
      </c>
      <c r="B997" s="5" t="s">
        <v>822</v>
      </c>
    </row>
    <row r="998" spans="1:2" x14ac:dyDescent="0.25">
      <c r="A998" s="7">
        <v>27327</v>
      </c>
      <c r="B998" s="5" t="s">
        <v>822</v>
      </c>
    </row>
    <row r="999" spans="1:2" x14ac:dyDescent="0.25">
      <c r="A999" s="7">
        <v>27330</v>
      </c>
      <c r="B999" s="5" t="s">
        <v>822</v>
      </c>
    </row>
    <row r="1000" spans="1:2" x14ac:dyDescent="0.25">
      <c r="A1000" s="7">
        <v>27331</v>
      </c>
      <c r="B1000" s="5" t="s">
        <v>822</v>
      </c>
    </row>
    <row r="1001" spans="1:2" x14ac:dyDescent="0.25">
      <c r="A1001" s="7">
        <v>27332</v>
      </c>
      <c r="B1001" s="5" t="s">
        <v>822</v>
      </c>
    </row>
    <row r="1002" spans="1:2" x14ac:dyDescent="0.25">
      <c r="A1002" s="7">
        <v>27333</v>
      </c>
      <c r="B1002" s="5" t="s">
        <v>2134</v>
      </c>
    </row>
    <row r="1003" spans="1:2" x14ac:dyDescent="0.25">
      <c r="A1003" s="7">
        <v>27334</v>
      </c>
      <c r="B1003" s="5" t="s">
        <v>822</v>
      </c>
    </row>
    <row r="1004" spans="1:2" x14ac:dyDescent="0.25">
      <c r="A1004" s="7">
        <v>27337</v>
      </c>
      <c r="B1004" s="5" t="s">
        <v>822</v>
      </c>
    </row>
    <row r="1005" spans="1:2" x14ac:dyDescent="0.25">
      <c r="A1005" s="7">
        <v>27338</v>
      </c>
      <c r="B1005" s="5" t="s">
        <v>822</v>
      </c>
    </row>
    <row r="1006" spans="1:2" x14ac:dyDescent="0.25">
      <c r="A1006" s="7">
        <v>27339</v>
      </c>
      <c r="B1006" s="5" t="s">
        <v>822</v>
      </c>
    </row>
    <row r="1007" spans="1:2" x14ac:dyDescent="0.25">
      <c r="A1007" s="7">
        <v>27340</v>
      </c>
      <c r="B1007" s="5" t="s">
        <v>822</v>
      </c>
    </row>
    <row r="1008" spans="1:2" x14ac:dyDescent="0.25">
      <c r="A1008" s="7">
        <v>27341</v>
      </c>
      <c r="B1008" s="5" t="s">
        <v>822</v>
      </c>
    </row>
    <row r="1009" spans="1:2" x14ac:dyDescent="0.25">
      <c r="A1009" s="7">
        <v>27344</v>
      </c>
      <c r="B1009" s="5" t="s">
        <v>822</v>
      </c>
    </row>
    <row r="1010" spans="1:2" x14ac:dyDescent="0.25">
      <c r="A1010" s="7">
        <v>27345</v>
      </c>
      <c r="B1010" s="5" t="s">
        <v>822</v>
      </c>
    </row>
    <row r="1011" spans="1:2" x14ac:dyDescent="0.25">
      <c r="A1011" s="7">
        <v>27346</v>
      </c>
      <c r="B1011" s="5" t="s">
        <v>822</v>
      </c>
    </row>
    <row r="1012" spans="1:2" x14ac:dyDescent="0.25">
      <c r="A1012" s="7">
        <v>27347</v>
      </c>
      <c r="B1012" s="5" t="s">
        <v>822</v>
      </c>
    </row>
    <row r="1013" spans="1:2" x14ac:dyDescent="0.25">
      <c r="A1013" s="7">
        <v>27348</v>
      </c>
      <c r="B1013" s="5" t="s">
        <v>822</v>
      </c>
    </row>
    <row r="1014" spans="1:2" x14ac:dyDescent="0.25">
      <c r="A1014" s="7">
        <v>27351</v>
      </c>
      <c r="B1014" s="5" t="s">
        <v>822</v>
      </c>
    </row>
    <row r="1015" spans="1:2" x14ac:dyDescent="0.25">
      <c r="A1015" s="7">
        <v>27352</v>
      </c>
      <c r="B1015" s="5" t="s">
        <v>822</v>
      </c>
    </row>
    <row r="1016" spans="1:2" x14ac:dyDescent="0.25">
      <c r="A1016" s="7">
        <v>27353</v>
      </c>
      <c r="B1016" s="5" t="s">
        <v>822</v>
      </c>
    </row>
    <row r="1017" spans="1:2" x14ac:dyDescent="0.25">
      <c r="A1017" s="7">
        <v>27354</v>
      </c>
      <c r="B1017" s="5" t="s">
        <v>822</v>
      </c>
    </row>
    <row r="1018" spans="1:2" x14ac:dyDescent="0.25">
      <c r="A1018" s="7">
        <v>27355</v>
      </c>
      <c r="B1018" s="5" t="s">
        <v>822</v>
      </c>
    </row>
    <row r="1019" spans="1:2" x14ac:dyDescent="0.25">
      <c r="A1019" s="7">
        <v>27358</v>
      </c>
      <c r="B1019" s="5" t="s">
        <v>822</v>
      </c>
    </row>
    <row r="1020" spans="1:2" x14ac:dyDescent="0.25">
      <c r="A1020" s="7">
        <v>27359</v>
      </c>
      <c r="B1020" s="5" t="s">
        <v>822</v>
      </c>
    </row>
    <row r="1021" spans="1:2" x14ac:dyDescent="0.25">
      <c r="A1021" s="7">
        <v>27360</v>
      </c>
      <c r="B1021" s="5" t="s">
        <v>822</v>
      </c>
    </row>
    <row r="1022" spans="1:2" x14ac:dyDescent="0.25">
      <c r="A1022" s="7">
        <v>27361</v>
      </c>
      <c r="B1022" s="5" t="s">
        <v>822</v>
      </c>
    </row>
    <row r="1023" spans="1:2" x14ac:dyDescent="0.25">
      <c r="A1023" s="7">
        <v>27362</v>
      </c>
      <c r="B1023" s="5" t="s">
        <v>2135</v>
      </c>
    </row>
    <row r="1024" spans="1:2" x14ac:dyDescent="0.25">
      <c r="A1024" s="7">
        <v>27365</v>
      </c>
      <c r="B1024" s="5" t="s">
        <v>822</v>
      </c>
    </row>
    <row r="1025" spans="1:2" x14ac:dyDescent="0.25">
      <c r="A1025" s="7">
        <v>27366</v>
      </c>
      <c r="B1025" s="5" t="s">
        <v>822</v>
      </c>
    </row>
    <row r="1026" spans="1:2" x14ac:dyDescent="0.25">
      <c r="A1026" s="7">
        <v>27367</v>
      </c>
      <c r="B1026" s="5" t="s">
        <v>822</v>
      </c>
    </row>
    <row r="1027" spans="1:2" x14ac:dyDescent="0.25">
      <c r="A1027" s="7">
        <v>27368</v>
      </c>
      <c r="B1027" s="5" t="s">
        <v>822</v>
      </c>
    </row>
    <row r="1028" spans="1:2" x14ac:dyDescent="0.25">
      <c r="A1028" s="7">
        <v>27369</v>
      </c>
      <c r="B1028" s="5" t="s">
        <v>822</v>
      </c>
    </row>
    <row r="1029" spans="1:2" x14ac:dyDescent="0.25">
      <c r="A1029" s="7">
        <v>27372</v>
      </c>
      <c r="B1029" s="5" t="s">
        <v>822</v>
      </c>
    </row>
    <row r="1030" spans="1:2" x14ac:dyDescent="0.25">
      <c r="A1030" s="7">
        <v>27373</v>
      </c>
      <c r="B1030" s="5" t="s">
        <v>822</v>
      </c>
    </row>
    <row r="1031" spans="1:2" x14ac:dyDescent="0.25">
      <c r="A1031" s="7">
        <v>27374</v>
      </c>
      <c r="B1031" s="5" t="s">
        <v>822</v>
      </c>
    </row>
    <row r="1032" spans="1:2" x14ac:dyDescent="0.25">
      <c r="A1032" s="7">
        <v>27375</v>
      </c>
      <c r="B1032" s="5" t="s">
        <v>822</v>
      </c>
    </row>
    <row r="1033" spans="1:2" x14ac:dyDescent="0.25">
      <c r="A1033" s="7">
        <v>27376</v>
      </c>
      <c r="B1033" s="5" t="s">
        <v>822</v>
      </c>
    </row>
    <row r="1034" spans="1:2" x14ac:dyDescent="0.25">
      <c r="A1034" s="7">
        <v>27379</v>
      </c>
      <c r="B1034" s="5" t="s">
        <v>822</v>
      </c>
    </row>
    <row r="1035" spans="1:2" x14ac:dyDescent="0.25">
      <c r="A1035" s="7">
        <v>27380</v>
      </c>
      <c r="B1035" s="5" t="s">
        <v>822</v>
      </c>
    </row>
    <row r="1036" spans="1:2" x14ac:dyDescent="0.25">
      <c r="A1036" s="7">
        <v>27381</v>
      </c>
      <c r="B1036" s="5" t="s">
        <v>822</v>
      </c>
    </row>
    <row r="1037" spans="1:2" x14ac:dyDescent="0.25">
      <c r="A1037" s="7">
        <v>27382</v>
      </c>
      <c r="B1037" s="5" t="s">
        <v>822</v>
      </c>
    </row>
    <row r="1038" spans="1:2" x14ac:dyDescent="0.25">
      <c r="A1038" s="7">
        <v>27383</v>
      </c>
      <c r="B1038" s="5" t="s">
        <v>822</v>
      </c>
    </row>
    <row r="1039" spans="1:2" x14ac:dyDescent="0.25">
      <c r="A1039" s="7">
        <v>27386</v>
      </c>
      <c r="B1039" s="5" t="s">
        <v>822</v>
      </c>
    </row>
    <row r="1040" spans="1:2" x14ac:dyDescent="0.25">
      <c r="A1040" s="7">
        <v>27387</v>
      </c>
      <c r="B1040" s="5" t="s">
        <v>822</v>
      </c>
    </row>
    <row r="1041" spans="1:2" x14ac:dyDescent="0.25">
      <c r="A1041" s="7">
        <v>27388</v>
      </c>
      <c r="B1041" s="5" t="s">
        <v>822</v>
      </c>
    </row>
    <row r="1042" spans="1:2" x14ac:dyDescent="0.25">
      <c r="A1042" s="7">
        <v>27389</v>
      </c>
      <c r="B1042" s="5" t="s">
        <v>822</v>
      </c>
    </row>
    <row r="1043" spans="1:2" x14ac:dyDescent="0.25">
      <c r="A1043" s="7">
        <v>27390</v>
      </c>
      <c r="B1043" s="5" t="s">
        <v>822</v>
      </c>
    </row>
    <row r="1044" spans="1:2" x14ac:dyDescent="0.25">
      <c r="A1044" s="7">
        <v>27393</v>
      </c>
      <c r="B1044" s="5" t="s">
        <v>822</v>
      </c>
    </row>
    <row r="1045" spans="1:2" x14ac:dyDescent="0.25">
      <c r="A1045" s="7">
        <v>27394</v>
      </c>
      <c r="B1045" s="5" t="s">
        <v>2136</v>
      </c>
    </row>
    <row r="1046" spans="1:2" x14ac:dyDescent="0.25">
      <c r="A1046" s="7">
        <v>27395</v>
      </c>
      <c r="B1046" s="5" t="s">
        <v>822</v>
      </c>
    </row>
    <row r="1047" spans="1:2" x14ac:dyDescent="0.25">
      <c r="A1047" s="7">
        <v>27396</v>
      </c>
      <c r="B1047" s="5" t="s">
        <v>822</v>
      </c>
    </row>
    <row r="1048" spans="1:2" x14ac:dyDescent="0.25">
      <c r="A1048" s="7">
        <v>27397</v>
      </c>
      <c r="B1048" s="5" t="s">
        <v>822</v>
      </c>
    </row>
    <row r="1049" spans="1:2" x14ac:dyDescent="0.25">
      <c r="A1049" s="7">
        <v>27400</v>
      </c>
      <c r="B1049" s="5" t="s">
        <v>822</v>
      </c>
    </row>
    <row r="1050" spans="1:2" x14ac:dyDescent="0.25">
      <c r="A1050" s="7">
        <v>27401</v>
      </c>
      <c r="B1050" s="5" t="s">
        <v>822</v>
      </c>
    </row>
    <row r="1051" spans="1:2" x14ac:dyDescent="0.25">
      <c r="A1051" s="7">
        <v>27402</v>
      </c>
      <c r="B1051" s="5" t="s">
        <v>822</v>
      </c>
    </row>
    <row r="1052" spans="1:2" x14ac:dyDescent="0.25">
      <c r="A1052" s="7">
        <v>27403</v>
      </c>
      <c r="B1052" s="5" t="s">
        <v>822</v>
      </c>
    </row>
    <row r="1053" spans="1:2" x14ac:dyDescent="0.25">
      <c r="A1053" s="7">
        <v>27404</v>
      </c>
      <c r="B1053" s="5" t="s">
        <v>822</v>
      </c>
    </row>
    <row r="1054" spans="1:2" x14ac:dyDescent="0.25">
      <c r="A1054" s="7">
        <v>27407</v>
      </c>
      <c r="B1054" s="5" t="s">
        <v>822</v>
      </c>
    </row>
    <row r="1055" spans="1:2" x14ac:dyDescent="0.25">
      <c r="A1055" s="7">
        <v>27408</v>
      </c>
      <c r="B1055" s="5" t="s">
        <v>822</v>
      </c>
    </row>
    <row r="1056" spans="1:2" x14ac:dyDescent="0.25">
      <c r="A1056" s="7">
        <v>27409</v>
      </c>
      <c r="B1056" s="5" t="s">
        <v>822</v>
      </c>
    </row>
    <row r="1057" spans="1:2" x14ac:dyDescent="0.25">
      <c r="A1057" s="7">
        <v>27410</v>
      </c>
      <c r="B1057" s="5" t="s">
        <v>822</v>
      </c>
    </row>
    <row r="1058" spans="1:2" x14ac:dyDescent="0.25">
      <c r="A1058" s="7">
        <v>27411</v>
      </c>
      <c r="B1058" s="5" t="s">
        <v>822</v>
      </c>
    </row>
    <row r="1059" spans="1:2" x14ac:dyDescent="0.25">
      <c r="A1059" s="7">
        <v>27414</v>
      </c>
      <c r="B1059" s="5" t="s">
        <v>822</v>
      </c>
    </row>
    <row r="1060" spans="1:2" x14ac:dyDescent="0.25">
      <c r="A1060" s="7">
        <v>27415</v>
      </c>
      <c r="B1060" s="5" t="s">
        <v>822</v>
      </c>
    </row>
    <row r="1061" spans="1:2" x14ac:dyDescent="0.25">
      <c r="A1061" s="7">
        <v>27416</v>
      </c>
      <c r="B1061" s="5" t="s">
        <v>822</v>
      </c>
    </row>
    <row r="1062" spans="1:2" x14ac:dyDescent="0.25">
      <c r="A1062" s="7">
        <v>27417</v>
      </c>
      <c r="B1062" s="5" t="s">
        <v>822</v>
      </c>
    </row>
    <row r="1063" spans="1:2" x14ac:dyDescent="0.25">
      <c r="A1063" s="7">
        <v>27418</v>
      </c>
      <c r="B1063" s="5" t="s">
        <v>822</v>
      </c>
    </row>
    <row r="1064" spans="1:2" x14ac:dyDescent="0.25">
      <c r="A1064" s="7">
        <v>27421</v>
      </c>
      <c r="B1064" s="5" t="s">
        <v>822</v>
      </c>
    </row>
    <row r="1065" spans="1:2" x14ac:dyDescent="0.25">
      <c r="A1065" s="7">
        <v>27422</v>
      </c>
      <c r="B1065" s="5" t="s">
        <v>822</v>
      </c>
    </row>
    <row r="1066" spans="1:2" x14ac:dyDescent="0.25">
      <c r="A1066" s="7">
        <v>27423</v>
      </c>
      <c r="B1066" s="5" t="s">
        <v>822</v>
      </c>
    </row>
    <row r="1067" spans="1:2" x14ac:dyDescent="0.25">
      <c r="A1067" s="7">
        <v>27424</v>
      </c>
      <c r="B1067" s="5" t="s">
        <v>822</v>
      </c>
    </row>
    <row r="1068" spans="1:2" x14ac:dyDescent="0.25">
      <c r="A1068" s="7">
        <v>27425</v>
      </c>
      <c r="B1068" s="5" t="s">
        <v>2137</v>
      </c>
    </row>
    <row r="1069" spans="1:2" x14ac:dyDescent="0.25">
      <c r="A1069" s="7">
        <v>27428</v>
      </c>
      <c r="B1069" s="5" t="s">
        <v>822</v>
      </c>
    </row>
    <row r="1070" spans="1:2" x14ac:dyDescent="0.25">
      <c r="A1070" s="7">
        <v>27429</v>
      </c>
      <c r="B1070" s="5" t="s">
        <v>822</v>
      </c>
    </row>
    <row r="1071" spans="1:2" x14ac:dyDescent="0.25">
      <c r="A1071" s="7">
        <v>27430</v>
      </c>
      <c r="B1071" s="5" t="s">
        <v>822</v>
      </c>
    </row>
    <row r="1072" spans="1:2" x14ac:dyDescent="0.25">
      <c r="A1072" s="7">
        <v>27431</v>
      </c>
      <c r="B1072" s="5" t="s">
        <v>822</v>
      </c>
    </row>
    <row r="1073" spans="1:2" x14ac:dyDescent="0.25">
      <c r="A1073" s="7">
        <v>27432</v>
      </c>
      <c r="B1073" s="5" t="s">
        <v>822</v>
      </c>
    </row>
    <row r="1074" spans="1:2" x14ac:dyDescent="0.25">
      <c r="A1074" s="7">
        <v>27435</v>
      </c>
      <c r="B1074" s="5" t="s">
        <v>822</v>
      </c>
    </row>
    <row r="1075" spans="1:2" x14ac:dyDescent="0.25">
      <c r="A1075" s="7">
        <v>27436</v>
      </c>
      <c r="B1075" s="5" t="s">
        <v>822</v>
      </c>
    </row>
    <row r="1076" spans="1:2" x14ac:dyDescent="0.25">
      <c r="A1076" s="7">
        <v>27437</v>
      </c>
      <c r="B1076" s="5" t="s">
        <v>822</v>
      </c>
    </row>
    <row r="1077" spans="1:2" x14ac:dyDescent="0.25">
      <c r="A1077" s="7">
        <v>27438</v>
      </c>
      <c r="B1077" s="5" t="s">
        <v>822</v>
      </c>
    </row>
    <row r="1078" spans="1:2" x14ac:dyDescent="0.25">
      <c r="A1078" s="7">
        <v>27439</v>
      </c>
      <c r="B1078" s="5" t="s">
        <v>822</v>
      </c>
    </row>
    <row r="1079" spans="1:2" x14ac:dyDescent="0.25">
      <c r="A1079" s="7">
        <v>27442</v>
      </c>
      <c r="B1079" s="5" t="s">
        <v>822</v>
      </c>
    </row>
    <row r="1080" spans="1:2" x14ac:dyDescent="0.25">
      <c r="A1080" s="7">
        <v>27443</v>
      </c>
      <c r="B1080" s="5" t="s">
        <v>822</v>
      </c>
    </row>
    <row r="1081" spans="1:2" x14ac:dyDescent="0.25">
      <c r="A1081" s="7">
        <v>27444</v>
      </c>
      <c r="B1081" s="5" t="s">
        <v>822</v>
      </c>
    </row>
    <row r="1082" spans="1:2" x14ac:dyDescent="0.25">
      <c r="A1082" s="7">
        <v>27445</v>
      </c>
      <c r="B1082" s="5" t="s">
        <v>822</v>
      </c>
    </row>
    <row r="1083" spans="1:2" x14ac:dyDescent="0.25">
      <c r="A1083" s="7">
        <v>27446</v>
      </c>
      <c r="B1083" s="5" t="s">
        <v>822</v>
      </c>
    </row>
    <row r="1084" spans="1:2" x14ac:dyDescent="0.25">
      <c r="A1084" s="7">
        <v>27449</v>
      </c>
      <c r="B1084" s="5" t="s">
        <v>822</v>
      </c>
    </row>
    <row r="1085" spans="1:2" x14ac:dyDescent="0.25">
      <c r="A1085" s="7">
        <v>27450</v>
      </c>
      <c r="B1085" s="5" t="s">
        <v>822</v>
      </c>
    </row>
    <row r="1086" spans="1:2" x14ac:dyDescent="0.25">
      <c r="A1086" s="7">
        <v>27451</v>
      </c>
      <c r="B1086" s="5" t="s">
        <v>822</v>
      </c>
    </row>
    <row r="1087" spans="1:2" x14ac:dyDescent="0.25">
      <c r="A1087" s="7">
        <v>27452</v>
      </c>
      <c r="B1087" s="5" t="s">
        <v>822</v>
      </c>
    </row>
    <row r="1088" spans="1:2" x14ac:dyDescent="0.25">
      <c r="A1088" s="7">
        <v>27453</v>
      </c>
      <c r="B1088" s="5" t="s">
        <v>2138</v>
      </c>
    </row>
    <row r="1089" spans="1:2" x14ac:dyDescent="0.25">
      <c r="A1089" s="7">
        <v>27456</v>
      </c>
      <c r="B1089" s="5" t="s">
        <v>822</v>
      </c>
    </row>
    <row r="1090" spans="1:2" x14ac:dyDescent="0.25">
      <c r="A1090" s="7">
        <v>27457</v>
      </c>
      <c r="B1090" s="5" t="s">
        <v>822</v>
      </c>
    </row>
    <row r="1091" spans="1:2" x14ac:dyDescent="0.25">
      <c r="A1091" s="7">
        <v>27458</v>
      </c>
      <c r="B1091" s="5" t="s">
        <v>822</v>
      </c>
    </row>
    <row r="1092" spans="1:2" x14ac:dyDescent="0.25">
      <c r="A1092" s="7">
        <v>27459</v>
      </c>
      <c r="B1092" s="5" t="s">
        <v>822</v>
      </c>
    </row>
    <row r="1093" spans="1:2" x14ac:dyDescent="0.25">
      <c r="A1093" s="7">
        <v>27460</v>
      </c>
      <c r="B1093" s="5" t="s">
        <v>822</v>
      </c>
    </row>
    <row r="1094" spans="1:2" x14ac:dyDescent="0.25">
      <c r="A1094" s="7">
        <v>27463</v>
      </c>
      <c r="B1094" s="5" t="s">
        <v>822</v>
      </c>
    </row>
    <row r="1095" spans="1:2" x14ac:dyDescent="0.25">
      <c r="A1095" s="7">
        <v>27464</v>
      </c>
      <c r="B1095" s="5" t="s">
        <v>822</v>
      </c>
    </row>
    <row r="1096" spans="1:2" x14ac:dyDescent="0.25">
      <c r="A1096" s="7">
        <v>27465</v>
      </c>
      <c r="B1096" s="5" t="s">
        <v>822</v>
      </c>
    </row>
    <row r="1097" spans="1:2" x14ac:dyDescent="0.25">
      <c r="A1097" s="7">
        <v>27466</v>
      </c>
      <c r="B1097" s="5" t="s">
        <v>822</v>
      </c>
    </row>
    <row r="1098" spans="1:2" x14ac:dyDescent="0.25">
      <c r="A1098" s="7">
        <v>27467</v>
      </c>
      <c r="B1098" s="5" t="s">
        <v>822</v>
      </c>
    </row>
    <row r="1099" spans="1:2" x14ac:dyDescent="0.25">
      <c r="A1099" s="7">
        <v>27470</v>
      </c>
      <c r="B1099" s="5" t="s">
        <v>822</v>
      </c>
    </row>
    <row r="1100" spans="1:2" x14ac:dyDescent="0.25">
      <c r="A1100" s="7">
        <v>27471</v>
      </c>
      <c r="B1100" s="5" t="s">
        <v>822</v>
      </c>
    </row>
    <row r="1101" spans="1:2" x14ac:dyDescent="0.25">
      <c r="A1101" s="7">
        <v>27472</v>
      </c>
      <c r="B1101" s="5" t="s">
        <v>822</v>
      </c>
    </row>
    <row r="1102" spans="1:2" x14ac:dyDescent="0.25">
      <c r="A1102" s="7">
        <v>27473</v>
      </c>
      <c r="B1102" s="5" t="s">
        <v>822</v>
      </c>
    </row>
    <row r="1103" spans="1:2" x14ac:dyDescent="0.25">
      <c r="A1103" s="7">
        <v>27474</v>
      </c>
      <c r="B1103" s="5" t="s">
        <v>822</v>
      </c>
    </row>
    <row r="1104" spans="1:2" x14ac:dyDescent="0.25">
      <c r="A1104" s="7">
        <v>27477</v>
      </c>
      <c r="B1104" s="5" t="s">
        <v>822</v>
      </c>
    </row>
    <row r="1105" spans="1:2" x14ac:dyDescent="0.25">
      <c r="A1105" s="7">
        <v>27478</v>
      </c>
      <c r="B1105" s="5" t="s">
        <v>822</v>
      </c>
    </row>
    <row r="1106" spans="1:2" x14ac:dyDescent="0.25">
      <c r="A1106" s="7">
        <v>27479</v>
      </c>
      <c r="B1106" s="5" t="s">
        <v>822</v>
      </c>
    </row>
    <row r="1107" spans="1:2" x14ac:dyDescent="0.25">
      <c r="A1107" s="7">
        <v>27480</v>
      </c>
      <c r="B1107" s="5" t="s">
        <v>822</v>
      </c>
    </row>
    <row r="1108" spans="1:2" x14ac:dyDescent="0.25">
      <c r="A1108" s="7">
        <v>27481</v>
      </c>
      <c r="B1108" s="5" t="s">
        <v>822</v>
      </c>
    </row>
    <row r="1109" spans="1:2" x14ac:dyDescent="0.25">
      <c r="A1109" s="7">
        <v>27484</v>
      </c>
      <c r="B1109" s="5" t="s">
        <v>2139</v>
      </c>
    </row>
    <row r="1110" spans="1:2" x14ac:dyDescent="0.25">
      <c r="A1110" s="7">
        <v>27485</v>
      </c>
      <c r="B1110" s="5" t="s">
        <v>822</v>
      </c>
    </row>
    <row r="1111" spans="1:2" x14ac:dyDescent="0.25">
      <c r="A1111" s="7">
        <v>27486</v>
      </c>
      <c r="B1111" s="5" t="s">
        <v>822</v>
      </c>
    </row>
    <row r="1112" spans="1:2" x14ac:dyDescent="0.25">
      <c r="A1112" s="7">
        <v>27487</v>
      </c>
      <c r="B1112" s="5" t="s">
        <v>822</v>
      </c>
    </row>
    <row r="1113" spans="1:2" x14ac:dyDescent="0.25">
      <c r="A1113" s="7">
        <v>27488</v>
      </c>
      <c r="B1113" s="5" t="s">
        <v>822</v>
      </c>
    </row>
    <row r="1114" spans="1:2" x14ac:dyDescent="0.25">
      <c r="A1114" s="7">
        <v>27491</v>
      </c>
      <c r="B1114" s="5" t="s">
        <v>822</v>
      </c>
    </row>
    <row r="1115" spans="1:2" x14ac:dyDescent="0.25">
      <c r="A1115" s="7">
        <v>27492</v>
      </c>
      <c r="B1115" s="5" t="s">
        <v>822</v>
      </c>
    </row>
    <row r="1116" spans="1:2" x14ac:dyDescent="0.25">
      <c r="A1116" s="7">
        <v>27493</v>
      </c>
      <c r="B1116" s="5" t="s">
        <v>822</v>
      </c>
    </row>
    <row r="1117" spans="1:2" x14ac:dyDescent="0.25">
      <c r="A1117" s="7">
        <v>27494</v>
      </c>
      <c r="B1117" s="5" t="s">
        <v>822</v>
      </c>
    </row>
    <row r="1118" spans="1:2" x14ac:dyDescent="0.25">
      <c r="A1118" s="7">
        <v>27495</v>
      </c>
      <c r="B1118" s="5" t="s">
        <v>822</v>
      </c>
    </row>
    <row r="1119" spans="1:2" x14ac:dyDescent="0.25">
      <c r="A1119" s="7">
        <v>27498</v>
      </c>
      <c r="B1119" s="5" t="s">
        <v>822</v>
      </c>
    </row>
    <row r="1120" spans="1:2" x14ac:dyDescent="0.25">
      <c r="A1120" s="7">
        <v>27499</v>
      </c>
      <c r="B1120" s="5" t="s">
        <v>822</v>
      </c>
    </row>
    <row r="1121" spans="1:2" x14ac:dyDescent="0.25">
      <c r="A1121" s="7">
        <v>27500</v>
      </c>
      <c r="B1121" s="5" t="s">
        <v>822</v>
      </c>
    </row>
    <row r="1122" spans="1:2" x14ac:dyDescent="0.25">
      <c r="A1122" s="7">
        <v>27501</v>
      </c>
      <c r="B1122" s="5" t="s">
        <v>822</v>
      </c>
    </row>
    <row r="1123" spans="1:2" x14ac:dyDescent="0.25">
      <c r="A1123" s="7">
        <v>27502</v>
      </c>
      <c r="B1123" s="5" t="s">
        <v>822</v>
      </c>
    </row>
    <row r="1124" spans="1:2" x14ac:dyDescent="0.25">
      <c r="A1124" s="7">
        <v>27505</v>
      </c>
      <c r="B1124" s="5" t="s">
        <v>822</v>
      </c>
    </row>
    <row r="1125" spans="1:2" x14ac:dyDescent="0.25">
      <c r="A1125" s="7">
        <v>27506</v>
      </c>
      <c r="B1125" s="5" t="s">
        <v>822</v>
      </c>
    </row>
    <row r="1126" spans="1:2" x14ac:dyDescent="0.25">
      <c r="A1126" s="7">
        <v>27507</v>
      </c>
      <c r="B1126" s="5" t="s">
        <v>822</v>
      </c>
    </row>
    <row r="1127" spans="1:2" x14ac:dyDescent="0.25">
      <c r="A1127" s="7">
        <v>27508</v>
      </c>
      <c r="B1127" s="5" t="s">
        <v>822</v>
      </c>
    </row>
    <row r="1128" spans="1:2" x14ac:dyDescent="0.25">
      <c r="A1128" s="7">
        <v>27509</v>
      </c>
      <c r="B1128" s="5" t="s">
        <v>822</v>
      </c>
    </row>
    <row r="1129" spans="1:2" x14ac:dyDescent="0.25">
      <c r="A1129" s="7">
        <v>27512</v>
      </c>
      <c r="B1129" s="5" t="s">
        <v>822</v>
      </c>
    </row>
    <row r="1130" spans="1:2" x14ac:dyDescent="0.25">
      <c r="A1130" s="7">
        <v>27513</v>
      </c>
      <c r="B1130" s="5" t="s">
        <v>822</v>
      </c>
    </row>
    <row r="1131" spans="1:2" x14ac:dyDescent="0.25">
      <c r="A1131" s="7">
        <v>27514</v>
      </c>
      <c r="B1131" s="5" t="s">
        <v>2140</v>
      </c>
    </row>
    <row r="1132" spans="1:2" x14ac:dyDescent="0.25">
      <c r="A1132" s="7">
        <v>27515</v>
      </c>
      <c r="B1132" s="5" t="s">
        <v>822</v>
      </c>
    </row>
    <row r="1133" spans="1:2" x14ac:dyDescent="0.25">
      <c r="A1133" s="7">
        <v>27516</v>
      </c>
      <c r="B1133" s="5" t="s">
        <v>822</v>
      </c>
    </row>
    <row r="1134" spans="1:2" x14ac:dyDescent="0.25">
      <c r="A1134" s="7">
        <v>27519</v>
      </c>
      <c r="B1134" s="5" t="s">
        <v>822</v>
      </c>
    </row>
    <row r="1135" spans="1:2" x14ac:dyDescent="0.25">
      <c r="A1135" s="7">
        <v>27520</v>
      </c>
      <c r="B1135" s="5" t="s">
        <v>822</v>
      </c>
    </row>
    <row r="1136" spans="1:2" x14ac:dyDescent="0.25">
      <c r="A1136" s="7">
        <v>27521</v>
      </c>
      <c r="B1136" s="5" t="s">
        <v>822</v>
      </c>
    </row>
    <row r="1137" spans="1:2" x14ac:dyDescent="0.25">
      <c r="A1137" s="7">
        <v>27522</v>
      </c>
      <c r="B1137" s="5" t="s">
        <v>822</v>
      </c>
    </row>
    <row r="1138" spans="1:2" x14ac:dyDescent="0.25">
      <c r="A1138" s="7">
        <v>27523</v>
      </c>
      <c r="B1138" s="5" t="s">
        <v>822</v>
      </c>
    </row>
    <row r="1139" spans="1:2" x14ac:dyDescent="0.25">
      <c r="A1139" s="7">
        <v>27526</v>
      </c>
      <c r="B1139" s="5" t="s">
        <v>822</v>
      </c>
    </row>
    <row r="1140" spans="1:2" x14ac:dyDescent="0.25">
      <c r="A1140" s="7">
        <v>27527</v>
      </c>
      <c r="B1140" s="5" t="s">
        <v>822</v>
      </c>
    </row>
    <row r="1141" spans="1:2" x14ac:dyDescent="0.25">
      <c r="A1141" s="7">
        <v>27528</v>
      </c>
      <c r="B1141" s="5" t="s">
        <v>822</v>
      </c>
    </row>
    <row r="1142" spans="1:2" x14ac:dyDescent="0.25">
      <c r="A1142" s="7">
        <v>27529</v>
      </c>
      <c r="B1142" s="5" t="s">
        <v>822</v>
      </c>
    </row>
    <row r="1143" spans="1:2" x14ac:dyDescent="0.25">
      <c r="A1143" s="7">
        <v>27530</v>
      </c>
      <c r="B1143" s="5" t="s">
        <v>822</v>
      </c>
    </row>
    <row r="1144" spans="1:2" x14ac:dyDescent="0.25">
      <c r="A1144" s="7">
        <v>27533</v>
      </c>
      <c r="B1144" s="5" t="s">
        <v>822</v>
      </c>
    </row>
    <row r="1145" spans="1:2" x14ac:dyDescent="0.25">
      <c r="A1145" s="7">
        <v>27534</v>
      </c>
      <c r="B1145" s="5" t="s">
        <v>822</v>
      </c>
    </row>
    <row r="1146" spans="1:2" x14ac:dyDescent="0.25">
      <c r="A1146" s="7">
        <v>27535</v>
      </c>
      <c r="B1146" s="5" t="s">
        <v>822</v>
      </c>
    </row>
    <row r="1147" spans="1:2" x14ac:dyDescent="0.25">
      <c r="A1147" s="7">
        <v>27536</v>
      </c>
      <c r="B1147" s="5" t="s">
        <v>822</v>
      </c>
    </row>
    <row r="1148" spans="1:2" x14ac:dyDescent="0.25">
      <c r="A1148" s="7">
        <v>27537</v>
      </c>
      <c r="B1148" s="5" t="s">
        <v>822</v>
      </c>
    </row>
    <row r="1149" spans="1:2" x14ac:dyDescent="0.25">
      <c r="A1149" s="7">
        <v>27540</v>
      </c>
      <c r="B1149" s="5" t="s">
        <v>822</v>
      </c>
    </row>
    <row r="1150" spans="1:2" x14ac:dyDescent="0.25">
      <c r="A1150" s="7">
        <v>27541</v>
      </c>
      <c r="B1150" s="5" t="s">
        <v>822</v>
      </c>
    </row>
    <row r="1151" spans="1:2" x14ac:dyDescent="0.25">
      <c r="A1151" s="7">
        <v>27542</v>
      </c>
      <c r="B1151" s="5" t="s">
        <v>822</v>
      </c>
    </row>
    <row r="1152" spans="1:2" x14ac:dyDescent="0.25">
      <c r="A1152" s="7">
        <v>27543</v>
      </c>
      <c r="B1152" s="5" t="s">
        <v>822</v>
      </c>
    </row>
    <row r="1153" spans="1:2" x14ac:dyDescent="0.25">
      <c r="A1153" s="7">
        <v>27544</v>
      </c>
      <c r="B1153" s="5" t="s">
        <v>2141</v>
      </c>
    </row>
    <row r="1154" spans="1:2" x14ac:dyDescent="0.25">
      <c r="A1154" s="7">
        <v>27547</v>
      </c>
      <c r="B1154" s="5" t="s">
        <v>822</v>
      </c>
    </row>
    <row r="1155" spans="1:2" x14ac:dyDescent="0.25">
      <c r="A1155" s="7">
        <v>27548</v>
      </c>
      <c r="B1155" s="5" t="s">
        <v>822</v>
      </c>
    </row>
    <row r="1156" spans="1:2" x14ac:dyDescent="0.25">
      <c r="A1156" s="7">
        <v>27549</v>
      </c>
      <c r="B1156" s="5" t="s">
        <v>822</v>
      </c>
    </row>
    <row r="1157" spans="1:2" x14ac:dyDescent="0.25">
      <c r="A1157" s="7">
        <v>27550</v>
      </c>
      <c r="B1157" s="5" t="s">
        <v>822</v>
      </c>
    </row>
    <row r="1158" spans="1:2" x14ac:dyDescent="0.25">
      <c r="A1158" s="7">
        <v>27551</v>
      </c>
      <c r="B1158" s="5" t="s">
        <v>822</v>
      </c>
    </row>
    <row r="1159" spans="1:2" x14ac:dyDescent="0.25">
      <c r="A1159" s="7">
        <v>27554</v>
      </c>
      <c r="B1159" s="5" t="s">
        <v>822</v>
      </c>
    </row>
    <row r="1160" spans="1:2" x14ac:dyDescent="0.25">
      <c r="A1160" s="7">
        <v>27555</v>
      </c>
      <c r="B1160" s="5" t="s">
        <v>822</v>
      </c>
    </row>
    <row r="1161" spans="1:2" x14ac:dyDescent="0.25">
      <c r="A1161" s="7">
        <v>27556</v>
      </c>
      <c r="B1161" s="5" t="s">
        <v>822</v>
      </c>
    </row>
    <row r="1162" spans="1:2" x14ac:dyDescent="0.25">
      <c r="A1162" s="7">
        <v>27557</v>
      </c>
      <c r="B1162" s="5" t="s">
        <v>822</v>
      </c>
    </row>
    <row r="1163" spans="1:2" x14ac:dyDescent="0.25">
      <c r="A1163" s="7">
        <v>27558</v>
      </c>
      <c r="B1163" s="5" t="s">
        <v>822</v>
      </c>
    </row>
    <row r="1164" spans="1:2" x14ac:dyDescent="0.25">
      <c r="A1164" s="7">
        <v>27561</v>
      </c>
      <c r="B1164" s="5" t="s">
        <v>822</v>
      </c>
    </row>
    <row r="1165" spans="1:2" x14ac:dyDescent="0.25">
      <c r="A1165" s="7">
        <v>27562</v>
      </c>
      <c r="B1165" s="5" t="s">
        <v>822</v>
      </c>
    </row>
    <row r="1166" spans="1:2" x14ac:dyDescent="0.25">
      <c r="A1166" s="7">
        <v>27563</v>
      </c>
      <c r="B1166" s="5" t="s">
        <v>822</v>
      </c>
    </row>
    <row r="1167" spans="1:2" x14ac:dyDescent="0.25">
      <c r="A1167" s="7">
        <v>27564</v>
      </c>
      <c r="B1167" s="5" t="s">
        <v>822</v>
      </c>
    </row>
    <row r="1168" spans="1:2" x14ac:dyDescent="0.25">
      <c r="A1168" s="7">
        <v>27565</v>
      </c>
      <c r="B1168" s="5" t="s">
        <v>822</v>
      </c>
    </row>
    <row r="1169" spans="1:2" x14ac:dyDescent="0.25">
      <c r="A1169" s="7">
        <v>27568</v>
      </c>
      <c r="B1169" s="5" t="s">
        <v>822</v>
      </c>
    </row>
    <row r="1170" spans="1:2" x14ac:dyDescent="0.25">
      <c r="A1170" s="7">
        <v>27569</v>
      </c>
      <c r="B1170" s="5" t="s">
        <v>822</v>
      </c>
    </row>
    <row r="1171" spans="1:2" x14ac:dyDescent="0.25">
      <c r="A1171" s="7">
        <v>27570</v>
      </c>
      <c r="B1171" s="5" t="s">
        <v>822</v>
      </c>
    </row>
    <row r="1172" spans="1:2" x14ac:dyDescent="0.25">
      <c r="A1172" s="7">
        <v>27571</v>
      </c>
      <c r="B1172" s="5" t="s">
        <v>822</v>
      </c>
    </row>
    <row r="1173" spans="1:2" x14ac:dyDescent="0.25">
      <c r="A1173" s="7">
        <v>27572</v>
      </c>
      <c r="B1173" s="5" t="s">
        <v>822</v>
      </c>
    </row>
    <row r="1174" spans="1:2" x14ac:dyDescent="0.25">
      <c r="A1174" s="7">
        <v>27575</v>
      </c>
      <c r="B1174" s="5" t="s">
        <v>2142</v>
      </c>
    </row>
    <row r="1175" spans="1:2" x14ac:dyDescent="0.25">
      <c r="A1175" s="7">
        <v>27576</v>
      </c>
      <c r="B1175" s="5" t="s">
        <v>822</v>
      </c>
    </row>
    <row r="1176" spans="1:2" x14ac:dyDescent="0.25">
      <c r="A1176" s="7">
        <v>27577</v>
      </c>
      <c r="B1176" s="5" t="s">
        <v>822</v>
      </c>
    </row>
    <row r="1177" spans="1:2" x14ac:dyDescent="0.25">
      <c r="A1177" s="7">
        <v>27578</v>
      </c>
      <c r="B1177" s="5" t="s">
        <v>822</v>
      </c>
    </row>
    <row r="1178" spans="1:2" x14ac:dyDescent="0.25">
      <c r="A1178" s="7">
        <v>27579</v>
      </c>
      <c r="B1178" s="5" t="s">
        <v>822</v>
      </c>
    </row>
    <row r="1179" spans="1:2" x14ac:dyDescent="0.25">
      <c r="A1179" s="7">
        <v>27582</v>
      </c>
      <c r="B1179" s="5" t="s">
        <v>822</v>
      </c>
    </row>
    <row r="1180" spans="1:2" x14ac:dyDescent="0.25">
      <c r="A1180" s="7">
        <v>27583</v>
      </c>
      <c r="B1180" s="5" t="s">
        <v>822</v>
      </c>
    </row>
    <row r="1181" spans="1:2" x14ac:dyDescent="0.25">
      <c r="A1181" s="7">
        <v>27584</v>
      </c>
      <c r="B1181" s="5" t="s">
        <v>822</v>
      </c>
    </row>
    <row r="1182" spans="1:2" x14ac:dyDescent="0.25">
      <c r="A1182" s="7">
        <v>27585</v>
      </c>
      <c r="B1182" s="5" t="s">
        <v>822</v>
      </c>
    </row>
    <row r="1183" spans="1:2" x14ac:dyDescent="0.25">
      <c r="A1183" s="7">
        <v>27586</v>
      </c>
      <c r="B1183" s="5" t="s">
        <v>822</v>
      </c>
    </row>
    <row r="1184" spans="1:2" x14ac:dyDescent="0.25">
      <c r="A1184" s="7">
        <v>27589</v>
      </c>
      <c r="B1184" s="5" t="s">
        <v>822</v>
      </c>
    </row>
    <row r="1185" spans="1:2" x14ac:dyDescent="0.25">
      <c r="A1185" s="7">
        <v>27590</v>
      </c>
      <c r="B1185" s="5" t="s">
        <v>822</v>
      </c>
    </row>
    <row r="1186" spans="1:2" x14ac:dyDescent="0.25">
      <c r="A1186" s="7">
        <v>27591</v>
      </c>
      <c r="B1186" s="5" t="s">
        <v>822</v>
      </c>
    </row>
    <row r="1187" spans="1:2" x14ac:dyDescent="0.25">
      <c r="A1187" s="7">
        <v>27592</v>
      </c>
      <c r="B1187" s="5" t="s">
        <v>822</v>
      </c>
    </row>
    <row r="1188" spans="1:2" x14ac:dyDescent="0.25">
      <c r="A1188" s="7">
        <v>27593</v>
      </c>
      <c r="B1188" s="5" t="s">
        <v>822</v>
      </c>
    </row>
    <row r="1189" spans="1:2" x14ac:dyDescent="0.25">
      <c r="A1189" s="7">
        <v>27596</v>
      </c>
      <c r="B1189" s="5" t="s">
        <v>822</v>
      </c>
    </row>
    <row r="1190" spans="1:2" x14ac:dyDescent="0.25">
      <c r="A1190" s="7">
        <v>27597</v>
      </c>
      <c r="B1190" s="5" t="s">
        <v>822</v>
      </c>
    </row>
    <row r="1191" spans="1:2" x14ac:dyDescent="0.25">
      <c r="A1191" s="7">
        <v>27598</v>
      </c>
      <c r="B1191" s="5" t="s">
        <v>822</v>
      </c>
    </row>
    <row r="1192" spans="1:2" x14ac:dyDescent="0.25">
      <c r="A1192" s="7">
        <v>27599</v>
      </c>
      <c r="B1192" s="5" t="s">
        <v>822</v>
      </c>
    </row>
    <row r="1193" spans="1:2" x14ac:dyDescent="0.25">
      <c r="A1193" s="7">
        <v>27600</v>
      </c>
      <c r="B1193" s="5" t="s">
        <v>822</v>
      </c>
    </row>
    <row r="1194" spans="1:2" x14ac:dyDescent="0.25">
      <c r="A1194" s="7">
        <v>27603</v>
      </c>
      <c r="B1194" s="5" t="s">
        <v>822</v>
      </c>
    </row>
    <row r="1195" spans="1:2" x14ac:dyDescent="0.25">
      <c r="A1195" s="7">
        <v>27604</v>
      </c>
      <c r="B1195" s="5" t="s">
        <v>822</v>
      </c>
    </row>
    <row r="1196" spans="1:2" x14ac:dyDescent="0.25">
      <c r="A1196" s="7">
        <v>27605</v>
      </c>
      <c r="B1196" s="5" t="s">
        <v>822</v>
      </c>
    </row>
    <row r="1197" spans="1:2" x14ac:dyDescent="0.25">
      <c r="A1197" s="7">
        <v>27606</v>
      </c>
      <c r="B1197" s="5" t="s">
        <v>2143</v>
      </c>
    </row>
    <row r="1198" spans="1:2" x14ac:dyDescent="0.25">
      <c r="A1198" s="7">
        <v>27607</v>
      </c>
      <c r="B1198" s="5" t="s">
        <v>822</v>
      </c>
    </row>
    <row r="1199" spans="1:2" x14ac:dyDescent="0.25">
      <c r="A1199" s="7">
        <v>27610</v>
      </c>
      <c r="B1199" s="5" t="s">
        <v>822</v>
      </c>
    </row>
    <row r="1200" spans="1:2" x14ac:dyDescent="0.25">
      <c r="A1200" s="7">
        <v>27611</v>
      </c>
      <c r="B1200" s="5" t="s">
        <v>822</v>
      </c>
    </row>
    <row r="1201" spans="1:2" x14ac:dyDescent="0.25">
      <c r="A1201" s="7">
        <v>27612</v>
      </c>
      <c r="B1201" s="5" t="s">
        <v>822</v>
      </c>
    </row>
    <row r="1202" spans="1:2" x14ac:dyDescent="0.25">
      <c r="A1202" s="7">
        <v>27613</v>
      </c>
      <c r="B1202" s="5" t="s">
        <v>822</v>
      </c>
    </row>
    <row r="1203" spans="1:2" x14ac:dyDescent="0.25">
      <c r="A1203" s="7">
        <v>27614</v>
      </c>
      <c r="B1203" s="5" t="s">
        <v>822</v>
      </c>
    </row>
    <row r="1204" spans="1:2" x14ac:dyDescent="0.25">
      <c r="A1204" s="7">
        <v>27617</v>
      </c>
      <c r="B1204" s="5" t="s">
        <v>822</v>
      </c>
    </row>
    <row r="1205" spans="1:2" x14ac:dyDescent="0.25">
      <c r="A1205" s="7">
        <v>27618</v>
      </c>
      <c r="B1205" s="5" t="s">
        <v>822</v>
      </c>
    </row>
    <row r="1206" spans="1:2" x14ac:dyDescent="0.25">
      <c r="A1206" s="7">
        <v>27619</v>
      </c>
      <c r="B1206" s="5" t="s">
        <v>822</v>
      </c>
    </row>
    <row r="1207" spans="1:2" x14ac:dyDescent="0.25">
      <c r="A1207" s="7">
        <v>27620</v>
      </c>
      <c r="B1207" s="5" t="s">
        <v>822</v>
      </c>
    </row>
    <row r="1208" spans="1:2" x14ac:dyDescent="0.25">
      <c r="A1208" s="7">
        <v>27621</v>
      </c>
      <c r="B1208" s="5" t="s">
        <v>822</v>
      </c>
    </row>
    <row r="1209" spans="1:2" x14ac:dyDescent="0.25">
      <c r="A1209" s="7">
        <v>27624</v>
      </c>
      <c r="B1209" s="5" t="s">
        <v>822</v>
      </c>
    </row>
    <row r="1210" spans="1:2" x14ac:dyDescent="0.25">
      <c r="A1210" s="7">
        <v>27625</v>
      </c>
      <c r="B1210" s="5" t="s">
        <v>822</v>
      </c>
    </row>
    <row r="1211" spans="1:2" x14ac:dyDescent="0.25">
      <c r="A1211" s="7">
        <v>27626</v>
      </c>
      <c r="B1211" s="5" t="s">
        <v>822</v>
      </c>
    </row>
    <row r="1212" spans="1:2" x14ac:dyDescent="0.25">
      <c r="A1212" s="7">
        <v>27627</v>
      </c>
      <c r="B1212" s="5" t="s">
        <v>822</v>
      </c>
    </row>
    <row r="1213" spans="1:2" x14ac:dyDescent="0.25">
      <c r="A1213" s="7">
        <v>27628</v>
      </c>
      <c r="B1213" s="5" t="s">
        <v>822</v>
      </c>
    </row>
    <row r="1214" spans="1:2" x14ac:dyDescent="0.25">
      <c r="A1214" s="7">
        <v>27631</v>
      </c>
      <c r="B1214" s="5" t="s">
        <v>822</v>
      </c>
    </row>
    <row r="1215" spans="1:2" x14ac:dyDescent="0.25">
      <c r="A1215" s="7">
        <v>27632</v>
      </c>
      <c r="B1215" s="5" t="s">
        <v>822</v>
      </c>
    </row>
    <row r="1216" spans="1:2" x14ac:dyDescent="0.25">
      <c r="A1216" s="7">
        <v>27633</v>
      </c>
      <c r="B1216" s="5" t="s">
        <v>822</v>
      </c>
    </row>
    <row r="1217" spans="1:2" x14ac:dyDescent="0.25">
      <c r="A1217" s="7">
        <v>27634</v>
      </c>
      <c r="B1217" s="5" t="s">
        <v>822</v>
      </c>
    </row>
    <row r="1218" spans="1:2" x14ac:dyDescent="0.25">
      <c r="A1218" s="7">
        <v>27635</v>
      </c>
      <c r="B1218" s="5" t="s">
        <v>2144</v>
      </c>
    </row>
    <row r="1219" spans="1:2" x14ac:dyDescent="0.25">
      <c r="A1219" s="7">
        <v>27638</v>
      </c>
      <c r="B1219" s="5" t="s">
        <v>822</v>
      </c>
    </row>
    <row r="1220" spans="1:2" x14ac:dyDescent="0.25">
      <c r="A1220" s="7">
        <v>27639</v>
      </c>
      <c r="B1220" s="5" t="s">
        <v>822</v>
      </c>
    </row>
    <row r="1221" spans="1:2" x14ac:dyDescent="0.25">
      <c r="A1221" s="7">
        <v>27640</v>
      </c>
      <c r="B1221" s="5" t="s">
        <v>822</v>
      </c>
    </row>
    <row r="1222" spans="1:2" x14ac:dyDescent="0.25">
      <c r="A1222" s="7">
        <v>27641</v>
      </c>
      <c r="B1222" s="5" t="s">
        <v>822</v>
      </c>
    </row>
    <row r="1223" spans="1:2" x14ac:dyDescent="0.25">
      <c r="A1223" s="7">
        <v>27642</v>
      </c>
      <c r="B1223" s="5" t="s">
        <v>822</v>
      </c>
    </row>
    <row r="1224" spans="1:2" x14ac:dyDescent="0.25">
      <c r="A1224" s="7">
        <v>27645</v>
      </c>
      <c r="B1224" s="5" t="s">
        <v>822</v>
      </c>
    </row>
    <row r="1225" spans="1:2" x14ac:dyDescent="0.25">
      <c r="A1225" s="7">
        <v>27646</v>
      </c>
      <c r="B1225" s="5" t="s">
        <v>822</v>
      </c>
    </row>
    <row r="1226" spans="1:2" x14ac:dyDescent="0.25">
      <c r="A1226" s="7">
        <v>27647</v>
      </c>
      <c r="B1226" s="5" t="s">
        <v>822</v>
      </c>
    </row>
    <row r="1227" spans="1:2" x14ac:dyDescent="0.25">
      <c r="A1227" s="7">
        <v>27648</v>
      </c>
      <c r="B1227" s="5" t="s">
        <v>822</v>
      </c>
    </row>
    <row r="1228" spans="1:2" x14ac:dyDescent="0.25">
      <c r="A1228" s="7">
        <v>27649</v>
      </c>
      <c r="B1228" s="5" t="s">
        <v>822</v>
      </c>
    </row>
    <row r="1229" spans="1:2" x14ac:dyDescent="0.25">
      <c r="A1229" s="7">
        <v>27652</v>
      </c>
      <c r="B1229" s="5" t="s">
        <v>822</v>
      </c>
    </row>
    <row r="1230" spans="1:2" x14ac:dyDescent="0.25">
      <c r="A1230" s="7">
        <v>27653</v>
      </c>
      <c r="B1230" s="5" t="s">
        <v>822</v>
      </c>
    </row>
    <row r="1231" spans="1:2" x14ac:dyDescent="0.25">
      <c r="A1231" s="7">
        <v>27654</v>
      </c>
      <c r="B1231" s="5" t="s">
        <v>822</v>
      </c>
    </row>
    <row r="1232" spans="1:2" x14ac:dyDescent="0.25">
      <c r="A1232" s="7">
        <v>27655</v>
      </c>
      <c r="B1232" s="5" t="s">
        <v>822</v>
      </c>
    </row>
    <row r="1233" spans="1:2" x14ac:dyDescent="0.25">
      <c r="A1233" s="7">
        <v>27656</v>
      </c>
      <c r="B1233" s="5" t="s">
        <v>822</v>
      </c>
    </row>
    <row r="1234" spans="1:2" x14ac:dyDescent="0.25">
      <c r="A1234" s="7">
        <v>27659</v>
      </c>
      <c r="B1234" s="5" t="s">
        <v>822</v>
      </c>
    </row>
    <row r="1235" spans="1:2" x14ac:dyDescent="0.25">
      <c r="A1235" s="7">
        <v>27660</v>
      </c>
      <c r="B1235" s="5" t="s">
        <v>822</v>
      </c>
    </row>
    <row r="1236" spans="1:2" x14ac:dyDescent="0.25">
      <c r="A1236" s="7">
        <v>27661</v>
      </c>
      <c r="B1236" s="5" t="s">
        <v>822</v>
      </c>
    </row>
    <row r="1237" spans="1:2" x14ac:dyDescent="0.25">
      <c r="A1237" s="7">
        <v>27662</v>
      </c>
      <c r="B1237" s="5" t="s">
        <v>822</v>
      </c>
    </row>
    <row r="1238" spans="1:2" x14ac:dyDescent="0.25">
      <c r="A1238" s="7">
        <v>27663</v>
      </c>
      <c r="B1238" s="5" t="s">
        <v>822</v>
      </c>
    </row>
    <row r="1239" spans="1:2" x14ac:dyDescent="0.25">
      <c r="A1239" s="7">
        <v>27666</v>
      </c>
      <c r="B1239" s="5" t="s">
        <v>822</v>
      </c>
    </row>
    <row r="1240" spans="1:2" x14ac:dyDescent="0.25">
      <c r="A1240" s="7">
        <v>27667</v>
      </c>
      <c r="B1240" s="5" t="s">
        <v>2145</v>
      </c>
    </row>
    <row r="1241" spans="1:2" x14ac:dyDescent="0.25">
      <c r="A1241" s="7">
        <v>27668</v>
      </c>
      <c r="B1241" s="5" t="s">
        <v>822</v>
      </c>
    </row>
    <row r="1242" spans="1:2" x14ac:dyDescent="0.25">
      <c r="A1242" s="7">
        <v>27669</v>
      </c>
      <c r="B1242" s="5" t="s">
        <v>822</v>
      </c>
    </row>
    <row r="1243" spans="1:2" x14ac:dyDescent="0.25">
      <c r="A1243" s="7">
        <v>27670</v>
      </c>
      <c r="B1243" s="5" t="s">
        <v>822</v>
      </c>
    </row>
    <row r="1244" spans="1:2" x14ac:dyDescent="0.25">
      <c r="A1244" s="7">
        <v>27673</v>
      </c>
      <c r="B1244" s="5" t="s">
        <v>822</v>
      </c>
    </row>
    <row r="1245" spans="1:2" x14ac:dyDescent="0.25">
      <c r="A1245" s="7">
        <v>27674</v>
      </c>
      <c r="B1245" s="5" t="s">
        <v>822</v>
      </c>
    </row>
    <row r="1246" spans="1:2" x14ac:dyDescent="0.25">
      <c r="A1246" s="7">
        <v>27675</v>
      </c>
      <c r="B1246" s="5" t="s">
        <v>822</v>
      </c>
    </row>
    <row r="1247" spans="1:2" x14ac:dyDescent="0.25">
      <c r="A1247" s="7">
        <v>27676</v>
      </c>
      <c r="B1247" s="5" t="s">
        <v>822</v>
      </c>
    </row>
    <row r="1248" spans="1:2" x14ac:dyDescent="0.25">
      <c r="A1248" s="7">
        <v>27677</v>
      </c>
      <c r="B1248" s="5" t="s">
        <v>822</v>
      </c>
    </row>
    <row r="1249" spans="1:2" x14ac:dyDescent="0.25">
      <c r="A1249" s="7">
        <v>27680</v>
      </c>
      <c r="B1249" s="5" t="s">
        <v>822</v>
      </c>
    </row>
    <row r="1250" spans="1:2" x14ac:dyDescent="0.25">
      <c r="A1250" s="7">
        <v>27681</v>
      </c>
      <c r="B1250" s="5" t="s">
        <v>822</v>
      </c>
    </row>
    <row r="1251" spans="1:2" x14ac:dyDescent="0.25">
      <c r="A1251" s="7">
        <v>27682</v>
      </c>
      <c r="B1251" s="5" t="s">
        <v>822</v>
      </c>
    </row>
    <row r="1252" spans="1:2" x14ac:dyDescent="0.25">
      <c r="A1252" s="7">
        <v>27683</v>
      </c>
      <c r="B1252" s="5" t="s">
        <v>822</v>
      </c>
    </row>
    <row r="1253" spans="1:2" x14ac:dyDescent="0.25">
      <c r="A1253" s="7">
        <v>27684</v>
      </c>
      <c r="B1253" s="5" t="s">
        <v>822</v>
      </c>
    </row>
    <row r="1254" spans="1:2" x14ac:dyDescent="0.25">
      <c r="A1254" s="7">
        <v>27687</v>
      </c>
      <c r="B1254" s="5" t="s">
        <v>822</v>
      </c>
    </row>
    <row r="1255" spans="1:2" x14ac:dyDescent="0.25">
      <c r="A1255" s="7">
        <v>27688</v>
      </c>
      <c r="B1255" s="5" t="s">
        <v>822</v>
      </c>
    </row>
    <row r="1256" spans="1:2" x14ac:dyDescent="0.25">
      <c r="A1256" s="7">
        <v>27689</v>
      </c>
      <c r="B1256" s="5" t="s">
        <v>822</v>
      </c>
    </row>
    <row r="1257" spans="1:2" x14ac:dyDescent="0.25">
      <c r="A1257" s="7">
        <v>27690</v>
      </c>
      <c r="B1257" s="5" t="s">
        <v>822</v>
      </c>
    </row>
    <row r="1258" spans="1:2" x14ac:dyDescent="0.25">
      <c r="A1258" s="7">
        <v>27691</v>
      </c>
      <c r="B1258" s="5" t="s">
        <v>822</v>
      </c>
    </row>
    <row r="1259" spans="1:2" x14ac:dyDescent="0.25">
      <c r="A1259" s="7">
        <v>27694</v>
      </c>
      <c r="B1259" s="5" t="s">
        <v>822</v>
      </c>
    </row>
    <row r="1260" spans="1:2" x14ac:dyDescent="0.25">
      <c r="A1260" s="7">
        <v>27695</v>
      </c>
      <c r="B1260" s="5" t="s">
        <v>822</v>
      </c>
    </row>
    <row r="1261" spans="1:2" x14ac:dyDescent="0.25">
      <c r="A1261" s="7">
        <v>27696</v>
      </c>
      <c r="B1261" s="5" t="s">
        <v>822</v>
      </c>
    </row>
    <row r="1262" spans="1:2" x14ac:dyDescent="0.25">
      <c r="A1262" s="7">
        <v>27697</v>
      </c>
      <c r="B1262" s="5" t="s">
        <v>822</v>
      </c>
    </row>
    <row r="1263" spans="1:2" x14ac:dyDescent="0.25">
      <c r="A1263" s="7">
        <v>27698</v>
      </c>
      <c r="B1263" s="5" t="s">
        <v>2146</v>
      </c>
    </row>
    <row r="1264" spans="1:2" x14ac:dyDescent="0.25">
      <c r="A1264" s="7">
        <v>27701</v>
      </c>
      <c r="B1264" s="5" t="s">
        <v>822</v>
      </c>
    </row>
    <row r="1265" spans="1:2" x14ac:dyDescent="0.25">
      <c r="A1265" s="7">
        <v>27702</v>
      </c>
      <c r="B1265" s="5" t="s">
        <v>822</v>
      </c>
    </row>
    <row r="1266" spans="1:2" x14ac:dyDescent="0.25">
      <c r="A1266" s="7">
        <v>27703</v>
      </c>
      <c r="B1266" s="5" t="s">
        <v>822</v>
      </c>
    </row>
    <row r="1267" spans="1:2" x14ac:dyDescent="0.25">
      <c r="A1267" s="7">
        <v>27704</v>
      </c>
      <c r="B1267" s="5" t="s">
        <v>822</v>
      </c>
    </row>
    <row r="1268" spans="1:2" x14ac:dyDescent="0.25">
      <c r="A1268" s="7">
        <v>27705</v>
      </c>
      <c r="B1268" s="5" t="s">
        <v>822</v>
      </c>
    </row>
    <row r="1269" spans="1:2" x14ac:dyDescent="0.25">
      <c r="A1269" s="7">
        <v>27708</v>
      </c>
      <c r="B1269" s="5" t="s">
        <v>822</v>
      </c>
    </row>
    <row r="1270" spans="1:2" x14ac:dyDescent="0.25">
      <c r="A1270" s="7">
        <v>27709</v>
      </c>
      <c r="B1270" s="5" t="s">
        <v>822</v>
      </c>
    </row>
    <row r="1271" spans="1:2" x14ac:dyDescent="0.25">
      <c r="A1271" s="7">
        <v>27710</v>
      </c>
      <c r="B1271" s="5" t="s">
        <v>822</v>
      </c>
    </row>
    <row r="1272" spans="1:2" x14ac:dyDescent="0.25">
      <c r="A1272" s="7">
        <v>27711</v>
      </c>
      <c r="B1272" s="5" t="s">
        <v>822</v>
      </c>
    </row>
    <row r="1273" spans="1:2" x14ac:dyDescent="0.25">
      <c r="A1273" s="7">
        <v>27712</v>
      </c>
      <c r="B1273" s="5" t="s">
        <v>822</v>
      </c>
    </row>
    <row r="1274" spans="1:2" x14ac:dyDescent="0.25">
      <c r="A1274" s="7">
        <v>27715</v>
      </c>
      <c r="B1274" s="5" t="s">
        <v>822</v>
      </c>
    </row>
    <row r="1275" spans="1:2" x14ac:dyDescent="0.25">
      <c r="A1275" s="7">
        <v>27716</v>
      </c>
      <c r="B1275" s="5" t="s">
        <v>822</v>
      </c>
    </row>
    <row r="1276" spans="1:2" x14ac:dyDescent="0.25">
      <c r="A1276" s="7">
        <v>27717</v>
      </c>
      <c r="B1276" s="5" t="s">
        <v>822</v>
      </c>
    </row>
    <row r="1277" spans="1:2" x14ac:dyDescent="0.25">
      <c r="A1277" s="7">
        <v>27718</v>
      </c>
      <c r="B1277" s="5" t="s">
        <v>822</v>
      </c>
    </row>
    <row r="1278" spans="1:2" x14ac:dyDescent="0.25">
      <c r="A1278" s="7">
        <v>27719</v>
      </c>
      <c r="B1278" s="5" t="s">
        <v>822</v>
      </c>
    </row>
    <row r="1279" spans="1:2" x14ac:dyDescent="0.25">
      <c r="A1279" s="7">
        <v>27722</v>
      </c>
      <c r="B1279" s="5" t="s">
        <v>822</v>
      </c>
    </row>
    <row r="1280" spans="1:2" x14ac:dyDescent="0.25">
      <c r="A1280" s="7">
        <v>27723</v>
      </c>
      <c r="B1280" s="5" t="s">
        <v>822</v>
      </c>
    </row>
    <row r="1281" spans="1:2" x14ac:dyDescent="0.25">
      <c r="A1281" s="7">
        <v>27724</v>
      </c>
      <c r="B1281" s="5" t="s">
        <v>822</v>
      </c>
    </row>
    <row r="1282" spans="1:2" x14ac:dyDescent="0.25">
      <c r="A1282" s="7">
        <v>27725</v>
      </c>
      <c r="B1282" s="5" t="s">
        <v>822</v>
      </c>
    </row>
    <row r="1283" spans="1:2" x14ac:dyDescent="0.25">
      <c r="A1283" s="7">
        <v>27726</v>
      </c>
      <c r="B1283" s="5" t="s">
        <v>2147</v>
      </c>
    </row>
    <row r="1284" spans="1:2" x14ac:dyDescent="0.25">
      <c r="A1284" s="7">
        <v>27729</v>
      </c>
      <c r="B1284" s="5" t="s">
        <v>822</v>
      </c>
    </row>
    <row r="1285" spans="1:2" x14ac:dyDescent="0.25">
      <c r="A1285" s="7">
        <v>27730</v>
      </c>
      <c r="B1285" s="5" t="s">
        <v>822</v>
      </c>
    </row>
    <row r="1286" spans="1:2" x14ac:dyDescent="0.25">
      <c r="A1286" s="7">
        <v>27731</v>
      </c>
      <c r="B1286" s="5" t="s">
        <v>822</v>
      </c>
    </row>
    <row r="1287" spans="1:2" x14ac:dyDescent="0.25">
      <c r="A1287" s="7">
        <v>27732</v>
      </c>
      <c r="B1287" s="5" t="s">
        <v>822</v>
      </c>
    </row>
    <row r="1288" spans="1:2" x14ac:dyDescent="0.25">
      <c r="A1288" s="7">
        <v>27733</v>
      </c>
      <c r="B1288" s="5" t="s">
        <v>822</v>
      </c>
    </row>
    <row r="1289" spans="1:2" x14ac:dyDescent="0.25">
      <c r="A1289" s="7">
        <v>27736</v>
      </c>
      <c r="B1289" s="5" t="s">
        <v>822</v>
      </c>
    </row>
    <row r="1290" spans="1:2" x14ac:dyDescent="0.25">
      <c r="A1290" s="7">
        <v>27737</v>
      </c>
      <c r="B1290" s="5" t="s">
        <v>822</v>
      </c>
    </row>
    <row r="1291" spans="1:2" x14ac:dyDescent="0.25">
      <c r="A1291" s="7">
        <v>27738</v>
      </c>
      <c r="B1291" s="5" t="s">
        <v>822</v>
      </c>
    </row>
    <row r="1292" spans="1:2" x14ac:dyDescent="0.25">
      <c r="A1292" s="7">
        <v>27739</v>
      </c>
      <c r="B1292" s="5" t="s">
        <v>822</v>
      </c>
    </row>
    <row r="1293" spans="1:2" x14ac:dyDescent="0.25">
      <c r="A1293" s="7">
        <v>27740</v>
      </c>
      <c r="B1293" s="5" t="s">
        <v>822</v>
      </c>
    </row>
    <row r="1294" spans="1:2" x14ac:dyDescent="0.25">
      <c r="A1294" s="7">
        <v>27743</v>
      </c>
      <c r="B1294" s="5" t="s">
        <v>822</v>
      </c>
    </row>
    <row r="1295" spans="1:2" x14ac:dyDescent="0.25">
      <c r="A1295" s="7">
        <v>27744</v>
      </c>
      <c r="B1295" s="5" t="s">
        <v>822</v>
      </c>
    </row>
    <row r="1296" spans="1:2" x14ac:dyDescent="0.25">
      <c r="A1296" s="7">
        <v>27745</v>
      </c>
      <c r="B1296" s="5" t="s">
        <v>822</v>
      </c>
    </row>
    <row r="1297" spans="1:2" x14ac:dyDescent="0.25">
      <c r="A1297" s="7">
        <v>27746</v>
      </c>
      <c r="B1297" s="5" t="s">
        <v>822</v>
      </c>
    </row>
    <row r="1298" spans="1:2" x14ac:dyDescent="0.25">
      <c r="A1298" s="7">
        <v>27747</v>
      </c>
      <c r="B1298" s="5" t="s">
        <v>822</v>
      </c>
    </row>
    <row r="1299" spans="1:2" x14ac:dyDescent="0.25">
      <c r="A1299" s="7">
        <v>27750</v>
      </c>
      <c r="B1299" s="5" t="s">
        <v>822</v>
      </c>
    </row>
    <row r="1300" spans="1:2" x14ac:dyDescent="0.25">
      <c r="A1300" s="7">
        <v>27751</v>
      </c>
      <c r="B1300" s="5" t="s">
        <v>822</v>
      </c>
    </row>
    <row r="1301" spans="1:2" x14ac:dyDescent="0.25">
      <c r="A1301" s="7">
        <v>27752</v>
      </c>
      <c r="B1301" s="5" t="s">
        <v>822</v>
      </c>
    </row>
    <row r="1302" spans="1:2" x14ac:dyDescent="0.25">
      <c r="A1302" s="7">
        <v>27753</v>
      </c>
      <c r="B1302" s="5" t="s">
        <v>822</v>
      </c>
    </row>
    <row r="1303" spans="1:2" x14ac:dyDescent="0.25">
      <c r="A1303" s="7">
        <v>27754</v>
      </c>
      <c r="B1303" s="5" t="s">
        <v>822</v>
      </c>
    </row>
    <row r="1304" spans="1:2" x14ac:dyDescent="0.25">
      <c r="A1304" s="7">
        <v>27757</v>
      </c>
      <c r="B1304" s="5" t="s">
        <v>822</v>
      </c>
    </row>
    <row r="1305" spans="1:2" x14ac:dyDescent="0.25">
      <c r="A1305" s="7">
        <v>27758</v>
      </c>
      <c r="B1305" s="5" t="s">
        <v>822</v>
      </c>
    </row>
    <row r="1306" spans="1:2" x14ac:dyDescent="0.25">
      <c r="A1306" s="7">
        <v>27759</v>
      </c>
      <c r="B1306" s="5" t="s">
        <v>2148</v>
      </c>
    </row>
    <row r="1307" spans="1:2" x14ac:dyDescent="0.25">
      <c r="A1307" s="7">
        <v>27760</v>
      </c>
      <c r="B1307" s="5" t="s">
        <v>822</v>
      </c>
    </row>
    <row r="1308" spans="1:2" x14ac:dyDescent="0.25">
      <c r="A1308" s="7">
        <v>27761</v>
      </c>
      <c r="B1308" s="5" t="s">
        <v>822</v>
      </c>
    </row>
    <row r="1309" spans="1:2" x14ac:dyDescent="0.25">
      <c r="A1309" s="7">
        <v>27764</v>
      </c>
      <c r="B1309" s="5" t="s">
        <v>822</v>
      </c>
    </row>
    <row r="1310" spans="1:2" x14ac:dyDescent="0.25">
      <c r="A1310" s="7">
        <v>27765</v>
      </c>
      <c r="B1310" s="5" t="s">
        <v>822</v>
      </c>
    </row>
    <row r="1311" spans="1:2" x14ac:dyDescent="0.25">
      <c r="A1311" s="7">
        <v>27766</v>
      </c>
      <c r="B1311" s="5" t="s">
        <v>822</v>
      </c>
    </row>
    <row r="1312" spans="1:2" x14ac:dyDescent="0.25">
      <c r="A1312" s="7">
        <v>27767</v>
      </c>
      <c r="B1312" s="5" t="s">
        <v>822</v>
      </c>
    </row>
    <row r="1313" spans="1:2" x14ac:dyDescent="0.25">
      <c r="A1313" s="7">
        <v>27768</v>
      </c>
      <c r="B1313" s="5" t="s">
        <v>822</v>
      </c>
    </row>
    <row r="1314" spans="1:2" x14ac:dyDescent="0.25">
      <c r="A1314" s="7">
        <v>27771</v>
      </c>
      <c r="B1314" s="5" t="s">
        <v>822</v>
      </c>
    </row>
    <row r="1315" spans="1:2" x14ac:dyDescent="0.25">
      <c r="A1315" s="7">
        <v>27772</v>
      </c>
      <c r="B1315" s="5" t="s">
        <v>822</v>
      </c>
    </row>
    <row r="1316" spans="1:2" x14ac:dyDescent="0.25">
      <c r="A1316" s="7">
        <v>27773</v>
      </c>
      <c r="B1316" s="5" t="s">
        <v>822</v>
      </c>
    </row>
    <row r="1317" spans="1:2" x14ac:dyDescent="0.25">
      <c r="A1317" s="7">
        <v>27774</v>
      </c>
      <c r="B1317" s="5" t="s">
        <v>822</v>
      </c>
    </row>
    <row r="1318" spans="1:2" x14ac:dyDescent="0.25">
      <c r="A1318" s="7">
        <v>27775</v>
      </c>
      <c r="B1318" s="5" t="s">
        <v>822</v>
      </c>
    </row>
    <row r="1319" spans="1:2" x14ac:dyDescent="0.25">
      <c r="A1319" s="7">
        <v>27778</v>
      </c>
      <c r="B1319" s="5" t="s">
        <v>822</v>
      </c>
    </row>
    <row r="1320" spans="1:2" x14ac:dyDescent="0.25">
      <c r="A1320" s="7">
        <v>27779</v>
      </c>
      <c r="B1320" s="5" t="s">
        <v>822</v>
      </c>
    </row>
    <row r="1321" spans="1:2" x14ac:dyDescent="0.25">
      <c r="A1321" s="7">
        <v>27780</v>
      </c>
      <c r="B1321" s="5" t="s">
        <v>822</v>
      </c>
    </row>
    <row r="1322" spans="1:2" x14ac:dyDescent="0.25">
      <c r="A1322" s="7">
        <v>27781</v>
      </c>
      <c r="B1322" s="5" t="s">
        <v>822</v>
      </c>
    </row>
    <row r="1323" spans="1:2" x14ac:dyDescent="0.25">
      <c r="A1323" s="7">
        <v>27782</v>
      </c>
      <c r="B1323" s="5" t="s">
        <v>822</v>
      </c>
    </row>
    <row r="1324" spans="1:2" x14ac:dyDescent="0.25">
      <c r="A1324" s="7">
        <v>27785</v>
      </c>
      <c r="B1324" s="5" t="s">
        <v>822</v>
      </c>
    </row>
    <row r="1325" spans="1:2" x14ac:dyDescent="0.25">
      <c r="A1325" s="7">
        <v>27786</v>
      </c>
      <c r="B1325" s="5" t="s">
        <v>822</v>
      </c>
    </row>
    <row r="1326" spans="1:2" x14ac:dyDescent="0.25">
      <c r="A1326" s="7">
        <v>27787</v>
      </c>
      <c r="B1326" s="5" t="s">
        <v>822</v>
      </c>
    </row>
    <row r="1327" spans="1:2" x14ac:dyDescent="0.25">
      <c r="A1327" s="7">
        <v>27788</v>
      </c>
      <c r="B1327" s="5" t="s">
        <v>822</v>
      </c>
    </row>
    <row r="1328" spans="1:2" x14ac:dyDescent="0.25">
      <c r="A1328" s="7">
        <v>27789</v>
      </c>
      <c r="B1328" s="5" t="s">
        <v>2149</v>
      </c>
    </row>
    <row r="1329" spans="1:2" x14ac:dyDescent="0.25">
      <c r="A1329" s="7">
        <v>27792</v>
      </c>
      <c r="B1329" s="5" t="s">
        <v>822</v>
      </c>
    </row>
    <row r="1330" spans="1:2" x14ac:dyDescent="0.25">
      <c r="A1330" s="7">
        <v>27793</v>
      </c>
      <c r="B1330" s="5" t="s">
        <v>822</v>
      </c>
    </row>
    <row r="1331" spans="1:2" x14ac:dyDescent="0.25">
      <c r="A1331" s="7">
        <v>27794</v>
      </c>
      <c r="B1331" s="5" t="s">
        <v>822</v>
      </c>
    </row>
    <row r="1332" spans="1:2" x14ac:dyDescent="0.25">
      <c r="A1332" s="7">
        <v>27795</v>
      </c>
      <c r="B1332" s="5" t="s">
        <v>822</v>
      </c>
    </row>
    <row r="1333" spans="1:2" x14ac:dyDescent="0.25">
      <c r="A1333" s="7">
        <v>27796</v>
      </c>
      <c r="B1333" s="5" t="s">
        <v>822</v>
      </c>
    </row>
    <row r="1334" spans="1:2" x14ac:dyDescent="0.25">
      <c r="A1334" s="7">
        <v>27799</v>
      </c>
      <c r="B1334" s="5" t="s">
        <v>822</v>
      </c>
    </row>
    <row r="1335" spans="1:2" x14ac:dyDescent="0.25">
      <c r="A1335" s="7">
        <v>27800</v>
      </c>
      <c r="B1335" s="5" t="s">
        <v>822</v>
      </c>
    </row>
    <row r="1336" spans="1:2" x14ac:dyDescent="0.25">
      <c r="A1336" s="7">
        <v>27801</v>
      </c>
      <c r="B1336" s="5" t="s">
        <v>822</v>
      </c>
    </row>
    <row r="1337" spans="1:2" x14ac:dyDescent="0.25">
      <c r="A1337" s="7">
        <v>27802</v>
      </c>
      <c r="B1337" s="5" t="s">
        <v>822</v>
      </c>
    </row>
    <row r="1338" spans="1:2" x14ac:dyDescent="0.25">
      <c r="A1338" s="7">
        <v>27803</v>
      </c>
      <c r="B1338" s="5" t="s">
        <v>822</v>
      </c>
    </row>
    <row r="1339" spans="1:2" x14ac:dyDescent="0.25">
      <c r="A1339" s="7">
        <v>27806</v>
      </c>
      <c r="B1339" s="5" t="s">
        <v>822</v>
      </c>
    </row>
    <row r="1340" spans="1:2" x14ac:dyDescent="0.25">
      <c r="A1340" s="7">
        <v>27807</v>
      </c>
      <c r="B1340" s="5" t="s">
        <v>822</v>
      </c>
    </row>
    <row r="1341" spans="1:2" x14ac:dyDescent="0.25">
      <c r="A1341" s="7">
        <v>27808</v>
      </c>
      <c r="B1341" s="5" t="s">
        <v>822</v>
      </c>
    </row>
    <row r="1342" spans="1:2" x14ac:dyDescent="0.25">
      <c r="A1342" s="7">
        <v>27809</v>
      </c>
      <c r="B1342" s="5" t="s">
        <v>822</v>
      </c>
    </row>
    <row r="1343" spans="1:2" x14ac:dyDescent="0.25">
      <c r="A1343" s="7">
        <v>27810</v>
      </c>
      <c r="B1343" s="5" t="s">
        <v>822</v>
      </c>
    </row>
    <row r="1344" spans="1:2" x14ac:dyDescent="0.25">
      <c r="A1344" s="7">
        <v>27813</v>
      </c>
      <c r="B1344" s="5" t="s">
        <v>822</v>
      </c>
    </row>
    <row r="1345" spans="1:2" x14ac:dyDescent="0.25">
      <c r="A1345" s="7">
        <v>27814</v>
      </c>
      <c r="B1345" s="5" t="s">
        <v>822</v>
      </c>
    </row>
    <row r="1346" spans="1:2" x14ac:dyDescent="0.25">
      <c r="A1346" s="7">
        <v>27815</v>
      </c>
      <c r="B1346" s="5" t="s">
        <v>822</v>
      </c>
    </row>
    <row r="1347" spans="1:2" x14ac:dyDescent="0.25">
      <c r="A1347" s="7">
        <v>27816</v>
      </c>
      <c r="B1347" s="5" t="s">
        <v>822</v>
      </c>
    </row>
    <row r="1348" spans="1:2" x14ac:dyDescent="0.25">
      <c r="A1348" s="7">
        <v>27817</v>
      </c>
      <c r="B1348" s="5" t="s">
        <v>2150</v>
      </c>
    </row>
    <row r="1349" spans="1:2" x14ac:dyDescent="0.25">
      <c r="A1349" s="7">
        <v>27820</v>
      </c>
      <c r="B1349" s="5" t="s">
        <v>822</v>
      </c>
    </row>
    <row r="1350" spans="1:2" x14ac:dyDescent="0.25">
      <c r="A1350" s="7">
        <v>27821</v>
      </c>
      <c r="B1350" s="5" t="s">
        <v>822</v>
      </c>
    </row>
    <row r="1351" spans="1:2" x14ac:dyDescent="0.25">
      <c r="A1351" s="7">
        <v>27822</v>
      </c>
      <c r="B1351" s="5" t="s">
        <v>822</v>
      </c>
    </row>
    <row r="1352" spans="1:2" x14ac:dyDescent="0.25">
      <c r="A1352" s="7">
        <v>27823</v>
      </c>
      <c r="B1352" s="5" t="s">
        <v>822</v>
      </c>
    </row>
    <row r="1353" spans="1:2" x14ac:dyDescent="0.25">
      <c r="A1353" s="7">
        <v>27824</v>
      </c>
      <c r="B1353" s="5" t="s">
        <v>822</v>
      </c>
    </row>
    <row r="1354" spans="1:2" x14ac:dyDescent="0.25">
      <c r="A1354" s="7">
        <v>27827</v>
      </c>
      <c r="B1354" s="5" t="s">
        <v>822</v>
      </c>
    </row>
    <row r="1355" spans="1:2" x14ac:dyDescent="0.25">
      <c r="A1355" s="7">
        <v>27828</v>
      </c>
      <c r="B1355" s="5" t="s">
        <v>822</v>
      </c>
    </row>
    <row r="1356" spans="1:2" x14ac:dyDescent="0.25">
      <c r="A1356" s="7">
        <v>27829</v>
      </c>
      <c r="B1356" s="5" t="s">
        <v>822</v>
      </c>
    </row>
    <row r="1357" spans="1:2" x14ac:dyDescent="0.25">
      <c r="A1357" s="7">
        <v>27830</v>
      </c>
      <c r="B1357" s="5" t="s">
        <v>822</v>
      </c>
    </row>
    <row r="1358" spans="1:2" x14ac:dyDescent="0.25">
      <c r="A1358" s="7">
        <v>27831</v>
      </c>
      <c r="B1358" s="5" t="s">
        <v>822</v>
      </c>
    </row>
    <row r="1359" spans="1:2" x14ac:dyDescent="0.25">
      <c r="A1359" s="7">
        <v>27834</v>
      </c>
      <c r="B1359" s="5" t="s">
        <v>822</v>
      </c>
    </row>
    <row r="1360" spans="1:2" x14ac:dyDescent="0.25">
      <c r="A1360" s="7">
        <v>27835</v>
      </c>
      <c r="B1360" s="5" t="s">
        <v>822</v>
      </c>
    </row>
    <row r="1361" spans="1:2" x14ac:dyDescent="0.25">
      <c r="A1361" s="7">
        <v>27836</v>
      </c>
      <c r="B1361" s="5" t="s">
        <v>822</v>
      </c>
    </row>
    <row r="1362" spans="1:2" x14ac:dyDescent="0.25">
      <c r="A1362" s="7">
        <v>27837</v>
      </c>
      <c r="B1362" s="5" t="s">
        <v>822</v>
      </c>
    </row>
    <row r="1363" spans="1:2" x14ac:dyDescent="0.25">
      <c r="A1363" s="7">
        <v>27838</v>
      </c>
      <c r="B1363" s="5" t="s">
        <v>822</v>
      </c>
    </row>
    <row r="1364" spans="1:2" x14ac:dyDescent="0.25">
      <c r="A1364" s="7">
        <v>27841</v>
      </c>
      <c r="B1364" s="5" t="s">
        <v>822</v>
      </c>
    </row>
    <row r="1365" spans="1:2" x14ac:dyDescent="0.25">
      <c r="A1365" s="7">
        <v>27842</v>
      </c>
      <c r="B1365" s="5" t="s">
        <v>822</v>
      </c>
    </row>
    <row r="1366" spans="1:2" x14ac:dyDescent="0.25">
      <c r="A1366" s="7">
        <v>27843</v>
      </c>
      <c r="B1366" s="5" t="s">
        <v>822</v>
      </c>
    </row>
    <row r="1367" spans="1:2" x14ac:dyDescent="0.25">
      <c r="A1367" s="7">
        <v>27844</v>
      </c>
      <c r="B1367" s="5" t="s">
        <v>822</v>
      </c>
    </row>
    <row r="1368" spans="1:2" x14ac:dyDescent="0.25">
      <c r="A1368" s="7">
        <v>27845</v>
      </c>
      <c r="B1368" s="5" t="s">
        <v>822</v>
      </c>
    </row>
    <row r="1369" spans="1:2" x14ac:dyDescent="0.25">
      <c r="A1369" s="7">
        <v>27848</v>
      </c>
      <c r="B1369" s="5" t="s">
        <v>822</v>
      </c>
    </row>
    <row r="1370" spans="1:2" x14ac:dyDescent="0.25">
      <c r="A1370" s="7">
        <v>27849</v>
      </c>
      <c r="B1370" s="5" t="s">
        <v>822</v>
      </c>
    </row>
    <row r="1371" spans="1:2" x14ac:dyDescent="0.25">
      <c r="A1371" s="7">
        <v>27850</v>
      </c>
      <c r="B1371" s="5" t="s">
        <v>2151</v>
      </c>
    </row>
    <row r="1372" spans="1:2" x14ac:dyDescent="0.25">
      <c r="A1372" s="7">
        <v>27851</v>
      </c>
      <c r="B1372" s="5" t="s">
        <v>822</v>
      </c>
    </row>
    <row r="1373" spans="1:2" x14ac:dyDescent="0.25">
      <c r="A1373" s="7">
        <v>27852</v>
      </c>
      <c r="B1373" s="5" t="s">
        <v>822</v>
      </c>
    </row>
    <row r="1374" spans="1:2" x14ac:dyDescent="0.25">
      <c r="A1374" s="7">
        <v>27855</v>
      </c>
      <c r="B1374" s="5" t="s">
        <v>822</v>
      </c>
    </row>
    <row r="1375" spans="1:2" x14ac:dyDescent="0.25">
      <c r="A1375" s="7">
        <v>27856</v>
      </c>
      <c r="B1375" s="5" t="s">
        <v>822</v>
      </c>
    </row>
    <row r="1376" spans="1:2" x14ac:dyDescent="0.25">
      <c r="A1376" s="7">
        <v>27857</v>
      </c>
      <c r="B1376" s="5" t="s">
        <v>822</v>
      </c>
    </row>
    <row r="1377" spans="1:2" x14ac:dyDescent="0.25">
      <c r="A1377" s="7">
        <v>27858</v>
      </c>
      <c r="B1377" s="5" t="s">
        <v>822</v>
      </c>
    </row>
    <row r="1378" spans="1:2" x14ac:dyDescent="0.25">
      <c r="A1378" s="7">
        <v>27859</v>
      </c>
      <c r="B1378" s="5" t="s">
        <v>822</v>
      </c>
    </row>
    <row r="1379" spans="1:2" x14ac:dyDescent="0.25">
      <c r="A1379" s="7">
        <v>27862</v>
      </c>
      <c r="B1379" s="5" t="s">
        <v>822</v>
      </c>
    </row>
    <row r="1380" spans="1:2" x14ac:dyDescent="0.25">
      <c r="A1380" s="7">
        <v>27863</v>
      </c>
      <c r="B1380" s="5" t="s">
        <v>822</v>
      </c>
    </row>
    <row r="1381" spans="1:2" x14ac:dyDescent="0.25">
      <c r="A1381" s="7">
        <v>27864</v>
      </c>
      <c r="B1381" s="5" t="s">
        <v>822</v>
      </c>
    </row>
    <row r="1382" spans="1:2" x14ac:dyDescent="0.25">
      <c r="A1382" s="7">
        <v>27865</v>
      </c>
      <c r="B1382" s="5" t="s">
        <v>822</v>
      </c>
    </row>
    <row r="1383" spans="1:2" x14ac:dyDescent="0.25">
      <c r="A1383" s="7">
        <v>27866</v>
      </c>
      <c r="B1383" s="5" t="s">
        <v>822</v>
      </c>
    </row>
    <row r="1384" spans="1:2" x14ac:dyDescent="0.25">
      <c r="A1384" s="7">
        <v>27869</v>
      </c>
      <c r="B1384" s="5" t="s">
        <v>822</v>
      </c>
    </row>
    <row r="1385" spans="1:2" x14ac:dyDescent="0.25">
      <c r="A1385" s="7">
        <v>27870</v>
      </c>
      <c r="B1385" s="5" t="s">
        <v>822</v>
      </c>
    </row>
    <row r="1386" spans="1:2" x14ac:dyDescent="0.25">
      <c r="A1386" s="7">
        <v>27871</v>
      </c>
      <c r="B1386" s="5" t="s">
        <v>822</v>
      </c>
    </row>
    <row r="1387" spans="1:2" x14ac:dyDescent="0.25">
      <c r="A1387" s="7">
        <v>27872</v>
      </c>
      <c r="B1387" s="5" t="s">
        <v>822</v>
      </c>
    </row>
    <row r="1388" spans="1:2" x14ac:dyDescent="0.25">
      <c r="A1388" s="7">
        <v>27873</v>
      </c>
      <c r="B1388" s="5" t="s">
        <v>822</v>
      </c>
    </row>
    <row r="1389" spans="1:2" x14ac:dyDescent="0.25">
      <c r="A1389" s="7">
        <v>27876</v>
      </c>
      <c r="B1389" s="5" t="s">
        <v>822</v>
      </c>
    </row>
    <row r="1390" spans="1:2" x14ac:dyDescent="0.25">
      <c r="A1390" s="7">
        <v>27877</v>
      </c>
      <c r="B1390" s="5" t="s">
        <v>822</v>
      </c>
    </row>
    <row r="1391" spans="1:2" x14ac:dyDescent="0.25">
      <c r="A1391" s="7">
        <v>27878</v>
      </c>
      <c r="B1391" s="5" t="s">
        <v>822</v>
      </c>
    </row>
    <row r="1392" spans="1:2" x14ac:dyDescent="0.25">
      <c r="A1392" s="7">
        <v>27879</v>
      </c>
      <c r="B1392" s="5" t="s">
        <v>822</v>
      </c>
    </row>
    <row r="1393" spans="1:2" x14ac:dyDescent="0.25">
      <c r="A1393" s="7">
        <v>27880</v>
      </c>
      <c r="B1393" s="5" t="s">
        <v>2152</v>
      </c>
    </row>
    <row r="1394" spans="1:2" x14ac:dyDescent="0.25">
      <c r="A1394" s="7">
        <v>27883</v>
      </c>
      <c r="B1394" s="5" t="s">
        <v>822</v>
      </c>
    </row>
    <row r="1395" spans="1:2" x14ac:dyDescent="0.25">
      <c r="A1395" s="7">
        <v>27884</v>
      </c>
      <c r="B1395" s="5" t="s">
        <v>822</v>
      </c>
    </row>
    <row r="1396" spans="1:2" x14ac:dyDescent="0.25">
      <c r="A1396" s="7">
        <v>27885</v>
      </c>
      <c r="B1396" s="5" t="s">
        <v>822</v>
      </c>
    </row>
    <row r="1397" spans="1:2" x14ac:dyDescent="0.25">
      <c r="A1397" s="7">
        <v>27886</v>
      </c>
      <c r="B1397" s="5" t="s">
        <v>822</v>
      </c>
    </row>
    <row r="1398" spans="1:2" x14ac:dyDescent="0.25">
      <c r="A1398" s="7">
        <v>27887</v>
      </c>
      <c r="B1398" s="5" t="s">
        <v>822</v>
      </c>
    </row>
    <row r="1399" spans="1:2" x14ac:dyDescent="0.25">
      <c r="A1399" s="7">
        <v>27890</v>
      </c>
      <c r="B1399" s="5" t="s">
        <v>822</v>
      </c>
    </row>
    <row r="1400" spans="1:2" x14ac:dyDescent="0.25">
      <c r="A1400" s="7">
        <v>27891</v>
      </c>
      <c r="B1400" s="5" t="s">
        <v>822</v>
      </c>
    </row>
    <row r="1401" spans="1:2" x14ac:dyDescent="0.25">
      <c r="A1401" s="7">
        <v>27892</v>
      </c>
      <c r="B1401" s="5" t="s">
        <v>822</v>
      </c>
    </row>
    <row r="1402" spans="1:2" x14ac:dyDescent="0.25">
      <c r="A1402" s="7">
        <v>27893</v>
      </c>
      <c r="B1402" s="5" t="s">
        <v>822</v>
      </c>
    </row>
    <row r="1403" spans="1:2" x14ac:dyDescent="0.25">
      <c r="A1403" s="7">
        <v>27894</v>
      </c>
      <c r="B1403" s="5" t="s">
        <v>822</v>
      </c>
    </row>
    <row r="1404" spans="1:2" x14ac:dyDescent="0.25">
      <c r="A1404" s="7">
        <v>27897</v>
      </c>
      <c r="B1404" s="5" t="s">
        <v>822</v>
      </c>
    </row>
    <row r="1405" spans="1:2" x14ac:dyDescent="0.25">
      <c r="A1405" s="7">
        <v>27898</v>
      </c>
      <c r="B1405" s="5" t="s">
        <v>822</v>
      </c>
    </row>
    <row r="1406" spans="1:2" x14ac:dyDescent="0.25">
      <c r="A1406" s="7">
        <v>27899</v>
      </c>
      <c r="B1406" s="5" t="s">
        <v>822</v>
      </c>
    </row>
    <row r="1407" spans="1:2" x14ac:dyDescent="0.25">
      <c r="A1407" s="7">
        <v>27900</v>
      </c>
      <c r="B1407" s="5" t="s">
        <v>822</v>
      </c>
    </row>
    <row r="1408" spans="1:2" x14ac:dyDescent="0.25">
      <c r="A1408" s="7">
        <v>27901</v>
      </c>
      <c r="B1408" s="5" t="s">
        <v>822</v>
      </c>
    </row>
    <row r="1409" spans="1:2" x14ac:dyDescent="0.25">
      <c r="A1409" s="7">
        <v>27904</v>
      </c>
      <c r="B1409" s="5" t="s">
        <v>822</v>
      </c>
    </row>
    <row r="1410" spans="1:2" x14ac:dyDescent="0.25">
      <c r="A1410" s="7">
        <v>27905</v>
      </c>
      <c r="B1410" s="5" t="s">
        <v>822</v>
      </c>
    </row>
    <row r="1411" spans="1:2" x14ac:dyDescent="0.25">
      <c r="A1411" s="7">
        <v>27906</v>
      </c>
      <c r="B1411" s="5" t="s">
        <v>822</v>
      </c>
    </row>
    <row r="1412" spans="1:2" x14ac:dyDescent="0.25">
      <c r="A1412" s="7">
        <v>27907</v>
      </c>
      <c r="B1412" s="5" t="s">
        <v>822</v>
      </c>
    </row>
    <row r="1413" spans="1:2" x14ac:dyDescent="0.25">
      <c r="A1413" s="7">
        <v>27908</v>
      </c>
      <c r="B1413" s="5" t="s">
        <v>2153</v>
      </c>
    </row>
    <row r="1414" spans="1:2" x14ac:dyDescent="0.25">
      <c r="A1414" s="7">
        <v>27911</v>
      </c>
      <c r="B1414" s="5" t="s">
        <v>822</v>
      </c>
    </row>
    <row r="1415" spans="1:2" x14ac:dyDescent="0.25">
      <c r="A1415" s="7">
        <v>27912</v>
      </c>
      <c r="B1415" s="5" t="s">
        <v>822</v>
      </c>
    </row>
    <row r="1416" spans="1:2" x14ac:dyDescent="0.25">
      <c r="A1416" s="7">
        <v>27913</v>
      </c>
      <c r="B1416" s="5" t="s">
        <v>822</v>
      </c>
    </row>
    <row r="1417" spans="1:2" x14ac:dyDescent="0.25">
      <c r="A1417" s="7">
        <v>27914</v>
      </c>
      <c r="B1417" s="5" t="s">
        <v>822</v>
      </c>
    </row>
    <row r="1418" spans="1:2" x14ac:dyDescent="0.25">
      <c r="A1418" s="7">
        <v>27915</v>
      </c>
      <c r="B1418" s="5" t="s">
        <v>822</v>
      </c>
    </row>
    <row r="1419" spans="1:2" x14ac:dyDescent="0.25">
      <c r="A1419" s="7">
        <v>27918</v>
      </c>
      <c r="B1419" s="5" t="s">
        <v>822</v>
      </c>
    </row>
    <row r="1420" spans="1:2" x14ac:dyDescent="0.25">
      <c r="A1420" s="7">
        <v>27919</v>
      </c>
      <c r="B1420" s="5" t="s">
        <v>822</v>
      </c>
    </row>
    <row r="1421" spans="1:2" x14ac:dyDescent="0.25">
      <c r="A1421" s="7">
        <v>27920</v>
      </c>
      <c r="B1421" s="5" t="s">
        <v>822</v>
      </c>
    </row>
    <row r="1422" spans="1:2" x14ac:dyDescent="0.25">
      <c r="A1422" s="7">
        <v>27921</v>
      </c>
      <c r="B1422" s="5" t="s">
        <v>822</v>
      </c>
    </row>
    <row r="1423" spans="1:2" x14ac:dyDescent="0.25">
      <c r="A1423" s="7">
        <v>27922</v>
      </c>
      <c r="B1423" s="5" t="s">
        <v>822</v>
      </c>
    </row>
    <row r="1424" spans="1:2" x14ac:dyDescent="0.25">
      <c r="A1424" s="7">
        <v>27925</v>
      </c>
      <c r="B1424" s="5" t="s">
        <v>822</v>
      </c>
    </row>
    <row r="1425" spans="1:2" x14ac:dyDescent="0.25">
      <c r="A1425" s="7">
        <v>27926</v>
      </c>
      <c r="B1425" s="5" t="s">
        <v>822</v>
      </c>
    </row>
    <row r="1426" spans="1:2" x14ac:dyDescent="0.25">
      <c r="A1426" s="7">
        <v>27927</v>
      </c>
      <c r="B1426" s="5" t="s">
        <v>822</v>
      </c>
    </row>
    <row r="1427" spans="1:2" x14ac:dyDescent="0.25">
      <c r="A1427" s="7">
        <v>27928</v>
      </c>
      <c r="B1427" s="5" t="s">
        <v>822</v>
      </c>
    </row>
    <row r="1428" spans="1:2" x14ac:dyDescent="0.25">
      <c r="A1428" s="7">
        <v>27929</v>
      </c>
      <c r="B1428" s="5" t="s">
        <v>822</v>
      </c>
    </row>
    <row r="1429" spans="1:2" x14ac:dyDescent="0.25">
      <c r="A1429" s="7">
        <v>27932</v>
      </c>
      <c r="B1429" s="5" t="s">
        <v>822</v>
      </c>
    </row>
    <row r="1430" spans="1:2" x14ac:dyDescent="0.25">
      <c r="A1430" s="7">
        <v>27933</v>
      </c>
      <c r="B1430" s="5" t="s">
        <v>822</v>
      </c>
    </row>
    <row r="1431" spans="1:2" x14ac:dyDescent="0.25">
      <c r="A1431" s="7">
        <v>27934</v>
      </c>
      <c r="B1431" s="5" t="s">
        <v>822</v>
      </c>
    </row>
    <row r="1432" spans="1:2" x14ac:dyDescent="0.25">
      <c r="A1432" s="7">
        <v>27935</v>
      </c>
      <c r="B1432" s="5" t="s">
        <v>822</v>
      </c>
    </row>
    <row r="1433" spans="1:2" x14ac:dyDescent="0.25">
      <c r="A1433" s="7">
        <v>27936</v>
      </c>
      <c r="B1433" s="5" t="s">
        <v>822</v>
      </c>
    </row>
    <row r="1434" spans="1:2" x14ac:dyDescent="0.25">
      <c r="A1434" s="7">
        <v>27939</v>
      </c>
      <c r="B1434" s="5" t="s">
        <v>822</v>
      </c>
    </row>
    <row r="1435" spans="1:2" x14ac:dyDescent="0.25">
      <c r="A1435" s="7">
        <v>27940</v>
      </c>
      <c r="B1435" s="5" t="s">
        <v>822</v>
      </c>
    </row>
    <row r="1436" spans="1:2" x14ac:dyDescent="0.25">
      <c r="A1436" s="7">
        <v>27941</v>
      </c>
      <c r="B1436" s="5" t="s">
        <v>2154</v>
      </c>
    </row>
    <row r="1437" spans="1:2" x14ac:dyDescent="0.25">
      <c r="A1437" s="7">
        <v>27942</v>
      </c>
      <c r="B1437" s="5" t="s">
        <v>822</v>
      </c>
    </row>
    <row r="1438" spans="1:2" x14ac:dyDescent="0.25">
      <c r="A1438" s="7">
        <v>27943</v>
      </c>
      <c r="B1438" s="5" t="s">
        <v>822</v>
      </c>
    </row>
    <row r="1439" spans="1:2" x14ac:dyDescent="0.25">
      <c r="A1439" s="7">
        <v>27946</v>
      </c>
      <c r="B1439" s="5" t="s">
        <v>822</v>
      </c>
    </row>
    <row r="1440" spans="1:2" x14ac:dyDescent="0.25">
      <c r="A1440" s="7">
        <v>27947</v>
      </c>
      <c r="B1440" s="5" t="s">
        <v>822</v>
      </c>
    </row>
    <row r="1441" spans="1:2" x14ac:dyDescent="0.25">
      <c r="A1441" s="7">
        <v>27948</v>
      </c>
      <c r="B1441" s="5" t="s">
        <v>822</v>
      </c>
    </row>
    <row r="1442" spans="1:2" x14ac:dyDescent="0.25">
      <c r="A1442" s="7">
        <v>27949</v>
      </c>
      <c r="B1442" s="5" t="s">
        <v>822</v>
      </c>
    </row>
    <row r="1443" spans="1:2" x14ac:dyDescent="0.25">
      <c r="A1443" s="7">
        <v>27950</v>
      </c>
      <c r="B1443" s="5" t="s">
        <v>822</v>
      </c>
    </row>
    <row r="1444" spans="1:2" x14ac:dyDescent="0.25">
      <c r="A1444" s="7">
        <v>27953</v>
      </c>
      <c r="B1444" s="5" t="s">
        <v>822</v>
      </c>
    </row>
    <row r="1445" spans="1:2" x14ac:dyDescent="0.25">
      <c r="A1445" s="7">
        <v>27954</v>
      </c>
      <c r="B1445" s="5" t="s">
        <v>822</v>
      </c>
    </row>
    <row r="1446" spans="1:2" x14ac:dyDescent="0.25">
      <c r="A1446" s="7">
        <v>27955</v>
      </c>
      <c r="B1446" s="5" t="s">
        <v>822</v>
      </c>
    </row>
    <row r="1447" spans="1:2" x14ac:dyDescent="0.25">
      <c r="A1447" s="7">
        <v>27956</v>
      </c>
      <c r="B1447" s="5" t="s">
        <v>822</v>
      </c>
    </row>
    <row r="1448" spans="1:2" x14ac:dyDescent="0.25">
      <c r="A1448" s="7">
        <v>27957</v>
      </c>
      <c r="B1448" s="5" t="s">
        <v>822</v>
      </c>
    </row>
    <row r="1449" spans="1:2" x14ac:dyDescent="0.25">
      <c r="A1449" s="7">
        <v>27960</v>
      </c>
      <c r="B1449" s="5" t="s">
        <v>822</v>
      </c>
    </row>
    <row r="1450" spans="1:2" x14ac:dyDescent="0.25">
      <c r="A1450" s="7">
        <v>27961</v>
      </c>
      <c r="B1450" s="5" t="s">
        <v>822</v>
      </c>
    </row>
    <row r="1451" spans="1:2" x14ac:dyDescent="0.25">
      <c r="A1451" s="7">
        <v>27962</v>
      </c>
      <c r="B1451" s="5" t="s">
        <v>822</v>
      </c>
    </row>
    <row r="1452" spans="1:2" x14ac:dyDescent="0.25">
      <c r="A1452" s="7">
        <v>27963</v>
      </c>
      <c r="B1452" s="5" t="s">
        <v>822</v>
      </c>
    </row>
    <row r="1453" spans="1:2" x14ac:dyDescent="0.25">
      <c r="A1453" s="7">
        <v>27964</v>
      </c>
      <c r="B1453" s="5" t="s">
        <v>822</v>
      </c>
    </row>
    <row r="1454" spans="1:2" x14ac:dyDescent="0.25">
      <c r="A1454" s="7">
        <v>27967</v>
      </c>
      <c r="B1454" s="5" t="s">
        <v>822</v>
      </c>
    </row>
    <row r="1455" spans="1:2" x14ac:dyDescent="0.25">
      <c r="A1455" s="7">
        <v>27968</v>
      </c>
      <c r="B1455" s="5" t="s">
        <v>822</v>
      </c>
    </row>
    <row r="1456" spans="1:2" x14ac:dyDescent="0.25">
      <c r="A1456" s="7">
        <v>27969</v>
      </c>
      <c r="B1456" s="5" t="s">
        <v>822</v>
      </c>
    </row>
    <row r="1457" spans="1:2" x14ac:dyDescent="0.25">
      <c r="A1457" s="7">
        <v>27970</v>
      </c>
      <c r="B1457" s="5" t="s">
        <v>822</v>
      </c>
    </row>
    <row r="1458" spans="1:2" x14ac:dyDescent="0.25">
      <c r="A1458" s="7">
        <v>27971</v>
      </c>
      <c r="B1458" s="5" t="s">
        <v>2155</v>
      </c>
    </row>
    <row r="1459" spans="1:2" x14ac:dyDescent="0.25">
      <c r="A1459" s="7">
        <v>27974</v>
      </c>
      <c r="B1459" s="5" t="s">
        <v>822</v>
      </c>
    </row>
    <row r="1460" spans="1:2" x14ac:dyDescent="0.25">
      <c r="A1460" s="7">
        <v>27975</v>
      </c>
      <c r="B1460" s="5" t="s">
        <v>822</v>
      </c>
    </row>
    <row r="1461" spans="1:2" x14ac:dyDescent="0.25">
      <c r="A1461" s="7">
        <v>27976</v>
      </c>
      <c r="B1461" s="5" t="s">
        <v>822</v>
      </c>
    </row>
    <row r="1462" spans="1:2" x14ac:dyDescent="0.25">
      <c r="A1462" s="7">
        <v>27977</v>
      </c>
      <c r="B1462" s="5" t="s">
        <v>822</v>
      </c>
    </row>
    <row r="1463" spans="1:2" x14ac:dyDescent="0.25">
      <c r="A1463" s="7">
        <v>27978</v>
      </c>
      <c r="B1463" s="5" t="s">
        <v>822</v>
      </c>
    </row>
    <row r="1464" spans="1:2" x14ac:dyDescent="0.25">
      <c r="A1464" s="7">
        <v>27981</v>
      </c>
      <c r="B1464" s="5" t="s">
        <v>822</v>
      </c>
    </row>
    <row r="1465" spans="1:2" x14ac:dyDescent="0.25">
      <c r="A1465" s="7">
        <v>27982</v>
      </c>
      <c r="B1465" s="5" t="s">
        <v>822</v>
      </c>
    </row>
    <row r="1466" spans="1:2" x14ac:dyDescent="0.25">
      <c r="A1466" s="7">
        <v>27983</v>
      </c>
      <c r="B1466" s="5" t="s">
        <v>822</v>
      </c>
    </row>
    <row r="1467" spans="1:2" x14ac:dyDescent="0.25">
      <c r="A1467" s="7">
        <v>27984</v>
      </c>
      <c r="B1467" s="5" t="s">
        <v>822</v>
      </c>
    </row>
    <row r="1468" spans="1:2" x14ac:dyDescent="0.25">
      <c r="A1468" s="7">
        <v>27985</v>
      </c>
      <c r="B1468" s="5" t="s">
        <v>822</v>
      </c>
    </row>
    <row r="1469" spans="1:2" x14ac:dyDescent="0.25">
      <c r="A1469" s="7">
        <v>27988</v>
      </c>
      <c r="B1469" s="5" t="s">
        <v>822</v>
      </c>
    </row>
    <row r="1470" spans="1:2" x14ac:dyDescent="0.25">
      <c r="A1470" s="7">
        <v>27989</v>
      </c>
      <c r="B1470" s="5" t="s">
        <v>822</v>
      </c>
    </row>
    <row r="1471" spans="1:2" x14ac:dyDescent="0.25">
      <c r="A1471" s="7">
        <v>27990</v>
      </c>
      <c r="B1471" s="5" t="s">
        <v>822</v>
      </c>
    </row>
    <row r="1472" spans="1:2" x14ac:dyDescent="0.25">
      <c r="A1472" s="7">
        <v>27991</v>
      </c>
      <c r="B1472" s="5" t="s">
        <v>822</v>
      </c>
    </row>
    <row r="1473" spans="1:2" x14ac:dyDescent="0.25">
      <c r="A1473" s="7">
        <v>27992</v>
      </c>
      <c r="B1473" s="5" t="s">
        <v>822</v>
      </c>
    </row>
    <row r="1474" spans="1:2" x14ac:dyDescent="0.25">
      <c r="A1474" s="7">
        <v>27995</v>
      </c>
      <c r="B1474" s="5" t="s">
        <v>822</v>
      </c>
    </row>
    <row r="1475" spans="1:2" x14ac:dyDescent="0.25">
      <c r="A1475" s="7">
        <v>27996</v>
      </c>
      <c r="B1475" s="5" t="s">
        <v>822</v>
      </c>
    </row>
    <row r="1476" spans="1:2" x14ac:dyDescent="0.25">
      <c r="A1476" s="7">
        <v>27997</v>
      </c>
      <c r="B1476" s="5" t="s">
        <v>822</v>
      </c>
    </row>
    <row r="1477" spans="1:2" x14ac:dyDescent="0.25">
      <c r="A1477" s="7">
        <v>27998</v>
      </c>
      <c r="B1477" s="5" t="s">
        <v>822</v>
      </c>
    </row>
    <row r="1478" spans="1:2" x14ac:dyDescent="0.25">
      <c r="A1478" s="7">
        <v>27999</v>
      </c>
      <c r="B1478" s="5" t="s">
        <v>822</v>
      </c>
    </row>
    <row r="1479" spans="1:2" x14ac:dyDescent="0.25">
      <c r="A1479" s="7">
        <v>28002</v>
      </c>
      <c r="B1479" s="5" t="s">
        <v>822</v>
      </c>
    </row>
    <row r="1480" spans="1:2" x14ac:dyDescent="0.25">
      <c r="A1480" s="7">
        <v>28003</v>
      </c>
      <c r="B1480" s="5" t="s">
        <v>2156</v>
      </c>
    </row>
    <row r="1481" spans="1:2" x14ac:dyDescent="0.25">
      <c r="A1481" s="7">
        <v>28004</v>
      </c>
      <c r="B1481" s="5" t="s">
        <v>822</v>
      </c>
    </row>
    <row r="1482" spans="1:2" x14ac:dyDescent="0.25">
      <c r="A1482" s="7">
        <v>28005</v>
      </c>
      <c r="B1482" s="5" t="s">
        <v>822</v>
      </c>
    </row>
    <row r="1483" spans="1:2" x14ac:dyDescent="0.25">
      <c r="A1483" s="7">
        <v>28006</v>
      </c>
      <c r="B1483" s="5" t="s">
        <v>822</v>
      </c>
    </row>
    <row r="1484" spans="1:2" x14ac:dyDescent="0.25">
      <c r="A1484" s="7">
        <v>28009</v>
      </c>
      <c r="B1484" s="5" t="s">
        <v>822</v>
      </c>
    </row>
    <row r="1485" spans="1:2" x14ac:dyDescent="0.25">
      <c r="A1485" s="7">
        <v>28010</v>
      </c>
      <c r="B1485" s="5" t="s">
        <v>822</v>
      </c>
    </row>
    <row r="1486" spans="1:2" x14ac:dyDescent="0.25">
      <c r="A1486" s="7">
        <v>28011</v>
      </c>
      <c r="B1486" s="5" t="s">
        <v>822</v>
      </c>
    </row>
    <row r="1487" spans="1:2" x14ac:dyDescent="0.25">
      <c r="A1487" s="7">
        <v>28012</v>
      </c>
      <c r="B1487" s="5" t="s">
        <v>822</v>
      </c>
    </row>
    <row r="1488" spans="1:2" x14ac:dyDescent="0.25">
      <c r="A1488" s="7">
        <v>28013</v>
      </c>
      <c r="B1488" s="5" t="s">
        <v>822</v>
      </c>
    </row>
    <row r="1489" spans="1:2" x14ac:dyDescent="0.25">
      <c r="A1489" s="7">
        <v>28016</v>
      </c>
      <c r="B1489" s="5" t="s">
        <v>822</v>
      </c>
    </row>
    <row r="1490" spans="1:2" x14ac:dyDescent="0.25">
      <c r="A1490" s="7">
        <v>28017</v>
      </c>
      <c r="B1490" s="5" t="s">
        <v>822</v>
      </c>
    </row>
    <row r="1491" spans="1:2" x14ac:dyDescent="0.25">
      <c r="A1491" s="7">
        <v>28018</v>
      </c>
      <c r="B1491" s="5" t="s">
        <v>822</v>
      </c>
    </row>
    <row r="1492" spans="1:2" x14ac:dyDescent="0.25">
      <c r="A1492" s="7">
        <v>28019</v>
      </c>
      <c r="B1492" s="5" t="s">
        <v>822</v>
      </c>
    </row>
    <row r="1493" spans="1:2" x14ac:dyDescent="0.25">
      <c r="A1493" s="7">
        <v>28020</v>
      </c>
      <c r="B1493" s="5" t="s">
        <v>822</v>
      </c>
    </row>
    <row r="1494" spans="1:2" x14ac:dyDescent="0.25">
      <c r="A1494" s="7">
        <v>28023</v>
      </c>
      <c r="B1494" s="5" t="s">
        <v>822</v>
      </c>
    </row>
    <row r="1495" spans="1:2" x14ac:dyDescent="0.25">
      <c r="A1495" s="7">
        <v>28024</v>
      </c>
      <c r="B1495" s="5" t="s">
        <v>822</v>
      </c>
    </row>
    <row r="1496" spans="1:2" x14ac:dyDescent="0.25">
      <c r="A1496" s="7">
        <v>28025</v>
      </c>
      <c r="B1496" s="5" t="s">
        <v>822</v>
      </c>
    </row>
    <row r="1497" spans="1:2" x14ac:dyDescent="0.25">
      <c r="A1497" s="7">
        <v>28026</v>
      </c>
      <c r="B1497" s="5" t="s">
        <v>822</v>
      </c>
    </row>
    <row r="1498" spans="1:2" x14ac:dyDescent="0.25">
      <c r="A1498" s="7">
        <v>28027</v>
      </c>
      <c r="B1498" s="5" t="s">
        <v>822</v>
      </c>
    </row>
    <row r="1499" spans="1:2" x14ac:dyDescent="0.25">
      <c r="A1499" s="7">
        <v>28030</v>
      </c>
      <c r="B1499" s="5" t="s">
        <v>822</v>
      </c>
    </row>
    <row r="1500" spans="1:2" x14ac:dyDescent="0.25">
      <c r="A1500" s="7">
        <v>28031</v>
      </c>
      <c r="B1500" s="5" t="s">
        <v>822</v>
      </c>
    </row>
    <row r="1501" spans="1:2" x14ac:dyDescent="0.25">
      <c r="A1501" s="7">
        <v>28032</v>
      </c>
      <c r="B1501" s="5" t="s">
        <v>822</v>
      </c>
    </row>
    <row r="1502" spans="1:2" x14ac:dyDescent="0.25">
      <c r="A1502" s="7">
        <v>28033</v>
      </c>
      <c r="B1502" s="5" t="s">
        <v>2157</v>
      </c>
    </row>
    <row r="1503" spans="1:2" x14ac:dyDescent="0.25">
      <c r="A1503" s="7">
        <v>28034</v>
      </c>
      <c r="B1503" s="5" t="s">
        <v>822</v>
      </c>
    </row>
    <row r="1504" spans="1:2" x14ac:dyDescent="0.25">
      <c r="A1504" s="7">
        <v>28037</v>
      </c>
      <c r="B1504" s="5" t="s">
        <v>822</v>
      </c>
    </row>
    <row r="1505" spans="1:2" x14ac:dyDescent="0.25">
      <c r="A1505" s="7">
        <v>28038</v>
      </c>
      <c r="B1505" s="5" t="s">
        <v>822</v>
      </c>
    </row>
    <row r="1506" spans="1:2" x14ac:dyDescent="0.25">
      <c r="A1506" s="7">
        <v>28039</v>
      </c>
      <c r="B1506" s="5" t="s">
        <v>822</v>
      </c>
    </row>
    <row r="1507" spans="1:2" x14ac:dyDescent="0.25">
      <c r="A1507" s="7">
        <v>28040</v>
      </c>
      <c r="B1507" s="5" t="s">
        <v>822</v>
      </c>
    </row>
    <row r="1508" spans="1:2" x14ac:dyDescent="0.25">
      <c r="A1508" s="7">
        <v>28041</v>
      </c>
      <c r="B1508" s="5" t="s">
        <v>822</v>
      </c>
    </row>
    <row r="1509" spans="1:2" x14ac:dyDescent="0.25">
      <c r="A1509" s="7">
        <v>28044</v>
      </c>
      <c r="B1509" s="5" t="s">
        <v>822</v>
      </c>
    </row>
    <row r="1510" spans="1:2" x14ac:dyDescent="0.25">
      <c r="A1510" s="7">
        <v>28045</v>
      </c>
      <c r="B1510" s="5" t="s">
        <v>822</v>
      </c>
    </row>
    <row r="1511" spans="1:2" x14ac:dyDescent="0.25">
      <c r="A1511" s="7">
        <v>28046</v>
      </c>
      <c r="B1511" s="5" t="s">
        <v>822</v>
      </c>
    </row>
    <row r="1512" spans="1:2" x14ac:dyDescent="0.25">
      <c r="A1512" s="7">
        <v>28047</v>
      </c>
      <c r="B1512" s="5" t="s">
        <v>822</v>
      </c>
    </row>
    <row r="1513" spans="1:2" x14ac:dyDescent="0.25">
      <c r="A1513" s="7">
        <v>28048</v>
      </c>
      <c r="B1513" s="5" t="s">
        <v>822</v>
      </c>
    </row>
    <row r="1514" spans="1:2" x14ac:dyDescent="0.25">
      <c r="A1514" s="7">
        <v>28051</v>
      </c>
      <c r="B1514" s="5" t="s">
        <v>822</v>
      </c>
    </row>
    <row r="1515" spans="1:2" x14ac:dyDescent="0.25">
      <c r="A1515" s="7">
        <v>28052</v>
      </c>
      <c r="B1515" s="5" t="s">
        <v>822</v>
      </c>
    </row>
    <row r="1516" spans="1:2" x14ac:dyDescent="0.25">
      <c r="A1516" s="7">
        <v>28053</v>
      </c>
      <c r="B1516" s="5" t="s">
        <v>822</v>
      </c>
    </row>
    <row r="1517" spans="1:2" x14ac:dyDescent="0.25">
      <c r="A1517" s="7">
        <v>28054</v>
      </c>
      <c r="B1517" s="5" t="s">
        <v>822</v>
      </c>
    </row>
    <row r="1518" spans="1:2" x14ac:dyDescent="0.25">
      <c r="A1518" s="7">
        <v>28055</v>
      </c>
      <c r="B1518" s="5" t="s">
        <v>822</v>
      </c>
    </row>
    <row r="1519" spans="1:2" x14ac:dyDescent="0.25">
      <c r="A1519" s="7">
        <v>28058</v>
      </c>
      <c r="B1519" s="5" t="s">
        <v>822</v>
      </c>
    </row>
    <row r="1520" spans="1:2" x14ac:dyDescent="0.25">
      <c r="A1520" s="7">
        <v>28059</v>
      </c>
      <c r="B1520" s="5" t="s">
        <v>822</v>
      </c>
    </row>
    <row r="1521" spans="1:2" x14ac:dyDescent="0.25">
      <c r="A1521" s="7">
        <v>28060</v>
      </c>
      <c r="B1521" s="5" t="s">
        <v>822</v>
      </c>
    </row>
    <row r="1522" spans="1:2" x14ac:dyDescent="0.25">
      <c r="A1522" s="7">
        <v>28061</v>
      </c>
      <c r="B1522" s="5" t="s">
        <v>822</v>
      </c>
    </row>
    <row r="1523" spans="1:2" x14ac:dyDescent="0.25">
      <c r="A1523" s="7">
        <v>28062</v>
      </c>
      <c r="B1523" s="5" t="s">
        <v>2158</v>
      </c>
    </row>
    <row r="1524" spans="1:2" x14ac:dyDescent="0.25">
      <c r="A1524" s="7">
        <v>28065</v>
      </c>
      <c r="B1524" s="5" t="s">
        <v>822</v>
      </c>
    </row>
    <row r="1525" spans="1:2" x14ac:dyDescent="0.25">
      <c r="A1525" s="7">
        <v>28066</v>
      </c>
      <c r="B1525" s="5" t="s">
        <v>822</v>
      </c>
    </row>
    <row r="1526" spans="1:2" x14ac:dyDescent="0.25">
      <c r="A1526" s="7">
        <v>28067</v>
      </c>
      <c r="B1526" s="5" t="s">
        <v>822</v>
      </c>
    </row>
    <row r="1527" spans="1:2" x14ac:dyDescent="0.25">
      <c r="A1527" s="7">
        <v>28068</v>
      </c>
      <c r="B1527" s="5" t="s">
        <v>822</v>
      </c>
    </row>
    <row r="1528" spans="1:2" x14ac:dyDescent="0.25">
      <c r="A1528" s="7">
        <v>28069</v>
      </c>
      <c r="B1528" s="5" t="s">
        <v>822</v>
      </c>
    </row>
    <row r="1529" spans="1:2" x14ac:dyDescent="0.25">
      <c r="A1529" s="7">
        <v>28072</v>
      </c>
      <c r="B1529" s="5" t="s">
        <v>822</v>
      </c>
    </row>
    <row r="1530" spans="1:2" x14ac:dyDescent="0.25">
      <c r="A1530" s="7">
        <v>28073</v>
      </c>
      <c r="B1530" s="5" t="s">
        <v>822</v>
      </c>
    </row>
    <row r="1531" spans="1:2" x14ac:dyDescent="0.25">
      <c r="A1531" s="7">
        <v>28074</v>
      </c>
      <c r="B1531" s="5" t="s">
        <v>822</v>
      </c>
    </row>
    <row r="1532" spans="1:2" x14ac:dyDescent="0.25">
      <c r="A1532" s="7">
        <v>28075</v>
      </c>
      <c r="B1532" s="5" t="s">
        <v>822</v>
      </c>
    </row>
    <row r="1533" spans="1:2" x14ac:dyDescent="0.25">
      <c r="A1533" s="7">
        <v>28076</v>
      </c>
      <c r="B1533" s="5" t="s">
        <v>822</v>
      </c>
    </row>
    <row r="1534" spans="1:2" x14ac:dyDescent="0.25">
      <c r="A1534" s="7">
        <v>28079</v>
      </c>
      <c r="B1534" s="5" t="s">
        <v>822</v>
      </c>
    </row>
    <row r="1535" spans="1:2" x14ac:dyDescent="0.25">
      <c r="A1535" s="7">
        <v>28080</v>
      </c>
      <c r="B1535" s="5" t="s">
        <v>822</v>
      </c>
    </row>
    <row r="1536" spans="1:2" x14ac:dyDescent="0.25">
      <c r="A1536" s="7">
        <v>28081</v>
      </c>
      <c r="B1536" s="5" t="s">
        <v>822</v>
      </c>
    </row>
    <row r="1537" spans="1:2" x14ac:dyDescent="0.25">
      <c r="A1537" s="7">
        <v>28082</v>
      </c>
      <c r="B1537" s="5" t="s">
        <v>822</v>
      </c>
    </row>
    <row r="1538" spans="1:2" x14ac:dyDescent="0.25">
      <c r="A1538" s="7">
        <v>28083</v>
      </c>
      <c r="B1538" s="5" t="s">
        <v>822</v>
      </c>
    </row>
    <row r="1539" spans="1:2" x14ac:dyDescent="0.25">
      <c r="A1539" s="7">
        <v>28086</v>
      </c>
      <c r="B1539" s="5" t="s">
        <v>822</v>
      </c>
    </row>
    <row r="1540" spans="1:2" x14ac:dyDescent="0.25">
      <c r="A1540" s="7">
        <v>28087</v>
      </c>
      <c r="B1540" s="5" t="s">
        <v>822</v>
      </c>
    </row>
    <row r="1541" spans="1:2" x14ac:dyDescent="0.25">
      <c r="A1541" s="7">
        <v>28088</v>
      </c>
      <c r="B1541" s="5" t="s">
        <v>822</v>
      </c>
    </row>
    <row r="1542" spans="1:2" x14ac:dyDescent="0.25">
      <c r="A1542" s="7">
        <v>28089</v>
      </c>
      <c r="B1542" s="5" t="s">
        <v>822</v>
      </c>
    </row>
    <row r="1543" spans="1:2" x14ac:dyDescent="0.25">
      <c r="A1543" s="7">
        <v>28090</v>
      </c>
      <c r="B1543" s="5" t="s">
        <v>822</v>
      </c>
    </row>
    <row r="1544" spans="1:2" x14ac:dyDescent="0.25">
      <c r="A1544" s="7">
        <v>28093</v>
      </c>
      <c r="B1544" s="5" t="s">
        <v>822</v>
      </c>
    </row>
    <row r="1545" spans="1:2" x14ac:dyDescent="0.25">
      <c r="A1545" s="7">
        <v>28094</v>
      </c>
      <c r="B1545" s="5" t="s">
        <v>2159</v>
      </c>
    </row>
    <row r="1546" spans="1:2" x14ac:dyDescent="0.25">
      <c r="A1546" s="7">
        <v>28095</v>
      </c>
      <c r="B1546" s="5" t="s">
        <v>822</v>
      </c>
    </row>
    <row r="1547" spans="1:2" x14ac:dyDescent="0.25">
      <c r="A1547" s="7">
        <v>28096</v>
      </c>
      <c r="B1547" s="5" t="s">
        <v>822</v>
      </c>
    </row>
    <row r="1548" spans="1:2" x14ac:dyDescent="0.25">
      <c r="A1548" s="7">
        <v>28097</v>
      </c>
      <c r="B1548" s="5" t="s">
        <v>822</v>
      </c>
    </row>
    <row r="1549" spans="1:2" x14ac:dyDescent="0.25">
      <c r="A1549" s="7">
        <v>28100</v>
      </c>
      <c r="B1549" s="5" t="s">
        <v>822</v>
      </c>
    </row>
    <row r="1550" spans="1:2" x14ac:dyDescent="0.25">
      <c r="A1550" s="7">
        <v>28101</v>
      </c>
      <c r="B1550" s="5" t="s">
        <v>822</v>
      </c>
    </row>
    <row r="1551" spans="1:2" x14ac:dyDescent="0.25">
      <c r="A1551" s="7">
        <v>28102</v>
      </c>
      <c r="B1551" s="5" t="s">
        <v>822</v>
      </c>
    </row>
    <row r="1552" spans="1:2" x14ac:dyDescent="0.25">
      <c r="A1552" s="7">
        <v>28103</v>
      </c>
      <c r="B1552" s="5" t="s">
        <v>822</v>
      </c>
    </row>
    <row r="1553" spans="1:2" x14ac:dyDescent="0.25">
      <c r="A1553" s="7">
        <v>28104</v>
      </c>
      <c r="B1553" s="5" t="s">
        <v>822</v>
      </c>
    </row>
    <row r="1554" spans="1:2" x14ac:dyDescent="0.25">
      <c r="A1554" s="7">
        <v>28107</v>
      </c>
      <c r="B1554" s="5" t="s">
        <v>822</v>
      </c>
    </row>
    <row r="1555" spans="1:2" x14ac:dyDescent="0.25">
      <c r="A1555" s="7">
        <v>28108</v>
      </c>
      <c r="B1555" s="5" t="s">
        <v>822</v>
      </c>
    </row>
    <row r="1556" spans="1:2" x14ac:dyDescent="0.25">
      <c r="A1556" s="7">
        <v>28109</v>
      </c>
      <c r="B1556" s="5" t="s">
        <v>822</v>
      </c>
    </row>
    <row r="1557" spans="1:2" x14ac:dyDescent="0.25">
      <c r="A1557" s="7">
        <v>28110</v>
      </c>
      <c r="B1557" s="5" t="s">
        <v>822</v>
      </c>
    </row>
    <row r="1558" spans="1:2" x14ac:dyDescent="0.25">
      <c r="A1558" s="7">
        <v>28111</v>
      </c>
      <c r="B1558" s="5" t="s">
        <v>822</v>
      </c>
    </row>
    <row r="1559" spans="1:2" x14ac:dyDescent="0.25">
      <c r="A1559" s="7">
        <v>28114</v>
      </c>
      <c r="B1559" s="5" t="s">
        <v>822</v>
      </c>
    </row>
    <row r="1560" spans="1:2" x14ac:dyDescent="0.25">
      <c r="A1560" s="7">
        <v>28115</v>
      </c>
      <c r="B1560" s="5" t="s">
        <v>822</v>
      </c>
    </row>
    <row r="1561" spans="1:2" x14ac:dyDescent="0.25">
      <c r="A1561" s="7">
        <v>28116</v>
      </c>
      <c r="B1561" s="5" t="s">
        <v>822</v>
      </c>
    </row>
    <row r="1562" spans="1:2" x14ac:dyDescent="0.25">
      <c r="A1562" s="7">
        <v>28117</v>
      </c>
      <c r="B1562" s="5" t="s">
        <v>822</v>
      </c>
    </row>
    <row r="1563" spans="1:2" x14ac:dyDescent="0.25">
      <c r="A1563" s="7">
        <v>28118</v>
      </c>
      <c r="B1563" s="5" t="s">
        <v>822</v>
      </c>
    </row>
    <row r="1564" spans="1:2" x14ac:dyDescent="0.25">
      <c r="A1564" s="7">
        <v>28121</v>
      </c>
      <c r="B1564" s="5" t="s">
        <v>822</v>
      </c>
    </row>
    <row r="1565" spans="1:2" x14ac:dyDescent="0.25">
      <c r="A1565" s="7">
        <v>28122</v>
      </c>
      <c r="B1565" s="5" t="s">
        <v>822</v>
      </c>
    </row>
    <row r="1566" spans="1:2" x14ac:dyDescent="0.25">
      <c r="A1566" s="7">
        <v>28123</v>
      </c>
      <c r="B1566" s="5" t="s">
        <v>822</v>
      </c>
    </row>
    <row r="1567" spans="1:2" x14ac:dyDescent="0.25">
      <c r="A1567" s="7">
        <v>28124</v>
      </c>
      <c r="B1567" s="5" t="s">
        <v>822</v>
      </c>
    </row>
    <row r="1568" spans="1:2" x14ac:dyDescent="0.25">
      <c r="A1568" s="7">
        <v>28125</v>
      </c>
      <c r="B1568" s="5" t="s">
        <v>2160</v>
      </c>
    </row>
    <row r="1569" spans="1:2" x14ac:dyDescent="0.25">
      <c r="A1569" s="7">
        <v>28128</v>
      </c>
      <c r="B1569" s="5" t="s">
        <v>822</v>
      </c>
    </row>
    <row r="1570" spans="1:2" x14ac:dyDescent="0.25">
      <c r="A1570" s="7">
        <v>28129</v>
      </c>
      <c r="B1570" s="5" t="s">
        <v>822</v>
      </c>
    </row>
    <row r="1571" spans="1:2" x14ac:dyDescent="0.25">
      <c r="A1571" s="7">
        <v>28130</v>
      </c>
      <c r="B1571" s="5" t="s">
        <v>822</v>
      </c>
    </row>
    <row r="1572" spans="1:2" x14ac:dyDescent="0.25">
      <c r="A1572" s="7">
        <v>28131</v>
      </c>
      <c r="B1572" s="5" t="s">
        <v>822</v>
      </c>
    </row>
    <row r="1573" spans="1:2" x14ac:dyDescent="0.25">
      <c r="A1573" s="7">
        <v>28132</v>
      </c>
      <c r="B1573" s="5" t="s">
        <v>822</v>
      </c>
    </row>
    <row r="1574" spans="1:2" x14ac:dyDescent="0.25">
      <c r="A1574" s="7">
        <v>28135</v>
      </c>
      <c r="B1574" s="5" t="s">
        <v>822</v>
      </c>
    </row>
    <row r="1575" spans="1:2" x14ac:dyDescent="0.25">
      <c r="A1575" s="7">
        <v>28136</v>
      </c>
      <c r="B1575" s="5" t="s">
        <v>822</v>
      </c>
    </row>
    <row r="1576" spans="1:2" x14ac:dyDescent="0.25">
      <c r="A1576" s="7">
        <v>28137</v>
      </c>
      <c r="B1576" s="5" t="s">
        <v>822</v>
      </c>
    </row>
    <row r="1577" spans="1:2" x14ac:dyDescent="0.25">
      <c r="A1577" s="7">
        <v>28138</v>
      </c>
      <c r="B1577" s="5" t="s">
        <v>822</v>
      </c>
    </row>
    <row r="1578" spans="1:2" x14ac:dyDescent="0.25">
      <c r="A1578" s="7">
        <v>28139</v>
      </c>
      <c r="B1578" s="5" t="s">
        <v>822</v>
      </c>
    </row>
    <row r="1579" spans="1:2" x14ac:dyDescent="0.25">
      <c r="A1579" s="7">
        <v>28142</v>
      </c>
      <c r="B1579" s="5" t="s">
        <v>822</v>
      </c>
    </row>
    <row r="1580" spans="1:2" x14ac:dyDescent="0.25">
      <c r="A1580" s="7">
        <v>28143</v>
      </c>
      <c r="B1580" s="5" t="s">
        <v>822</v>
      </c>
    </row>
    <row r="1581" spans="1:2" x14ac:dyDescent="0.25">
      <c r="A1581" s="7">
        <v>28144</v>
      </c>
      <c r="B1581" s="5" t="s">
        <v>822</v>
      </c>
    </row>
    <row r="1582" spans="1:2" x14ac:dyDescent="0.25">
      <c r="A1582" s="7">
        <v>28145</v>
      </c>
      <c r="B1582" s="5" t="s">
        <v>822</v>
      </c>
    </row>
    <row r="1583" spans="1:2" x14ac:dyDescent="0.25">
      <c r="A1583" s="7">
        <v>28146</v>
      </c>
      <c r="B1583" s="5" t="s">
        <v>822</v>
      </c>
    </row>
    <row r="1584" spans="1:2" x14ac:dyDescent="0.25">
      <c r="A1584" s="7">
        <v>28149</v>
      </c>
      <c r="B1584" s="5" t="s">
        <v>822</v>
      </c>
    </row>
    <row r="1585" spans="1:2" x14ac:dyDescent="0.25">
      <c r="A1585" s="7">
        <v>28150</v>
      </c>
      <c r="B1585" s="5" t="s">
        <v>822</v>
      </c>
    </row>
    <row r="1586" spans="1:2" x14ac:dyDescent="0.25">
      <c r="A1586" s="7">
        <v>28151</v>
      </c>
      <c r="B1586" s="5" t="s">
        <v>822</v>
      </c>
    </row>
    <row r="1587" spans="1:2" x14ac:dyDescent="0.25">
      <c r="A1587" s="7">
        <v>28152</v>
      </c>
      <c r="B1587" s="5" t="s">
        <v>822</v>
      </c>
    </row>
    <row r="1588" spans="1:2" x14ac:dyDescent="0.25">
      <c r="A1588" s="7">
        <v>28153</v>
      </c>
      <c r="B1588" s="5" t="s">
        <v>822</v>
      </c>
    </row>
    <row r="1589" spans="1:2" x14ac:dyDescent="0.25">
      <c r="A1589" s="7">
        <v>28156</v>
      </c>
      <c r="B1589" s="5" t="s">
        <v>2161</v>
      </c>
    </row>
    <row r="1590" spans="1:2" x14ac:dyDescent="0.25">
      <c r="A1590" s="7">
        <v>28157</v>
      </c>
      <c r="B1590" s="5" t="s">
        <v>822</v>
      </c>
    </row>
    <row r="1591" spans="1:2" x14ac:dyDescent="0.25">
      <c r="A1591" s="7">
        <v>28158</v>
      </c>
      <c r="B1591" s="5" t="s">
        <v>822</v>
      </c>
    </row>
    <row r="1592" spans="1:2" x14ac:dyDescent="0.25">
      <c r="A1592" s="7">
        <v>28159</v>
      </c>
      <c r="B1592" s="5" t="s">
        <v>822</v>
      </c>
    </row>
    <row r="1593" spans="1:2" x14ac:dyDescent="0.25">
      <c r="A1593" s="7">
        <v>28160</v>
      </c>
      <c r="B1593" s="5" t="s">
        <v>822</v>
      </c>
    </row>
    <row r="1594" spans="1:2" x14ac:dyDescent="0.25">
      <c r="A1594" s="7">
        <v>28163</v>
      </c>
      <c r="B1594" s="5" t="s">
        <v>822</v>
      </c>
    </row>
    <row r="1595" spans="1:2" x14ac:dyDescent="0.25">
      <c r="A1595" s="7">
        <v>28164</v>
      </c>
      <c r="B1595" s="5" t="s">
        <v>822</v>
      </c>
    </row>
    <row r="1596" spans="1:2" x14ac:dyDescent="0.25">
      <c r="A1596" s="7">
        <v>28165</v>
      </c>
      <c r="B1596" s="5" t="s">
        <v>822</v>
      </c>
    </row>
    <row r="1597" spans="1:2" x14ac:dyDescent="0.25">
      <c r="A1597" s="7">
        <v>28166</v>
      </c>
      <c r="B1597" s="5" t="s">
        <v>822</v>
      </c>
    </row>
    <row r="1598" spans="1:2" x14ac:dyDescent="0.25">
      <c r="A1598" s="7">
        <v>28167</v>
      </c>
      <c r="B1598" s="5" t="s">
        <v>822</v>
      </c>
    </row>
    <row r="1599" spans="1:2" x14ac:dyDescent="0.25">
      <c r="A1599" s="7">
        <v>28170</v>
      </c>
      <c r="B1599" s="5" t="s">
        <v>822</v>
      </c>
    </row>
    <row r="1600" spans="1:2" x14ac:dyDescent="0.25">
      <c r="A1600" s="7">
        <v>28171</v>
      </c>
      <c r="B1600" s="5" t="s">
        <v>822</v>
      </c>
    </row>
    <row r="1601" spans="1:2" x14ac:dyDescent="0.25">
      <c r="A1601" s="7">
        <v>28172</v>
      </c>
      <c r="B1601" s="5" t="s">
        <v>822</v>
      </c>
    </row>
    <row r="1602" spans="1:2" x14ac:dyDescent="0.25">
      <c r="A1602" s="7">
        <v>28173</v>
      </c>
      <c r="B1602" s="5" t="s">
        <v>822</v>
      </c>
    </row>
    <row r="1603" spans="1:2" x14ac:dyDescent="0.25">
      <c r="A1603" s="7">
        <v>28174</v>
      </c>
      <c r="B1603" s="5" t="s">
        <v>822</v>
      </c>
    </row>
    <row r="1604" spans="1:2" x14ac:dyDescent="0.25">
      <c r="A1604" s="7">
        <v>28177</v>
      </c>
      <c r="B1604" s="5" t="s">
        <v>822</v>
      </c>
    </row>
    <row r="1605" spans="1:2" x14ac:dyDescent="0.25">
      <c r="A1605" s="7">
        <v>28178</v>
      </c>
      <c r="B1605" s="5" t="s">
        <v>822</v>
      </c>
    </row>
    <row r="1606" spans="1:2" x14ac:dyDescent="0.25">
      <c r="A1606" s="7">
        <v>28179</v>
      </c>
      <c r="B1606" s="5" t="s">
        <v>822</v>
      </c>
    </row>
    <row r="1607" spans="1:2" x14ac:dyDescent="0.25">
      <c r="A1607" s="7">
        <v>28180</v>
      </c>
      <c r="B1607" s="5" t="s">
        <v>822</v>
      </c>
    </row>
    <row r="1608" spans="1:2" x14ac:dyDescent="0.25">
      <c r="A1608" s="7">
        <v>28181</v>
      </c>
      <c r="B1608" s="5" t="s">
        <v>822</v>
      </c>
    </row>
    <row r="1609" spans="1:2" x14ac:dyDescent="0.25">
      <c r="A1609" s="7">
        <v>28184</v>
      </c>
      <c r="B1609" s="5" t="s">
        <v>2162</v>
      </c>
    </row>
    <row r="1610" spans="1:2" x14ac:dyDescent="0.25">
      <c r="A1610" s="7">
        <v>28185</v>
      </c>
      <c r="B1610" s="5" t="s">
        <v>822</v>
      </c>
    </row>
    <row r="1611" spans="1:2" x14ac:dyDescent="0.25">
      <c r="A1611" s="7">
        <v>28186</v>
      </c>
      <c r="B1611" s="5" t="s">
        <v>822</v>
      </c>
    </row>
    <row r="1612" spans="1:2" x14ac:dyDescent="0.25">
      <c r="A1612" s="7">
        <v>28187</v>
      </c>
      <c r="B1612" s="5" t="s">
        <v>822</v>
      </c>
    </row>
    <row r="1613" spans="1:2" x14ac:dyDescent="0.25">
      <c r="A1613" s="7">
        <v>28188</v>
      </c>
      <c r="B1613" s="5" t="s">
        <v>822</v>
      </c>
    </row>
    <row r="1614" spans="1:2" x14ac:dyDescent="0.25">
      <c r="A1614" s="7">
        <v>28191</v>
      </c>
      <c r="B1614" s="5" t="s">
        <v>822</v>
      </c>
    </row>
    <row r="1615" spans="1:2" x14ac:dyDescent="0.25">
      <c r="A1615" s="7">
        <v>28192</v>
      </c>
      <c r="B1615" s="5" t="s">
        <v>822</v>
      </c>
    </row>
    <row r="1616" spans="1:2" x14ac:dyDescent="0.25">
      <c r="A1616" s="7">
        <v>28193</v>
      </c>
      <c r="B1616" s="5" t="s">
        <v>822</v>
      </c>
    </row>
    <row r="1617" spans="1:2" x14ac:dyDescent="0.25">
      <c r="A1617" s="7">
        <v>28194</v>
      </c>
      <c r="B1617" s="5" t="s">
        <v>822</v>
      </c>
    </row>
    <row r="1618" spans="1:2" x14ac:dyDescent="0.25">
      <c r="A1618" s="7">
        <v>28195</v>
      </c>
      <c r="B1618" s="5" t="s">
        <v>822</v>
      </c>
    </row>
    <row r="1619" spans="1:2" x14ac:dyDescent="0.25">
      <c r="A1619" s="7">
        <v>28198</v>
      </c>
      <c r="B1619" s="5" t="s">
        <v>822</v>
      </c>
    </row>
    <row r="1620" spans="1:2" x14ac:dyDescent="0.25">
      <c r="A1620" s="7">
        <v>28199</v>
      </c>
      <c r="B1620" s="5" t="s">
        <v>822</v>
      </c>
    </row>
    <row r="1621" spans="1:2" x14ac:dyDescent="0.25">
      <c r="A1621" s="7">
        <v>28200</v>
      </c>
      <c r="B1621" s="5" t="s">
        <v>822</v>
      </c>
    </row>
    <row r="1622" spans="1:2" x14ac:dyDescent="0.25">
      <c r="A1622" s="7">
        <v>28201</v>
      </c>
      <c r="B1622" s="5" t="s">
        <v>822</v>
      </c>
    </row>
    <row r="1623" spans="1:2" x14ac:dyDescent="0.25">
      <c r="A1623" s="7">
        <v>28202</v>
      </c>
      <c r="B1623" s="5" t="s">
        <v>822</v>
      </c>
    </row>
    <row r="1624" spans="1:2" x14ac:dyDescent="0.25">
      <c r="A1624" s="7">
        <v>28205</v>
      </c>
      <c r="B1624" s="5" t="s">
        <v>822</v>
      </c>
    </row>
    <row r="1625" spans="1:2" x14ac:dyDescent="0.25">
      <c r="A1625" s="7">
        <v>28206</v>
      </c>
      <c r="B1625" s="5" t="s">
        <v>822</v>
      </c>
    </row>
    <row r="1626" spans="1:2" x14ac:dyDescent="0.25">
      <c r="A1626" s="7">
        <v>28207</v>
      </c>
      <c r="B1626" s="5" t="s">
        <v>822</v>
      </c>
    </row>
    <row r="1627" spans="1:2" x14ac:dyDescent="0.25">
      <c r="A1627" s="7">
        <v>28208</v>
      </c>
      <c r="B1627" s="5" t="s">
        <v>822</v>
      </c>
    </row>
    <row r="1628" spans="1:2" x14ac:dyDescent="0.25">
      <c r="A1628" s="7">
        <v>28209</v>
      </c>
      <c r="B1628" s="5" t="s">
        <v>822</v>
      </c>
    </row>
    <row r="1629" spans="1:2" x14ac:dyDescent="0.25">
      <c r="A1629" s="7">
        <v>28212</v>
      </c>
      <c r="B1629" s="5" t="s">
        <v>822</v>
      </c>
    </row>
    <row r="1630" spans="1:2" x14ac:dyDescent="0.25">
      <c r="A1630" s="7">
        <v>28213</v>
      </c>
      <c r="B1630" s="5" t="s">
        <v>822</v>
      </c>
    </row>
    <row r="1631" spans="1:2" x14ac:dyDescent="0.25">
      <c r="A1631" s="7">
        <v>28214</v>
      </c>
      <c r="B1631" s="5" t="s">
        <v>822</v>
      </c>
    </row>
    <row r="1632" spans="1:2" x14ac:dyDescent="0.25">
      <c r="A1632" s="7">
        <v>28215</v>
      </c>
      <c r="B1632" s="5" t="s">
        <v>2163</v>
      </c>
    </row>
    <row r="1633" spans="1:2" x14ac:dyDescent="0.25">
      <c r="A1633" s="7">
        <v>28216</v>
      </c>
      <c r="B1633" s="5" t="s">
        <v>822</v>
      </c>
    </row>
    <row r="1634" spans="1:2" x14ac:dyDescent="0.25">
      <c r="A1634" s="7">
        <v>28219</v>
      </c>
      <c r="B1634" s="5" t="s">
        <v>822</v>
      </c>
    </row>
    <row r="1635" spans="1:2" x14ac:dyDescent="0.25">
      <c r="A1635" s="7">
        <v>28220</v>
      </c>
      <c r="B1635" s="5" t="s">
        <v>822</v>
      </c>
    </row>
    <row r="1636" spans="1:2" x14ac:dyDescent="0.25">
      <c r="A1636" s="7">
        <v>28221</v>
      </c>
      <c r="B1636" s="5" t="s">
        <v>822</v>
      </c>
    </row>
    <row r="1637" spans="1:2" x14ac:dyDescent="0.25">
      <c r="A1637" s="7">
        <v>28222</v>
      </c>
      <c r="B1637" s="5" t="s">
        <v>822</v>
      </c>
    </row>
    <row r="1638" spans="1:2" x14ac:dyDescent="0.25">
      <c r="A1638" s="7">
        <v>28223</v>
      </c>
      <c r="B1638" s="5" t="s">
        <v>822</v>
      </c>
    </row>
    <row r="1639" spans="1:2" x14ac:dyDescent="0.25">
      <c r="A1639" s="7">
        <v>28226</v>
      </c>
      <c r="B1639" s="5" t="s">
        <v>822</v>
      </c>
    </row>
    <row r="1640" spans="1:2" x14ac:dyDescent="0.25">
      <c r="A1640" s="7">
        <v>28227</v>
      </c>
      <c r="B1640" s="5" t="s">
        <v>822</v>
      </c>
    </row>
    <row r="1641" spans="1:2" x14ac:dyDescent="0.25">
      <c r="A1641" s="7">
        <v>28228</v>
      </c>
      <c r="B1641" s="5" t="s">
        <v>822</v>
      </c>
    </row>
    <row r="1642" spans="1:2" x14ac:dyDescent="0.25">
      <c r="A1642" s="7">
        <v>28229</v>
      </c>
      <c r="B1642" s="5" t="s">
        <v>822</v>
      </c>
    </row>
    <row r="1643" spans="1:2" x14ac:dyDescent="0.25">
      <c r="A1643" s="7">
        <v>28230</v>
      </c>
      <c r="B1643" s="5" t="s">
        <v>822</v>
      </c>
    </row>
    <row r="1644" spans="1:2" x14ac:dyDescent="0.25">
      <c r="A1644" s="7">
        <v>28233</v>
      </c>
      <c r="B1644" s="5" t="s">
        <v>822</v>
      </c>
    </row>
    <row r="1645" spans="1:2" x14ac:dyDescent="0.25">
      <c r="A1645" s="7">
        <v>28234</v>
      </c>
      <c r="B1645" s="5" t="s">
        <v>822</v>
      </c>
    </row>
    <row r="1646" spans="1:2" x14ac:dyDescent="0.25">
      <c r="A1646" s="7">
        <v>28235</v>
      </c>
      <c r="B1646" s="5" t="s">
        <v>822</v>
      </c>
    </row>
    <row r="1647" spans="1:2" x14ac:dyDescent="0.25">
      <c r="A1647" s="7">
        <v>28236</v>
      </c>
      <c r="B1647" s="5" t="s">
        <v>822</v>
      </c>
    </row>
    <row r="1648" spans="1:2" x14ac:dyDescent="0.25">
      <c r="A1648" s="7">
        <v>28237</v>
      </c>
      <c r="B1648" s="5" t="s">
        <v>822</v>
      </c>
    </row>
    <row r="1649" spans="1:2" x14ac:dyDescent="0.25">
      <c r="A1649" s="7">
        <v>28240</v>
      </c>
      <c r="B1649" s="5" t="s">
        <v>822</v>
      </c>
    </row>
    <row r="1650" spans="1:2" x14ac:dyDescent="0.25">
      <c r="A1650" s="7">
        <v>28241</v>
      </c>
      <c r="B1650" s="5" t="s">
        <v>822</v>
      </c>
    </row>
    <row r="1651" spans="1:2" x14ac:dyDescent="0.25">
      <c r="A1651" s="7">
        <v>28242</v>
      </c>
      <c r="B1651" s="5" t="s">
        <v>822</v>
      </c>
    </row>
    <row r="1652" spans="1:2" x14ac:dyDescent="0.25">
      <c r="A1652" s="7">
        <v>28243</v>
      </c>
      <c r="B1652" s="5" t="s">
        <v>822</v>
      </c>
    </row>
    <row r="1653" spans="1:2" x14ac:dyDescent="0.25">
      <c r="A1653" s="7">
        <v>28244</v>
      </c>
      <c r="B1653" s="5" t="s">
        <v>2164</v>
      </c>
    </row>
    <row r="1654" spans="1:2" x14ac:dyDescent="0.25">
      <c r="A1654" s="7">
        <v>28247</v>
      </c>
      <c r="B1654" s="5" t="s">
        <v>822</v>
      </c>
    </row>
    <row r="1655" spans="1:2" x14ac:dyDescent="0.25">
      <c r="A1655" s="7">
        <v>28248</v>
      </c>
      <c r="B1655" s="5" t="s">
        <v>822</v>
      </c>
    </row>
    <row r="1656" spans="1:2" x14ac:dyDescent="0.25">
      <c r="A1656" s="7">
        <v>28249</v>
      </c>
      <c r="B1656" s="5" t="s">
        <v>822</v>
      </c>
    </row>
    <row r="1657" spans="1:2" x14ac:dyDescent="0.25">
      <c r="A1657" s="7">
        <v>28250</v>
      </c>
      <c r="B1657" s="5" t="s">
        <v>822</v>
      </c>
    </row>
    <row r="1658" spans="1:2" x14ac:dyDescent="0.25">
      <c r="A1658" s="7">
        <v>28251</v>
      </c>
      <c r="B1658" s="5" t="s">
        <v>822</v>
      </c>
    </row>
    <row r="1659" spans="1:2" x14ac:dyDescent="0.25">
      <c r="A1659" s="7">
        <v>28254</v>
      </c>
      <c r="B1659" s="5" t="s">
        <v>822</v>
      </c>
    </row>
    <row r="1660" spans="1:2" x14ac:dyDescent="0.25">
      <c r="A1660" s="7">
        <v>28255</v>
      </c>
      <c r="B1660" s="5" t="s">
        <v>822</v>
      </c>
    </row>
    <row r="1661" spans="1:2" x14ac:dyDescent="0.25">
      <c r="A1661" s="7">
        <v>28256</v>
      </c>
      <c r="B1661" s="5" t="s">
        <v>822</v>
      </c>
    </row>
    <row r="1662" spans="1:2" x14ac:dyDescent="0.25">
      <c r="A1662" s="7">
        <v>28257</v>
      </c>
      <c r="B1662" s="5" t="s">
        <v>822</v>
      </c>
    </row>
    <row r="1663" spans="1:2" x14ac:dyDescent="0.25">
      <c r="A1663" s="7">
        <v>28258</v>
      </c>
      <c r="B1663" s="5" t="s">
        <v>822</v>
      </c>
    </row>
    <row r="1664" spans="1:2" x14ac:dyDescent="0.25">
      <c r="A1664" s="7">
        <v>28261</v>
      </c>
      <c r="B1664" s="5" t="s">
        <v>822</v>
      </c>
    </row>
    <row r="1665" spans="1:2" x14ac:dyDescent="0.25">
      <c r="A1665" s="7">
        <v>28262</v>
      </c>
      <c r="B1665" s="5" t="s">
        <v>822</v>
      </c>
    </row>
    <row r="1666" spans="1:2" x14ac:dyDescent="0.25">
      <c r="A1666" s="7">
        <v>28263</v>
      </c>
      <c r="B1666" s="5" t="s">
        <v>822</v>
      </c>
    </row>
    <row r="1667" spans="1:2" x14ac:dyDescent="0.25">
      <c r="A1667" s="7">
        <v>28264</v>
      </c>
      <c r="B1667" s="5" t="s">
        <v>822</v>
      </c>
    </row>
    <row r="1668" spans="1:2" x14ac:dyDescent="0.25">
      <c r="A1668" s="7">
        <v>28265</v>
      </c>
      <c r="B1668" s="5" t="s">
        <v>822</v>
      </c>
    </row>
    <row r="1669" spans="1:2" x14ac:dyDescent="0.25">
      <c r="A1669" s="7">
        <v>28268</v>
      </c>
      <c r="B1669" s="5" t="s">
        <v>822</v>
      </c>
    </row>
    <row r="1670" spans="1:2" x14ac:dyDescent="0.25">
      <c r="A1670" s="7">
        <v>28269</v>
      </c>
      <c r="B1670" s="5" t="s">
        <v>822</v>
      </c>
    </row>
    <row r="1671" spans="1:2" x14ac:dyDescent="0.25">
      <c r="A1671" s="7">
        <v>28270</v>
      </c>
      <c r="B1671" s="5" t="s">
        <v>822</v>
      </c>
    </row>
    <row r="1672" spans="1:2" x14ac:dyDescent="0.25">
      <c r="A1672" s="7">
        <v>28271</v>
      </c>
      <c r="B1672" s="5" t="s">
        <v>822</v>
      </c>
    </row>
    <row r="1673" spans="1:2" x14ac:dyDescent="0.25">
      <c r="A1673" s="7">
        <v>28272</v>
      </c>
      <c r="B1673" s="5" t="s">
        <v>822</v>
      </c>
    </row>
    <row r="1674" spans="1:2" x14ac:dyDescent="0.25">
      <c r="A1674" s="7">
        <v>28275</v>
      </c>
      <c r="B1674" s="5" t="s">
        <v>822</v>
      </c>
    </row>
    <row r="1675" spans="1:2" x14ac:dyDescent="0.25">
      <c r="A1675" s="7">
        <v>28276</v>
      </c>
      <c r="B1675" s="5" t="s">
        <v>2165</v>
      </c>
    </row>
    <row r="1676" spans="1:2" x14ac:dyDescent="0.25">
      <c r="A1676" s="7">
        <v>28277</v>
      </c>
      <c r="B1676" s="5" t="s">
        <v>822</v>
      </c>
    </row>
    <row r="1677" spans="1:2" x14ac:dyDescent="0.25">
      <c r="A1677" s="7">
        <v>28278</v>
      </c>
      <c r="B1677" s="5" t="s">
        <v>822</v>
      </c>
    </row>
    <row r="1678" spans="1:2" x14ac:dyDescent="0.25">
      <c r="A1678" s="7">
        <v>28279</v>
      </c>
      <c r="B1678" s="5" t="s">
        <v>822</v>
      </c>
    </row>
    <row r="1679" spans="1:2" x14ac:dyDescent="0.25">
      <c r="A1679" s="7">
        <v>28282</v>
      </c>
      <c r="B1679" s="5" t="s">
        <v>822</v>
      </c>
    </row>
    <row r="1680" spans="1:2" x14ac:dyDescent="0.25">
      <c r="A1680" s="7">
        <v>28283</v>
      </c>
      <c r="B1680" s="5" t="s">
        <v>822</v>
      </c>
    </row>
    <row r="1681" spans="1:2" x14ac:dyDescent="0.25">
      <c r="A1681" s="7">
        <v>28284</v>
      </c>
      <c r="B1681" s="5" t="s">
        <v>822</v>
      </c>
    </row>
    <row r="1682" spans="1:2" x14ac:dyDescent="0.25">
      <c r="A1682" s="7">
        <v>28285</v>
      </c>
      <c r="B1682" s="5" t="s">
        <v>822</v>
      </c>
    </row>
    <row r="1683" spans="1:2" x14ac:dyDescent="0.25">
      <c r="A1683" s="7">
        <v>28286</v>
      </c>
      <c r="B1683" s="5" t="s">
        <v>822</v>
      </c>
    </row>
    <row r="1684" spans="1:2" x14ac:dyDescent="0.25">
      <c r="A1684" s="7">
        <v>28289</v>
      </c>
      <c r="B1684" s="5" t="s">
        <v>822</v>
      </c>
    </row>
    <row r="1685" spans="1:2" x14ac:dyDescent="0.25">
      <c r="A1685" s="7">
        <v>28290</v>
      </c>
      <c r="B1685" s="5" t="s">
        <v>822</v>
      </c>
    </row>
    <row r="1686" spans="1:2" x14ac:dyDescent="0.25">
      <c r="A1686" s="7">
        <v>28291</v>
      </c>
      <c r="B1686" s="5" t="s">
        <v>822</v>
      </c>
    </row>
    <row r="1687" spans="1:2" x14ac:dyDescent="0.25">
      <c r="A1687" s="7">
        <v>28292</v>
      </c>
      <c r="B1687" s="5" t="s">
        <v>822</v>
      </c>
    </row>
    <row r="1688" spans="1:2" x14ac:dyDescent="0.25">
      <c r="A1688" s="7">
        <v>28293</v>
      </c>
      <c r="B1688" s="5" t="s">
        <v>822</v>
      </c>
    </row>
    <row r="1689" spans="1:2" x14ac:dyDescent="0.25">
      <c r="A1689" s="7">
        <v>28296</v>
      </c>
      <c r="B1689" s="5" t="s">
        <v>822</v>
      </c>
    </row>
    <row r="1690" spans="1:2" x14ac:dyDescent="0.25">
      <c r="A1690" s="7">
        <v>28297</v>
      </c>
      <c r="B1690" s="5" t="s">
        <v>822</v>
      </c>
    </row>
    <row r="1691" spans="1:2" x14ac:dyDescent="0.25">
      <c r="A1691" s="7">
        <v>28298</v>
      </c>
      <c r="B1691" s="5" t="s">
        <v>822</v>
      </c>
    </row>
    <row r="1692" spans="1:2" x14ac:dyDescent="0.25">
      <c r="A1692" s="7">
        <v>28299</v>
      </c>
      <c r="B1692" s="5" t="s">
        <v>822</v>
      </c>
    </row>
    <row r="1693" spans="1:2" x14ac:dyDescent="0.25">
      <c r="A1693" s="7">
        <v>28300</v>
      </c>
      <c r="B1693" s="5" t="s">
        <v>822</v>
      </c>
    </row>
    <row r="1694" spans="1:2" x14ac:dyDescent="0.25">
      <c r="A1694" s="7">
        <v>28303</v>
      </c>
      <c r="B1694" s="5" t="s">
        <v>822</v>
      </c>
    </row>
    <row r="1695" spans="1:2" x14ac:dyDescent="0.25">
      <c r="A1695" s="7">
        <v>28304</v>
      </c>
      <c r="B1695" s="5" t="s">
        <v>822</v>
      </c>
    </row>
    <row r="1696" spans="1:2" x14ac:dyDescent="0.25">
      <c r="A1696" s="7">
        <v>28305</v>
      </c>
      <c r="B1696" s="5" t="s">
        <v>822</v>
      </c>
    </row>
    <row r="1697" spans="1:2" x14ac:dyDescent="0.25">
      <c r="A1697" s="7">
        <v>28306</v>
      </c>
      <c r="B1697" s="5" t="s">
        <v>2096</v>
      </c>
    </row>
    <row r="1698" spans="1:2" x14ac:dyDescent="0.25">
      <c r="A1698" s="7">
        <v>28307</v>
      </c>
      <c r="B1698" s="5" t="s">
        <v>822</v>
      </c>
    </row>
    <row r="1699" spans="1:2" x14ac:dyDescent="0.25">
      <c r="A1699" s="7">
        <v>28310</v>
      </c>
      <c r="B1699" s="5" t="s">
        <v>822</v>
      </c>
    </row>
    <row r="1700" spans="1:2" x14ac:dyDescent="0.25">
      <c r="A1700" s="7">
        <v>28311</v>
      </c>
      <c r="B1700" s="5" t="s">
        <v>822</v>
      </c>
    </row>
    <row r="1701" spans="1:2" x14ac:dyDescent="0.25">
      <c r="A1701" s="7">
        <v>28312</v>
      </c>
      <c r="B1701" s="5" t="s">
        <v>822</v>
      </c>
    </row>
    <row r="1702" spans="1:2" x14ac:dyDescent="0.25">
      <c r="A1702" s="7">
        <v>28313</v>
      </c>
      <c r="B1702" s="5" t="s">
        <v>822</v>
      </c>
    </row>
    <row r="1703" spans="1:2" x14ac:dyDescent="0.25">
      <c r="A1703" s="7">
        <v>28314</v>
      </c>
      <c r="B1703" s="5" t="s">
        <v>822</v>
      </c>
    </row>
    <row r="1704" spans="1:2" x14ac:dyDescent="0.25">
      <c r="A1704" s="7">
        <v>28317</v>
      </c>
      <c r="B1704" s="5" t="s">
        <v>822</v>
      </c>
    </row>
    <row r="1705" spans="1:2" x14ac:dyDescent="0.25">
      <c r="A1705" s="7">
        <v>28318</v>
      </c>
      <c r="B1705" s="5" t="s">
        <v>822</v>
      </c>
    </row>
    <row r="1706" spans="1:2" x14ac:dyDescent="0.25">
      <c r="A1706" s="7">
        <v>28319</v>
      </c>
      <c r="B1706" s="5" t="s">
        <v>822</v>
      </c>
    </row>
    <row r="1707" spans="1:2" x14ac:dyDescent="0.25">
      <c r="A1707" s="7">
        <v>28320</v>
      </c>
      <c r="B1707" s="5" t="s">
        <v>822</v>
      </c>
    </row>
    <row r="1708" spans="1:2" x14ac:dyDescent="0.25">
      <c r="A1708" s="7">
        <v>28321</v>
      </c>
      <c r="B1708" s="5" t="s">
        <v>822</v>
      </c>
    </row>
    <row r="1709" spans="1:2" x14ac:dyDescent="0.25">
      <c r="A1709" s="7">
        <v>28324</v>
      </c>
      <c r="B1709" s="5" t="s">
        <v>822</v>
      </c>
    </row>
    <row r="1710" spans="1:2" x14ac:dyDescent="0.25">
      <c r="A1710" s="7">
        <v>28325</v>
      </c>
      <c r="B1710" s="5" t="s">
        <v>822</v>
      </c>
    </row>
    <row r="1711" spans="1:2" x14ac:dyDescent="0.25">
      <c r="A1711" s="7">
        <v>28326</v>
      </c>
      <c r="B1711" s="5" t="s">
        <v>822</v>
      </c>
    </row>
    <row r="1712" spans="1:2" x14ac:dyDescent="0.25">
      <c r="A1712" s="7">
        <v>28327</v>
      </c>
      <c r="B1712" s="5" t="s">
        <v>822</v>
      </c>
    </row>
    <row r="1713" spans="1:2" x14ac:dyDescent="0.25">
      <c r="A1713" s="7">
        <v>28328</v>
      </c>
      <c r="B1713" s="5" t="s">
        <v>822</v>
      </c>
    </row>
    <row r="1714" spans="1:2" x14ac:dyDescent="0.25">
      <c r="A1714" s="7">
        <v>28331</v>
      </c>
      <c r="B1714" s="5" t="s">
        <v>822</v>
      </c>
    </row>
    <row r="1715" spans="1:2" x14ac:dyDescent="0.25">
      <c r="A1715" s="7">
        <v>28332</v>
      </c>
      <c r="B1715" s="5" t="s">
        <v>822</v>
      </c>
    </row>
    <row r="1716" spans="1:2" x14ac:dyDescent="0.25">
      <c r="A1716" s="7">
        <v>28333</v>
      </c>
      <c r="B1716" s="5" t="s">
        <v>822</v>
      </c>
    </row>
    <row r="1717" spans="1:2" x14ac:dyDescent="0.25">
      <c r="A1717" s="7">
        <v>28334</v>
      </c>
      <c r="B1717" s="5" t="s">
        <v>822</v>
      </c>
    </row>
    <row r="1718" spans="1:2" x14ac:dyDescent="0.25">
      <c r="A1718" s="7">
        <v>28335</v>
      </c>
      <c r="B1718" s="5" t="s">
        <v>2166</v>
      </c>
    </row>
    <row r="1719" spans="1:2" x14ac:dyDescent="0.25">
      <c r="A1719" s="7">
        <v>28338</v>
      </c>
      <c r="B1719" s="5" t="s">
        <v>822</v>
      </c>
    </row>
    <row r="1720" spans="1:2" x14ac:dyDescent="0.25">
      <c r="A1720" s="7">
        <v>28339</v>
      </c>
      <c r="B1720" s="5" t="s">
        <v>822</v>
      </c>
    </row>
    <row r="1721" spans="1:2" x14ac:dyDescent="0.25">
      <c r="A1721" s="7">
        <v>28340</v>
      </c>
      <c r="B1721" s="5" t="s">
        <v>822</v>
      </c>
    </row>
    <row r="1722" spans="1:2" x14ac:dyDescent="0.25">
      <c r="A1722" s="7">
        <v>28341</v>
      </c>
      <c r="B1722" s="5" t="s">
        <v>822</v>
      </c>
    </row>
    <row r="1723" spans="1:2" x14ac:dyDescent="0.25">
      <c r="A1723" s="7">
        <v>28342</v>
      </c>
      <c r="B1723" s="5" t="s">
        <v>822</v>
      </c>
    </row>
    <row r="1724" spans="1:2" x14ac:dyDescent="0.25">
      <c r="A1724" s="7">
        <v>28345</v>
      </c>
      <c r="B1724" s="5" t="s">
        <v>822</v>
      </c>
    </row>
    <row r="1725" spans="1:2" x14ac:dyDescent="0.25">
      <c r="A1725" s="7">
        <v>28346</v>
      </c>
      <c r="B1725" s="5" t="s">
        <v>822</v>
      </c>
    </row>
    <row r="1726" spans="1:2" x14ac:dyDescent="0.25">
      <c r="A1726" s="7">
        <v>28347</v>
      </c>
      <c r="B1726" s="5" t="s">
        <v>822</v>
      </c>
    </row>
    <row r="1727" spans="1:2" x14ac:dyDescent="0.25">
      <c r="A1727" s="7">
        <v>28348</v>
      </c>
      <c r="B1727" s="5" t="s">
        <v>822</v>
      </c>
    </row>
    <row r="1728" spans="1:2" x14ac:dyDescent="0.25">
      <c r="A1728" s="7">
        <v>28349</v>
      </c>
      <c r="B1728" s="5" t="s">
        <v>822</v>
      </c>
    </row>
    <row r="1729" spans="1:2" x14ac:dyDescent="0.25">
      <c r="A1729" s="7">
        <v>28352</v>
      </c>
      <c r="B1729" s="5" t="s">
        <v>822</v>
      </c>
    </row>
    <row r="1730" spans="1:2" x14ac:dyDescent="0.25">
      <c r="A1730" s="7">
        <v>28353</v>
      </c>
      <c r="B1730" s="5" t="s">
        <v>822</v>
      </c>
    </row>
    <row r="1731" spans="1:2" x14ac:dyDescent="0.25">
      <c r="A1731" s="7">
        <v>28354</v>
      </c>
      <c r="B1731" s="5" t="s">
        <v>822</v>
      </c>
    </row>
    <row r="1732" spans="1:2" x14ac:dyDescent="0.25">
      <c r="A1732" s="7">
        <v>28355</v>
      </c>
      <c r="B1732" s="5" t="s">
        <v>822</v>
      </c>
    </row>
    <row r="1733" spans="1:2" x14ac:dyDescent="0.25">
      <c r="A1733" s="7">
        <v>28356</v>
      </c>
      <c r="B1733" s="5" t="s">
        <v>822</v>
      </c>
    </row>
    <row r="1734" spans="1:2" x14ac:dyDescent="0.25">
      <c r="A1734" s="7">
        <v>28359</v>
      </c>
      <c r="B1734" s="5" t="s">
        <v>822</v>
      </c>
    </row>
    <row r="1735" spans="1:2" x14ac:dyDescent="0.25">
      <c r="A1735" s="7">
        <v>28360</v>
      </c>
      <c r="B1735" s="5" t="s">
        <v>822</v>
      </c>
    </row>
    <row r="1736" spans="1:2" x14ac:dyDescent="0.25">
      <c r="A1736" s="7">
        <v>28361</v>
      </c>
      <c r="B1736" s="5" t="s">
        <v>822</v>
      </c>
    </row>
    <row r="1737" spans="1:2" x14ac:dyDescent="0.25">
      <c r="A1737" s="7">
        <v>28362</v>
      </c>
      <c r="B1737" s="5" t="s">
        <v>822</v>
      </c>
    </row>
    <row r="1738" spans="1:2" x14ac:dyDescent="0.25">
      <c r="A1738" s="7">
        <v>28363</v>
      </c>
      <c r="B1738" s="5" t="s">
        <v>822</v>
      </c>
    </row>
    <row r="1739" spans="1:2" x14ac:dyDescent="0.25">
      <c r="A1739" s="7">
        <v>28366</v>
      </c>
      <c r="B1739" s="5" t="s">
        <v>822</v>
      </c>
    </row>
    <row r="1740" spans="1:2" x14ac:dyDescent="0.25">
      <c r="A1740" s="7">
        <v>28367</v>
      </c>
      <c r="B1740" s="5" t="s">
        <v>822</v>
      </c>
    </row>
    <row r="1741" spans="1:2" x14ac:dyDescent="0.25">
      <c r="A1741" s="7">
        <v>28368</v>
      </c>
      <c r="B1741" s="5" t="s">
        <v>2167</v>
      </c>
    </row>
    <row r="1742" spans="1:2" x14ac:dyDescent="0.25">
      <c r="A1742" s="7">
        <v>28369</v>
      </c>
      <c r="B1742" s="5" t="s">
        <v>822</v>
      </c>
    </row>
    <row r="1743" spans="1:2" x14ac:dyDescent="0.25">
      <c r="A1743" s="7">
        <v>28370</v>
      </c>
      <c r="B1743" s="5" t="s">
        <v>822</v>
      </c>
    </row>
    <row r="1744" spans="1:2" x14ac:dyDescent="0.25">
      <c r="A1744" s="7">
        <v>28373</v>
      </c>
      <c r="B1744" s="5" t="s">
        <v>822</v>
      </c>
    </row>
    <row r="1745" spans="1:2" x14ac:dyDescent="0.25">
      <c r="A1745" s="7">
        <v>28374</v>
      </c>
      <c r="B1745" s="5" t="s">
        <v>822</v>
      </c>
    </row>
    <row r="1746" spans="1:2" x14ac:dyDescent="0.25">
      <c r="A1746" s="7">
        <v>28375</v>
      </c>
      <c r="B1746" s="5" t="s">
        <v>822</v>
      </c>
    </row>
    <row r="1747" spans="1:2" x14ac:dyDescent="0.25">
      <c r="A1747" s="7">
        <v>28376</v>
      </c>
      <c r="B1747" s="5" t="s">
        <v>822</v>
      </c>
    </row>
    <row r="1748" spans="1:2" x14ac:dyDescent="0.25">
      <c r="A1748" s="7">
        <v>28377</v>
      </c>
      <c r="B1748" s="5" t="s">
        <v>822</v>
      </c>
    </row>
    <row r="1749" spans="1:2" x14ac:dyDescent="0.25">
      <c r="A1749" s="7">
        <v>28380</v>
      </c>
      <c r="B1749" s="5" t="s">
        <v>822</v>
      </c>
    </row>
    <row r="1750" spans="1:2" x14ac:dyDescent="0.25">
      <c r="A1750" s="7">
        <v>28381</v>
      </c>
      <c r="B1750" s="5" t="s">
        <v>822</v>
      </c>
    </row>
    <row r="1751" spans="1:2" x14ac:dyDescent="0.25">
      <c r="A1751" s="7">
        <v>28382</v>
      </c>
      <c r="B1751" s="5" t="s">
        <v>822</v>
      </c>
    </row>
    <row r="1752" spans="1:2" x14ac:dyDescent="0.25">
      <c r="A1752" s="7">
        <v>28383</v>
      </c>
      <c r="B1752" s="5" t="s">
        <v>822</v>
      </c>
    </row>
    <row r="1753" spans="1:2" x14ac:dyDescent="0.25">
      <c r="A1753" s="7">
        <v>28384</v>
      </c>
      <c r="B1753" s="5" t="s">
        <v>822</v>
      </c>
    </row>
    <row r="1754" spans="1:2" x14ac:dyDescent="0.25">
      <c r="A1754" s="7">
        <v>28387</v>
      </c>
      <c r="B1754" s="5" t="s">
        <v>822</v>
      </c>
    </row>
    <row r="1755" spans="1:2" x14ac:dyDescent="0.25">
      <c r="A1755" s="7">
        <v>28388</v>
      </c>
      <c r="B1755" s="5" t="s">
        <v>822</v>
      </c>
    </row>
    <row r="1756" spans="1:2" x14ac:dyDescent="0.25">
      <c r="A1756" s="7">
        <v>28389</v>
      </c>
      <c r="B1756" s="5" t="s">
        <v>822</v>
      </c>
    </row>
    <row r="1757" spans="1:2" x14ac:dyDescent="0.25">
      <c r="A1757" s="7">
        <v>28390</v>
      </c>
      <c r="B1757" s="5" t="s">
        <v>822</v>
      </c>
    </row>
    <row r="1758" spans="1:2" x14ac:dyDescent="0.25">
      <c r="A1758" s="7">
        <v>28391</v>
      </c>
      <c r="B1758" s="5" t="s">
        <v>822</v>
      </c>
    </row>
    <row r="1759" spans="1:2" x14ac:dyDescent="0.25">
      <c r="A1759" s="7">
        <v>28394</v>
      </c>
      <c r="B1759" s="5" t="s">
        <v>822</v>
      </c>
    </row>
    <row r="1760" spans="1:2" x14ac:dyDescent="0.25">
      <c r="A1760" s="7">
        <v>28395</v>
      </c>
      <c r="B1760" s="5" t="s">
        <v>822</v>
      </c>
    </row>
    <row r="1761" spans="1:2" x14ac:dyDescent="0.25">
      <c r="A1761" s="7">
        <v>28396</v>
      </c>
      <c r="B1761" s="5" t="s">
        <v>822</v>
      </c>
    </row>
    <row r="1762" spans="1:2" x14ac:dyDescent="0.25">
      <c r="A1762" s="7">
        <v>28397</v>
      </c>
      <c r="B1762" s="5" t="s">
        <v>822</v>
      </c>
    </row>
    <row r="1763" spans="1:2" x14ac:dyDescent="0.25">
      <c r="A1763" s="7">
        <v>28398</v>
      </c>
      <c r="B1763" s="5" t="s">
        <v>2168</v>
      </c>
    </row>
    <row r="1764" spans="1:2" x14ac:dyDescent="0.25">
      <c r="A1764" s="7">
        <v>28401</v>
      </c>
      <c r="B1764" s="5" t="s">
        <v>822</v>
      </c>
    </row>
    <row r="1765" spans="1:2" x14ac:dyDescent="0.25">
      <c r="A1765" s="7">
        <v>28402</v>
      </c>
      <c r="B1765" s="5" t="s">
        <v>822</v>
      </c>
    </row>
    <row r="1766" spans="1:2" x14ac:dyDescent="0.25">
      <c r="A1766" s="7">
        <v>28403</v>
      </c>
      <c r="B1766" s="5" t="s">
        <v>822</v>
      </c>
    </row>
    <row r="1767" spans="1:2" x14ac:dyDescent="0.25">
      <c r="A1767" s="7">
        <v>28404</v>
      </c>
      <c r="B1767" s="5" t="s">
        <v>822</v>
      </c>
    </row>
    <row r="1768" spans="1:2" x14ac:dyDescent="0.25">
      <c r="A1768" s="7">
        <v>28405</v>
      </c>
      <c r="B1768" s="5" t="s">
        <v>822</v>
      </c>
    </row>
    <row r="1769" spans="1:2" x14ac:dyDescent="0.25">
      <c r="A1769" s="7">
        <v>28408</v>
      </c>
      <c r="B1769" s="5" t="s">
        <v>822</v>
      </c>
    </row>
    <row r="1770" spans="1:2" x14ac:dyDescent="0.25">
      <c r="A1770" s="7">
        <v>28409</v>
      </c>
      <c r="B1770" s="5" t="s">
        <v>822</v>
      </c>
    </row>
    <row r="1771" spans="1:2" x14ac:dyDescent="0.25">
      <c r="A1771" s="7">
        <v>28410</v>
      </c>
      <c r="B1771" s="5" t="s">
        <v>822</v>
      </c>
    </row>
    <row r="1772" spans="1:2" x14ac:dyDescent="0.25">
      <c r="A1772" s="7">
        <v>28411</v>
      </c>
      <c r="B1772" s="5" t="s">
        <v>822</v>
      </c>
    </row>
    <row r="1773" spans="1:2" x14ac:dyDescent="0.25">
      <c r="A1773" s="7">
        <v>28412</v>
      </c>
      <c r="B1773" s="5" t="s">
        <v>822</v>
      </c>
    </row>
    <row r="1774" spans="1:2" x14ac:dyDescent="0.25">
      <c r="A1774" s="7">
        <v>28415</v>
      </c>
      <c r="B1774" s="5" t="s">
        <v>822</v>
      </c>
    </row>
    <row r="1775" spans="1:2" x14ac:dyDescent="0.25">
      <c r="A1775" s="7">
        <v>28416</v>
      </c>
      <c r="B1775" s="5" t="s">
        <v>822</v>
      </c>
    </row>
    <row r="1776" spans="1:2" x14ac:dyDescent="0.25">
      <c r="A1776" s="7">
        <v>28417</v>
      </c>
      <c r="B1776" s="5" t="s">
        <v>822</v>
      </c>
    </row>
    <row r="1777" spans="1:2" x14ac:dyDescent="0.25">
      <c r="A1777" s="7">
        <v>28418</v>
      </c>
      <c r="B1777" s="5" t="s">
        <v>822</v>
      </c>
    </row>
    <row r="1778" spans="1:2" x14ac:dyDescent="0.25">
      <c r="A1778" s="7">
        <v>28419</v>
      </c>
      <c r="B1778" s="5" t="s">
        <v>822</v>
      </c>
    </row>
    <row r="1779" spans="1:2" x14ac:dyDescent="0.25">
      <c r="A1779" s="7">
        <v>28422</v>
      </c>
      <c r="B1779" s="5" t="s">
        <v>822</v>
      </c>
    </row>
    <row r="1780" spans="1:2" x14ac:dyDescent="0.25">
      <c r="A1780" s="7">
        <v>28423</v>
      </c>
      <c r="B1780" s="5" t="s">
        <v>822</v>
      </c>
    </row>
    <row r="1781" spans="1:2" x14ac:dyDescent="0.25">
      <c r="A1781" s="7">
        <v>28424</v>
      </c>
      <c r="B1781" s="5" t="s">
        <v>822</v>
      </c>
    </row>
    <row r="1782" spans="1:2" x14ac:dyDescent="0.25">
      <c r="A1782" s="7">
        <v>28425</v>
      </c>
      <c r="B1782" s="5" t="s">
        <v>822</v>
      </c>
    </row>
    <row r="1783" spans="1:2" x14ac:dyDescent="0.25">
      <c r="A1783" s="7">
        <v>28426</v>
      </c>
      <c r="B1783" s="5" t="s">
        <v>822</v>
      </c>
    </row>
    <row r="1784" spans="1:2" x14ac:dyDescent="0.25">
      <c r="A1784" s="7">
        <v>28429</v>
      </c>
      <c r="B1784" s="5" t="s">
        <v>2169</v>
      </c>
    </row>
    <row r="1785" spans="1:2" x14ac:dyDescent="0.25">
      <c r="A1785" s="7">
        <v>28430</v>
      </c>
      <c r="B1785" s="5" t="s">
        <v>822</v>
      </c>
    </row>
    <row r="1786" spans="1:2" x14ac:dyDescent="0.25">
      <c r="A1786" s="7">
        <v>28431</v>
      </c>
      <c r="B1786" s="5" t="s">
        <v>822</v>
      </c>
    </row>
    <row r="1787" spans="1:2" x14ac:dyDescent="0.25">
      <c r="A1787" s="7">
        <v>28432</v>
      </c>
      <c r="B1787" s="5" t="s">
        <v>822</v>
      </c>
    </row>
    <row r="1788" spans="1:2" x14ac:dyDescent="0.25">
      <c r="A1788" s="7">
        <v>28433</v>
      </c>
      <c r="B1788" s="5" t="s">
        <v>822</v>
      </c>
    </row>
    <row r="1789" spans="1:2" x14ac:dyDescent="0.25">
      <c r="A1789" s="7">
        <v>28436</v>
      </c>
      <c r="B1789" s="5" t="s">
        <v>822</v>
      </c>
    </row>
    <row r="1790" spans="1:2" x14ac:dyDescent="0.25">
      <c r="A1790" s="7">
        <v>28437</v>
      </c>
      <c r="B1790" s="5" t="s">
        <v>822</v>
      </c>
    </row>
    <row r="1791" spans="1:2" x14ac:dyDescent="0.25">
      <c r="A1791" s="7">
        <v>28438</v>
      </c>
      <c r="B1791" s="5" t="s">
        <v>822</v>
      </c>
    </row>
    <row r="1792" spans="1:2" x14ac:dyDescent="0.25">
      <c r="A1792" s="7">
        <v>28439</v>
      </c>
      <c r="B1792" s="5" t="s">
        <v>822</v>
      </c>
    </row>
    <row r="1793" spans="1:2" x14ac:dyDescent="0.25">
      <c r="A1793" s="7">
        <v>28440</v>
      </c>
      <c r="B1793" s="5" t="s">
        <v>822</v>
      </c>
    </row>
    <row r="1794" spans="1:2" x14ac:dyDescent="0.25">
      <c r="A1794" s="7">
        <v>28443</v>
      </c>
      <c r="B1794" s="5" t="s">
        <v>822</v>
      </c>
    </row>
    <row r="1795" spans="1:2" x14ac:dyDescent="0.25">
      <c r="A1795" s="7">
        <v>28444</v>
      </c>
      <c r="B1795" s="5" t="s">
        <v>822</v>
      </c>
    </row>
    <row r="1796" spans="1:2" x14ac:dyDescent="0.25">
      <c r="A1796" s="7">
        <v>28445</v>
      </c>
      <c r="B1796" s="5" t="s">
        <v>822</v>
      </c>
    </row>
    <row r="1797" spans="1:2" x14ac:dyDescent="0.25">
      <c r="A1797" s="7">
        <v>28446</v>
      </c>
      <c r="B1797" s="5" t="s">
        <v>822</v>
      </c>
    </row>
    <row r="1798" spans="1:2" x14ac:dyDescent="0.25">
      <c r="A1798" s="7">
        <v>28447</v>
      </c>
      <c r="B1798" s="5" t="s">
        <v>822</v>
      </c>
    </row>
    <row r="1799" spans="1:2" x14ac:dyDescent="0.25">
      <c r="A1799" s="7">
        <v>28450</v>
      </c>
      <c r="B1799" s="5" t="s">
        <v>822</v>
      </c>
    </row>
    <row r="1800" spans="1:2" x14ac:dyDescent="0.25">
      <c r="A1800" s="7">
        <v>28451</v>
      </c>
      <c r="B1800" s="5" t="s">
        <v>822</v>
      </c>
    </row>
    <row r="1801" spans="1:2" x14ac:dyDescent="0.25">
      <c r="A1801" s="7">
        <v>28452</v>
      </c>
      <c r="B1801" s="5" t="s">
        <v>822</v>
      </c>
    </row>
    <row r="1802" spans="1:2" x14ac:dyDescent="0.25">
      <c r="A1802" s="7">
        <v>28453</v>
      </c>
      <c r="B1802" s="5" t="s">
        <v>822</v>
      </c>
    </row>
    <row r="1803" spans="1:2" x14ac:dyDescent="0.25">
      <c r="A1803" s="7">
        <v>28454</v>
      </c>
      <c r="B1803" s="5" t="s">
        <v>822</v>
      </c>
    </row>
    <row r="1804" spans="1:2" x14ac:dyDescent="0.25">
      <c r="A1804" s="7">
        <v>28457</v>
      </c>
      <c r="B1804" s="5" t="s">
        <v>822</v>
      </c>
    </row>
    <row r="1805" spans="1:2" x14ac:dyDescent="0.25">
      <c r="A1805" s="7">
        <v>28458</v>
      </c>
      <c r="B1805" s="5" t="s">
        <v>822</v>
      </c>
    </row>
    <row r="1806" spans="1:2" x14ac:dyDescent="0.25">
      <c r="A1806" s="7">
        <v>28459</v>
      </c>
      <c r="B1806" s="5" t="s">
        <v>2170</v>
      </c>
    </row>
    <row r="1807" spans="1:2" x14ac:dyDescent="0.25">
      <c r="A1807" s="7">
        <v>28460</v>
      </c>
      <c r="B1807" s="5" t="s">
        <v>822</v>
      </c>
    </row>
    <row r="1808" spans="1:2" x14ac:dyDescent="0.25">
      <c r="A1808" s="7">
        <v>28461</v>
      </c>
      <c r="B1808" s="5" t="s">
        <v>822</v>
      </c>
    </row>
    <row r="1809" spans="1:2" x14ac:dyDescent="0.25">
      <c r="A1809" s="7">
        <v>28464</v>
      </c>
      <c r="B1809" s="5" t="s">
        <v>822</v>
      </c>
    </row>
    <row r="1810" spans="1:2" x14ac:dyDescent="0.25">
      <c r="A1810" s="7">
        <v>28465</v>
      </c>
      <c r="B1810" s="5" t="s">
        <v>822</v>
      </c>
    </row>
    <row r="1811" spans="1:2" x14ac:dyDescent="0.25">
      <c r="A1811" s="7">
        <v>28466</v>
      </c>
      <c r="B1811" s="5" t="s">
        <v>822</v>
      </c>
    </row>
    <row r="1812" spans="1:2" x14ac:dyDescent="0.25">
      <c r="A1812" s="7">
        <v>28467</v>
      </c>
      <c r="B1812" s="5" t="s">
        <v>822</v>
      </c>
    </row>
    <row r="1813" spans="1:2" x14ac:dyDescent="0.25">
      <c r="A1813" s="7">
        <v>28468</v>
      </c>
      <c r="B1813" s="5" t="s">
        <v>822</v>
      </c>
    </row>
    <row r="1814" spans="1:2" x14ac:dyDescent="0.25">
      <c r="A1814" s="7">
        <v>28471</v>
      </c>
      <c r="B1814" s="5" t="s">
        <v>822</v>
      </c>
    </row>
    <row r="1815" spans="1:2" x14ac:dyDescent="0.25">
      <c r="A1815" s="7">
        <v>28472</v>
      </c>
      <c r="B1815" s="5" t="s">
        <v>822</v>
      </c>
    </row>
    <row r="1816" spans="1:2" x14ac:dyDescent="0.25">
      <c r="A1816" s="7">
        <v>28473</v>
      </c>
      <c r="B1816" s="5" t="s">
        <v>822</v>
      </c>
    </row>
    <row r="1817" spans="1:2" x14ac:dyDescent="0.25">
      <c r="A1817" s="7">
        <v>28474</v>
      </c>
      <c r="B1817" s="5" t="s">
        <v>822</v>
      </c>
    </row>
    <row r="1818" spans="1:2" x14ac:dyDescent="0.25">
      <c r="A1818" s="7">
        <v>28475</v>
      </c>
      <c r="B1818" s="5" t="s">
        <v>822</v>
      </c>
    </row>
    <row r="1819" spans="1:2" x14ac:dyDescent="0.25">
      <c r="A1819" s="7">
        <v>28478</v>
      </c>
      <c r="B1819" s="5" t="s">
        <v>822</v>
      </c>
    </row>
    <row r="1820" spans="1:2" x14ac:dyDescent="0.25">
      <c r="A1820" s="7">
        <v>28479</v>
      </c>
      <c r="B1820" s="5" t="s">
        <v>822</v>
      </c>
    </row>
    <row r="1821" spans="1:2" x14ac:dyDescent="0.25">
      <c r="A1821" s="7">
        <v>28480</v>
      </c>
      <c r="B1821" s="5" t="s">
        <v>822</v>
      </c>
    </row>
    <row r="1822" spans="1:2" x14ac:dyDescent="0.25">
      <c r="A1822" s="7">
        <v>28481</v>
      </c>
      <c r="B1822" s="5" t="s">
        <v>822</v>
      </c>
    </row>
    <row r="1823" spans="1:2" x14ac:dyDescent="0.25">
      <c r="A1823" s="7">
        <v>28482</v>
      </c>
      <c r="B1823" s="5" t="s">
        <v>822</v>
      </c>
    </row>
    <row r="1824" spans="1:2" x14ac:dyDescent="0.25">
      <c r="A1824" s="7">
        <v>28485</v>
      </c>
      <c r="B1824" s="5" t="s">
        <v>822</v>
      </c>
    </row>
    <row r="1825" spans="1:2" x14ac:dyDescent="0.25">
      <c r="A1825" s="7">
        <v>28486</v>
      </c>
      <c r="B1825" s="5" t="s">
        <v>822</v>
      </c>
    </row>
    <row r="1826" spans="1:2" x14ac:dyDescent="0.25">
      <c r="A1826" s="7">
        <v>28487</v>
      </c>
      <c r="B1826" s="5" t="s">
        <v>822</v>
      </c>
    </row>
    <row r="1827" spans="1:2" x14ac:dyDescent="0.25">
      <c r="A1827" s="7">
        <v>28488</v>
      </c>
      <c r="B1827" s="5" t="s">
        <v>822</v>
      </c>
    </row>
    <row r="1828" spans="1:2" x14ac:dyDescent="0.25">
      <c r="A1828" s="7">
        <v>28489</v>
      </c>
      <c r="B1828" s="5" t="s">
        <v>2171</v>
      </c>
    </row>
    <row r="1829" spans="1:2" x14ac:dyDescent="0.25">
      <c r="A1829" s="7">
        <v>28492</v>
      </c>
      <c r="B1829" s="5" t="s">
        <v>822</v>
      </c>
    </row>
    <row r="1830" spans="1:2" x14ac:dyDescent="0.25">
      <c r="A1830" s="7">
        <v>28493</v>
      </c>
      <c r="B1830" s="5" t="s">
        <v>822</v>
      </c>
    </row>
    <row r="1831" spans="1:2" x14ac:dyDescent="0.25">
      <c r="A1831" s="7">
        <v>28494</v>
      </c>
      <c r="B1831" s="5" t="s">
        <v>822</v>
      </c>
    </row>
    <row r="1832" spans="1:2" x14ac:dyDescent="0.25">
      <c r="A1832" s="7">
        <v>28495</v>
      </c>
      <c r="B1832" s="5" t="s">
        <v>822</v>
      </c>
    </row>
    <row r="1833" spans="1:2" x14ac:dyDescent="0.25">
      <c r="A1833" s="7">
        <v>28496</v>
      </c>
      <c r="B1833" s="5" t="s">
        <v>822</v>
      </c>
    </row>
    <row r="1834" spans="1:2" x14ac:dyDescent="0.25">
      <c r="A1834" s="7">
        <v>28499</v>
      </c>
      <c r="B1834" s="5" t="s">
        <v>822</v>
      </c>
    </row>
    <row r="1835" spans="1:2" x14ac:dyDescent="0.25">
      <c r="A1835" s="7">
        <v>28500</v>
      </c>
      <c r="B1835" s="5" t="s">
        <v>822</v>
      </c>
    </row>
    <row r="1836" spans="1:2" x14ac:dyDescent="0.25">
      <c r="A1836" s="7">
        <v>28501</v>
      </c>
      <c r="B1836" s="5" t="s">
        <v>822</v>
      </c>
    </row>
    <row r="1837" spans="1:2" x14ac:dyDescent="0.25">
      <c r="A1837" s="7">
        <v>28502</v>
      </c>
      <c r="B1837" s="5" t="s">
        <v>822</v>
      </c>
    </row>
    <row r="1838" spans="1:2" x14ac:dyDescent="0.25">
      <c r="A1838" s="7">
        <v>28503</v>
      </c>
      <c r="B1838" s="5" t="s">
        <v>822</v>
      </c>
    </row>
    <row r="1839" spans="1:2" x14ac:dyDescent="0.25">
      <c r="A1839" s="7">
        <v>28506</v>
      </c>
      <c r="B1839" s="5" t="s">
        <v>822</v>
      </c>
    </row>
    <row r="1840" spans="1:2" x14ac:dyDescent="0.25">
      <c r="A1840" s="7">
        <v>28507</v>
      </c>
      <c r="B1840" s="5" t="s">
        <v>822</v>
      </c>
    </row>
    <row r="1841" spans="1:2" x14ac:dyDescent="0.25">
      <c r="A1841" s="7">
        <v>28508</v>
      </c>
      <c r="B1841" s="5" t="s">
        <v>822</v>
      </c>
    </row>
    <row r="1842" spans="1:2" x14ac:dyDescent="0.25">
      <c r="A1842" s="7">
        <v>28509</v>
      </c>
      <c r="B1842" s="5" t="s">
        <v>822</v>
      </c>
    </row>
    <row r="1843" spans="1:2" x14ac:dyDescent="0.25">
      <c r="A1843" s="7">
        <v>28510</v>
      </c>
      <c r="B1843" s="5" t="s">
        <v>822</v>
      </c>
    </row>
    <row r="1844" spans="1:2" x14ac:dyDescent="0.25">
      <c r="A1844" s="7">
        <v>28513</v>
      </c>
      <c r="B1844" s="5" t="s">
        <v>822</v>
      </c>
    </row>
    <row r="1845" spans="1:2" x14ac:dyDescent="0.25">
      <c r="A1845" s="7">
        <v>28514</v>
      </c>
      <c r="B1845" s="5" t="s">
        <v>822</v>
      </c>
    </row>
    <row r="1846" spans="1:2" x14ac:dyDescent="0.25">
      <c r="A1846" s="7">
        <v>28515</v>
      </c>
      <c r="B1846" s="5" t="s">
        <v>822</v>
      </c>
    </row>
    <row r="1847" spans="1:2" x14ac:dyDescent="0.25">
      <c r="A1847" s="7">
        <v>28516</v>
      </c>
      <c r="B1847" s="5" t="s">
        <v>822</v>
      </c>
    </row>
    <row r="1848" spans="1:2" x14ac:dyDescent="0.25">
      <c r="A1848" s="7">
        <v>28517</v>
      </c>
      <c r="B1848" s="5" t="s">
        <v>822</v>
      </c>
    </row>
    <row r="1849" spans="1:2" x14ac:dyDescent="0.25">
      <c r="A1849" s="7">
        <v>28520</v>
      </c>
      <c r="B1849" s="5" t="s">
        <v>822</v>
      </c>
    </row>
    <row r="1850" spans="1:2" x14ac:dyDescent="0.25">
      <c r="A1850" s="7">
        <v>28521</v>
      </c>
      <c r="B1850" s="5" t="s">
        <v>2172</v>
      </c>
    </row>
    <row r="1851" spans="1:2" x14ac:dyDescent="0.25">
      <c r="A1851" s="7">
        <v>28522</v>
      </c>
      <c r="B1851" s="5" t="s">
        <v>822</v>
      </c>
    </row>
    <row r="1852" spans="1:2" x14ac:dyDescent="0.25">
      <c r="A1852" s="7">
        <v>28523</v>
      </c>
      <c r="B1852" s="5" t="s">
        <v>822</v>
      </c>
    </row>
    <row r="1853" spans="1:2" x14ac:dyDescent="0.25">
      <c r="A1853" s="7">
        <v>28524</v>
      </c>
      <c r="B1853" s="5" t="s">
        <v>822</v>
      </c>
    </row>
    <row r="1854" spans="1:2" x14ac:dyDescent="0.25">
      <c r="A1854" s="7">
        <v>28527</v>
      </c>
      <c r="B1854" s="5" t="s">
        <v>822</v>
      </c>
    </row>
    <row r="1855" spans="1:2" x14ac:dyDescent="0.25">
      <c r="A1855" s="7">
        <v>28528</v>
      </c>
      <c r="B1855" s="5" t="s">
        <v>822</v>
      </c>
    </row>
    <row r="1856" spans="1:2" x14ac:dyDescent="0.25">
      <c r="A1856" s="7">
        <v>28529</v>
      </c>
      <c r="B1856" s="5" t="s">
        <v>822</v>
      </c>
    </row>
    <row r="1857" spans="1:2" x14ac:dyDescent="0.25">
      <c r="A1857" s="7">
        <v>28530</v>
      </c>
      <c r="B1857" s="5" t="s">
        <v>822</v>
      </c>
    </row>
    <row r="1858" spans="1:2" x14ac:dyDescent="0.25">
      <c r="A1858" s="7">
        <v>28531</v>
      </c>
      <c r="B1858" s="5" t="s">
        <v>822</v>
      </c>
    </row>
    <row r="1859" spans="1:2" x14ac:dyDescent="0.25">
      <c r="A1859" s="7">
        <v>28534</v>
      </c>
      <c r="B1859" s="5" t="s">
        <v>822</v>
      </c>
    </row>
    <row r="1860" spans="1:2" x14ac:dyDescent="0.25">
      <c r="A1860" s="7">
        <v>28535</v>
      </c>
      <c r="B1860" s="5" t="s">
        <v>822</v>
      </c>
    </row>
    <row r="1861" spans="1:2" x14ac:dyDescent="0.25">
      <c r="A1861" s="7">
        <v>28536</v>
      </c>
      <c r="B1861" s="5" t="s">
        <v>822</v>
      </c>
    </row>
    <row r="1862" spans="1:2" x14ac:dyDescent="0.25">
      <c r="A1862" s="7">
        <v>28537</v>
      </c>
      <c r="B1862" s="5" t="s">
        <v>822</v>
      </c>
    </row>
    <row r="1863" spans="1:2" x14ac:dyDescent="0.25">
      <c r="A1863" s="7">
        <v>28538</v>
      </c>
      <c r="B1863" s="5" t="s">
        <v>822</v>
      </c>
    </row>
    <row r="1864" spans="1:2" x14ac:dyDescent="0.25">
      <c r="A1864" s="7">
        <v>28541</v>
      </c>
      <c r="B1864" s="5" t="s">
        <v>822</v>
      </c>
    </row>
    <row r="1865" spans="1:2" x14ac:dyDescent="0.25">
      <c r="A1865" s="7">
        <v>28542</v>
      </c>
      <c r="B1865" s="5" t="s">
        <v>822</v>
      </c>
    </row>
    <row r="1866" spans="1:2" x14ac:dyDescent="0.25">
      <c r="A1866" s="7">
        <v>28543</v>
      </c>
      <c r="B1866" s="5" t="s">
        <v>822</v>
      </c>
    </row>
    <row r="1867" spans="1:2" x14ac:dyDescent="0.25">
      <c r="A1867" s="7">
        <v>28544</v>
      </c>
      <c r="B1867" s="5" t="s">
        <v>822</v>
      </c>
    </row>
    <row r="1868" spans="1:2" x14ac:dyDescent="0.25">
      <c r="A1868" s="7">
        <v>28545</v>
      </c>
      <c r="B1868" s="5" t="s">
        <v>822</v>
      </c>
    </row>
    <row r="1869" spans="1:2" x14ac:dyDescent="0.25">
      <c r="A1869" s="7">
        <v>28548</v>
      </c>
      <c r="B1869" s="5" t="s">
        <v>822</v>
      </c>
    </row>
    <row r="1870" spans="1:2" x14ac:dyDescent="0.25">
      <c r="A1870" s="7">
        <v>28549</v>
      </c>
      <c r="B1870" s="5" t="s">
        <v>2173</v>
      </c>
    </row>
    <row r="1871" spans="1:2" x14ac:dyDescent="0.25">
      <c r="A1871" s="7">
        <v>28550</v>
      </c>
      <c r="B1871" s="5" t="s">
        <v>822</v>
      </c>
    </row>
    <row r="1872" spans="1:2" x14ac:dyDescent="0.25">
      <c r="A1872" s="7">
        <v>28551</v>
      </c>
      <c r="B1872" s="5" t="s">
        <v>822</v>
      </c>
    </row>
    <row r="1873" spans="1:2" x14ac:dyDescent="0.25">
      <c r="A1873" s="7">
        <v>28552</v>
      </c>
      <c r="B1873" s="5" t="s">
        <v>822</v>
      </c>
    </row>
    <row r="1874" spans="1:2" x14ac:dyDescent="0.25">
      <c r="A1874" s="7">
        <v>28555</v>
      </c>
      <c r="B1874" s="5" t="s">
        <v>822</v>
      </c>
    </row>
    <row r="1875" spans="1:2" x14ac:dyDescent="0.25">
      <c r="A1875" s="7">
        <v>28556</v>
      </c>
      <c r="B1875" s="5" t="s">
        <v>822</v>
      </c>
    </row>
    <row r="1876" spans="1:2" x14ac:dyDescent="0.25">
      <c r="A1876" s="7">
        <v>28557</v>
      </c>
      <c r="B1876" s="5" t="s">
        <v>822</v>
      </c>
    </row>
    <row r="1877" spans="1:2" x14ac:dyDescent="0.25">
      <c r="A1877" s="7">
        <v>28558</v>
      </c>
      <c r="B1877" s="5" t="s">
        <v>822</v>
      </c>
    </row>
    <row r="1878" spans="1:2" x14ac:dyDescent="0.25">
      <c r="A1878" s="7">
        <v>28559</v>
      </c>
      <c r="B1878" s="5" t="s">
        <v>822</v>
      </c>
    </row>
    <row r="1879" spans="1:2" x14ac:dyDescent="0.25">
      <c r="A1879" s="7">
        <v>28562</v>
      </c>
      <c r="B1879" s="5" t="s">
        <v>822</v>
      </c>
    </row>
    <row r="1880" spans="1:2" x14ac:dyDescent="0.25">
      <c r="A1880" s="7">
        <v>28563</v>
      </c>
      <c r="B1880" s="5" t="s">
        <v>822</v>
      </c>
    </row>
    <row r="1881" spans="1:2" x14ac:dyDescent="0.25">
      <c r="A1881" s="7">
        <v>28564</v>
      </c>
      <c r="B1881" s="5" t="s">
        <v>822</v>
      </c>
    </row>
    <row r="1882" spans="1:2" x14ac:dyDescent="0.25">
      <c r="A1882" s="7">
        <v>28565</v>
      </c>
      <c r="B1882" s="5" t="s">
        <v>822</v>
      </c>
    </row>
    <row r="1883" spans="1:2" x14ac:dyDescent="0.25">
      <c r="A1883" s="7">
        <v>28566</v>
      </c>
      <c r="B1883" s="5" t="s">
        <v>822</v>
      </c>
    </row>
    <row r="1884" spans="1:2" x14ac:dyDescent="0.25">
      <c r="A1884" s="7">
        <v>28569</v>
      </c>
      <c r="B1884" s="5" t="s">
        <v>822</v>
      </c>
    </row>
    <row r="1885" spans="1:2" x14ac:dyDescent="0.25">
      <c r="A1885" s="7">
        <v>28570</v>
      </c>
      <c r="B1885" s="5" t="s">
        <v>822</v>
      </c>
    </row>
    <row r="1886" spans="1:2" x14ac:dyDescent="0.25">
      <c r="A1886" s="7">
        <v>28571</v>
      </c>
      <c r="B1886" s="5" t="s">
        <v>822</v>
      </c>
    </row>
    <row r="1887" spans="1:2" x14ac:dyDescent="0.25">
      <c r="A1887" s="7">
        <v>28572</v>
      </c>
      <c r="B1887" s="5" t="s">
        <v>822</v>
      </c>
    </row>
    <row r="1888" spans="1:2" x14ac:dyDescent="0.25">
      <c r="A1888" s="7">
        <v>28573</v>
      </c>
      <c r="B1888" s="5" t="s">
        <v>822</v>
      </c>
    </row>
    <row r="1889" spans="1:2" x14ac:dyDescent="0.25">
      <c r="A1889" s="7">
        <v>28576</v>
      </c>
      <c r="B1889" s="5" t="s">
        <v>822</v>
      </c>
    </row>
    <row r="1890" spans="1:2" x14ac:dyDescent="0.25">
      <c r="A1890" s="7">
        <v>28577</v>
      </c>
      <c r="B1890" s="5" t="s">
        <v>822</v>
      </c>
    </row>
    <row r="1891" spans="1:2" x14ac:dyDescent="0.25">
      <c r="A1891" s="7">
        <v>28578</v>
      </c>
      <c r="B1891" s="5" t="s">
        <v>822</v>
      </c>
    </row>
    <row r="1892" spans="1:2" x14ac:dyDescent="0.25">
      <c r="A1892" s="7">
        <v>28579</v>
      </c>
      <c r="B1892" s="5" t="s">
        <v>822</v>
      </c>
    </row>
    <row r="1893" spans="1:2" x14ac:dyDescent="0.25">
      <c r="A1893" s="7">
        <v>28580</v>
      </c>
      <c r="B1893" s="5" t="s">
        <v>2174</v>
      </c>
    </row>
    <row r="1894" spans="1:2" x14ac:dyDescent="0.25">
      <c r="A1894" s="7">
        <v>28583</v>
      </c>
      <c r="B1894" s="5" t="s">
        <v>822</v>
      </c>
    </row>
    <row r="1895" spans="1:2" x14ac:dyDescent="0.25">
      <c r="A1895" s="7">
        <v>28584</v>
      </c>
      <c r="B1895" s="5" t="s">
        <v>822</v>
      </c>
    </row>
    <row r="1896" spans="1:2" x14ac:dyDescent="0.25">
      <c r="A1896" s="7">
        <v>28585</v>
      </c>
      <c r="B1896" s="5" t="s">
        <v>822</v>
      </c>
    </row>
    <row r="1897" spans="1:2" x14ac:dyDescent="0.25">
      <c r="A1897" s="7">
        <v>28586</v>
      </c>
      <c r="B1897" s="5" t="s">
        <v>822</v>
      </c>
    </row>
    <row r="1898" spans="1:2" x14ac:dyDescent="0.25">
      <c r="A1898" s="7">
        <v>28587</v>
      </c>
      <c r="B1898" s="5" t="s">
        <v>822</v>
      </c>
    </row>
    <row r="1899" spans="1:2" x14ac:dyDescent="0.25">
      <c r="A1899" s="7">
        <v>28590</v>
      </c>
      <c r="B1899" s="5" t="s">
        <v>822</v>
      </c>
    </row>
    <row r="1900" spans="1:2" x14ac:dyDescent="0.25">
      <c r="A1900" s="7">
        <v>28591</v>
      </c>
      <c r="B1900" s="5" t="s">
        <v>822</v>
      </c>
    </row>
    <row r="1901" spans="1:2" x14ac:dyDescent="0.25">
      <c r="A1901" s="7">
        <v>28592</v>
      </c>
      <c r="B1901" s="5" t="s">
        <v>822</v>
      </c>
    </row>
    <row r="1902" spans="1:2" x14ac:dyDescent="0.25">
      <c r="A1902" s="7">
        <v>28593</v>
      </c>
      <c r="B1902" s="5" t="s">
        <v>822</v>
      </c>
    </row>
    <row r="1903" spans="1:2" x14ac:dyDescent="0.25">
      <c r="A1903" s="7">
        <v>28594</v>
      </c>
      <c r="B1903" s="5" t="s">
        <v>822</v>
      </c>
    </row>
    <row r="1904" spans="1:2" x14ac:dyDescent="0.25">
      <c r="A1904" s="7">
        <v>28597</v>
      </c>
      <c r="B1904" s="5" t="s">
        <v>822</v>
      </c>
    </row>
    <row r="1905" spans="1:2" x14ac:dyDescent="0.25">
      <c r="A1905" s="7">
        <v>28598</v>
      </c>
      <c r="B1905" s="5" t="s">
        <v>822</v>
      </c>
    </row>
    <row r="1906" spans="1:2" x14ac:dyDescent="0.25">
      <c r="A1906" s="7">
        <v>28599</v>
      </c>
      <c r="B1906" s="5" t="s">
        <v>822</v>
      </c>
    </row>
    <row r="1907" spans="1:2" x14ac:dyDescent="0.25">
      <c r="A1907" s="7">
        <v>28600</v>
      </c>
      <c r="B1907" s="5" t="s">
        <v>822</v>
      </c>
    </row>
    <row r="1908" spans="1:2" x14ac:dyDescent="0.25">
      <c r="A1908" s="7">
        <v>28601</v>
      </c>
      <c r="B1908" s="5" t="s">
        <v>822</v>
      </c>
    </row>
    <row r="1909" spans="1:2" x14ac:dyDescent="0.25">
      <c r="A1909" s="7">
        <v>28604</v>
      </c>
      <c r="B1909" s="5" t="s">
        <v>822</v>
      </c>
    </row>
    <row r="1910" spans="1:2" x14ac:dyDescent="0.25">
      <c r="A1910" s="7">
        <v>28605</v>
      </c>
      <c r="B1910" s="5" t="s">
        <v>822</v>
      </c>
    </row>
    <row r="1911" spans="1:2" x14ac:dyDescent="0.25">
      <c r="A1911" s="7">
        <v>28606</v>
      </c>
      <c r="B1911" s="5" t="s">
        <v>822</v>
      </c>
    </row>
    <row r="1912" spans="1:2" x14ac:dyDescent="0.25">
      <c r="A1912" s="7">
        <v>28607</v>
      </c>
      <c r="B1912" s="5" t="s">
        <v>822</v>
      </c>
    </row>
    <row r="1913" spans="1:2" x14ac:dyDescent="0.25">
      <c r="A1913" s="7">
        <v>28608</v>
      </c>
      <c r="B1913" s="5" t="s">
        <v>2175</v>
      </c>
    </row>
    <row r="1914" spans="1:2" x14ac:dyDescent="0.25">
      <c r="A1914" s="7">
        <v>28611</v>
      </c>
      <c r="B1914" s="5" t="s">
        <v>822</v>
      </c>
    </row>
    <row r="1915" spans="1:2" x14ac:dyDescent="0.25">
      <c r="A1915" s="7">
        <v>28612</v>
      </c>
      <c r="B1915" s="5" t="s">
        <v>822</v>
      </c>
    </row>
    <row r="1916" spans="1:2" x14ac:dyDescent="0.25">
      <c r="A1916" s="7">
        <v>28613</v>
      </c>
      <c r="B1916" s="5" t="s">
        <v>822</v>
      </c>
    </row>
    <row r="1917" spans="1:2" x14ac:dyDescent="0.25">
      <c r="A1917" s="7">
        <v>28614</v>
      </c>
      <c r="B1917" s="5" t="s">
        <v>822</v>
      </c>
    </row>
    <row r="1918" spans="1:2" x14ac:dyDescent="0.25">
      <c r="A1918" s="7">
        <v>28615</v>
      </c>
      <c r="B1918" s="5" t="s">
        <v>822</v>
      </c>
    </row>
    <row r="1919" spans="1:2" x14ac:dyDescent="0.25">
      <c r="A1919" s="7">
        <v>28618</v>
      </c>
      <c r="B1919" s="5" t="s">
        <v>822</v>
      </c>
    </row>
    <row r="1920" spans="1:2" x14ac:dyDescent="0.25">
      <c r="A1920" s="7">
        <v>28619</v>
      </c>
      <c r="B1920" s="5" t="s">
        <v>822</v>
      </c>
    </row>
    <row r="1921" spans="1:2" x14ac:dyDescent="0.25">
      <c r="A1921" s="7">
        <v>28620</v>
      </c>
      <c r="B1921" s="5" t="s">
        <v>822</v>
      </c>
    </row>
    <row r="1922" spans="1:2" x14ac:dyDescent="0.25">
      <c r="A1922" s="7">
        <v>28621</v>
      </c>
      <c r="B1922" s="5" t="s">
        <v>822</v>
      </c>
    </row>
    <row r="1923" spans="1:2" x14ac:dyDescent="0.25">
      <c r="A1923" s="7">
        <v>28622</v>
      </c>
      <c r="B1923" s="5" t="s">
        <v>822</v>
      </c>
    </row>
    <row r="1924" spans="1:2" x14ac:dyDescent="0.25">
      <c r="A1924" s="7">
        <v>28625</v>
      </c>
      <c r="B1924" s="5" t="s">
        <v>822</v>
      </c>
    </row>
    <row r="1925" spans="1:2" x14ac:dyDescent="0.25">
      <c r="A1925" s="7">
        <v>28626</v>
      </c>
      <c r="B1925" s="5" t="s">
        <v>822</v>
      </c>
    </row>
    <row r="1926" spans="1:2" x14ac:dyDescent="0.25">
      <c r="A1926" s="7">
        <v>28627</v>
      </c>
      <c r="B1926" s="5" t="s">
        <v>822</v>
      </c>
    </row>
    <row r="1927" spans="1:2" x14ac:dyDescent="0.25">
      <c r="A1927" s="7">
        <v>28628</v>
      </c>
      <c r="B1927" s="5" t="s">
        <v>822</v>
      </c>
    </row>
    <row r="1928" spans="1:2" x14ac:dyDescent="0.25">
      <c r="A1928" s="7">
        <v>28629</v>
      </c>
      <c r="B1928" s="5" t="s">
        <v>822</v>
      </c>
    </row>
    <row r="1929" spans="1:2" x14ac:dyDescent="0.25">
      <c r="A1929" s="7">
        <v>28632</v>
      </c>
      <c r="B1929" s="5" t="s">
        <v>822</v>
      </c>
    </row>
    <row r="1930" spans="1:2" x14ac:dyDescent="0.25">
      <c r="A1930" s="7">
        <v>28633</v>
      </c>
      <c r="B1930" s="5" t="s">
        <v>822</v>
      </c>
    </row>
    <row r="1931" spans="1:2" x14ac:dyDescent="0.25">
      <c r="A1931" s="7">
        <v>28634</v>
      </c>
      <c r="B1931" s="5" t="s">
        <v>822</v>
      </c>
    </row>
    <row r="1932" spans="1:2" x14ac:dyDescent="0.25">
      <c r="A1932" s="7">
        <v>28635</v>
      </c>
      <c r="B1932" s="5" t="s">
        <v>822</v>
      </c>
    </row>
    <row r="1933" spans="1:2" x14ac:dyDescent="0.25">
      <c r="A1933" s="7">
        <v>28636</v>
      </c>
      <c r="B1933" s="5" t="s">
        <v>822</v>
      </c>
    </row>
    <row r="1934" spans="1:2" x14ac:dyDescent="0.25">
      <c r="A1934" s="7">
        <v>28639</v>
      </c>
      <c r="B1934" s="5" t="s">
        <v>822</v>
      </c>
    </row>
    <row r="1935" spans="1:2" x14ac:dyDescent="0.25">
      <c r="A1935" s="7">
        <v>28640</v>
      </c>
      <c r="B1935" s="5" t="s">
        <v>822</v>
      </c>
    </row>
    <row r="1936" spans="1:2" x14ac:dyDescent="0.25">
      <c r="A1936" s="7">
        <v>28641</v>
      </c>
      <c r="B1936" s="5" t="s">
        <v>2176</v>
      </c>
    </row>
    <row r="1937" spans="1:2" x14ac:dyDescent="0.25">
      <c r="A1937" s="7">
        <v>28642</v>
      </c>
      <c r="B1937" s="5" t="s">
        <v>822</v>
      </c>
    </row>
    <row r="1938" spans="1:2" x14ac:dyDescent="0.25">
      <c r="A1938" s="7">
        <v>28643</v>
      </c>
      <c r="B1938" s="5" t="s">
        <v>822</v>
      </c>
    </row>
    <row r="1939" spans="1:2" x14ac:dyDescent="0.25">
      <c r="A1939" s="7">
        <v>28646</v>
      </c>
      <c r="B1939" s="5" t="s">
        <v>822</v>
      </c>
    </row>
    <row r="1940" spans="1:2" x14ac:dyDescent="0.25">
      <c r="A1940" s="7">
        <v>28647</v>
      </c>
      <c r="B1940" s="5" t="s">
        <v>822</v>
      </c>
    </row>
    <row r="1941" spans="1:2" x14ac:dyDescent="0.25">
      <c r="A1941" s="7">
        <v>28648</v>
      </c>
      <c r="B1941" s="5" t="s">
        <v>822</v>
      </c>
    </row>
    <row r="1942" spans="1:2" x14ac:dyDescent="0.25">
      <c r="A1942" s="7">
        <v>28649</v>
      </c>
      <c r="B1942" s="5" t="s">
        <v>822</v>
      </c>
    </row>
    <row r="1943" spans="1:2" x14ac:dyDescent="0.25">
      <c r="A1943" s="7">
        <v>28650</v>
      </c>
      <c r="B1943" s="5" t="s">
        <v>822</v>
      </c>
    </row>
    <row r="1944" spans="1:2" x14ac:dyDescent="0.25">
      <c r="A1944" s="7">
        <v>28653</v>
      </c>
      <c r="B1944" s="5" t="s">
        <v>822</v>
      </c>
    </row>
    <row r="1945" spans="1:2" x14ac:dyDescent="0.25">
      <c r="A1945" s="7">
        <v>28654</v>
      </c>
      <c r="B1945" s="5" t="s">
        <v>822</v>
      </c>
    </row>
    <row r="1946" spans="1:2" x14ac:dyDescent="0.25">
      <c r="A1946" s="7">
        <v>28655</v>
      </c>
      <c r="B1946" s="5" t="s">
        <v>822</v>
      </c>
    </row>
    <row r="1947" spans="1:2" x14ac:dyDescent="0.25">
      <c r="A1947" s="7">
        <v>28656</v>
      </c>
      <c r="B1947" s="5" t="s">
        <v>822</v>
      </c>
    </row>
    <row r="1948" spans="1:2" x14ac:dyDescent="0.25">
      <c r="A1948" s="7">
        <v>28657</v>
      </c>
      <c r="B1948" s="5" t="s">
        <v>822</v>
      </c>
    </row>
    <row r="1949" spans="1:2" x14ac:dyDescent="0.25">
      <c r="A1949" s="7">
        <v>28660</v>
      </c>
      <c r="B1949" s="5" t="s">
        <v>822</v>
      </c>
    </row>
    <row r="1950" spans="1:2" x14ac:dyDescent="0.25">
      <c r="A1950" s="7">
        <v>28661</v>
      </c>
      <c r="B1950" s="5" t="s">
        <v>822</v>
      </c>
    </row>
    <row r="1951" spans="1:2" x14ac:dyDescent="0.25">
      <c r="A1951" s="7">
        <v>28662</v>
      </c>
      <c r="B1951" s="5" t="s">
        <v>822</v>
      </c>
    </row>
    <row r="1952" spans="1:2" x14ac:dyDescent="0.25">
      <c r="A1952" s="7">
        <v>28663</v>
      </c>
      <c r="B1952" s="5" t="s">
        <v>822</v>
      </c>
    </row>
    <row r="1953" spans="1:2" x14ac:dyDescent="0.25">
      <c r="A1953" s="7">
        <v>28664</v>
      </c>
      <c r="B1953" s="5" t="s">
        <v>822</v>
      </c>
    </row>
    <row r="1954" spans="1:2" x14ac:dyDescent="0.25">
      <c r="A1954" s="7">
        <v>28667</v>
      </c>
      <c r="B1954" s="5" t="s">
        <v>822</v>
      </c>
    </row>
    <row r="1955" spans="1:2" x14ac:dyDescent="0.25">
      <c r="A1955" s="7">
        <v>28668</v>
      </c>
      <c r="B1955" s="5" t="s">
        <v>822</v>
      </c>
    </row>
    <row r="1956" spans="1:2" x14ac:dyDescent="0.25">
      <c r="A1956" s="7">
        <v>28669</v>
      </c>
      <c r="B1956" s="5" t="s">
        <v>822</v>
      </c>
    </row>
    <row r="1957" spans="1:2" x14ac:dyDescent="0.25">
      <c r="A1957" s="7">
        <v>28670</v>
      </c>
      <c r="B1957" s="5" t="s">
        <v>822</v>
      </c>
    </row>
    <row r="1958" spans="1:2" x14ac:dyDescent="0.25">
      <c r="A1958" s="7">
        <v>28671</v>
      </c>
      <c r="B1958" s="5" t="s">
        <v>2177</v>
      </c>
    </row>
    <row r="1959" spans="1:2" x14ac:dyDescent="0.25">
      <c r="A1959" s="7">
        <v>28674</v>
      </c>
      <c r="B1959" s="5" t="s">
        <v>822</v>
      </c>
    </row>
    <row r="1960" spans="1:2" x14ac:dyDescent="0.25">
      <c r="A1960" s="7">
        <v>28675</v>
      </c>
      <c r="B1960" s="5" t="s">
        <v>822</v>
      </c>
    </row>
    <row r="1961" spans="1:2" x14ac:dyDescent="0.25">
      <c r="A1961" s="7">
        <v>28676</v>
      </c>
      <c r="B1961" s="5" t="s">
        <v>822</v>
      </c>
    </row>
    <row r="1962" spans="1:2" x14ac:dyDescent="0.25">
      <c r="A1962" s="7">
        <v>28677</v>
      </c>
      <c r="B1962" s="5" t="s">
        <v>822</v>
      </c>
    </row>
    <row r="1963" spans="1:2" x14ac:dyDescent="0.25">
      <c r="A1963" s="7">
        <v>28678</v>
      </c>
      <c r="B1963" s="5" t="s">
        <v>822</v>
      </c>
    </row>
    <row r="1964" spans="1:2" x14ac:dyDescent="0.25">
      <c r="A1964" s="7">
        <v>28681</v>
      </c>
      <c r="B1964" s="5" t="s">
        <v>822</v>
      </c>
    </row>
    <row r="1965" spans="1:2" x14ac:dyDescent="0.25">
      <c r="A1965" s="7">
        <v>28682</v>
      </c>
      <c r="B1965" s="5" t="s">
        <v>822</v>
      </c>
    </row>
    <row r="1966" spans="1:2" x14ac:dyDescent="0.25">
      <c r="A1966" s="7">
        <v>28683</v>
      </c>
      <c r="B1966" s="5" t="s">
        <v>822</v>
      </c>
    </row>
    <row r="1967" spans="1:2" x14ac:dyDescent="0.25">
      <c r="A1967" s="7">
        <v>28684</v>
      </c>
      <c r="B1967" s="5" t="s">
        <v>822</v>
      </c>
    </row>
    <row r="1968" spans="1:2" x14ac:dyDescent="0.25">
      <c r="A1968" s="7">
        <v>28685</v>
      </c>
      <c r="B1968" s="5" t="s">
        <v>822</v>
      </c>
    </row>
    <row r="1969" spans="1:2" x14ac:dyDescent="0.25">
      <c r="A1969" s="7">
        <v>28688</v>
      </c>
      <c r="B1969" s="5" t="s">
        <v>822</v>
      </c>
    </row>
    <row r="1970" spans="1:2" x14ac:dyDescent="0.25">
      <c r="A1970" s="7">
        <v>28689</v>
      </c>
      <c r="B1970" s="5" t="s">
        <v>822</v>
      </c>
    </row>
    <row r="1971" spans="1:2" x14ac:dyDescent="0.25">
      <c r="A1971" s="7">
        <v>28690</v>
      </c>
      <c r="B1971" s="5" t="s">
        <v>822</v>
      </c>
    </row>
    <row r="1972" spans="1:2" x14ac:dyDescent="0.25">
      <c r="A1972" s="7">
        <v>28691</v>
      </c>
      <c r="B1972" s="5" t="s">
        <v>822</v>
      </c>
    </row>
    <row r="1973" spans="1:2" x14ac:dyDescent="0.25">
      <c r="A1973" s="7">
        <v>28692</v>
      </c>
      <c r="B1973" s="5" t="s">
        <v>822</v>
      </c>
    </row>
    <row r="1974" spans="1:2" x14ac:dyDescent="0.25">
      <c r="A1974" s="7">
        <v>28695</v>
      </c>
      <c r="B1974" s="5" t="s">
        <v>822</v>
      </c>
    </row>
    <row r="1975" spans="1:2" x14ac:dyDescent="0.25">
      <c r="A1975" s="7">
        <v>28696</v>
      </c>
      <c r="B1975" s="5" t="s">
        <v>822</v>
      </c>
    </row>
    <row r="1976" spans="1:2" x14ac:dyDescent="0.25">
      <c r="A1976" s="7">
        <v>28697</v>
      </c>
      <c r="B1976" s="5" t="s">
        <v>822</v>
      </c>
    </row>
    <row r="1977" spans="1:2" x14ac:dyDescent="0.25">
      <c r="A1977" s="7">
        <v>28698</v>
      </c>
      <c r="B1977" s="5" t="s">
        <v>822</v>
      </c>
    </row>
    <row r="1978" spans="1:2" x14ac:dyDescent="0.25">
      <c r="A1978" s="7">
        <v>28699</v>
      </c>
      <c r="B1978" s="5" t="s">
        <v>822</v>
      </c>
    </row>
    <row r="1979" spans="1:2" x14ac:dyDescent="0.25">
      <c r="A1979" s="7">
        <v>28702</v>
      </c>
      <c r="B1979" s="5" t="s">
        <v>2178</v>
      </c>
    </row>
    <row r="1980" spans="1:2" x14ac:dyDescent="0.25">
      <c r="A1980" s="7">
        <v>28703</v>
      </c>
      <c r="B1980" s="5" t="s">
        <v>822</v>
      </c>
    </row>
    <row r="1981" spans="1:2" x14ac:dyDescent="0.25">
      <c r="A1981" s="7">
        <v>28704</v>
      </c>
      <c r="B1981" s="5" t="s">
        <v>822</v>
      </c>
    </row>
    <row r="1982" spans="1:2" x14ac:dyDescent="0.25">
      <c r="A1982" s="7">
        <v>28705</v>
      </c>
      <c r="B1982" s="5" t="s">
        <v>822</v>
      </c>
    </row>
    <row r="1983" spans="1:2" x14ac:dyDescent="0.25">
      <c r="A1983" s="7">
        <v>28706</v>
      </c>
      <c r="B1983" s="5" t="s">
        <v>822</v>
      </c>
    </row>
    <row r="1984" spans="1:2" x14ac:dyDescent="0.25">
      <c r="A1984" s="7">
        <v>28709</v>
      </c>
      <c r="B1984" s="5" t="s">
        <v>822</v>
      </c>
    </row>
    <row r="1985" spans="1:2" x14ac:dyDescent="0.25">
      <c r="A1985" s="7">
        <v>28710</v>
      </c>
      <c r="B1985" s="5" t="s">
        <v>822</v>
      </c>
    </row>
    <row r="1986" spans="1:2" x14ac:dyDescent="0.25">
      <c r="A1986" s="7">
        <v>28711</v>
      </c>
      <c r="B1986" s="5" t="s">
        <v>822</v>
      </c>
    </row>
    <row r="1987" spans="1:2" x14ac:dyDescent="0.25">
      <c r="A1987" s="7">
        <v>28712</v>
      </c>
      <c r="B1987" s="5" t="s">
        <v>822</v>
      </c>
    </row>
    <row r="1988" spans="1:2" x14ac:dyDescent="0.25">
      <c r="A1988" s="7">
        <v>28713</v>
      </c>
      <c r="B1988" s="5" t="s">
        <v>822</v>
      </c>
    </row>
    <row r="1989" spans="1:2" x14ac:dyDescent="0.25">
      <c r="A1989" s="7">
        <v>28716</v>
      </c>
      <c r="B1989" s="5" t="s">
        <v>822</v>
      </c>
    </row>
    <row r="1990" spans="1:2" x14ac:dyDescent="0.25">
      <c r="A1990" s="7">
        <v>28717</v>
      </c>
      <c r="B1990" s="5" t="s">
        <v>822</v>
      </c>
    </row>
    <row r="1991" spans="1:2" x14ac:dyDescent="0.25">
      <c r="A1991" s="7">
        <v>28718</v>
      </c>
      <c r="B1991" s="5" t="s">
        <v>822</v>
      </c>
    </row>
    <row r="1992" spans="1:2" x14ac:dyDescent="0.25">
      <c r="A1992" s="7">
        <v>28719</v>
      </c>
      <c r="B1992" s="5" t="s">
        <v>822</v>
      </c>
    </row>
    <row r="1993" spans="1:2" x14ac:dyDescent="0.25">
      <c r="A1993" s="7">
        <v>28720</v>
      </c>
      <c r="B1993" s="5" t="s">
        <v>822</v>
      </c>
    </row>
    <row r="1994" spans="1:2" x14ac:dyDescent="0.25">
      <c r="A1994" s="7">
        <v>28723</v>
      </c>
      <c r="B1994" s="5" t="s">
        <v>822</v>
      </c>
    </row>
    <row r="1995" spans="1:2" x14ac:dyDescent="0.25">
      <c r="A1995" s="7">
        <v>28724</v>
      </c>
      <c r="B1995" s="5" t="s">
        <v>822</v>
      </c>
    </row>
    <row r="1996" spans="1:2" x14ac:dyDescent="0.25">
      <c r="A1996" s="7">
        <v>28725</v>
      </c>
      <c r="B1996" s="5" t="s">
        <v>822</v>
      </c>
    </row>
    <row r="1997" spans="1:2" x14ac:dyDescent="0.25">
      <c r="A1997" s="7">
        <v>28726</v>
      </c>
      <c r="B1997" s="5" t="s">
        <v>822</v>
      </c>
    </row>
    <row r="1998" spans="1:2" x14ac:dyDescent="0.25">
      <c r="A1998" s="7">
        <v>28727</v>
      </c>
      <c r="B1998" s="5" t="s">
        <v>822</v>
      </c>
    </row>
    <row r="1999" spans="1:2" x14ac:dyDescent="0.25">
      <c r="A1999" s="7">
        <v>28730</v>
      </c>
      <c r="B1999" s="5" t="s">
        <v>822</v>
      </c>
    </row>
    <row r="2000" spans="1:2" x14ac:dyDescent="0.25">
      <c r="A2000" s="7">
        <v>28731</v>
      </c>
      <c r="B2000" s="5" t="s">
        <v>822</v>
      </c>
    </row>
    <row r="2001" spans="1:2" x14ac:dyDescent="0.25">
      <c r="A2001" s="7">
        <v>28732</v>
      </c>
      <c r="B2001" s="5" t="s">
        <v>822</v>
      </c>
    </row>
    <row r="2002" spans="1:2" x14ac:dyDescent="0.25">
      <c r="A2002" s="7">
        <v>28733</v>
      </c>
      <c r="B2002" s="5" t="s">
        <v>2179</v>
      </c>
    </row>
    <row r="2003" spans="1:2" x14ac:dyDescent="0.25">
      <c r="A2003" s="7">
        <v>28734</v>
      </c>
      <c r="B2003" s="5" t="s">
        <v>822</v>
      </c>
    </row>
    <row r="2004" spans="1:2" x14ac:dyDescent="0.25">
      <c r="A2004" s="7">
        <v>28737</v>
      </c>
      <c r="B2004" s="5" t="s">
        <v>822</v>
      </c>
    </row>
    <row r="2005" spans="1:2" x14ac:dyDescent="0.25">
      <c r="A2005" s="7">
        <v>28738</v>
      </c>
      <c r="B2005" s="5" t="s">
        <v>822</v>
      </c>
    </row>
    <row r="2006" spans="1:2" x14ac:dyDescent="0.25">
      <c r="A2006" s="7">
        <v>28739</v>
      </c>
      <c r="B2006" s="5" t="s">
        <v>822</v>
      </c>
    </row>
    <row r="2007" spans="1:2" x14ac:dyDescent="0.25">
      <c r="A2007" s="7">
        <v>28740</v>
      </c>
      <c r="B2007" s="5" t="s">
        <v>822</v>
      </c>
    </row>
    <row r="2008" spans="1:2" x14ac:dyDescent="0.25">
      <c r="A2008" s="7">
        <v>28741</v>
      </c>
      <c r="B2008" s="5" t="s">
        <v>822</v>
      </c>
    </row>
    <row r="2009" spans="1:2" x14ac:dyDescent="0.25">
      <c r="A2009" s="7">
        <v>28744</v>
      </c>
      <c r="B2009" s="5" t="s">
        <v>822</v>
      </c>
    </row>
    <row r="2010" spans="1:2" x14ac:dyDescent="0.25">
      <c r="A2010" s="7">
        <v>28745</v>
      </c>
      <c r="B2010" s="5" t="s">
        <v>822</v>
      </c>
    </row>
    <row r="2011" spans="1:2" x14ac:dyDescent="0.25">
      <c r="A2011" s="7">
        <v>28746</v>
      </c>
      <c r="B2011" s="5" t="s">
        <v>822</v>
      </c>
    </row>
    <row r="2012" spans="1:2" x14ac:dyDescent="0.25">
      <c r="A2012" s="7">
        <v>28747</v>
      </c>
      <c r="B2012" s="5" t="s">
        <v>822</v>
      </c>
    </row>
    <row r="2013" spans="1:2" x14ac:dyDescent="0.25">
      <c r="A2013" s="7">
        <v>28748</v>
      </c>
      <c r="B2013" s="5" t="s">
        <v>822</v>
      </c>
    </row>
    <row r="2014" spans="1:2" x14ac:dyDescent="0.25">
      <c r="A2014" s="7">
        <v>28751</v>
      </c>
      <c r="B2014" s="5" t="s">
        <v>822</v>
      </c>
    </row>
    <row r="2015" spans="1:2" x14ac:dyDescent="0.25">
      <c r="A2015" s="7">
        <v>28752</v>
      </c>
      <c r="B2015" s="5" t="s">
        <v>822</v>
      </c>
    </row>
    <row r="2016" spans="1:2" x14ac:dyDescent="0.25">
      <c r="A2016" s="7">
        <v>28753</v>
      </c>
      <c r="B2016" s="5" t="s">
        <v>822</v>
      </c>
    </row>
    <row r="2017" spans="1:2" x14ac:dyDescent="0.25">
      <c r="A2017" s="7">
        <v>28754</v>
      </c>
      <c r="B2017" s="5" t="s">
        <v>822</v>
      </c>
    </row>
    <row r="2018" spans="1:2" x14ac:dyDescent="0.25">
      <c r="A2018" s="7">
        <v>28755</v>
      </c>
      <c r="B2018" s="5" t="s">
        <v>822</v>
      </c>
    </row>
    <row r="2019" spans="1:2" x14ac:dyDescent="0.25">
      <c r="A2019" s="7">
        <v>28758</v>
      </c>
      <c r="B2019" s="5" t="s">
        <v>822</v>
      </c>
    </row>
    <row r="2020" spans="1:2" x14ac:dyDescent="0.25">
      <c r="A2020" s="7">
        <v>28759</v>
      </c>
      <c r="B2020" s="5" t="s">
        <v>822</v>
      </c>
    </row>
    <row r="2021" spans="1:2" x14ac:dyDescent="0.25">
      <c r="A2021" s="7">
        <v>28760</v>
      </c>
      <c r="B2021" s="5" t="s">
        <v>822</v>
      </c>
    </row>
    <row r="2022" spans="1:2" x14ac:dyDescent="0.25">
      <c r="A2022" s="7">
        <v>28761</v>
      </c>
      <c r="B2022" s="5" t="s">
        <v>822</v>
      </c>
    </row>
    <row r="2023" spans="1:2" x14ac:dyDescent="0.25">
      <c r="A2023" s="7">
        <v>28762</v>
      </c>
      <c r="B2023" s="5" t="s">
        <v>2180</v>
      </c>
    </row>
    <row r="2024" spans="1:2" x14ac:dyDescent="0.25">
      <c r="A2024" s="7">
        <v>28765</v>
      </c>
      <c r="B2024" s="5" t="s">
        <v>822</v>
      </c>
    </row>
    <row r="2025" spans="1:2" x14ac:dyDescent="0.25">
      <c r="A2025" s="7">
        <v>28766</v>
      </c>
      <c r="B2025" s="5" t="s">
        <v>822</v>
      </c>
    </row>
    <row r="2026" spans="1:2" x14ac:dyDescent="0.25">
      <c r="A2026" s="7">
        <v>28767</v>
      </c>
      <c r="B2026" s="5" t="s">
        <v>822</v>
      </c>
    </row>
    <row r="2027" spans="1:2" x14ac:dyDescent="0.25">
      <c r="A2027" s="7">
        <v>28768</v>
      </c>
      <c r="B2027" s="5" t="s">
        <v>822</v>
      </c>
    </row>
    <row r="2028" spans="1:2" x14ac:dyDescent="0.25">
      <c r="A2028" s="7">
        <v>28769</v>
      </c>
      <c r="B2028" s="5" t="s">
        <v>822</v>
      </c>
    </row>
    <row r="2029" spans="1:2" x14ac:dyDescent="0.25">
      <c r="A2029" s="7">
        <v>28772</v>
      </c>
      <c r="B2029" s="5" t="s">
        <v>822</v>
      </c>
    </row>
    <row r="2030" spans="1:2" x14ac:dyDescent="0.25">
      <c r="A2030" s="7">
        <v>28773</v>
      </c>
      <c r="B2030" s="5" t="s">
        <v>822</v>
      </c>
    </row>
    <row r="2031" spans="1:2" x14ac:dyDescent="0.25">
      <c r="A2031" s="7">
        <v>28774</v>
      </c>
      <c r="B2031" s="5" t="s">
        <v>822</v>
      </c>
    </row>
    <row r="2032" spans="1:2" x14ac:dyDescent="0.25">
      <c r="A2032" s="7">
        <v>28775</v>
      </c>
      <c r="B2032" s="5" t="s">
        <v>822</v>
      </c>
    </row>
    <row r="2033" spans="1:2" x14ac:dyDescent="0.25">
      <c r="A2033" s="7">
        <v>28776</v>
      </c>
      <c r="B2033" s="5" t="s">
        <v>822</v>
      </c>
    </row>
    <row r="2034" spans="1:2" x14ac:dyDescent="0.25">
      <c r="A2034" s="7">
        <v>28779</v>
      </c>
      <c r="B2034" s="5" t="s">
        <v>822</v>
      </c>
    </row>
    <row r="2035" spans="1:2" x14ac:dyDescent="0.25">
      <c r="A2035" s="7">
        <v>28780</v>
      </c>
      <c r="B2035" s="5" t="s">
        <v>822</v>
      </c>
    </row>
    <row r="2036" spans="1:2" x14ac:dyDescent="0.25">
      <c r="A2036" s="7">
        <v>28781</v>
      </c>
      <c r="B2036" s="5" t="s">
        <v>822</v>
      </c>
    </row>
    <row r="2037" spans="1:2" x14ac:dyDescent="0.25">
      <c r="A2037" s="7">
        <v>28782</v>
      </c>
      <c r="B2037" s="5" t="s">
        <v>822</v>
      </c>
    </row>
    <row r="2038" spans="1:2" x14ac:dyDescent="0.25">
      <c r="A2038" s="7">
        <v>28783</v>
      </c>
      <c r="B2038" s="5" t="s">
        <v>822</v>
      </c>
    </row>
    <row r="2039" spans="1:2" x14ac:dyDescent="0.25">
      <c r="A2039" s="7">
        <v>28786</v>
      </c>
      <c r="B2039" s="5" t="s">
        <v>822</v>
      </c>
    </row>
    <row r="2040" spans="1:2" x14ac:dyDescent="0.25">
      <c r="A2040" s="7">
        <v>28787</v>
      </c>
      <c r="B2040" s="5" t="s">
        <v>822</v>
      </c>
    </row>
    <row r="2041" spans="1:2" x14ac:dyDescent="0.25">
      <c r="A2041" s="7">
        <v>28788</v>
      </c>
      <c r="B2041" s="5" t="s">
        <v>822</v>
      </c>
    </row>
    <row r="2042" spans="1:2" x14ac:dyDescent="0.25">
      <c r="A2042" s="7">
        <v>28789</v>
      </c>
      <c r="B2042" s="5" t="s">
        <v>822</v>
      </c>
    </row>
    <row r="2043" spans="1:2" x14ac:dyDescent="0.25">
      <c r="A2043" s="7">
        <v>28790</v>
      </c>
      <c r="B2043" s="5" t="s">
        <v>822</v>
      </c>
    </row>
    <row r="2044" spans="1:2" x14ac:dyDescent="0.25">
      <c r="A2044" s="7">
        <v>28793</v>
      </c>
      <c r="B2044" s="5" t="s">
        <v>822</v>
      </c>
    </row>
    <row r="2045" spans="1:2" x14ac:dyDescent="0.25">
      <c r="A2045" s="7">
        <v>28794</v>
      </c>
      <c r="B2045" s="5" t="s">
        <v>2181</v>
      </c>
    </row>
    <row r="2046" spans="1:2" x14ac:dyDescent="0.25">
      <c r="A2046" s="7">
        <v>28795</v>
      </c>
      <c r="B2046" s="5" t="s">
        <v>822</v>
      </c>
    </row>
    <row r="2047" spans="1:2" x14ac:dyDescent="0.25">
      <c r="A2047" s="7">
        <v>28796</v>
      </c>
      <c r="B2047" s="5" t="s">
        <v>822</v>
      </c>
    </row>
    <row r="2048" spans="1:2" x14ac:dyDescent="0.25">
      <c r="A2048" s="7">
        <v>28797</v>
      </c>
      <c r="B2048" s="5" t="s">
        <v>822</v>
      </c>
    </row>
    <row r="2049" spans="1:2" x14ac:dyDescent="0.25">
      <c r="A2049" s="7">
        <v>28800</v>
      </c>
      <c r="B2049" s="5" t="s">
        <v>822</v>
      </c>
    </row>
    <row r="2050" spans="1:2" x14ac:dyDescent="0.25">
      <c r="A2050" s="7">
        <v>28801</v>
      </c>
      <c r="B2050" s="5" t="s">
        <v>822</v>
      </c>
    </row>
    <row r="2051" spans="1:2" x14ac:dyDescent="0.25">
      <c r="A2051" s="7">
        <v>28802</v>
      </c>
      <c r="B2051" s="5" t="s">
        <v>822</v>
      </c>
    </row>
    <row r="2052" spans="1:2" x14ac:dyDescent="0.25">
      <c r="A2052" s="7">
        <v>28803</v>
      </c>
      <c r="B2052" s="5" t="s">
        <v>822</v>
      </c>
    </row>
    <row r="2053" spans="1:2" x14ac:dyDescent="0.25">
      <c r="A2053" s="7">
        <v>28804</v>
      </c>
      <c r="B2053" s="5" t="s">
        <v>822</v>
      </c>
    </row>
    <row r="2054" spans="1:2" x14ac:dyDescent="0.25">
      <c r="A2054" s="7">
        <v>28807</v>
      </c>
      <c r="B2054" s="5" t="s">
        <v>822</v>
      </c>
    </row>
    <row r="2055" spans="1:2" x14ac:dyDescent="0.25">
      <c r="A2055" s="7">
        <v>28808</v>
      </c>
      <c r="B2055" s="5" t="s">
        <v>822</v>
      </c>
    </row>
    <row r="2056" spans="1:2" x14ac:dyDescent="0.25">
      <c r="A2056" s="7">
        <v>28809</v>
      </c>
      <c r="B2056" s="5" t="s">
        <v>822</v>
      </c>
    </row>
    <row r="2057" spans="1:2" x14ac:dyDescent="0.25">
      <c r="A2057" s="7">
        <v>28810</v>
      </c>
      <c r="B2057" s="5" t="s">
        <v>822</v>
      </c>
    </row>
    <row r="2058" spans="1:2" x14ac:dyDescent="0.25">
      <c r="A2058" s="7">
        <v>28811</v>
      </c>
      <c r="B2058" s="5" t="s">
        <v>822</v>
      </c>
    </row>
    <row r="2059" spans="1:2" x14ac:dyDescent="0.25">
      <c r="A2059" s="7">
        <v>28814</v>
      </c>
      <c r="B2059" s="5" t="s">
        <v>822</v>
      </c>
    </row>
    <row r="2060" spans="1:2" x14ac:dyDescent="0.25">
      <c r="A2060" s="7">
        <v>28815</v>
      </c>
      <c r="B2060" s="5" t="s">
        <v>822</v>
      </c>
    </row>
    <row r="2061" spans="1:2" x14ac:dyDescent="0.25">
      <c r="A2061" s="7">
        <v>28816</v>
      </c>
      <c r="B2061" s="5" t="s">
        <v>822</v>
      </c>
    </row>
    <row r="2062" spans="1:2" x14ac:dyDescent="0.25">
      <c r="A2062" s="7">
        <v>28817</v>
      </c>
      <c r="B2062" s="5" t="s">
        <v>822</v>
      </c>
    </row>
    <row r="2063" spans="1:2" x14ac:dyDescent="0.25">
      <c r="A2063" s="7">
        <v>28818</v>
      </c>
      <c r="B2063" s="5" t="s">
        <v>822</v>
      </c>
    </row>
    <row r="2064" spans="1:2" x14ac:dyDescent="0.25">
      <c r="A2064" s="7">
        <v>28821</v>
      </c>
      <c r="B2064" s="5" t="s">
        <v>822</v>
      </c>
    </row>
    <row r="2065" spans="1:2" x14ac:dyDescent="0.25">
      <c r="A2065" s="7">
        <v>28822</v>
      </c>
      <c r="B2065" s="5" t="s">
        <v>822</v>
      </c>
    </row>
    <row r="2066" spans="1:2" x14ac:dyDescent="0.25">
      <c r="A2066" s="7">
        <v>28823</v>
      </c>
      <c r="B2066" s="5" t="s">
        <v>822</v>
      </c>
    </row>
    <row r="2067" spans="1:2" x14ac:dyDescent="0.25">
      <c r="A2067" s="7">
        <v>28824</v>
      </c>
      <c r="B2067" s="5" t="s">
        <v>2182</v>
      </c>
    </row>
    <row r="2068" spans="1:2" x14ac:dyDescent="0.25">
      <c r="A2068" s="7">
        <v>28825</v>
      </c>
      <c r="B2068" s="5" t="s">
        <v>822</v>
      </c>
    </row>
    <row r="2069" spans="1:2" x14ac:dyDescent="0.25">
      <c r="A2069" s="7">
        <v>28828</v>
      </c>
      <c r="B2069" s="5" t="s">
        <v>822</v>
      </c>
    </row>
    <row r="2070" spans="1:2" x14ac:dyDescent="0.25">
      <c r="A2070" s="7">
        <v>28829</v>
      </c>
      <c r="B2070" s="5" t="s">
        <v>822</v>
      </c>
    </row>
    <row r="2071" spans="1:2" x14ac:dyDescent="0.25">
      <c r="A2071" s="7">
        <v>28830</v>
      </c>
      <c r="B2071" s="5" t="s">
        <v>822</v>
      </c>
    </row>
    <row r="2072" spans="1:2" x14ac:dyDescent="0.25">
      <c r="A2072" s="7">
        <v>28831</v>
      </c>
      <c r="B2072" s="5" t="s">
        <v>822</v>
      </c>
    </row>
    <row r="2073" spans="1:2" x14ac:dyDescent="0.25">
      <c r="A2073" s="7">
        <v>28832</v>
      </c>
      <c r="B2073" s="5" t="s">
        <v>822</v>
      </c>
    </row>
    <row r="2074" spans="1:2" x14ac:dyDescent="0.25">
      <c r="A2074" s="7">
        <v>28835</v>
      </c>
      <c r="B2074" s="5" t="s">
        <v>822</v>
      </c>
    </row>
    <row r="2075" spans="1:2" x14ac:dyDescent="0.25">
      <c r="A2075" s="7">
        <v>28836</v>
      </c>
      <c r="B2075" s="5" t="s">
        <v>822</v>
      </c>
    </row>
    <row r="2076" spans="1:2" x14ac:dyDescent="0.25">
      <c r="A2076" s="7">
        <v>28837</v>
      </c>
      <c r="B2076" s="5" t="s">
        <v>822</v>
      </c>
    </row>
    <row r="2077" spans="1:2" x14ac:dyDescent="0.25">
      <c r="A2077" s="7">
        <v>28838</v>
      </c>
      <c r="B2077" s="5" t="s">
        <v>822</v>
      </c>
    </row>
    <row r="2078" spans="1:2" x14ac:dyDescent="0.25">
      <c r="A2078" s="7">
        <v>28839</v>
      </c>
      <c r="B2078" s="5" t="s">
        <v>822</v>
      </c>
    </row>
    <row r="2079" spans="1:2" x14ac:dyDescent="0.25">
      <c r="A2079" s="7">
        <v>28842</v>
      </c>
      <c r="B2079" s="5" t="s">
        <v>822</v>
      </c>
    </row>
    <row r="2080" spans="1:2" x14ac:dyDescent="0.25">
      <c r="A2080" s="7">
        <v>28843</v>
      </c>
      <c r="B2080" s="5" t="s">
        <v>822</v>
      </c>
    </row>
    <row r="2081" spans="1:2" x14ac:dyDescent="0.25">
      <c r="A2081" s="7">
        <v>28844</v>
      </c>
      <c r="B2081" s="5" t="s">
        <v>822</v>
      </c>
    </row>
    <row r="2082" spans="1:2" x14ac:dyDescent="0.25">
      <c r="A2082" s="7">
        <v>28845</v>
      </c>
      <c r="B2082" s="5" t="s">
        <v>822</v>
      </c>
    </row>
    <row r="2083" spans="1:2" x14ac:dyDescent="0.25">
      <c r="A2083" s="7">
        <v>28846</v>
      </c>
      <c r="B2083" s="5" t="s">
        <v>822</v>
      </c>
    </row>
    <row r="2084" spans="1:2" x14ac:dyDescent="0.25">
      <c r="A2084" s="7">
        <v>28849</v>
      </c>
      <c r="B2084" s="5" t="s">
        <v>822</v>
      </c>
    </row>
    <row r="2085" spans="1:2" x14ac:dyDescent="0.25">
      <c r="A2085" s="7">
        <v>28850</v>
      </c>
      <c r="B2085" s="5" t="s">
        <v>822</v>
      </c>
    </row>
    <row r="2086" spans="1:2" x14ac:dyDescent="0.25">
      <c r="A2086" s="7">
        <v>28851</v>
      </c>
      <c r="B2086" s="5" t="s">
        <v>822</v>
      </c>
    </row>
    <row r="2087" spans="1:2" x14ac:dyDescent="0.25">
      <c r="A2087" s="7">
        <v>28852</v>
      </c>
      <c r="B2087" s="5" t="s">
        <v>822</v>
      </c>
    </row>
    <row r="2088" spans="1:2" x14ac:dyDescent="0.25">
      <c r="A2088" s="7">
        <v>28853</v>
      </c>
      <c r="B2088" s="5" t="s">
        <v>2183</v>
      </c>
    </row>
    <row r="2089" spans="1:2" x14ac:dyDescent="0.25">
      <c r="A2089" s="7">
        <v>28856</v>
      </c>
      <c r="B2089" s="5" t="s">
        <v>822</v>
      </c>
    </row>
    <row r="2090" spans="1:2" x14ac:dyDescent="0.25">
      <c r="A2090" s="7">
        <v>28857</v>
      </c>
      <c r="B2090" s="5" t="s">
        <v>822</v>
      </c>
    </row>
    <row r="2091" spans="1:2" x14ac:dyDescent="0.25">
      <c r="A2091" s="7">
        <v>28858</v>
      </c>
      <c r="B2091" s="5" t="s">
        <v>822</v>
      </c>
    </row>
    <row r="2092" spans="1:2" x14ac:dyDescent="0.25">
      <c r="A2092" s="7">
        <v>28859</v>
      </c>
      <c r="B2092" s="5" t="s">
        <v>822</v>
      </c>
    </row>
    <row r="2093" spans="1:2" x14ac:dyDescent="0.25">
      <c r="A2093" s="7">
        <v>28860</v>
      </c>
      <c r="B2093" s="5" t="s">
        <v>822</v>
      </c>
    </row>
    <row r="2094" spans="1:2" x14ac:dyDescent="0.25">
      <c r="A2094" s="7">
        <v>28863</v>
      </c>
      <c r="B2094" s="5" t="s">
        <v>822</v>
      </c>
    </row>
    <row r="2095" spans="1:2" x14ac:dyDescent="0.25">
      <c r="A2095" s="7">
        <v>28864</v>
      </c>
      <c r="B2095" s="5" t="s">
        <v>822</v>
      </c>
    </row>
    <row r="2096" spans="1:2" x14ac:dyDescent="0.25">
      <c r="A2096" s="7">
        <v>28865</v>
      </c>
      <c r="B2096" s="5" t="s">
        <v>822</v>
      </c>
    </row>
    <row r="2097" spans="1:2" x14ac:dyDescent="0.25">
      <c r="A2097" s="7">
        <v>28866</v>
      </c>
      <c r="B2097" s="5" t="s">
        <v>822</v>
      </c>
    </row>
    <row r="2098" spans="1:2" x14ac:dyDescent="0.25">
      <c r="A2098" s="7">
        <v>28867</v>
      </c>
      <c r="B2098" s="5" t="s">
        <v>822</v>
      </c>
    </row>
    <row r="2099" spans="1:2" x14ac:dyDescent="0.25">
      <c r="A2099" s="7">
        <v>28870</v>
      </c>
      <c r="B2099" s="5" t="s">
        <v>822</v>
      </c>
    </row>
    <row r="2100" spans="1:2" x14ac:dyDescent="0.25">
      <c r="A2100" s="7">
        <v>28871</v>
      </c>
      <c r="B2100" s="5" t="s">
        <v>822</v>
      </c>
    </row>
    <row r="2101" spans="1:2" x14ac:dyDescent="0.25">
      <c r="A2101" s="7">
        <v>28872</v>
      </c>
      <c r="B2101" s="5" t="s">
        <v>822</v>
      </c>
    </row>
    <row r="2102" spans="1:2" x14ac:dyDescent="0.25">
      <c r="A2102" s="7">
        <v>28873</v>
      </c>
      <c r="B2102" s="5" t="s">
        <v>822</v>
      </c>
    </row>
    <row r="2103" spans="1:2" x14ac:dyDescent="0.25">
      <c r="A2103" s="7">
        <v>28874</v>
      </c>
      <c r="B2103" s="5" t="s">
        <v>822</v>
      </c>
    </row>
    <row r="2104" spans="1:2" x14ac:dyDescent="0.25">
      <c r="A2104" s="7">
        <v>28877</v>
      </c>
      <c r="B2104" s="5" t="s">
        <v>822</v>
      </c>
    </row>
    <row r="2105" spans="1:2" x14ac:dyDescent="0.25">
      <c r="A2105" s="7">
        <v>28878</v>
      </c>
      <c r="B2105" s="5" t="s">
        <v>822</v>
      </c>
    </row>
    <row r="2106" spans="1:2" x14ac:dyDescent="0.25">
      <c r="A2106" s="7">
        <v>28879</v>
      </c>
      <c r="B2106" s="5" t="s">
        <v>822</v>
      </c>
    </row>
    <row r="2107" spans="1:2" x14ac:dyDescent="0.25">
      <c r="A2107" s="7">
        <v>28880</v>
      </c>
      <c r="B2107" s="5" t="s">
        <v>822</v>
      </c>
    </row>
    <row r="2108" spans="1:2" x14ac:dyDescent="0.25">
      <c r="A2108" s="7">
        <v>28881</v>
      </c>
      <c r="B2108" s="5" t="s">
        <v>822</v>
      </c>
    </row>
    <row r="2109" spans="1:2" x14ac:dyDescent="0.25">
      <c r="A2109" s="7">
        <v>28884</v>
      </c>
      <c r="B2109" s="5" t="s">
        <v>822</v>
      </c>
    </row>
    <row r="2110" spans="1:2" x14ac:dyDescent="0.25">
      <c r="A2110" s="7">
        <v>28885</v>
      </c>
      <c r="B2110" s="5" t="s">
        <v>822</v>
      </c>
    </row>
    <row r="2111" spans="1:2" x14ac:dyDescent="0.25">
      <c r="A2111" s="7">
        <v>28886</v>
      </c>
      <c r="B2111" s="5" t="s">
        <v>2184</v>
      </c>
    </row>
    <row r="2112" spans="1:2" x14ac:dyDescent="0.25">
      <c r="A2112" s="7">
        <v>28887</v>
      </c>
      <c r="B2112" s="5" t="s">
        <v>822</v>
      </c>
    </row>
    <row r="2113" spans="1:2" x14ac:dyDescent="0.25">
      <c r="A2113" s="7">
        <v>28888</v>
      </c>
      <c r="B2113" s="5" t="s">
        <v>822</v>
      </c>
    </row>
    <row r="2114" spans="1:2" x14ac:dyDescent="0.25">
      <c r="A2114" s="7">
        <v>28891</v>
      </c>
      <c r="B2114" s="5" t="s">
        <v>822</v>
      </c>
    </row>
    <row r="2115" spans="1:2" x14ac:dyDescent="0.25">
      <c r="A2115" s="7">
        <v>28892</v>
      </c>
      <c r="B2115" s="5" t="s">
        <v>822</v>
      </c>
    </row>
    <row r="2116" spans="1:2" x14ac:dyDescent="0.25">
      <c r="A2116" s="7">
        <v>28893</v>
      </c>
      <c r="B2116" s="5" t="s">
        <v>822</v>
      </c>
    </row>
    <row r="2117" spans="1:2" x14ac:dyDescent="0.25">
      <c r="A2117" s="7">
        <v>28894</v>
      </c>
      <c r="B2117" s="5" t="s">
        <v>822</v>
      </c>
    </row>
    <row r="2118" spans="1:2" x14ac:dyDescent="0.25">
      <c r="A2118" s="7">
        <v>28895</v>
      </c>
      <c r="B2118" s="5" t="s">
        <v>822</v>
      </c>
    </row>
    <row r="2119" spans="1:2" x14ac:dyDescent="0.25">
      <c r="A2119" s="7">
        <v>28898</v>
      </c>
      <c r="B2119" s="5" t="s">
        <v>822</v>
      </c>
    </row>
    <row r="2120" spans="1:2" x14ac:dyDescent="0.25">
      <c r="A2120" s="7">
        <v>28899</v>
      </c>
      <c r="B2120" s="5" t="s">
        <v>822</v>
      </c>
    </row>
    <row r="2121" spans="1:2" x14ac:dyDescent="0.25">
      <c r="A2121" s="7">
        <v>28900</v>
      </c>
      <c r="B2121" s="5" t="s">
        <v>822</v>
      </c>
    </row>
    <row r="2122" spans="1:2" x14ac:dyDescent="0.25">
      <c r="A2122" s="7">
        <v>28901</v>
      </c>
      <c r="B2122" s="5" t="s">
        <v>822</v>
      </c>
    </row>
    <row r="2123" spans="1:2" x14ac:dyDescent="0.25">
      <c r="A2123" s="7">
        <v>28902</v>
      </c>
      <c r="B2123" s="5" t="s">
        <v>822</v>
      </c>
    </row>
    <row r="2124" spans="1:2" x14ac:dyDescent="0.25">
      <c r="A2124" s="7">
        <v>28905</v>
      </c>
      <c r="B2124" s="5" t="s">
        <v>822</v>
      </c>
    </row>
    <row r="2125" spans="1:2" x14ac:dyDescent="0.25">
      <c r="A2125" s="7">
        <v>28906</v>
      </c>
      <c r="B2125" s="5" t="s">
        <v>822</v>
      </c>
    </row>
    <row r="2126" spans="1:2" x14ac:dyDescent="0.25">
      <c r="A2126" s="7">
        <v>28907</v>
      </c>
      <c r="B2126" s="5" t="s">
        <v>822</v>
      </c>
    </row>
    <row r="2127" spans="1:2" x14ac:dyDescent="0.25">
      <c r="A2127" s="7">
        <v>28908</v>
      </c>
      <c r="B2127" s="5" t="s">
        <v>822</v>
      </c>
    </row>
    <row r="2128" spans="1:2" x14ac:dyDescent="0.25">
      <c r="A2128" s="7">
        <v>28909</v>
      </c>
      <c r="B2128" s="5" t="s">
        <v>822</v>
      </c>
    </row>
    <row r="2129" spans="1:2" x14ac:dyDescent="0.25">
      <c r="A2129" s="7">
        <v>28912</v>
      </c>
      <c r="B2129" s="5" t="s">
        <v>822</v>
      </c>
    </row>
    <row r="2130" spans="1:2" x14ac:dyDescent="0.25">
      <c r="A2130" s="7">
        <v>28913</v>
      </c>
      <c r="B2130" s="5" t="s">
        <v>822</v>
      </c>
    </row>
    <row r="2131" spans="1:2" x14ac:dyDescent="0.25">
      <c r="A2131" s="7">
        <v>28914</v>
      </c>
      <c r="B2131" s="5" t="s">
        <v>2185</v>
      </c>
    </row>
    <row r="2132" spans="1:2" x14ac:dyDescent="0.25">
      <c r="A2132" s="7">
        <v>28915</v>
      </c>
      <c r="B2132" s="5" t="s">
        <v>822</v>
      </c>
    </row>
    <row r="2133" spans="1:2" x14ac:dyDescent="0.25">
      <c r="A2133" s="7">
        <v>28916</v>
      </c>
      <c r="B2133" s="5" t="s">
        <v>822</v>
      </c>
    </row>
    <row r="2134" spans="1:2" x14ac:dyDescent="0.25">
      <c r="A2134" s="7">
        <v>28919</v>
      </c>
      <c r="B2134" s="5" t="s">
        <v>822</v>
      </c>
    </row>
    <row r="2135" spans="1:2" x14ac:dyDescent="0.25">
      <c r="A2135" s="7">
        <v>28920</v>
      </c>
      <c r="B2135" s="5" t="s">
        <v>822</v>
      </c>
    </row>
    <row r="2136" spans="1:2" x14ac:dyDescent="0.25">
      <c r="A2136" s="7">
        <v>28921</v>
      </c>
      <c r="B2136" s="5" t="s">
        <v>822</v>
      </c>
    </row>
    <row r="2137" spans="1:2" x14ac:dyDescent="0.25">
      <c r="A2137" s="7">
        <v>28922</v>
      </c>
      <c r="B2137" s="5" t="s">
        <v>822</v>
      </c>
    </row>
    <row r="2138" spans="1:2" x14ac:dyDescent="0.25">
      <c r="A2138" s="7">
        <v>28923</v>
      </c>
      <c r="B2138" s="5" t="s">
        <v>822</v>
      </c>
    </row>
    <row r="2139" spans="1:2" x14ac:dyDescent="0.25">
      <c r="A2139" s="7">
        <v>28926</v>
      </c>
      <c r="B2139" s="5" t="s">
        <v>822</v>
      </c>
    </row>
    <row r="2140" spans="1:2" x14ac:dyDescent="0.25">
      <c r="A2140" s="7">
        <v>28927</v>
      </c>
      <c r="B2140" s="5" t="s">
        <v>822</v>
      </c>
    </row>
    <row r="2141" spans="1:2" x14ac:dyDescent="0.25">
      <c r="A2141" s="7">
        <v>28928</v>
      </c>
      <c r="B2141" s="5" t="s">
        <v>822</v>
      </c>
    </row>
    <row r="2142" spans="1:2" x14ac:dyDescent="0.25">
      <c r="A2142" s="7">
        <v>28929</v>
      </c>
      <c r="B2142" s="5" t="s">
        <v>822</v>
      </c>
    </row>
    <row r="2143" spans="1:2" x14ac:dyDescent="0.25">
      <c r="A2143" s="7">
        <v>28930</v>
      </c>
      <c r="B2143" s="5" t="s">
        <v>822</v>
      </c>
    </row>
    <row r="2144" spans="1:2" x14ac:dyDescent="0.25">
      <c r="A2144" s="7">
        <v>28933</v>
      </c>
      <c r="B2144" s="5" t="s">
        <v>822</v>
      </c>
    </row>
    <row r="2145" spans="1:2" x14ac:dyDescent="0.25">
      <c r="A2145" s="7">
        <v>28934</v>
      </c>
      <c r="B2145" s="5" t="s">
        <v>822</v>
      </c>
    </row>
    <row r="2146" spans="1:2" x14ac:dyDescent="0.25">
      <c r="A2146" s="7">
        <v>28935</v>
      </c>
      <c r="B2146" s="5" t="s">
        <v>822</v>
      </c>
    </row>
    <row r="2147" spans="1:2" x14ac:dyDescent="0.25">
      <c r="A2147" s="7">
        <v>28936</v>
      </c>
      <c r="B2147" s="5" t="s">
        <v>822</v>
      </c>
    </row>
    <row r="2148" spans="1:2" x14ac:dyDescent="0.25">
      <c r="A2148" s="7">
        <v>28937</v>
      </c>
      <c r="B2148" s="5" t="s">
        <v>822</v>
      </c>
    </row>
    <row r="2149" spans="1:2" x14ac:dyDescent="0.25">
      <c r="A2149" s="7">
        <v>28940</v>
      </c>
      <c r="B2149" s="5" t="s">
        <v>822</v>
      </c>
    </row>
    <row r="2150" spans="1:2" x14ac:dyDescent="0.25">
      <c r="A2150" s="7">
        <v>28941</v>
      </c>
      <c r="B2150" s="5" t="s">
        <v>822</v>
      </c>
    </row>
    <row r="2151" spans="1:2" x14ac:dyDescent="0.25">
      <c r="A2151" s="7">
        <v>28942</v>
      </c>
      <c r="B2151" s="5" t="s">
        <v>822</v>
      </c>
    </row>
    <row r="2152" spans="1:2" x14ac:dyDescent="0.25">
      <c r="A2152" s="7">
        <v>28943</v>
      </c>
      <c r="B2152" s="5" t="s">
        <v>822</v>
      </c>
    </row>
    <row r="2153" spans="1:2" x14ac:dyDescent="0.25">
      <c r="A2153" s="7">
        <v>28944</v>
      </c>
      <c r="B2153" s="5" t="s">
        <v>2186</v>
      </c>
    </row>
    <row r="2154" spans="1:2" x14ac:dyDescent="0.25">
      <c r="A2154" s="7">
        <v>28947</v>
      </c>
      <c r="B2154" s="5" t="s">
        <v>822</v>
      </c>
    </row>
    <row r="2155" spans="1:2" x14ac:dyDescent="0.25">
      <c r="A2155" s="7">
        <v>28948</v>
      </c>
      <c r="B2155" s="5" t="s">
        <v>822</v>
      </c>
    </row>
    <row r="2156" spans="1:2" x14ac:dyDescent="0.25">
      <c r="A2156" s="7">
        <v>28949</v>
      </c>
      <c r="B2156" s="5" t="s">
        <v>822</v>
      </c>
    </row>
    <row r="2157" spans="1:2" x14ac:dyDescent="0.25">
      <c r="A2157" s="7">
        <v>28950</v>
      </c>
      <c r="B2157" s="5" t="s">
        <v>822</v>
      </c>
    </row>
    <row r="2158" spans="1:2" x14ac:dyDescent="0.25">
      <c r="A2158" s="7">
        <v>28951</v>
      </c>
      <c r="B2158" s="5" t="s">
        <v>822</v>
      </c>
    </row>
    <row r="2159" spans="1:2" x14ac:dyDescent="0.25">
      <c r="A2159" s="7">
        <v>28954</v>
      </c>
      <c r="B2159" s="5" t="s">
        <v>822</v>
      </c>
    </row>
    <row r="2160" spans="1:2" x14ac:dyDescent="0.25">
      <c r="A2160" s="7">
        <v>28955</v>
      </c>
      <c r="B2160" s="5" t="s">
        <v>822</v>
      </c>
    </row>
    <row r="2161" spans="1:2" x14ac:dyDescent="0.25">
      <c r="A2161" s="7">
        <v>28956</v>
      </c>
      <c r="B2161" s="5" t="s">
        <v>822</v>
      </c>
    </row>
    <row r="2162" spans="1:2" x14ac:dyDescent="0.25">
      <c r="A2162" s="7">
        <v>28957</v>
      </c>
      <c r="B2162" s="5" t="s">
        <v>822</v>
      </c>
    </row>
    <row r="2163" spans="1:2" x14ac:dyDescent="0.25">
      <c r="A2163" s="7">
        <v>28958</v>
      </c>
      <c r="B2163" s="5" t="s">
        <v>822</v>
      </c>
    </row>
    <row r="2164" spans="1:2" x14ac:dyDescent="0.25">
      <c r="A2164" s="7">
        <v>28961</v>
      </c>
      <c r="B2164" s="5" t="s">
        <v>822</v>
      </c>
    </row>
    <row r="2165" spans="1:2" x14ac:dyDescent="0.25">
      <c r="A2165" s="7">
        <v>28962</v>
      </c>
      <c r="B2165" s="5" t="s">
        <v>822</v>
      </c>
    </row>
    <row r="2166" spans="1:2" x14ac:dyDescent="0.25">
      <c r="A2166" s="7">
        <v>28963</v>
      </c>
      <c r="B2166" s="5" t="s">
        <v>822</v>
      </c>
    </row>
    <row r="2167" spans="1:2" x14ac:dyDescent="0.25">
      <c r="A2167" s="7">
        <v>28964</v>
      </c>
      <c r="B2167" s="5" t="s">
        <v>822</v>
      </c>
    </row>
    <row r="2168" spans="1:2" x14ac:dyDescent="0.25">
      <c r="A2168" s="7">
        <v>28965</v>
      </c>
      <c r="B2168" s="5" t="s">
        <v>822</v>
      </c>
    </row>
    <row r="2169" spans="1:2" x14ac:dyDescent="0.25">
      <c r="A2169" s="7">
        <v>28968</v>
      </c>
      <c r="B2169" s="5" t="s">
        <v>822</v>
      </c>
    </row>
    <row r="2170" spans="1:2" x14ac:dyDescent="0.25">
      <c r="A2170" s="7">
        <v>28969</v>
      </c>
      <c r="B2170" s="5" t="s">
        <v>822</v>
      </c>
    </row>
    <row r="2171" spans="1:2" x14ac:dyDescent="0.25">
      <c r="A2171" s="7">
        <v>28970</v>
      </c>
      <c r="B2171" s="5" t="s">
        <v>822</v>
      </c>
    </row>
    <row r="2172" spans="1:2" x14ac:dyDescent="0.25">
      <c r="A2172" s="7">
        <v>28971</v>
      </c>
      <c r="B2172" s="5" t="s">
        <v>822</v>
      </c>
    </row>
    <row r="2173" spans="1:2" x14ac:dyDescent="0.25">
      <c r="A2173" s="7">
        <v>28972</v>
      </c>
      <c r="B2173" s="5" t="s">
        <v>822</v>
      </c>
    </row>
    <row r="2174" spans="1:2" x14ac:dyDescent="0.25">
      <c r="A2174" s="7">
        <v>28975</v>
      </c>
      <c r="B2174" s="5" t="s">
        <v>2187</v>
      </c>
    </row>
    <row r="2175" spans="1:2" x14ac:dyDescent="0.25">
      <c r="A2175" s="7">
        <v>28976</v>
      </c>
      <c r="B2175" s="5" t="s">
        <v>822</v>
      </c>
    </row>
    <row r="2176" spans="1:2" x14ac:dyDescent="0.25">
      <c r="A2176" s="7">
        <v>28977</v>
      </c>
      <c r="B2176" s="5" t="s">
        <v>822</v>
      </c>
    </row>
    <row r="2177" spans="1:2" x14ac:dyDescent="0.25">
      <c r="A2177" s="7">
        <v>28978</v>
      </c>
      <c r="B2177" s="5" t="s">
        <v>822</v>
      </c>
    </row>
    <row r="2178" spans="1:2" x14ac:dyDescent="0.25">
      <c r="A2178" s="7">
        <v>28979</v>
      </c>
      <c r="B2178" s="5" t="s">
        <v>822</v>
      </c>
    </row>
    <row r="2179" spans="1:2" x14ac:dyDescent="0.25">
      <c r="A2179" s="7">
        <v>28982</v>
      </c>
      <c r="B2179" s="5" t="s">
        <v>822</v>
      </c>
    </row>
    <row r="2180" spans="1:2" x14ac:dyDescent="0.25">
      <c r="A2180" s="7">
        <v>28983</v>
      </c>
      <c r="B2180" s="5" t="s">
        <v>822</v>
      </c>
    </row>
    <row r="2181" spans="1:2" x14ac:dyDescent="0.25">
      <c r="A2181" s="7">
        <v>28984</v>
      </c>
      <c r="B2181" s="5" t="s">
        <v>822</v>
      </c>
    </row>
    <row r="2182" spans="1:2" x14ac:dyDescent="0.25">
      <c r="A2182" s="7">
        <v>28985</v>
      </c>
      <c r="B2182" s="5" t="s">
        <v>822</v>
      </c>
    </row>
    <row r="2183" spans="1:2" x14ac:dyDescent="0.25">
      <c r="A2183" s="7">
        <v>28986</v>
      </c>
      <c r="B2183" s="5" t="s">
        <v>822</v>
      </c>
    </row>
    <row r="2184" spans="1:2" x14ac:dyDescent="0.25">
      <c r="A2184" s="7">
        <v>28989</v>
      </c>
      <c r="B2184" s="5" t="s">
        <v>822</v>
      </c>
    </row>
    <row r="2185" spans="1:2" x14ac:dyDescent="0.25">
      <c r="A2185" s="7">
        <v>28990</v>
      </c>
      <c r="B2185" s="5" t="s">
        <v>822</v>
      </c>
    </row>
    <row r="2186" spans="1:2" x14ac:dyDescent="0.25">
      <c r="A2186" s="7">
        <v>28991</v>
      </c>
      <c r="B2186" s="5" t="s">
        <v>822</v>
      </c>
    </row>
    <row r="2187" spans="1:2" x14ac:dyDescent="0.25">
      <c r="A2187" s="7">
        <v>28992</v>
      </c>
      <c r="B2187" s="5" t="s">
        <v>822</v>
      </c>
    </row>
    <row r="2188" spans="1:2" x14ac:dyDescent="0.25">
      <c r="A2188" s="7">
        <v>28993</v>
      </c>
      <c r="B2188" s="5" t="s">
        <v>822</v>
      </c>
    </row>
    <row r="2189" spans="1:2" x14ac:dyDescent="0.25">
      <c r="A2189" s="7">
        <v>28996</v>
      </c>
      <c r="B2189" s="5" t="s">
        <v>822</v>
      </c>
    </row>
    <row r="2190" spans="1:2" x14ac:dyDescent="0.25">
      <c r="A2190" s="7">
        <v>28997</v>
      </c>
      <c r="B2190" s="5" t="s">
        <v>822</v>
      </c>
    </row>
    <row r="2191" spans="1:2" x14ac:dyDescent="0.25">
      <c r="A2191" s="7">
        <v>28998</v>
      </c>
      <c r="B2191" s="5" t="s">
        <v>822</v>
      </c>
    </row>
    <row r="2192" spans="1:2" x14ac:dyDescent="0.25">
      <c r="A2192" s="7">
        <v>28999</v>
      </c>
      <c r="B2192" s="5" t="s">
        <v>822</v>
      </c>
    </row>
    <row r="2193" spans="1:2" x14ac:dyDescent="0.25">
      <c r="A2193" s="7">
        <v>29000</v>
      </c>
      <c r="B2193" s="5" t="s">
        <v>822</v>
      </c>
    </row>
    <row r="2194" spans="1:2" x14ac:dyDescent="0.25">
      <c r="A2194" s="7">
        <v>29003</v>
      </c>
      <c r="B2194" s="5" t="s">
        <v>822</v>
      </c>
    </row>
    <row r="2195" spans="1:2" x14ac:dyDescent="0.25">
      <c r="A2195" s="7">
        <v>29004</v>
      </c>
      <c r="B2195" s="5" t="s">
        <v>822</v>
      </c>
    </row>
    <row r="2196" spans="1:2" x14ac:dyDescent="0.25">
      <c r="A2196" s="7">
        <v>29005</v>
      </c>
      <c r="B2196" s="5" t="s">
        <v>822</v>
      </c>
    </row>
    <row r="2197" spans="1:2" x14ac:dyDescent="0.25">
      <c r="A2197" s="7">
        <v>29006</v>
      </c>
      <c r="B2197" s="5" t="s">
        <v>2188</v>
      </c>
    </row>
    <row r="2198" spans="1:2" x14ac:dyDescent="0.25">
      <c r="A2198" s="7">
        <v>29007</v>
      </c>
      <c r="B2198" s="5" t="s">
        <v>822</v>
      </c>
    </row>
    <row r="2199" spans="1:2" x14ac:dyDescent="0.25">
      <c r="A2199" s="7">
        <v>29010</v>
      </c>
      <c r="B2199" s="5" t="s">
        <v>822</v>
      </c>
    </row>
    <row r="2200" spans="1:2" x14ac:dyDescent="0.25">
      <c r="A2200" s="7">
        <v>29011</v>
      </c>
      <c r="B2200" s="5" t="s">
        <v>822</v>
      </c>
    </row>
    <row r="2201" spans="1:2" x14ac:dyDescent="0.25">
      <c r="A2201" s="7">
        <v>29012</v>
      </c>
      <c r="B2201" s="5" t="s">
        <v>822</v>
      </c>
    </row>
    <row r="2202" spans="1:2" x14ac:dyDescent="0.25">
      <c r="A2202" s="7">
        <v>29013</v>
      </c>
      <c r="B2202" s="5" t="s">
        <v>822</v>
      </c>
    </row>
    <row r="2203" spans="1:2" x14ac:dyDescent="0.25">
      <c r="A2203" s="7">
        <v>29014</v>
      </c>
      <c r="B2203" s="5" t="s">
        <v>822</v>
      </c>
    </row>
    <row r="2204" spans="1:2" x14ac:dyDescent="0.25">
      <c r="A2204" s="7">
        <v>29017</v>
      </c>
      <c r="B2204" s="5" t="s">
        <v>822</v>
      </c>
    </row>
    <row r="2205" spans="1:2" x14ac:dyDescent="0.25">
      <c r="A2205" s="7">
        <v>29018</v>
      </c>
      <c r="B2205" s="5" t="s">
        <v>822</v>
      </c>
    </row>
    <row r="2206" spans="1:2" x14ac:dyDescent="0.25">
      <c r="A2206" s="7">
        <v>29019</v>
      </c>
      <c r="B2206" s="5" t="s">
        <v>822</v>
      </c>
    </row>
    <row r="2207" spans="1:2" x14ac:dyDescent="0.25">
      <c r="A2207" s="7">
        <v>29020</v>
      </c>
      <c r="B2207" s="5" t="s">
        <v>822</v>
      </c>
    </row>
    <row r="2208" spans="1:2" x14ac:dyDescent="0.25">
      <c r="A2208" s="7">
        <v>29021</v>
      </c>
      <c r="B2208" s="5" t="s">
        <v>822</v>
      </c>
    </row>
    <row r="2209" spans="1:2" x14ac:dyDescent="0.25">
      <c r="A2209" s="7">
        <v>29024</v>
      </c>
      <c r="B2209" s="5" t="s">
        <v>822</v>
      </c>
    </row>
    <row r="2210" spans="1:2" x14ac:dyDescent="0.25">
      <c r="A2210" s="7">
        <v>29025</v>
      </c>
      <c r="B2210" s="5" t="s">
        <v>822</v>
      </c>
    </row>
    <row r="2211" spans="1:2" x14ac:dyDescent="0.25">
      <c r="A2211" s="7">
        <v>29026</v>
      </c>
      <c r="B2211" s="5" t="s">
        <v>822</v>
      </c>
    </row>
    <row r="2212" spans="1:2" x14ac:dyDescent="0.25">
      <c r="A2212" s="7">
        <v>29027</v>
      </c>
      <c r="B2212" s="5" t="s">
        <v>822</v>
      </c>
    </row>
    <row r="2213" spans="1:2" x14ac:dyDescent="0.25">
      <c r="A2213" s="7">
        <v>29028</v>
      </c>
      <c r="B2213" s="5" t="s">
        <v>822</v>
      </c>
    </row>
    <row r="2214" spans="1:2" x14ac:dyDescent="0.25">
      <c r="A2214" s="7">
        <v>29031</v>
      </c>
      <c r="B2214" s="5" t="s">
        <v>822</v>
      </c>
    </row>
    <row r="2215" spans="1:2" x14ac:dyDescent="0.25">
      <c r="A2215" s="7">
        <v>29032</v>
      </c>
      <c r="B2215" s="5" t="s">
        <v>822</v>
      </c>
    </row>
    <row r="2216" spans="1:2" x14ac:dyDescent="0.25">
      <c r="A2216" s="7">
        <v>29033</v>
      </c>
      <c r="B2216" s="5" t="s">
        <v>822</v>
      </c>
    </row>
    <row r="2217" spans="1:2" x14ac:dyDescent="0.25">
      <c r="A2217" s="7">
        <v>29034</v>
      </c>
      <c r="B2217" s="5" t="s">
        <v>822</v>
      </c>
    </row>
    <row r="2218" spans="1:2" x14ac:dyDescent="0.25">
      <c r="A2218" s="7">
        <v>29035</v>
      </c>
      <c r="B2218" s="5" t="s">
        <v>2189</v>
      </c>
    </row>
    <row r="2219" spans="1:2" x14ac:dyDescent="0.25">
      <c r="A2219" s="7">
        <v>29038</v>
      </c>
      <c r="B2219" s="5" t="s">
        <v>822</v>
      </c>
    </row>
    <row r="2220" spans="1:2" x14ac:dyDescent="0.25">
      <c r="A2220" s="7">
        <v>29039</v>
      </c>
      <c r="B2220" s="5" t="s">
        <v>822</v>
      </c>
    </row>
    <row r="2221" spans="1:2" x14ac:dyDescent="0.25">
      <c r="A2221" s="7">
        <v>29040</v>
      </c>
      <c r="B2221" s="5" t="s">
        <v>822</v>
      </c>
    </row>
    <row r="2222" spans="1:2" x14ac:dyDescent="0.25">
      <c r="A2222" s="7">
        <v>29041</v>
      </c>
      <c r="B2222" s="5" t="s">
        <v>822</v>
      </c>
    </row>
    <row r="2223" spans="1:2" x14ac:dyDescent="0.25">
      <c r="A2223" s="7">
        <v>29042</v>
      </c>
      <c r="B2223" s="5" t="s">
        <v>822</v>
      </c>
    </row>
    <row r="2224" spans="1:2" x14ac:dyDescent="0.25">
      <c r="A2224" s="7">
        <v>29045</v>
      </c>
      <c r="B2224" s="5" t="s">
        <v>822</v>
      </c>
    </row>
    <row r="2225" spans="1:2" x14ac:dyDescent="0.25">
      <c r="A2225" s="7">
        <v>29046</v>
      </c>
      <c r="B2225" s="5" t="s">
        <v>822</v>
      </c>
    </row>
    <row r="2226" spans="1:2" x14ac:dyDescent="0.25">
      <c r="A2226" s="7">
        <v>29047</v>
      </c>
      <c r="B2226" s="5" t="s">
        <v>822</v>
      </c>
    </row>
    <row r="2227" spans="1:2" x14ac:dyDescent="0.25">
      <c r="A2227" s="7">
        <v>29048</v>
      </c>
      <c r="B2227" s="5" t="s">
        <v>822</v>
      </c>
    </row>
    <row r="2228" spans="1:2" x14ac:dyDescent="0.25">
      <c r="A2228" s="7">
        <v>29049</v>
      </c>
      <c r="B2228" s="5" t="s">
        <v>822</v>
      </c>
    </row>
    <row r="2229" spans="1:2" x14ac:dyDescent="0.25">
      <c r="A2229" s="7">
        <v>29052</v>
      </c>
      <c r="B2229" s="5" t="s">
        <v>822</v>
      </c>
    </row>
    <row r="2230" spans="1:2" x14ac:dyDescent="0.25">
      <c r="A2230" s="7">
        <v>29053</v>
      </c>
      <c r="B2230" s="5" t="s">
        <v>822</v>
      </c>
    </row>
    <row r="2231" spans="1:2" x14ac:dyDescent="0.25">
      <c r="A2231" s="7">
        <v>29054</v>
      </c>
      <c r="B2231" s="5" t="s">
        <v>822</v>
      </c>
    </row>
    <row r="2232" spans="1:2" x14ac:dyDescent="0.25">
      <c r="A2232" s="7">
        <v>29055</v>
      </c>
      <c r="B2232" s="5" t="s">
        <v>822</v>
      </c>
    </row>
    <row r="2233" spans="1:2" x14ac:dyDescent="0.25">
      <c r="A2233" s="7">
        <v>29056</v>
      </c>
      <c r="B2233" s="5" t="s">
        <v>822</v>
      </c>
    </row>
    <row r="2234" spans="1:2" x14ac:dyDescent="0.25">
      <c r="A2234" s="7">
        <v>29059</v>
      </c>
      <c r="B2234" s="5" t="s">
        <v>822</v>
      </c>
    </row>
    <row r="2235" spans="1:2" x14ac:dyDescent="0.25">
      <c r="A2235" s="7">
        <v>29060</v>
      </c>
      <c r="B2235" s="5" t="s">
        <v>822</v>
      </c>
    </row>
    <row r="2236" spans="1:2" x14ac:dyDescent="0.25">
      <c r="A2236" s="7">
        <v>29061</v>
      </c>
      <c r="B2236" s="5" t="s">
        <v>822</v>
      </c>
    </row>
    <row r="2237" spans="1:2" x14ac:dyDescent="0.25">
      <c r="A2237" s="7">
        <v>29062</v>
      </c>
      <c r="B2237" s="5" t="s">
        <v>822</v>
      </c>
    </row>
    <row r="2238" spans="1:2" x14ac:dyDescent="0.25">
      <c r="A2238" s="7">
        <v>29063</v>
      </c>
      <c r="B2238" s="5" t="s">
        <v>822</v>
      </c>
    </row>
    <row r="2239" spans="1:2" x14ac:dyDescent="0.25">
      <c r="A2239" s="7">
        <v>29066</v>
      </c>
      <c r="B2239" s="5" t="s">
        <v>822</v>
      </c>
    </row>
    <row r="2240" spans="1:2" x14ac:dyDescent="0.25">
      <c r="A2240" s="7">
        <v>29067</v>
      </c>
      <c r="B2240" s="5" t="s">
        <v>2190</v>
      </c>
    </row>
    <row r="2241" spans="1:2" x14ac:dyDescent="0.25">
      <c r="A2241" s="7">
        <v>29068</v>
      </c>
      <c r="B2241" s="5" t="s">
        <v>822</v>
      </c>
    </row>
    <row r="2242" spans="1:2" x14ac:dyDescent="0.25">
      <c r="A2242" s="7">
        <v>29069</v>
      </c>
      <c r="B2242" s="5" t="s">
        <v>822</v>
      </c>
    </row>
    <row r="2243" spans="1:2" x14ac:dyDescent="0.25">
      <c r="A2243" s="7">
        <v>29070</v>
      </c>
      <c r="B2243" s="5" t="s">
        <v>822</v>
      </c>
    </row>
    <row r="2244" spans="1:2" x14ac:dyDescent="0.25">
      <c r="A2244" s="7">
        <v>29073</v>
      </c>
      <c r="B2244" s="5" t="s">
        <v>822</v>
      </c>
    </row>
    <row r="2245" spans="1:2" x14ac:dyDescent="0.25">
      <c r="A2245" s="7">
        <v>29074</v>
      </c>
      <c r="B2245" s="5" t="s">
        <v>822</v>
      </c>
    </row>
    <row r="2246" spans="1:2" x14ac:dyDescent="0.25">
      <c r="A2246" s="7">
        <v>29075</v>
      </c>
      <c r="B2246" s="5" t="s">
        <v>822</v>
      </c>
    </row>
    <row r="2247" spans="1:2" x14ac:dyDescent="0.25">
      <c r="A2247" s="7">
        <v>29076</v>
      </c>
      <c r="B2247" s="5" t="s">
        <v>822</v>
      </c>
    </row>
    <row r="2248" spans="1:2" x14ac:dyDescent="0.25">
      <c r="A2248" s="7">
        <v>29077</v>
      </c>
      <c r="B2248" s="5" t="s">
        <v>822</v>
      </c>
    </row>
    <row r="2249" spans="1:2" x14ac:dyDescent="0.25">
      <c r="A2249" s="7">
        <v>29080</v>
      </c>
      <c r="B2249" s="5" t="s">
        <v>822</v>
      </c>
    </row>
    <row r="2250" spans="1:2" x14ac:dyDescent="0.25">
      <c r="A2250" s="7">
        <v>29081</v>
      </c>
      <c r="B2250" s="5" t="s">
        <v>822</v>
      </c>
    </row>
    <row r="2251" spans="1:2" x14ac:dyDescent="0.25">
      <c r="A2251" s="7">
        <v>29082</v>
      </c>
      <c r="B2251" s="5" t="s">
        <v>822</v>
      </c>
    </row>
    <row r="2252" spans="1:2" x14ac:dyDescent="0.25">
      <c r="A2252" s="7">
        <v>29083</v>
      </c>
      <c r="B2252" s="5" t="s">
        <v>822</v>
      </c>
    </row>
    <row r="2253" spans="1:2" x14ac:dyDescent="0.25">
      <c r="A2253" s="7">
        <v>29084</v>
      </c>
      <c r="B2253" s="5" t="s">
        <v>822</v>
      </c>
    </row>
    <row r="2254" spans="1:2" x14ac:dyDescent="0.25">
      <c r="A2254" s="7">
        <v>29087</v>
      </c>
      <c r="B2254" s="5" t="s">
        <v>822</v>
      </c>
    </row>
    <row r="2255" spans="1:2" x14ac:dyDescent="0.25">
      <c r="A2255" s="7">
        <v>29088</v>
      </c>
      <c r="B2255" s="5" t="s">
        <v>822</v>
      </c>
    </row>
    <row r="2256" spans="1:2" x14ac:dyDescent="0.25">
      <c r="A2256" s="7">
        <v>29089</v>
      </c>
      <c r="B2256" s="5" t="s">
        <v>822</v>
      </c>
    </row>
    <row r="2257" spans="1:2" x14ac:dyDescent="0.25">
      <c r="A2257" s="7">
        <v>29090</v>
      </c>
      <c r="B2257" s="5" t="s">
        <v>822</v>
      </c>
    </row>
    <row r="2258" spans="1:2" x14ac:dyDescent="0.25">
      <c r="A2258" s="7">
        <v>29091</v>
      </c>
      <c r="B2258" s="5" t="s">
        <v>822</v>
      </c>
    </row>
    <row r="2259" spans="1:2" x14ac:dyDescent="0.25">
      <c r="A2259" s="7">
        <v>29094</v>
      </c>
      <c r="B2259" s="5" t="s">
        <v>822</v>
      </c>
    </row>
    <row r="2260" spans="1:2" x14ac:dyDescent="0.25">
      <c r="A2260" s="7">
        <v>29095</v>
      </c>
      <c r="B2260" s="5" t="s">
        <v>822</v>
      </c>
    </row>
    <row r="2261" spans="1:2" x14ac:dyDescent="0.25">
      <c r="A2261" s="7">
        <v>29096</v>
      </c>
      <c r="B2261" s="5" t="s">
        <v>822</v>
      </c>
    </row>
    <row r="2262" spans="1:2" x14ac:dyDescent="0.25">
      <c r="A2262" s="7">
        <v>29097</v>
      </c>
      <c r="B2262" s="5" t="s">
        <v>822</v>
      </c>
    </row>
    <row r="2263" spans="1:2" x14ac:dyDescent="0.25">
      <c r="A2263" s="7">
        <v>29098</v>
      </c>
      <c r="B2263" s="5" t="s">
        <v>2191</v>
      </c>
    </row>
    <row r="2264" spans="1:2" x14ac:dyDescent="0.25">
      <c r="A2264" s="7">
        <v>29101</v>
      </c>
      <c r="B2264" s="5" t="s">
        <v>822</v>
      </c>
    </row>
    <row r="2265" spans="1:2" x14ac:dyDescent="0.25">
      <c r="A2265" s="7">
        <v>29102</v>
      </c>
      <c r="B2265" s="5" t="s">
        <v>822</v>
      </c>
    </row>
    <row r="2266" spans="1:2" x14ac:dyDescent="0.25">
      <c r="A2266" s="7">
        <v>29103</v>
      </c>
      <c r="B2266" s="5" t="s">
        <v>822</v>
      </c>
    </row>
    <row r="2267" spans="1:2" x14ac:dyDescent="0.25">
      <c r="A2267" s="7">
        <v>29104</v>
      </c>
      <c r="B2267" s="5" t="s">
        <v>822</v>
      </c>
    </row>
    <row r="2268" spans="1:2" x14ac:dyDescent="0.25">
      <c r="A2268" s="7">
        <v>29105</v>
      </c>
      <c r="B2268" s="5" t="s">
        <v>822</v>
      </c>
    </row>
    <row r="2269" spans="1:2" x14ac:dyDescent="0.25">
      <c r="A2269" s="7">
        <v>29108</v>
      </c>
      <c r="B2269" s="5" t="s">
        <v>822</v>
      </c>
    </row>
    <row r="2270" spans="1:2" x14ac:dyDescent="0.25">
      <c r="A2270" s="7">
        <v>29109</v>
      </c>
      <c r="B2270" s="5" t="s">
        <v>822</v>
      </c>
    </row>
    <row r="2271" spans="1:2" x14ac:dyDescent="0.25">
      <c r="A2271" s="7">
        <v>29110</v>
      </c>
      <c r="B2271" s="5" t="s">
        <v>822</v>
      </c>
    </row>
    <row r="2272" spans="1:2" x14ac:dyDescent="0.25">
      <c r="A2272" s="7">
        <v>29111</v>
      </c>
      <c r="B2272" s="5" t="s">
        <v>822</v>
      </c>
    </row>
    <row r="2273" spans="1:2" x14ac:dyDescent="0.25">
      <c r="A2273" s="7">
        <v>29112</v>
      </c>
      <c r="B2273" s="5" t="s">
        <v>822</v>
      </c>
    </row>
    <row r="2274" spans="1:2" x14ac:dyDescent="0.25">
      <c r="A2274" s="7">
        <v>29115</v>
      </c>
      <c r="B2274" s="5" t="s">
        <v>822</v>
      </c>
    </row>
    <row r="2275" spans="1:2" x14ac:dyDescent="0.25">
      <c r="A2275" s="7">
        <v>29116</v>
      </c>
      <c r="B2275" s="5" t="s">
        <v>822</v>
      </c>
    </row>
    <row r="2276" spans="1:2" x14ac:dyDescent="0.25">
      <c r="A2276" s="7">
        <v>29117</v>
      </c>
      <c r="B2276" s="5" t="s">
        <v>822</v>
      </c>
    </row>
    <row r="2277" spans="1:2" x14ac:dyDescent="0.25">
      <c r="A2277" s="7">
        <v>29118</v>
      </c>
      <c r="B2277" s="5" t="s">
        <v>822</v>
      </c>
    </row>
    <row r="2278" spans="1:2" x14ac:dyDescent="0.25">
      <c r="A2278" s="7">
        <v>29119</v>
      </c>
      <c r="B2278" s="5" t="s">
        <v>822</v>
      </c>
    </row>
    <row r="2279" spans="1:2" x14ac:dyDescent="0.25">
      <c r="A2279" s="7">
        <v>29122</v>
      </c>
      <c r="B2279" s="5" t="s">
        <v>822</v>
      </c>
    </row>
    <row r="2280" spans="1:2" x14ac:dyDescent="0.25">
      <c r="A2280" s="7">
        <v>29123</v>
      </c>
      <c r="B2280" s="5" t="s">
        <v>822</v>
      </c>
    </row>
    <row r="2281" spans="1:2" x14ac:dyDescent="0.25">
      <c r="A2281" s="7">
        <v>29124</v>
      </c>
      <c r="B2281" s="5" t="s">
        <v>822</v>
      </c>
    </row>
    <row r="2282" spans="1:2" x14ac:dyDescent="0.25">
      <c r="A2282" s="7">
        <v>29125</v>
      </c>
      <c r="B2282" s="5" t="s">
        <v>822</v>
      </c>
    </row>
    <row r="2283" spans="1:2" x14ac:dyDescent="0.25">
      <c r="A2283" s="7">
        <v>29126</v>
      </c>
      <c r="B2283" s="5" t="s">
        <v>2192</v>
      </c>
    </row>
    <row r="2284" spans="1:2" x14ac:dyDescent="0.25">
      <c r="A2284" s="7">
        <v>29129</v>
      </c>
      <c r="B2284" s="5" t="s">
        <v>822</v>
      </c>
    </row>
    <row r="2285" spans="1:2" x14ac:dyDescent="0.25">
      <c r="A2285" s="7">
        <v>29130</v>
      </c>
      <c r="B2285" s="5" t="s">
        <v>822</v>
      </c>
    </row>
    <row r="2286" spans="1:2" x14ac:dyDescent="0.25">
      <c r="A2286" s="7">
        <v>29131</v>
      </c>
      <c r="B2286" s="5" t="s">
        <v>822</v>
      </c>
    </row>
    <row r="2287" spans="1:2" x14ac:dyDescent="0.25">
      <c r="A2287" s="7">
        <v>29132</v>
      </c>
      <c r="B2287" s="5" t="s">
        <v>822</v>
      </c>
    </row>
    <row r="2288" spans="1:2" x14ac:dyDescent="0.25">
      <c r="A2288" s="7">
        <v>29133</v>
      </c>
      <c r="B2288" s="5" t="s">
        <v>822</v>
      </c>
    </row>
    <row r="2289" spans="1:2" x14ac:dyDescent="0.25">
      <c r="A2289" s="7">
        <v>29136</v>
      </c>
      <c r="B2289" s="5" t="s">
        <v>822</v>
      </c>
    </row>
    <row r="2290" spans="1:2" x14ac:dyDescent="0.25">
      <c r="A2290" s="7">
        <v>29137</v>
      </c>
      <c r="B2290" s="5" t="s">
        <v>822</v>
      </c>
    </row>
    <row r="2291" spans="1:2" x14ac:dyDescent="0.25">
      <c r="A2291" s="7">
        <v>29138</v>
      </c>
      <c r="B2291" s="5" t="s">
        <v>822</v>
      </c>
    </row>
    <row r="2292" spans="1:2" x14ac:dyDescent="0.25">
      <c r="A2292" s="7">
        <v>29139</v>
      </c>
      <c r="B2292" s="5" t="s">
        <v>822</v>
      </c>
    </row>
    <row r="2293" spans="1:2" x14ac:dyDescent="0.25">
      <c r="A2293" s="7">
        <v>29140</v>
      </c>
      <c r="B2293" s="5" t="s">
        <v>822</v>
      </c>
    </row>
    <row r="2294" spans="1:2" x14ac:dyDescent="0.25">
      <c r="A2294" s="7">
        <v>29143</v>
      </c>
      <c r="B2294" s="5" t="s">
        <v>822</v>
      </c>
    </row>
    <row r="2295" spans="1:2" x14ac:dyDescent="0.25">
      <c r="A2295" s="7">
        <v>29144</v>
      </c>
      <c r="B2295" s="5" t="s">
        <v>822</v>
      </c>
    </row>
    <row r="2296" spans="1:2" x14ac:dyDescent="0.25">
      <c r="A2296" s="7">
        <v>29145</v>
      </c>
      <c r="B2296" s="5" t="s">
        <v>822</v>
      </c>
    </row>
    <row r="2297" spans="1:2" x14ac:dyDescent="0.25">
      <c r="A2297" s="7">
        <v>29146</v>
      </c>
      <c r="B2297" s="5" t="s">
        <v>822</v>
      </c>
    </row>
    <row r="2298" spans="1:2" x14ac:dyDescent="0.25">
      <c r="A2298" s="7">
        <v>29147</v>
      </c>
      <c r="B2298" s="5" t="s">
        <v>822</v>
      </c>
    </row>
    <row r="2299" spans="1:2" x14ac:dyDescent="0.25">
      <c r="A2299" s="7">
        <v>29150</v>
      </c>
      <c r="B2299" s="5" t="s">
        <v>822</v>
      </c>
    </row>
    <row r="2300" spans="1:2" x14ac:dyDescent="0.25">
      <c r="A2300" s="7">
        <v>29151</v>
      </c>
      <c r="B2300" s="5" t="s">
        <v>822</v>
      </c>
    </row>
    <row r="2301" spans="1:2" x14ac:dyDescent="0.25">
      <c r="A2301" s="7">
        <v>29152</v>
      </c>
      <c r="B2301" s="5" t="s">
        <v>822</v>
      </c>
    </row>
    <row r="2302" spans="1:2" x14ac:dyDescent="0.25">
      <c r="A2302" s="7">
        <v>29153</v>
      </c>
      <c r="B2302" s="5" t="s">
        <v>822</v>
      </c>
    </row>
    <row r="2303" spans="1:2" x14ac:dyDescent="0.25">
      <c r="A2303" s="7">
        <v>29154</v>
      </c>
      <c r="B2303" s="5" t="s">
        <v>822</v>
      </c>
    </row>
    <row r="2304" spans="1:2" x14ac:dyDescent="0.25">
      <c r="A2304" s="7">
        <v>29157</v>
      </c>
      <c r="B2304" s="5" t="s">
        <v>822</v>
      </c>
    </row>
    <row r="2305" spans="1:2" x14ac:dyDescent="0.25">
      <c r="A2305" s="7">
        <v>29158</v>
      </c>
      <c r="B2305" s="5" t="s">
        <v>822</v>
      </c>
    </row>
    <row r="2306" spans="1:2" x14ac:dyDescent="0.25">
      <c r="A2306" s="7">
        <v>29159</v>
      </c>
      <c r="B2306" s="5" t="s">
        <v>2193</v>
      </c>
    </row>
    <row r="2307" spans="1:2" x14ac:dyDescent="0.25">
      <c r="A2307" s="7">
        <v>29160</v>
      </c>
      <c r="B2307" s="5" t="s">
        <v>822</v>
      </c>
    </row>
    <row r="2308" spans="1:2" x14ac:dyDescent="0.25">
      <c r="A2308" s="7">
        <v>29161</v>
      </c>
      <c r="B2308" s="5" t="s">
        <v>822</v>
      </c>
    </row>
    <row r="2309" spans="1:2" x14ac:dyDescent="0.25">
      <c r="A2309" s="7">
        <v>29164</v>
      </c>
      <c r="B2309" s="5" t="s">
        <v>822</v>
      </c>
    </row>
    <row r="2310" spans="1:2" x14ac:dyDescent="0.25">
      <c r="A2310" s="7">
        <v>29165</v>
      </c>
      <c r="B2310" s="5" t="s">
        <v>822</v>
      </c>
    </row>
    <row r="2311" spans="1:2" x14ac:dyDescent="0.25">
      <c r="A2311" s="7">
        <v>29166</v>
      </c>
      <c r="B2311" s="5" t="s">
        <v>822</v>
      </c>
    </row>
    <row r="2312" spans="1:2" x14ac:dyDescent="0.25">
      <c r="A2312" s="7">
        <v>29167</v>
      </c>
      <c r="B2312" s="5" t="s">
        <v>822</v>
      </c>
    </row>
    <row r="2313" spans="1:2" x14ac:dyDescent="0.25">
      <c r="A2313" s="7">
        <v>29168</v>
      </c>
      <c r="B2313" s="5" t="s">
        <v>822</v>
      </c>
    </row>
    <row r="2314" spans="1:2" x14ac:dyDescent="0.25">
      <c r="A2314" s="7">
        <v>29171</v>
      </c>
      <c r="B2314" s="5" t="s">
        <v>822</v>
      </c>
    </row>
    <row r="2315" spans="1:2" x14ac:dyDescent="0.25">
      <c r="A2315" s="7">
        <v>29172</v>
      </c>
      <c r="B2315" s="5" t="s">
        <v>822</v>
      </c>
    </row>
    <row r="2316" spans="1:2" x14ac:dyDescent="0.25">
      <c r="A2316" s="7">
        <v>29173</v>
      </c>
      <c r="B2316" s="5" t="s">
        <v>822</v>
      </c>
    </row>
    <row r="2317" spans="1:2" x14ac:dyDescent="0.25">
      <c r="A2317" s="7">
        <v>29174</v>
      </c>
      <c r="B2317" s="5" t="s">
        <v>822</v>
      </c>
    </row>
    <row r="2318" spans="1:2" x14ac:dyDescent="0.25">
      <c r="A2318" s="7">
        <v>29175</v>
      </c>
      <c r="B2318" s="5" t="s">
        <v>822</v>
      </c>
    </row>
    <row r="2319" spans="1:2" x14ac:dyDescent="0.25">
      <c r="A2319" s="7">
        <v>29178</v>
      </c>
      <c r="B2319" s="5" t="s">
        <v>822</v>
      </c>
    </row>
    <row r="2320" spans="1:2" x14ac:dyDescent="0.25">
      <c r="A2320" s="7">
        <v>29179</v>
      </c>
      <c r="B2320" s="5" t="s">
        <v>822</v>
      </c>
    </row>
    <row r="2321" spans="1:2" x14ac:dyDescent="0.25">
      <c r="A2321" s="7">
        <v>29180</v>
      </c>
      <c r="B2321" s="5" t="s">
        <v>822</v>
      </c>
    </row>
    <row r="2322" spans="1:2" x14ac:dyDescent="0.25">
      <c r="A2322" s="7">
        <v>29181</v>
      </c>
      <c r="B2322" s="5" t="s">
        <v>822</v>
      </c>
    </row>
    <row r="2323" spans="1:2" x14ac:dyDescent="0.25">
      <c r="A2323" s="7">
        <v>29182</v>
      </c>
      <c r="B2323" s="5" t="s">
        <v>822</v>
      </c>
    </row>
    <row r="2324" spans="1:2" x14ac:dyDescent="0.25">
      <c r="A2324" s="7">
        <v>29185</v>
      </c>
      <c r="B2324" s="5" t="s">
        <v>822</v>
      </c>
    </row>
    <row r="2325" spans="1:2" x14ac:dyDescent="0.25">
      <c r="A2325" s="7">
        <v>29186</v>
      </c>
      <c r="B2325" s="5" t="s">
        <v>822</v>
      </c>
    </row>
    <row r="2326" spans="1:2" x14ac:dyDescent="0.25">
      <c r="A2326" s="7">
        <v>29187</v>
      </c>
      <c r="B2326" s="5" t="s">
        <v>822</v>
      </c>
    </row>
    <row r="2327" spans="1:2" x14ac:dyDescent="0.25">
      <c r="A2327" s="7">
        <v>29188</v>
      </c>
      <c r="B2327" s="5" t="s">
        <v>822</v>
      </c>
    </row>
    <row r="2328" spans="1:2" x14ac:dyDescent="0.25">
      <c r="A2328" s="7">
        <v>29189</v>
      </c>
      <c r="B2328" s="5" t="s">
        <v>2194</v>
      </c>
    </row>
    <row r="2329" spans="1:2" x14ac:dyDescent="0.25">
      <c r="A2329" s="7">
        <v>29192</v>
      </c>
      <c r="B2329" s="5" t="s">
        <v>2195</v>
      </c>
    </row>
    <row r="2330" spans="1:2" x14ac:dyDescent="0.25">
      <c r="A2330" s="7">
        <v>29193</v>
      </c>
      <c r="B2330" s="5" t="s">
        <v>2196</v>
      </c>
    </row>
    <row r="2331" spans="1:2" x14ac:dyDescent="0.25">
      <c r="A2331" s="7">
        <v>29194</v>
      </c>
      <c r="B2331" s="5" t="s">
        <v>2197</v>
      </c>
    </row>
    <row r="2332" spans="1:2" x14ac:dyDescent="0.25">
      <c r="A2332" s="7">
        <v>29195</v>
      </c>
      <c r="B2332" s="5" t="s">
        <v>2198</v>
      </c>
    </row>
    <row r="2333" spans="1:2" x14ac:dyDescent="0.25">
      <c r="A2333" s="7">
        <v>29196</v>
      </c>
      <c r="B2333" s="5" t="s">
        <v>2199</v>
      </c>
    </row>
    <row r="2334" spans="1:2" x14ac:dyDescent="0.25">
      <c r="A2334" s="7">
        <v>29199</v>
      </c>
      <c r="B2334" s="5" t="s">
        <v>2200</v>
      </c>
    </row>
    <row r="2335" spans="1:2" x14ac:dyDescent="0.25">
      <c r="A2335" s="7">
        <v>29200</v>
      </c>
      <c r="B2335" s="5" t="s">
        <v>2201</v>
      </c>
    </row>
    <row r="2336" spans="1:2" x14ac:dyDescent="0.25">
      <c r="A2336" s="7">
        <v>29201</v>
      </c>
      <c r="B2336" s="5" t="s">
        <v>2202</v>
      </c>
    </row>
    <row r="2337" spans="1:2" x14ac:dyDescent="0.25">
      <c r="A2337" s="7">
        <v>29202</v>
      </c>
      <c r="B2337" s="5" t="s">
        <v>2203</v>
      </c>
    </row>
    <row r="2338" spans="1:2" x14ac:dyDescent="0.25">
      <c r="A2338" s="7">
        <v>29203</v>
      </c>
      <c r="B2338" s="5" t="s">
        <v>2204</v>
      </c>
    </row>
    <row r="2339" spans="1:2" x14ac:dyDescent="0.25">
      <c r="A2339" s="7">
        <v>29206</v>
      </c>
      <c r="B2339" s="5" t="s">
        <v>2205</v>
      </c>
    </row>
    <row r="2340" spans="1:2" x14ac:dyDescent="0.25">
      <c r="A2340" s="7">
        <v>29207</v>
      </c>
      <c r="B2340" s="5" t="s">
        <v>2206</v>
      </c>
    </row>
    <row r="2341" spans="1:2" x14ac:dyDescent="0.25">
      <c r="A2341" s="7">
        <v>29208</v>
      </c>
      <c r="B2341" s="5" t="s">
        <v>2207</v>
      </c>
    </row>
    <row r="2342" spans="1:2" x14ac:dyDescent="0.25">
      <c r="A2342" s="7">
        <v>29209</v>
      </c>
      <c r="B2342" s="5" t="s">
        <v>2208</v>
      </c>
    </row>
    <row r="2343" spans="1:2" x14ac:dyDescent="0.25">
      <c r="A2343" s="7">
        <v>29210</v>
      </c>
      <c r="B2343" s="5" t="s">
        <v>2209</v>
      </c>
    </row>
    <row r="2344" spans="1:2" x14ac:dyDescent="0.25">
      <c r="A2344" s="7">
        <v>29213</v>
      </c>
      <c r="B2344" s="5" t="s">
        <v>2210</v>
      </c>
    </row>
    <row r="2345" spans="1:2" x14ac:dyDescent="0.25">
      <c r="A2345" s="7">
        <v>29214</v>
      </c>
      <c r="B2345" s="5" t="s">
        <v>822</v>
      </c>
    </row>
    <row r="2346" spans="1:2" x14ac:dyDescent="0.25">
      <c r="A2346" s="7">
        <v>29215</v>
      </c>
      <c r="B2346" s="5" t="s">
        <v>2211</v>
      </c>
    </row>
    <row r="2347" spans="1:2" x14ac:dyDescent="0.25">
      <c r="A2347" s="7">
        <v>29216</v>
      </c>
      <c r="B2347" s="5" t="s">
        <v>2212</v>
      </c>
    </row>
    <row r="2348" spans="1:2" x14ac:dyDescent="0.25">
      <c r="A2348" s="7">
        <v>29217</v>
      </c>
      <c r="B2348" s="5" t="s">
        <v>2213</v>
      </c>
    </row>
    <row r="2349" spans="1:2" x14ac:dyDescent="0.25">
      <c r="A2349" s="7">
        <v>29220</v>
      </c>
      <c r="B2349" s="5" t="s">
        <v>2213</v>
      </c>
    </row>
    <row r="2350" spans="1:2" x14ac:dyDescent="0.25">
      <c r="A2350" s="7">
        <v>29221</v>
      </c>
      <c r="B2350" s="5" t="s">
        <v>822</v>
      </c>
    </row>
    <row r="2351" spans="1:2" x14ac:dyDescent="0.25">
      <c r="A2351" s="7">
        <v>29222</v>
      </c>
      <c r="B2351" s="5" t="s">
        <v>2214</v>
      </c>
    </row>
    <row r="2352" spans="1:2" x14ac:dyDescent="0.25">
      <c r="A2352" s="7">
        <v>29223</v>
      </c>
      <c r="B2352" s="5" t="s">
        <v>822</v>
      </c>
    </row>
    <row r="2353" spans="1:2" x14ac:dyDescent="0.25">
      <c r="A2353" s="7">
        <v>29224</v>
      </c>
      <c r="B2353" s="5" t="s">
        <v>2215</v>
      </c>
    </row>
    <row r="2354" spans="1:2" x14ac:dyDescent="0.25">
      <c r="A2354" s="7">
        <v>29227</v>
      </c>
      <c r="B2354" s="5" t="s">
        <v>2216</v>
      </c>
    </row>
    <row r="2355" spans="1:2" x14ac:dyDescent="0.25">
      <c r="A2355" s="7">
        <v>29228</v>
      </c>
      <c r="B2355" s="5" t="s">
        <v>2217</v>
      </c>
    </row>
    <row r="2356" spans="1:2" x14ac:dyDescent="0.25">
      <c r="A2356" s="7">
        <v>29229</v>
      </c>
      <c r="B2356" s="5" t="s">
        <v>2218</v>
      </c>
    </row>
    <row r="2357" spans="1:2" x14ac:dyDescent="0.25">
      <c r="A2357" s="7">
        <v>29230</v>
      </c>
      <c r="B2357" s="5" t="s">
        <v>2219</v>
      </c>
    </row>
    <row r="2358" spans="1:2" x14ac:dyDescent="0.25">
      <c r="A2358" s="7">
        <v>29231</v>
      </c>
      <c r="B2358" s="5" t="s">
        <v>2220</v>
      </c>
    </row>
    <row r="2359" spans="1:2" x14ac:dyDescent="0.25">
      <c r="A2359" s="7">
        <v>29234</v>
      </c>
      <c r="B2359" s="5" t="s">
        <v>2221</v>
      </c>
    </row>
    <row r="2360" spans="1:2" x14ac:dyDescent="0.25">
      <c r="A2360" s="7">
        <v>29235</v>
      </c>
      <c r="B2360" s="5" t="s">
        <v>2222</v>
      </c>
    </row>
    <row r="2361" spans="1:2" x14ac:dyDescent="0.25">
      <c r="A2361" s="7">
        <v>29236</v>
      </c>
      <c r="B2361" s="5" t="s">
        <v>2223</v>
      </c>
    </row>
    <row r="2362" spans="1:2" x14ac:dyDescent="0.25">
      <c r="A2362" s="7">
        <v>29237</v>
      </c>
      <c r="B2362" s="5" t="s">
        <v>2224</v>
      </c>
    </row>
    <row r="2363" spans="1:2" x14ac:dyDescent="0.25">
      <c r="A2363" s="7">
        <v>29238</v>
      </c>
      <c r="B2363" s="5" t="s">
        <v>2225</v>
      </c>
    </row>
    <row r="2364" spans="1:2" x14ac:dyDescent="0.25">
      <c r="A2364" s="7">
        <v>29241</v>
      </c>
      <c r="B2364" s="5" t="s">
        <v>2226</v>
      </c>
    </row>
    <row r="2365" spans="1:2" x14ac:dyDescent="0.25">
      <c r="A2365" s="7">
        <v>29242</v>
      </c>
      <c r="B2365" s="5" t="s">
        <v>2227</v>
      </c>
    </row>
    <row r="2366" spans="1:2" x14ac:dyDescent="0.25">
      <c r="A2366" s="7">
        <v>29243</v>
      </c>
      <c r="B2366" s="5" t="s">
        <v>2228</v>
      </c>
    </row>
    <row r="2367" spans="1:2" x14ac:dyDescent="0.25">
      <c r="A2367" s="7">
        <v>29244</v>
      </c>
      <c r="B2367" s="5" t="s">
        <v>2229</v>
      </c>
    </row>
    <row r="2368" spans="1:2" x14ac:dyDescent="0.25">
      <c r="A2368" s="7">
        <v>29245</v>
      </c>
      <c r="B2368" s="5" t="s">
        <v>2230</v>
      </c>
    </row>
    <row r="2369" spans="1:2" x14ac:dyDescent="0.25">
      <c r="A2369" s="7">
        <v>29248</v>
      </c>
      <c r="B2369" s="5" t="s">
        <v>2231</v>
      </c>
    </row>
    <row r="2370" spans="1:2" x14ac:dyDescent="0.25">
      <c r="A2370" s="7">
        <v>29249</v>
      </c>
      <c r="B2370" s="5" t="s">
        <v>2232</v>
      </c>
    </row>
    <row r="2371" spans="1:2" x14ac:dyDescent="0.25">
      <c r="A2371" s="7">
        <v>29250</v>
      </c>
      <c r="B2371" s="5" t="s">
        <v>2233</v>
      </c>
    </row>
    <row r="2372" spans="1:2" x14ac:dyDescent="0.25">
      <c r="A2372" s="7">
        <v>29251</v>
      </c>
      <c r="B2372" s="5" t="s">
        <v>2234</v>
      </c>
    </row>
    <row r="2373" spans="1:2" x14ac:dyDescent="0.25">
      <c r="A2373" s="7">
        <v>29252</v>
      </c>
      <c r="B2373" s="5" t="s">
        <v>2235</v>
      </c>
    </row>
    <row r="2374" spans="1:2" x14ac:dyDescent="0.25">
      <c r="A2374" s="7">
        <v>29255</v>
      </c>
      <c r="B2374" s="5" t="s">
        <v>2236</v>
      </c>
    </row>
    <row r="2375" spans="1:2" x14ac:dyDescent="0.25">
      <c r="A2375" s="7">
        <v>29256</v>
      </c>
      <c r="B2375" s="5" t="s">
        <v>2237</v>
      </c>
    </row>
    <row r="2376" spans="1:2" x14ac:dyDescent="0.25">
      <c r="A2376" s="7">
        <v>29257</v>
      </c>
      <c r="B2376" s="5" t="s">
        <v>2238</v>
      </c>
    </row>
    <row r="2377" spans="1:2" x14ac:dyDescent="0.25">
      <c r="A2377" s="7">
        <v>29258</v>
      </c>
      <c r="B2377" s="5" t="s">
        <v>2239</v>
      </c>
    </row>
    <row r="2378" spans="1:2" x14ac:dyDescent="0.25">
      <c r="A2378" s="7">
        <v>29259</v>
      </c>
      <c r="B2378" s="5" t="s">
        <v>2240</v>
      </c>
    </row>
    <row r="2379" spans="1:2" x14ac:dyDescent="0.25">
      <c r="A2379" s="7">
        <v>29262</v>
      </c>
      <c r="B2379" s="5" t="s">
        <v>2241</v>
      </c>
    </row>
    <row r="2380" spans="1:2" x14ac:dyDescent="0.25">
      <c r="A2380" s="7">
        <v>29263</v>
      </c>
      <c r="B2380" s="5" t="s">
        <v>2242</v>
      </c>
    </row>
    <row r="2381" spans="1:2" x14ac:dyDescent="0.25">
      <c r="A2381" s="7">
        <v>29264</v>
      </c>
      <c r="B2381" s="5" t="s">
        <v>2243</v>
      </c>
    </row>
    <row r="2382" spans="1:2" x14ac:dyDescent="0.25">
      <c r="A2382" s="7">
        <v>29265</v>
      </c>
      <c r="B2382" s="5" t="s">
        <v>2244</v>
      </c>
    </row>
    <row r="2383" spans="1:2" x14ac:dyDescent="0.25">
      <c r="A2383" s="7">
        <v>29266</v>
      </c>
      <c r="B2383" s="5" t="s">
        <v>2245</v>
      </c>
    </row>
    <row r="2384" spans="1:2" x14ac:dyDescent="0.25">
      <c r="A2384" s="7">
        <v>29269</v>
      </c>
      <c r="B2384" s="5" t="s">
        <v>822</v>
      </c>
    </row>
    <row r="2385" spans="1:2" x14ac:dyDescent="0.25">
      <c r="A2385" s="7">
        <v>29270</v>
      </c>
      <c r="B2385" s="5" t="s">
        <v>2246</v>
      </c>
    </row>
    <row r="2386" spans="1:2" x14ac:dyDescent="0.25">
      <c r="A2386" s="7">
        <v>29271</v>
      </c>
      <c r="B2386" s="5" t="s">
        <v>2247</v>
      </c>
    </row>
    <row r="2387" spans="1:2" x14ac:dyDescent="0.25">
      <c r="A2387" s="7">
        <v>29272</v>
      </c>
      <c r="B2387" s="5" t="s">
        <v>2248</v>
      </c>
    </row>
    <row r="2388" spans="1:2" x14ac:dyDescent="0.25">
      <c r="A2388" s="7">
        <v>29273</v>
      </c>
      <c r="B2388" s="5" t="s">
        <v>2249</v>
      </c>
    </row>
    <row r="2389" spans="1:2" x14ac:dyDescent="0.25">
      <c r="A2389" s="7">
        <v>29276</v>
      </c>
      <c r="B2389" s="5" t="s">
        <v>2250</v>
      </c>
    </row>
    <row r="2390" spans="1:2" x14ac:dyDescent="0.25">
      <c r="A2390" s="7">
        <v>29277</v>
      </c>
      <c r="B2390" s="5" t="s">
        <v>2251</v>
      </c>
    </row>
    <row r="2391" spans="1:2" x14ac:dyDescent="0.25">
      <c r="A2391" s="7">
        <v>29278</v>
      </c>
      <c r="B2391" s="5" t="s">
        <v>2252</v>
      </c>
    </row>
    <row r="2392" spans="1:2" x14ac:dyDescent="0.25">
      <c r="A2392" s="7">
        <v>29279</v>
      </c>
      <c r="B2392" s="5" t="s">
        <v>2253</v>
      </c>
    </row>
    <row r="2393" spans="1:2" x14ac:dyDescent="0.25">
      <c r="A2393" s="7">
        <v>29280</v>
      </c>
      <c r="B2393" s="5" t="s">
        <v>2254</v>
      </c>
    </row>
    <row r="2394" spans="1:2" x14ac:dyDescent="0.25">
      <c r="A2394" s="7">
        <v>29283</v>
      </c>
      <c r="B2394" s="5" t="s">
        <v>2255</v>
      </c>
    </row>
    <row r="2395" spans="1:2" x14ac:dyDescent="0.25">
      <c r="A2395" s="7">
        <v>29284</v>
      </c>
      <c r="B2395" s="5" t="s">
        <v>2256</v>
      </c>
    </row>
    <row r="2396" spans="1:2" x14ac:dyDescent="0.25">
      <c r="A2396" s="7">
        <v>29285</v>
      </c>
      <c r="B2396" s="5" t="s">
        <v>2257</v>
      </c>
    </row>
    <row r="2397" spans="1:2" x14ac:dyDescent="0.25">
      <c r="A2397" s="7">
        <v>29286</v>
      </c>
      <c r="B2397" s="5" t="s">
        <v>2258</v>
      </c>
    </row>
    <row r="2398" spans="1:2" x14ac:dyDescent="0.25">
      <c r="A2398" s="7">
        <v>29287</v>
      </c>
      <c r="B2398" s="5" t="s">
        <v>2259</v>
      </c>
    </row>
    <row r="2399" spans="1:2" x14ac:dyDescent="0.25">
      <c r="A2399" s="7">
        <v>29290</v>
      </c>
      <c r="B2399" s="5" t="s">
        <v>2260</v>
      </c>
    </row>
    <row r="2400" spans="1:2" x14ac:dyDescent="0.25">
      <c r="A2400" s="7">
        <v>29291</v>
      </c>
      <c r="B2400" s="5" t="s">
        <v>2261</v>
      </c>
    </row>
    <row r="2401" spans="1:2" x14ac:dyDescent="0.25">
      <c r="A2401" s="7">
        <v>29292</v>
      </c>
      <c r="B2401" s="5" t="s">
        <v>2262</v>
      </c>
    </row>
    <row r="2402" spans="1:2" x14ac:dyDescent="0.25">
      <c r="A2402" s="7">
        <v>29293</v>
      </c>
      <c r="B2402" s="5" t="s">
        <v>2263</v>
      </c>
    </row>
    <row r="2403" spans="1:2" x14ac:dyDescent="0.25">
      <c r="A2403" s="7">
        <v>29294</v>
      </c>
      <c r="B2403" s="5" t="s">
        <v>2264</v>
      </c>
    </row>
    <row r="2404" spans="1:2" x14ac:dyDescent="0.25">
      <c r="A2404" s="7">
        <v>29297</v>
      </c>
      <c r="B2404" s="5" t="s">
        <v>2265</v>
      </c>
    </row>
    <row r="2405" spans="1:2" x14ac:dyDescent="0.25">
      <c r="A2405" s="7">
        <v>29298</v>
      </c>
      <c r="B2405" s="5" t="s">
        <v>2266</v>
      </c>
    </row>
    <row r="2406" spans="1:2" x14ac:dyDescent="0.25">
      <c r="A2406" s="7">
        <v>29299</v>
      </c>
      <c r="B2406" s="5" t="s">
        <v>2267</v>
      </c>
    </row>
    <row r="2407" spans="1:2" x14ac:dyDescent="0.25">
      <c r="A2407" s="7">
        <v>29300</v>
      </c>
      <c r="B2407" s="5" t="s">
        <v>2268</v>
      </c>
    </row>
    <row r="2408" spans="1:2" x14ac:dyDescent="0.25">
      <c r="A2408" s="7">
        <v>29301</v>
      </c>
      <c r="B2408" s="5" t="s">
        <v>2269</v>
      </c>
    </row>
    <row r="2409" spans="1:2" x14ac:dyDescent="0.25">
      <c r="A2409" s="7">
        <v>29304</v>
      </c>
      <c r="B2409" s="5" t="s">
        <v>2270</v>
      </c>
    </row>
    <row r="2410" spans="1:2" x14ac:dyDescent="0.25">
      <c r="A2410" s="7">
        <v>29305</v>
      </c>
      <c r="B2410" s="5" t="s">
        <v>2271</v>
      </c>
    </row>
    <row r="2411" spans="1:2" x14ac:dyDescent="0.25">
      <c r="A2411" s="7">
        <v>29306</v>
      </c>
      <c r="B2411" s="5" t="s">
        <v>2272</v>
      </c>
    </row>
    <row r="2412" spans="1:2" x14ac:dyDescent="0.25">
      <c r="A2412" s="7">
        <v>29307</v>
      </c>
      <c r="B2412" s="5" t="s">
        <v>2273</v>
      </c>
    </row>
    <row r="2413" spans="1:2" x14ac:dyDescent="0.25">
      <c r="A2413" s="7">
        <v>29308</v>
      </c>
      <c r="B2413" s="5" t="s">
        <v>2274</v>
      </c>
    </row>
    <row r="2414" spans="1:2" x14ac:dyDescent="0.25">
      <c r="A2414" s="7">
        <v>29311</v>
      </c>
      <c r="B2414" s="5" t="s">
        <v>2275</v>
      </c>
    </row>
    <row r="2415" spans="1:2" x14ac:dyDescent="0.25">
      <c r="A2415" s="7">
        <v>29312</v>
      </c>
      <c r="B2415" s="5" t="s">
        <v>2276</v>
      </c>
    </row>
    <row r="2416" spans="1:2" x14ac:dyDescent="0.25">
      <c r="A2416" s="7">
        <v>29313</v>
      </c>
      <c r="B2416" s="5" t="s">
        <v>2277</v>
      </c>
    </row>
    <row r="2417" spans="1:2" x14ac:dyDescent="0.25">
      <c r="A2417" s="7">
        <v>29314</v>
      </c>
      <c r="B2417" s="5" t="s">
        <v>2278</v>
      </c>
    </row>
    <row r="2418" spans="1:2" x14ac:dyDescent="0.25">
      <c r="A2418" s="7">
        <v>29315</v>
      </c>
      <c r="B2418" s="5" t="s">
        <v>822</v>
      </c>
    </row>
    <row r="2419" spans="1:2" x14ac:dyDescent="0.25">
      <c r="A2419" s="7">
        <v>29318</v>
      </c>
      <c r="B2419" s="5" t="s">
        <v>2279</v>
      </c>
    </row>
    <row r="2420" spans="1:2" x14ac:dyDescent="0.25">
      <c r="A2420" s="7">
        <v>29319</v>
      </c>
      <c r="B2420" s="5" t="s">
        <v>2280</v>
      </c>
    </row>
    <row r="2421" spans="1:2" x14ac:dyDescent="0.25">
      <c r="A2421" s="7">
        <v>29320</v>
      </c>
      <c r="B2421" s="5" t="s">
        <v>2281</v>
      </c>
    </row>
    <row r="2422" spans="1:2" x14ac:dyDescent="0.25">
      <c r="A2422" s="7">
        <v>29321</v>
      </c>
      <c r="B2422" s="5" t="s">
        <v>2282</v>
      </c>
    </row>
    <row r="2423" spans="1:2" x14ac:dyDescent="0.25">
      <c r="A2423" s="7">
        <v>29322</v>
      </c>
      <c r="B2423" s="5" t="s">
        <v>2283</v>
      </c>
    </row>
    <row r="2424" spans="1:2" x14ac:dyDescent="0.25">
      <c r="A2424" s="7">
        <v>29325</v>
      </c>
      <c r="B2424" s="5" t="s">
        <v>2284</v>
      </c>
    </row>
    <row r="2425" spans="1:2" x14ac:dyDescent="0.25">
      <c r="A2425" s="7">
        <v>29326</v>
      </c>
      <c r="B2425" s="5" t="s">
        <v>2285</v>
      </c>
    </row>
    <row r="2426" spans="1:2" x14ac:dyDescent="0.25">
      <c r="A2426" s="7">
        <v>29327</v>
      </c>
      <c r="B2426" s="5" t="s">
        <v>2286</v>
      </c>
    </row>
    <row r="2427" spans="1:2" x14ac:dyDescent="0.25">
      <c r="A2427" s="7">
        <v>29328</v>
      </c>
      <c r="B2427" s="5" t="s">
        <v>2287</v>
      </c>
    </row>
    <row r="2428" spans="1:2" x14ac:dyDescent="0.25">
      <c r="A2428" s="7">
        <v>29329</v>
      </c>
      <c r="B2428" s="5" t="s">
        <v>2288</v>
      </c>
    </row>
    <row r="2429" spans="1:2" x14ac:dyDescent="0.25">
      <c r="A2429" s="7">
        <v>29332</v>
      </c>
      <c r="B2429" s="5" t="s">
        <v>2289</v>
      </c>
    </row>
    <row r="2430" spans="1:2" x14ac:dyDescent="0.25">
      <c r="A2430" s="7">
        <v>29333</v>
      </c>
      <c r="B2430" s="5" t="s">
        <v>2290</v>
      </c>
    </row>
    <row r="2431" spans="1:2" x14ac:dyDescent="0.25">
      <c r="A2431" s="7">
        <v>29334</v>
      </c>
      <c r="B2431" s="5" t="s">
        <v>2291</v>
      </c>
    </row>
    <row r="2432" spans="1:2" x14ac:dyDescent="0.25">
      <c r="A2432" s="7">
        <v>29335</v>
      </c>
      <c r="B2432" s="5" t="s">
        <v>2292</v>
      </c>
    </row>
    <row r="2433" spans="1:2" x14ac:dyDescent="0.25">
      <c r="A2433" s="7">
        <v>29336</v>
      </c>
      <c r="B2433" s="5" t="s">
        <v>2293</v>
      </c>
    </row>
    <row r="2434" spans="1:2" x14ac:dyDescent="0.25">
      <c r="A2434" s="7">
        <v>29339</v>
      </c>
      <c r="B2434" s="5" t="s">
        <v>2294</v>
      </c>
    </row>
    <row r="2435" spans="1:2" x14ac:dyDescent="0.25">
      <c r="A2435" s="7">
        <v>29340</v>
      </c>
      <c r="B2435" s="5" t="s">
        <v>2295</v>
      </c>
    </row>
    <row r="2436" spans="1:2" x14ac:dyDescent="0.25">
      <c r="A2436" s="7">
        <v>29341</v>
      </c>
      <c r="B2436" s="5" t="s">
        <v>2296</v>
      </c>
    </row>
    <row r="2437" spans="1:2" x14ac:dyDescent="0.25">
      <c r="A2437" s="7">
        <v>29342</v>
      </c>
      <c r="B2437" s="5" t="s">
        <v>2297</v>
      </c>
    </row>
    <row r="2438" spans="1:2" x14ac:dyDescent="0.25">
      <c r="A2438" s="7">
        <v>29343</v>
      </c>
      <c r="B2438" s="5" t="s">
        <v>2298</v>
      </c>
    </row>
    <row r="2439" spans="1:2" x14ac:dyDescent="0.25">
      <c r="A2439" s="7">
        <v>29346</v>
      </c>
      <c r="B2439" s="5" t="s">
        <v>2299</v>
      </c>
    </row>
    <row r="2440" spans="1:2" x14ac:dyDescent="0.25">
      <c r="A2440" s="7">
        <v>29347</v>
      </c>
      <c r="B2440" s="5" t="s">
        <v>2300</v>
      </c>
    </row>
    <row r="2441" spans="1:2" x14ac:dyDescent="0.25">
      <c r="A2441" s="7">
        <v>29348</v>
      </c>
      <c r="B2441" s="5" t="s">
        <v>2301</v>
      </c>
    </row>
    <row r="2442" spans="1:2" x14ac:dyDescent="0.25">
      <c r="A2442" s="7">
        <v>29349</v>
      </c>
      <c r="B2442" s="5" t="s">
        <v>2302</v>
      </c>
    </row>
    <row r="2443" spans="1:2" x14ac:dyDescent="0.25">
      <c r="A2443" s="7">
        <v>29350</v>
      </c>
      <c r="B2443" s="5" t="s">
        <v>2303</v>
      </c>
    </row>
    <row r="2444" spans="1:2" x14ac:dyDescent="0.25">
      <c r="A2444" s="7">
        <v>29353</v>
      </c>
      <c r="B2444" s="5" t="s">
        <v>2304</v>
      </c>
    </row>
    <row r="2445" spans="1:2" x14ac:dyDescent="0.25">
      <c r="A2445" s="7">
        <v>29354</v>
      </c>
      <c r="B2445" s="5" t="s">
        <v>2305</v>
      </c>
    </row>
    <row r="2446" spans="1:2" x14ac:dyDescent="0.25">
      <c r="A2446" s="7">
        <v>29355</v>
      </c>
      <c r="B2446" s="5" t="s">
        <v>2306</v>
      </c>
    </row>
    <row r="2447" spans="1:2" x14ac:dyDescent="0.25">
      <c r="A2447" s="7">
        <v>29356</v>
      </c>
      <c r="B2447" s="5" t="s">
        <v>2307</v>
      </c>
    </row>
    <row r="2448" spans="1:2" x14ac:dyDescent="0.25">
      <c r="A2448" s="7">
        <v>29357</v>
      </c>
      <c r="B2448" s="5" t="s">
        <v>2308</v>
      </c>
    </row>
    <row r="2449" spans="1:2" x14ac:dyDescent="0.25">
      <c r="A2449" s="7">
        <v>29360</v>
      </c>
      <c r="B2449" s="5" t="s">
        <v>2309</v>
      </c>
    </row>
    <row r="2450" spans="1:2" x14ac:dyDescent="0.25">
      <c r="A2450" s="7">
        <v>29361</v>
      </c>
      <c r="B2450" s="5" t="s">
        <v>2310</v>
      </c>
    </row>
    <row r="2451" spans="1:2" x14ac:dyDescent="0.25">
      <c r="A2451" s="7">
        <v>29362</v>
      </c>
      <c r="B2451" s="5" t="s">
        <v>2311</v>
      </c>
    </row>
    <row r="2452" spans="1:2" x14ac:dyDescent="0.25">
      <c r="A2452" s="7">
        <v>29363</v>
      </c>
      <c r="B2452" s="5" t="s">
        <v>2312</v>
      </c>
    </row>
    <row r="2453" spans="1:2" x14ac:dyDescent="0.25">
      <c r="A2453" s="7">
        <v>29364</v>
      </c>
      <c r="B2453" s="5" t="s">
        <v>2313</v>
      </c>
    </row>
    <row r="2454" spans="1:2" x14ac:dyDescent="0.25">
      <c r="A2454" s="7">
        <v>29367</v>
      </c>
      <c r="B2454" s="5" t="s">
        <v>822</v>
      </c>
    </row>
    <row r="2455" spans="1:2" x14ac:dyDescent="0.25">
      <c r="A2455" s="7">
        <v>29368</v>
      </c>
      <c r="B2455" s="5" t="s">
        <v>2314</v>
      </c>
    </row>
    <row r="2456" spans="1:2" x14ac:dyDescent="0.25">
      <c r="A2456" s="7">
        <v>29369</v>
      </c>
      <c r="B2456" s="5" t="s">
        <v>2315</v>
      </c>
    </row>
    <row r="2457" spans="1:2" x14ac:dyDescent="0.25">
      <c r="A2457" s="7">
        <v>29370</v>
      </c>
      <c r="B2457" s="5" t="s">
        <v>2316</v>
      </c>
    </row>
    <row r="2458" spans="1:2" x14ac:dyDescent="0.25">
      <c r="A2458" s="7">
        <v>29371</v>
      </c>
      <c r="B2458" s="5" t="s">
        <v>2317</v>
      </c>
    </row>
    <row r="2459" spans="1:2" x14ac:dyDescent="0.25">
      <c r="A2459" s="7">
        <v>29374</v>
      </c>
      <c r="B2459" s="5" t="s">
        <v>2318</v>
      </c>
    </row>
    <row r="2460" spans="1:2" x14ac:dyDescent="0.25">
      <c r="A2460" s="7">
        <v>29375</v>
      </c>
      <c r="B2460" s="5" t="s">
        <v>2319</v>
      </c>
    </row>
    <row r="2461" spans="1:2" x14ac:dyDescent="0.25">
      <c r="A2461" s="7">
        <v>29376</v>
      </c>
      <c r="B2461" s="5" t="s">
        <v>2320</v>
      </c>
    </row>
    <row r="2462" spans="1:2" x14ac:dyDescent="0.25">
      <c r="A2462" s="7">
        <v>29377</v>
      </c>
      <c r="B2462" s="5" t="s">
        <v>2321</v>
      </c>
    </row>
    <row r="2463" spans="1:2" x14ac:dyDescent="0.25">
      <c r="A2463" s="7">
        <v>29378</v>
      </c>
      <c r="B2463" s="5" t="s">
        <v>2322</v>
      </c>
    </row>
    <row r="2464" spans="1:2" x14ac:dyDescent="0.25">
      <c r="A2464" s="7">
        <v>29381</v>
      </c>
      <c r="B2464" s="5" t="s">
        <v>2323</v>
      </c>
    </row>
    <row r="2465" spans="1:2" x14ac:dyDescent="0.25">
      <c r="A2465" s="7">
        <v>29382</v>
      </c>
      <c r="B2465" s="5" t="s">
        <v>2324</v>
      </c>
    </row>
    <row r="2466" spans="1:2" x14ac:dyDescent="0.25">
      <c r="A2466" s="7">
        <v>29383</v>
      </c>
      <c r="B2466" s="5" t="s">
        <v>2325</v>
      </c>
    </row>
    <row r="2467" spans="1:2" x14ac:dyDescent="0.25">
      <c r="A2467" s="7">
        <v>29384</v>
      </c>
      <c r="B2467" s="5" t="s">
        <v>2326</v>
      </c>
    </row>
    <row r="2468" spans="1:2" x14ac:dyDescent="0.25">
      <c r="A2468" s="7">
        <v>29385</v>
      </c>
      <c r="B2468" s="5" t="s">
        <v>2327</v>
      </c>
    </row>
    <row r="2469" spans="1:2" x14ac:dyDescent="0.25">
      <c r="A2469" s="7">
        <v>29388</v>
      </c>
      <c r="B2469" s="5" t="s">
        <v>2236</v>
      </c>
    </row>
    <row r="2470" spans="1:2" x14ac:dyDescent="0.25">
      <c r="A2470" s="7">
        <v>29389</v>
      </c>
      <c r="B2470" s="5" t="s">
        <v>2328</v>
      </c>
    </row>
    <row r="2471" spans="1:2" x14ac:dyDescent="0.25">
      <c r="A2471" s="7">
        <v>29390</v>
      </c>
      <c r="B2471" s="5" t="s">
        <v>2329</v>
      </c>
    </row>
    <row r="2472" spans="1:2" x14ac:dyDescent="0.25">
      <c r="A2472" s="7">
        <v>29391</v>
      </c>
      <c r="B2472" s="5" t="s">
        <v>2330</v>
      </c>
    </row>
    <row r="2473" spans="1:2" x14ac:dyDescent="0.25">
      <c r="A2473" s="7">
        <v>29392</v>
      </c>
      <c r="B2473" s="5" t="s">
        <v>2331</v>
      </c>
    </row>
    <row r="2474" spans="1:2" x14ac:dyDescent="0.25">
      <c r="A2474" s="7">
        <v>29395</v>
      </c>
      <c r="B2474" s="5" t="s">
        <v>2332</v>
      </c>
    </row>
    <row r="2475" spans="1:2" x14ac:dyDescent="0.25">
      <c r="A2475" s="7">
        <v>29396</v>
      </c>
      <c r="B2475" s="5" t="s">
        <v>2333</v>
      </c>
    </row>
    <row r="2476" spans="1:2" x14ac:dyDescent="0.25">
      <c r="A2476" s="7">
        <v>29397</v>
      </c>
      <c r="B2476" s="5" t="s">
        <v>2334</v>
      </c>
    </row>
    <row r="2477" spans="1:2" x14ac:dyDescent="0.25">
      <c r="A2477" s="7">
        <v>29398</v>
      </c>
      <c r="B2477" s="5" t="s">
        <v>2335</v>
      </c>
    </row>
    <row r="2478" spans="1:2" x14ac:dyDescent="0.25">
      <c r="A2478" s="7">
        <v>29399</v>
      </c>
      <c r="B2478" s="5" t="s">
        <v>2336</v>
      </c>
    </row>
    <row r="2479" spans="1:2" x14ac:dyDescent="0.25">
      <c r="A2479" s="7">
        <v>29402</v>
      </c>
      <c r="B2479" s="5" t="s">
        <v>2337</v>
      </c>
    </row>
    <row r="2480" spans="1:2" x14ac:dyDescent="0.25">
      <c r="A2480" s="7">
        <v>29403</v>
      </c>
      <c r="B2480" s="5" t="s">
        <v>2338</v>
      </c>
    </row>
    <row r="2481" spans="1:2" x14ac:dyDescent="0.25">
      <c r="A2481" s="7">
        <v>29404</v>
      </c>
      <c r="B2481" s="5" t="s">
        <v>2339</v>
      </c>
    </row>
    <row r="2482" spans="1:2" x14ac:dyDescent="0.25">
      <c r="A2482" s="7">
        <v>29405</v>
      </c>
      <c r="B2482" s="5" t="s">
        <v>2340</v>
      </c>
    </row>
    <row r="2483" spans="1:2" x14ac:dyDescent="0.25">
      <c r="A2483" s="7">
        <v>29406</v>
      </c>
      <c r="B2483" s="5" t="s">
        <v>822</v>
      </c>
    </row>
    <row r="2484" spans="1:2" x14ac:dyDescent="0.25">
      <c r="A2484" s="7">
        <v>29409</v>
      </c>
      <c r="B2484" s="5" t="s">
        <v>2341</v>
      </c>
    </row>
    <row r="2485" spans="1:2" x14ac:dyDescent="0.25">
      <c r="A2485" s="7">
        <v>29410</v>
      </c>
      <c r="B2485" s="5" t="s">
        <v>2342</v>
      </c>
    </row>
    <row r="2486" spans="1:2" x14ac:dyDescent="0.25">
      <c r="A2486" s="7">
        <v>29411</v>
      </c>
      <c r="B2486" s="5" t="s">
        <v>2343</v>
      </c>
    </row>
    <row r="2487" spans="1:2" x14ac:dyDescent="0.25">
      <c r="A2487" s="7">
        <v>29412</v>
      </c>
      <c r="B2487" s="5" t="s">
        <v>2344</v>
      </c>
    </row>
    <row r="2488" spans="1:2" x14ac:dyDescent="0.25">
      <c r="A2488" s="7">
        <v>29413</v>
      </c>
      <c r="B2488" s="5" t="s">
        <v>2345</v>
      </c>
    </row>
    <row r="2489" spans="1:2" x14ac:dyDescent="0.25">
      <c r="A2489" s="7">
        <v>29416</v>
      </c>
      <c r="B2489" s="5" t="s">
        <v>2346</v>
      </c>
    </row>
    <row r="2490" spans="1:2" x14ac:dyDescent="0.25">
      <c r="A2490" s="7">
        <v>29417</v>
      </c>
      <c r="B2490" s="5" t="s">
        <v>2347</v>
      </c>
    </row>
    <row r="2491" spans="1:2" x14ac:dyDescent="0.25">
      <c r="A2491" s="7">
        <v>29418</v>
      </c>
      <c r="B2491" s="5" t="s">
        <v>2348</v>
      </c>
    </row>
    <row r="2492" spans="1:2" x14ac:dyDescent="0.25">
      <c r="A2492" s="7">
        <v>29419</v>
      </c>
      <c r="B2492" s="5" t="s">
        <v>2349</v>
      </c>
    </row>
    <row r="2493" spans="1:2" x14ac:dyDescent="0.25">
      <c r="A2493" s="7">
        <v>29420</v>
      </c>
      <c r="B2493" s="5" t="s">
        <v>2350</v>
      </c>
    </row>
    <row r="2494" spans="1:2" x14ac:dyDescent="0.25">
      <c r="A2494" s="7">
        <v>29423</v>
      </c>
      <c r="B2494" s="5" t="s">
        <v>2351</v>
      </c>
    </row>
    <row r="2495" spans="1:2" x14ac:dyDescent="0.25">
      <c r="A2495" s="7">
        <v>29424</v>
      </c>
      <c r="B2495" s="5" t="s">
        <v>2352</v>
      </c>
    </row>
    <row r="2496" spans="1:2" x14ac:dyDescent="0.25">
      <c r="A2496" s="7">
        <v>29425</v>
      </c>
      <c r="B2496" s="5" t="s">
        <v>2353</v>
      </c>
    </row>
    <row r="2497" spans="1:2" x14ac:dyDescent="0.25">
      <c r="A2497" s="7">
        <v>29426</v>
      </c>
      <c r="B2497" s="5" t="s">
        <v>2354</v>
      </c>
    </row>
    <row r="2498" spans="1:2" x14ac:dyDescent="0.25">
      <c r="A2498" s="7">
        <v>29427</v>
      </c>
      <c r="B2498" s="5" t="s">
        <v>2355</v>
      </c>
    </row>
    <row r="2499" spans="1:2" x14ac:dyDescent="0.25">
      <c r="A2499" s="7">
        <v>29430</v>
      </c>
      <c r="B2499" s="5" t="s">
        <v>2356</v>
      </c>
    </row>
    <row r="2500" spans="1:2" x14ac:dyDescent="0.25">
      <c r="A2500" s="7">
        <v>29431</v>
      </c>
      <c r="B2500" s="5" t="s">
        <v>2357</v>
      </c>
    </row>
    <row r="2501" spans="1:2" x14ac:dyDescent="0.25">
      <c r="A2501" s="7">
        <v>29432</v>
      </c>
      <c r="B2501" s="5" t="s">
        <v>2358</v>
      </c>
    </row>
    <row r="2502" spans="1:2" x14ac:dyDescent="0.25">
      <c r="A2502" s="7">
        <v>29433</v>
      </c>
      <c r="B2502" s="5" t="s">
        <v>2359</v>
      </c>
    </row>
    <row r="2503" spans="1:2" x14ac:dyDescent="0.25">
      <c r="A2503" s="7">
        <v>29434</v>
      </c>
      <c r="B2503" s="5" t="s">
        <v>2360</v>
      </c>
    </row>
    <row r="2504" spans="1:2" x14ac:dyDescent="0.25">
      <c r="A2504" s="7">
        <v>29437</v>
      </c>
      <c r="B2504" s="5" t="s">
        <v>2361</v>
      </c>
    </row>
    <row r="2505" spans="1:2" x14ac:dyDescent="0.25">
      <c r="A2505" s="7">
        <v>29438</v>
      </c>
      <c r="B2505" s="5" t="s">
        <v>2362</v>
      </c>
    </row>
    <row r="2506" spans="1:2" x14ac:dyDescent="0.25">
      <c r="A2506" s="7">
        <v>29439</v>
      </c>
      <c r="B2506" s="5" t="s">
        <v>2363</v>
      </c>
    </row>
    <row r="2507" spans="1:2" x14ac:dyDescent="0.25">
      <c r="A2507" s="7">
        <v>29440</v>
      </c>
      <c r="B2507" s="5" t="s">
        <v>2364</v>
      </c>
    </row>
    <row r="2508" spans="1:2" x14ac:dyDescent="0.25">
      <c r="A2508" s="7">
        <v>29441</v>
      </c>
      <c r="B2508" s="5" t="s">
        <v>2365</v>
      </c>
    </row>
    <row r="2509" spans="1:2" x14ac:dyDescent="0.25">
      <c r="A2509" s="7">
        <v>29444</v>
      </c>
      <c r="B2509" s="5" t="s">
        <v>2366</v>
      </c>
    </row>
    <row r="2510" spans="1:2" x14ac:dyDescent="0.25">
      <c r="A2510" s="7">
        <v>29445</v>
      </c>
      <c r="B2510" s="5" t="s">
        <v>2367</v>
      </c>
    </row>
    <row r="2511" spans="1:2" x14ac:dyDescent="0.25">
      <c r="A2511" s="7">
        <v>29446</v>
      </c>
      <c r="B2511" s="5" t="s">
        <v>2368</v>
      </c>
    </row>
    <row r="2512" spans="1:2" x14ac:dyDescent="0.25">
      <c r="A2512" s="7">
        <v>29447</v>
      </c>
      <c r="B2512" s="5" t="s">
        <v>2369</v>
      </c>
    </row>
    <row r="2513" spans="1:2" x14ac:dyDescent="0.25">
      <c r="A2513" s="7">
        <v>29448</v>
      </c>
      <c r="B2513" s="5" t="s">
        <v>2370</v>
      </c>
    </row>
    <row r="2514" spans="1:2" x14ac:dyDescent="0.25">
      <c r="A2514" s="7">
        <v>29451</v>
      </c>
      <c r="B2514" s="5" t="s">
        <v>2371</v>
      </c>
    </row>
    <row r="2515" spans="1:2" x14ac:dyDescent="0.25">
      <c r="A2515" s="7">
        <v>29452</v>
      </c>
      <c r="B2515" s="5" t="s">
        <v>2372</v>
      </c>
    </row>
    <row r="2516" spans="1:2" x14ac:dyDescent="0.25">
      <c r="A2516" s="7">
        <v>29453</v>
      </c>
      <c r="B2516" s="5" t="s">
        <v>2373</v>
      </c>
    </row>
    <row r="2517" spans="1:2" x14ac:dyDescent="0.25">
      <c r="A2517" s="7">
        <v>29454</v>
      </c>
      <c r="B2517" s="5" t="s">
        <v>2374</v>
      </c>
    </row>
    <row r="2518" spans="1:2" x14ac:dyDescent="0.25">
      <c r="A2518" s="7">
        <v>29455</v>
      </c>
      <c r="B2518" s="5" t="s">
        <v>2375</v>
      </c>
    </row>
    <row r="2519" spans="1:2" x14ac:dyDescent="0.25">
      <c r="A2519" s="7">
        <v>29458</v>
      </c>
      <c r="B2519" s="5" t="s">
        <v>2376</v>
      </c>
    </row>
    <row r="2520" spans="1:2" x14ac:dyDescent="0.25">
      <c r="A2520" s="7">
        <v>29459</v>
      </c>
      <c r="B2520" s="5" t="s">
        <v>2377</v>
      </c>
    </row>
    <row r="2521" spans="1:2" x14ac:dyDescent="0.25">
      <c r="A2521" s="7">
        <v>29460</v>
      </c>
      <c r="B2521" s="5" t="s">
        <v>2378</v>
      </c>
    </row>
    <row r="2522" spans="1:2" x14ac:dyDescent="0.25">
      <c r="A2522" s="7">
        <v>29461</v>
      </c>
      <c r="B2522" s="5" t="s">
        <v>2379</v>
      </c>
    </row>
    <row r="2523" spans="1:2" x14ac:dyDescent="0.25">
      <c r="A2523" s="7">
        <v>29462</v>
      </c>
      <c r="B2523" s="5" t="s">
        <v>2380</v>
      </c>
    </row>
    <row r="2524" spans="1:2" x14ac:dyDescent="0.25">
      <c r="A2524" s="7">
        <v>29465</v>
      </c>
      <c r="B2524" s="5" t="s">
        <v>822</v>
      </c>
    </row>
    <row r="2525" spans="1:2" x14ac:dyDescent="0.25">
      <c r="A2525" s="7">
        <v>29466</v>
      </c>
      <c r="B2525" s="5" t="s">
        <v>2381</v>
      </c>
    </row>
    <row r="2526" spans="1:2" x14ac:dyDescent="0.25">
      <c r="A2526" s="7">
        <v>29467</v>
      </c>
      <c r="B2526" s="5" t="s">
        <v>2382</v>
      </c>
    </row>
    <row r="2527" spans="1:2" x14ac:dyDescent="0.25">
      <c r="A2527" s="7">
        <v>29468</v>
      </c>
      <c r="B2527" s="5" t="s">
        <v>2383</v>
      </c>
    </row>
    <row r="2528" spans="1:2" x14ac:dyDescent="0.25">
      <c r="A2528" s="7">
        <v>29469</v>
      </c>
      <c r="B2528" s="5" t="s">
        <v>2384</v>
      </c>
    </row>
    <row r="2529" spans="1:2" x14ac:dyDescent="0.25">
      <c r="A2529" s="7">
        <v>29472</v>
      </c>
      <c r="B2529" s="5" t="s">
        <v>2385</v>
      </c>
    </row>
    <row r="2530" spans="1:2" x14ac:dyDescent="0.25">
      <c r="A2530" s="7">
        <v>29473</v>
      </c>
      <c r="B2530" s="5" t="s">
        <v>2386</v>
      </c>
    </row>
    <row r="2531" spans="1:2" x14ac:dyDescent="0.25">
      <c r="A2531" s="7">
        <v>29474</v>
      </c>
      <c r="B2531" s="5" t="s">
        <v>2387</v>
      </c>
    </row>
    <row r="2532" spans="1:2" x14ac:dyDescent="0.25">
      <c r="A2532" s="7">
        <v>29475</v>
      </c>
      <c r="B2532" s="5" t="s">
        <v>2388</v>
      </c>
    </row>
    <row r="2533" spans="1:2" x14ac:dyDescent="0.25">
      <c r="A2533" s="7">
        <v>29476</v>
      </c>
      <c r="B2533" s="5" t="s">
        <v>2389</v>
      </c>
    </row>
    <row r="2534" spans="1:2" x14ac:dyDescent="0.25">
      <c r="A2534" s="7">
        <v>29479</v>
      </c>
      <c r="B2534" s="5" t="s">
        <v>2390</v>
      </c>
    </row>
    <row r="2535" spans="1:2" x14ac:dyDescent="0.25">
      <c r="A2535" s="7">
        <v>29480</v>
      </c>
      <c r="B2535" s="5" t="s">
        <v>2391</v>
      </c>
    </row>
    <row r="2536" spans="1:2" x14ac:dyDescent="0.25">
      <c r="A2536" s="7">
        <v>29481</v>
      </c>
      <c r="B2536" s="5" t="s">
        <v>2392</v>
      </c>
    </row>
    <row r="2537" spans="1:2" x14ac:dyDescent="0.25">
      <c r="A2537" s="7">
        <v>29482</v>
      </c>
      <c r="B2537" s="5" t="s">
        <v>2393</v>
      </c>
    </row>
    <row r="2538" spans="1:2" x14ac:dyDescent="0.25">
      <c r="A2538" s="7">
        <v>29483</v>
      </c>
      <c r="B2538" s="5" t="s">
        <v>2394</v>
      </c>
    </row>
    <row r="2539" spans="1:2" x14ac:dyDescent="0.25">
      <c r="A2539" s="7">
        <v>29486</v>
      </c>
      <c r="B2539" s="5" t="s">
        <v>2395</v>
      </c>
    </row>
    <row r="2540" spans="1:2" x14ac:dyDescent="0.25">
      <c r="A2540" s="7">
        <v>29487</v>
      </c>
      <c r="B2540" s="5" t="s">
        <v>2396</v>
      </c>
    </row>
    <row r="2541" spans="1:2" x14ac:dyDescent="0.25">
      <c r="A2541" s="7">
        <v>29488</v>
      </c>
      <c r="B2541" s="5" t="s">
        <v>2397</v>
      </c>
    </row>
    <row r="2542" spans="1:2" x14ac:dyDescent="0.25">
      <c r="A2542" s="7">
        <v>29489</v>
      </c>
      <c r="B2542" s="5" t="s">
        <v>2398</v>
      </c>
    </row>
    <row r="2543" spans="1:2" x14ac:dyDescent="0.25">
      <c r="A2543" s="7">
        <v>29490</v>
      </c>
      <c r="B2543" s="5" t="s">
        <v>2399</v>
      </c>
    </row>
    <row r="2544" spans="1:2" x14ac:dyDescent="0.25">
      <c r="A2544" s="7">
        <v>29493</v>
      </c>
      <c r="B2544" s="5" t="s">
        <v>2400</v>
      </c>
    </row>
    <row r="2545" spans="1:2" x14ac:dyDescent="0.25">
      <c r="A2545" s="7">
        <v>29494</v>
      </c>
      <c r="B2545" s="5" t="s">
        <v>2401</v>
      </c>
    </row>
    <row r="2546" spans="1:2" x14ac:dyDescent="0.25">
      <c r="A2546" s="7">
        <v>29495</v>
      </c>
      <c r="B2546" s="5" t="s">
        <v>2402</v>
      </c>
    </row>
    <row r="2547" spans="1:2" x14ac:dyDescent="0.25">
      <c r="A2547" s="7">
        <v>29496</v>
      </c>
      <c r="B2547" s="5" t="s">
        <v>2403</v>
      </c>
    </row>
    <row r="2548" spans="1:2" x14ac:dyDescent="0.25">
      <c r="A2548" s="7">
        <v>29497</v>
      </c>
      <c r="B2548" s="5" t="s">
        <v>2404</v>
      </c>
    </row>
    <row r="2549" spans="1:2" x14ac:dyDescent="0.25">
      <c r="A2549" s="7">
        <v>29500</v>
      </c>
      <c r="B2549" s="5" t="s">
        <v>2405</v>
      </c>
    </row>
    <row r="2550" spans="1:2" x14ac:dyDescent="0.25">
      <c r="A2550" s="7">
        <v>29501</v>
      </c>
      <c r="B2550" s="5" t="s">
        <v>2406</v>
      </c>
    </row>
    <row r="2551" spans="1:2" x14ac:dyDescent="0.25">
      <c r="A2551" s="7">
        <v>29502</v>
      </c>
      <c r="B2551" s="5" t="s">
        <v>2407</v>
      </c>
    </row>
    <row r="2552" spans="1:2" x14ac:dyDescent="0.25">
      <c r="A2552" s="7">
        <v>29503</v>
      </c>
      <c r="B2552" s="5" t="s">
        <v>2408</v>
      </c>
    </row>
    <row r="2553" spans="1:2" x14ac:dyDescent="0.25">
      <c r="A2553" s="7">
        <v>29504</v>
      </c>
      <c r="B2553" s="5" t="s">
        <v>2409</v>
      </c>
    </row>
    <row r="2554" spans="1:2" x14ac:dyDescent="0.25">
      <c r="A2554" s="7">
        <v>29507</v>
      </c>
      <c r="B2554" s="5" t="s">
        <v>2410</v>
      </c>
    </row>
    <row r="2555" spans="1:2" x14ac:dyDescent="0.25">
      <c r="A2555" s="7">
        <v>29508</v>
      </c>
      <c r="B2555" s="5" t="s">
        <v>2411</v>
      </c>
    </row>
    <row r="2556" spans="1:2" x14ac:dyDescent="0.25">
      <c r="A2556" s="7">
        <v>29509</v>
      </c>
      <c r="B2556" s="5" t="s">
        <v>2412</v>
      </c>
    </row>
    <row r="2557" spans="1:2" x14ac:dyDescent="0.25">
      <c r="A2557" s="7">
        <v>29510</v>
      </c>
      <c r="B2557" s="5" t="s">
        <v>2413</v>
      </c>
    </row>
    <row r="2558" spans="1:2" x14ac:dyDescent="0.25">
      <c r="A2558" s="7">
        <v>29511</v>
      </c>
      <c r="B2558" s="5" t="s">
        <v>2414</v>
      </c>
    </row>
    <row r="2559" spans="1:2" x14ac:dyDescent="0.25">
      <c r="A2559" s="7">
        <v>29514</v>
      </c>
      <c r="B2559" s="5" t="s">
        <v>2415</v>
      </c>
    </row>
    <row r="2560" spans="1:2" x14ac:dyDescent="0.25">
      <c r="A2560" s="7">
        <v>29515</v>
      </c>
      <c r="B2560" s="5" t="s">
        <v>2416</v>
      </c>
    </row>
    <row r="2561" spans="1:2" x14ac:dyDescent="0.25">
      <c r="A2561" s="7">
        <v>29516</v>
      </c>
      <c r="B2561" s="5" t="s">
        <v>2417</v>
      </c>
    </row>
    <row r="2562" spans="1:2" x14ac:dyDescent="0.25">
      <c r="A2562" s="7">
        <v>29517</v>
      </c>
      <c r="B2562" s="5" t="s">
        <v>2418</v>
      </c>
    </row>
    <row r="2563" spans="1:2" x14ac:dyDescent="0.25">
      <c r="A2563" s="7">
        <v>29518</v>
      </c>
      <c r="B2563" s="5" t="s">
        <v>2419</v>
      </c>
    </row>
    <row r="2564" spans="1:2" x14ac:dyDescent="0.25">
      <c r="A2564" s="7">
        <v>29521</v>
      </c>
      <c r="B2564" s="5" t="s">
        <v>2420</v>
      </c>
    </row>
    <row r="2565" spans="1:2" x14ac:dyDescent="0.25">
      <c r="A2565" s="7">
        <v>29522</v>
      </c>
      <c r="B2565" s="5" t="s">
        <v>2421</v>
      </c>
    </row>
    <row r="2566" spans="1:2" x14ac:dyDescent="0.25">
      <c r="A2566" s="7">
        <v>29523</v>
      </c>
      <c r="B2566" s="5" t="s">
        <v>2422</v>
      </c>
    </row>
    <row r="2567" spans="1:2" x14ac:dyDescent="0.25">
      <c r="A2567" s="7">
        <v>29524</v>
      </c>
      <c r="B2567" s="5" t="s">
        <v>2423</v>
      </c>
    </row>
    <row r="2568" spans="1:2" x14ac:dyDescent="0.25">
      <c r="A2568" s="7">
        <v>29525</v>
      </c>
      <c r="B2568" s="5" t="s">
        <v>2424</v>
      </c>
    </row>
    <row r="2569" spans="1:2" x14ac:dyDescent="0.25">
      <c r="A2569" s="7">
        <v>29528</v>
      </c>
      <c r="B2569" s="5" t="s">
        <v>2425</v>
      </c>
    </row>
    <row r="2570" spans="1:2" x14ac:dyDescent="0.25">
      <c r="A2570" s="7">
        <v>29529</v>
      </c>
      <c r="B2570" s="5" t="s">
        <v>822</v>
      </c>
    </row>
    <row r="2571" spans="1:2" x14ac:dyDescent="0.25">
      <c r="A2571" s="7">
        <v>29530</v>
      </c>
      <c r="B2571" s="5" t="s">
        <v>2426</v>
      </c>
    </row>
    <row r="2572" spans="1:2" x14ac:dyDescent="0.25">
      <c r="A2572" s="7">
        <v>29531</v>
      </c>
      <c r="B2572" s="5" t="s">
        <v>2427</v>
      </c>
    </row>
    <row r="2573" spans="1:2" x14ac:dyDescent="0.25">
      <c r="A2573" s="7">
        <v>29532</v>
      </c>
      <c r="B2573" s="5" t="s">
        <v>2428</v>
      </c>
    </row>
    <row r="2574" spans="1:2" x14ac:dyDescent="0.25">
      <c r="A2574" s="7">
        <v>29535</v>
      </c>
      <c r="B2574" s="5" t="s">
        <v>2429</v>
      </c>
    </row>
    <row r="2575" spans="1:2" x14ac:dyDescent="0.25">
      <c r="A2575" s="7">
        <v>29536</v>
      </c>
      <c r="B2575" s="5" t="s">
        <v>2430</v>
      </c>
    </row>
    <row r="2576" spans="1:2" x14ac:dyDescent="0.25">
      <c r="A2576" s="7">
        <v>29537</v>
      </c>
      <c r="B2576" s="5" t="s">
        <v>2431</v>
      </c>
    </row>
    <row r="2577" spans="1:2" x14ac:dyDescent="0.25">
      <c r="A2577" s="7">
        <v>29538</v>
      </c>
      <c r="B2577" s="5" t="s">
        <v>2432</v>
      </c>
    </row>
    <row r="2578" spans="1:2" x14ac:dyDescent="0.25">
      <c r="A2578" s="7">
        <v>29539</v>
      </c>
      <c r="B2578" s="5" t="s">
        <v>2433</v>
      </c>
    </row>
    <row r="2579" spans="1:2" x14ac:dyDescent="0.25">
      <c r="A2579" s="7">
        <v>29542</v>
      </c>
      <c r="B2579" s="5" t="s">
        <v>2434</v>
      </c>
    </row>
    <row r="2580" spans="1:2" x14ac:dyDescent="0.25">
      <c r="A2580" s="7">
        <v>29543</v>
      </c>
      <c r="B2580" s="5" t="s">
        <v>2435</v>
      </c>
    </row>
    <row r="2581" spans="1:2" x14ac:dyDescent="0.25">
      <c r="A2581" s="7">
        <v>29544</v>
      </c>
      <c r="B2581" s="5" t="s">
        <v>2436</v>
      </c>
    </row>
    <row r="2582" spans="1:2" x14ac:dyDescent="0.25">
      <c r="A2582" s="7">
        <v>29545</v>
      </c>
      <c r="B2582" s="5" t="s">
        <v>2437</v>
      </c>
    </row>
    <row r="2583" spans="1:2" x14ac:dyDescent="0.25">
      <c r="A2583" s="7">
        <v>29546</v>
      </c>
      <c r="B2583" s="5" t="s">
        <v>2438</v>
      </c>
    </row>
    <row r="2584" spans="1:2" x14ac:dyDescent="0.25">
      <c r="A2584" s="7">
        <v>29549</v>
      </c>
      <c r="B2584" s="5" t="s">
        <v>2439</v>
      </c>
    </row>
    <row r="2585" spans="1:2" x14ac:dyDescent="0.25">
      <c r="A2585" s="7">
        <v>29550</v>
      </c>
      <c r="B2585" s="5" t="s">
        <v>2440</v>
      </c>
    </row>
    <row r="2586" spans="1:2" x14ac:dyDescent="0.25">
      <c r="A2586" s="7">
        <v>29551</v>
      </c>
      <c r="B2586" s="5" t="s">
        <v>2441</v>
      </c>
    </row>
    <row r="2587" spans="1:2" x14ac:dyDescent="0.25">
      <c r="A2587" s="7">
        <v>29552</v>
      </c>
      <c r="B2587" s="5" t="s">
        <v>822</v>
      </c>
    </row>
    <row r="2588" spans="1:2" x14ac:dyDescent="0.25">
      <c r="A2588" s="7">
        <v>29553</v>
      </c>
      <c r="B2588" s="5" t="s">
        <v>2442</v>
      </c>
    </row>
    <row r="2589" spans="1:2" x14ac:dyDescent="0.25">
      <c r="A2589" s="7">
        <v>29556</v>
      </c>
      <c r="B2589" s="5" t="s">
        <v>2443</v>
      </c>
    </row>
    <row r="2590" spans="1:2" x14ac:dyDescent="0.25">
      <c r="A2590" s="7">
        <v>29557</v>
      </c>
      <c r="B2590" s="5" t="s">
        <v>2444</v>
      </c>
    </row>
    <row r="2591" spans="1:2" x14ac:dyDescent="0.25">
      <c r="A2591" s="7">
        <v>29558</v>
      </c>
      <c r="B2591" s="5" t="s">
        <v>2445</v>
      </c>
    </row>
    <row r="2592" spans="1:2" x14ac:dyDescent="0.25">
      <c r="A2592" s="7">
        <v>29559</v>
      </c>
      <c r="B2592" s="5" t="s">
        <v>2446</v>
      </c>
    </row>
    <row r="2593" spans="1:2" x14ac:dyDescent="0.25">
      <c r="A2593" s="7">
        <v>29560</v>
      </c>
      <c r="B2593" s="5" t="s">
        <v>2447</v>
      </c>
    </row>
    <row r="2594" spans="1:2" x14ac:dyDescent="0.25">
      <c r="A2594" s="7">
        <v>29563</v>
      </c>
      <c r="B2594" s="5" t="s">
        <v>2448</v>
      </c>
    </row>
    <row r="2595" spans="1:2" x14ac:dyDescent="0.25">
      <c r="A2595" s="7">
        <v>29564</v>
      </c>
      <c r="B2595" s="5" t="s">
        <v>2449</v>
      </c>
    </row>
    <row r="2596" spans="1:2" x14ac:dyDescent="0.25">
      <c r="A2596" s="7">
        <v>29565</v>
      </c>
      <c r="B2596" s="5" t="s">
        <v>2450</v>
      </c>
    </row>
    <row r="2597" spans="1:2" x14ac:dyDescent="0.25">
      <c r="A2597" s="7">
        <v>29566</v>
      </c>
      <c r="B2597" s="5" t="s">
        <v>2451</v>
      </c>
    </row>
    <row r="2598" spans="1:2" x14ac:dyDescent="0.25">
      <c r="A2598" s="7">
        <v>29567</v>
      </c>
      <c r="B2598" s="5" t="s">
        <v>2452</v>
      </c>
    </row>
    <row r="2599" spans="1:2" x14ac:dyDescent="0.25">
      <c r="A2599" s="7">
        <v>29570</v>
      </c>
      <c r="B2599" s="5" t="s">
        <v>2453</v>
      </c>
    </row>
    <row r="2600" spans="1:2" x14ac:dyDescent="0.25">
      <c r="A2600" s="7">
        <v>29571</v>
      </c>
      <c r="B2600" s="5" t="s">
        <v>2454</v>
      </c>
    </row>
    <row r="2601" spans="1:2" x14ac:dyDescent="0.25">
      <c r="A2601" s="7">
        <v>29572</v>
      </c>
      <c r="B2601" s="5" t="s">
        <v>2455</v>
      </c>
    </row>
    <row r="2602" spans="1:2" x14ac:dyDescent="0.25">
      <c r="A2602" s="7">
        <v>29573</v>
      </c>
      <c r="B2602" s="5" t="s">
        <v>2456</v>
      </c>
    </row>
    <row r="2603" spans="1:2" x14ac:dyDescent="0.25">
      <c r="A2603" s="7">
        <v>29574</v>
      </c>
      <c r="B2603" s="5" t="s">
        <v>2457</v>
      </c>
    </row>
    <row r="2604" spans="1:2" x14ac:dyDescent="0.25">
      <c r="A2604" s="7">
        <v>29577</v>
      </c>
      <c r="B2604" s="5" t="s">
        <v>2458</v>
      </c>
    </row>
    <row r="2605" spans="1:2" x14ac:dyDescent="0.25">
      <c r="A2605" s="7">
        <v>29578</v>
      </c>
      <c r="B2605" s="5" t="s">
        <v>2459</v>
      </c>
    </row>
    <row r="2606" spans="1:2" x14ac:dyDescent="0.25">
      <c r="A2606" s="7">
        <v>29579</v>
      </c>
      <c r="B2606" s="5" t="s">
        <v>2460</v>
      </c>
    </row>
    <row r="2607" spans="1:2" x14ac:dyDescent="0.25">
      <c r="A2607" s="7">
        <v>29580</v>
      </c>
      <c r="B2607" s="5" t="s">
        <v>822</v>
      </c>
    </row>
    <row r="2608" spans="1:2" x14ac:dyDescent="0.25">
      <c r="A2608" s="7">
        <v>29581</v>
      </c>
      <c r="B2608" s="5" t="s">
        <v>2461</v>
      </c>
    </row>
    <row r="2609" spans="1:2" x14ac:dyDescent="0.25">
      <c r="A2609" s="7">
        <v>29584</v>
      </c>
      <c r="B2609" s="5" t="s">
        <v>2462</v>
      </c>
    </row>
    <row r="2610" spans="1:2" x14ac:dyDescent="0.25">
      <c r="A2610" s="7">
        <v>29585</v>
      </c>
      <c r="B2610" s="5" t="s">
        <v>2463</v>
      </c>
    </row>
    <row r="2611" spans="1:2" x14ac:dyDescent="0.25">
      <c r="A2611" s="7">
        <v>29586</v>
      </c>
      <c r="B2611" s="5" t="s">
        <v>2464</v>
      </c>
    </row>
    <row r="2612" spans="1:2" x14ac:dyDescent="0.25">
      <c r="A2612" s="7">
        <v>29587</v>
      </c>
      <c r="B2612" s="5" t="s">
        <v>822</v>
      </c>
    </row>
    <row r="2613" spans="1:2" x14ac:dyDescent="0.25">
      <c r="A2613" s="7">
        <v>29588</v>
      </c>
      <c r="B2613" s="5" t="s">
        <v>2465</v>
      </c>
    </row>
    <row r="2614" spans="1:2" x14ac:dyDescent="0.25">
      <c r="A2614" s="7">
        <v>29591</v>
      </c>
      <c r="B2614" s="5" t="s">
        <v>2466</v>
      </c>
    </row>
    <row r="2615" spans="1:2" x14ac:dyDescent="0.25">
      <c r="A2615" s="7">
        <v>29592</v>
      </c>
      <c r="B2615" s="5" t="s">
        <v>2467</v>
      </c>
    </row>
    <row r="2616" spans="1:2" x14ac:dyDescent="0.25">
      <c r="A2616" s="7">
        <v>29593</v>
      </c>
      <c r="B2616" s="5" t="s">
        <v>2468</v>
      </c>
    </row>
    <row r="2617" spans="1:2" x14ac:dyDescent="0.25">
      <c r="A2617" s="7">
        <v>29594</v>
      </c>
      <c r="B2617" s="5" t="s">
        <v>2469</v>
      </c>
    </row>
    <row r="2618" spans="1:2" x14ac:dyDescent="0.25">
      <c r="A2618" s="7">
        <v>29595</v>
      </c>
      <c r="B2618" s="5" t="s">
        <v>2470</v>
      </c>
    </row>
    <row r="2619" spans="1:2" x14ac:dyDescent="0.25">
      <c r="A2619" s="7">
        <v>29598</v>
      </c>
      <c r="B2619" s="5" t="s">
        <v>2471</v>
      </c>
    </row>
    <row r="2620" spans="1:2" x14ac:dyDescent="0.25">
      <c r="A2620" s="7">
        <v>29599</v>
      </c>
      <c r="B2620" s="5" t="s">
        <v>2472</v>
      </c>
    </row>
    <row r="2621" spans="1:2" x14ac:dyDescent="0.25">
      <c r="A2621" s="7">
        <v>29600</v>
      </c>
      <c r="B2621" s="5" t="s">
        <v>2473</v>
      </c>
    </row>
    <row r="2622" spans="1:2" x14ac:dyDescent="0.25">
      <c r="A2622" s="7">
        <v>29601</v>
      </c>
      <c r="B2622" s="5" t="s">
        <v>2474</v>
      </c>
    </row>
    <row r="2623" spans="1:2" x14ac:dyDescent="0.25">
      <c r="A2623" s="7">
        <v>29602</v>
      </c>
      <c r="B2623" s="5" t="s">
        <v>2475</v>
      </c>
    </row>
    <row r="2624" spans="1:2" x14ac:dyDescent="0.25">
      <c r="A2624" s="7">
        <v>29605</v>
      </c>
      <c r="B2624" s="5" t="s">
        <v>2476</v>
      </c>
    </row>
    <row r="2625" spans="1:2" x14ac:dyDescent="0.25">
      <c r="A2625" s="7">
        <v>29606</v>
      </c>
      <c r="B2625" s="5" t="s">
        <v>2477</v>
      </c>
    </row>
    <row r="2626" spans="1:2" x14ac:dyDescent="0.25">
      <c r="A2626" s="7">
        <v>29607</v>
      </c>
      <c r="B2626" s="5" t="s">
        <v>2478</v>
      </c>
    </row>
    <row r="2627" spans="1:2" x14ac:dyDescent="0.25">
      <c r="A2627" s="7">
        <v>29608</v>
      </c>
      <c r="B2627" s="5" t="s">
        <v>2479</v>
      </c>
    </row>
    <row r="2628" spans="1:2" x14ac:dyDescent="0.25">
      <c r="A2628" s="7">
        <v>29609</v>
      </c>
      <c r="B2628" s="5" t="s">
        <v>2480</v>
      </c>
    </row>
    <row r="2629" spans="1:2" x14ac:dyDescent="0.25">
      <c r="A2629" s="7">
        <v>29612</v>
      </c>
      <c r="B2629" s="5" t="s">
        <v>2481</v>
      </c>
    </row>
    <row r="2630" spans="1:2" x14ac:dyDescent="0.25">
      <c r="A2630" s="7">
        <v>29613</v>
      </c>
      <c r="B2630" s="5" t="s">
        <v>2482</v>
      </c>
    </row>
    <row r="2631" spans="1:2" x14ac:dyDescent="0.25">
      <c r="A2631" s="7">
        <v>29614</v>
      </c>
      <c r="B2631" s="5" t="s">
        <v>2483</v>
      </c>
    </row>
    <row r="2632" spans="1:2" x14ac:dyDescent="0.25">
      <c r="A2632" s="7">
        <v>29615</v>
      </c>
      <c r="B2632" s="5" t="s">
        <v>2484</v>
      </c>
    </row>
    <row r="2633" spans="1:2" x14ac:dyDescent="0.25">
      <c r="A2633" s="7">
        <v>29616</v>
      </c>
      <c r="B2633" s="5" t="s">
        <v>2485</v>
      </c>
    </row>
    <row r="2634" spans="1:2" x14ac:dyDescent="0.25">
      <c r="A2634" s="7">
        <v>29619</v>
      </c>
      <c r="B2634" s="5" t="s">
        <v>2486</v>
      </c>
    </row>
    <row r="2635" spans="1:2" x14ac:dyDescent="0.25">
      <c r="A2635" s="7">
        <v>29620</v>
      </c>
      <c r="B2635" s="5" t="s">
        <v>2487</v>
      </c>
    </row>
    <row r="2636" spans="1:2" x14ac:dyDescent="0.25">
      <c r="A2636" s="7">
        <v>29621</v>
      </c>
      <c r="B2636" s="5" t="s">
        <v>2488</v>
      </c>
    </row>
    <row r="2637" spans="1:2" x14ac:dyDescent="0.25">
      <c r="A2637" s="7">
        <v>29622</v>
      </c>
      <c r="B2637" s="5" t="s">
        <v>2489</v>
      </c>
    </row>
    <row r="2638" spans="1:2" x14ac:dyDescent="0.25">
      <c r="A2638" s="7">
        <v>29623</v>
      </c>
      <c r="B2638" s="5" t="s">
        <v>2490</v>
      </c>
    </row>
    <row r="2639" spans="1:2" x14ac:dyDescent="0.25">
      <c r="A2639" s="7">
        <v>29626</v>
      </c>
      <c r="B2639" s="5" t="s">
        <v>2491</v>
      </c>
    </row>
    <row r="2640" spans="1:2" x14ac:dyDescent="0.25">
      <c r="A2640" s="7">
        <v>29627</v>
      </c>
      <c r="B2640" s="5" t="s">
        <v>2492</v>
      </c>
    </row>
    <row r="2641" spans="1:2" x14ac:dyDescent="0.25">
      <c r="A2641" s="7">
        <v>29628</v>
      </c>
      <c r="B2641" s="5" t="s">
        <v>2493</v>
      </c>
    </row>
    <row r="2642" spans="1:2" x14ac:dyDescent="0.25">
      <c r="A2642" s="7">
        <v>29629</v>
      </c>
      <c r="B2642" s="5" t="s">
        <v>2494</v>
      </c>
    </row>
    <row r="2643" spans="1:2" x14ac:dyDescent="0.25">
      <c r="A2643" s="7">
        <v>29630</v>
      </c>
      <c r="B2643" s="5" t="s">
        <v>2495</v>
      </c>
    </row>
    <row r="2644" spans="1:2" x14ac:dyDescent="0.25">
      <c r="A2644" s="7">
        <v>29633</v>
      </c>
      <c r="B2644" s="5" t="s">
        <v>822</v>
      </c>
    </row>
    <row r="2645" spans="1:2" x14ac:dyDescent="0.25">
      <c r="A2645" s="7">
        <v>29634</v>
      </c>
      <c r="B2645" s="5" t="s">
        <v>2496</v>
      </c>
    </row>
    <row r="2646" spans="1:2" x14ac:dyDescent="0.25">
      <c r="A2646" s="7">
        <v>29635</v>
      </c>
      <c r="B2646" s="5" t="s">
        <v>2497</v>
      </c>
    </row>
    <row r="2647" spans="1:2" x14ac:dyDescent="0.25">
      <c r="A2647" s="7">
        <v>29636</v>
      </c>
      <c r="B2647" s="5" t="s">
        <v>2498</v>
      </c>
    </row>
    <row r="2648" spans="1:2" x14ac:dyDescent="0.25">
      <c r="A2648" s="7">
        <v>29637</v>
      </c>
      <c r="B2648" s="5" t="s">
        <v>2499</v>
      </c>
    </row>
    <row r="2649" spans="1:2" x14ac:dyDescent="0.25">
      <c r="A2649" s="7">
        <v>29640</v>
      </c>
      <c r="B2649" s="5" t="s">
        <v>2500</v>
      </c>
    </row>
    <row r="2650" spans="1:2" x14ac:dyDescent="0.25">
      <c r="A2650" s="7">
        <v>29641</v>
      </c>
      <c r="B2650" s="5" t="s">
        <v>2501</v>
      </c>
    </row>
    <row r="2651" spans="1:2" x14ac:dyDescent="0.25">
      <c r="A2651" s="7">
        <v>29642</v>
      </c>
      <c r="B2651" s="5" t="s">
        <v>2502</v>
      </c>
    </row>
    <row r="2652" spans="1:2" x14ac:dyDescent="0.25">
      <c r="A2652" s="7">
        <v>29643</v>
      </c>
      <c r="B2652" s="5" t="s">
        <v>2503</v>
      </c>
    </row>
    <row r="2653" spans="1:2" x14ac:dyDescent="0.25">
      <c r="A2653" s="7">
        <v>29644</v>
      </c>
      <c r="B2653" s="5" t="s">
        <v>2504</v>
      </c>
    </row>
    <row r="2654" spans="1:2" x14ac:dyDescent="0.25">
      <c r="A2654" s="7">
        <v>29647</v>
      </c>
      <c r="B2654" s="5" t="s">
        <v>2505</v>
      </c>
    </row>
    <row r="2655" spans="1:2" x14ac:dyDescent="0.25">
      <c r="A2655" s="7">
        <v>29648</v>
      </c>
      <c r="B2655" s="5" t="s">
        <v>2506</v>
      </c>
    </row>
    <row r="2656" spans="1:2" x14ac:dyDescent="0.25">
      <c r="A2656" s="7">
        <v>29649</v>
      </c>
      <c r="B2656" s="5" t="s">
        <v>2507</v>
      </c>
    </row>
    <row r="2657" spans="1:2" x14ac:dyDescent="0.25">
      <c r="A2657" s="7">
        <v>29650</v>
      </c>
      <c r="B2657" s="5" t="s">
        <v>2508</v>
      </c>
    </row>
    <row r="2658" spans="1:2" x14ac:dyDescent="0.25">
      <c r="A2658" s="7">
        <v>29651</v>
      </c>
      <c r="B2658" s="5" t="s">
        <v>2509</v>
      </c>
    </row>
    <row r="2659" spans="1:2" x14ac:dyDescent="0.25">
      <c r="A2659" s="7">
        <v>29654</v>
      </c>
      <c r="B2659" s="5" t="s">
        <v>2510</v>
      </c>
    </row>
    <row r="2660" spans="1:2" x14ac:dyDescent="0.25">
      <c r="A2660" s="7">
        <v>29655</v>
      </c>
      <c r="B2660" s="5" t="s">
        <v>2511</v>
      </c>
    </row>
    <row r="2661" spans="1:2" x14ac:dyDescent="0.25">
      <c r="A2661" s="7">
        <v>29656</v>
      </c>
      <c r="B2661" s="5" t="s">
        <v>2512</v>
      </c>
    </row>
    <row r="2662" spans="1:2" x14ac:dyDescent="0.25">
      <c r="A2662" s="7">
        <v>29657</v>
      </c>
      <c r="B2662" s="5" t="s">
        <v>2513</v>
      </c>
    </row>
    <row r="2663" spans="1:2" x14ac:dyDescent="0.25">
      <c r="A2663" s="7">
        <v>29658</v>
      </c>
      <c r="B2663" s="5" t="s">
        <v>2514</v>
      </c>
    </row>
    <row r="2664" spans="1:2" x14ac:dyDescent="0.25">
      <c r="A2664" s="7">
        <v>29661</v>
      </c>
      <c r="B2664" s="5" t="s">
        <v>2515</v>
      </c>
    </row>
    <row r="2665" spans="1:2" x14ac:dyDescent="0.25">
      <c r="A2665" s="7">
        <v>29662</v>
      </c>
      <c r="B2665" s="5" t="s">
        <v>2516</v>
      </c>
    </row>
    <row r="2666" spans="1:2" x14ac:dyDescent="0.25">
      <c r="A2666" s="7">
        <v>29663</v>
      </c>
      <c r="B2666" s="5" t="s">
        <v>2517</v>
      </c>
    </row>
    <row r="2667" spans="1:2" x14ac:dyDescent="0.25">
      <c r="A2667" s="7">
        <v>29664</v>
      </c>
      <c r="B2667" s="5" t="s">
        <v>2518</v>
      </c>
    </row>
    <row r="2668" spans="1:2" x14ac:dyDescent="0.25">
      <c r="A2668" s="7">
        <v>29665</v>
      </c>
      <c r="B2668" s="5" t="s">
        <v>2519</v>
      </c>
    </row>
    <row r="2669" spans="1:2" x14ac:dyDescent="0.25">
      <c r="A2669" s="7">
        <v>29668</v>
      </c>
      <c r="B2669" s="5" t="s">
        <v>2520</v>
      </c>
    </row>
    <row r="2670" spans="1:2" x14ac:dyDescent="0.25">
      <c r="A2670" s="7">
        <v>29669</v>
      </c>
      <c r="B2670" s="5" t="s">
        <v>2521</v>
      </c>
    </row>
    <row r="2671" spans="1:2" x14ac:dyDescent="0.25">
      <c r="A2671" s="7">
        <v>29670</v>
      </c>
      <c r="B2671" s="5" t="s">
        <v>2522</v>
      </c>
    </row>
    <row r="2672" spans="1:2" x14ac:dyDescent="0.25">
      <c r="A2672" s="7">
        <v>29671</v>
      </c>
      <c r="B2672" s="5" t="s">
        <v>2523</v>
      </c>
    </row>
    <row r="2673" spans="1:2" x14ac:dyDescent="0.25">
      <c r="A2673" s="7">
        <v>29672</v>
      </c>
      <c r="B2673" s="5" t="s">
        <v>2524</v>
      </c>
    </row>
    <row r="2674" spans="1:2" x14ac:dyDescent="0.25">
      <c r="A2674" s="7">
        <v>29675</v>
      </c>
      <c r="B2674" s="5" t="s">
        <v>2525</v>
      </c>
    </row>
    <row r="2675" spans="1:2" x14ac:dyDescent="0.25">
      <c r="A2675" s="7">
        <v>29676</v>
      </c>
      <c r="B2675" s="5" t="s">
        <v>2526</v>
      </c>
    </row>
    <row r="2676" spans="1:2" x14ac:dyDescent="0.25">
      <c r="A2676" s="7">
        <v>29677</v>
      </c>
      <c r="B2676" s="5" t="s">
        <v>2527</v>
      </c>
    </row>
    <row r="2677" spans="1:2" x14ac:dyDescent="0.25">
      <c r="A2677" s="7">
        <v>29678</v>
      </c>
      <c r="B2677" s="5" t="s">
        <v>2528</v>
      </c>
    </row>
    <row r="2678" spans="1:2" x14ac:dyDescent="0.25">
      <c r="A2678" s="7">
        <v>29679</v>
      </c>
      <c r="B2678" s="5" t="s">
        <v>2529</v>
      </c>
    </row>
    <row r="2679" spans="1:2" x14ac:dyDescent="0.25">
      <c r="A2679" s="7">
        <v>29682</v>
      </c>
      <c r="B2679" s="5" t="s">
        <v>2530</v>
      </c>
    </row>
    <row r="2680" spans="1:2" x14ac:dyDescent="0.25">
      <c r="A2680" s="7">
        <v>29683</v>
      </c>
      <c r="B2680" s="5" t="s">
        <v>2531</v>
      </c>
    </row>
    <row r="2681" spans="1:2" x14ac:dyDescent="0.25">
      <c r="A2681" s="7">
        <v>29684</v>
      </c>
      <c r="B2681" s="5" t="s">
        <v>2532</v>
      </c>
    </row>
    <row r="2682" spans="1:2" x14ac:dyDescent="0.25">
      <c r="A2682" s="7">
        <v>29685</v>
      </c>
      <c r="B2682" s="5" t="s">
        <v>2533</v>
      </c>
    </row>
    <row r="2683" spans="1:2" x14ac:dyDescent="0.25">
      <c r="A2683" s="7">
        <v>29686</v>
      </c>
      <c r="B2683" s="5" t="s">
        <v>2534</v>
      </c>
    </row>
    <row r="2684" spans="1:2" x14ac:dyDescent="0.25">
      <c r="A2684" s="7">
        <v>29689</v>
      </c>
      <c r="B2684" s="5" t="s">
        <v>2535</v>
      </c>
    </row>
    <row r="2685" spans="1:2" x14ac:dyDescent="0.25">
      <c r="A2685" s="7">
        <v>29690</v>
      </c>
      <c r="B2685" s="5" t="s">
        <v>2536</v>
      </c>
    </row>
    <row r="2686" spans="1:2" x14ac:dyDescent="0.25">
      <c r="A2686" s="7">
        <v>29691</v>
      </c>
      <c r="B2686" s="5" t="s">
        <v>2537</v>
      </c>
    </row>
    <row r="2687" spans="1:2" x14ac:dyDescent="0.25">
      <c r="A2687" s="7">
        <v>29692</v>
      </c>
      <c r="B2687" s="5" t="s">
        <v>2538</v>
      </c>
    </row>
    <row r="2688" spans="1:2" x14ac:dyDescent="0.25">
      <c r="A2688" s="7">
        <v>29693</v>
      </c>
      <c r="B2688" s="5" t="s">
        <v>822</v>
      </c>
    </row>
    <row r="2689" spans="1:2" x14ac:dyDescent="0.25">
      <c r="A2689" s="7">
        <v>29696</v>
      </c>
      <c r="B2689" s="5" t="s">
        <v>2539</v>
      </c>
    </row>
    <row r="2690" spans="1:2" x14ac:dyDescent="0.25">
      <c r="A2690" s="7">
        <v>29697</v>
      </c>
      <c r="B2690" s="5" t="s">
        <v>2540</v>
      </c>
    </row>
    <row r="2691" spans="1:2" x14ac:dyDescent="0.25">
      <c r="A2691" s="7">
        <v>29698</v>
      </c>
      <c r="B2691" s="5" t="s">
        <v>2541</v>
      </c>
    </row>
    <row r="2692" spans="1:2" x14ac:dyDescent="0.25">
      <c r="A2692" s="7">
        <v>29699</v>
      </c>
      <c r="B2692" s="5" t="s">
        <v>2542</v>
      </c>
    </row>
    <row r="2693" spans="1:2" x14ac:dyDescent="0.25">
      <c r="A2693" s="7">
        <v>29700</v>
      </c>
      <c r="B2693" s="5" t="s">
        <v>2543</v>
      </c>
    </row>
    <row r="2694" spans="1:2" x14ac:dyDescent="0.25">
      <c r="A2694" s="7">
        <v>29703</v>
      </c>
      <c r="B2694" s="5" t="s">
        <v>2544</v>
      </c>
    </row>
    <row r="2695" spans="1:2" x14ac:dyDescent="0.25">
      <c r="A2695" s="7">
        <v>29704</v>
      </c>
      <c r="B2695" s="5" t="s">
        <v>2545</v>
      </c>
    </row>
    <row r="2696" spans="1:2" x14ac:dyDescent="0.25">
      <c r="A2696" s="7">
        <v>29705</v>
      </c>
      <c r="B2696" s="5" t="s">
        <v>2546</v>
      </c>
    </row>
    <row r="2697" spans="1:2" x14ac:dyDescent="0.25">
      <c r="A2697" s="7">
        <v>29706</v>
      </c>
      <c r="B2697" s="5" t="s">
        <v>2547</v>
      </c>
    </row>
    <row r="2698" spans="1:2" x14ac:dyDescent="0.25">
      <c r="A2698" s="7">
        <v>29707</v>
      </c>
      <c r="B2698" s="5" t="s">
        <v>2548</v>
      </c>
    </row>
    <row r="2699" spans="1:2" x14ac:dyDescent="0.25">
      <c r="A2699" s="7">
        <v>29710</v>
      </c>
      <c r="B2699" s="5" t="s">
        <v>2549</v>
      </c>
    </row>
    <row r="2700" spans="1:2" x14ac:dyDescent="0.25">
      <c r="A2700" s="7">
        <v>29711</v>
      </c>
      <c r="B2700" s="5" t="s">
        <v>2550</v>
      </c>
    </row>
    <row r="2701" spans="1:2" x14ac:dyDescent="0.25">
      <c r="A2701" s="7">
        <v>29712</v>
      </c>
      <c r="B2701" s="5" t="s">
        <v>2551</v>
      </c>
    </row>
    <row r="2702" spans="1:2" x14ac:dyDescent="0.25">
      <c r="A2702" s="7">
        <v>29713</v>
      </c>
      <c r="B2702" s="5" t="s">
        <v>2552</v>
      </c>
    </row>
    <row r="2703" spans="1:2" x14ac:dyDescent="0.25">
      <c r="A2703" s="7">
        <v>29714</v>
      </c>
      <c r="B2703" s="5" t="s">
        <v>2553</v>
      </c>
    </row>
    <row r="2704" spans="1:2" x14ac:dyDescent="0.25">
      <c r="A2704" s="7">
        <v>29717</v>
      </c>
      <c r="B2704" s="5" t="s">
        <v>2554</v>
      </c>
    </row>
    <row r="2705" spans="1:2" x14ac:dyDescent="0.25">
      <c r="A2705" s="7">
        <v>29718</v>
      </c>
      <c r="B2705" s="5" t="s">
        <v>2555</v>
      </c>
    </row>
    <row r="2706" spans="1:2" x14ac:dyDescent="0.25">
      <c r="A2706" s="7">
        <v>29719</v>
      </c>
      <c r="B2706" s="5" t="s">
        <v>2556</v>
      </c>
    </row>
    <row r="2707" spans="1:2" x14ac:dyDescent="0.25">
      <c r="A2707" s="7">
        <v>29720</v>
      </c>
      <c r="B2707" s="5" t="s">
        <v>2557</v>
      </c>
    </row>
    <row r="2708" spans="1:2" x14ac:dyDescent="0.25">
      <c r="A2708" s="7">
        <v>29721</v>
      </c>
      <c r="B2708" s="5" t="s">
        <v>2558</v>
      </c>
    </row>
    <row r="2709" spans="1:2" x14ac:dyDescent="0.25">
      <c r="A2709" s="7">
        <v>29724</v>
      </c>
      <c r="B2709" s="5" t="s">
        <v>2559</v>
      </c>
    </row>
    <row r="2710" spans="1:2" x14ac:dyDescent="0.25">
      <c r="A2710" s="7">
        <v>29725</v>
      </c>
      <c r="B2710" s="5" t="s">
        <v>2560</v>
      </c>
    </row>
    <row r="2711" spans="1:2" x14ac:dyDescent="0.25">
      <c r="A2711" s="7">
        <v>29726</v>
      </c>
      <c r="B2711" s="5" t="s">
        <v>2561</v>
      </c>
    </row>
    <row r="2712" spans="1:2" x14ac:dyDescent="0.25">
      <c r="A2712" s="7">
        <v>29727</v>
      </c>
      <c r="B2712" s="5" t="s">
        <v>2562</v>
      </c>
    </row>
    <row r="2713" spans="1:2" x14ac:dyDescent="0.25">
      <c r="A2713" s="7">
        <v>29728</v>
      </c>
      <c r="B2713" s="5" t="s">
        <v>2563</v>
      </c>
    </row>
    <row r="2714" spans="1:2" x14ac:dyDescent="0.25">
      <c r="A2714" s="7">
        <v>29731</v>
      </c>
      <c r="B2714" s="5" t="s">
        <v>822</v>
      </c>
    </row>
    <row r="2715" spans="1:2" x14ac:dyDescent="0.25">
      <c r="A2715" s="7">
        <v>29732</v>
      </c>
      <c r="B2715" s="5" t="s">
        <v>2564</v>
      </c>
    </row>
    <row r="2716" spans="1:2" x14ac:dyDescent="0.25">
      <c r="A2716" s="7">
        <v>29733</v>
      </c>
      <c r="B2716" s="5" t="s">
        <v>2565</v>
      </c>
    </row>
    <row r="2717" spans="1:2" x14ac:dyDescent="0.25">
      <c r="A2717" s="7">
        <v>29734</v>
      </c>
      <c r="B2717" s="5" t="s">
        <v>2566</v>
      </c>
    </row>
    <row r="2718" spans="1:2" x14ac:dyDescent="0.25">
      <c r="A2718" s="7">
        <v>29735</v>
      </c>
      <c r="B2718" s="5" t="s">
        <v>2567</v>
      </c>
    </row>
    <row r="2719" spans="1:2" x14ac:dyDescent="0.25">
      <c r="A2719" s="7">
        <v>29738</v>
      </c>
      <c r="B2719" s="5" t="s">
        <v>2568</v>
      </c>
    </row>
    <row r="2720" spans="1:2" x14ac:dyDescent="0.25">
      <c r="A2720" s="7">
        <v>29739</v>
      </c>
      <c r="B2720" s="5" t="s">
        <v>2569</v>
      </c>
    </row>
    <row r="2721" spans="1:2" x14ac:dyDescent="0.25">
      <c r="A2721" s="7">
        <v>29740</v>
      </c>
      <c r="B2721" s="5" t="s">
        <v>2570</v>
      </c>
    </row>
    <row r="2722" spans="1:2" x14ac:dyDescent="0.25">
      <c r="A2722" s="7">
        <v>29741</v>
      </c>
      <c r="B2722" s="5" t="s">
        <v>2571</v>
      </c>
    </row>
    <row r="2723" spans="1:2" x14ac:dyDescent="0.25">
      <c r="A2723" s="7">
        <v>29742</v>
      </c>
      <c r="B2723" s="5" t="s">
        <v>2559</v>
      </c>
    </row>
    <row r="2724" spans="1:2" x14ac:dyDescent="0.25">
      <c r="A2724" s="7">
        <v>29745</v>
      </c>
      <c r="B2724" s="5" t="s">
        <v>2572</v>
      </c>
    </row>
    <row r="2725" spans="1:2" x14ac:dyDescent="0.25">
      <c r="A2725" s="7">
        <v>29746</v>
      </c>
      <c r="B2725" s="5" t="s">
        <v>2573</v>
      </c>
    </row>
    <row r="2726" spans="1:2" x14ac:dyDescent="0.25">
      <c r="A2726" s="7">
        <v>29747</v>
      </c>
      <c r="B2726" s="5" t="s">
        <v>2574</v>
      </c>
    </row>
    <row r="2727" spans="1:2" x14ac:dyDescent="0.25">
      <c r="A2727" s="7">
        <v>29748</v>
      </c>
      <c r="B2727" s="5" t="s">
        <v>2575</v>
      </c>
    </row>
    <row r="2728" spans="1:2" x14ac:dyDescent="0.25">
      <c r="A2728" s="7">
        <v>29749</v>
      </c>
      <c r="B2728" s="5" t="s">
        <v>2576</v>
      </c>
    </row>
    <row r="2729" spans="1:2" x14ac:dyDescent="0.25">
      <c r="A2729" s="7">
        <v>29752</v>
      </c>
      <c r="B2729" s="5" t="s">
        <v>2577</v>
      </c>
    </row>
    <row r="2730" spans="1:2" x14ac:dyDescent="0.25">
      <c r="A2730" s="7">
        <v>29753</v>
      </c>
      <c r="B2730" s="5" t="s">
        <v>2578</v>
      </c>
    </row>
    <row r="2731" spans="1:2" x14ac:dyDescent="0.25">
      <c r="A2731" s="7">
        <v>29754</v>
      </c>
      <c r="B2731" s="5" t="s">
        <v>2579</v>
      </c>
    </row>
    <row r="2732" spans="1:2" x14ac:dyDescent="0.25">
      <c r="A2732" s="7">
        <v>29755</v>
      </c>
      <c r="B2732" s="5" t="s">
        <v>2580</v>
      </c>
    </row>
    <row r="2733" spans="1:2" x14ac:dyDescent="0.25">
      <c r="A2733" s="7">
        <v>29756</v>
      </c>
      <c r="B2733" s="5" t="s">
        <v>2581</v>
      </c>
    </row>
    <row r="2734" spans="1:2" x14ac:dyDescent="0.25">
      <c r="A2734" s="7">
        <v>29759</v>
      </c>
      <c r="B2734" s="5" t="s">
        <v>2582</v>
      </c>
    </row>
    <row r="2735" spans="1:2" x14ac:dyDescent="0.25">
      <c r="A2735" s="7">
        <v>29760</v>
      </c>
      <c r="B2735" s="5" t="s">
        <v>2583</v>
      </c>
    </row>
    <row r="2736" spans="1:2" x14ac:dyDescent="0.25">
      <c r="A2736" s="7">
        <v>29761</v>
      </c>
      <c r="B2736" s="5" t="s">
        <v>2584</v>
      </c>
    </row>
    <row r="2737" spans="1:2" x14ac:dyDescent="0.25">
      <c r="A2737" s="7">
        <v>29762</v>
      </c>
      <c r="B2737" s="5" t="s">
        <v>2585</v>
      </c>
    </row>
    <row r="2738" spans="1:2" x14ac:dyDescent="0.25">
      <c r="A2738" s="7">
        <v>29763</v>
      </c>
      <c r="B2738" s="5" t="s">
        <v>2586</v>
      </c>
    </row>
    <row r="2739" spans="1:2" x14ac:dyDescent="0.25">
      <c r="A2739" s="7">
        <v>29766</v>
      </c>
      <c r="B2739" s="5" t="s">
        <v>2587</v>
      </c>
    </row>
    <row r="2740" spans="1:2" x14ac:dyDescent="0.25">
      <c r="A2740" s="7">
        <v>29767</v>
      </c>
      <c r="B2740" s="5" t="s">
        <v>2588</v>
      </c>
    </row>
    <row r="2741" spans="1:2" x14ac:dyDescent="0.25">
      <c r="A2741" s="7">
        <v>29768</v>
      </c>
      <c r="B2741" s="5" t="s">
        <v>2589</v>
      </c>
    </row>
    <row r="2742" spans="1:2" x14ac:dyDescent="0.25">
      <c r="A2742" s="7">
        <v>29769</v>
      </c>
      <c r="B2742" s="5" t="s">
        <v>2590</v>
      </c>
    </row>
    <row r="2743" spans="1:2" x14ac:dyDescent="0.25">
      <c r="A2743" s="7">
        <v>29770</v>
      </c>
      <c r="B2743" s="5" t="s">
        <v>822</v>
      </c>
    </row>
    <row r="2744" spans="1:2" x14ac:dyDescent="0.25">
      <c r="A2744" s="7">
        <v>29773</v>
      </c>
      <c r="B2744" s="5" t="s">
        <v>2504</v>
      </c>
    </row>
    <row r="2745" spans="1:2" x14ac:dyDescent="0.25">
      <c r="A2745" s="7">
        <v>29774</v>
      </c>
      <c r="B2745" s="5" t="s">
        <v>2591</v>
      </c>
    </row>
    <row r="2746" spans="1:2" x14ac:dyDescent="0.25">
      <c r="A2746" s="7">
        <v>29775</v>
      </c>
      <c r="B2746" s="5" t="s">
        <v>2592</v>
      </c>
    </row>
    <row r="2747" spans="1:2" x14ac:dyDescent="0.25">
      <c r="A2747" s="7">
        <v>29776</v>
      </c>
      <c r="B2747" s="5" t="s">
        <v>2593</v>
      </c>
    </row>
    <row r="2748" spans="1:2" x14ac:dyDescent="0.25">
      <c r="A2748" s="7">
        <v>29777</v>
      </c>
      <c r="B2748" s="5" t="s">
        <v>2594</v>
      </c>
    </row>
    <row r="2749" spans="1:2" x14ac:dyDescent="0.25">
      <c r="A2749" s="7">
        <v>29780</v>
      </c>
      <c r="B2749" s="5" t="s">
        <v>2595</v>
      </c>
    </row>
    <row r="2750" spans="1:2" x14ac:dyDescent="0.25">
      <c r="A2750" s="7">
        <v>29781</v>
      </c>
      <c r="B2750" s="5" t="s">
        <v>2596</v>
      </c>
    </row>
    <row r="2751" spans="1:2" x14ac:dyDescent="0.25">
      <c r="A2751" s="7">
        <v>29782</v>
      </c>
      <c r="B2751" s="5" t="s">
        <v>2597</v>
      </c>
    </row>
    <row r="2752" spans="1:2" x14ac:dyDescent="0.25">
      <c r="A2752" s="7">
        <v>29783</v>
      </c>
      <c r="B2752" s="5" t="s">
        <v>2598</v>
      </c>
    </row>
    <row r="2753" spans="1:2" x14ac:dyDescent="0.25">
      <c r="A2753" s="7">
        <v>29784</v>
      </c>
      <c r="B2753" s="5" t="s">
        <v>2599</v>
      </c>
    </row>
    <row r="2754" spans="1:2" x14ac:dyDescent="0.25">
      <c r="A2754" s="7">
        <v>29787</v>
      </c>
      <c r="B2754" s="5" t="s">
        <v>2600</v>
      </c>
    </row>
    <row r="2755" spans="1:2" x14ac:dyDescent="0.25">
      <c r="A2755" s="7">
        <v>29788</v>
      </c>
      <c r="B2755" s="5" t="s">
        <v>2601</v>
      </c>
    </row>
    <row r="2756" spans="1:2" x14ac:dyDescent="0.25">
      <c r="A2756" s="7">
        <v>29789</v>
      </c>
      <c r="B2756" s="5" t="s">
        <v>2602</v>
      </c>
    </row>
    <row r="2757" spans="1:2" x14ac:dyDescent="0.25">
      <c r="A2757" s="7">
        <v>29790</v>
      </c>
      <c r="B2757" s="5" t="s">
        <v>2603</v>
      </c>
    </row>
    <row r="2758" spans="1:2" x14ac:dyDescent="0.25">
      <c r="A2758" s="7">
        <v>29791</v>
      </c>
      <c r="B2758" s="5" t="s">
        <v>2604</v>
      </c>
    </row>
    <row r="2759" spans="1:2" x14ac:dyDescent="0.25">
      <c r="A2759" s="7">
        <v>29794</v>
      </c>
      <c r="B2759" s="5" t="s">
        <v>2605</v>
      </c>
    </row>
    <row r="2760" spans="1:2" x14ac:dyDescent="0.25">
      <c r="A2760" s="7">
        <v>29795</v>
      </c>
      <c r="B2760" s="5" t="s">
        <v>2606</v>
      </c>
    </row>
    <row r="2761" spans="1:2" x14ac:dyDescent="0.25">
      <c r="A2761" s="7">
        <v>29796</v>
      </c>
      <c r="B2761" s="5" t="s">
        <v>2607</v>
      </c>
    </row>
    <row r="2762" spans="1:2" x14ac:dyDescent="0.25">
      <c r="A2762" s="7">
        <v>29797</v>
      </c>
      <c r="B2762" s="5" t="s">
        <v>2608</v>
      </c>
    </row>
    <row r="2763" spans="1:2" x14ac:dyDescent="0.25">
      <c r="A2763" s="7">
        <v>29798</v>
      </c>
      <c r="B2763" s="5" t="s">
        <v>2609</v>
      </c>
    </row>
    <row r="2764" spans="1:2" x14ac:dyDescent="0.25">
      <c r="A2764" s="7">
        <v>29801</v>
      </c>
      <c r="B2764" s="5" t="s">
        <v>2610</v>
      </c>
    </row>
    <row r="2765" spans="1:2" x14ac:dyDescent="0.25">
      <c r="A2765" s="7">
        <v>29802</v>
      </c>
      <c r="B2765" s="5" t="s">
        <v>2611</v>
      </c>
    </row>
    <row r="2766" spans="1:2" x14ac:dyDescent="0.25">
      <c r="A2766" s="7">
        <v>29803</v>
      </c>
      <c r="B2766" s="5" t="s">
        <v>2612</v>
      </c>
    </row>
    <row r="2767" spans="1:2" x14ac:dyDescent="0.25">
      <c r="A2767" s="7">
        <v>29804</v>
      </c>
      <c r="B2767" s="5" t="s">
        <v>2613</v>
      </c>
    </row>
    <row r="2768" spans="1:2" x14ac:dyDescent="0.25">
      <c r="A2768" s="7">
        <v>29805</v>
      </c>
      <c r="B2768" s="5" t="s">
        <v>2614</v>
      </c>
    </row>
    <row r="2769" spans="1:2" x14ac:dyDescent="0.25">
      <c r="A2769" s="7">
        <v>29808</v>
      </c>
      <c r="B2769" s="5" t="s">
        <v>2615</v>
      </c>
    </row>
    <row r="2770" spans="1:2" x14ac:dyDescent="0.25">
      <c r="A2770" s="7">
        <v>29809</v>
      </c>
      <c r="B2770" s="5" t="s">
        <v>2616</v>
      </c>
    </row>
    <row r="2771" spans="1:2" x14ac:dyDescent="0.25">
      <c r="A2771" s="7">
        <v>29810</v>
      </c>
      <c r="B2771" s="5" t="s">
        <v>2617</v>
      </c>
    </row>
    <row r="2772" spans="1:2" x14ac:dyDescent="0.25">
      <c r="A2772" s="7">
        <v>29811</v>
      </c>
      <c r="B2772" s="5" t="s">
        <v>2618</v>
      </c>
    </row>
    <row r="2773" spans="1:2" x14ac:dyDescent="0.25">
      <c r="A2773" s="7">
        <v>29812</v>
      </c>
      <c r="B2773" s="5" t="s">
        <v>2619</v>
      </c>
    </row>
    <row r="2774" spans="1:2" x14ac:dyDescent="0.25">
      <c r="A2774" s="7">
        <v>29815</v>
      </c>
      <c r="B2774" s="5" t="s">
        <v>2620</v>
      </c>
    </row>
    <row r="2775" spans="1:2" x14ac:dyDescent="0.25">
      <c r="A2775" s="7">
        <v>29816</v>
      </c>
      <c r="B2775" s="5" t="s">
        <v>2621</v>
      </c>
    </row>
    <row r="2776" spans="1:2" x14ac:dyDescent="0.25">
      <c r="A2776" s="7">
        <v>29817</v>
      </c>
      <c r="B2776" s="5" t="s">
        <v>2622</v>
      </c>
    </row>
    <row r="2777" spans="1:2" x14ac:dyDescent="0.25">
      <c r="A2777" s="7">
        <v>29818</v>
      </c>
      <c r="B2777" s="5" t="s">
        <v>2623</v>
      </c>
    </row>
    <row r="2778" spans="1:2" x14ac:dyDescent="0.25">
      <c r="A2778" s="7">
        <v>29819</v>
      </c>
      <c r="B2778" s="5" t="s">
        <v>2624</v>
      </c>
    </row>
    <row r="2779" spans="1:2" x14ac:dyDescent="0.25">
      <c r="A2779" s="7">
        <v>29822</v>
      </c>
      <c r="B2779" s="5" t="s">
        <v>2625</v>
      </c>
    </row>
    <row r="2780" spans="1:2" x14ac:dyDescent="0.25">
      <c r="A2780" s="7">
        <v>29823</v>
      </c>
      <c r="B2780" s="5" t="s">
        <v>2626</v>
      </c>
    </row>
    <row r="2781" spans="1:2" x14ac:dyDescent="0.25">
      <c r="A2781" s="7">
        <v>29824</v>
      </c>
      <c r="B2781" s="5" t="s">
        <v>2627</v>
      </c>
    </row>
    <row r="2782" spans="1:2" x14ac:dyDescent="0.25">
      <c r="A2782" s="7">
        <v>29825</v>
      </c>
      <c r="B2782" s="5" t="s">
        <v>2628</v>
      </c>
    </row>
    <row r="2783" spans="1:2" x14ac:dyDescent="0.25">
      <c r="A2783" s="7">
        <v>29826</v>
      </c>
      <c r="B2783" s="5" t="s">
        <v>2629</v>
      </c>
    </row>
    <row r="2784" spans="1:2" x14ac:dyDescent="0.25">
      <c r="A2784" s="7">
        <v>29829</v>
      </c>
      <c r="B2784" s="5" t="s">
        <v>2630</v>
      </c>
    </row>
    <row r="2785" spans="1:2" x14ac:dyDescent="0.25">
      <c r="A2785" s="7">
        <v>29830</v>
      </c>
      <c r="B2785" s="5" t="s">
        <v>2631</v>
      </c>
    </row>
    <row r="2786" spans="1:2" x14ac:dyDescent="0.25">
      <c r="A2786" s="7">
        <v>29831</v>
      </c>
      <c r="B2786" s="5" t="s">
        <v>2632</v>
      </c>
    </row>
    <row r="2787" spans="1:2" x14ac:dyDescent="0.25">
      <c r="A2787" s="7">
        <v>29832</v>
      </c>
      <c r="B2787" s="5" t="s">
        <v>2633</v>
      </c>
    </row>
    <row r="2788" spans="1:2" x14ac:dyDescent="0.25">
      <c r="A2788" s="7">
        <v>29833</v>
      </c>
      <c r="B2788" s="5" t="s">
        <v>2634</v>
      </c>
    </row>
    <row r="2789" spans="1:2" x14ac:dyDescent="0.25">
      <c r="A2789" s="7">
        <v>29836</v>
      </c>
      <c r="B2789" s="5" t="s">
        <v>822</v>
      </c>
    </row>
    <row r="2790" spans="1:2" x14ac:dyDescent="0.25">
      <c r="A2790" s="7">
        <v>29837</v>
      </c>
      <c r="B2790" s="5" t="s">
        <v>2635</v>
      </c>
    </row>
    <row r="2791" spans="1:2" x14ac:dyDescent="0.25">
      <c r="A2791" s="7">
        <v>29838</v>
      </c>
      <c r="B2791" s="5" t="s">
        <v>2636</v>
      </c>
    </row>
    <row r="2792" spans="1:2" x14ac:dyDescent="0.25">
      <c r="A2792" s="7">
        <v>29839</v>
      </c>
      <c r="B2792" s="5" t="s">
        <v>2637</v>
      </c>
    </row>
    <row r="2793" spans="1:2" x14ac:dyDescent="0.25">
      <c r="A2793" s="7">
        <v>29840</v>
      </c>
      <c r="B2793" s="5" t="s">
        <v>2638</v>
      </c>
    </row>
    <row r="2794" spans="1:2" x14ac:dyDescent="0.25">
      <c r="A2794" s="7">
        <v>29843</v>
      </c>
      <c r="B2794" s="5" t="s">
        <v>2639</v>
      </c>
    </row>
    <row r="2795" spans="1:2" x14ac:dyDescent="0.25">
      <c r="A2795" s="7">
        <v>29844</v>
      </c>
      <c r="B2795" s="5" t="s">
        <v>2640</v>
      </c>
    </row>
    <row r="2796" spans="1:2" x14ac:dyDescent="0.25">
      <c r="A2796" s="7">
        <v>29845</v>
      </c>
      <c r="B2796" s="5" t="s">
        <v>2641</v>
      </c>
    </row>
    <row r="2797" spans="1:2" x14ac:dyDescent="0.25">
      <c r="A2797" s="7">
        <v>29846</v>
      </c>
      <c r="B2797" s="5" t="s">
        <v>2642</v>
      </c>
    </row>
    <row r="2798" spans="1:2" x14ac:dyDescent="0.25">
      <c r="A2798" s="7">
        <v>29847</v>
      </c>
      <c r="B2798" s="5" t="s">
        <v>2643</v>
      </c>
    </row>
    <row r="2799" spans="1:2" x14ac:dyDescent="0.25">
      <c r="A2799" s="7">
        <v>29850</v>
      </c>
      <c r="B2799" s="5" t="s">
        <v>2644</v>
      </c>
    </row>
    <row r="2800" spans="1:2" x14ac:dyDescent="0.25">
      <c r="A2800" s="7">
        <v>29851</v>
      </c>
      <c r="B2800" s="5" t="s">
        <v>2645</v>
      </c>
    </row>
    <row r="2801" spans="1:2" x14ac:dyDescent="0.25">
      <c r="A2801" s="7">
        <v>29852</v>
      </c>
      <c r="B2801" s="5" t="s">
        <v>2646</v>
      </c>
    </row>
    <row r="2802" spans="1:2" x14ac:dyDescent="0.25">
      <c r="A2802" s="7">
        <v>29853</v>
      </c>
      <c r="B2802" s="5" t="s">
        <v>2647</v>
      </c>
    </row>
    <row r="2803" spans="1:2" x14ac:dyDescent="0.25">
      <c r="A2803" s="7">
        <v>29854</v>
      </c>
      <c r="B2803" s="5" t="s">
        <v>2648</v>
      </c>
    </row>
    <row r="2804" spans="1:2" x14ac:dyDescent="0.25">
      <c r="A2804" s="7">
        <v>29857</v>
      </c>
      <c r="B2804" s="5" t="s">
        <v>2649</v>
      </c>
    </row>
    <row r="2805" spans="1:2" x14ac:dyDescent="0.25">
      <c r="A2805" s="7">
        <v>29858</v>
      </c>
      <c r="B2805" s="5" t="s">
        <v>2650</v>
      </c>
    </row>
    <row r="2806" spans="1:2" x14ac:dyDescent="0.25">
      <c r="A2806" s="7">
        <v>29859</v>
      </c>
      <c r="B2806" s="5" t="s">
        <v>2651</v>
      </c>
    </row>
    <row r="2807" spans="1:2" x14ac:dyDescent="0.25">
      <c r="A2807" s="7">
        <v>29860</v>
      </c>
      <c r="B2807" s="5" t="s">
        <v>2652</v>
      </c>
    </row>
    <row r="2808" spans="1:2" x14ac:dyDescent="0.25">
      <c r="A2808" s="7">
        <v>29861</v>
      </c>
      <c r="B2808" s="5" t="s">
        <v>2653</v>
      </c>
    </row>
    <row r="2809" spans="1:2" x14ac:dyDescent="0.25">
      <c r="A2809" s="7">
        <v>29864</v>
      </c>
      <c r="B2809" s="5" t="s">
        <v>2654</v>
      </c>
    </row>
    <row r="2810" spans="1:2" x14ac:dyDescent="0.25">
      <c r="A2810" s="7">
        <v>29865</v>
      </c>
      <c r="B2810" s="5" t="s">
        <v>2655</v>
      </c>
    </row>
    <row r="2811" spans="1:2" x14ac:dyDescent="0.25">
      <c r="A2811" s="7">
        <v>29866</v>
      </c>
      <c r="B2811" s="5" t="s">
        <v>2656</v>
      </c>
    </row>
    <row r="2812" spans="1:2" x14ac:dyDescent="0.25">
      <c r="A2812" s="7">
        <v>29867</v>
      </c>
      <c r="B2812" s="5" t="s">
        <v>2657</v>
      </c>
    </row>
    <row r="2813" spans="1:2" x14ac:dyDescent="0.25">
      <c r="A2813" s="7">
        <v>29868</v>
      </c>
      <c r="B2813" s="5" t="s">
        <v>2658</v>
      </c>
    </row>
    <row r="2814" spans="1:2" x14ac:dyDescent="0.25">
      <c r="A2814" s="7">
        <v>29871</v>
      </c>
      <c r="B2814" s="5" t="s">
        <v>2659</v>
      </c>
    </row>
    <row r="2815" spans="1:2" x14ac:dyDescent="0.25">
      <c r="A2815" s="7">
        <v>29872</v>
      </c>
      <c r="B2815" s="5" t="s">
        <v>2660</v>
      </c>
    </row>
    <row r="2816" spans="1:2" x14ac:dyDescent="0.25">
      <c r="A2816" s="7">
        <v>29873</v>
      </c>
      <c r="B2816" s="5" t="s">
        <v>2661</v>
      </c>
    </row>
    <row r="2817" spans="1:2" x14ac:dyDescent="0.25">
      <c r="A2817" s="7">
        <v>29874</v>
      </c>
      <c r="B2817" s="5" t="s">
        <v>2662</v>
      </c>
    </row>
    <row r="2818" spans="1:2" x14ac:dyDescent="0.25">
      <c r="A2818" s="7">
        <v>29875</v>
      </c>
      <c r="B2818" s="5" t="s">
        <v>2663</v>
      </c>
    </row>
    <row r="2819" spans="1:2" x14ac:dyDescent="0.25">
      <c r="A2819" s="7">
        <v>29878</v>
      </c>
      <c r="B2819" s="5" t="s">
        <v>2664</v>
      </c>
    </row>
    <row r="2820" spans="1:2" x14ac:dyDescent="0.25">
      <c r="A2820" s="7">
        <v>29879</v>
      </c>
      <c r="B2820" s="5" t="s">
        <v>2665</v>
      </c>
    </row>
    <row r="2821" spans="1:2" x14ac:dyDescent="0.25">
      <c r="A2821" s="7">
        <v>29880</v>
      </c>
      <c r="B2821" s="5" t="s">
        <v>2666</v>
      </c>
    </row>
    <row r="2822" spans="1:2" x14ac:dyDescent="0.25">
      <c r="A2822" s="7">
        <v>29881</v>
      </c>
      <c r="B2822" s="5" t="s">
        <v>2667</v>
      </c>
    </row>
    <row r="2823" spans="1:2" x14ac:dyDescent="0.25">
      <c r="A2823" s="7">
        <v>29882</v>
      </c>
      <c r="B2823" s="5" t="s">
        <v>2668</v>
      </c>
    </row>
    <row r="2824" spans="1:2" x14ac:dyDescent="0.25">
      <c r="A2824" s="7">
        <v>29885</v>
      </c>
      <c r="B2824" s="5" t="s">
        <v>2669</v>
      </c>
    </row>
    <row r="2825" spans="1:2" x14ac:dyDescent="0.25">
      <c r="A2825" s="7">
        <v>29886</v>
      </c>
      <c r="B2825" s="5" t="s">
        <v>2670</v>
      </c>
    </row>
    <row r="2826" spans="1:2" x14ac:dyDescent="0.25">
      <c r="A2826" s="7">
        <v>29887</v>
      </c>
      <c r="B2826" s="5" t="s">
        <v>2671</v>
      </c>
    </row>
    <row r="2827" spans="1:2" x14ac:dyDescent="0.25">
      <c r="A2827" s="7">
        <v>29888</v>
      </c>
      <c r="B2827" s="5" t="s">
        <v>2672</v>
      </c>
    </row>
    <row r="2828" spans="1:2" x14ac:dyDescent="0.25">
      <c r="A2828" s="7">
        <v>29889</v>
      </c>
      <c r="B2828" s="5" t="s">
        <v>2673</v>
      </c>
    </row>
    <row r="2829" spans="1:2" x14ac:dyDescent="0.25">
      <c r="A2829" s="7">
        <v>29892</v>
      </c>
      <c r="B2829" s="5" t="s">
        <v>2674</v>
      </c>
    </row>
    <row r="2830" spans="1:2" x14ac:dyDescent="0.25">
      <c r="A2830" s="7">
        <v>29893</v>
      </c>
      <c r="B2830" s="5" t="s">
        <v>2675</v>
      </c>
    </row>
    <row r="2831" spans="1:2" x14ac:dyDescent="0.25">
      <c r="A2831" s="7">
        <v>29894</v>
      </c>
      <c r="B2831" s="5" t="s">
        <v>2676</v>
      </c>
    </row>
    <row r="2832" spans="1:2" x14ac:dyDescent="0.25">
      <c r="A2832" s="7">
        <v>29895</v>
      </c>
      <c r="B2832" s="5" t="s">
        <v>2677</v>
      </c>
    </row>
    <row r="2833" spans="1:2" x14ac:dyDescent="0.25">
      <c r="A2833" s="7">
        <v>29896</v>
      </c>
      <c r="B2833" s="5" t="s">
        <v>2678</v>
      </c>
    </row>
    <row r="2834" spans="1:2" x14ac:dyDescent="0.25">
      <c r="A2834" s="7">
        <v>29899</v>
      </c>
      <c r="B2834" s="5" t="s">
        <v>2679</v>
      </c>
    </row>
    <row r="2835" spans="1:2" x14ac:dyDescent="0.25">
      <c r="A2835" s="7">
        <v>29900</v>
      </c>
      <c r="B2835" s="5" t="s">
        <v>2680</v>
      </c>
    </row>
    <row r="2836" spans="1:2" x14ac:dyDescent="0.25">
      <c r="A2836" s="7">
        <v>29901</v>
      </c>
      <c r="B2836" s="5" t="s">
        <v>2681</v>
      </c>
    </row>
    <row r="2837" spans="1:2" x14ac:dyDescent="0.25">
      <c r="A2837" s="7">
        <v>29902</v>
      </c>
      <c r="B2837" s="5" t="s">
        <v>2682</v>
      </c>
    </row>
    <row r="2838" spans="1:2" x14ac:dyDescent="0.25">
      <c r="A2838" s="7">
        <v>29903</v>
      </c>
      <c r="B2838" s="5" t="s">
        <v>2683</v>
      </c>
    </row>
    <row r="2839" spans="1:2" x14ac:dyDescent="0.25">
      <c r="A2839" s="7">
        <v>29906</v>
      </c>
      <c r="B2839" s="5" t="s">
        <v>2684</v>
      </c>
    </row>
    <row r="2840" spans="1:2" x14ac:dyDescent="0.25">
      <c r="A2840" s="7">
        <v>29907</v>
      </c>
      <c r="B2840" s="5" t="s">
        <v>2685</v>
      </c>
    </row>
    <row r="2841" spans="1:2" x14ac:dyDescent="0.25">
      <c r="A2841" s="7">
        <v>29908</v>
      </c>
      <c r="B2841" s="5" t="s">
        <v>2686</v>
      </c>
    </row>
    <row r="2842" spans="1:2" x14ac:dyDescent="0.25">
      <c r="A2842" s="7">
        <v>29909</v>
      </c>
      <c r="B2842" s="5" t="s">
        <v>2687</v>
      </c>
    </row>
    <row r="2843" spans="1:2" x14ac:dyDescent="0.25">
      <c r="A2843" s="7">
        <v>29910</v>
      </c>
      <c r="B2843" s="5" t="s">
        <v>2688</v>
      </c>
    </row>
    <row r="2844" spans="1:2" x14ac:dyDescent="0.25">
      <c r="A2844" s="7">
        <v>29913</v>
      </c>
      <c r="B2844" s="5" t="s">
        <v>2689</v>
      </c>
    </row>
    <row r="2845" spans="1:2" x14ac:dyDescent="0.25">
      <c r="A2845" s="7">
        <v>29914</v>
      </c>
      <c r="B2845" s="5" t="s">
        <v>2690</v>
      </c>
    </row>
    <row r="2846" spans="1:2" x14ac:dyDescent="0.25">
      <c r="A2846" s="7">
        <v>29915</v>
      </c>
      <c r="B2846" s="5" t="s">
        <v>2691</v>
      </c>
    </row>
    <row r="2847" spans="1:2" x14ac:dyDescent="0.25">
      <c r="A2847" s="7">
        <v>29916</v>
      </c>
      <c r="B2847" s="5" t="s">
        <v>822</v>
      </c>
    </row>
    <row r="2848" spans="1:2" x14ac:dyDescent="0.25">
      <c r="A2848" s="7">
        <v>29917</v>
      </c>
      <c r="B2848" s="5" t="s">
        <v>2692</v>
      </c>
    </row>
    <row r="2849" spans="1:2" x14ac:dyDescent="0.25">
      <c r="A2849" s="7">
        <v>29920</v>
      </c>
      <c r="B2849" s="5" t="s">
        <v>2693</v>
      </c>
    </row>
    <row r="2850" spans="1:2" x14ac:dyDescent="0.25">
      <c r="A2850" s="7">
        <v>29921</v>
      </c>
      <c r="B2850" s="5" t="s">
        <v>2694</v>
      </c>
    </row>
    <row r="2851" spans="1:2" x14ac:dyDescent="0.25">
      <c r="A2851" s="7">
        <v>29922</v>
      </c>
      <c r="B2851" s="5" t="s">
        <v>2695</v>
      </c>
    </row>
    <row r="2852" spans="1:2" x14ac:dyDescent="0.25">
      <c r="A2852" s="7">
        <v>29923</v>
      </c>
      <c r="B2852" s="5" t="s">
        <v>2696</v>
      </c>
    </row>
    <row r="2853" spans="1:2" x14ac:dyDescent="0.25">
      <c r="A2853" s="7">
        <v>29924</v>
      </c>
      <c r="B2853" s="5" t="s">
        <v>2697</v>
      </c>
    </row>
    <row r="2854" spans="1:2" x14ac:dyDescent="0.25">
      <c r="A2854" s="7">
        <v>29927</v>
      </c>
      <c r="B2854" s="5" t="s">
        <v>2698</v>
      </c>
    </row>
    <row r="2855" spans="1:2" x14ac:dyDescent="0.25">
      <c r="A2855" s="7">
        <v>29928</v>
      </c>
      <c r="B2855" s="5" t="s">
        <v>2699</v>
      </c>
    </row>
    <row r="2856" spans="1:2" x14ac:dyDescent="0.25">
      <c r="A2856" s="7">
        <v>29929</v>
      </c>
      <c r="B2856" s="5" t="s">
        <v>2700</v>
      </c>
    </row>
    <row r="2857" spans="1:2" x14ac:dyDescent="0.25">
      <c r="A2857" s="7">
        <v>29930</v>
      </c>
      <c r="B2857" s="5" t="s">
        <v>2701</v>
      </c>
    </row>
    <row r="2858" spans="1:2" x14ac:dyDescent="0.25">
      <c r="A2858" s="7">
        <v>29931</v>
      </c>
      <c r="B2858" s="5" t="s">
        <v>2702</v>
      </c>
    </row>
    <row r="2859" spans="1:2" x14ac:dyDescent="0.25">
      <c r="A2859" s="7">
        <v>29934</v>
      </c>
      <c r="B2859" s="5" t="s">
        <v>2703</v>
      </c>
    </row>
    <row r="2860" spans="1:2" x14ac:dyDescent="0.25">
      <c r="A2860" s="7">
        <v>29935</v>
      </c>
      <c r="B2860" s="5" t="s">
        <v>2704</v>
      </c>
    </row>
    <row r="2861" spans="1:2" x14ac:dyDescent="0.25">
      <c r="A2861" s="7">
        <v>29936</v>
      </c>
      <c r="B2861" s="5" t="s">
        <v>2705</v>
      </c>
    </row>
    <row r="2862" spans="1:2" x14ac:dyDescent="0.25">
      <c r="A2862" s="7">
        <v>29937</v>
      </c>
      <c r="B2862" s="5" t="s">
        <v>2706</v>
      </c>
    </row>
    <row r="2863" spans="1:2" x14ac:dyDescent="0.25">
      <c r="A2863" s="7">
        <v>29938</v>
      </c>
      <c r="B2863" s="5" t="s">
        <v>2707</v>
      </c>
    </row>
    <row r="2864" spans="1:2" x14ac:dyDescent="0.25">
      <c r="A2864" s="7">
        <v>29941</v>
      </c>
      <c r="B2864" s="5" t="s">
        <v>2708</v>
      </c>
    </row>
    <row r="2865" spans="1:2" x14ac:dyDescent="0.25">
      <c r="A2865" s="7">
        <v>29942</v>
      </c>
      <c r="B2865" s="5" t="s">
        <v>2709</v>
      </c>
    </row>
    <row r="2866" spans="1:2" x14ac:dyDescent="0.25">
      <c r="A2866" s="7">
        <v>29943</v>
      </c>
      <c r="B2866" s="5" t="s">
        <v>2710</v>
      </c>
    </row>
    <row r="2867" spans="1:2" x14ac:dyDescent="0.25">
      <c r="A2867" s="7">
        <v>29944</v>
      </c>
      <c r="B2867" s="5" t="s">
        <v>2711</v>
      </c>
    </row>
    <row r="2868" spans="1:2" x14ac:dyDescent="0.25">
      <c r="A2868" s="7">
        <v>29945</v>
      </c>
      <c r="B2868" s="5" t="s">
        <v>822</v>
      </c>
    </row>
    <row r="2869" spans="1:2" x14ac:dyDescent="0.25">
      <c r="A2869" s="7">
        <v>29948</v>
      </c>
      <c r="B2869" s="5" t="s">
        <v>2712</v>
      </c>
    </row>
    <row r="2870" spans="1:2" x14ac:dyDescent="0.25">
      <c r="A2870" s="7">
        <v>29949</v>
      </c>
      <c r="B2870" s="5" t="s">
        <v>2713</v>
      </c>
    </row>
    <row r="2871" spans="1:2" x14ac:dyDescent="0.25">
      <c r="A2871" s="7">
        <v>29950</v>
      </c>
      <c r="B2871" s="5" t="s">
        <v>2714</v>
      </c>
    </row>
    <row r="2872" spans="1:2" x14ac:dyDescent="0.25">
      <c r="A2872" s="7">
        <v>29951</v>
      </c>
      <c r="B2872" s="5" t="s">
        <v>2715</v>
      </c>
    </row>
    <row r="2873" spans="1:2" x14ac:dyDescent="0.25">
      <c r="A2873" s="7">
        <v>29952</v>
      </c>
      <c r="B2873" s="5" t="s">
        <v>822</v>
      </c>
    </row>
    <row r="2874" spans="1:2" x14ac:dyDescent="0.25">
      <c r="A2874" s="7">
        <v>29955</v>
      </c>
      <c r="B2874" s="5" t="s">
        <v>2716</v>
      </c>
    </row>
    <row r="2875" spans="1:2" x14ac:dyDescent="0.25">
      <c r="A2875" s="7">
        <v>29956</v>
      </c>
      <c r="B2875" s="5" t="s">
        <v>2717</v>
      </c>
    </row>
    <row r="2876" spans="1:2" x14ac:dyDescent="0.25">
      <c r="A2876" s="7">
        <v>29957</v>
      </c>
      <c r="B2876" s="5" t="s">
        <v>2718</v>
      </c>
    </row>
    <row r="2877" spans="1:2" x14ac:dyDescent="0.25">
      <c r="A2877" s="7">
        <v>29958</v>
      </c>
      <c r="B2877" s="5" t="s">
        <v>2719</v>
      </c>
    </row>
    <row r="2878" spans="1:2" x14ac:dyDescent="0.25">
      <c r="A2878" s="7">
        <v>29959</v>
      </c>
      <c r="B2878" s="5" t="s">
        <v>2720</v>
      </c>
    </row>
    <row r="2879" spans="1:2" x14ac:dyDescent="0.25">
      <c r="A2879" s="7">
        <v>29962</v>
      </c>
      <c r="B2879" s="5" t="s">
        <v>2721</v>
      </c>
    </row>
    <row r="2880" spans="1:2" x14ac:dyDescent="0.25">
      <c r="A2880" s="7">
        <v>29963</v>
      </c>
      <c r="B2880" s="5" t="s">
        <v>2722</v>
      </c>
    </row>
    <row r="2881" spans="1:2" x14ac:dyDescent="0.25">
      <c r="A2881" s="7">
        <v>29964</v>
      </c>
      <c r="B2881" s="5" t="s">
        <v>2650</v>
      </c>
    </row>
    <row r="2882" spans="1:2" x14ac:dyDescent="0.25">
      <c r="A2882" s="7">
        <v>29965</v>
      </c>
      <c r="B2882" s="5" t="s">
        <v>2723</v>
      </c>
    </row>
    <row r="2883" spans="1:2" x14ac:dyDescent="0.25">
      <c r="A2883" s="7">
        <v>29966</v>
      </c>
      <c r="B2883" s="5" t="s">
        <v>2724</v>
      </c>
    </row>
    <row r="2884" spans="1:2" x14ac:dyDescent="0.25">
      <c r="A2884" s="7">
        <v>29969</v>
      </c>
      <c r="B2884" s="5" t="s">
        <v>2725</v>
      </c>
    </row>
    <row r="2885" spans="1:2" x14ac:dyDescent="0.25">
      <c r="A2885" s="7">
        <v>29970</v>
      </c>
      <c r="B2885" s="5" t="s">
        <v>2726</v>
      </c>
    </row>
    <row r="2886" spans="1:2" x14ac:dyDescent="0.25">
      <c r="A2886" s="7">
        <v>29971</v>
      </c>
      <c r="B2886" s="5" t="s">
        <v>2727</v>
      </c>
    </row>
    <row r="2887" spans="1:2" x14ac:dyDescent="0.25">
      <c r="A2887" s="7">
        <v>29972</v>
      </c>
      <c r="B2887" s="5" t="s">
        <v>2728</v>
      </c>
    </row>
    <row r="2888" spans="1:2" x14ac:dyDescent="0.25">
      <c r="A2888" s="7">
        <v>29973</v>
      </c>
      <c r="B2888" s="5" t="s">
        <v>2729</v>
      </c>
    </row>
    <row r="2889" spans="1:2" x14ac:dyDescent="0.25">
      <c r="A2889" s="7">
        <v>29976</v>
      </c>
      <c r="B2889" s="5" t="s">
        <v>2730</v>
      </c>
    </row>
    <row r="2890" spans="1:2" x14ac:dyDescent="0.25">
      <c r="A2890" s="7">
        <v>29977</v>
      </c>
      <c r="B2890" s="5" t="s">
        <v>2731</v>
      </c>
    </row>
    <row r="2891" spans="1:2" x14ac:dyDescent="0.25">
      <c r="A2891" s="7">
        <v>29978</v>
      </c>
      <c r="B2891" s="5" t="s">
        <v>2732</v>
      </c>
    </row>
    <row r="2892" spans="1:2" x14ac:dyDescent="0.25">
      <c r="A2892" s="7">
        <v>29979</v>
      </c>
      <c r="B2892" s="5" t="s">
        <v>2733</v>
      </c>
    </row>
    <row r="2893" spans="1:2" x14ac:dyDescent="0.25">
      <c r="A2893" s="7">
        <v>29980</v>
      </c>
      <c r="B2893" s="5" t="s">
        <v>2734</v>
      </c>
    </row>
    <row r="2894" spans="1:2" x14ac:dyDescent="0.25">
      <c r="A2894" s="7">
        <v>29983</v>
      </c>
      <c r="B2894" s="5" t="s">
        <v>2735</v>
      </c>
    </row>
    <row r="2895" spans="1:2" x14ac:dyDescent="0.25">
      <c r="A2895" s="7">
        <v>29984</v>
      </c>
      <c r="B2895" s="5" t="s">
        <v>2736</v>
      </c>
    </row>
    <row r="2896" spans="1:2" x14ac:dyDescent="0.25">
      <c r="A2896" s="7">
        <v>29985</v>
      </c>
      <c r="B2896" s="5" t="s">
        <v>2737</v>
      </c>
    </row>
    <row r="2897" spans="1:2" x14ac:dyDescent="0.25">
      <c r="A2897" s="7">
        <v>29986</v>
      </c>
      <c r="B2897" s="5" t="s">
        <v>2738</v>
      </c>
    </row>
    <row r="2898" spans="1:2" x14ac:dyDescent="0.25">
      <c r="A2898" s="7">
        <v>29987</v>
      </c>
      <c r="B2898" s="5" t="s">
        <v>2739</v>
      </c>
    </row>
    <row r="2899" spans="1:2" x14ac:dyDescent="0.25">
      <c r="A2899" s="7">
        <v>29990</v>
      </c>
      <c r="B2899" s="5" t="s">
        <v>2740</v>
      </c>
    </row>
    <row r="2900" spans="1:2" x14ac:dyDescent="0.25">
      <c r="A2900" s="7">
        <v>29991</v>
      </c>
      <c r="B2900" s="5" t="s">
        <v>2741</v>
      </c>
    </row>
    <row r="2901" spans="1:2" x14ac:dyDescent="0.25">
      <c r="A2901" s="7">
        <v>29992</v>
      </c>
      <c r="B2901" s="5" t="s">
        <v>2742</v>
      </c>
    </row>
    <row r="2902" spans="1:2" x14ac:dyDescent="0.25">
      <c r="A2902" s="7">
        <v>29993</v>
      </c>
      <c r="B2902" s="5" t="s">
        <v>2743</v>
      </c>
    </row>
    <row r="2903" spans="1:2" x14ac:dyDescent="0.25">
      <c r="A2903" s="7">
        <v>29994</v>
      </c>
      <c r="B2903" s="5" t="s">
        <v>2744</v>
      </c>
    </row>
    <row r="2904" spans="1:2" x14ac:dyDescent="0.25">
      <c r="A2904" s="7">
        <v>29997</v>
      </c>
      <c r="B2904" s="5" t="s">
        <v>822</v>
      </c>
    </row>
    <row r="2905" spans="1:2" x14ac:dyDescent="0.25">
      <c r="A2905" s="7">
        <v>29998</v>
      </c>
      <c r="B2905" s="5" t="s">
        <v>2745</v>
      </c>
    </row>
    <row r="2906" spans="1:2" x14ac:dyDescent="0.25">
      <c r="A2906" s="7">
        <v>29999</v>
      </c>
      <c r="B2906" s="5" t="s">
        <v>2746</v>
      </c>
    </row>
    <row r="2907" spans="1:2" x14ac:dyDescent="0.25">
      <c r="A2907" s="7">
        <v>30000</v>
      </c>
      <c r="B2907" s="5" t="s">
        <v>2747</v>
      </c>
    </row>
    <row r="2908" spans="1:2" x14ac:dyDescent="0.25">
      <c r="A2908" s="7">
        <v>30001</v>
      </c>
      <c r="B2908" s="5" t="s">
        <v>2748</v>
      </c>
    </row>
    <row r="2909" spans="1:2" x14ac:dyDescent="0.25">
      <c r="A2909" s="7">
        <v>30004</v>
      </c>
      <c r="B2909" s="5" t="s">
        <v>2749</v>
      </c>
    </row>
    <row r="2910" spans="1:2" x14ac:dyDescent="0.25">
      <c r="A2910" s="7">
        <v>30005</v>
      </c>
      <c r="B2910" s="5" t="s">
        <v>2750</v>
      </c>
    </row>
    <row r="2911" spans="1:2" x14ac:dyDescent="0.25">
      <c r="A2911" s="7">
        <v>30006</v>
      </c>
      <c r="B2911" s="5" t="s">
        <v>2751</v>
      </c>
    </row>
    <row r="2912" spans="1:2" x14ac:dyDescent="0.25">
      <c r="A2912" s="7">
        <v>30007</v>
      </c>
      <c r="B2912" s="5" t="s">
        <v>2752</v>
      </c>
    </row>
    <row r="2913" spans="1:2" x14ac:dyDescent="0.25">
      <c r="A2913" s="7">
        <v>30008</v>
      </c>
      <c r="B2913" s="5" t="s">
        <v>2753</v>
      </c>
    </row>
    <row r="2914" spans="1:2" x14ac:dyDescent="0.25">
      <c r="A2914" s="7">
        <v>30011</v>
      </c>
      <c r="B2914" s="5" t="s">
        <v>2754</v>
      </c>
    </row>
    <row r="2915" spans="1:2" x14ac:dyDescent="0.25">
      <c r="A2915" s="7">
        <v>30012</v>
      </c>
      <c r="B2915" s="5" t="s">
        <v>2755</v>
      </c>
    </row>
    <row r="2916" spans="1:2" x14ac:dyDescent="0.25">
      <c r="A2916" s="7">
        <v>30013</v>
      </c>
      <c r="B2916" s="5" t="s">
        <v>2756</v>
      </c>
    </row>
    <row r="2917" spans="1:2" x14ac:dyDescent="0.25">
      <c r="A2917" s="7">
        <v>30014</v>
      </c>
      <c r="B2917" s="5" t="s">
        <v>2757</v>
      </c>
    </row>
    <row r="2918" spans="1:2" x14ac:dyDescent="0.25">
      <c r="A2918" s="7">
        <v>30015</v>
      </c>
      <c r="B2918" s="5" t="s">
        <v>2758</v>
      </c>
    </row>
    <row r="2919" spans="1:2" x14ac:dyDescent="0.25">
      <c r="A2919" s="7">
        <v>30018</v>
      </c>
      <c r="B2919" s="5" t="s">
        <v>2759</v>
      </c>
    </row>
    <row r="2920" spans="1:2" x14ac:dyDescent="0.25">
      <c r="A2920" s="7">
        <v>30019</v>
      </c>
      <c r="B2920" s="5" t="s">
        <v>2760</v>
      </c>
    </row>
    <row r="2921" spans="1:2" x14ac:dyDescent="0.25">
      <c r="A2921" s="7">
        <v>30020</v>
      </c>
      <c r="B2921" s="5" t="s">
        <v>2761</v>
      </c>
    </row>
    <row r="2922" spans="1:2" x14ac:dyDescent="0.25">
      <c r="A2922" s="7">
        <v>30021</v>
      </c>
      <c r="B2922" s="5" t="s">
        <v>2762</v>
      </c>
    </row>
    <row r="2923" spans="1:2" x14ac:dyDescent="0.25">
      <c r="A2923" s="7">
        <v>30022</v>
      </c>
      <c r="B2923" s="5" t="s">
        <v>2763</v>
      </c>
    </row>
    <row r="2924" spans="1:2" x14ac:dyDescent="0.25">
      <c r="A2924" s="7">
        <v>30025</v>
      </c>
      <c r="B2924" s="5" t="s">
        <v>2764</v>
      </c>
    </row>
    <row r="2925" spans="1:2" x14ac:dyDescent="0.25">
      <c r="A2925" s="7">
        <v>30026</v>
      </c>
      <c r="B2925" s="5" t="s">
        <v>2765</v>
      </c>
    </row>
    <row r="2926" spans="1:2" x14ac:dyDescent="0.25">
      <c r="A2926" s="7">
        <v>30027</v>
      </c>
      <c r="B2926" s="5" t="s">
        <v>2766</v>
      </c>
    </row>
    <row r="2927" spans="1:2" x14ac:dyDescent="0.25">
      <c r="A2927" s="7">
        <v>30028</v>
      </c>
      <c r="B2927" s="5" t="s">
        <v>2767</v>
      </c>
    </row>
    <row r="2928" spans="1:2" x14ac:dyDescent="0.25">
      <c r="A2928" s="7">
        <v>30029</v>
      </c>
      <c r="B2928" s="5" t="s">
        <v>2768</v>
      </c>
    </row>
    <row r="2929" spans="1:2" x14ac:dyDescent="0.25">
      <c r="A2929" s="7">
        <v>30032</v>
      </c>
      <c r="B2929" s="5" t="s">
        <v>2769</v>
      </c>
    </row>
    <row r="2930" spans="1:2" x14ac:dyDescent="0.25">
      <c r="A2930" s="7">
        <v>30033</v>
      </c>
      <c r="B2930" s="5" t="s">
        <v>2770</v>
      </c>
    </row>
    <row r="2931" spans="1:2" x14ac:dyDescent="0.25">
      <c r="A2931" s="7">
        <v>30034</v>
      </c>
      <c r="B2931" s="5" t="s">
        <v>2771</v>
      </c>
    </row>
    <row r="2932" spans="1:2" x14ac:dyDescent="0.25">
      <c r="A2932" s="7">
        <v>30035</v>
      </c>
      <c r="B2932" s="5" t="s">
        <v>2772</v>
      </c>
    </row>
    <row r="2933" spans="1:2" x14ac:dyDescent="0.25">
      <c r="A2933" s="7">
        <v>30036</v>
      </c>
      <c r="B2933" s="5" t="s">
        <v>2773</v>
      </c>
    </row>
    <row r="2934" spans="1:2" x14ac:dyDescent="0.25">
      <c r="A2934" s="7">
        <v>30039</v>
      </c>
      <c r="B2934" s="5" t="s">
        <v>2774</v>
      </c>
    </row>
    <row r="2935" spans="1:2" x14ac:dyDescent="0.25">
      <c r="A2935" s="7">
        <v>30040</v>
      </c>
      <c r="B2935" s="5" t="s">
        <v>2775</v>
      </c>
    </row>
    <row r="2936" spans="1:2" x14ac:dyDescent="0.25">
      <c r="A2936" s="7">
        <v>30041</v>
      </c>
      <c r="B2936" s="5" t="s">
        <v>2776</v>
      </c>
    </row>
    <row r="2937" spans="1:2" x14ac:dyDescent="0.25">
      <c r="A2937" s="7">
        <v>30042</v>
      </c>
      <c r="B2937" s="5" t="s">
        <v>2777</v>
      </c>
    </row>
    <row r="2938" spans="1:2" x14ac:dyDescent="0.25">
      <c r="A2938" s="7">
        <v>30043</v>
      </c>
      <c r="B2938" s="5" t="s">
        <v>2778</v>
      </c>
    </row>
    <row r="2939" spans="1:2" x14ac:dyDescent="0.25">
      <c r="A2939" s="7">
        <v>30046</v>
      </c>
      <c r="B2939" s="5" t="s">
        <v>2779</v>
      </c>
    </row>
    <row r="2940" spans="1:2" x14ac:dyDescent="0.25">
      <c r="A2940" s="7">
        <v>30047</v>
      </c>
      <c r="B2940" s="5" t="s">
        <v>2780</v>
      </c>
    </row>
    <row r="2941" spans="1:2" x14ac:dyDescent="0.25">
      <c r="A2941" s="7">
        <v>30048</v>
      </c>
      <c r="B2941" s="5" t="s">
        <v>2781</v>
      </c>
    </row>
    <row r="2942" spans="1:2" x14ac:dyDescent="0.25">
      <c r="A2942" s="7">
        <v>30049</v>
      </c>
      <c r="B2942" s="5" t="s">
        <v>2782</v>
      </c>
    </row>
    <row r="2943" spans="1:2" x14ac:dyDescent="0.25">
      <c r="A2943" s="7">
        <v>30050</v>
      </c>
      <c r="B2943" s="5" t="s">
        <v>822</v>
      </c>
    </row>
    <row r="2944" spans="1:2" x14ac:dyDescent="0.25">
      <c r="A2944" s="7">
        <v>30053</v>
      </c>
      <c r="B2944" s="5" t="s">
        <v>2783</v>
      </c>
    </row>
    <row r="2945" spans="1:2" x14ac:dyDescent="0.25">
      <c r="A2945" s="7">
        <v>30054</v>
      </c>
      <c r="B2945" s="5" t="s">
        <v>2784</v>
      </c>
    </row>
    <row r="2946" spans="1:2" x14ac:dyDescent="0.25">
      <c r="A2946" s="7">
        <v>30055</v>
      </c>
      <c r="B2946" s="5" t="s">
        <v>2785</v>
      </c>
    </row>
    <row r="2947" spans="1:2" x14ac:dyDescent="0.25">
      <c r="A2947" s="7">
        <v>30056</v>
      </c>
      <c r="B2947" s="5" t="s">
        <v>2786</v>
      </c>
    </row>
    <row r="2948" spans="1:2" x14ac:dyDescent="0.25">
      <c r="A2948" s="7">
        <v>30057</v>
      </c>
      <c r="B2948" s="5" t="s">
        <v>2787</v>
      </c>
    </row>
    <row r="2949" spans="1:2" x14ac:dyDescent="0.25">
      <c r="A2949" s="7">
        <v>30060</v>
      </c>
      <c r="B2949" s="5" t="s">
        <v>2788</v>
      </c>
    </row>
    <row r="2950" spans="1:2" x14ac:dyDescent="0.25">
      <c r="A2950" s="7">
        <v>30061</v>
      </c>
      <c r="B2950" s="5" t="s">
        <v>2789</v>
      </c>
    </row>
    <row r="2951" spans="1:2" x14ac:dyDescent="0.25">
      <c r="A2951" s="7">
        <v>30062</v>
      </c>
      <c r="B2951" s="5" t="s">
        <v>2790</v>
      </c>
    </row>
    <row r="2952" spans="1:2" x14ac:dyDescent="0.25">
      <c r="A2952" s="7">
        <v>30063</v>
      </c>
      <c r="B2952" s="5" t="s">
        <v>2791</v>
      </c>
    </row>
    <row r="2953" spans="1:2" x14ac:dyDescent="0.25">
      <c r="A2953" s="7">
        <v>30064</v>
      </c>
      <c r="B2953" s="5" t="s">
        <v>2792</v>
      </c>
    </row>
    <row r="2954" spans="1:2" x14ac:dyDescent="0.25">
      <c r="A2954" s="7">
        <v>30067</v>
      </c>
      <c r="B2954" s="5" t="s">
        <v>2793</v>
      </c>
    </row>
    <row r="2955" spans="1:2" x14ac:dyDescent="0.25">
      <c r="A2955" s="7">
        <v>30068</v>
      </c>
      <c r="B2955" s="5" t="s">
        <v>2794</v>
      </c>
    </row>
    <row r="2956" spans="1:2" x14ac:dyDescent="0.25">
      <c r="A2956" s="7">
        <v>30069</v>
      </c>
      <c r="B2956" s="5" t="s">
        <v>2795</v>
      </c>
    </row>
    <row r="2957" spans="1:2" x14ac:dyDescent="0.25">
      <c r="A2957" s="7">
        <v>30070</v>
      </c>
      <c r="B2957" s="5" t="s">
        <v>2796</v>
      </c>
    </row>
    <row r="2958" spans="1:2" x14ac:dyDescent="0.25">
      <c r="A2958" s="7">
        <v>30071</v>
      </c>
      <c r="B2958" s="5" t="s">
        <v>2797</v>
      </c>
    </row>
    <row r="2959" spans="1:2" x14ac:dyDescent="0.25">
      <c r="A2959" s="7">
        <v>30074</v>
      </c>
      <c r="B2959" s="5" t="s">
        <v>2798</v>
      </c>
    </row>
    <row r="2960" spans="1:2" x14ac:dyDescent="0.25">
      <c r="A2960" s="7">
        <v>30075</v>
      </c>
      <c r="B2960" s="5" t="s">
        <v>2799</v>
      </c>
    </row>
    <row r="2961" spans="1:2" x14ac:dyDescent="0.25">
      <c r="A2961" s="7">
        <v>30076</v>
      </c>
      <c r="B2961" s="5" t="s">
        <v>2800</v>
      </c>
    </row>
    <row r="2962" spans="1:2" x14ac:dyDescent="0.25">
      <c r="A2962" s="7">
        <v>30077</v>
      </c>
      <c r="B2962" s="5" t="s">
        <v>2801</v>
      </c>
    </row>
    <row r="2963" spans="1:2" x14ac:dyDescent="0.25">
      <c r="A2963" s="7">
        <v>30078</v>
      </c>
      <c r="B2963" s="5" t="s">
        <v>2802</v>
      </c>
    </row>
    <row r="2964" spans="1:2" x14ac:dyDescent="0.25">
      <c r="A2964" s="7">
        <v>30081</v>
      </c>
      <c r="B2964" s="5" t="s">
        <v>2803</v>
      </c>
    </row>
    <row r="2965" spans="1:2" x14ac:dyDescent="0.25">
      <c r="A2965" s="7">
        <v>30082</v>
      </c>
      <c r="B2965" s="5" t="s">
        <v>2804</v>
      </c>
    </row>
    <row r="2966" spans="1:2" x14ac:dyDescent="0.25">
      <c r="A2966" s="7">
        <v>30083</v>
      </c>
      <c r="B2966" s="5" t="s">
        <v>2805</v>
      </c>
    </row>
    <row r="2967" spans="1:2" x14ac:dyDescent="0.25">
      <c r="A2967" s="7">
        <v>30084</v>
      </c>
      <c r="B2967" s="5" t="s">
        <v>2806</v>
      </c>
    </row>
    <row r="2968" spans="1:2" x14ac:dyDescent="0.25">
      <c r="A2968" s="7">
        <v>30085</v>
      </c>
      <c r="B2968" s="5" t="s">
        <v>2807</v>
      </c>
    </row>
    <row r="2969" spans="1:2" x14ac:dyDescent="0.25">
      <c r="A2969" s="7">
        <v>30088</v>
      </c>
      <c r="B2969" s="5" t="s">
        <v>2808</v>
      </c>
    </row>
    <row r="2970" spans="1:2" x14ac:dyDescent="0.25">
      <c r="A2970" s="7">
        <v>30089</v>
      </c>
      <c r="B2970" s="5" t="s">
        <v>2809</v>
      </c>
    </row>
    <row r="2971" spans="1:2" x14ac:dyDescent="0.25">
      <c r="A2971" s="7">
        <v>30090</v>
      </c>
      <c r="B2971" s="5" t="s">
        <v>2810</v>
      </c>
    </row>
    <row r="2972" spans="1:2" x14ac:dyDescent="0.25">
      <c r="A2972" s="7">
        <v>30091</v>
      </c>
      <c r="B2972" s="5" t="s">
        <v>2811</v>
      </c>
    </row>
    <row r="2973" spans="1:2" x14ac:dyDescent="0.25">
      <c r="A2973" s="7">
        <v>30092</v>
      </c>
      <c r="B2973" s="5" t="s">
        <v>2812</v>
      </c>
    </row>
    <row r="2974" spans="1:2" x14ac:dyDescent="0.25">
      <c r="A2974" s="7">
        <v>30095</v>
      </c>
      <c r="B2974" s="5" t="s">
        <v>2813</v>
      </c>
    </row>
    <row r="2975" spans="1:2" x14ac:dyDescent="0.25">
      <c r="A2975" s="7">
        <v>30096</v>
      </c>
      <c r="B2975" s="5" t="s">
        <v>2814</v>
      </c>
    </row>
    <row r="2976" spans="1:2" x14ac:dyDescent="0.25">
      <c r="A2976" s="7">
        <v>30097</v>
      </c>
      <c r="B2976" s="5" t="s">
        <v>2815</v>
      </c>
    </row>
    <row r="2977" spans="1:2" x14ac:dyDescent="0.25">
      <c r="A2977" s="7">
        <v>30098</v>
      </c>
      <c r="B2977" s="5" t="s">
        <v>2324</v>
      </c>
    </row>
    <row r="2978" spans="1:2" x14ac:dyDescent="0.25">
      <c r="A2978" s="7">
        <v>30099</v>
      </c>
      <c r="B2978" s="5" t="s">
        <v>2816</v>
      </c>
    </row>
    <row r="2979" spans="1:2" x14ac:dyDescent="0.25">
      <c r="A2979" s="7">
        <v>30102</v>
      </c>
      <c r="B2979" s="5" t="s">
        <v>822</v>
      </c>
    </row>
    <row r="2980" spans="1:2" x14ac:dyDescent="0.25">
      <c r="A2980" s="7">
        <v>30103</v>
      </c>
      <c r="B2980" s="5" t="s">
        <v>2817</v>
      </c>
    </row>
    <row r="2981" spans="1:2" x14ac:dyDescent="0.25">
      <c r="A2981" s="7">
        <v>30104</v>
      </c>
      <c r="B2981" s="5" t="s">
        <v>2818</v>
      </c>
    </row>
    <row r="2982" spans="1:2" x14ac:dyDescent="0.25">
      <c r="A2982" s="7">
        <v>30105</v>
      </c>
      <c r="B2982" s="5" t="s">
        <v>2819</v>
      </c>
    </row>
    <row r="2983" spans="1:2" x14ac:dyDescent="0.25">
      <c r="A2983" s="7">
        <v>30106</v>
      </c>
      <c r="B2983" s="5" t="s">
        <v>2820</v>
      </c>
    </row>
    <row r="2984" spans="1:2" x14ac:dyDescent="0.25">
      <c r="A2984" s="7">
        <v>30109</v>
      </c>
      <c r="B2984" s="5" t="s">
        <v>2821</v>
      </c>
    </row>
    <row r="2985" spans="1:2" x14ac:dyDescent="0.25">
      <c r="A2985" s="7">
        <v>30110</v>
      </c>
      <c r="B2985" s="5" t="s">
        <v>2822</v>
      </c>
    </row>
    <row r="2986" spans="1:2" x14ac:dyDescent="0.25">
      <c r="A2986" s="7">
        <v>30111</v>
      </c>
      <c r="B2986" s="5" t="s">
        <v>2823</v>
      </c>
    </row>
    <row r="2987" spans="1:2" x14ac:dyDescent="0.25">
      <c r="A2987" s="7">
        <v>30112</v>
      </c>
      <c r="B2987" s="5" t="s">
        <v>2824</v>
      </c>
    </row>
    <row r="2988" spans="1:2" x14ac:dyDescent="0.25">
      <c r="A2988" s="7">
        <v>30113</v>
      </c>
      <c r="B2988" s="5" t="s">
        <v>2825</v>
      </c>
    </row>
    <row r="2989" spans="1:2" x14ac:dyDescent="0.25">
      <c r="A2989" s="7">
        <v>30116</v>
      </c>
      <c r="B2989" s="5" t="s">
        <v>2826</v>
      </c>
    </row>
    <row r="2990" spans="1:2" x14ac:dyDescent="0.25">
      <c r="A2990" s="7">
        <v>30117</v>
      </c>
      <c r="B2990" s="5" t="s">
        <v>2827</v>
      </c>
    </row>
    <row r="2991" spans="1:2" x14ac:dyDescent="0.25">
      <c r="A2991" s="7">
        <v>30118</v>
      </c>
      <c r="B2991" s="5" t="s">
        <v>2828</v>
      </c>
    </row>
    <row r="2992" spans="1:2" x14ac:dyDescent="0.25">
      <c r="A2992" s="7">
        <v>30119</v>
      </c>
      <c r="B2992" s="5" t="s">
        <v>2829</v>
      </c>
    </row>
    <row r="2993" spans="1:2" x14ac:dyDescent="0.25">
      <c r="A2993" s="7">
        <v>30120</v>
      </c>
      <c r="B2993" s="5" t="s">
        <v>2830</v>
      </c>
    </row>
    <row r="2994" spans="1:2" x14ac:dyDescent="0.25">
      <c r="A2994" s="7">
        <v>30123</v>
      </c>
      <c r="B2994" s="5" t="s">
        <v>2831</v>
      </c>
    </row>
    <row r="2995" spans="1:2" x14ac:dyDescent="0.25">
      <c r="A2995" s="7">
        <v>30124</v>
      </c>
      <c r="B2995" s="5" t="s">
        <v>2832</v>
      </c>
    </row>
    <row r="2996" spans="1:2" x14ac:dyDescent="0.25">
      <c r="A2996" s="7">
        <v>30125</v>
      </c>
      <c r="B2996" s="5" t="s">
        <v>2833</v>
      </c>
    </row>
    <row r="2997" spans="1:2" x14ac:dyDescent="0.25">
      <c r="A2997" s="7">
        <v>30126</v>
      </c>
      <c r="B2997" s="5" t="s">
        <v>2834</v>
      </c>
    </row>
    <row r="2998" spans="1:2" x14ac:dyDescent="0.25">
      <c r="A2998" s="7">
        <v>30127</v>
      </c>
      <c r="B2998" s="5" t="s">
        <v>2835</v>
      </c>
    </row>
    <row r="2999" spans="1:2" x14ac:dyDescent="0.25">
      <c r="A2999" s="7">
        <v>30130</v>
      </c>
      <c r="B2999" s="5" t="s">
        <v>2836</v>
      </c>
    </row>
    <row r="3000" spans="1:2" x14ac:dyDescent="0.25">
      <c r="A3000" s="7">
        <v>30131</v>
      </c>
      <c r="B3000" s="5" t="s">
        <v>2837</v>
      </c>
    </row>
    <row r="3001" spans="1:2" x14ac:dyDescent="0.25">
      <c r="A3001" s="7">
        <v>30132</v>
      </c>
      <c r="B3001" s="5" t="s">
        <v>2838</v>
      </c>
    </row>
    <row r="3002" spans="1:2" x14ac:dyDescent="0.25">
      <c r="A3002" s="7">
        <v>30133</v>
      </c>
      <c r="B3002" s="5" t="s">
        <v>2839</v>
      </c>
    </row>
    <row r="3003" spans="1:2" x14ac:dyDescent="0.25">
      <c r="A3003" s="7">
        <v>30134</v>
      </c>
      <c r="B3003" s="5" t="s">
        <v>2840</v>
      </c>
    </row>
    <row r="3004" spans="1:2" x14ac:dyDescent="0.25">
      <c r="A3004" s="7">
        <v>30137</v>
      </c>
      <c r="B3004" s="5" t="s">
        <v>822</v>
      </c>
    </row>
    <row r="3005" spans="1:2" x14ac:dyDescent="0.25">
      <c r="A3005" s="7">
        <v>30138</v>
      </c>
      <c r="B3005" s="5" t="s">
        <v>2841</v>
      </c>
    </row>
    <row r="3006" spans="1:2" x14ac:dyDescent="0.25">
      <c r="A3006" s="7">
        <v>30139</v>
      </c>
      <c r="B3006" s="5" t="s">
        <v>2842</v>
      </c>
    </row>
    <row r="3007" spans="1:2" x14ac:dyDescent="0.25">
      <c r="A3007" s="7">
        <v>30140</v>
      </c>
      <c r="B3007" s="5" t="s">
        <v>2843</v>
      </c>
    </row>
    <row r="3008" spans="1:2" x14ac:dyDescent="0.25">
      <c r="A3008" s="7">
        <v>30141</v>
      </c>
      <c r="B3008" s="5" t="s">
        <v>2844</v>
      </c>
    </row>
    <row r="3009" spans="1:2" x14ac:dyDescent="0.25">
      <c r="A3009" s="7">
        <v>30144</v>
      </c>
      <c r="B3009" s="5" t="s">
        <v>2845</v>
      </c>
    </row>
    <row r="3010" spans="1:2" x14ac:dyDescent="0.25">
      <c r="A3010" s="7">
        <v>30145</v>
      </c>
      <c r="B3010" s="5" t="s">
        <v>2846</v>
      </c>
    </row>
    <row r="3011" spans="1:2" x14ac:dyDescent="0.25">
      <c r="A3011" s="7">
        <v>30146</v>
      </c>
      <c r="B3011" s="5" t="s">
        <v>2847</v>
      </c>
    </row>
    <row r="3012" spans="1:2" x14ac:dyDescent="0.25">
      <c r="A3012" s="7">
        <v>30147</v>
      </c>
      <c r="B3012" s="5" t="s">
        <v>2848</v>
      </c>
    </row>
    <row r="3013" spans="1:2" x14ac:dyDescent="0.25">
      <c r="A3013" s="7">
        <v>30148</v>
      </c>
      <c r="B3013" s="5" t="s">
        <v>2849</v>
      </c>
    </row>
    <row r="3014" spans="1:2" x14ac:dyDescent="0.25">
      <c r="A3014" s="7">
        <v>30151</v>
      </c>
      <c r="B3014" s="5" t="s">
        <v>2850</v>
      </c>
    </row>
    <row r="3015" spans="1:2" x14ac:dyDescent="0.25">
      <c r="A3015" s="7">
        <v>30152</v>
      </c>
      <c r="B3015" s="5" t="s">
        <v>2851</v>
      </c>
    </row>
    <row r="3016" spans="1:2" x14ac:dyDescent="0.25">
      <c r="A3016" s="7">
        <v>30153</v>
      </c>
      <c r="B3016" s="5" t="s">
        <v>2852</v>
      </c>
    </row>
    <row r="3017" spans="1:2" x14ac:dyDescent="0.25">
      <c r="A3017" s="7">
        <v>30154</v>
      </c>
      <c r="B3017" s="5" t="s">
        <v>2853</v>
      </c>
    </row>
    <row r="3018" spans="1:2" x14ac:dyDescent="0.25">
      <c r="A3018" s="7">
        <v>30155</v>
      </c>
      <c r="B3018" s="5" t="s">
        <v>2854</v>
      </c>
    </row>
    <row r="3019" spans="1:2" x14ac:dyDescent="0.25">
      <c r="A3019" s="7">
        <v>30158</v>
      </c>
      <c r="B3019" s="5" t="s">
        <v>2855</v>
      </c>
    </row>
    <row r="3020" spans="1:2" x14ac:dyDescent="0.25">
      <c r="A3020" s="7">
        <v>30159</v>
      </c>
      <c r="B3020" s="5" t="s">
        <v>2856</v>
      </c>
    </row>
    <row r="3021" spans="1:2" x14ac:dyDescent="0.25">
      <c r="A3021" s="7">
        <v>30160</v>
      </c>
      <c r="B3021" s="5" t="s">
        <v>2857</v>
      </c>
    </row>
    <row r="3022" spans="1:2" x14ac:dyDescent="0.25">
      <c r="A3022" s="7">
        <v>30161</v>
      </c>
      <c r="B3022" s="5" t="s">
        <v>2858</v>
      </c>
    </row>
    <row r="3023" spans="1:2" x14ac:dyDescent="0.25">
      <c r="A3023" s="7">
        <v>30162</v>
      </c>
      <c r="B3023" s="5" t="s">
        <v>2859</v>
      </c>
    </row>
    <row r="3024" spans="1:2" x14ac:dyDescent="0.25">
      <c r="A3024" s="7">
        <v>30165</v>
      </c>
      <c r="B3024" s="5" t="s">
        <v>2860</v>
      </c>
    </row>
    <row r="3025" spans="1:2" x14ac:dyDescent="0.25">
      <c r="A3025" s="7">
        <v>30166</v>
      </c>
      <c r="B3025" s="5" t="s">
        <v>2861</v>
      </c>
    </row>
    <row r="3026" spans="1:2" x14ac:dyDescent="0.25">
      <c r="A3026" s="7">
        <v>30167</v>
      </c>
      <c r="B3026" s="5" t="s">
        <v>2862</v>
      </c>
    </row>
    <row r="3027" spans="1:2" x14ac:dyDescent="0.25">
      <c r="A3027" s="7">
        <v>30168</v>
      </c>
      <c r="B3027" s="5" t="s">
        <v>2863</v>
      </c>
    </row>
    <row r="3028" spans="1:2" x14ac:dyDescent="0.25">
      <c r="A3028" s="7">
        <v>30169</v>
      </c>
      <c r="B3028" s="5" t="s">
        <v>2864</v>
      </c>
    </row>
    <row r="3029" spans="1:2" x14ac:dyDescent="0.25">
      <c r="A3029" s="7">
        <v>30172</v>
      </c>
      <c r="B3029" s="5" t="s">
        <v>2865</v>
      </c>
    </row>
    <row r="3030" spans="1:2" x14ac:dyDescent="0.25">
      <c r="A3030" s="7">
        <v>30173</v>
      </c>
      <c r="B3030" s="5" t="s">
        <v>2866</v>
      </c>
    </row>
    <row r="3031" spans="1:2" x14ac:dyDescent="0.25">
      <c r="A3031" s="7">
        <v>30174</v>
      </c>
      <c r="B3031" s="5" t="s">
        <v>2867</v>
      </c>
    </row>
    <row r="3032" spans="1:2" x14ac:dyDescent="0.25">
      <c r="A3032" s="7">
        <v>30175</v>
      </c>
      <c r="B3032" s="5" t="s">
        <v>2868</v>
      </c>
    </row>
    <row r="3033" spans="1:2" x14ac:dyDescent="0.25">
      <c r="A3033" s="7">
        <v>30176</v>
      </c>
      <c r="B3033" s="5" t="s">
        <v>2869</v>
      </c>
    </row>
    <row r="3034" spans="1:2" x14ac:dyDescent="0.25">
      <c r="A3034" s="7">
        <v>30179</v>
      </c>
      <c r="B3034" s="5" t="s">
        <v>2870</v>
      </c>
    </row>
    <row r="3035" spans="1:2" x14ac:dyDescent="0.25">
      <c r="A3035" s="7">
        <v>30180</v>
      </c>
      <c r="B3035" s="5" t="s">
        <v>2871</v>
      </c>
    </row>
    <row r="3036" spans="1:2" x14ac:dyDescent="0.25">
      <c r="A3036" s="7">
        <v>30181</v>
      </c>
      <c r="B3036" s="5" t="s">
        <v>2872</v>
      </c>
    </row>
    <row r="3037" spans="1:2" x14ac:dyDescent="0.25">
      <c r="A3037" s="7">
        <v>30182</v>
      </c>
      <c r="B3037" s="5" t="s">
        <v>2873</v>
      </c>
    </row>
    <row r="3038" spans="1:2" x14ac:dyDescent="0.25">
      <c r="A3038" s="7">
        <v>30183</v>
      </c>
      <c r="B3038" s="5" t="s">
        <v>2874</v>
      </c>
    </row>
    <row r="3039" spans="1:2" x14ac:dyDescent="0.25">
      <c r="A3039" s="7">
        <v>30186</v>
      </c>
      <c r="B3039" s="5" t="s">
        <v>2875</v>
      </c>
    </row>
    <row r="3040" spans="1:2" x14ac:dyDescent="0.25">
      <c r="A3040" s="7">
        <v>30187</v>
      </c>
      <c r="B3040" s="5" t="s">
        <v>2876</v>
      </c>
    </row>
    <row r="3041" spans="1:2" x14ac:dyDescent="0.25">
      <c r="A3041" s="7">
        <v>30188</v>
      </c>
      <c r="B3041" s="5" t="s">
        <v>2877</v>
      </c>
    </row>
    <row r="3042" spans="1:2" x14ac:dyDescent="0.25">
      <c r="A3042" s="7">
        <v>30189</v>
      </c>
      <c r="B3042" s="5" t="s">
        <v>2878</v>
      </c>
    </row>
    <row r="3043" spans="1:2" x14ac:dyDescent="0.25">
      <c r="A3043" s="7">
        <v>30190</v>
      </c>
      <c r="B3043" s="5" t="s">
        <v>2879</v>
      </c>
    </row>
    <row r="3044" spans="1:2" x14ac:dyDescent="0.25">
      <c r="A3044" s="7">
        <v>30193</v>
      </c>
      <c r="B3044" s="5" t="s">
        <v>2880</v>
      </c>
    </row>
    <row r="3045" spans="1:2" x14ac:dyDescent="0.25">
      <c r="A3045" s="7">
        <v>30194</v>
      </c>
      <c r="B3045" s="5" t="s">
        <v>2881</v>
      </c>
    </row>
    <row r="3046" spans="1:2" x14ac:dyDescent="0.25">
      <c r="A3046" s="7">
        <v>30195</v>
      </c>
      <c r="B3046" s="5" t="s">
        <v>2882</v>
      </c>
    </row>
    <row r="3047" spans="1:2" x14ac:dyDescent="0.25">
      <c r="A3047" s="7">
        <v>30196</v>
      </c>
      <c r="B3047" s="5" t="s">
        <v>2883</v>
      </c>
    </row>
    <row r="3048" spans="1:2" x14ac:dyDescent="0.25">
      <c r="A3048" s="7">
        <v>30197</v>
      </c>
      <c r="B3048" s="5" t="s">
        <v>2884</v>
      </c>
    </row>
    <row r="3049" spans="1:2" x14ac:dyDescent="0.25">
      <c r="A3049" s="7">
        <v>30200</v>
      </c>
      <c r="B3049" s="5" t="s">
        <v>822</v>
      </c>
    </row>
    <row r="3050" spans="1:2" x14ac:dyDescent="0.25">
      <c r="A3050" s="7">
        <v>30201</v>
      </c>
      <c r="B3050" s="5" t="s">
        <v>2885</v>
      </c>
    </row>
    <row r="3051" spans="1:2" x14ac:dyDescent="0.25">
      <c r="A3051" s="7">
        <v>30202</v>
      </c>
      <c r="B3051" s="5" t="s">
        <v>2886</v>
      </c>
    </row>
    <row r="3052" spans="1:2" x14ac:dyDescent="0.25">
      <c r="A3052" s="7">
        <v>30203</v>
      </c>
      <c r="B3052" s="5" t="s">
        <v>2887</v>
      </c>
    </row>
    <row r="3053" spans="1:2" x14ac:dyDescent="0.25">
      <c r="A3053" s="7">
        <v>30204</v>
      </c>
      <c r="B3053" s="5" t="s">
        <v>2888</v>
      </c>
    </row>
    <row r="3054" spans="1:2" x14ac:dyDescent="0.25">
      <c r="A3054" s="7">
        <v>30207</v>
      </c>
      <c r="B3054" s="5" t="s">
        <v>2889</v>
      </c>
    </row>
    <row r="3055" spans="1:2" x14ac:dyDescent="0.25">
      <c r="A3055" s="7">
        <v>30208</v>
      </c>
      <c r="B3055" s="5" t="s">
        <v>2890</v>
      </c>
    </row>
    <row r="3056" spans="1:2" x14ac:dyDescent="0.25">
      <c r="A3056" s="7">
        <v>30209</v>
      </c>
      <c r="B3056" s="5" t="s">
        <v>2891</v>
      </c>
    </row>
    <row r="3057" spans="1:2" x14ac:dyDescent="0.25">
      <c r="A3057" s="7">
        <v>30210</v>
      </c>
      <c r="B3057" s="5" t="s">
        <v>2892</v>
      </c>
    </row>
    <row r="3058" spans="1:2" x14ac:dyDescent="0.25">
      <c r="A3058" s="7">
        <v>30211</v>
      </c>
      <c r="B3058" s="5" t="s">
        <v>2893</v>
      </c>
    </row>
    <row r="3059" spans="1:2" x14ac:dyDescent="0.25">
      <c r="A3059" s="7">
        <v>30214</v>
      </c>
      <c r="B3059" s="5" t="s">
        <v>2894</v>
      </c>
    </row>
    <row r="3060" spans="1:2" x14ac:dyDescent="0.25">
      <c r="A3060" s="7">
        <v>30215</v>
      </c>
      <c r="B3060" s="5" t="s">
        <v>2895</v>
      </c>
    </row>
    <row r="3061" spans="1:2" x14ac:dyDescent="0.25">
      <c r="A3061" s="7">
        <v>30216</v>
      </c>
      <c r="B3061" s="5" t="s">
        <v>2368</v>
      </c>
    </row>
    <row r="3062" spans="1:2" x14ac:dyDescent="0.25">
      <c r="A3062" s="7">
        <v>30217</v>
      </c>
      <c r="B3062" s="5" t="s">
        <v>2896</v>
      </c>
    </row>
    <row r="3063" spans="1:2" x14ac:dyDescent="0.25">
      <c r="A3063" s="7">
        <v>30218</v>
      </c>
      <c r="B3063" s="5" t="s">
        <v>2897</v>
      </c>
    </row>
    <row r="3064" spans="1:2" x14ac:dyDescent="0.25">
      <c r="A3064" s="7">
        <v>30221</v>
      </c>
      <c r="B3064" s="5" t="s">
        <v>2898</v>
      </c>
    </row>
    <row r="3065" spans="1:2" x14ac:dyDescent="0.25">
      <c r="A3065" s="7">
        <v>30222</v>
      </c>
      <c r="B3065" s="5" t="s">
        <v>2899</v>
      </c>
    </row>
    <row r="3066" spans="1:2" x14ac:dyDescent="0.25">
      <c r="A3066" s="7">
        <v>30223</v>
      </c>
      <c r="B3066" s="5" t="s">
        <v>2900</v>
      </c>
    </row>
    <row r="3067" spans="1:2" x14ac:dyDescent="0.25">
      <c r="A3067" s="7">
        <v>30224</v>
      </c>
      <c r="B3067" s="5" t="s">
        <v>2901</v>
      </c>
    </row>
    <row r="3068" spans="1:2" x14ac:dyDescent="0.25">
      <c r="A3068" s="7">
        <v>30225</v>
      </c>
      <c r="B3068" s="5" t="s">
        <v>2902</v>
      </c>
    </row>
    <row r="3069" spans="1:2" x14ac:dyDescent="0.25">
      <c r="A3069" s="7">
        <v>30228</v>
      </c>
      <c r="B3069" s="5" t="s">
        <v>2903</v>
      </c>
    </row>
    <row r="3070" spans="1:2" x14ac:dyDescent="0.25">
      <c r="A3070" s="7">
        <v>30229</v>
      </c>
      <c r="B3070" s="5" t="s">
        <v>2904</v>
      </c>
    </row>
    <row r="3071" spans="1:2" x14ac:dyDescent="0.25">
      <c r="A3071" s="7">
        <v>30230</v>
      </c>
      <c r="B3071" s="5" t="s">
        <v>2905</v>
      </c>
    </row>
    <row r="3072" spans="1:2" x14ac:dyDescent="0.25">
      <c r="A3072" s="7">
        <v>30231</v>
      </c>
      <c r="B3072" s="5" t="s">
        <v>2906</v>
      </c>
    </row>
    <row r="3073" spans="1:2" x14ac:dyDescent="0.25">
      <c r="A3073" s="7">
        <v>30232</v>
      </c>
      <c r="B3073" s="5" t="s">
        <v>2907</v>
      </c>
    </row>
    <row r="3074" spans="1:2" x14ac:dyDescent="0.25">
      <c r="A3074" s="7">
        <v>30235</v>
      </c>
      <c r="B3074" s="5" t="s">
        <v>2908</v>
      </c>
    </row>
    <row r="3075" spans="1:2" x14ac:dyDescent="0.25">
      <c r="A3075" s="7">
        <v>30236</v>
      </c>
      <c r="B3075" s="5" t="s">
        <v>2909</v>
      </c>
    </row>
    <row r="3076" spans="1:2" x14ac:dyDescent="0.25">
      <c r="A3076" s="7">
        <v>30237</v>
      </c>
      <c r="B3076" s="5" t="s">
        <v>2910</v>
      </c>
    </row>
    <row r="3077" spans="1:2" x14ac:dyDescent="0.25">
      <c r="A3077" s="7">
        <v>30238</v>
      </c>
      <c r="B3077" s="5" t="s">
        <v>2911</v>
      </c>
    </row>
    <row r="3078" spans="1:2" x14ac:dyDescent="0.25">
      <c r="A3078" s="7">
        <v>30239</v>
      </c>
      <c r="B3078" s="5" t="s">
        <v>2912</v>
      </c>
    </row>
    <row r="3079" spans="1:2" x14ac:dyDescent="0.25">
      <c r="A3079" s="7">
        <v>30242</v>
      </c>
      <c r="B3079" s="5" t="s">
        <v>2913</v>
      </c>
    </row>
    <row r="3080" spans="1:2" x14ac:dyDescent="0.25">
      <c r="A3080" s="7">
        <v>30243</v>
      </c>
      <c r="B3080" s="5" t="s">
        <v>2914</v>
      </c>
    </row>
    <row r="3081" spans="1:2" x14ac:dyDescent="0.25">
      <c r="A3081" s="7">
        <v>30244</v>
      </c>
      <c r="B3081" s="5" t="s">
        <v>2915</v>
      </c>
    </row>
    <row r="3082" spans="1:2" x14ac:dyDescent="0.25">
      <c r="A3082" s="7">
        <v>30245</v>
      </c>
      <c r="B3082" s="5" t="s">
        <v>2916</v>
      </c>
    </row>
    <row r="3083" spans="1:2" x14ac:dyDescent="0.25">
      <c r="A3083" s="7">
        <v>30246</v>
      </c>
      <c r="B3083" s="5" t="s">
        <v>2917</v>
      </c>
    </row>
    <row r="3084" spans="1:2" x14ac:dyDescent="0.25">
      <c r="A3084" s="7">
        <v>30249</v>
      </c>
      <c r="B3084" s="5" t="s">
        <v>2918</v>
      </c>
    </row>
    <row r="3085" spans="1:2" x14ac:dyDescent="0.25">
      <c r="A3085" s="7">
        <v>30250</v>
      </c>
      <c r="B3085" s="5" t="s">
        <v>2919</v>
      </c>
    </row>
    <row r="3086" spans="1:2" x14ac:dyDescent="0.25">
      <c r="A3086" s="7">
        <v>30251</v>
      </c>
      <c r="B3086" s="5" t="s">
        <v>2920</v>
      </c>
    </row>
    <row r="3087" spans="1:2" x14ac:dyDescent="0.25">
      <c r="A3087" s="7">
        <v>30252</v>
      </c>
      <c r="B3087" s="5" t="s">
        <v>2921</v>
      </c>
    </row>
    <row r="3088" spans="1:2" x14ac:dyDescent="0.25">
      <c r="A3088" s="7">
        <v>30253</v>
      </c>
      <c r="B3088" s="5" t="s">
        <v>2922</v>
      </c>
    </row>
    <row r="3089" spans="1:2" x14ac:dyDescent="0.25">
      <c r="A3089" s="7">
        <v>30256</v>
      </c>
      <c r="B3089" s="5" t="s">
        <v>2923</v>
      </c>
    </row>
    <row r="3090" spans="1:2" x14ac:dyDescent="0.25">
      <c r="A3090" s="7">
        <v>30257</v>
      </c>
      <c r="B3090" s="5" t="s">
        <v>2924</v>
      </c>
    </row>
    <row r="3091" spans="1:2" x14ac:dyDescent="0.25">
      <c r="A3091" s="7">
        <v>30258</v>
      </c>
      <c r="B3091" s="5" t="s">
        <v>2925</v>
      </c>
    </row>
    <row r="3092" spans="1:2" x14ac:dyDescent="0.25">
      <c r="A3092" s="7">
        <v>30259</v>
      </c>
      <c r="B3092" s="5" t="s">
        <v>2926</v>
      </c>
    </row>
    <row r="3093" spans="1:2" x14ac:dyDescent="0.25">
      <c r="A3093" s="7">
        <v>30260</v>
      </c>
      <c r="B3093" s="5" t="s">
        <v>2927</v>
      </c>
    </row>
    <row r="3094" spans="1:2" x14ac:dyDescent="0.25">
      <c r="A3094" s="7">
        <v>30263</v>
      </c>
      <c r="B3094" s="5" t="s">
        <v>2928</v>
      </c>
    </row>
    <row r="3095" spans="1:2" x14ac:dyDescent="0.25">
      <c r="A3095" s="7">
        <v>30264</v>
      </c>
      <c r="B3095" s="5" t="s">
        <v>2929</v>
      </c>
    </row>
    <row r="3096" spans="1:2" x14ac:dyDescent="0.25">
      <c r="A3096" s="7">
        <v>30265</v>
      </c>
      <c r="B3096" s="5" t="s">
        <v>2930</v>
      </c>
    </row>
    <row r="3097" spans="1:2" x14ac:dyDescent="0.25">
      <c r="A3097" s="7">
        <v>30266</v>
      </c>
      <c r="B3097" s="5" t="s">
        <v>2931</v>
      </c>
    </row>
    <row r="3098" spans="1:2" x14ac:dyDescent="0.25">
      <c r="A3098" s="7">
        <v>30267</v>
      </c>
      <c r="B3098" s="5" t="s">
        <v>2932</v>
      </c>
    </row>
    <row r="3099" spans="1:2" x14ac:dyDescent="0.25">
      <c r="A3099" s="7">
        <v>30270</v>
      </c>
      <c r="B3099" s="5" t="s">
        <v>2933</v>
      </c>
    </row>
    <row r="3100" spans="1:2" x14ac:dyDescent="0.25">
      <c r="A3100" s="7">
        <v>30271</v>
      </c>
      <c r="B3100" s="5" t="s">
        <v>2934</v>
      </c>
    </row>
    <row r="3101" spans="1:2" x14ac:dyDescent="0.25">
      <c r="A3101" s="7">
        <v>30272</v>
      </c>
      <c r="B3101" s="5" t="s">
        <v>2935</v>
      </c>
    </row>
    <row r="3102" spans="1:2" x14ac:dyDescent="0.25">
      <c r="A3102" s="7">
        <v>30273</v>
      </c>
      <c r="B3102" s="5" t="s">
        <v>2936</v>
      </c>
    </row>
    <row r="3103" spans="1:2" x14ac:dyDescent="0.25">
      <c r="A3103" s="7">
        <v>30274</v>
      </c>
      <c r="B3103" s="5" t="s">
        <v>2937</v>
      </c>
    </row>
    <row r="3104" spans="1:2" x14ac:dyDescent="0.25">
      <c r="A3104" s="7">
        <v>30277</v>
      </c>
      <c r="B3104" s="5" t="s">
        <v>2938</v>
      </c>
    </row>
    <row r="3105" spans="1:2" x14ac:dyDescent="0.25">
      <c r="A3105" s="7">
        <v>30278</v>
      </c>
      <c r="B3105" s="5" t="s">
        <v>2939</v>
      </c>
    </row>
    <row r="3106" spans="1:2" x14ac:dyDescent="0.25">
      <c r="A3106" s="7">
        <v>30279</v>
      </c>
      <c r="B3106" s="5" t="s">
        <v>2940</v>
      </c>
    </row>
    <row r="3107" spans="1:2" x14ac:dyDescent="0.25">
      <c r="A3107" s="7">
        <v>30280</v>
      </c>
      <c r="B3107" s="5" t="s">
        <v>822</v>
      </c>
    </row>
    <row r="3108" spans="1:2" x14ac:dyDescent="0.25">
      <c r="A3108" s="7">
        <v>30281</v>
      </c>
      <c r="B3108" s="5" t="s">
        <v>2941</v>
      </c>
    </row>
    <row r="3109" spans="1:2" x14ac:dyDescent="0.25">
      <c r="A3109" s="7">
        <v>30284</v>
      </c>
      <c r="B3109" s="5" t="s">
        <v>2942</v>
      </c>
    </row>
    <row r="3110" spans="1:2" x14ac:dyDescent="0.25">
      <c r="A3110" s="7">
        <v>30285</v>
      </c>
      <c r="B3110" s="5" t="s">
        <v>2943</v>
      </c>
    </row>
    <row r="3111" spans="1:2" x14ac:dyDescent="0.25">
      <c r="A3111" s="7">
        <v>30286</v>
      </c>
      <c r="B3111" s="5" t="s">
        <v>2944</v>
      </c>
    </row>
    <row r="3112" spans="1:2" x14ac:dyDescent="0.25">
      <c r="A3112" s="7">
        <v>30287</v>
      </c>
      <c r="B3112" s="5" t="s">
        <v>2945</v>
      </c>
    </row>
    <row r="3113" spans="1:2" x14ac:dyDescent="0.25">
      <c r="A3113" s="7">
        <v>30288</v>
      </c>
      <c r="B3113" s="5" t="s">
        <v>2946</v>
      </c>
    </row>
    <row r="3114" spans="1:2" x14ac:dyDescent="0.25">
      <c r="A3114" s="7">
        <v>30291</v>
      </c>
      <c r="B3114" s="5" t="s">
        <v>2947</v>
      </c>
    </row>
    <row r="3115" spans="1:2" x14ac:dyDescent="0.25">
      <c r="A3115" s="7">
        <v>30292</v>
      </c>
      <c r="B3115" s="5" t="s">
        <v>2948</v>
      </c>
    </row>
    <row r="3116" spans="1:2" x14ac:dyDescent="0.25">
      <c r="A3116" s="7">
        <v>30293</v>
      </c>
      <c r="B3116" s="5" t="s">
        <v>2949</v>
      </c>
    </row>
    <row r="3117" spans="1:2" x14ac:dyDescent="0.25">
      <c r="A3117" s="7">
        <v>30294</v>
      </c>
      <c r="B3117" s="5" t="s">
        <v>2950</v>
      </c>
    </row>
    <row r="3118" spans="1:2" x14ac:dyDescent="0.25">
      <c r="A3118" s="7">
        <v>30295</v>
      </c>
      <c r="B3118" s="5" t="s">
        <v>2951</v>
      </c>
    </row>
    <row r="3119" spans="1:2" x14ac:dyDescent="0.25">
      <c r="A3119" s="7">
        <v>30298</v>
      </c>
      <c r="B3119" s="5" t="s">
        <v>2952</v>
      </c>
    </row>
    <row r="3120" spans="1:2" x14ac:dyDescent="0.25">
      <c r="A3120" s="7">
        <v>30299</v>
      </c>
      <c r="B3120" s="5" t="s">
        <v>2953</v>
      </c>
    </row>
    <row r="3121" spans="1:2" x14ac:dyDescent="0.25">
      <c r="A3121" s="7">
        <v>30300</v>
      </c>
      <c r="B3121" s="5" t="s">
        <v>2954</v>
      </c>
    </row>
    <row r="3122" spans="1:2" x14ac:dyDescent="0.25">
      <c r="A3122" s="7">
        <v>30301</v>
      </c>
      <c r="B3122" s="5" t="s">
        <v>2955</v>
      </c>
    </row>
    <row r="3123" spans="1:2" x14ac:dyDescent="0.25">
      <c r="A3123" s="7">
        <v>30302</v>
      </c>
      <c r="B3123" s="5" t="s">
        <v>2956</v>
      </c>
    </row>
    <row r="3124" spans="1:2" x14ac:dyDescent="0.25">
      <c r="A3124" s="7">
        <v>30305</v>
      </c>
      <c r="B3124" s="5" t="s">
        <v>2957</v>
      </c>
    </row>
    <row r="3125" spans="1:2" x14ac:dyDescent="0.25">
      <c r="A3125" s="7">
        <v>30306</v>
      </c>
      <c r="B3125" s="5" t="s">
        <v>2958</v>
      </c>
    </row>
    <row r="3126" spans="1:2" x14ac:dyDescent="0.25">
      <c r="A3126" s="7">
        <v>30307</v>
      </c>
      <c r="B3126" s="5" t="s">
        <v>2523</v>
      </c>
    </row>
    <row r="3127" spans="1:2" x14ac:dyDescent="0.25">
      <c r="A3127" s="7">
        <v>30308</v>
      </c>
      <c r="B3127" s="5" t="s">
        <v>2959</v>
      </c>
    </row>
    <row r="3128" spans="1:2" x14ac:dyDescent="0.25">
      <c r="A3128" s="7">
        <v>30309</v>
      </c>
      <c r="B3128" s="5" t="s">
        <v>822</v>
      </c>
    </row>
    <row r="3129" spans="1:2" x14ac:dyDescent="0.25">
      <c r="A3129" s="7">
        <v>30312</v>
      </c>
      <c r="B3129" s="5" t="s">
        <v>2960</v>
      </c>
    </row>
    <row r="3130" spans="1:2" x14ac:dyDescent="0.25">
      <c r="A3130" s="7">
        <v>30313</v>
      </c>
      <c r="B3130" s="5" t="s">
        <v>2961</v>
      </c>
    </row>
    <row r="3131" spans="1:2" x14ac:dyDescent="0.25">
      <c r="A3131" s="7">
        <v>30314</v>
      </c>
      <c r="B3131" s="5" t="s">
        <v>2962</v>
      </c>
    </row>
    <row r="3132" spans="1:2" x14ac:dyDescent="0.25">
      <c r="A3132" s="7">
        <v>30315</v>
      </c>
      <c r="B3132" s="5" t="s">
        <v>2963</v>
      </c>
    </row>
    <row r="3133" spans="1:2" x14ac:dyDescent="0.25">
      <c r="A3133" s="7">
        <v>30316</v>
      </c>
      <c r="B3133" s="5" t="s">
        <v>2964</v>
      </c>
    </row>
    <row r="3134" spans="1:2" x14ac:dyDescent="0.25">
      <c r="A3134" s="7">
        <v>30319</v>
      </c>
      <c r="B3134" s="5" t="s">
        <v>2965</v>
      </c>
    </row>
    <row r="3135" spans="1:2" x14ac:dyDescent="0.25">
      <c r="A3135" s="7">
        <v>30320</v>
      </c>
      <c r="B3135" s="5" t="s">
        <v>2966</v>
      </c>
    </row>
    <row r="3136" spans="1:2" x14ac:dyDescent="0.25">
      <c r="A3136" s="7">
        <v>30321</v>
      </c>
      <c r="B3136" s="5" t="s">
        <v>2967</v>
      </c>
    </row>
    <row r="3137" spans="1:2" x14ac:dyDescent="0.25">
      <c r="A3137" s="7">
        <v>30322</v>
      </c>
      <c r="B3137" s="5" t="s">
        <v>2968</v>
      </c>
    </row>
    <row r="3138" spans="1:2" x14ac:dyDescent="0.25">
      <c r="A3138" s="7">
        <v>30323</v>
      </c>
      <c r="B3138" s="5" t="s">
        <v>2969</v>
      </c>
    </row>
    <row r="3139" spans="1:2" x14ac:dyDescent="0.25">
      <c r="A3139" s="7">
        <v>30326</v>
      </c>
      <c r="B3139" s="5" t="s">
        <v>2970</v>
      </c>
    </row>
    <row r="3140" spans="1:2" x14ac:dyDescent="0.25">
      <c r="A3140" s="7">
        <v>30327</v>
      </c>
      <c r="B3140" s="5" t="s">
        <v>2971</v>
      </c>
    </row>
    <row r="3141" spans="1:2" x14ac:dyDescent="0.25">
      <c r="A3141" s="7">
        <v>30328</v>
      </c>
      <c r="B3141" s="5" t="s">
        <v>2972</v>
      </c>
    </row>
    <row r="3142" spans="1:2" x14ac:dyDescent="0.25">
      <c r="A3142" s="7">
        <v>30329</v>
      </c>
      <c r="B3142" s="5" t="s">
        <v>2973</v>
      </c>
    </row>
    <row r="3143" spans="1:2" x14ac:dyDescent="0.25">
      <c r="A3143" s="7">
        <v>30330</v>
      </c>
      <c r="B3143" s="5" t="s">
        <v>2974</v>
      </c>
    </row>
    <row r="3144" spans="1:2" x14ac:dyDescent="0.25">
      <c r="A3144" s="7">
        <v>30333</v>
      </c>
      <c r="B3144" s="5" t="s">
        <v>2975</v>
      </c>
    </row>
    <row r="3145" spans="1:2" x14ac:dyDescent="0.25">
      <c r="A3145" s="7">
        <v>30334</v>
      </c>
      <c r="B3145" s="5" t="s">
        <v>2976</v>
      </c>
    </row>
    <row r="3146" spans="1:2" x14ac:dyDescent="0.25">
      <c r="A3146" s="7">
        <v>30335</v>
      </c>
      <c r="B3146" s="5" t="s">
        <v>2977</v>
      </c>
    </row>
    <row r="3147" spans="1:2" x14ac:dyDescent="0.25">
      <c r="A3147" s="7">
        <v>30336</v>
      </c>
      <c r="B3147" s="5" t="s">
        <v>2978</v>
      </c>
    </row>
    <row r="3148" spans="1:2" x14ac:dyDescent="0.25">
      <c r="A3148" s="7">
        <v>30337</v>
      </c>
      <c r="B3148" s="5" t="s">
        <v>2979</v>
      </c>
    </row>
    <row r="3149" spans="1:2" x14ac:dyDescent="0.25">
      <c r="A3149" s="7">
        <v>30340</v>
      </c>
      <c r="B3149" s="5" t="s">
        <v>2980</v>
      </c>
    </row>
    <row r="3150" spans="1:2" x14ac:dyDescent="0.25">
      <c r="A3150" s="7">
        <v>30341</v>
      </c>
      <c r="B3150" s="5" t="s">
        <v>2981</v>
      </c>
    </row>
    <row r="3151" spans="1:2" x14ac:dyDescent="0.25">
      <c r="A3151" s="7">
        <v>30342</v>
      </c>
      <c r="B3151" s="5" t="s">
        <v>2982</v>
      </c>
    </row>
    <row r="3152" spans="1:2" x14ac:dyDescent="0.25">
      <c r="A3152" s="7">
        <v>30343</v>
      </c>
      <c r="B3152" s="5" t="s">
        <v>2983</v>
      </c>
    </row>
    <row r="3153" spans="1:2" x14ac:dyDescent="0.25">
      <c r="A3153" s="7">
        <v>30344</v>
      </c>
      <c r="B3153" s="5" t="s">
        <v>2984</v>
      </c>
    </row>
    <row r="3154" spans="1:2" x14ac:dyDescent="0.25">
      <c r="A3154" s="7">
        <v>30347</v>
      </c>
      <c r="B3154" s="5" t="s">
        <v>2985</v>
      </c>
    </row>
    <row r="3155" spans="1:2" x14ac:dyDescent="0.25">
      <c r="A3155" s="7">
        <v>30348</v>
      </c>
      <c r="B3155" s="5" t="s">
        <v>2986</v>
      </c>
    </row>
    <row r="3156" spans="1:2" x14ac:dyDescent="0.25">
      <c r="A3156" s="7">
        <v>30349</v>
      </c>
      <c r="B3156" s="5" t="s">
        <v>2987</v>
      </c>
    </row>
    <row r="3157" spans="1:2" x14ac:dyDescent="0.25">
      <c r="A3157" s="7">
        <v>30350</v>
      </c>
      <c r="B3157" s="5" t="s">
        <v>2988</v>
      </c>
    </row>
    <row r="3158" spans="1:2" x14ac:dyDescent="0.25">
      <c r="A3158" s="7">
        <v>30351</v>
      </c>
      <c r="B3158" s="5" t="s">
        <v>2989</v>
      </c>
    </row>
    <row r="3159" spans="1:2" x14ac:dyDescent="0.25">
      <c r="A3159" s="7">
        <v>30354</v>
      </c>
      <c r="B3159" s="5" t="s">
        <v>2990</v>
      </c>
    </row>
    <row r="3160" spans="1:2" x14ac:dyDescent="0.25">
      <c r="A3160" s="7">
        <v>30355</v>
      </c>
      <c r="B3160" s="5" t="s">
        <v>2991</v>
      </c>
    </row>
    <row r="3161" spans="1:2" x14ac:dyDescent="0.25">
      <c r="A3161" s="7">
        <v>30356</v>
      </c>
      <c r="B3161" s="5" t="s">
        <v>2992</v>
      </c>
    </row>
    <row r="3162" spans="1:2" x14ac:dyDescent="0.25">
      <c r="A3162" s="7">
        <v>30357</v>
      </c>
      <c r="B3162" s="5" t="s">
        <v>2993</v>
      </c>
    </row>
    <row r="3163" spans="1:2" x14ac:dyDescent="0.25">
      <c r="A3163" s="7">
        <v>30358</v>
      </c>
      <c r="B3163" s="5" t="s">
        <v>2994</v>
      </c>
    </row>
    <row r="3164" spans="1:2" x14ac:dyDescent="0.25">
      <c r="A3164" s="7">
        <v>30361</v>
      </c>
      <c r="B3164" s="5" t="s">
        <v>2995</v>
      </c>
    </row>
    <row r="3165" spans="1:2" x14ac:dyDescent="0.25">
      <c r="A3165" s="7">
        <v>30362</v>
      </c>
      <c r="B3165" s="5" t="s">
        <v>2996</v>
      </c>
    </row>
    <row r="3166" spans="1:2" x14ac:dyDescent="0.25">
      <c r="A3166" s="7">
        <v>30363</v>
      </c>
      <c r="B3166" s="5" t="s">
        <v>2997</v>
      </c>
    </row>
    <row r="3167" spans="1:2" x14ac:dyDescent="0.25">
      <c r="A3167" s="7">
        <v>30364</v>
      </c>
      <c r="B3167" s="5" t="s">
        <v>2998</v>
      </c>
    </row>
    <row r="3168" spans="1:2" x14ac:dyDescent="0.25">
      <c r="A3168" s="7">
        <v>30365</v>
      </c>
      <c r="B3168" s="5" t="s">
        <v>2999</v>
      </c>
    </row>
    <row r="3169" spans="1:2" x14ac:dyDescent="0.25">
      <c r="A3169" s="7">
        <v>30368</v>
      </c>
      <c r="B3169" s="5" t="s">
        <v>822</v>
      </c>
    </row>
    <row r="3170" spans="1:2" x14ac:dyDescent="0.25">
      <c r="A3170" s="7">
        <v>30369</v>
      </c>
      <c r="B3170" s="5" t="s">
        <v>3000</v>
      </c>
    </row>
    <row r="3171" spans="1:2" x14ac:dyDescent="0.25">
      <c r="A3171" s="7">
        <v>30370</v>
      </c>
      <c r="B3171" s="5" t="s">
        <v>3001</v>
      </c>
    </row>
    <row r="3172" spans="1:2" x14ac:dyDescent="0.25">
      <c r="A3172" s="7">
        <v>30371</v>
      </c>
      <c r="B3172" s="5" t="s">
        <v>3002</v>
      </c>
    </row>
    <row r="3173" spans="1:2" x14ac:dyDescent="0.25">
      <c r="A3173" s="7">
        <v>30372</v>
      </c>
      <c r="B3173" s="5" t="s">
        <v>3003</v>
      </c>
    </row>
    <row r="3174" spans="1:2" x14ac:dyDescent="0.25">
      <c r="A3174" s="7">
        <v>30375</v>
      </c>
      <c r="B3174" s="5" t="s">
        <v>3004</v>
      </c>
    </row>
    <row r="3175" spans="1:2" x14ac:dyDescent="0.25">
      <c r="A3175" s="7">
        <v>30376</v>
      </c>
      <c r="B3175" s="5" t="s">
        <v>3005</v>
      </c>
    </row>
    <row r="3176" spans="1:2" x14ac:dyDescent="0.25">
      <c r="A3176" s="7">
        <v>30377</v>
      </c>
      <c r="B3176" s="5" t="s">
        <v>3006</v>
      </c>
    </row>
    <row r="3177" spans="1:2" x14ac:dyDescent="0.25">
      <c r="A3177" s="7">
        <v>30378</v>
      </c>
      <c r="B3177" s="5" t="s">
        <v>3007</v>
      </c>
    </row>
    <row r="3178" spans="1:2" x14ac:dyDescent="0.25">
      <c r="A3178" s="7">
        <v>30379</v>
      </c>
      <c r="B3178" s="5" t="s">
        <v>3008</v>
      </c>
    </row>
    <row r="3179" spans="1:2" x14ac:dyDescent="0.25">
      <c r="A3179" s="7">
        <v>30382</v>
      </c>
      <c r="B3179" s="5" t="s">
        <v>3009</v>
      </c>
    </row>
    <row r="3180" spans="1:2" x14ac:dyDescent="0.25">
      <c r="A3180" s="7">
        <v>30383</v>
      </c>
      <c r="B3180" s="5" t="s">
        <v>3010</v>
      </c>
    </row>
    <row r="3181" spans="1:2" x14ac:dyDescent="0.25">
      <c r="A3181" s="7">
        <v>30384</v>
      </c>
      <c r="B3181" s="5" t="s">
        <v>3011</v>
      </c>
    </row>
    <row r="3182" spans="1:2" x14ac:dyDescent="0.25">
      <c r="A3182" s="7">
        <v>30385</v>
      </c>
      <c r="B3182" s="5" t="s">
        <v>3012</v>
      </c>
    </row>
    <row r="3183" spans="1:2" x14ac:dyDescent="0.25">
      <c r="A3183" s="7">
        <v>30386</v>
      </c>
      <c r="B3183" s="5" t="s">
        <v>3013</v>
      </c>
    </row>
    <row r="3184" spans="1:2" x14ac:dyDescent="0.25">
      <c r="A3184" s="7">
        <v>30389</v>
      </c>
      <c r="B3184" s="5" t="s">
        <v>3014</v>
      </c>
    </row>
    <row r="3185" spans="1:2" x14ac:dyDescent="0.25">
      <c r="A3185" s="7">
        <v>30390</v>
      </c>
      <c r="B3185" s="5" t="s">
        <v>3015</v>
      </c>
    </row>
    <row r="3186" spans="1:2" x14ac:dyDescent="0.25">
      <c r="A3186" s="7">
        <v>30391</v>
      </c>
      <c r="B3186" s="5" t="s">
        <v>3016</v>
      </c>
    </row>
    <row r="3187" spans="1:2" x14ac:dyDescent="0.25">
      <c r="A3187" s="7">
        <v>30392</v>
      </c>
      <c r="B3187" s="5" t="s">
        <v>3017</v>
      </c>
    </row>
    <row r="3188" spans="1:2" x14ac:dyDescent="0.25">
      <c r="A3188" s="7">
        <v>30393</v>
      </c>
      <c r="B3188" s="5" t="s">
        <v>3018</v>
      </c>
    </row>
    <row r="3189" spans="1:2" x14ac:dyDescent="0.25">
      <c r="A3189" s="7">
        <v>30396</v>
      </c>
      <c r="B3189" s="5" t="s">
        <v>3019</v>
      </c>
    </row>
    <row r="3190" spans="1:2" x14ac:dyDescent="0.25">
      <c r="A3190" s="7">
        <v>30397</v>
      </c>
      <c r="B3190" s="5" t="s">
        <v>3020</v>
      </c>
    </row>
    <row r="3191" spans="1:2" x14ac:dyDescent="0.25">
      <c r="A3191" s="7">
        <v>30398</v>
      </c>
      <c r="B3191" s="5" t="s">
        <v>3021</v>
      </c>
    </row>
    <row r="3192" spans="1:2" x14ac:dyDescent="0.25">
      <c r="A3192" s="7">
        <v>30399</v>
      </c>
      <c r="B3192" s="5" t="s">
        <v>3022</v>
      </c>
    </row>
    <row r="3193" spans="1:2" x14ac:dyDescent="0.25">
      <c r="A3193" s="7">
        <v>30400</v>
      </c>
      <c r="B3193" s="5" t="s">
        <v>3023</v>
      </c>
    </row>
    <row r="3194" spans="1:2" x14ac:dyDescent="0.25">
      <c r="A3194" s="7">
        <v>30403</v>
      </c>
      <c r="B3194" s="5" t="s">
        <v>3024</v>
      </c>
    </row>
    <row r="3195" spans="1:2" x14ac:dyDescent="0.25">
      <c r="A3195" s="7">
        <v>30404</v>
      </c>
      <c r="B3195" s="5" t="s">
        <v>3025</v>
      </c>
    </row>
    <row r="3196" spans="1:2" x14ac:dyDescent="0.25">
      <c r="A3196" s="7">
        <v>30405</v>
      </c>
      <c r="B3196" s="5" t="s">
        <v>3026</v>
      </c>
    </row>
    <row r="3197" spans="1:2" x14ac:dyDescent="0.25">
      <c r="A3197" s="7">
        <v>30406</v>
      </c>
      <c r="B3197" s="5" t="s">
        <v>3027</v>
      </c>
    </row>
    <row r="3198" spans="1:2" x14ac:dyDescent="0.25">
      <c r="A3198" s="7">
        <v>30407</v>
      </c>
      <c r="B3198" s="5" t="s">
        <v>822</v>
      </c>
    </row>
    <row r="3199" spans="1:2" x14ac:dyDescent="0.25">
      <c r="A3199" s="7">
        <v>30410</v>
      </c>
      <c r="B3199" s="5" t="s">
        <v>3028</v>
      </c>
    </row>
    <row r="3200" spans="1:2" x14ac:dyDescent="0.25">
      <c r="A3200" s="7">
        <v>30411</v>
      </c>
      <c r="B3200" s="5" t="s">
        <v>3029</v>
      </c>
    </row>
    <row r="3201" spans="1:2" x14ac:dyDescent="0.25">
      <c r="A3201" s="7">
        <v>30412</v>
      </c>
      <c r="B3201" s="5" t="s">
        <v>3030</v>
      </c>
    </row>
    <row r="3202" spans="1:2" x14ac:dyDescent="0.25">
      <c r="A3202" s="7">
        <v>30413</v>
      </c>
      <c r="B3202" s="5" t="s">
        <v>3031</v>
      </c>
    </row>
    <row r="3203" spans="1:2" x14ac:dyDescent="0.25">
      <c r="A3203" s="7">
        <v>30414</v>
      </c>
      <c r="B3203" s="5" t="s">
        <v>3032</v>
      </c>
    </row>
    <row r="3204" spans="1:2" x14ac:dyDescent="0.25">
      <c r="A3204" s="7">
        <v>30417</v>
      </c>
      <c r="B3204" s="5" t="s">
        <v>3033</v>
      </c>
    </row>
    <row r="3205" spans="1:2" x14ac:dyDescent="0.25">
      <c r="A3205" s="7">
        <v>30418</v>
      </c>
      <c r="B3205" s="5" t="s">
        <v>3034</v>
      </c>
    </row>
    <row r="3206" spans="1:2" x14ac:dyDescent="0.25">
      <c r="A3206" s="7">
        <v>30419</v>
      </c>
      <c r="B3206" s="5" t="s">
        <v>3035</v>
      </c>
    </row>
    <row r="3207" spans="1:2" x14ac:dyDescent="0.25">
      <c r="A3207" s="7">
        <v>30420</v>
      </c>
      <c r="B3207" s="5" t="s">
        <v>3036</v>
      </c>
    </row>
    <row r="3208" spans="1:2" x14ac:dyDescent="0.25">
      <c r="A3208" s="7">
        <v>30421</v>
      </c>
      <c r="B3208" s="5" t="s">
        <v>3037</v>
      </c>
    </row>
    <row r="3209" spans="1:2" x14ac:dyDescent="0.25">
      <c r="A3209" s="7">
        <v>30424</v>
      </c>
      <c r="B3209" s="5" t="s">
        <v>3038</v>
      </c>
    </row>
    <row r="3210" spans="1:2" x14ac:dyDescent="0.25">
      <c r="A3210" s="7">
        <v>30425</v>
      </c>
      <c r="B3210" s="5" t="s">
        <v>3039</v>
      </c>
    </row>
    <row r="3211" spans="1:2" x14ac:dyDescent="0.25">
      <c r="A3211" s="7">
        <v>30426</v>
      </c>
      <c r="B3211" s="5" t="s">
        <v>3040</v>
      </c>
    </row>
    <row r="3212" spans="1:2" x14ac:dyDescent="0.25">
      <c r="A3212" s="7">
        <v>30427</v>
      </c>
      <c r="B3212" s="5" t="s">
        <v>3041</v>
      </c>
    </row>
    <row r="3213" spans="1:2" x14ac:dyDescent="0.25">
      <c r="A3213" s="7">
        <v>30428</v>
      </c>
      <c r="B3213" s="5" t="s">
        <v>3042</v>
      </c>
    </row>
    <row r="3214" spans="1:2" x14ac:dyDescent="0.25">
      <c r="A3214" s="7">
        <v>30431</v>
      </c>
      <c r="B3214" s="5" t="s">
        <v>3043</v>
      </c>
    </row>
    <row r="3215" spans="1:2" x14ac:dyDescent="0.25">
      <c r="A3215" s="7">
        <v>30432</v>
      </c>
      <c r="B3215" s="5" t="s">
        <v>3044</v>
      </c>
    </row>
    <row r="3216" spans="1:2" x14ac:dyDescent="0.25">
      <c r="A3216" s="7">
        <v>30433</v>
      </c>
      <c r="B3216" s="5" t="s">
        <v>3045</v>
      </c>
    </row>
    <row r="3217" spans="1:2" x14ac:dyDescent="0.25">
      <c r="A3217" s="7">
        <v>30434</v>
      </c>
      <c r="B3217" s="5" t="s">
        <v>3046</v>
      </c>
    </row>
    <row r="3218" spans="1:2" x14ac:dyDescent="0.25">
      <c r="A3218" s="7">
        <v>30435</v>
      </c>
      <c r="B3218" s="5" t="s">
        <v>3047</v>
      </c>
    </row>
    <row r="3219" spans="1:2" x14ac:dyDescent="0.25">
      <c r="A3219" s="7">
        <v>30438</v>
      </c>
      <c r="B3219" s="5" t="s">
        <v>3048</v>
      </c>
    </row>
    <row r="3220" spans="1:2" x14ac:dyDescent="0.25">
      <c r="A3220" s="7">
        <v>30439</v>
      </c>
      <c r="B3220" s="5" t="s">
        <v>3049</v>
      </c>
    </row>
    <row r="3221" spans="1:2" x14ac:dyDescent="0.25">
      <c r="A3221" s="7">
        <v>30440</v>
      </c>
      <c r="B3221" s="5" t="s">
        <v>3050</v>
      </c>
    </row>
    <row r="3222" spans="1:2" x14ac:dyDescent="0.25">
      <c r="A3222" s="7">
        <v>30441</v>
      </c>
      <c r="B3222" s="5" t="s">
        <v>3051</v>
      </c>
    </row>
    <row r="3223" spans="1:2" x14ac:dyDescent="0.25">
      <c r="A3223" s="7">
        <v>30442</v>
      </c>
      <c r="B3223" s="5" t="s">
        <v>3052</v>
      </c>
    </row>
    <row r="3224" spans="1:2" x14ac:dyDescent="0.25">
      <c r="A3224" s="7">
        <v>30445</v>
      </c>
      <c r="B3224" s="5" t="s">
        <v>3053</v>
      </c>
    </row>
    <row r="3225" spans="1:2" x14ac:dyDescent="0.25">
      <c r="A3225" s="7">
        <v>30446</v>
      </c>
      <c r="B3225" s="5" t="s">
        <v>3054</v>
      </c>
    </row>
    <row r="3226" spans="1:2" x14ac:dyDescent="0.25">
      <c r="A3226" s="7">
        <v>30447</v>
      </c>
      <c r="B3226" s="5" t="s">
        <v>3055</v>
      </c>
    </row>
    <row r="3227" spans="1:2" x14ac:dyDescent="0.25">
      <c r="A3227" s="7">
        <v>30448</v>
      </c>
      <c r="B3227" s="5" t="s">
        <v>3056</v>
      </c>
    </row>
    <row r="3228" spans="1:2" x14ac:dyDescent="0.25">
      <c r="A3228" s="7">
        <v>30449</v>
      </c>
      <c r="B3228" s="5" t="s">
        <v>3057</v>
      </c>
    </row>
    <row r="3229" spans="1:2" x14ac:dyDescent="0.25">
      <c r="A3229" s="7">
        <v>30452</v>
      </c>
      <c r="B3229" s="5" t="s">
        <v>3058</v>
      </c>
    </row>
    <row r="3230" spans="1:2" x14ac:dyDescent="0.25">
      <c r="A3230" s="7">
        <v>30453</v>
      </c>
      <c r="B3230" s="5" t="s">
        <v>3059</v>
      </c>
    </row>
    <row r="3231" spans="1:2" x14ac:dyDescent="0.25">
      <c r="A3231" s="7">
        <v>30454</v>
      </c>
      <c r="B3231" s="5" t="s">
        <v>3060</v>
      </c>
    </row>
    <row r="3232" spans="1:2" x14ac:dyDescent="0.25">
      <c r="A3232" s="7">
        <v>30455</v>
      </c>
      <c r="B3232" s="5" t="s">
        <v>3061</v>
      </c>
    </row>
    <row r="3233" spans="1:2" x14ac:dyDescent="0.25">
      <c r="A3233" s="7">
        <v>30456</v>
      </c>
      <c r="B3233" s="5" t="s">
        <v>3062</v>
      </c>
    </row>
    <row r="3234" spans="1:2" x14ac:dyDescent="0.25">
      <c r="A3234" s="7">
        <v>30459</v>
      </c>
      <c r="B3234" s="5" t="s">
        <v>3063</v>
      </c>
    </row>
    <row r="3235" spans="1:2" x14ac:dyDescent="0.25">
      <c r="A3235" s="7">
        <v>30460</v>
      </c>
      <c r="B3235" s="5" t="s">
        <v>3064</v>
      </c>
    </row>
    <row r="3236" spans="1:2" x14ac:dyDescent="0.25">
      <c r="A3236" s="7">
        <v>30461</v>
      </c>
      <c r="B3236" s="5" t="s">
        <v>3065</v>
      </c>
    </row>
    <row r="3237" spans="1:2" x14ac:dyDescent="0.25">
      <c r="A3237" s="7">
        <v>30462</v>
      </c>
      <c r="B3237" s="5" t="s">
        <v>3066</v>
      </c>
    </row>
    <row r="3238" spans="1:2" x14ac:dyDescent="0.25">
      <c r="A3238" s="7">
        <v>30463</v>
      </c>
      <c r="B3238" s="5" t="s">
        <v>3067</v>
      </c>
    </row>
    <row r="3239" spans="1:2" x14ac:dyDescent="0.25">
      <c r="A3239" s="7">
        <v>30466</v>
      </c>
      <c r="B3239" s="5" t="s">
        <v>822</v>
      </c>
    </row>
    <row r="3240" spans="1:2" x14ac:dyDescent="0.25">
      <c r="A3240" s="7">
        <v>30467</v>
      </c>
      <c r="B3240" s="5" t="s">
        <v>3068</v>
      </c>
    </row>
    <row r="3241" spans="1:2" x14ac:dyDescent="0.25">
      <c r="A3241" s="7">
        <v>30468</v>
      </c>
      <c r="B3241" s="5" t="s">
        <v>3069</v>
      </c>
    </row>
    <row r="3242" spans="1:2" x14ac:dyDescent="0.25">
      <c r="A3242" s="7">
        <v>30469</v>
      </c>
      <c r="B3242" s="5" t="s">
        <v>3070</v>
      </c>
    </row>
    <row r="3243" spans="1:2" x14ac:dyDescent="0.25">
      <c r="A3243" s="7">
        <v>30470</v>
      </c>
      <c r="B3243" s="5" t="s">
        <v>3071</v>
      </c>
    </row>
    <row r="3244" spans="1:2" x14ac:dyDescent="0.25">
      <c r="A3244" s="7">
        <v>30473</v>
      </c>
      <c r="B3244" s="5" t="s">
        <v>3072</v>
      </c>
    </row>
    <row r="3245" spans="1:2" x14ac:dyDescent="0.25">
      <c r="A3245" s="7">
        <v>30474</v>
      </c>
      <c r="B3245" s="5" t="s">
        <v>3073</v>
      </c>
    </row>
    <row r="3246" spans="1:2" x14ac:dyDescent="0.25">
      <c r="A3246" s="7">
        <v>30475</v>
      </c>
      <c r="B3246" s="5" t="s">
        <v>3074</v>
      </c>
    </row>
    <row r="3247" spans="1:2" x14ac:dyDescent="0.25">
      <c r="A3247" s="7">
        <v>30476</v>
      </c>
      <c r="B3247" s="5" t="s">
        <v>3075</v>
      </c>
    </row>
    <row r="3248" spans="1:2" x14ac:dyDescent="0.25">
      <c r="A3248" s="7">
        <v>30477</v>
      </c>
      <c r="B3248" s="5" t="s">
        <v>3076</v>
      </c>
    </row>
    <row r="3249" spans="1:2" x14ac:dyDescent="0.25">
      <c r="A3249" s="7">
        <v>30480</v>
      </c>
      <c r="B3249" s="5" t="s">
        <v>3077</v>
      </c>
    </row>
    <row r="3250" spans="1:2" x14ac:dyDescent="0.25">
      <c r="A3250" s="7">
        <v>30481</v>
      </c>
      <c r="B3250" s="5" t="s">
        <v>3078</v>
      </c>
    </row>
    <row r="3251" spans="1:2" x14ac:dyDescent="0.25">
      <c r="A3251" s="7">
        <v>30482</v>
      </c>
      <c r="B3251" s="5" t="s">
        <v>3079</v>
      </c>
    </row>
    <row r="3252" spans="1:2" x14ac:dyDescent="0.25">
      <c r="A3252" s="7">
        <v>30483</v>
      </c>
      <c r="B3252" s="5" t="s">
        <v>3080</v>
      </c>
    </row>
    <row r="3253" spans="1:2" x14ac:dyDescent="0.25">
      <c r="A3253" s="7">
        <v>30484</v>
      </c>
      <c r="B3253" s="5" t="s">
        <v>3081</v>
      </c>
    </row>
    <row r="3254" spans="1:2" x14ac:dyDescent="0.25">
      <c r="A3254" s="7">
        <v>30487</v>
      </c>
      <c r="B3254" s="5" t="s">
        <v>3082</v>
      </c>
    </row>
    <row r="3255" spans="1:2" x14ac:dyDescent="0.25">
      <c r="A3255" s="7">
        <v>30488</v>
      </c>
      <c r="B3255" s="5" t="s">
        <v>3083</v>
      </c>
    </row>
    <row r="3256" spans="1:2" x14ac:dyDescent="0.25">
      <c r="A3256" s="7">
        <v>30489</v>
      </c>
      <c r="B3256" s="5" t="s">
        <v>3084</v>
      </c>
    </row>
    <row r="3257" spans="1:2" x14ac:dyDescent="0.25">
      <c r="A3257" s="7">
        <v>30490</v>
      </c>
      <c r="B3257" s="5" t="s">
        <v>3085</v>
      </c>
    </row>
    <row r="3258" spans="1:2" x14ac:dyDescent="0.25">
      <c r="A3258" s="7">
        <v>30491</v>
      </c>
      <c r="B3258" s="5" t="s">
        <v>3086</v>
      </c>
    </row>
    <row r="3259" spans="1:2" x14ac:dyDescent="0.25">
      <c r="A3259" s="7">
        <v>30494</v>
      </c>
      <c r="B3259" s="5" t="s">
        <v>3087</v>
      </c>
    </row>
    <row r="3260" spans="1:2" x14ac:dyDescent="0.25">
      <c r="A3260" s="7">
        <v>30495</v>
      </c>
      <c r="B3260" s="5" t="s">
        <v>3088</v>
      </c>
    </row>
    <row r="3261" spans="1:2" x14ac:dyDescent="0.25">
      <c r="A3261" s="7">
        <v>30496</v>
      </c>
      <c r="B3261" s="5" t="s">
        <v>3089</v>
      </c>
    </row>
    <row r="3262" spans="1:2" x14ac:dyDescent="0.25">
      <c r="A3262" s="7">
        <v>30497</v>
      </c>
      <c r="B3262" s="5" t="s">
        <v>3090</v>
      </c>
    </row>
    <row r="3263" spans="1:2" x14ac:dyDescent="0.25">
      <c r="A3263" s="7">
        <v>30498</v>
      </c>
      <c r="B3263" s="5" t="s">
        <v>3091</v>
      </c>
    </row>
    <row r="3264" spans="1:2" x14ac:dyDescent="0.25">
      <c r="A3264" s="7">
        <v>30501</v>
      </c>
      <c r="B3264" s="5" t="s">
        <v>822</v>
      </c>
    </row>
    <row r="3265" spans="1:2" x14ac:dyDescent="0.25">
      <c r="A3265" s="7">
        <v>30502</v>
      </c>
      <c r="B3265" s="5" t="s">
        <v>3092</v>
      </c>
    </row>
    <row r="3266" spans="1:2" x14ac:dyDescent="0.25">
      <c r="A3266" s="7">
        <v>30503</v>
      </c>
      <c r="B3266" s="5" t="s">
        <v>3093</v>
      </c>
    </row>
    <row r="3267" spans="1:2" x14ac:dyDescent="0.25">
      <c r="A3267" s="7">
        <v>30504</v>
      </c>
      <c r="B3267" s="5" t="s">
        <v>3094</v>
      </c>
    </row>
    <row r="3268" spans="1:2" x14ac:dyDescent="0.25">
      <c r="A3268" s="7">
        <v>30505</v>
      </c>
      <c r="B3268" s="5" t="s">
        <v>3095</v>
      </c>
    </row>
    <row r="3269" spans="1:2" x14ac:dyDescent="0.25">
      <c r="A3269" s="7">
        <v>30508</v>
      </c>
      <c r="B3269" s="5" t="s">
        <v>3096</v>
      </c>
    </row>
    <row r="3270" spans="1:2" x14ac:dyDescent="0.25">
      <c r="A3270" s="7">
        <v>30509</v>
      </c>
      <c r="B3270" s="5" t="s">
        <v>3097</v>
      </c>
    </row>
    <row r="3271" spans="1:2" x14ac:dyDescent="0.25">
      <c r="A3271" s="7">
        <v>30510</v>
      </c>
      <c r="B3271" s="5" t="s">
        <v>3098</v>
      </c>
    </row>
    <row r="3272" spans="1:2" x14ac:dyDescent="0.25">
      <c r="A3272" s="7">
        <v>30511</v>
      </c>
      <c r="B3272" s="5" t="s">
        <v>3099</v>
      </c>
    </row>
    <row r="3273" spans="1:2" x14ac:dyDescent="0.25">
      <c r="A3273" s="7">
        <v>30512</v>
      </c>
      <c r="B3273" s="5" t="s">
        <v>3100</v>
      </c>
    </row>
    <row r="3274" spans="1:2" x14ac:dyDescent="0.25">
      <c r="A3274" s="7">
        <v>30515</v>
      </c>
      <c r="B3274" s="5" t="s">
        <v>3101</v>
      </c>
    </row>
    <row r="3275" spans="1:2" x14ac:dyDescent="0.25">
      <c r="A3275" s="7">
        <v>30516</v>
      </c>
      <c r="B3275" s="5" t="s">
        <v>3066</v>
      </c>
    </row>
    <row r="3276" spans="1:2" x14ac:dyDescent="0.25">
      <c r="A3276" s="7">
        <v>30517</v>
      </c>
      <c r="B3276" s="5" t="s">
        <v>3102</v>
      </c>
    </row>
    <row r="3277" spans="1:2" x14ac:dyDescent="0.25">
      <c r="A3277" s="7">
        <v>30518</v>
      </c>
      <c r="B3277" s="5" t="s">
        <v>3102</v>
      </c>
    </row>
    <row r="3278" spans="1:2" x14ac:dyDescent="0.25">
      <c r="A3278" s="7">
        <v>30519</v>
      </c>
      <c r="B3278" s="5" t="s">
        <v>3103</v>
      </c>
    </row>
    <row r="3279" spans="1:2" x14ac:dyDescent="0.25">
      <c r="A3279" s="7">
        <v>30522</v>
      </c>
      <c r="B3279" s="5" t="s">
        <v>3104</v>
      </c>
    </row>
    <row r="3280" spans="1:2" x14ac:dyDescent="0.25">
      <c r="A3280" s="7">
        <v>30523</v>
      </c>
      <c r="B3280" s="5" t="s">
        <v>3105</v>
      </c>
    </row>
    <row r="3281" spans="1:2" x14ac:dyDescent="0.25">
      <c r="A3281" s="7">
        <v>30524</v>
      </c>
      <c r="B3281" s="5" t="s">
        <v>3106</v>
      </c>
    </row>
    <row r="3282" spans="1:2" x14ac:dyDescent="0.25">
      <c r="A3282" s="7">
        <v>30525</v>
      </c>
      <c r="B3282" s="5" t="s">
        <v>3107</v>
      </c>
    </row>
    <row r="3283" spans="1:2" x14ac:dyDescent="0.25">
      <c r="A3283" s="7">
        <v>30526</v>
      </c>
      <c r="B3283" s="5" t="s">
        <v>3108</v>
      </c>
    </row>
    <row r="3284" spans="1:2" x14ac:dyDescent="0.25">
      <c r="A3284" s="7">
        <v>30529</v>
      </c>
      <c r="B3284" s="5" t="s">
        <v>3109</v>
      </c>
    </row>
    <row r="3285" spans="1:2" x14ac:dyDescent="0.25">
      <c r="A3285" s="7">
        <v>30530</v>
      </c>
      <c r="B3285" s="5" t="s">
        <v>3110</v>
      </c>
    </row>
    <row r="3286" spans="1:2" x14ac:dyDescent="0.25">
      <c r="A3286" s="7">
        <v>30531</v>
      </c>
      <c r="B3286" s="5" t="s">
        <v>3111</v>
      </c>
    </row>
    <row r="3287" spans="1:2" x14ac:dyDescent="0.25">
      <c r="A3287" s="7">
        <v>30532</v>
      </c>
      <c r="B3287" s="5" t="s">
        <v>3112</v>
      </c>
    </row>
    <row r="3288" spans="1:2" x14ac:dyDescent="0.25">
      <c r="A3288" s="7">
        <v>30533</v>
      </c>
      <c r="B3288" s="5" t="s">
        <v>3113</v>
      </c>
    </row>
    <row r="3289" spans="1:2" x14ac:dyDescent="0.25">
      <c r="A3289" s="7">
        <v>30536</v>
      </c>
      <c r="B3289" s="5" t="s">
        <v>3114</v>
      </c>
    </row>
    <row r="3290" spans="1:2" x14ac:dyDescent="0.25">
      <c r="A3290" s="7">
        <v>30537</v>
      </c>
      <c r="B3290" s="5" t="s">
        <v>3115</v>
      </c>
    </row>
    <row r="3291" spans="1:2" x14ac:dyDescent="0.25">
      <c r="A3291" s="7">
        <v>30538</v>
      </c>
      <c r="B3291" s="5" t="s">
        <v>3116</v>
      </c>
    </row>
    <row r="3292" spans="1:2" x14ac:dyDescent="0.25">
      <c r="A3292" s="7">
        <v>30539</v>
      </c>
      <c r="B3292" s="5" t="s">
        <v>3117</v>
      </c>
    </row>
    <row r="3293" spans="1:2" x14ac:dyDescent="0.25">
      <c r="A3293" s="7">
        <v>30540</v>
      </c>
      <c r="B3293" s="5" t="s">
        <v>3118</v>
      </c>
    </row>
    <row r="3294" spans="1:2" x14ac:dyDescent="0.25">
      <c r="A3294" s="7">
        <v>30543</v>
      </c>
      <c r="B3294" s="5" t="s">
        <v>3119</v>
      </c>
    </row>
    <row r="3295" spans="1:2" x14ac:dyDescent="0.25">
      <c r="A3295" s="7">
        <v>30544</v>
      </c>
      <c r="B3295" s="5" t="s">
        <v>3120</v>
      </c>
    </row>
    <row r="3296" spans="1:2" x14ac:dyDescent="0.25">
      <c r="A3296" s="7">
        <v>30545</v>
      </c>
      <c r="B3296" s="5" t="s">
        <v>3121</v>
      </c>
    </row>
    <row r="3297" spans="1:2" x14ac:dyDescent="0.25">
      <c r="A3297" s="7">
        <v>30546</v>
      </c>
      <c r="B3297" s="5" t="s">
        <v>3122</v>
      </c>
    </row>
    <row r="3298" spans="1:2" x14ac:dyDescent="0.25">
      <c r="A3298" s="7">
        <v>30547</v>
      </c>
      <c r="B3298" s="5" t="s">
        <v>3123</v>
      </c>
    </row>
    <row r="3299" spans="1:2" x14ac:dyDescent="0.25">
      <c r="A3299" s="7">
        <v>30550</v>
      </c>
      <c r="B3299" s="5" t="s">
        <v>3124</v>
      </c>
    </row>
    <row r="3300" spans="1:2" x14ac:dyDescent="0.25">
      <c r="A3300" s="7">
        <v>30551</v>
      </c>
      <c r="B3300" s="5" t="s">
        <v>3125</v>
      </c>
    </row>
    <row r="3301" spans="1:2" x14ac:dyDescent="0.25">
      <c r="A3301" s="7">
        <v>30552</v>
      </c>
      <c r="B3301" s="5" t="s">
        <v>3126</v>
      </c>
    </row>
    <row r="3302" spans="1:2" x14ac:dyDescent="0.25">
      <c r="A3302" s="7">
        <v>30553</v>
      </c>
      <c r="B3302" s="5" t="s">
        <v>3127</v>
      </c>
    </row>
    <row r="3303" spans="1:2" x14ac:dyDescent="0.25">
      <c r="A3303" s="7">
        <v>30554</v>
      </c>
      <c r="B3303" s="5" t="s">
        <v>3128</v>
      </c>
    </row>
    <row r="3304" spans="1:2" x14ac:dyDescent="0.25">
      <c r="A3304" s="7">
        <v>30557</v>
      </c>
      <c r="B3304" s="5" t="s">
        <v>3129</v>
      </c>
    </row>
    <row r="3305" spans="1:2" x14ac:dyDescent="0.25">
      <c r="A3305" s="7">
        <v>30558</v>
      </c>
      <c r="B3305" s="5" t="s">
        <v>3130</v>
      </c>
    </row>
    <row r="3306" spans="1:2" x14ac:dyDescent="0.25">
      <c r="A3306" s="7">
        <v>30559</v>
      </c>
      <c r="B3306" s="5" t="s">
        <v>3131</v>
      </c>
    </row>
    <row r="3307" spans="1:2" x14ac:dyDescent="0.25">
      <c r="A3307" s="7">
        <v>30560</v>
      </c>
      <c r="B3307" s="5" t="s">
        <v>3132</v>
      </c>
    </row>
    <row r="3308" spans="1:2" x14ac:dyDescent="0.25">
      <c r="A3308" s="7">
        <v>30561</v>
      </c>
      <c r="B3308" s="5" t="s">
        <v>3133</v>
      </c>
    </row>
    <row r="3309" spans="1:2" x14ac:dyDescent="0.25">
      <c r="A3309" s="7">
        <v>30564</v>
      </c>
      <c r="B3309" s="5" t="s">
        <v>822</v>
      </c>
    </row>
    <row r="3310" spans="1:2" x14ac:dyDescent="0.25">
      <c r="A3310" s="7">
        <v>30565</v>
      </c>
      <c r="B3310" s="5" t="s">
        <v>3134</v>
      </c>
    </row>
    <row r="3311" spans="1:2" x14ac:dyDescent="0.25">
      <c r="A3311" s="7">
        <v>30566</v>
      </c>
      <c r="B3311" s="5" t="s">
        <v>3135</v>
      </c>
    </row>
    <row r="3312" spans="1:2" x14ac:dyDescent="0.25">
      <c r="A3312" s="7">
        <v>30567</v>
      </c>
      <c r="B3312" s="5" t="s">
        <v>3136</v>
      </c>
    </row>
    <row r="3313" spans="1:2" x14ac:dyDescent="0.25">
      <c r="A3313" s="7">
        <v>30568</v>
      </c>
      <c r="B3313" s="5" t="s">
        <v>3137</v>
      </c>
    </row>
    <row r="3314" spans="1:2" x14ac:dyDescent="0.25">
      <c r="A3314" s="7">
        <v>30571</v>
      </c>
      <c r="B3314" s="5" t="s">
        <v>3138</v>
      </c>
    </row>
    <row r="3315" spans="1:2" x14ac:dyDescent="0.25">
      <c r="A3315" s="7">
        <v>30572</v>
      </c>
      <c r="B3315" s="5" t="s">
        <v>3139</v>
      </c>
    </row>
    <row r="3316" spans="1:2" x14ac:dyDescent="0.25">
      <c r="A3316" s="7">
        <v>30573</v>
      </c>
      <c r="B3316" s="5" t="s">
        <v>3140</v>
      </c>
    </row>
    <row r="3317" spans="1:2" x14ac:dyDescent="0.25">
      <c r="A3317" s="7">
        <v>30574</v>
      </c>
      <c r="B3317" s="5" t="s">
        <v>3141</v>
      </c>
    </row>
    <row r="3318" spans="1:2" x14ac:dyDescent="0.25">
      <c r="A3318" s="7">
        <v>30575</v>
      </c>
      <c r="B3318" s="5" t="s">
        <v>3142</v>
      </c>
    </row>
    <row r="3319" spans="1:2" x14ac:dyDescent="0.25">
      <c r="A3319" s="7">
        <v>30578</v>
      </c>
      <c r="B3319" s="5" t="s">
        <v>3143</v>
      </c>
    </row>
    <row r="3320" spans="1:2" x14ac:dyDescent="0.25">
      <c r="A3320" s="7">
        <v>30579</v>
      </c>
      <c r="B3320" s="5" t="s">
        <v>3144</v>
      </c>
    </row>
    <row r="3321" spans="1:2" x14ac:dyDescent="0.25">
      <c r="A3321" s="7">
        <v>30580</v>
      </c>
      <c r="B3321" s="5" t="s">
        <v>3145</v>
      </c>
    </row>
    <row r="3322" spans="1:2" x14ac:dyDescent="0.25">
      <c r="A3322" s="7">
        <v>30581</v>
      </c>
      <c r="B3322" s="5" t="s">
        <v>3146</v>
      </c>
    </row>
    <row r="3323" spans="1:2" x14ac:dyDescent="0.25">
      <c r="A3323" s="7">
        <v>30582</v>
      </c>
      <c r="B3323" s="5" t="s">
        <v>3147</v>
      </c>
    </row>
    <row r="3324" spans="1:2" x14ac:dyDescent="0.25">
      <c r="A3324" s="7">
        <v>30585</v>
      </c>
      <c r="B3324" s="5" t="s">
        <v>3148</v>
      </c>
    </row>
    <row r="3325" spans="1:2" x14ac:dyDescent="0.25">
      <c r="A3325" s="7">
        <v>30586</v>
      </c>
      <c r="B3325" s="5" t="s">
        <v>3149</v>
      </c>
    </row>
    <row r="3326" spans="1:2" x14ac:dyDescent="0.25">
      <c r="A3326" s="7">
        <v>30587</v>
      </c>
      <c r="B3326" s="5" t="s">
        <v>3150</v>
      </c>
    </row>
    <row r="3327" spans="1:2" x14ac:dyDescent="0.25">
      <c r="A3327" s="7">
        <v>30588</v>
      </c>
      <c r="B3327" s="5" t="s">
        <v>3151</v>
      </c>
    </row>
    <row r="3328" spans="1:2" x14ac:dyDescent="0.25">
      <c r="A3328" s="7">
        <v>30589</v>
      </c>
      <c r="B3328" s="5" t="s">
        <v>3152</v>
      </c>
    </row>
    <row r="3329" spans="1:2" x14ac:dyDescent="0.25">
      <c r="A3329" s="7">
        <v>30592</v>
      </c>
      <c r="B3329" s="5" t="s">
        <v>3153</v>
      </c>
    </row>
    <row r="3330" spans="1:2" x14ac:dyDescent="0.25">
      <c r="A3330" s="7">
        <v>30593</v>
      </c>
      <c r="B3330" s="5" t="s">
        <v>3154</v>
      </c>
    </row>
    <row r="3331" spans="1:2" x14ac:dyDescent="0.25">
      <c r="A3331" s="7">
        <v>30594</v>
      </c>
      <c r="B3331" s="5" t="s">
        <v>3137</v>
      </c>
    </row>
    <row r="3332" spans="1:2" x14ac:dyDescent="0.25">
      <c r="A3332" s="7">
        <v>30595</v>
      </c>
      <c r="B3332" s="5" t="s">
        <v>3155</v>
      </c>
    </row>
    <row r="3333" spans="1:2" x14ac:dyDescent="0.25">
      <c r="A3333" s="7">
        <v>30596</v>
      </c>
      <c r="B3333" s="5" t="s">
        <v>3156</v>
      </c>
    </row>
    <row r="3334" spans="1:2" x14ac:dyDescent="0.25">
      <c r="A3334" s="7">
        <v>30599</v>
      </c>
      <c r="B3334" s="5" t="s">
        <v>3157</v>
      </c>
    </row>
    <row r="3335" spans="1:2" x14ac:dyDescent="0.25">
      <c r="A3335" s="7">
        <v>30600</v>
      </c>
      <c r="B3335" s="5" t="s">
        <v>3158</v>
      </c>
    </row>
    <row r="3336" spans="1:2" x14ac:dyDescent="0.25">
      <c r="A3336" s="7">
        <v>30601</v>
      </c>
      <c r="B3336" s="5" t="s">
        <v>3159</v>
      </c>
    </row>
    <row r="3337" spans="1:2" x14ac:dyDescent="0.25">
      <c r="A3337" s="7">
        <v>30602</v>
      </c>
      <c r="B3337" s="5" t="s">
        <v>3160</v>
      </c>
    </row>
    <row r="3338" spans="1:2" x14ac:dyDescent="0.25">
      <c r="A3338" s="7">
        <v>30603</v>
      </c>
      <c r="B3338" s="5" t="s">
        <v>3161</v>
      </c>
    </row>
    <row r="3339" spans="1:2" x14ac:dyDescent="0.25">
      <c r="A3339" s="7">
        <v>30606</v>
      </c>
      <c r="B3339" s="5" t="s">
        <v>3162</v>
      </c>
    </row>
    <row r="3340" spans="1:2" x14ac:dyDescent="0.25">
      <c r="A3340" s="7">
        <v>30607</v>
      </c>
      <c r="B3340" s="5" t="s">
        <v>3163</v>
      </c>
    </row>
    <row r="3341" spans="1:2" x14ac:dyDescent="0.25">
      <c r="A3341" s="7">
        <v>30608</v>
      </c>
      <c r="B3341" s="5" t="s">
        <v>3164</v>
      </c>
    </row>
    <row r="3342" spans="1:2" x14ac:dyDescent="0.25">
      <c r="A3342" s="7">
        <v>30609</v>
      </c>
      <c r="B3342" s="5" t="s">
        <v>3165</v>
      </c>
    </row>
    <row r="3343" spans="1:2" x14ac:dyDescent="0.25">
      <c r="A3343" s="7">
        <v>30610</v>
      </c>
      <c r="B3343" s="5" t="s">
        <v>3166</v>
      </c>
    </row>
    <row r="3344" spans="1:2" x14ac:dyDescent="0.25">
      <c r="A3344" s="7">
        <v>30613</v>
      </c>
      <c r="B3344" s="5" t="s">
        <v>3167</v>
      </c>
    </row>
    <row r="3345" spans="1:2" x14ac:dyDescent="0.25">
      <c r="A3345" s="7">
        <v>30614</v>
      </c>
      <c r="B3345" s="5" t="s">
        <v>3168</v>
      </c>
    </row>
    <row r="3346" spans="1:2" x14ac:dyDescent="0.25">
      <c r="A3346" s="7">
        <v>30615</v>
      </c>
      <c r="B3346" s="5" t="s">
        <v>3169</v>
      </c>
    </row>
    <row r="3347" spans="1:2" x14ac:dyDescent="0.25">
      <c r="A3347" s="7">
        <v>30616</v>
      </c>
      <c r="B3347" s="5" t="s">
        <v>3170</v>
      </c>
    </row>
    <row r="3348" spans="1:2" x14ac:dyDescent="0.25">
      <c r="A3348" s="7">
        <v>30617</v>
      </c>
      <c r="B3348" s="5" t="s">
        <v>3171</v>
      </c>
    </row>
    <row r="3349" spans="1:2" x14ac:dyDescent="0.25">
      <c r="A3349" s="7">
        <v>30620</v>
      </c>
      <c r="B3349" s="5" t="s">
        <v>3172</v>
      </c>
    </row>
    <row r="3350" spans="1:2" x14ac:dyDescent="0.25">
      <c r="A3350" s="7">
        <v>30621</v>
      </c>
      <c r="B3350" s="5" t="s">
        <v>3173</v>
      </c>
    </row>
    <row r="3351" spans="1:2" x14ac:dyDescent="0.25">
      <c r="A3351" s="7">
        <v>30622</v>
      </c>
      <c r="B3351" s="5" t="s">
        <v>3174</v>
      </c>
    </row>
    <row r="3352" spans="1:2" x14ac:dyDescent="0.25">
      <c r="A3352" s="7">
        <v>30623</v>
      </c>
      <c r="B3352" s="5" t="s">
        <v>3175</v>
      </c>
    </row>
    <row r="3353" spans="1:2" x14ac:dyDescent="0.25">
      <c r="A3353" s="7">
        <v>30624</v>
      </c>
      <c r="B3353" s="5" t="s">
        <v>3176</v>
      </c>
    </row>
    <row r="3354" spans="1:2" x14ac:dyDescent="0.25">
      <c r="A3354" s="7">
        <v>30627</v>
      </c>
      <c r="B3354" s="5" t="s">
        <v>3177</v>
      </c>
    </row>
    <row r="3355" spans="1:2" x14ac:dyDescent="0.25">
      <c r="A3355" s="7">
        <v>30628</v>
      </c>
      <c r="B3355" s="5" t="s">
        <v>3178</v>
      </c>
    </row>
    <row r="3356" spans="1:2" x14ac:dyDescent="0.25">
      <c r="A3356" s="7">
        <v>30629</v>
      </c>
      <c r="B3356" s="5" t="s">
        <v>3179</v>
      </c>
    </row>
    <row r="3357" spans="1:2" x14ac:dyDescent="0.25">
      <c r="A3357" s="7">
        <v>30630</v>
      </c>
      <c r="B3357" s="5" t="s">
        <v>3180</v>
      </c>
    </row>
    <row r="3358" spans="1:2" x14ac:dyDescent="0.25">
      <c r="A3358" s="7">
        <v>30631</v>
      </c>
      <c r="B3358" s="5" t="s">
        <v>3181</v>
      </c>
    </row>
    <row r="3359" spans="1:2" x14ac:dyDescent="0.25">
      <c r="A3359" s="7">
        <v>30634</v>
      </c>
      <c r="B3359" s="5" t="s">
        <v>3182</v>
      </c>
    </row>
    <row r="3360" spans="1:2" x14ac:dyDescent="0.25">
      <c r="A3360" s="7">
        <v>30635</v>
      </c>
      <c r="B3360" s="5" t="s">
        <v>3183</v>
      </c>
    </row>
    <row r="3361" spans="1:2" x14ac:dyDescent="0.25">
      <c r="A3361" s="7">
        <v>30636</v>
      </c>
      <c r="B3361" s="5" t="s">
        <v>3184</v>
      </c>
    </row>
    <row r="3362" spans="1:2" x14ac:dyDescent="0.25">
      <c r="A3362" s="7">
        <v>30637</v>
      </c>
      <c r="B3362" s="5" t="s">
        <v>3185</v>
      </c>
    </row>
    <row r="3363" spans="1:2" x14ac:dyDescent="0.25">
      <c r="A3363" s="7">
        <v>30638</v>
      </c>
      <c r="B3363" s="5" t="s">
        <v>3186</v>
      </c>
    </row>
    <row r="3364" spans="1:2" x14ac:dyDescent="0.25">
      <c r="A3364" s="7">
        <v>30641</v>
      </c>
      <c r="B3364" s="5" t="s">
        <v>3187</v>
      </c>
    </row>
    <row r="3365" spans="1:2" x14ac:dyDescent="0.25">
      <c r="A3365" s="7">
        <v>30642</v>
      </c>
      <c r="B3365" s="5" t="s">
        <v>3188</v>
      </c>
    </row>
    <row r="3366" spans="1:2" x14ac:dyDescent="0.25">
      <c r="A3366" s="7">
        <v>30643</v>
      </c>
      <c r="B3366" s="5" t="s">
        <v>3189</v>
      </c>
    </row>
    <row r="3367" spans="1:2" x14ac:dyDescent="0.25">
      <c r="A3367" s="7">
        <v>30644</v>
      </c>
      <c r="B3367" s="5" t="s">
        <v>822</v>
      </c>
    </row>
    <row r="3368" spans="1:2" x14ac:dyDescent="0.25">
      <c r="A3368" s="7">
        <v>30645</v>
      </c>
      <c r="B3368" s="5" t="s">
        <v>3190</v>
      </c>
    </row>
    <row r="3369" spans="1:2" x14ac:dyDescent="0.25">
      <c r="A3369" s="7">
        <v>30648</v>
      </c>
      <c r="B3369" s="5" t="s">
        <v>3191</v>
      </c>
    </row>
    <row r="3370" spans="1:2" x14ac:dyDescent="0.25">
      <c r="A3370" s="7">
        <v>30649</v>
      </c>
      <c r="B3370" s="5" t="s">
        <v>3192</v>
      </c>
    </row>
    <row r="3371" spans="1:2" x14ac:dyDescent="0.25">
      <c r="A3371" s="7">
        <v>30650</v>
      </c>
      <c r="B3371" s="5" t="s">
        <v>3193</v>
      </c>
    </row>
    <row r="3372" spans="1:2" x14ac:dyDescent="0.25">
      <c r="A3372" s="7">
        <v>30651</v>
      </c>
      <c r="B3372" s="5" t="s">
        <v>3194</v>
      </c>
    </row>
    <row r="3373" spans="1:2" x14ac:dyDescent="0.25">
      <c r="A3373" s="7">
        <v>30652</v>
      </c>
      <c r="B3373" s="5" t="s">
        <v>3195</v>
      </c>
    </row>
    <row r="3374" spans="1:2" x14ac:dyDescent="0.25">
      <c r="A3374" s="7">
        <v>30655</v>
      </c>
      <c r="B3374" s="5" t="s">
        <v>3196</v>
      </c>
    </row>
    <row r="3375" spans="1:2" x14ac:dyDescent="0.25">
      <c r="A3375" s="7">
        <v>30656</v>
      </c>
      <c r="B3375" s="5" t="s">
        <v>3197</v>
      </c>
    </row>
    <row r="3376" spans="1:2" x14ac:dyDescent="0.25">
      <c r="A3376" s="7">
        <v>30657</v>
      </c>
      <c r="B3376" s="5" t="s">
        <v>3198</v>
      </c>
    </row>
    <row r="3377" spans="1:2" x14ac:dyDescent="0.25">
      <c r="A3377" s="7">
        <v>30658</v>
      </c>
      <c r="B3377" s="5" t="s">
        <v>3199</v>
      </c>
    </row>
    <row r="3378" spans="1:2" x14ac:dyDescent="0.25">
      <c r="A3378" s="7">
        <v>30659</v>
      </c>
      <c r="B3378" s="5" t="s">
        <v>3200</v>
      </c>
    </row>
    <row r="3379" spans="1:2" x14ac:dyDescent="0.25">
      <c r="A3379" s="7">
        <v>30662</v>
      </c>
      <c r="B3379" s="5" t="s">
        <v>3201</v>
      </c>
    </row>
    <row r="3380" spans="1:2" x14ac:dyDescent="0.25">
      <c r="A3380" s="7">
        <v>30663</v>
      </c>
      <c r="B3380" s="5" t="s">
        <v>3202</v>
      </c>
    </row>
    <row r="3381" spans="1:2" x14ac:dyDescent="0.25">
      <c r="A3381" s="7">
        <v>30664</v>
      </c>
      <c r="B3381" s="5" t="s">
        <v>3203</v>
      </c>
    </row>
    <row r="3382" spans="1:2" x14ac:dyDescent="0.25">
      <c r="A3382" s="7">
        <v>30665</v>
      </c>
      <c r="B3382" s="5" t="s">
        <v>3204</v>
      </c>
    </row>
    <row r="3383" spans="1:2" x14ac:dyDescent="0.25">
      <c r="A3383" s="7">
        <v>30666</v>
      </c>
      <c r="B3383" s="5" t="s">
        <v>3205</v>
      </c>
    </row>
    <row r="3384" spans="1:2" x14ac:dyDescent="0.25">
      <c r="A3384" s="7">
        <v>30669</v>
      </c>
      <c r="B3384" s="5" t="s">
        <v>3206</v>
      </c>
    </row>
    <row r="3385" spans="1:2" x14ac:dyDescent="0.25">
      <c r="A3385" s="7">
        <v>30670</v>
      </c>
      <c r="B3385" s="5" t="s">
        <v>3207</v>
      </c>
    </row>
    <row r="3386" spans="1:2" x14ac:dyDescent="0.25">
      <c r="A3386" s="7">
        <v>30671</v>
      </c>
      <c r="B3386" s="5" t="s">
        <v>3208</v>
      </c>
    </row>
    <row r="3387" spans="1:2" x14ac:dyDescent="0.25">
      <c r="A3387" s="7">
        <v>30672</v>
      </c>
      <c r="B3387" s="5" t="s">
        <v>3209</v>
      </c>
    </row>
    <row r="3388" spans="1:2" x14ac:dyDescent="0.25">
      <c r="A3388" s="7">
        <v>30673</v>
      </c>
      <c r="B3388" s="5" t="s">
        <v>3210</v>
      </c>
    </row>
    <row r="3389" spans="1:2" x14ac:dyDescent="0.25">
      <c r="A3389" s="7">
        <v>30676</v>
      </c>
      <c r="B3389" s="5" t="s">
        <v>822</v>
      </c>
    </row>
    <row r="3390" spans="1:2" x14ac:dyDescent="0.25">
      <c r="A3390" s="7">
        <v>30677</v>
      </c>
      <c r="B3390" s="5" t="s">
        <v>3211</v>
      </c>
    </row>
    <row r="3391" spans="1:2" x14ac:dyDescent="0.25">
      <c r="A3391" s="7">
        <v>30678</v>
      </c>
      <c r="B3391" s="5" t="s">
        <v>3212</v>
      </c>
    </row>
    <row r="3392" spans="1:2" x14ac:dyDescent="0.25">
      <c r="A3392" s="7">
        <v>30679</v>
      </c>
      <c r="B3392" s="5" t="s">
        <v>3213</v>
      </c>
    </row>
    <row r="3393" spans="1:2" x14ac:dyDescent="0.25">
      <c r="A3393" s="7">
        <v>30680</v>
      </c>
      <c r="B3393" s="5" t="s">
        <v>3214</v>
      </c>
    </row>
    <row r="3394" spans="1:2" x14ac:dyDescent="0.25">
      <c r="A3394" s="7">
        <v>30683</v>
      </c>
      <c r="B3394" s="5" t="s">
        <v>822</v>
      </c>
    </row>
    <row r="3395" spans="1:2" x14ac:dyDescent="0.25">
      <c r="A3395" s="7">
        <v>30684</v>
      </c>
      <c r="B3395" s="5" t="s">
        <v>3215</v>
      </c>
    </row>
    <row r="3396" spans="1:2" x14ac:dyDescent="0.25">
      <c r="A3396" s="7">
        <v>30685</v>
      </c>
      <c r="B3396" s="5" t="s">
        <v>3216</v>
      </c>
    </row>
    <row r="3397" spans="1:2" x14ac:dyDescent="0.25">
      <c r="A3397" s="7">
        <v>30686</v>
      </c>
      <c r="B3397" s="5" t="s">
        <v>3217</v>
      </c>
    </row>
    <row r="3398" spans="1:2" x14ac:dyDescent="0.25">
      <c r="A3398" s="7">
        <v>30687</v>
      </c>
      <c r="B3398" s="5" t="s">
        <v>3218</v>
      </c>
    </row>
    <row r="3399" spans="1:2" x14ac:dyDescent="0.25">
      <c r="A3399" s="7">
        <v>30690</v>
      </c>
      <c r="B3399" s="5" t="s">
        <v>3219</v>
      </c>
    </row>
    <row r="3400" spans="1:2" x14ac:dyDescent="0.25">
      <c r="A3400" s="7">
        <v>30691</v>
      </c>
      <c r="B3400" s="5" t="s">
        <v>3220</v>
      </c>
    </row>
    <row r="3401" spans="1:2" x14ac:dyDescent="0.25">
      <c r="A3401" s="7">
        <v>30692</v>
      </c>
      <c r="B3401" s="5" t="s">
        <v>3221</v>
      </c>
    </row>
    <row r="3402" spans="1:2" x14ac:dyDescent="0.25">
      <c r="A3402" s="7">
        <v>30693</v>
      </c>
      <c r="B3402" s="5" t="s">
        <v>3222</v>
      </c>
    </row>
    <row r="3403" spans="1:2" x14ac:dyDescent="0.25">
      <c r="A3403" s="7">
        <v>30694</v>
      </c>
      <c r="B3403" s="5" t="s">
        <v>3223</v>
      </c>
    </row>
    <row r="3404" spans="1:2" x14ac:dyDescent="0.25">
      <c r="A3404" s="7">
        <v>30697</v>
      </c>
      <c r="B3404" s="5" t="s">
        <v>3224</v>
      </c>
    </row>
    <row r="3405" spans="1:2" x14ac:dyDescent="0.25">
      <c r="A3405" s="7">
        <v>30698</v>
      </c>
      <c r="B3405" s="5" t="s">
        <v>3225</v>
      </c>
    </row>
    <row r="3406" spans="1:2" x14ac:dyDescent="0.25">
      <c r="A3406" s="7">
        <v>30699</v>
      </c>
      <c r="B3406" s="5" t="s">
        <v>3226</v>
      </c>
    </row>
    <row r="3407" spans="1:2" x14ac:dyDescent="0.25">
      <c r="A3407" s="7">
        <v>30700</v>
      </c>
      <c r="B3407" s="5" t="s">
        <v>3227</v>
      </c>
    </row>
    <row r="3408" spans="1:2" x14ac:dyDescent="0.25">
      <c r="A3408" s="7">
        <v>30701</v>
      </c>
      <c r="B3408" s="5" t="s">
        <v>3228</v>
      </c>
    </row>
    <row r="3409" spans="1:2" x14ac:dyDescent="0.25">
      <c r="A3409" s="7">
        <v>30704</v>
      </c>
      <c r="B3409" s="5" t="s">
        <v>3229</v>
      </c>
    </row>
    <row r="3410" spans="1:2" x14ac:dyDescent="0.25">
      <c r="A3410" s="7">
        <v>30705</v>
      </c>
      <c r="B3410" s="5" t="s">
        <v>3230</v>
      </c>
    </row>
    <row r="3411" spans="1:2" x14ac:dyDescent="0.25">
      <c r="A3411" s="7">
        <v>30706</v>
      </c>
      <c r="B3411" s="5" t="s">
        <v>3231</v>
      </c>
    </row>
    <row r="3412" spans="1:2" x14ac:dyDescent="0.25">
      <c r="A3412" s="7">
        <v>30707</v>
      </c>
      <c r="B3412" s="5" t="s">
        <v>3232</v>
      </c>
    </row>
    <row r="3413" spans="1:2" x14ac:dyDescent="0.25">
      <c r="A3413" s="7">
        <v>30708</v>
      </c>
      <c r="B3413" s="5" t="s">
        <v>3233</v>
      </c>
    </row>
    <row r="3414" spans="1:2" x14ac:dyDescent="0.25">
      <c r="A3414" s="7">
        <v>30711</v>
      </c>
      <c r="B3414" s="5" t="s">
        <v>3234</v>
      </c>
    </row>
    <row r="3415" spans="1:2" x14ac:dyDescent="0.25">
      <c r="A3415" s="7">
        <v>30712</v>
      </c>
      <c r="B3415" s="5" t="s">
        <v>3235</v>
      </c>
    </row>
    <row r="3416" spans="1:2" x14ac:dyDescent="0.25">
      <c r="A3416" s="7">
        <v>30713</v>
      </c>
      <c r="B3416" s="5" t="s">
        <v>3236</v>
      </c>
    </row>
    <row r="3417" spans="1:2" x14ac:dyDescent="0.25">
      <c r="A3417" s="7">
        <v>30714</v>
      </c>
      <c r="B3417" s="5" t="s">
        <v>3237</v>
      </c>
    </row>
    <row r="3418" spans="1:2" x14ac:dyDescent="0.25">
      <c r="A3418" s="7">
        <v>30715</v>
      </c>
      <c r="B3418" s="5" t="s">
        <v>3238</v>
      </c>
    </row>
    <row r="3419" spans="1:2" x14ac:dyDescent="0.25">
      <c r="A3419" s="7">
        <v>30718</v>
      </c>
      <c r="B3419" s="5" t="s">
        <v>3239</v>
      </c>
    </row>
    <row r="3420" spans="1:2" x14ac:dyDescent="0.25">
      <c r="A3420" s="7">
        <v>30719</v>
      </c>
      <c r="B3420" s="5" t="s">
        <v>3240</v>
      </c>
    </row>
    <row r="3421" spans="1:2" x14ac:dyDescent="0.25">
      <c r="A3421" s="7">
        <v>30720</v>
      </c>
      <c r="B3421" s="5" t="s">
        <v>3241</v>
      </c>
    </row>
    <row r="3422" spans="1:2" x14ac:dyDescent="0.25">
      <c r="A3422" s="7">
        <v>30721</v>
      </c>
      <c r="B3422" s="5" t="s">
        <v>3242</v>
      </c>
    </row>
    <row r="3423" spans="1:2" x14ac:dyDescent="0.25">
      <c r="A3423" s="7">
        <v>30722</v>
      </c>
      <c r="B3423" s="5" t="s">
        <v>3243</v>
      </c>
    </row>
    <row r="3424" spans="1:2" x14ac:dyDescent="0.25">
      <c r="A3424" s="7">
        <v>30725</v>
      </c>
      <c r="B3424" s="5" t="s">
        <v>3244</v>
      </c>
    </row>
    <row r="3425" spans="1:2" x14ac:dyDescent="0.25">
      <c r="A3425" s="7">
        <v>30726</v>
      </c>
      <c r="B3425" s="5" t="s">
        <v>3245</v>
      </c>
    </row>
    <row r="3426" spans="1:2" x14ac:dyDescent="0.25">
      <c r="A3426" s="7">
        <v>30727</v>
      </c>
      <c r="B3426" s="5" t="s">
        <v>3246</v>
      </c>
    </row>
    <row r="3427" spans="1:2" x14ac:dyDescent="0.25">
      <c r="A3427" s="7">
        <v>30728</v>
      </c>
      <c r="B3427" s="5" t="s">
        <v>3247</v>
      </c>
    </row>
    <row r="3428" spans="1:2" x14ac:dyDescent="0.25">
      <c r="A3428" s="7">
        <v>30729</v>
      </c>
      <c r="B3428" s="5" t="s">
        <v>3248</v>
      </c>
    </row>
    <row r="3429" spans="1:2" x14ac:dyDescent="0.25">
      <c r="A3429" s="7">
        <v>30732</v>
      </c>
      <c r="B3429" s="5" t="s">
        <v>822</v>
      </c>
    </row>
    <row r="3430" spans="1:2" x14ac:dyDescent="0.25">
      <c r="A3430" s="7">
        <v>30733</v>
      </c>
      <c r="B3430" s="5" t="s">
        <v>3249</v>
      </c>
    </row>
    <row r="3431" spans="1:2" x14ac:dyDescent="0.25">
      <c r="A3431" s="7">
        <v>30734</v>
      </c>
      <c r="B3431" s="5" t="s">
        <v>3250</v>
      </c>
    </row>
    <row r="3432" spans="1:2" x14ac:dyDescent="0.25">
      <c r="A3432" s="7">
        <v>30735</v>
      </c>
      <c r="B3432" s="5" t="s">
        <v>3251</v>
      </c>
    </row>
    <row r="3433" spans="1:2" x14ac:dyDescent="0.25">
      <c r="A3433" s="7">
        <v>30736</v>
      </c>
      <c r="B3433" s="5" t="s">
        <v>3252</v>
      </c>
    </row>
    <row r="3434" spans="1:2" x14ac:dyDescent="0.25">
      <c r="A3434" s="7">
        <v>30739</v>
      </c>
      <c r="B3434" s="5" t="s">
        <v>3253</v>
      </c>
    </row>
    <row r="3435" spans="1:2" x14ac:dyDescent="0.25">
      <c r="A3435" s="7">
        <v>30740</v>
      </c>
      <c r="B3435" s="5" t="s">
        <v>3254</v>
      </c>
    </row>
    <row r="3436" spans="1:2" x14ac:dyDescent="0.25">
      <c r="A3436" s="7">
        <v>30741</v>
      </c>
      <c r="B3436" s="5" t="s">
        <v>3255</v>
      </c>
    </row>
    <row r="3437" spans="1:2" x14ac:dyDescent="0.25">
      <c r="A3437" s="7">
        <v>30742</v>
      </c>
      <c r="B3437" s="5" t="s">
        <v>3256</v>
      </c>
    </row>
    <row r="3438" spans="1:2" x14ac:dyDescent="0.25">
      <c r="A3438" s="7">
        <v>30743</v>
      </c>
      <c r="B3438" s="5" t="s">
        <v>3257</v>
      </c>
    </row>
    <row r="3439" spans="1:2" x14ac:dyDescent="0.25">
      <c r="A3439" s="7">
        <v>30746</v>
      </c>
      <c r="B3439" s="5" t="s">
        <v>3258</v>
      </c>
    </row>
    <row r="3440" spans="1:2" x14ac:dyDescent="0.25">
      <c r="A3440" s="7">
        <v>30747</v>
      </c>
      <c r="B3440" s="5" t="s">
        <v>3259</v>
      </c>
    </row>
    <row r="3441" spans="1:2" x14ac:dyDescent="0.25">
      <c r="A3441" s="7">
        <v>30748</v>
      </c>
      <c r="B3441" s="5" t="s">
        <v>3260</v>
      </c>
    </row>
    <row r="3442" spans="1:2" x14ac:dyDescent="0.25">
      <c r="A3442" s="7">
        <v>30749</v>
      </c>
      <c r="B3442" s="5" t="s">
        <v>3261</v>
      </c>
    </row>
    <row r="3443" spans="1:2" x14ac:dyDescent="0.25">
      <c r="A3443" s="7">
        <v>30750</v>
      </c>
      <c r="B3443" s="5" t="s">
        <v>3262</v>
      </c>
    </row>
    <row r="3444" spans="1:2" x14ac:dyDescent="0.25">
      <c r="A3444" s="7">
        <v>30753</v>
      </c>
      <c r="B3444" s="5" t="s">
        <v>3263</v>
      </c>
    </row>
    <row r="3445" spans="1:2" x14ac:dyDescent="0.25">
      <c r="A3445" s="7">
        <v>30754</v>
      </c>
      <c r="B3445" s="5" t="s">
        <v>3264</v>
      </c>
    </row>
    <row r="3446" spans="1:2" x14ac:dyDescent="0.25">
      <c r="A3446" s="7">
        <v>30755</v>
      </c>
      <c r="B3446" s="5" t="s">
        <v>3265</v>
      </c>
    </row>
    <row r="3447" spans="1:2" x14ac:dyDescent="0.25">
      <c r="A3447" s="7">
        <v>30756</v>
      </c>
      <c r="B3447" s="5" t="s">
        <v>3266</v>
      </c>
    </row>
    <row r="3448" spans="1:2" x14ac:dyDescent="0.25">
      <c r="A3448" s="7">
        <v>30757</v>
      </c>
      <c r="B3448" s="5" t="s">
        <v>3267</v>
      </c>
    </row>
    <row r="3449" spans="1:2" x14ac:dyDescent="0.25">
      <c r="A3449" s="7">
        <v>30760</v>
      </c>
      <c r="B3449" s="5" t="s">
        <v>3268</v>
      </c>
    </row>
    <row r="3450" spans="1:2" x14ac:dyDescent="0.25">
      <c r="A3450" s="7">
        <v>30761</v>
      </c>
      <c r="B3450" s="5" t="s">
        <v>3269</v>
      </c>
    </row>
    <row r="3451" spans="1:2" x14ac:dyDescent="0.25">
      <c r="A3451" s="7">
        <v>30762</v>
      </c>
      <c r="B3451" s="5" t="s">
        <v>3270</v>
      </c>
    </row>
    <row r="3452" spans="1:2" x14ac:dyDescent="0.25">
      <c r="A3452" s="7">
        <v>30763</v>
      </c>
      <c r="B3452" s="5" t="s">
        <v>3271</v>
      </c>
    </row>
    <row r="3453" spans="1:2" x14ac:dyDescent="0.25">
      <c r="A3453" s="7">
        <v>30764</v>
      </c>
      <c r="B3453" s="5" t="s">
        <v>3272</v>
      </c>
    </row>
    <row r="3454" spans="1:2" x14ac:dyDescent="0.25">
      <c r="A3454" s="7">
        <v>30767</v>
      </c>
      <c r="B3454" s="5" t="s">
        <v>3273</v>
      </c>
    </row>
    <row r="3455" spans="1:2" x14ac:dyDescent="0.25">
      <c r="A3455" s="7">
        <v>30768</v>
      </c>
      <c r="B3455" s="5" t="s">
        <v>3274</v>
      </c>
    </row>
    <row r="3456" spans="1:2" x14ac:dyDescent="0.25">
      <c r="A3456" s="7">
        <v>30769</v>
      </c>
      <c r="B3456" s="5" t="s">
        <v>3275</v>
      </c>
    </row>
    <row r="3457" spans="1:2" x14ac:dyDescent="0.25">
      <c r="A3457" s="7">
        <v>30770</v>
      </c>
      <c r="B3457" s="5" t="s">
        <v>3276</v>
      </c>
    </row>
    <row r="3458" spans="1:2" x14ac:dyDescent="0.25">
      <c r="A3458" s="7">
        <v>30771</v>
      </c>
      <c r="B3458" s="5" t="s">
        <v>3277</v>
      </c>
    </row>
    <row r="3459" spans="1:2" x14ac:dyDescent="0.25">
      <c r="A3459" s="7">
        <v>30774</v>
      </c>
      <c r="B3459" s="5" t="s">
        <v>3278</v>
      </c>
    </row>
    <row r="3460" spans="1:2" x14ac:dyDescent="0.25">
      <c r="A3460" s="7">
        <v>30775</v>
      </c>
      <c r="B3460" s="5" t="s">
        <v>3279</v>
      </c>
    </row>
    <row r="3461" spans="1:2" x14ac:dyDescent="0.25">
      <c r="A3461" s="7">
        <v>30776</v>
      </c>
      <c r="B3461" s="5" t="s">
        <v>3280</v>
      </c>
    </row>
    <row r="3462" spans="1:2" x14ac:dyDescent="0.25">
      <c r="A3462" s="7">
        <v>30777</v>
      </c>
      <c r="B3462" s="5" t="s">
        <v>3281</v>
      </c>
    </row>
    <row r="3463" spans="1:2" x14ac:dyDescent="0.25">
      <c r="A3463" s="7">
        <v>30778</v>
      </c>
      <c r="B3463" s="5" t="s">
        <v>3282</v>
      </c>
    </row>
    <row r="3464" spans="1:2" x14ac:dyDescent="0.25">
      <c r="A3464" s="7">
        <v>30781</v>
      </c>
      <c r="B3464" s="5" t="s">
        <v>3283</v>
      </c>
    </row>
    <row r="3465" spans="1:2" x14ac:dyDescent="0.25">
      <c r="A3465" s="7">
        <v>30782</v>
      </c>
      <c r="B3465" s="5" t="s">
        <v>3284</v>
      </c>
    </row>
    <row r="3466" spans="1:2" x14ac:dyDescent="0.25">
      <c r="A3466" s="7">
        <v>30783</v>
      </c>
      <c r="B3466" s="5" t="s">
        <v>3285</v>
      </c>
    </row>
    <row r="3467" spans="1:2" x14ac:dyDescent="0.25">
      <c r="A3467" s="7">
        <v>30784</v>
      </c>
      <c r="B3467" s="5" t="s">
        <v>3286</v>
      </c>
    </row>
    <row r="3468" spans="1:2" x14ac:dyDescent="0.25">
      <c r="A3468" s="7">
        <v>30785</v>
      </c>
      <c r="B3468" s="5" t="s">
        <v>3287</v>
      </c>
    </row>
    <row r="3469" spans="1:2" x14ac:dyDescent="0.25">
      <c r="A3469" s="7">
        <v>30788</v>
      </c>
      <c r="B3469" s="5" t="s">
        <v>3288</v>
      </c>
    </row>
    <row r="3470" spans="1:2" x14ac:dyDescent="0.25">
      <c r="A3470" s="7">
        <v>30789</v>
      </c>
      <c r="B3470" s="5" t="s">
        <v>3289</v>
      </c>
    </row>
    <row r="3471" spans="1:2" x14ac:dyDescent="0.25">
      <c r="A3471" s="7">
        <v>30790</v>
      </c>
      <c r="B3471" s="5" t="s">
        <v>3290</v>
      </c>
    </row>
    <row r="3472" spans="1:2" x14ac:dyDescent="0.25">
      <c r="A3472" s="7">
        <v>30791</v>
      </c>
      <c r="B3472" s="5" t="s">
        <v>3291</v>
      </c>
    </row>
    <row r="3473" spans="1:2" x14ac:dyDescent="0.25">
      <c r="A3473" s="7">
        <v>30792</v>
      </c>
      <c r="B3473" s="5" t="s">
        <v>822</v>
      </c>
    </row>
    <row r="3474" spans="1:2" x14ac:dyDescent="0.25">
      <c r="A3474" s="7">
        <v>30795</v>
      </c>
      <c r="B3474" s="5" t="s">
        <v>3292</v>
      </c>
    </row>
    <row r="3475" spans="1:2" x14ac:dyDescent="0.25">
      <c r="A3475" s="7">
        <v>30796</v>
      </c>
      <c r="B3475" s="5" t="s">
        <v>3293</v>
      </c>
    </row>
    <row r="3476" spans="1:2" x14ac:dyDescent="0.25">
      <c r="A3476" s="7">
        <v>30797</v>
      </c>
      <c r="B3476" s="5" t="s">
        <v>3294</v>
      </c>
    </row>
    <row r="3477" spans="1:2" x14ac:dyDescent="0.25">
      <c r="A3477" s="7">
        <v>30798</v>
      </c>
      <c r="B3477" s="5" t="s">
        <v>3295</v>
      </c>
    </row>
    <row r="3478" spans="1:2" x14ac:dyDescent="0.25">
      <c r="A3478" s="7">
        <v>30799</v>
      </c>
      <c r="B3478" s="5" t="s">
        <v>3296</v>
      </c>
    </row>
    <row r="3479" spans="1:2" x14ac:dyDescent="0.25">
      <c r="A3479" s="7">
        <v>30802</v>
      </c>
      <c r="B3479" s="5" t="s">
        <v>3295</v>
      </c>
    </row>
    <row r="3480" spans="1:2" x14ac:dyDescent="0.25">
      <c r="A3480" s="7">
        <v>30803</v>
      </c>
      <c r="B3480" s="5" t="s">
        <v>3297</v>
      </c>
    </row>
    <row r="3481" spans="1:2" x14ac:dyDescent="0.25">
      <c r="A3481" s="7">
        <v>30804</v>
      </c>
      <c r="B3481" s="5" t="s">
        <v>3298</v>
      </c>
    </row>
    <row r="3482" spans="1:2" x14ac:dyDescent="0.25">
      <c r="A3482" s="7">
        <v>30805</v>
      </c>
      <c r="B3482" s="5" t="s">
        <v>3299</v>
      </c>
    </row>
    <row r="3483" spans="1:2" x14ac:dyDescent="0.25">
      <c r="A3483" s="7">
        <v>30806</v>
      </c>
      <c r="B3483" s="5" t="s">
        <v>3300</v>
      </c>
    </row>
    <row r="3484" spans="1:2" x14ac:dyDescent="0.25">
      <c r="A3484" s="7">
        <v>30809</v>
      </c>
      <c r="B3484" s="5" t="s">
        <v>3301</v>
      </c>
    </row>
    <row r="3485" spans="1:2" x14ac:dyDescent="0.25">
      <c r="A3485" s="7">
        <v>30810</v>
      </c>
      <c r="B3485" s="5" t="s">
        <v>3302</v>
      </c>
    </row>
    <row r="3486" spans="1:2" x14ac:dyDescent="0.25">
      <c r="A3486" s="7">
        <v>30811</v>
      </c>
      <c r="B3486" s="5" t="s">
        <v>3303</v>
      </c>
    </row>
    <row r="3487" spans="1:2" x14ac:dyDescent="0.25">
      <c r="A3487" s="7">
        <v>30812</v>
      </c>
      <c r="B3487" s="5" t="s">
        <v>3304</v>
      </c>
    </row>
    <row r="3488" spans="1:2" x14ac:dyDescent="0.25">
      <c r="A3488" s="7">
        <v>30813</v>
      </c>
      <c r="B3488" s="5" t="s">
        <v>3305</v>
      </c>
    </row>
    <row r="3489" spans="1:2" x14ac:dyDescent="0.25">
      <c r="A3489" s="7">
        <v>30816</v>
      </c>
      <c r="B3489" s="5" t="s">
        <v>3306</v>
      </c>
    </row>
    <row r="3490" spans="1:2" x14ac:dyDescent="0.25">
      <c r="A3490" s="7">
        <v>30817</v>
      </c>
      <c r="B3490" s="5" t="s">
        <v>3307</v>
      </c>
    </row>
    <row r="3491" spans="1:2" x14ac:dyDescent="0.25">
      <c r="A3491" s="7">
        <v>30818</v>
      </c>
      <c r="B3491" s="5" t="s">
        <v>3308</v>
      </c>
    </row>
    <row r="3492" spans="1:2" x14ac:dyDescent="0.25">
      <c r="A3492" s="7">
        <v>30819</v>
      </c>
      <c r="B3492" s="5" t="s">
        <v>3309</v>
      </c>
    </row>
    <row r="3493" spans="1:2" x14ac:dyDescent="0.25">
      <c r="A3493" s="7">
        <v>30820</v>
      </c>
      <c r="B3493" s="5" t="s">
        <v>3310</v>
      </c>
    </row>
    <row r="3494" spans="1:2" x14ac:dyDescent="0.25">
      <c r="A3494" s="7">
        <v>30823</v>
      </c>
      <c r="B3494" s="5" t="s">
        <v>3311</v>
      </c>
    </row>
    <row r="3495" spans="1:2" x14ac:dyDescent="0.25">
      <c r="A3495" s="7">
        <v>30824</v>
      </c>
      <c r="B3495" s="5" t="s">
        <v>3312</v>
      </c>
    </row>
    <row r="3496" spans="1:2" x14ac:dyDescent="0.25">
      <c r="A3496" s="7">
        <v>30825</v>
      </c>
      <c r="B3496" s="5" t="s">
        <v>3313</v>
      </c>
    </row>
    <row r="3497" spans="1:2" x14ac:dyDescent="0.25">
      <c r="A3497" s="7">
        <v>30826</v>
      </c>
      <c r="B3497" s="5" t="s">
        <v>3314</v>
      </c>
    </row>
    <row r="3498" spans="1:2" x14ac:dyDescent="0.25">
      <c r="A3498" s="7">
        <v>30827</v>
      </c>
      <c r="B3498" s="5" t="s">
        <v>3315</v>
      </c>
    </row>
    <row r="3499" spans="1:2" x14ac:dyDescent="0.25">
      <c r="A3499" s="7">
        <v>30830</v>
      </c>
      <c r="B3499" s="5" t="s">
        <v>822</v>
      </c>
    </row>
    <row r="3500" spans="1:2" x14ac:dyDescent="0.25">
      <c r="A3500" s="7">
        <v>30831</v>
      </c>
      <c r="B3500" s="5" t="s">
        <v>3316</v>
      </c>
    </row>
    <row r="3501" spans="1:2" x14ac:dyDescent="0.25">
      <c r="A3501" s="7">
        <v>30832</v>
      </c>
      <c r="B3501" s="5" t="s">
        <v>3317</v>
      </c>
    </row>
    <row r="3502" spans="1:2" x14ac:dyDescent="0.25">
      <c r="A3502" s="7">
        <v>30833</v>
      </c>
      <c r="B3502" s="5" t="s">
        <v>3318</v>
      </c>
    </row>
    <row r="3503" spans="1:2" x14ac:dyDescent="0.25">
      <c r="A3503" s="7">
        <v>30834</v>
      </c>
      <c r="B3503" s="5" t="s">
        <v>3319</v>
      </c>
    </row>
    <row r="3504" spans="1:2" x14ac:dyDescent="0.25">
      <c r="A3504" s="7">
        <v>30837</v>
      </c>
      <c r="B3504" s="5" t="s">
        <v>3320</v>
      </c>
    </row>
    <row r="3505" spans="1:2" x14ac:dyDescent="0.25">
      <c r="A3505" s="7">
        <v>30838</v>
      </c>
      <c r="B3505" s="5" t="s">
        <v>3321</v>
      </c>
    </row>
    <row r="3506" spans="1:2" x14ac:dyDescent="0.25">
      <c r="A3506" s="7">
        <v>30839</v>
      </c>
      <c r="B3506" s="5" t="s">
        <v>3322</v>
      </c>
    </row>
    <row r="3507" spans="1:2" x14ac:dyDescent="0.25">
      <c r="A3507" s="7">
        <v>30840</v>
      </c>
      <c r="B3507" s="5" t="s">
        <v>3323</v>
      </c>
    </row>
    <row r="3508" spans="1:2" x14ac:dyDescent="0.25">
      <c r="A3508" s="7">
        <v>30841</v>
      </c>
      <c r="B3508" s="5" t="s">
        <v>3324</v>
      </c>
    </row>
    <row r="3509" spans="1:2" x14ac:dyDescent="0.25">
      <c r="A3509" s="7">
        <v>30844</v>
      </c>
      <c r="B3509" s="5" t="s">
        <v>3325</v>
      </c>
    </row>
    <row r="3510" spans="1:2" x14ac:dyDescent="0.25">
      <c r="A3510" s="7">
        <v>30845</v>
      </c>
      <c r="B3510" s="5" t="s">
        <v>3326</v>
      </c>
    </row>
    <row r="3511" spans="1:2" x14ac:dyDescent="0.25">
      <c r="A3511" s="7">
        <v>30846</v>
      </c>
      <c r="B3511" s="5" t="s">
        <v>3327</v>
      </c>
    </row>
    <row r="3512" spans="1:2" x14ac:dyDescent="0.25">
      <c r="A3512" s="7">
        <v>30847</v>
      </c>
      <c r="B3512" s="5" t="s">
        <v>3328</v>
      </c>
    </row>
    <row r="3513" spans="1:2" x14ac:dyDescent="0.25">
      <c r="A3513" s="7">
        <v>30848</v>
      </c>
      <c r="B3513" s="5" t="s">
        <v>3329</v>
      </c>
    </row>
    <row r="3514" spans="1:2" x14ac:dyDescent="0.25">
      <c r="A3514" s="7">
        <v>30851</v>
      </c>
      <c r="B3514" s="5" t="s">
        <v>3330</v>
      </c>
    </row>
    <row r="3515" spans="1:2" x14ac:dyDescent="0.25">
      <c r="A3515" s="7">
        <v>30852</v>
      </c>
      <c r="B3515" s="5" t="s">
        <v>3331</v>
      </c>
    </row>
    <row r="3516" spans="1:2" x14ac:dyDescent="0.25">
      <c r="A3516" s="7">
        <v>30853</v>
      </c>
      <c r="B3516" s="5" t="s">
        <v>3332</v>
      </c>
    </row>
    <row r="3517" spans="1:2" x14ac:dyDescent="0.25">
      <c r="A3517" s="7">
        <v>30854</v>
      </c>
      <c r="B3517" s="5" t="s">
        <v>3333</v>
      </c>
    </row>
    <row r="3518" spans="1:2" x14ac:dyDescent="0.25">
      <c r="A3518" s="7">
        <v>30855</v>
      </c>
      <c r="B3518" s="5" t="s">
        <v>3334</v>
      </c>
    </row>
    <row r="3519" spans="1:2" x14ac:dyDescent="0.25">
      <c r="A3519" s="7">
        <v>30858</v>
      </c>
      <c r="B3519" s="5" t="s">
        <v>3335</v>
      </c>
    </row>
    <row r="3520" spans="1:2" x14ac:dyDescent="0.25">
      <c r="A3520" s="7">
        <v>30859</v>
      </c>
      <c r="B3520" s="5" t="s">
        <v>3336</v>
      </c>
    </row>
    <row r="3521" spans="1:2" x14ac:dyDescent="0.25">
      <c r="A3521" s="7">
        <v>30860</v>
      </c>
      <c r="B3521" s="5" t="s">
        <v>3337</v>
      </c>
    </row>
    <row r="3522" spans="1:2" x14ac:dyDescent="0.25">
      <c r="A3522" s="7">
        <v>30861</v>
      </c>
      <c r="B3522" s="5" t="s">
        <v>3338</v>
      </c>
    </row>
    <row r="3523" spans="1:2" x14ac:dyDescent="0.25">
      <c r="A3523" s="7">
        <v>30862</v>
      </c>
      <c r="B3523" s="5" t="s">
        <v>3339</v>
      </c>
    </row>
    <row r="3524" spans="1:2" x14ac:dyDescent="0.25">
      <c r="A3524" s="7">
        <v>30865</v>
      </c>
      <c r="B3524" s="5" t="s">
        <v>3340</v>
      </c>
    </row>
    <row r="3525" spans="1:2" x14ac:dyDescent="0.25">
      <c r="A3525" s="7">
        <v>30866</v>
      </c>
      <c r="B3525" s="5" t="s">
        <v>3341</v>
      </c>
    </row>
    <row r="3526" spans="1:2" x14ac:dyDescent="0.25">
      <c r="A3526" s="7">
        <v>30867</v>
      </c>
      <c r="B3526" s="5" t="s">
        <v>822</v>
      </c>
    </row>
    <row r="3527" spans="1:2" x14ac:dyDescent="0.25">
      <c r="A3527" s="7">
        <v>30868</v>
      </c>
      <c r="B3527" s="5" t="s">
        <v>3342</v>
      </c>
    </row>
    <row r="3528" spans="1:2" x14ac:dyDescent="0.25">
      <c r="A3528" s="7">
        <v>30869</v>
      </c>
      <c r="B3528" s="5" t="s">
        <v>3343</v>
      </c>
    </row>
    <row r="3529" spans="1:2" x14ac:dyDescent="0.25">
      <c r="A3529" s="7">
        <v>30872</v>
      </c>
      <c r="B3529" s="5" t="s">
        <v>3344</v>
      </c>
    </row>
    <row r="3530" spans="1:2" x14ac:dyDescent="0.25">
      <c r="A3530" s="7">
        <v>30873</v>
      </c>
      <c r="B3530" s="5" t="s">
        <v>3345</v>
      </c>
    </row>
    <row r="3531" spans="1:2" x14ac:dyDescent="0.25">
      <c r="A3531" s="7">
        <v>30874</v>
      </c>
      <c r="B3531" s="5" t="s">
        <v>3346</v>
      </c>
    </row>
    <row r="3532" spans="1:2" x14ac:dyDescent="0.25">
      <c r="A3532" s="7">
        <v>30875</v>
      </c>
      <c r="B3532" s="5" t="s">
        <v>3347</v>
      </c>
    </row>
    <row r="3533" spans="1:2" x14ac:dyDescent="0.25">
      <c r="A3533" s="7">
        <v>30876</v>
      </c>
      <c r="B3533" s="5" t="s">
        <v>3348</v>
      </c>
    </row>
    <row r="3534" spans="1:2" x14ac:dyDescent="0.25">
      <c r="A3534" s="7">
        <v>30879</v>
      </c>
      <c r="B3534" s="5" t="s">
        <v>3349</v>
      </c>
    </row>
    <row r="3535" spans="1:2" x14ac:dyDescent="0.25">
      <c r="A3535" s="7">
        <v>30880</v>
      </c>
      <c r="B3535" s="5" t="s">
        <v>3350</v>
      </c>
    </row>
    <row r="3536" spans="1:2" x14ac:dyDescent="0.25">
      <c r="A3536" s="7">
        <v>30881</v>
      </c>
      <c r="B3536" s="5" t="s">
        <v>3351</v>
      </c>
    </row>
    <row r="3537" spans="1:2" x14ac:dyDescent="0.25">
      <c r="A3537" s="7">
        <v>30882</v>
      </c>
      <c r="B3537" s="5" t="s">
        <v>3352</v>
      </c>
    </row>
    <row r="3538" spans="1:2" x14ac:dyDescent="0.25">
      <c r="A3538" s="7">
        <v>30883</v>
      </c>
      <c r="B3538" s="5" t="s">
        <v>3353</v>
      </c>
    </row>
    <row r="3539" spans="1:2" x14ac:dyDescent="0.25">
      <c r="A3539" s="7">
        <v>30886</v>
      </c>
      <c r="B3539" s="5" t="s">
        <v>3354</v>
      </c>
    </row>
    <row r="3540" spans="1:2" x14ac:dyDescent="0.25">
      <c r="A3540" s="7">
        <v>30887</v>
      </c>
      <c r="B3540" s="5" t="s">
        <v>3355</v>
      </c>
    </row>
    <row r="3541" spans="1:2" x14ac:dyDescent="0.25">
      <c r="A3541" s="7">
        <v>30888</v>
      </c>
      <c r="B3541" s="5" t="s">
        <v>3356</v>
      </c>
    </row>
    <row r="3542" spans="1:2" x14ac:dyDescent="0.25">
      <c r="A3542" s="7">
        <v>30889</v>
      </c>
      <c r="B3542" s="5" t="s">
        <v>3357</v>
      </c>
    </row>
    <row r="3543" spans="1:2" x14ac:dyDescent="0.25">
      <c r="A3543" s="7">
        <v>30890</v>
      </c>
      <c r="B3543" s="5" t="s">
        <v>3358</v>
      </c>
    </row>
    <row r="3544" spans="1:2" x14ac:dyDescent="0.25">
      <c r="A3544" s="7">
        <v>30893</v>
      </c>
      <c r="B3544" s="5" t="s">
        <v>3359</v>
      </c>
    </row>
    <row r="3545" spans="1:2" x14ac:dyDescent="0.25">
      <c r="A3545" s="7">
        <v>30894</v>
      </c>
      <c r="B3545" s="5" t="s">
        <v>3360</v>
      </c>
    </row>
    <row r="3546" spans="1:2" x14ac:dyDescent="0.25">
      <c r="A3546" s="7">
        <v>30895</v>
      </c>
      <c r="B3546" s="5" t="s">
        <v>3361</v>
      </c>
    </row>
    <row r="3547" spans="1:2" x14ac:dyDescent="0.25">
      <c r="A3547" s="7">
        <v>30896</v>
      </c>
      <c r="B3547" s="5" t="s">
        <v>3362</v>
      </c>
    </row>
    <row r="3548" spans="1:2" x14ac:dyDescent="0.25">
      <c r="A3548" s="7">
        <v>30897</v>
      </c>
      <c r="B3548" s="5" t="s">
        <v>3363</v>
      </c>
    </row>
    <row r="3549" spans="1:2" x14ac:dyDescent="0.25">
      <c r="A3549" s="7">
        <v>30900</v>
      </c>
      <c r="B3549" s="5" t="s">
        <v>3364</v>
      </c>
    </row>
    <row r="3550" spans="1:2" x14ac:dyDescent="0.25">
      <c r="A3550" s="7">
        <v>30901</v>
      </c>
      <c r="B3550" s="5" t="s">
        <v>3365</v>
      </c>
    </row>
    <row r="3551" spans="1:2" x14ac:dyDescent="0.25">
      <c r="A3551" s="7">
        <v>30902</v>
      </c>
      <c r="B3551" s="5" t="s">
        <v>3366</v>
      </c>
    </row>
    <row r="3552" spans="1:2" x14ac:dyDescent="0.25">
      <c r="A3552" s="7">
        <v>30903</v>
      </c>
      <c r="B3552" s="5" t="s">
        <v>3367</v>
      </c>
    </row>
    <row r="3553" spans="1:2" x14ac:dyDescent="0.25">
      <c r="A3553" s="7">
        <v>30904</v>
      </c>
      <c r="B3553" s="5" t="s">
        <v>3368</v>
      </c>
    </row>
    <row r="3554" spans="1:2" x14ac:dyDescent="0.25">
      <c r="A3554" s="7">
        <v>30907</v>
      </c>
      <c r="B3554" s="5" t="s">
        <v>3369</v>
      </c>
    </row>
    <row r="3555" spans="1:2" x14ac:dyDescent="0.25">
      <c r="A3555" s="7">
        <v>30908</v>
      </c>
      <c r="B3555" s="5" t="s">
        <v>3370</v>
      </c>
    </row>
    <row r="3556" spans="1:2" x14ac:dyDescent="0.25">
      <c r="A3556" s="7">
        <v>30909</v>
      </c>
      <c r="B3556" s="5" t="s">
        <v>3371</v>
      </c>
    </row>
    <row r="3557" spans="1:2" x14ac:dyDescent="0.25">
      <c r="A3557" s="7">
        <v>30910</v>
      </c>
      <c r="B3557" s="5" t="s">
        <v>3372</v>
      </c>
    </row>
    <row r="3558" spans="1:2" x14ac:dyDescent="0.25">
      <c r="A3558" s="7">
        <v>30911</v>
      </c>
      <c r="B3558" s="5" t="s">
        <v>3373</v>
      </c>
    </row>
    <row r="3559" spans="1:2" x14ac:dyDescent="0.25">
      <c r="A3559" s="7">
        <v>30914</v>
      </c>
      <c r="B3559" s="5" t="s">
        <v>3374</v>
      </c>
    </row>
    <row r="3560" spans="1:2" x14ac:dyDescent="0.25">
      <c r="A3560" s="7">
        <v>30915</v>
      </c>
      <c r="B3560" s="5" t="s">
        <v>3375</v>
      </c>
    </row>
    <row r="3561" spans="1:2" x14ac:dyDescent="0.25">
      <c r="A3561" s="7">
        <v>30916</v>
      </c>
      <c r="B3561" s="5" t="s">
        <v>3376</v>
      </c>
    </row>
    <row r="3562" spans="1:2" x14ac:dyDescent="0.25">
      <c r="A3562" s="7">
        <v>30917</v>
      </c>
      <c r="B3562" s="5" t="s">
        <v>3377</v>
      </c>
    </row>
    <row r="3563" spans="1:2" x14ac:dyDescent="0.25">
      <c r="A3563" s="7">
        <v>30918</v>
      </c>
      <c r="B3563" s="5" t="s">
        <v>3378</v>
      </c>
    </row>
    <row r="3564" spans="1:2" x14ac:dyDescent="0.25">
      <c r="A3564" s="7">
        <v>30921</v>
      </c>
      <c r="B3564" s="5" t="s">
        <v>3379</v>
      </c>
    </row>
    <row r="3565" spans="1:2" x14ac:dyDescent="0.25">
      <c r="A3565" s="7">
        <v>30922</v>
      </c>
      <c r="B3565" s="5" t="s">
        <v>3380</v>
      </c>
    </row>
    <row r="3566" spans="1:2" x14ac:dyDescent="0.25">
      <c r="A3566" s="7">
        <v>30923</v>
      </c>
      <c r="B3566" s="5" t="s">
        <v>3381</v>
      </c>
    </row>
    <row r="3567" spans="1:2" x14ac:dyDescent="0.25">
      <c r="A3567" s="7">
        <v>30924</v>
      </c>
      <c r="B3567" s="5" t="s">
        <v>3382</v>
      </c>
    </row>
    <row r="3568" spans="1:2" x14ac:dyDescent="0.25">
      <c r="A3568" s="7">
        <v>30925</v>
      </c>
      <c r="B3568" s="5" t="s">
        <v>3383</v>
      </c>
    </row>
    <row r="3569" spans="1:2" x14ac:dyDescent="0.25">
      <c r="A3569" s="7">
        <v>30928</v>
      </c>
      <c r="B3569" s="5" t="s">
        <v>822</v>
      </c>
    </row>
    <row r="3570" spans="1:2" x14ac:dyDescent="0.25">
      <c r="A3570" s="7">
        <v>30929</v>
      </c>
      <c r="B3570" s="5" t="s">
        <v>3384</v>
      </c>
    </row>
    <row r="3571" spans="1:2" x14ac:dyDescent="0.25">
      <c r="A3571" s="7">
        <v>30930</v>
      </c>
      <c r="B3571" s="5" t="s">
        <v>3385</v>
      </c>
    </row>
    <row r="3572" spans="1:2" x14ac:dyDescent="0.25">
      <c r="A3572" s="7">
        <v>30931</v>
      </c>
      <c r="B3572" s="5" t="s">
        <v>3386</v>
      </c>
    </row>
    <row r="3573" spans="1:2" x14ac:dyDescent="0.25">
      <c r="A3573" s="7">
        <v>30932</v>
      </c>
      <c r="B3573" s="5" t="s">
        <v>3387</v>
      </c>
    </row>
    <row r="3574" spans="1:2" x14ac:dyDescent="0.25">
      <c r="A3574" s="7">
        <v>30935</v>
      </c>
      <c r="B3574" s="5" t="s">
        <v>3388</v>
      </c>
    </row>
    <row r="3575" spans="1:2" x14ac:dyDescent="0.25">
      <c r="A3575" s="7">
        <v>30936</v>
      </c>
      <c r="B3575" s="5" t="s">
        <v>3389</v>
      </c>
    </row>
    <row r="3576" spans="1:2" x14ac:dyDescent="0.25">
      <c r="A3576" s="7">
        <v>30937</v>
      </c>
      <c r="B3576" s="5" t="s">
        <v>3390</v>
      </c>
    </row>
    <row r="3577" spans="1:2" x14ac:dyDescent="0.25">
      <c r="A3577" s="7">
        <v>30938</v>
      </c>
      <c r="B3577" s="5" t="s">
        <v>3391</v>
      </c>
    </row>
    <row r="3578" spans="1:2" x14ac:dyDescent="0.25">
      <c r="A3578" s="7">
        <v>30939</v>
      </c>
      <c r="B3578" s="5" t="s">
        <v>3392</v>
      </c>
    </row>
    <row r="3579" spans="1:2" x14ac:dyDescent="0.25">
      <c r="A3579" s="7">
        <v>30942</v>
      </c>
      <c r="B3579" s="5" t="s">
        <v>3393</v>
      </c>
    </row>
    <row r="3580" spans="1:2" x14ac:dyDescent="0.25">
      <c r="A3580" s="7">
        <v>30943</v>
      </c>
      <c r="B3580" s="5" t="s">
        <v>3394</v>
      </c>
    </row>
    <row r="3581" spans="1:2" x14ac:dyDescent="0.25">
      <c r="A3581" s="7">
        <v>30944</v>
      </c>
      <c r="B3581" s="5" t="s">
        <v>3395</v>
      </c>
    </row>
    <row r="3582" spans="1:2" x14ac:dyDescent="0.25">
      <c r="A3582" s="7">
        <v>30945</v>
      </c>
      <c r="B3582" s="5" t="s">
        <v>3396</v>
      </c>
    </row>
    <row r="3583" spans="1:2" x14ac:dyDescent="0.25">
      <c r="A3583" s="7">
        <v>30946</v>
      </c>
      <c r="B3583" s="5" t="s">
        <v>3397</v>
      </c>
    </row>
    <row r="3584" spans="1:2" x14ac:dyDescent="0.25">
      <c r="A3584" s="7">
        <v>30949</v>
      </c>
      <c r="B3584" s="5" t="s">
        <v>3398</v>
      </c>
    </row>
    <row r="3585" spans="1:2" x14ac:dyDescent="0.25">
      <c r="A3585" s="7">
        <v>30950</v>
      </c>
      <c r="B3585" s="5" t="s">
        <v>3399</v>
      </c>
    </row>
    <row r="3586" spans="1:2" x14ac:dyDescent="0.25">
      <c r="A3586" s="7">
        <v>30951</v>
      </c>
      <c r="B3586" s="5" t="s">
        <v>3400</v>
      </c>
    </row>
    <row r="3587" spans="1:2" x14ac:dyDescent="0.25">
      <c r="A3587" s="7">
        <v>30952</v>
      </c>
      <c r="B3587" s="5" t="s">
        <v>3401</v>
      </c>
    </row>
    <row r="3588" spans="1:2" x14ac:dyDescent="0.25">
      <c r="A3588" s="7">
        <v>30953</v>
      </c>
      <c r="B3588" s="5" t="s">
        <v>3402</v>
      </c>
    </row>
    <row r="3589" spans="1:2" x14ac:dyDescent="0.25">
      <c r="A3589" s="7">
        <v>30956</v>
      </c>
      <c r="B3589" s="5" t="s">
        <v>3403</v>
      </c>
    </row>
    <row r="3590" spans="1:2" x14ac:dyDescent="0.25">
      <c r="A3590" s="7">
        <v>30957</v>
      </c>
      <c r="B3590" s="5" t="s">
        <v>3404</v>
      </c>
    </row>
    <row r="3591" spans="1:2" x14ac:dyDescent="0.25">
      <c r="A3591" s="7">
        <v>30958</v>
      </c>
      <c r="B3591" s="5" t="s">
        <v>3405</v>
      </c>
    </row>
    <row r="3592" spans="1:2" x14ac:dyDescent="0.25">
      <c r="A3592" s="7">
        <v>30959</v>
      </c>
      <c r="B3592" s="5" t="s">
        <v>3406</v>
      </c>
    </row>
    <row r="3593" spans="1:2" x14ac:dyDescent="0.25">
      <c r="A3593" s="7">
        <v>30960</v>
      </c>
      <c r="B3593" s="5" t="s">
        <v>3407</v>
      </c>
    </row>
    <row r="3594" spans="1:2" x14ac:dyDescent="0.25">
      <c r="A3594" s="7">
        <v>30963</v>
      </c>
      <c r="B3594" s="5" t="s">
        <v>3408</v>
      </c>
    </row>
    <row r="3595" spans="1:2" x14ac:dyDescent="0.25">
      <c r="A3595" s="7">
        <v>30964</v>
      </c>
      <c r="B3595" s="5" t="s">
        <v>3409</v>
      </c>
    </row>
    <row r="3596" spans="1:2" x14ac:dyDescent="0.25">
      <c r="A3596" s="7">
        <v>30965</v>
      </c>
      <c r="B3596" s="5" t="s">
        <v>3410</v>
      </c>
    </row>
    <row r="3597" spans="1:2" x14ac:dyDescent="0.25">
      <c r="A3597" s="7">
        <v>30966</v>
      </c>
      <c r="B3597" s="5" t="s">
        <v>3411</v>
      </c>
    </row>
    <row r="3598" spans="1:2" x14ac:dyDescent="0.25">
      <c r="A3598" s="7">
        <v>30967</v>
      </c>
      <c r="B3598" s="5" t="s">
        <v>3412</v>
      </c>
    </row>
    <row r="3599" spans="1:2" x14ac:dyDescent="0.25">
      <c r="A3599" s="7">
        <v>30970</v>
      </c>
      <c r="B3599" s="5" t="s">
        <v>3413</v>
      </c>
    </row>
    <row r="3600" spans="1:2" x14ac:dyDescent="0.25">
      <c r="A3600" s="7">
        <v>30971</v>
      </c>
      <c r="B3600" s="5" t="s">
        <v>3414</v>
      </c>
    </row>
    <row r="3601" spans="1:2" x14ac:dyDescent="0.25">
      <c r="A3601" s="7">
        <v>30972</v>
      </c>
      <c r="B3601" s="5" t="s">
        <v>3415</v>
      </c>
    </row>
    <row r="3602" spans="1:2" x14ac:dyDescent="0.25">
      <c r="A3602" s="7">
        <v>30973</v>
      </c>
      <c r="B3602" s="5" t="s">
        <v>3416</v>
      </c>
    </row>
    <row r="3603" spans="1:2" x14ac:dyDescent="0.25">
      <c r="A3603" s="7">
        <v>30974</v>
      </c>
      <c r="B3603" s="5" t="s">
        <v>3417</v>
      </c>
    </row>
    <row r="3604" spans="1:2" x14ac:dyDescent="0.25">
      <c r="A3604" s="7">
        <v>30977</v>
      </c>
      <c r="B3604" s="5" t="s">
        <v>3418</v>
      </c>
    </row>
    <row r="3605" spans="1:2" x14ac:dyDescent="0.25">
      <c r="A3605" s="7">
        <v>30978</v>
      </c>
      <c r="B3605" s="5" t="s">
        <v>3209</v>
      </c>
    </row>
    <row r="3606" spans="1:2" x14ac:dyDescent="0.25">
      <c r="A3606" s="7">
        <v>30979</v>
      </c>
      <c r="B3606" s="5" t="s">
        <v>3419</v>
      </c>
    </row>
    <row r="3607" spans="1:2" x14ac:dyDescent="0.25">
      <c r="A3607" s="7">
        <v>30980</v>
      </c>
      <c r="B3607" s="5" t="s">
        <v>3420</v>
      </c>
    </row>
    <row r="3608" spans="1:2" x14ac:dyDescent="0.25">
      <c r="A3608" s="7">
        <v>30981</v>
      </c>
      <c r="B3608" s="5" t="s">
        <v>3421</v>
      </c>
    </row>
    <row r="3609" spans="1:2" x14ac:dyDescent="0.25">
      <c r="A3609" s="7">
        <v>30984</v>
      </c>
      <c r="B3609" s="5" t="s">
        <v>3422</v>
      </c>
    </row>
    <row r="3610" spans="1:2" x14ac:dyDescent="0.25">
      <c r="A3610" s="7">
        <v>30985</v>
      </c>
      <c r="B3610" s="5" t="s">
        <v>3423</v>
      </c>
    </row>
    <row r="3611" spans="1:2" x14ac:dyDescent="0.25">
      <c r="A3611" s="7">
        <v>30986</v>
      </c>
      <c r="B3611" s="5" t="s">
        <v>3424</v>
      </c>
    </row>
    <row r="3612" spans="1:2" x14ac:dyDescent="0.25">
      <c r="A3612" s="7">
        <v>30987</v>
      </c>
      <c r="B3612" s="5" t="s">
        <v>3425</v>
      </c>
    </row>
    <row r="3613" spans="1:2" x14ac:dyDescent="0.25">
      <c r="A3613" s="7">
        <v>30988</v>
      </c>
      <c r="B3613" s="5" t="s">
        <v>3426</v>
      </c>
    </row>
    <row r="3614" spans="1:2" x14ac:dyDescent="0.25">
      <c r="A3614" s="7">
        <v>30991</v>
      </c>
      <c r="B3614" s="5" t="s">
        <v>3427</v>
      </c>
    </row>
    <row r="3615" spans="1:2" x14ac:dyDescent="0.25">
      <c r="A3615" s="7">
        <v>30992</v>
      </c>
      <c r="B3615" s="5" t="s">
        <v>3428</v>
      </c>
    </row>
    <row r="3616" spans="1:2" x14ac:dyDescent="0.25">
      <c r="A3616" s="7">
        <v>30993</v>
      </c>
      <c r="B3616" s="5" t="s">
        <v>3429</v>
      </c>
    </row>
    <row r="3617" spans="1:2" x14ac:dyDescent="0.25">
      <c r="A3617" s="7">
        <v>30994</v>
      </c>
      <c r="B3617" s="5" t="s">
        <v>3430</v>
      </c>
    </row>
    <row r="3618" spans="1:2" x14ac:dyDescent="0.25">
      <c r="A3618" s="7">
        <v>30995</v>
      </c>
      <c r="B3618" s="5" t="s">
        <v>3431</v>
      </c>
    </row>
    <row r="3619" spans="1:2" x14ac:dyDescent="0.25">
      <c r="A3619" s="7">
        <v>30998</v>
      </c>
      <c r="B3619" s="5" t="s">
        <v>3432</v>
      </c>
    </row>
    <row r="3620" spans="1:2" x14ac:dyDescent="0.25">
      <c r="A3620" s="7">
        <v>30999</v>
      </c>
      <c r="B3620" s="5" t="s">
        <v>3433</v>
      </c>
    </row>
    <row r="3621" spans="1:2" x14ac:dyDescent="0.25">
      <c r="A3621" s="7">
        <v>31000</v>
      </c>
      <c r="B3621" s="5" t="s">
        <v>3434</v>
      </c>
    </row>
    <row r="3622" spans="1:2" x14ac:dyDescent="0.25">
      <c r="A3622" s="7">
        <v>31001</v>
      </c>
      <c r="B3622" s="5" t="s">
        <v>3435</v>
      </c>
    </row>
    <row r="3623" spans="1:2" x14ac:dyDescent="0.25">
      <c r="A3623" s="7">
        <v>31002</v>
      </c>
      <c r="B3623" s="5" t="s">
        <v>3436</v>
      </c>
    </row>
    <row r="3624" spans="1:2" x14ac:dyDescent="0.25">
      <c r="A3624" s="7">
        <v>31005</v>
      </c>
      <c r="B3624" s="5" t="s">
        <v>3437</v>
      </c>
    </row>
    <row r="3625" spans="1:2" x14ac:dyDescent="0.25">
      <c r="A3625" s="7">
        <v>31006</v>
      </c>
      <c r="B3625" s="5" t="s">
        <v>3438</v>
      </c>
    </row>
    <row r="3626" spans="1:2" x14ac:dyDescent="0.25">
      <c r="A3626" s="7">
        <v>31007</v>
      </c>
      <c r="B3626" s="5" t="s">
        <v>3439</v>
      </c>
    </row>
    <row r="3627" spans="1:2" x14ac:dyDescent="0.25">
      <c r="A3627" s="7">
        <v>31008</v>
      </c>
      <c r="B3627" s="5" t="s">
        <v>822</v>
      </c>
    </row>
    <row r="3628" spans="1:2" x14ac:dyDescent="0.25">
      <c r="A3628" s="7">
        <v>31009</v>
      </c>
      <c r="B3628" s="5" t="s">
        <v>3440</v>
      </c>
    </row>
    <row r="3629" spans="1:2" x14ac:dyDescent="0.25">
      <c r="A3629" s="7">
        <v>31012</v>
      </c>
      <c r="B3629" s="5" t="s">
        <v>3441</v>
      </c>
    </row>
    <row r="3630" spans="1:2" x14ac:dyDescent="0.25">
      <c r="A3630" s="7">
        <v>31013</v>
      </c>
      <c r="B3630" s="5" t="s">
        <v>3442</v>
      </c>
    </row>
    <row r="3631" spans="1:2" x14ac:dyDescent="0.25">
      <c r="A3631" s="7">
        <v>31014</v>
      </c>
      <c r="B3631" s="5" t="s">
        <v>3443</v>
      </c>
    </row>
    <row r="3632" spans="1:2" x14ac:dyDescent="0.25">
      <c r="A3632" s="7">
        <v>31015</v>
      </c>
      <c r="B3632" s="5" t="s">
        <v>3444</v>
      </c>
    </row>
    <row r="3633" spans="1:2" x14ac:dyDescent="0.25">
      <c r="A3633" s="7">
        <v>31016</v>
      </c>
      <c r="B3633" s="5" t="s">
        <v>3445</v>
      </c>
    </row>
    <row r="3634" spans="1:2" x14ac:dyDescent="0.25">
      <c r="A3634" s="7">
        <v>31019</v>
      </c>
      <c r="B3634" s="5" t="s">
        <v>3446</v>
      </c>
    </row>
    <row r="3635" spans="1:2" x14ac:dyDescent="0.25">
      <c r="A3635" s="7">
        <v>31020</v>
      </c>
      <c r="B3635" s="5" t="s">
        <v>3447</v>
      </c>
    </row>
    <row r="3636" spans="1:2" x14ac:dyDescent="0.25">
      <c r="A3636" s="7">
        <v>31021</v>
      </c>
      <c r="B3636" s="5" t="s">
        <v>3448</v>
      </c>
    </row>
    <row r="3637" spans="1:2" x14ac:dyDescent="0.25">
      <c r="A3637" s="7">
        <v>31022</v>
      </c>
      <c r="B3637" s="5" t="s">
        <v>3449</v>
      </c>
    </row>
    <row r="3638" spans="1:2" x14ac:dyDescent="0.25">
      <c r="A3638" s="7">
        <v>31023</v>
      </c>
      <c r="B3638" s="5" t="s">
        <v>3450</v>
      </c>
    </row>
    <row r="3639" spans="1:2" x14ac:dyDescent="0.25">
      <c r="A3639" s="7">
        <v>31026</v>
      </c>
      <c r="B3639" s="5" t="s">
        <v>3451</v>
      </c>
    </row>
    <row r="3640" spans="1:2" x14ac:dyDescent="0.25">
      <c r="A3640" s="7">
        <v>31027</v>
      </c>
      <c r="B3640" s="5" t="s">
        <v>3452</v>
      </c>
    </row>
    <row r="3641" spans="1:2" x14ac:dyDescent="0.25">
      <c r="A3641" s="7">
        <v>31028</v>
      </c>
      <c r="B3641" s="5" t="s">
        <v>3453</v>
      </c>
    </row>
    <row r="3642" spans="1:2" x14ac:dyDescent="0.25">
      <c r="A3642" s="7">
        <v>31029</v>
      </c>
      <c r="B3642" s="5" t="s">
        <v>3454</v>
      </c>
    </row>
    <row r="3643" spans="1:2" x14ac:dyDescent="0.25">
      <c r="A3643" s="7">
        <v>31030</v>
      </c>
      <c r="B3643" s="5" t="s">
        <v>3455</v>
      </c>
    </row>
    <row r="3644" spans="1:2" x14ac:dyDescent="0.25">
      <c r="A3644" s="7">
        <v>31033</v>
      </c>
      <c r="B3644" s="5" t="s">
        <v>3456</v>
      </c>
    </row>
    <row r="3645" spans="1:2" x14ac:dyDescent="0.25">
      <c r="A3645" s="7">
        <v>31034</v>
      </c>
      <c r="B3645" s="5" t="s">
        <v>3457</v>
      </c>
    </row>
    <row r="3646" spans="1:2" x14ac:dyDescent="0.25">
      <c r="A3646" s="7">
        <v>31035</v>
      </c>
      <c r="B3646" s="5" t="s">
        <v>3458</v>
      </c>
    </row>
    <row r="3647" spans="1:2" x14ac:dyDescent="0.25">
      <c r="A3647" s="7">
        <v>31036</v>
      </c>
      <c r="B3647" s="5" t="s">
        <v>3459</v>
      </c>
    </row>
    <row r="3648" spans="1:2" x14ac:dyDescent="0.25">
      <c r="A3648" s="7">
        <v>31037</v>
      </c>
      <c r="B3648" s="5" t="s">
        <v>3460</v>
      </c>
    </row>
    <row r="3649" spans="1:2" x14ac:dyDescent="0.25">
      <c r="A3649" s="7">
        <v>31040</v>
      </c>
      <c r="B3649" s="5" t="s">
        <v>3461</v>
      </c>
    </row>
    <row r="3650" spans="1:2" x14ac:dyDescent="0.25">
      <c r="A3650" s="7">
        <v>31041</v>
      </c>
      <c r="B3650" s="5" t="s">
        <v>822</v>
      </c>
    </row>
    <row r="3651" spans="1:2" x14ac:dyDescent="0.25">
      <c r="A3651" s="7">
        <v>31042</v>
      </c>
      <c r="B3651" s="5" t="s">
        <v>3462</v>
      </c>
    </row>
    <row r="3652" spans="1:2" x14ac:dyDescent="0.25">
      <c r="A3652" s="7">
        <v>31043</v>
      </c>
      <c r="B3652" s="5" t="s">
        <v>3463</v>
      </c>
    </row>
    <row r="3653" spans="1:2" x14ac:dyDescent="0.25">
      <c r="A3653" s="7">
        <v>31044</v>
      </c>
      <c r="B3653" s="5" t="s">
        <v>3464</v>
      </c>
    </row>
    <row r="3654" spans="1:2" x14ac:dyDescent="0.25">
      <c r="A3654" s="7">
        <v>31047</v>
      </c>
      <c r="B3654" s="5" t="s">
        <v>3465</v>
      </c>
    </row>
    <row r="3655" spans="1:2" x14ac:dyDescent="0.25">
      <c r="A3655" s="7">
        <v>31048</v>
      </c>
      <c r="B3655" s="5" t="s">
        <v>822</v>
      </c>
    </row>
    <row r="3656" spans="1:2" x14ac:dyDescent="0.25">
      <c r="A3656" s="7">
        <v>31049</v>
      </c>
      <c r="B3656" s="5" t="s">
        <v>3466</v>
      </c>
    </row>
    <row r="3657" spans="1:2" x14ac:dyDescent="0.25">
      <c r="A3657" s="7">
        <v>31050</v>
      </c>
      <c r="B3657" s="5" t="s">
        <v>3467</v>
      </c>
    </row>
    <row r="3658" spans="1:2" x14ac:dyDescent="0.25">
      <c r="A3658" s="7">
        <v>31051</v>
      </c>
      <c r="B3658" s="5" t="s">
        <v>3468</v>
      </c>
    </row>
    <row r="3659" spans="1:2" x14ac:dyDescent="0.25">
      <c r="A3659" s="7">
        <v>31054</v>
      </c>
      <c r="B3659" s="5" t="s">
        <v>3469</v>
      </c>
    </row>
    <row r="3660" spans="1:2" x14ac:dyDescent="0.25">
      <c r="A3660" s="7">
        <v>31055</v>
      </c>
      <c r="B3660" s="5" t="s">
        <v>3470</v>
      </c>
    </row>
    <row r="3661" spans="1:2" x14ac:dyDescent="0.25">
      <c r="A3661" s="7">
        <v>31056</v>
      </c>
      <c r="B3661" s="5" t="s">
        <v>3471</v>
      </c>
    </row>
    <row r="3662" spans="1:2" x14ac:dyDescent="0.25">
      <c r="A3662" s="7">
        <v>31057</v>
      </c>
      <c r="B3662" s="5" t="s">
        <v>3472</v>
      </c>
    </row>
    <row r="3663" spans="1:2" x14ac:dyDescent="0.25">
      <c r="A3663" s="7">
        <v>31058</v>
      </c>
      <c r="B3663" s="5" t="s">
        <v>3473</v>
      </c>
    </row>
    <row r="3664" spans="1:2" x14ac:dyDescent="0.25">
      <c r="A3664" s="7">
        <v>31061</v>
      </c>
      <c r="B3664" s="5" t="s">
        <v>3474</v>
      </c>
    </row>
    <row r="3665" spans="1:2" x14ac:dyDescent="0.25">
      <c r="A3665" s="7">
        <v>31062</v>
      </c>
      <c r="B3665" s="5" t="s">
        <v>3475</v>
      </c>
    </row>
    <row r="3666" spans="1:2" x14ac:dyDescent="0.25">
      <c r="A3666" s="7">
        <v>31063</v>
      </c>
      <c r="B3666" s="5" t="s">
        <v>3476</v>
      </c>
    </row>
    <row r="3667" spans="1:2" x14ac:dyDescent="0.25">
      <c r="A3667" s="7">
        <v>31064</v>
      </c>
      <c r="B3667" s="5" t="s">
        <v>3477</v>
      </c>
    </row>
    <row r="3668" spans="1:2" x14ac:dyDescent="0.25">
      <c r="A3668" s="7">
        <v>31065</v>
      </c>
      <c r="B3668" s="5" t="s">
        <v>3478</v>
      </c>
    </row>
    <row r="3669" spans="1:2" x14ac:dyDescent="0.25">
      <c r="A3669" s="7">
        <v>31068</v>
      </c>
      <c r="B3669" s="5" t="s">
        <v>3479</v>
      </c>
    </row>
    <row r="3670" spans="1:2" x14ac:dyDescent="0.25">
      <c r="A3670" s="7">
        <v>31069</v>
      </c>
      <c r="B3670" s="5" t="s">
        <v>3480</v>
      </c>
    </row>
    <row r="3671" spans="1:2" x14ac:dyDescent="0.25">
      <c r="A3671" s="7">
        <v>31070</v>
      </c>
      <c r="B3671" s="5" t="s">
        <v>3481</v>
      </c>
    </row>
    <row r="3672" spans="1:2" x14ac:dyDescent="0.25">
      <c r="A3672" s="7">
        <v>31071</v>
      </c>
      <c r="B3672" s="5" t="s">
        <v>3482</v>
      </c>
    </row>
    <row r="3673" spans="1:2" x14ac:dyDescent="0.25">
      <c r="A3673" s="7">
        <v>31072</v>
      </c>
      <c r="B3673" s="5" t="s">
        <v>3483</v>
      </c>
    </row>
    <row r="3674" spans="1:2" x14ac:dyDescent="0.25">
      <c r="A3674" s="7">
        <v>31075</v>
      </c>
      <c r="B3674" s="5" t="s">
        <v>3484</v>
      </c>
    </row>
    <row r="3675" spans="1:2" x14ac:dyDescent="0.25">
      <c r="A3675" s="7">
        <v>31076</v>
      </c>
      <c r="B3675" s="5" t="s">
        <v>3485</v>
      </c>
    </row>
    <row r="3676" spans="1:2" x14ac:dyDescent="0.25">
      <c r="A3676" s="7">
        <v>31077</v>
      </c>
      <c r="B3676" s="5" t="s">
        <v>3486</v>
      </c>
    </row>
    <row r="3677" spans="1:2" x14ac:dyDescent="0.25">
      <c r="A3677" s="7">
        <v>31078</v>
      </c>
      <c r="B3677" s="5" t="s">
        <v>3487</v>
      </c>
    </row>
    <row r="3678" spans="1:2" x14ac:dyDescent="0.25">
      <c r="A3678" s="7">
        <v>31079</v>
      </c>
      <c r="B3678" s="5" t="s">
        <v>3488</v>
      </c>
    </row>
    <row r="3679" spans="1:2" x14ac:dyDescent="0.25">
      <c r="A3679" s="7">
        <v>31082</v>
      </c>
      <c r="B3679" s="5" t="s">
        <v>3489</v>
      </c>
    </row>
    <row r="3680" spans="1:2" x14ac:dyDescent="0.25">
      <c r="A3680" s="7">
        <v>31083</v>
      </c>
      <c r="B3680" s="5" t="s">
        <v>3490</v>
      </c>
    </row>
    <row r="3681" spans="1:2" x14ac:dyDescent="0.25">
      <c r="A3681" s="7">
        <v>31084</v>
      </c>
      <c r="B3681" s="5" t="s">
        <v>3491</v>
      </c>
    </row>
    <row r="3682" spans="1:2" x14ac:dyDescent="0.25">
      <c r="A3682" s="7">
        <v>31085</v>
      </c>
      <c r="B3682" s="5" t="s">
        <v>3492</v>
      </c>
    </row>
    <row r="3683" spans="1:2" x14ac:dyDescent="0.25">
      <c r="A3683" s="7">
        <v>31086</v>
      </c>
      <c r="B3683" s="5" t="s">
        <v>3493</v>
      </c>
    </row>
    <row r="3684" spans="1:2" x14ac:dyDescent="0.25">
      <c r="A3684" s="7">
        <v>31089</v>
      </c>
      <c r="B3684" s="5" t="s">
        <v>3494</v>
      </c>
    </row>
    <row r="3685" spans="1:2" x14ac:dyDescent="0.25">
      <c r="A3685" s="7">
        <v>31090</v>
      </c>
      <c r="B3685" s="5" t="s">
        <v>3495</v>
      </c>
    </row>
    <row r="3686" spans="1:2" x14ac:dyDescent="0.25">
      <c r="A3686" s="7">
        <v>31091</v>
      </c>
      <c r="B3686" s="5" t="s">
        <v>3496</v>
      </c>
    </row>
    <row r="3687" spans="1:2" x14ac:dyDescent="0.25">
      <c r="A3687" s="7">
        <v>31092</v>
      </c>
      <c r="B3687" s="5" t="s">
        <v>3497</v>
      </c>
    </row>
    <row r="3688" spans="1:2" x14ac:dyDescent="0.25">
      <c r="A3688" s="7">
        <v>31093</v>
      </c>
      <c r="B3688" s="5" t="s">
        <v>3498</v>
      </c>
    </row>
    <row r="3689" spans="1:2" x14ac:dyDescent="0.25">
      <c r="A3689" s="7">
        <v>31096</v>
      </c>
      <c r="B3689" s="5" t="s">
        <v>822</v>
      </c>
    </row>
    <row r="3690" spans="1:2" x14ac:dyDescent="0.25">
      <c r="A3690" s="7">
        <v>31097</v>
      </c>
      <c r="B3690" s="5" t="s">
        <v>3499</v>
      </c>
    </row>
    <row r="3691" spans="1:2" x14ac:dyDescent="0.25">
      <c r="A3691" s="7">
        <v>31098</v>
      </c>
      <c r="B3691" s="5" t="s">
        <v>3500</v>
      </c>
    </row>
    <row r="3692" spans="1:2" x14ac:dyDescent="0.25">
      <c r="A3692" s="7">
        <v>31099</v>
      </c>
      <c r="B3692" s="5" t="s">
        <v>3501</v>
      </c>
    </row>
    <row r="3693" spans="1:2" x14ac:dyDescent="0.25">
      <c r="A3693" s="7">
        <v>31100</v>
      </c>
      <c r="B3693" s="5" t="s">
        <v>3502</v>
      </c>
    </row>
    <row r="3694" spans="1:2" x14ac:dyDescent="0.25">
      <c r="A3694" s="7">
        <v>31103</v>
      </c>
      <c r="B3694" s="5" t="s">
        <v>3503</v>
      </c>
    </row>
    <row r="3695" spans="1:2" x14ac:dyDescent="0.25">
      <c r="A3695" s="7">
        <v>31104</v>
      </c>
      <c r="B3695" s="5" t="s">
        <v>3504</v>
      </c>
    </row>
    <row r="3696" spans="1:2" x14ac:dyDescent="0.25">
      <c r="A3696" s="7">
        <v>31105</v>
      </c>
      <c r="B3696" s="5" t="s">
        <v>3505</v>
      </c>
    </row>
    <row r="3697" spans="1:2" x14ac:dyDescent="0.25">
      <c r="A3697" s="7">
        <v>31106</v>
      </c>
      <c r="B3697" s="5" t="s">
        <v>3506</v>
      </c>
    </row>
    <row r="3698" spans="1:2" x14ac:dyDescent="0.25">
      <c r="A3698" s="7">
        <v>31107</v>
      </c>
      <c r="B3698" s="5" t="s">
        <v>3507</v>
      </c>
    </row>
    <row r="3699" spans="1:2" x14ac:dyDescent="0.25">
      <c r="A3699" s="7">
        <v>31110</v>
      </c>
      <c r="B3699" s="5" t="s">
        <v>3508</v>
      </c>
    </row>
    <row r="3700" spans="1:2" x14ac:dyDescent="0.25">
      <c r="A3700" s="7">
        <v>31111</v>
      </c>
      <c r="B3700" s="5" t="s">
        <v>3509</v>
      </c>
    </row>
    <row r="3701" spans="1:2" x14ac:dyDescent="0.25">
      <c r="A3701" s="7">
        <v>31112</v>
      </c>
      <c r="B3701" s="5" t="s">
        <v>3510</v>
      </c>
    </row>
    <row r="3702" spans="1:2" x14ac:dyDescent="0.25">
      <c r="A3702" s="7">
        <v>31113</v>
      </c>
      <c r="B3702" s="5" t="s">
        <v>3511</v>
      </c>
    </row>
    <row r="3703" spans="1:2" x14ac:dyDescent="0.25">
      <c r="A3703" s="7">
        <v>31114</v>
      </c>
      <c r="B3703" s="5" t="s">
        <v>3512</v>
      </c>
    </row>
    <row r="3704" spans="1:2" x14ac:dyDescent="0.25">
      <c r="A3704" s="7">
        <v>31117</v>
      </c>
      <c r="B3704" s="5" t="s">
        <v>3513</v>
      </c>
    </row>
    <row r="3705" spans="1:2" x14ac:dyDescent="0.25">
      <c r="A3705" s="7">
        <v>31118</v>
      </c>
      <c r="B3705" s="5" t="s">
        <v>3514</v>
      </c>
    </row>
    <row r="3706" spans="1:2" x14ac:dyDescent="0.25">
      <c r="A3706" s="7">
        <v>31119</v>
      </c>
      <c r="B3706" s="5" t="s">
        <v>3515</v>
      </c>
    </row>
    <row r="3707" spans="1:2" x14ac:dyDescent="0.25">
      <c r="A3707" s="7">
        <v>31120</v>
      </c>
      <c r="B3707" s="5" t="s">
        <v>3516</v>
      </c>
    </row>
    <row r="3708" spans="1:2" x14ac:dyDescent="0.25">
      <c r="A3708" s="7">
        <v>31121</v>
      </c>
      <c r="B3708" s="5" t="s">
        <v>3517</v>
      </c>
    </row>
    <row r="3709" spans="1:2" x14ac:dyDescent="0.25">
      <c r="A3709" s="7">
        <v>31124</v>
      </c>
      <c r="B3709" s="5" t="s">
        <v>3518</v>
      </c>
    </row>
    <row r="3710" spans="1:2" x14ac:dyDescent="0.25">
      <c r="A3710" s="7">
        <v>31125</v>
      </c>
      <c r="B3710" s="5" t="s">
        <v>3519</v>
      </c>
    </row>
    <row r="3711" spans="1:2" x14ac:dyDescent="0.25">
      <c r="A3711" s="7">
        <v>31126</v>
      </c>
      <c r="B3711" s="5" t="s">
        <v>3520</v>
      </c>
    </row>
    <row r="3712" spans="1:2" x14ac:dyDescent="0.25">
      <c r="A3712" s="7">
        <v>31127</v>
      </c>
      <c r="B3712" s="5" t="s">
        <v>3521</v>
      </c>
    </row>
    <row r="3713" spans="1:2" x14ac:dyDescent="0.25">
      <c r="A3713" s="7">
        <v>31128</v>
      </c>
      <c r="B3713" s="5" t="s">
        <v>3522</v>
      </c>
    </row>
    <row r="3714" spans="1:2" x14ac:dyDescent="0.25">
      <c r="A3714" s="7">
        <v>31131</v>
      </c>
      <c r="B3714" s="5" t="s">
        <v>3523</v>
      </c>
    </row>
    <row r="3715" spans="1:2" x14ac:dyDescent="0.25">
      <c r="A3715" s="7">
        <v>31132</v>
      </c>
      <c r="B3715" s="5" t="s">
        <v>3524</v>
      </c>
    </row>
    <row r="3716" spans="1:2" x14ac:dyDescent="0.25">
      <c r="A3716" s="7">
        <v>31133</v>
      </c>
      <c r="B3716" s="5" t="s">
        <v>3525</v>
      </c>
    </row>
    <row r="3717" spans="1:2" x14ac:dyDescent="0.25">
      <c r="A3717" s="7">
        <v>31134</v>
      </c>
      <c r="B3717" s="5" t="s">
        <v>3526</v>
      </c>
    </row>
    <row r="3718" spans="1:2" x14ac:dyDescent="0.25">
      <c r="A3718" s="7">
        <v>31135</v>
      </c>
      <c r="B3718" s="5" t="s">
        <v>3527</v>
      </c>
    </row>
    <row r="3719" spans="1:2" x14ac:dyDescent="0.25">
      <c r="A3719" s="7">
        <v>31138</v>
      </c>
      <c r="B3719" s="5" t="s">
        <v>3528</v>
      </c>
    </row>
    <row r="3720" spans="1:2" x14ac:dyDescent="0.25">
      <c r="A3720" s="7">
        <v>31139</v>
      </c>
      <c r="B3720" s="5" t="s">
        <v>3529</v>
      </c>
    </row>
    <row r="3721" spans="1:2" x14ac:dyDescent="0.25">
      <c r="A3721" s="7">
        <v>31140</v>
      </c>
      <c r="B3721" s="5" t="s">
        <v>3530</v>
      </c>
    </row>
    <row r="3722" spans="1:2" x14ac:dyDescent="0.25">
      <c r="A3722" s="7">
        <v>31141</v>
      </c>
      <c r="B3722" s="5" t="s">
        <v>3531</v>
      </c>
    </row>
    <row r="3723" spans="1:2" x14ac:dyDescent="0.25">
      <c r="A3723" s="7">
        <v>31142</v>
      </c>
      <c r="B3723" s="5" t="s">
        <v>822</v>
      </c>
    </row>
    <row r="3724" spans="1:2" x14ac:dyDescent="0.25">
      <c r="A3724" s="7">
        <v>31145</v>
      </c>
      <c r="B3724" s="5" t="s">
        <v>3532</v>
      </c>
    </row>
    <row r="3725" spans="1:2" x14ac:dyDescent="0.25">
      <c r="A3725" s="7">
        <v>31146</v>
      </c>
      <c r="B3725" s="5" t="s">
        <v>3533</v>
      </c>
    </row>
    <row r="3726" spans="1:2" x14ac:dyDescent="0.25">
      <c r="A3726" s="7">
        <v>31147</v>
      </c>
      <c r="B3726" s="5" t="s">
        <v>3534</v>
      </c>
    </row>
    <row r="3727" spans="1:2" x14ac:dyDescent="0.25">
      <c r="A3727" s="7">
        <v>31148</v>
      </c>
      <c r="B3727" s="5" t="s">
        <v>3535</v>
      </c>
    </row>
    <row r="3728" spans="1:2" x14ac:dyDescent="0.25">
      <c r="A3728" s="7">
        <v>31149</v>
      </c>
      <c r="B3728" s="5" t="s">
        <v>3536</v>
      </c>
    </row>
    <row r="3729" spans="1:2" x14ac:dyDescent="0.25">
      <c r="A3729" s="7">
        <v>31152</v>
      </c>
      <c r="B3729" s="5" t="s">
        <v>3537</v>
      </c>
    </row>
    <row r="3730" spans="1:2" x14ac:dyDescent="0.25">
      <c r="A3730" s="7">
        <v>31153</v>
      </c>
      <c r="B3730" s="5" t="s">
        <v>3538</v>
      </c>
    </row>
    <row r="3731" spans="1:2" x14ac:dyDescent="0.25">
      <c r="A3731" s="7">
        <v>31154</v>
      </c>
      <c r="B3731" s="5" t="s">
        <v>3539</v>
      </c>
    </row>
    <row r="3732" spans="1:2" x14ac:dyDescent="0.25">
      <c r="A3732" s="7">
        <v>31155</v>
      </c>
      <c r="B3732" s="5" t="s">
        <v>3540</v>
      </c>
    </row>
    <row r="3733" spans="1:2" x14ac:dyDescent="0.25">
      <c r="A3733" s="7">
        <v>31156</v>
      </c>
      <c r="B3733" s="5" t="s">
        <v>3541</v>
      </c>
    </row>
    <row r="3734" spans="1:2" x14ac:dyDescent="0.25">
      <c r="A3734" s="7">
        <v>31159</v>
      </c>
      <c r="B3734" s="5" t="s">
        <v>3542</v>
      </c>
    </row>
    <row r="3735" spans="1:2" x14ac:dyDescent="0.25">
      <c r="A3735" s="7">
        <v>31160</v>
      </c>
      <c r="B3735" s="5" t="s">
        <v>3543</v>
      </c>
    </row>
    <row r="3736" spans="1:2" x14ac:dyDescent="0.25">
      <c r="A3736" s="7">
        <v>31161</v>
      </c>
      <c r="B3736" s="5" t="s">
        <v>3544</v>
      </c>
    </row>
    <row r="3737" spans="1:2" x14ac:dyDescent="0.25">
      <c r="A3737" s="7">
        <v>31162</v>
      </c>
      <c r="B3737" s="5" t="s">
        <v>3545</v>
      </c>
    </row>
    <row r="3738" spans="1:2" x14ac:dyDescent="0.25">
      <c r="A3738" s="7">
        <v>31163</v>
      </c>
      <c r="B3738" s="5" t="s">
        <v>3546</v>
      </c>
    </row>
    <row r="3739" spans="1:2" x14ac:dyDescent="0.25">
      <c r="A3739" s="7">
        <v>31166</v>
      </c>
      <c r="B3739" s="5" t="s">
        <v>3547</v>
      </c>
    </row>
    <row r="3740" spans="1:2" x14ac:dyDescent="0.25">
      <c r="A3740" s="7">
        <v>31167</v>
      </c>
      <c r="B3740" s="5" t="s">
        <v>3548</v>
      </c>
    </row>
    <row r="3741" spans="1:2" x14ac:dyDescent="0.25">
      <c r="A3741" s="7">
        <v>31168</v>
      </c>
      <c r="B3741" s="5" t="s">
        <v>3549</v>
      </c>
    </row>
    <row r="3742" spans="1:2" x14ac:dyDescent="0.25">
      <c r="A3742" s="7">
        <v>31169</v>
      </c>
      <c r="B3742" s="5" t="s">
        <v>3550</v>
      </c>
    </row>
    <row r="3743" spans="1:2" x14ac:dyDescent="0.25">
      <c r="A3743" s="7">
        <v>31170</v>
      </c>
      <c r="B3743" s="5" t="s">
        <v>3551</v>
      </c>
    </row>
    <row r="3744" spans="1:2" x14ac:dyDescent="0.25">
      <c r="A3744" s="7">
        <v>31173</v>
      </c>
      <c r="B3744" s="5" t="s">
        <v>3552</v>
      </c>
    </row>
    <row r="3745" spans="1:2" x14ac:dyDescent="0.25">
      <c r="A3745" s="7">
        <v>31174</v>
      </c>
      <c r="B3745" s="5" t="s">
        <v>3553</v>
      </c>
    </row>
    <row r="3746" spans="1:2" x14ac:dyDescent="0.25">
      <c r="A3746" s="7">
        <v>31175</v>
      </c>
      <c r="B3746" s="5" t="s">
        <v>3554</v>
      </c>
    </row>
    <row r="3747" spans="1:2" x14ac:dyDescent="0.25">
      <c r="A3747" s="7">
        <v>31176</v>
      </c>
      <c r="B3747" s="5" t="s">
        <v>3555</v>
      </c>
    </row>
    <row r="3748" spans="1:2" x14ac:dyDescent="0.25">
      <c r="A3748" s="7">
        <v>31177</v>
      </c>
      <c r="B3748" s="5" t="s">
        <v>3556</v>
      </c>
    </row>
    <row r="3749" spans="1:2" x14ac:dyDescent="0.25">
      <c r="A3749" s="7">
        <v>31180</v>
      </c>
      <c r="B3749" s="5" t="s">
        <v>3557</v>
      </c>
    </row>
    <row r="3750" spans="1:2" x14ac:dyDescent="0.25">
      <c r="A3750" s="7">
        <v>31181</v>
      </c>
      <c r="B3750" s="5" t="s">
        <v>3558</v>
      </c>
    </row>
    <row r="3751" spans="1:2" x14ac:dyDescent="0.25">
      <c r="A3751" s="7">
        <v>31182</v>
      </c>
      <c r="B3751" s="5" t="s">
        <v>3559</v>
      </c>
    </row>
    <row r="3752" spans="1:2" x14ac:dyDescent="0.25">
      <c r="A3752" s="7">
        <v>31183</v>
      </c>
      <c r="B3752" s="5" t="s">
        <v>3560</v>
      </c>
    </row>
    <row r="3753" spans="1:2" x14ac:dyDescent="0.25">
      <c r="A3753" s="7">
        <v>31184</v>
      </c>
      <c r="B3753" s="5" t="s">
        <v>3561</v>
      </c>
    </row>
    <row r="3754" spans="1:2" x14ac:dyDescent="0.25">
      <c r="A3754" s="7">
        <v>31187</v>
      </c>
      <c r="B3754" s="5" t="s">
        <v>3562</v>
      </c>
    </row>
    <row r="3755" spans="1:2" x14ac:dyDescent="0.25">
      <c r="A3755" s="7">
        <v>31188</v>
      </c>
      <c r="B3755" s="5" t="s">
        <v>3563</v>
      </c>
    </row>
    <row r="3756" spans="1:2" x14ac:dyDescent="0.25">
      <c r="A3756" s="7">
        <v>31189</v>
      </c>
      <c r="B3756" s="5" t="s">
        <v>3564</v>
      </c>
    </row>
    <row r="3757" spans="1:2" x14ac:dyDescent="0.25">
      <c r="A3757" s="7">
        <v>31190</v>
      </c>
      <c r="B3757" s="5" t="s">
        <v>3565</v>
      </c>
    </row>
    <row r="3758" spans="1:2" x14ac:dyDescent="0.25">
      <c r="A3758" s="7">
        <v>31191</v>
      </c>
      <c r="B3758" s="5" t="s">
        <v>3566</v>
      </c>
    </row>
    <row r="3759" spans="1:2" x14ac:dyDescent="0.25">
      <c r="A3759" s="7">
        <v>31194</v>
      </c>
      <c r="B3759" s="5" t="s">
        <v>822</v>
      </c>
    </row>
    <row r="3760" spans="1:2" x14ac:dyDescent="0.25">
      <c r="A3760" s="7">
        <v>31195</v>
      </c>
      <c r="B3760" s="5" t="s">
        <v>3567</v>
      </c>
    </row>
    <row r="3761" spans="1:2" x14ac:dyDescent="0.25">
      <c r="A3761" s="7">
        <v>31196</v>
      </c>
      <c r="B3761" s="5" t="s">
        <v>3568</v>
      </c>
    </row>
    <row r="3762" spans="1:2" x14ac:dyDescent="0.25">
      <c r="A3762" s="7">
        <v>31197</v>
      </c>
      <c r="B3762" s="5" t="s">
        <v>3569</v>
      </c>
    </row>
    <row r="3763" spans="1:2" x14ac:dyDescent="0.25">
      <c r="A3763" s="7">
        <v>31198</v>
      </c>
      <c r="B3763" s="5" t="s">
        <v>3570</v>
      </c>
    </row>
    <row r="3764" spans="1:2" x14ac:dyDescent="0.25">
      <c r="A3764" s="7">
        <v>31201</v>
      </c>
      <c r="B3764" s="5" t="s">
        <v>3571</v>
      </c>
    </row>
    <row r="3765" spans="1:2" x14ac:dyDescent="0.25">
      <c r="A3765" s="7">
        <v>31202</v>
      </c>
      <c r="B3765" s="5" t="s">
        <v>3572</v>
      </c>
    </row>
    <row r="3766" spans="1:2" x14ac:dyDescent="0.25">
      <c r="A3766" s="7">
        <v>31203</v>
      </c>
      <c r="B3766" s="5" t="s">
        <v>3573</v>
      </c>
    </row>
    <row r="3767" spans="1:2" x14ac:dyDescent="0.25">
      <c r="A3767" s="7">
        <v>31204</v>
      </c>
      <c r="B3767" s="5" t="s">
        <v>3574</v>
      </c>
    </row>
    <row r="3768" spans="1:2" x14ac:dyDescent="0.25">
      <c r="A3768" s="7">
        <v>31205</v>
      </c>
      <c r="B3768" s="5" t="s">
        <v>3575</v>
      </c>
    </row>
    <row r="3769" spans="1:2" x14ac:dyDescent="0.25">
      <c r="A3769" s="7">
        <v>31208</v>
      </c>
      <c r="B3769" s="5" t="s">
        <v>3576</v>
      </c>
    </row>
    <row r="3770" spans="1:2" x14ac:dyDescent="0.25">
      <c r="A3770" s="7">
        <v>31209</v>
      </c>
      <c r="B3770" s="5" t="s">
        <v>3577</v>
      </c>
    </row>
    <row r="3771" spans="1:2" x14ac:dyDescent="0.25">
      <c r="A3771" s="7">
        <v>31210</v>
      </c>
      <c r="B3771" s="5" t="s">
        <v>3578</v>
      </c>
    </row>
    <row r="3772" spans="1:2" x14ac:dyDescent="0.25">
      <c r="A3772" s="7">
        <v>31211</v>
      </c>
      <c r="B3772" s="5" t="s">
        <v>3579</v>
      </c>
    </row>
    <row r="3773" spans="1:2" x14ac:dyDescent="0.25">
      <c r="A3773" s="7">
        <v>31212</v>
      </c>
      <c r="B3773" s="5" t="s">
        <v>3580</v>
      </c>
    </row>
    <row r="3774" spans="1:2" x14ac:dyDescent="0.25">
      <c r="A3774" s="7">
        <v>31215</v>
      </c>
      <c r="B3774" s="5" t="s">
        <v>3581</v>
      </c>
    </row>
    <row r="3775" spans="1:2" x14ac:dyDescent="0.25">
      <c r="A3775" s="7">
        <v>31216</v>
      </c>
      <c r="B3775" s="5" t="s">
        <v>3582</v>
      </c>
    </row>
    <row r="3776" spans="1:2" x14ac:dyDescent="0.25">
      <c r="A3776" s="7">
        <v>31217</v>
      </c>
      <c r="B3776" s="5" t="s">
        <v>3583</v>
      </c>
    </row>
    <row r="3777" spans="1:2" x14ac:dyDescent="0.25">
      <c r="A3777" s="7">
        <v>31218</v>
      </c>
      <c r="B3777" s="5" t="s">
        <v>3584</v>
      </c>
    </row>
    <row r="3778" spans="1:2" x14ac:dyDescent="0.25">
      <c r="A3778" s="7">
        <v>31219</v>
      </c>
      <c r="B3778" s="5" t="s">
        <v>3585</v>
      </c>
    </row>
    <row r="3779" spans="1:2" x14ac:dyDescent="0.25">
      <c r="A3779" s="7">
        <v>31222</v>
      </c>
      <c r="B3779" s="5" t="s">
        <v>3586</v>
      </c>
    </row>
    <row r="3780" spans="1:2" x14ac:dyDescent="0.25">
      <c r="A3780" s="7">
        <v>31223</v>
      </c>
      <c r="B3780" s="5" t="s">
        <v>3587</v>
      </c>
    </row>
    <row r="3781" spans="1:2" x14ac:dyDescent="0.25">
      <c r="A3781" s="7">
        <v>31224</v>
      </c>
      <c r="B3781" s="5" t="s">
        <v>3588</v>
      </c>
    </row>
    <row r="3782" spans="1:2" x14ac:dyDescent="0.25">
      <c r="A3782" s="7">
        <v>31225</v>
      </c>
      <c r="B3782" s="5" t="s">
        <v>3589</v>
      </c>
    </row>
    <row r="3783" spans="1:2" x14ac:dyDescent="0.25">
      <c r="A3783" s="7">
        <v>31226</v>
      </c>
      <c r="B3783" s="5" t="s">
        <v>3590</v>
      </c>
    </row>
    <row r="3784" spans="1:2" x14ac:dyDescent="0.25">
      <c r="A3784" s="7">
        <v>31229</v>
      </c>
      <c r="B3784" s="5" t="s">
        <v>3591</v>
      </c>
    </row>
    <row r="3785" spans="1:2" x14ac:dyDescent="0.25">
      <c r="A3785" s="7">
        <v>31230</v>
      </c>
      <c r="B3785" s="5" t="s">
        <v>3592</v>
      </c>
    </row>
    <row r="3786" spans="1:2" x14ac:dyDescent="0.25">
      <c r="A3786" s="7">
        <v>31231</v>
      </c>
      <c r="B3786" s="5" t="s">
        <v>3593</v>
      </c>
    </row>
    <row r="3787" spans="1:2" x14ac:dyDescent="0.25">
      <c r="A3787" s="7">
        <v>31232</v>
      </c>
      <c r="B3787" s="5" t="s">
        <v>822</v>
      </c>
    </row>
    <row r="3788" spans="1:2" x14ac:dyDescent="0.25">
      <c r="A3788" s="7">
        <v>31233</v>
      </c>
      <c r="B3788" s="5" t="s">
        <v>3594</v>
      </c>
    </row>
    <row r="3789" spans="1:2" x14ac:dyDescent="0.25">
      <c r="A3789" s="7">
        <v>31236</v>
      </c>
      <c r="B3789" s="5" t="s">
        <v>3595</v>
      </c>
    </row>
    <row r="3790" spans="1:2" x14ac:dyDescent="0.25">
      <c r="A3790" s="7">
        <v>31237</v>
      </c>
      <c r="B3790" s="5" t="s">
        <v>3596</v>
      </c>
    </row>
    <row r="3791" spans="1:2" x14ac:dyDescent="0.25">
      <c r="A3791" s="7">
        <v>31238</v>
      </c>
      <c r="B3791" s="5" t="s">
        <v>3597</v>
      </c>
    </row>
    <row r="3792" spans="1:2" x14ac:dyDescent="0.25">
      <c r="A3792" s="7">
        <v>31239</v>
      </c>
      <c r="B3792" s="5" t="s">
        <v>3598</v>
      </c>
    </row>
    <row r="3793" spans="1:2" x14ac:dyDescent="0.25">
      <c r="A3793" s="7">
        <v>31240</v>
      </c>
      <c r="B3793" s="5" t="s">
        <v>3599</v>
      </c>
    </row>
    <row r="3794" spans="1:2" x14ac:dyDescent="0.25">
      <c r="A3794" s="7">
        <v>31243</v>
      </c>
      <c r="B3794" s="5" t="s">
        <v>3600</v>
      </c>
    </row>
    <row r="3795" spans="1:2" x14ac:dyDescent="0.25">
      <c r="A3795" s="7">
        <v>31244</v>
      </c>
      <c r="B3795" s="5" t="s">
        <v>3601</v>
      </c>
    </row>
    <row r="3796" spans="1:2" x14ac:dyDescent="0.25">
      <c r="A3796" s="7">
        <v>31245</v>
      </c>
      <c r="B3796" s="5" t="s">
        <v>3602</v>
      </c>
    </row>
    <row r="3797" spans="1:2" x14ac:dyDescent="0.25">
      <c r="A3797" s="7">
        <v>31246</v>
      </c>
      <c r="B3797" s="5" t="s">
        <v>3603</v>
      </c>
    </row>
    <row r="3798" spans="1:2" x14ac:dyDescent="0.25">
      <c r="A3798" s="7">
        <v>31247</v>
      </c>
      <c r="B3798" s="5" t="s">
        <v>3604</v>
      </c>
    </row>
    <row r="3799" spans="1:2" x14ac:dyDescent="0.25">
      <c r="A3799" s="7">
        <v>31250</v>
      </c>
      <c r="B3799" s="5" t="s">
        <v>3605</v>
      </c>
    </row>
    <row r="3800" spans="1:2" x14ac:dyDescent="0.25">
      <c r="A3800" s="7">
        <v>31251</v>
      </c>
      <c r="B3800" s="5" t="s">
        <v>3606</v>
      </c>
    </row>
    <row r="3801" spans="1:2" x14ac:dyDescent="0.25">
      <c r="A3801" s="7">
        <v>31252</v>
      </c>
      <c r="B3801" s="5" t="s">
        <v>3607</v>
      </c>
    </row>
    <row r="3802" spans="1:2" x14ac:dyDescent="0.25">
      <c r="A3802" s="7">
        <v>31253</v>
      </c>
      <c r="B3802" s="5" t="s">
        <v>3608</v>
      </c>
    </row>
    <row r="3803" spans="1:2" x14ac:dyDescent="0.25">
      <c r="A3803" s="7">
        <v>31254</v>
      </c>
      <c r="B3803" s="5" t="s">
        <v>3609</v>
      </c>
    </row>
    <row r="3804" spans="1:2" x14ac:dyDescent="0.25">
      <c r="A3804" s="7">
        <v>31257</v>
      </c>
      <c r="B3804" s="5" t="s">
        <v>3610</v>
      </c>
    </row>
    <row r="3805" spans="1:2" x14ac:dyDescent="0.25">
      <c r="A3805" s="7">
        <v>31258</v>
      </c>
      <c r="B3805" s="5" t="s">
        <v>3611</v>
      </c>
    </row>
    <row r="3806" spans="1:2" x14ac:dyDescent="0.25">
      <c r="A3806" s="7">
        <v>31259</v>
      </c>
      <c r="B3806" s="5" t="s">
        <v>3612</v>
      </c>
    </row>
    <row r="3807" spans="1:2" x14ac:dyDescent="0.25">
      <c r="A3807" s="7">
        <v>31260</v>
      </c>
      <c r="B3807" s="5" t="s">
        <v>3613</v>
      </c>
    </row>
    <row r="3808" spans="1:2" x14ac:dyDescent="0.25">
      <c r="A3808" s="7">
        <v>31261</v>
      </c>
      <c r="B3808" s="5" t="s">
        <v>3614</v>
      </c>
    </row>
    <row r="3809" spans="1:2" x14ac:dyDescent="0.25">
      <c r="A3809" s="7">
        <v>31264</v>
      </c>
      <c r="B3809" s="5" t="s">
        <v>3615</v>
      </c>
    </row>
    <row r="3810" spans="1:2" x14ac:dyDescent="0.25">
      <c r="A3810" s="7">
        <v>31265</v>
      </c>
      <c r="B3810" s="5" t="s">
        <v>3616</v>
      </c>
    </row>
    <row r="3811" spans="1:2" x14ac:dyDescent="0.25">
      <c r="A3811" s="7">
        <v>31266</v>
      </c>
      <c r="B3811" s="5" t="s">
        <v>3617</v>
      </c>
    </row>
    <row r="3812" spans="1:2" x14ac:dyDescent="0.25">
      <c r="A3812" s="7">
        <v>31267</v>
      </c>
      <c r="B3812" s="5" t="s">
        <v>3618</v>
      </c>
    </row>
    <row r="3813" spans="1:2" x14ac:dyDescent="0.25">
      <c r="A3813" s="7">
        <v>31268</v>
      </c>
      <c r="B3813" s="5" t="s">
        <v>3619</v>
      </c>
    </row>
    <row r="3814" spans="1:2" x14ac:dyDescent="0.25">
      <c r="A3814" s="7">
        <v>31271</v>
      </c>
      <c r="B3814" s="5" t="s">
        <v>3620</v>
      </c>
    </row>
    <row r="3815" spans="1:2" x14ac:dyDescent="0.25">
      <c r="A3815" s="7">
        <v>31272</v>
      </c>
      <c r="B3815" s="5" t="s">
        <v>3621</v>
      </c>
    </row>
    <row r="3816" spans="1:2" x14ac:dyDescent="0.25">
      <c r="A3816" s="7">
        <v>31273</v>
      </c>
      <c r="B3816" s="5" t="s">
        <v>3622</v>
      </c>
    </row>
    <row r="3817" spans="1:2" x14ac:dyDescent="0.25">
      <c r="A3817" s="7">
        <v>31274</v>
      </c>
      <c r="B3817" s="5" t="s">
        <v>3623</v>
      </c>
    </row>
    <row r="3818" spans="1:2" x14ac:dyDescent="0.25">
      <c r="A3818" s="7">
        <v>31275</v>
      </c>
      <c r="B3818" s="5" t="s">
        <v>3624</v>
      </c>
    </row>
    <row r="3819" spans="1:2" x14ac:dyDescent="0.25">
      <c r="A3819" s="7">
        <v>31278</v>
      </c>
      <c r="B3819" s="5" t="s">
        <v>3625</v>
      </c>
    </row>
    <row r="3820" spans="1:2" x14ac:dyDescent="0.25">
      <c r="A3820" s="7">
        <v>31279</v>
      </c>
      <c r="B3820" s="5" t="s">
        <v>3626</v>
      </c>
    </row>
    <row r="3821" spans="1:2" x14ac:dyDescent="0.25">
      <c r="A3821" s="7">
        <v>31280</v>
      </c>
      <c r="B3821" s="5" t="s">
        <v>3627</v>
      </c>
    </row>
    <row r="3822" spans="1:2" x14ac:dyDescent="0.25">
      <c r="A3822" s="7">
        <v>31281</v>
      </c>
      <c r="B3822" s="5" t="s">
        <v>3628</v>
      </c>
    </row>
    <row r="3823" spans="1:2" x14ac:dyDescent="0.25">
      <c r="A3823" s="7">
        <v>31282</v>
      </c>
      <c r="B3823" s="5" t="s">
        <v>3629</v>
      </c>
    </row>
    <row r="3824" spans="1:2" x14ac:dyDescent="0.25">
      <c r="A3824" s="7">
        <v>31285</v>
      </c>
      <c r="B3824" s="5" t="s">
        <v>3630</v>
      </c>
    </row>
    <row r="3825" spans="1:2" x14ac:dyDescent="0.25">
      <c r="A3825" s="7">
        <v>31286</v>
      </c>
      <c r="B3825" s="5" t="s">
        <v>3631</v>
      </c>
    </row>
    <row r="3826" spans="1:2" x14ac:dyDescent="0.25">
      <c r="A3826" s="7">
        <v>31287</v>
      </c>
      <c r="B3826" s="5" t="s">
        <v>3632</v>
      </c>
    </row>
    <row r="3827" spans="1:2" x14ac:dyDescent="0.25">
      <c r="A3827" s="7">
        <v>31288</v>
      </c>
      <c r="B3827" s="5" t="s">
        <v>3627</v>
      </c>
    </row>
    <row r="3828" spans="1:2" x14ac:dyDescent="0.25">
      <c r="A3828" s="7">
        <v>31289</v>
      </c>
      <c r="B3828" s="5" t="s">
        <v>3633</v>
      </c>
    </row>
    <row r="3829" spans="1:2" x14ac:dyDescent="0.25">
      <c r="A3829" s="7">
        <v>31292</v>
      </c>
      <c r="B3829" s="5" t="s">
        <v>822</v>
      </c>
    </row>
    <row r="3830" spans="1:2" x14ac:dyDescent="0.25">
      <c r="A3830" s="7">
        <v>31293</v>
      </c>
      <c r="B3830" s="5" t="s">
        <v>3634</v>
      </c>
    </row>
    <row r="3831" spans="1:2" x14ac:dyDescent="0.25">
      <c r="A3831" s="7">
        <v>31294</v>
      </c>
      <c r="B3831" s="5" t="s">
        <v>3635</v>
      </c>
    </row>
    <row r="3832" spans="1:2" x14ac:dyDescent="0.25">
      <c r="A3832" s="7">
        <v>31295</v>
      </c>
      <c r="B3832" s="5" t="s">
        <v>3636</v>
      </c>
    </row>
    <row r="3833" spans="1:2" x14ac:dyDescent="0.25">
      <c r="A3833" s="7">
        <v>31296</v>
      </c>
      <c r="B3833" s="5" t="s">
        <v>3637</v>
      </c>
    </row>
    <row r="3834" spans="1:2" x14ac:dyDescent="0.25">
      <c r="A3834" s="7">
        <v>31299</v>
      </c>
      <c r="B3834" s="5" t="s">
        <v>3638</v>
      </c>
    </row>
    <row r="3835" spans="1:2" x14ac:dyDescent="0.25">
      <c r="A3835" s="7">
        <v>31300</v>
      </c>
      <c r="B3835" s="5" t="s">
        <v>3639</v>
      </c>
    </row>
    <row r="3836" spans="1:2" x14ac:dyDescent="0.25">
      <c r="A3836" s="7">
        <v>31301</v>
      </c>
      <c r="B3836" s="5" t="s">
        <v>3640</v>
      </c>
    </row>
    <row r="3837" spans="1:2" x14ac:dyDescent="0.25">
      <c r="A3837" s="7">
        <v>31302</v>
      </c>
      <c r="B3837" s="5" t="s">
        <v>3641</v>
      </c>
    </row>
    <row r="3838" spans="1:2" x14ac:dyDescent="0.25">
      <c r="A3838" s="7">
        <v>31303</v>
      </c>
      <c r="B3838" s="5" t="s">
        <v>3642</v>
      </c>
    </row>
    <row r="3839" spans="1:2" x14ac:dyDescent="0.25">
      <c r="A3839" s="7">
        <v>31306</v>
      </c>
      <c r="B3839" s="5" t="s">
        <v>3643</v>
      </c>
    </row>
    <row r="3840" spans="1:2" x14ac:dyDescent="0.25">
      <c r="A3840" s="7">
        <v>31307</v>
      </c>
      <c r="B3840" s="5" t="s">
        <v>3644</v>
      </c>
    </row>
    <row r="3841" spans="1:2" x14ac:dyDescent="0.25">
      <c r="A3841" s="7">
        <v>31308</v>
      </c>
      <c r="B3841" s="5" t="s">
        <v>3645</v>
      </c>
    </row>
    <row r="3842" spans="1:2" x14ac:dyDescent="0.25">
      <c r="A3842" s="7">
        <v>31309</v>
      </c>
      <c r="B3842" s="5" t="s">
        <v>3646</v>
      </c>
    </row>
    <row r="3843" spans="1:2" x14ac:dyDescent="0.25">
      <c r="A3843" s="7">
        <v>31310</v>
      </c>
      <c r="B3843" s="5" t="s">
        <v>3647</v>
      </c>
    </row>
    <row r="3844" spans="1:2" x14ac:dyDescent="0.25">
      <c r="A3844" s="7">
        <v>31313</v>
      </c>
      <c r="B3844" s="5" t="s">
        <v>3648</v>
      </c>
    </row>
    <row r="3845" spans="1:2" x14ac:dyDescent="0.25">
      <c r="A3845" s="7">
        <v>31314</v>
      </c>
      <c r="B3845" s="5" t="s">
        <v>3649</v>
      </c>
    </row>
    <row r="3846" spans="1:2" x14ac:dyDescent="0.25">
      <c r="A3846" s="7">
        <v>31315</v>
      </c>
      <c r="B3846" s="5" t="s">
        <v>3650</v>
      </c>
    </row>
    <row r="3847" spans="1:2" x14ac:dyDescent="0.25">
      <c r="A3847" s="7">
        <v>31316</v>
      </c>
      <c r="B3847" s="5" t="s">
        <v>3651</v>
      </c>
    </row>
    <row r="3848" spans="1:2" x14ac:dyDescent="0.25">
      <c r="A3848" s="7">
        <v>31317</v>
      </c>
      <c r="B3848" s="5" t="s">
        <v>822</v>
      </c>
    </row>
    <row r="3849" spans="1:2" x14ac:dyDescent="0.25">
      <c r="A3849" s="7">
        <v>31320</v>
      </c>
      <c r="B3849" s="5" t="s">
        <v>3652</v>
      </c>
    </row>
    <row r="3850" spans="1:2" x14ac:dyDescent="0.25">
      <c r="A3850" s="7">
        <v>31321</v>
      </c>
      <c r="B3850" s="5" t="s">
        <v>3653</v>
      </c>
    </row>
    <row r="3851" spans="1:2" x14ac:dyDescent="0.25">
      <c r="A3851" s="7">
        <v>31322</v>
      </c>
      <c r="B3851" s="5" t="s">
        <v>3654</v>
      </c>
    </row>
    <row r="3852" spans="1:2" x14ac:dyDescent="0.25">
      <c r="A3852" s="7">
        <v>31323</v>
      </c>
      <c r="B3852" s="5" t="s">
        <v>3655</v>
      </c>
    </row>
    <row r="3853" spans="1:2" x14ac:dyDescent="0.25">
      <c r="A3853" s="7">
        <v>31324</v>
      </c>
      <c r="B3853" s="5" t="s">
        <v>3656</v>
      </c>
    </row>
    <row r="3854" spans="1:2" x14ac:dyDescent="0.25">
      <c r="A3854" s="7">
        <v>31327</v>
      </c>
      <c r="B3854" s="5" t="s">
        <v>3657</v>
      </c>
    </row>
    <row r="3855" spans="1:2" x14ac:dyDescent="0.25">
      <c r="A3855" s="7">
        <v>31328</v>
      </c>
      <c r="B3855" s="5" t="s">
        <v>3658</v>
      </c>
    </row>
    <row r="3856" spans="1:2" x14ac:dyDescent="0.25">
      <c r="A3856" s="7">
        <v>31329</v>
      </c>
      <c r="B3856" s="5" t="s">
        <v>3659</v>
      </c>
    </row>
    <row r="3857" spans="1:2" x14ac:dyDescent="0.25">
      <c r="A3857" s="7">
        <v>31330</v>
      </c>
      <c r="B3857" s="5" t="s">
        <v>3660</v>
      </c>
    </row>
    <row r="3858" spans="1:2" x14ac:dyDescent="0.25">
      <c r="A3858" s="7">
        <v>31331</v>
      </c>
      <c r="B3858" s="5" t="s">
        <v>3661</v>
      </c>
    </row>
    <row r="3859" spans="1:2" x14ac:dyDescent="0.25">
      <c r="A3859" s="7">
        <v>31334</v>
      </c>
      <c r="B3859" s="5" t="s">
        <v>3662</v>
      </c>
    </row>
    <row r="3860" spans="1:2" x14ac:dyDescent="0.25">
      <c r="A3860" s="7">
        <v>31335</v>
      </c>
      <c r="B3860" s="5" t="s">
        <v>3663</v>
      </c>
    </row>
    <row r="3861" spans="1:2" x14ac:dyDescent="0.25">
      <c r="A3861" s="7">
        <v>31336</v>
      </c>
      <c r="B3861" s="5" t="s">
        <v>3664</v>
      </c>
    </row>
    <row r="3862" spans="1:2" x14ac:dyDescent="0.25">
      <c r="A3862" s="7">
        <v>31337</v>
      </c>
      <c r="B3862" s="5" t="s">
        <v>3665</v>
      </c>
    </row>
    <row r="3863" spans="1:2" x14ac:dyDescent="0.25">
      <c r="A3863" s="7">
        <v>31338</v>
      </c>
      <c r="B3863" s="5" t="s">
        <v>3666</v>
      </c>
    </row>
    <row r="3864" spans="1:2" x14ac:dyDescent="0.25">
      <c r="A3864" s="7">
        <v>31341</v>
      </c>
      <c r="B3864" s="5" t="s">
        <v>3667</v>
      </c>
    </row>
    <row r="3865" spans="1:2" x14ac:dyDescent="0.25">
      <c r="A3865" s="7">
        <v>31342</v>
      </c>
      <c r="B3865" s="5" t="s">
        <v>3668</v>
      </c>
    </row>
    <row r="3866" spans="1:2" x14ac:dyDescent="0.25">
      <c r="A3866" s="7">
        <v>31343</v>
      </c>
      <c r="B3866" s="5" t="s">
        <v>3669</v>
      </c>
    </row>
    <row r="3867" spans="1:2" x14ac:dyDescent="0.25">
      <c r="A3867" s="7">
        <v>31344</v>
      </c>
      <c r="B3867" s="5" t="s">
        <v>3670</v>
      </c>
    </row>
    <row r="3868" spans="1:2" x14ac:dyDescent="0.25">
      <c r="A3868" s="7">
        <v>31345</v>
      </c>
      <c r="B3868" s="5" t="s">
        <v>3671</v>
      </c>
    </row>
    <row r="3869" spans="1:2" x14ac:dyDescent="0.25">
      <c r="A3869" s="7">
        <v>31348</v>
      </c>
      <c r="B3869" s="5" t="s">
        <v>3672</v>
      </c>
    </row>
    <row r="3870" spans="1:2" x14ac:dyDescent="0.25">
      <c r="A3870" s="7">
        <v>31349</v>
      </c>
      <c r="B3870" s="5" t="s">
        <v>3673</v>
      </c>
    </row>
    <row r="3871" spans="1:2" x14ac:dyDescent="0.25">
      <c r="A3871" s="7">
        <v>31350</v>
      </c>
      <c r="B3871" s="5" t="s">
        <v>3674</v>
      </c>
    </row>
    <row r="3872" spans="1:2" x14ac:dyDescent="0.25">
      <c r="A3872" s="7">
        <v>31351</v>
      </c>
      <c r="B3872" s="5" t="s">
        <v>3675</v>
      </c>
    </row>
    <row r="3873" spans="1:2" x14ac:dyDescent="0.25">
      <c r="A3873" s="7">
        <v>31352</v>
      </c>
      <c r="B3873" s="5" t="s">
        <v>3676</v>
      </c>
    </row>
    <row r="3874" spans="1:2" x14ac:dyDescent="0.25">
      <c r="A3874" s="7">
        <v>31355</v>
      </c>
      <c r="B3874" s="5" t="s">
        <v>3677</v>
      </c>
    </row>
    <row r="3875" spans="1:2" x14ac:dyDescent="0.25">
      <c r="A3875" s="7">
        <v>31356</v>
      </c>
      <c r="B3875" s="5" t="s">
        <v>3678</v>
      </c>
    </row>
    <row r="3876" spans="1:2" x14ac:dyDescent="0.25">
      <c r="A3876" s="7">
        <v>31357</v>
      </c>
      <c r="B3876" s="5" t="s">
        <v>3679</v>
      </c>
    </row>
    <row r="3877" spans="1:2" x14ac:dyDescent="0.25">
      <c r="A3877" s="7">
        <v>31358</v>
      </c>
      <c r="B3877" s="5" t="s">
        <v>3680</v>
      </c>
    </row>
    <row r="3878" spans="1:2" x14ac:dyDescent="0.25">
      <c r="A3878" s="7">
        <v>31359</v>
      </c>
      <c r="B3878" s="5" t="s">
        <v>3681</v>
      </c>
    </row>
    <row r="3879" spans="1:2" x14ac:dyDescent="0.25">
      <c r="A3879" s="7">
        <v>31362</v>
      </c>
      <c r="B3879" s="5" t="s">
        <v>3682</v>
      </c>
    </row>
    <row r="3880" spans="1:2" x14ac:dyDescent="0.25">
      <c r="A3880" s="7">
        <v>31363</v>
      </c>
      <c r="B3880" s="5" t="s">
        <v>3683</v>
      </c>
    </row>
    <row r="3881" spans="1:2" x14ac:dyDescent="0.25">
      <c r="A3881" s="7">
        <v>31364</v>
      </c>
      <c r="B3881" s="5" t="s">
        <v>3684</v>
      </c>
    </row>
    <row r="3882" spans="1:2" x14ac:dyDescent="0.25">
      <c r="A3882" s="7">
        <v>31365</v>
      </c>
      <c r="B3882" s="5" t="s">
        <v>3685</v>
      </c>
    </row>
    <row r="3883" spans="1:2" x14ac:dyDescent="0.25">
      <c r="A3883" s="7">
        <v>31366</v>
      </c>
      <c r="B3883" s="5" t="s">
        <v>3686</v>
      </c>
    </row>
    <row r="3884" spans="1:2" x14ac:dyDescent="0.25">
      <c r="A3884" s="7">
        <v>31369</v>
      </c>
      <c r="B3884" s="5" t="s">
        <v>3687</v>
      </c>
    </row>
    <row r="3885" spans="1:2" x14ac:dyDescent="0.25">
      <c r="A3885" s="7">
        <v>31370</v>
      </c>
      <c r="B3885" s="5" t="s">
        <v>3688</v>
      </c>
    </row>
    <row r="3886" spans="1:2" x14ac:dyDescent="0.25">
      <c r="A3886" s="7">
        <v>31371</v>
      </c>
      <c r="B3886" s="5" t="s">
        <v>3689</v>
      </c>
    </row>
    <row r="3887" spans="1:2" x14ac:dyDescent="0.25">
      <c r="A3887" s="7">
        <v>31372</v>
      </c>
      <c r="B3887" s="5" t="s">
        <v>3690</v>
      </c>
    </row>
    <row r="3888" spans="1:2" x14ac:dyDescent="0.25">
      <c r="A3888" s="7">
        <v>31373</v>
      </c>
      <c r="B3888" s="5" t="s">
        <v>3691</v>
      </c>
    </row>
    <row r="3889" spans="1:2" x14ac:dyDescent="0.25">
      <c r="A3889" s="7">
        <v>31376</v>
      </c>
      <c r="B3889" s="5" t="s">
        <v>3692</v>
      </c>
    </row>
    <row r="3890" spans="1:2" x14ac:dyDescent="0.25">
      <c r="A3890" s="7">
        <v>31377</v>
      </c>
      <c r="B3890" s="5" t="s">
        <v>3693</v>
      </c>
    </row>
    <row r="3891" spans="1:2" x14ac:dyDescent="0.25">
      <c r="A3891" s="7">
        <v>31378</v>
      </c>
      <c r="B3891" s="5" t="s">
        <v>3694</v>
      </c>
    </row>
    <row r="3892" spans="1:2" x14ac:dyDescent="0.25">
      <c r="A3892" s="7">
        <v>31379</v>
      </c>
      <c r="B3892" s="5" t="s">
        <v>822</v>
      </c>
    </row>
    <row r="3893" spans="1:2" x14ac:dyDescent="0.25">
      <c r="A3893" s="7">
        <v>31380</v>
      </c>
      <c r="B3893" s="5" t="s">
        <v>3695</v>
      </c>
    </row>
    <row r="3894" spans="1:2" x14ac:dyDescent="0.25">
      <c r="A3894" s="7">
        <v>31383</v>
      </c>
      <c r="B3894" s="5" t="s">
        <v>3696</v>
      </c>
    </row>
    <row r="3895" spans="1:2" x14ac:dyDescent="0.25">
      <c r="A3895" s="7">
        <v>31384</v>
      </c>
      <c r="B3895" s="5" t="s">
        <v>3697</v>
      </c>
    </row>
    <row r="3896" spans="1:2" x14ac:dyDescent="0.25">
      <c r="A3896" s="7">
        <v>31385</v>
      </c>
      <c r="B3896" s="5" t="s">
        <v>3698</v>
      </c>
    </row>
    <row r="3897" spans="1:2" x14ac:dyDescent="0.25">
      <c r="A3897" s="7">
        <v>31386</v>
      </c>
      <c r="B3897" s="5" t="s">
        <v>3699</v>
      </c>
    </row>
    <row r="3898" spans="1:2" x14ac:dyDescent="0.25">
      <c r="A3898" s="7">
        <v>31387</v>
      </c>
      <c r="B3898" s="5" t="s">
        <v>3700</v>
      </c>
    </row>
    <row r="3899" spans="1:2" x14ac:dyDescent="0.25">
      <c r="A3899" s="7">
        <v>31390</v>
      </c>
      <c r="B3899" s="5" t="s">
        <v>3701</v>
      </c>
    </row>
    <row r="3900" spans="1:2" x14ac:dyDescent="0.25">
      <c r="A3900" s="7">
        <v>31391</v>
      </c>
      <c r="B3900" s="5" t="s">
        <v>3702</v>
      </c>
    </row>
    <row r="3901" spans="1:2" x14ac:dyDescent="0.25">
      <c r="A3901" s="7">
        <v>31392</v>
      </c>
      <c r="B3901" s="5" t="s">
        <v>3703</v>
      </c>
    </row>
    <row r="3902" spans="1:2" x14ac:dyDescent="0.25">
      <c r="A3902" s="7">
        <v>31393</v>
      </c>
      <c r="B3902" s="5" t="s">
        <v>3704</v>
      </c>
    </row>
    <row r="3903" spans="1:2" x14ac:dyDescent="0.25">
      <c r="A3903" s="7">
        <v>31394</v>
      </c>
      <c r="B3903" s="5" t="s">
        <v>3705</v>
      </c>
    </row>
    <row r="3904" spans="1:2" x14ac:dyDescent="0.25">
      <c r="A3904" s="7">
        <v>31397</v>
      </c>
      <c r="B3904" s="5" t="s">
        <v>3706</v>
      </c>
    </row>
    <row r="3905" spans="1:2" x14ac:dyDescent="0.25">
      <c r="A3905" s="7">
        <v>31398</v>
      </c>
      <c r="B3905" s="5" t="s">
        <v>3707</v>
      </c>
    </row>
    <row r="3906" spans="1:2" x14ac:dyDescent="0.25">
      <c r="A3906" s="7">
        <v>31399</v>
      </c>
      <c r="B3906" s="5" t="s">
        <v>3708</v>
      </c>
    </row>
    <row r="3907" spans="1:2" x14ac:dyDescent="0.25">
      <c r="A3907" s="7">
        <v>31400</v>
      </c>
      <c r="B3907" s="5" t="s">
        <v>3709</v>
      </c>
    </row>
    <row r="3908" spans="1:2" x14ac:dyDescent="0.25">
      <c r="A3908" s="7">
        <v>31401</v>
      </c>
      <c r="B3908" s="5" t="s">
        <v>3710</v>
      </c>
    </row>
    <row r="3909" spans="1:2" x14ac:dyDescent="0.25">
      <c r="A3909" s="7">
        <v>31404</v>
      </c>
      <c r="B3909" s="5" t="s">
        <v>3711</v>
      </c>
    </row>
    <row r="3910" spans="1:2" x14ac:dyDescent="0.25">
      <c r="A3910" s="7">
        <v>31405</v>
      </c>
      <c r="B3910" s="5" t="s">
        <v>3712</v>
      </c>
    </row>
    <row r="3911" spans="1:2" x14ac:dyDescent="0.25">
      <c r="A3911" s="7">
        <v>31406</v>
      </c>
      <c r="B3911" s="5" t="s">
        <v>822</v>
      </c>
    </row>
    <row r="3912" spans="1:2" x14ac:dyDescent="0.25">
      <c r="A3912" s="7">
        <v>31407</v>
      </c>
      <c r="B3912" s="5" t="s">
        <v>3713</v>
      </c>
    </row>
    <row r="3913" spans="1:2" x14ac:dyDescent="0.25">
      <c r="A3913" s="7">
        <v>31408</v>
      </c>
      <c r="B3913" s="5" t="s">
        <v>3714</v>
      </c>
    </row>
    <row r="3914" spans="1:2" x14ac:dyDescent="0.25">
      <c r="A3914" s="7">
        <v>31411</v>
      </c>
      <c r="B3914" s="5" t="s">
        <v>3715</v>
      </c>
    </row>
    <row r="3915" spans="1:2" x14ac:dyDescent="0.25">
      <c r="A3915" s="7">
        <v>31412</v>
      </c>
      <c r="B3915" s="5" t="s">
        <v>3716</v>
      </c>
    </row>
    <row r="3916" spans="1:2" x14ac:dyDescent="0.25">
      <c r="A3916" s="7">
        <v>31413</v>
      </c>
      <c r="B3916" s="5" t="s">
        <v>822</v>
      </c>
    </row>
    <row r="3917" spans="1:2" x14ac:dyDescent="0.25">
      <c r="A3917" s="7">
        <v>31414</v>
      </c>
      <c r="B3917" s="5" t="s">
        <v>3717</v>
      </c>
    </row>
    <row r="3918" spans="1:2" x14ac:dyDescent="0.25">
      <c r="A3918" s="7">
        <v>31415</v>
      </c>
      <c r="B3918" s="5" t="s">
        <v>3718</v>
      </c>
    </row>
    <row r="3919" spans="1:2" x14ac:dyDescent="0.25">
      <c r="A3919" s="7">
        <v>31418</v>
      </c>
      <c r="B3919" s="5" t="s">
        <v>3719</v>
      </c>
    </row>
    <row r="3920" spans="1:2" x14ac:dyDescent="0.25">
      <c r="A3920" s="7">
        <v>31419</v>
      </c>
      <c r="B3920" s="5" t="s">
        <v>3720</v>
      </c>
    </row>
    <row r="3921" spans="1:2" x14ac:dyDescent="0.25">
      <c r="A3921" s="7">
        <v>31420</v>
      </c>
      <c r="B3921" s="5" t="s">
        <v>3721</v>
      </c>
    </row>
    <row r="3922" spans="1:2" x14ac:dyDescent="0.25">
      <c r="A3922" s="7">
        <v>31421</v>
      </c>
      <c r="B3922" s="5" t="s">
        <v>3722</v>
      </c>
    </row>
    <row r="3923" spans="1:2" x14ac:dyDescent="0.25">
      <c r="A3923" s="7">
        <v>31422</v>
      </c>
      <c r="B3923" s="5" t="s">
        <v>3723</v>
      </c>
    </row>
    <row r="3924" spans="1:2" x14ac:dyDescent="0.25">
      <c r="A3924" s="7">
        <v>31425</v>
      </c>
      <c r="B3924" s="5" t="s">
        <v>3724</v>
      </c>
    </row>
    <row r="3925" spans="1:2" x14ac:dyDescent="0.25">
      <c r="A3925" s="7">
        <v>31426</v>
      </c>
      <c r="B3925" s="5" t="s">
        <v>3725</v>
      </c>
    </row>
    <row r="3926" spans="1:2" x14ac:dyDescent="0.25">
      <c r="A3926" s="7">
        <v>31427</v>
      </c>
      <c r="B3926" s="5" t="s">
        <v>3726</v>
      </c>
    </row>
    <row r="3927" spans="1:2" x14ac:dyDescent="0.25">
      <c r="A3927" s="7">
        <v>31428</v>
      </c>
      <c r="B3927" s="5" t="s">
        <v>3727</v>
      </c>
    </row>
    <row r="3928" spans="1:2" x14ac:dyDescent="0.25">
      <c r="A3928" s="7">
        <v>31429</v>
      </c>
      <c r="B3928" s="5" t="s">
        <v>3728</v>
      </c>
    </row>
    <row r="3929" spans="1:2" x14ac:dyDescent="0.25">
      <c r="A3929" s="7">
        <v>31432</v>
      </c>
      <c r="B3929" s="5" t="s">
        <v>3729</v>
      </c>
    </row>
    <row r="3930" spans="1:2" x14ac:dyDescent="0.25">
      <c r="A3930" s="7">
        <v>31433</v>
      </c>
      <c r="B3930" s="5" t="s">
        <v>3730</v>
      </c>
    </row>
    <row r="3931" spans="1:2" x14ac:dyDescent="0.25">
      <c r="A3931" s="7">
        <v>31434</v>
      </c>
      <c r="B3931" s="5" t="s">
        <v>3731</v>
      </c>
    </row>
    <row r="3932" spans="1:2" x14ac:dyDescent="0.25">
      <c r="A3932" s="7">
        <v>31435</v>
      </c>
      <c r="B3932" s="5" t="s">
        <v>3732</v>
      </c>
    </row>
    <row r="3933" spans="1:2" x14ac:dyDescent="0.25">
      <c r="A3933" s="7">
        <v>31436</v>
      </c>
      <c r="B3933" s="5" t="s">
        <v>3733</v>
      </c>
    </row>
    <row r="3934" spans="1:2" x14ac:dyDescent="0.25">
      <c r="A3934" s="7">
        <v>31439</v>
      </c>
      <c r="B3934" s="5" t="s">
        <v>3734</v>
      </c>
    </row>
    <row r="3935" spans="1:2" x14ac:dyDescent="0.25">
      <c r="A3935" s="7">
        <v>31440</v>
      </c>
      <c r="B3935" s="5" t="s">
        <v>3735</v>
      </c>
    </row>
    <row r="3936" spans="1:2" x14ac:dyDescent="0.25">
      <c r="A3936" s="7">
        <v>31441</v>
      </c>
      <c r="B3936" s="5" t="s">
        <v>3736</v>
      </c>
    </row>
    <row r="3937" spans="1:2" x14ac:dyDescent="0.25">
      <c r="A3937" s="7">
        <v>31442</v>
      </c>
      <c r="B3937" s="5" t="s">
        <v>3737</v>
      </c>
    </row>
    <row r="3938" spans="1:2" x14ac:dyDescent="0.25">
      <c r="A3938" s="7">
        <v>31443</v>
      </c>
      <c r="B3938" s="5" t="s">
        <v>3738</v>
      </c>
    </row>
    <row r="3939" spans="1:2" x14ac:dyDescent="0.25">
      <c r="A3939" s="7">
        <v>31446</v>
      </c>
      <c r="B3939" s="5" t="s">
        <v>3739</v>
      </c>
    </row>
    <row r="3940" spans="1:2" x14ac:dyDescent="0.25">
      <c r="A3940" s="7">
        <v>31447</v>
      </c>
      <c r="B3940" s="5" t="s">
        <v>3740</v>
      </c>
    </row>
    <row r="3941" spans="1:2" x14ac:dyDescent="0.25">
      <c r="A3941" s="7">
        <v>31448</v>
      </c>
      <c r="B3941" s="5" t="s">
        <v>3741</v>
      </c>
    </row>
    <row r="3942" spans="1:2" x14ac:dyDescent="0.25">
      <c r="A3942" s="7">
        <v>31449</v>
      </c>
      <c r="B3942" s="5" t="s">
        <v>3742</v>
      </c>
    </row>
    <row r="3943" spans="1:2" x14ac:dyDescent="0.25">
      <c r="A3943" s="7">
        <v>31450</v>
      </c>
      <c r="B3943" s="5" t="s">
        <v>3743</v>
      </c>
    </row>
    <row r="3944" spans="1:2" x14ac:dyDescent="0.25">
      <c r="A3944" s="7">
        <v>31453</v>
      </c>
      <c r="B3944" s="5" t="s">
        <v>3744</v>
      </c>
    </row>
    <row r="3945" spans="1:2" x14ac:dyDescent="0.25">
      <c r="A3945" s="7">
        <v>31454</v>
      </c>
      <c r="B3945" s="5" t="s">
        <v>3745</v>
      </c>
    </row>
    <row r="3946" spans="1:2" x14ac:dyDescent="0.25">
      <c r="A3946" s="7">
        <v>31455</v>
      </c>
      <c r="B3946" s="5" t="s">
        <v>3746</v>
      </c>
    </row>
    <row r="3947" spans="1:2" x14ac:dyDescent="0.25">
      <c r="A3947" s="7">
        <v>31456</v>
      </c>
      <c r="B3947" s="5" t="s">
        <v>3747</v>
      </c>
    </row>
    <row r="3948" spans="1:2" x14ac:dyDescent="0.25">
      <c r="A3948" s="7">
        <v>31457</v>
      </c>
      <c r="B3948" s="5" t="s">
        <v>3748</v>
      </c>
    </row>
    <row r="3949" spans="1:2" x14ac:dyDescent="0.25">
      <c r="A3949" s="7">
        <v>31460</v>
      </c>
      <c r="B3949" s="5" t="s">
        <v>822</v>
      </c>
    </row>
    <row r="3950" spans="1:2" x14ac:dyDescent="0.25">
      <c r="A3950" s="7">
        <v>31461</v>
      </c>
      <c r="B3950" s="5" t="s">
        <v>3749</v>
      </c>
    </row>
    <row r="3951" spans="1:2" x14ac:dyDescent="0.25">
      <c r="A3951" s="7">
        <v>31462</v>
      </c>
      <c r="B3951" s="5" t="s">
        <v>3750</v>
      </c>
    </row>
    <row r="3952" spans="1:2" x14ac:dyDescent="0.25">
      <c r="A3952" s="7">
        <v>31463</v>
      </c>
      <c r="B3952" s="5" t="s">
        <v>3751</v>
      </c>
    </row>
    <row r="3953" spans="1:2" x14ac:dyDescent="0.25">
      <c r="A3953" s="7">
        <v>31464</v>
      </c>
      <c r="B3953" s="5" t="s">
        <v>3752</v>
      </c>
    </row>
    <row r="3954" spans="1:2" x14ac:dyDescent="0.25">
      <c r="A3954" s="7">
        <v>31467</v>
      </c>
      <c r="B3954" s="5" t="s">
        <v>3753</v>
      </c>
    </row>
    <row r="3955" spans="1:2" x14ac:dyDescent="0.25">
      <c r="A3955" s="7">
        <v>31468</v>
      </c>
      <c r="B3955" s="5" t="s">
        <v>3754</v>
      </c>
    </row>
    <row r="3956" spans="1:2" x14ac:dyDescent="0.25">
      <c r="A3956" s="7">
        <v>31469</v>
      </c>
      <c r="B3956" s="5" t="s">
        <v>3755</v>
      </c>
    </row>
    <row r="3957" spans="1:2" x14ac:dyDescent="0.25">
      <c r="A3957" s="7">
        <v>31470</v>
      </c>
      <c r="B3957" s="5" t="s">
        <v>3756</v>
      </c>
    </row>
    <row r="3958" spans="1:2" x14ac:dyDescent="0.25">
      <c r="A3958" s="7">
        <v>31471</v>
      </c>
      <c r="B3958" s="5" t="s">
        <v>3757</v>
      </c>
    </row>
    <row r="3959" spans="1:2" x14ac:dyDescent="0.25">
      <c r="A3959" s="7">
        <v>31474</v>
      </c>
      <c r="B3959" s="5" t="s">
        <v>3758</v>
      </c>
    </row>
    <row r="3960" spans="1:2" x14ac:dyDescent="0.25">
      <c r="A3960" s="7">
        <v>31475</v>
      </c>
      <c r="B3960" s="5" t="s">
        <v>3759</v>
      </c>
    </row>
    <row r="3961" spans="1:2" x14ac:dyDescent="0.25">
      <c r="A3961" s="7">
        <v>31476</v>
      </c>
      <c r="B3961" s="5" t="s">
        <v>3760</v>
      </c>
    </row>
    <row r="3962" spans="1:2" x14ac:dyDescent="0.25">
      <c r="A3962" s="7">
        <v>31477</v>
      </c>
      <c r="B3962" s="5" t="s">
        <v>3761</v>
      </c>
    </row>
    <row r="3963" spans="1:2" x14ac:dyDescent="0.25">
      <c r="A3963" s="7">
        <v>31478</v>
      </c>
      <c r="B3963" s="5" t="s">
        <v>3762</v>
      </c>
    </row>
    <row r="3964" spans="1:2" x14ac:dyDescent="0.25">
      <c r="A3964" s="7">
        <v>31481</v>
      </c>
      <c r="B3964" s="5" t="s">
        <v>3763</v>
      </c>
    </row>
    <row r="3965" spans="1:2" x14ac:dyDescent="0.25">
      <c r="A3965" s="7">
        <v>31482</v>
      </c>
      <c r="B3965" s="5" t="s">
        <v>3764</v>
      </c>
    </row>
    <row r="3966" spans="1:2" x14ac:dyDescent="0.25">
      <c r="A3966" s="7">
        <v>31483</v>
      </c>
      <c r="B3966" s="5" t="s">
        <v>3765</v>
      </c>
    </row>
    <row r="3967" spans="1:2" x14ac:dyDescent="0.25">
      <c r="A3967" s="7">
        <v>31484</v>
      </c>
      <c r="B3967" s="5" t="s">
        <v>3766</v>
      </c>
    </row>
    <row r="3968" spans="1:2" x14ac:dyDescent="0.25">
      <c r="A3968" s="7">
        <v>31485</v>
      </c>
      <c r="B3968" s="5" t="s">
        <v>3767</v>
      </c>
    </row>
    <row r="3969" spans="1:2" x14ac:dyDescent="0.25">
      <c r="A3969" s="7">
        <v>31488</v>
      </c>
      <c r="B3969" s="5" t="s">
        <v>3768</v>
      </c>
    </row>
    <row r="3970" spans="1:2" x14ac:dyDescent="0.25">
      <c r="A3970" s="7">
        <v>31489</v>
      </c>
      <c r="B3970" s="5" t="s">
        <v>3769</v>
      </c>
    </row>
    <row r="3971" spans="1:2" x14ac:dyDescent="0.25">
      <c r="A3971" s="7">
        <v>31490</v>
      </c>
      <c r="B3971" s="5" t="s">
        <v>3770</v>
      </c>
    </row>
    <row r="3972" spans="1:2" x14ac:dyDescent="0.25">
      <c r="A3972" s="7">
        <v>31491</v>
      </c>
      <c r="B3972" s="5" t="s">
        <v>3771</v>
      </c>
    </row>
    <row r="3973" spans="1:2" x14ac:dyDescent="0.25">
      <c r="A3973" s="7">
        <v>31492</v>
      </c>
      <c r="B3973" s="5" t="s">
        <v>3772</v>
      </c>
    </row>
    <row r="3974" spans="1:2" x14ac:dyDescent="0.25">
      <c r="A3974" s="7">
        <v>31495</v>
      </c>
      <c r="B3974" s="5" t="s">
        <v>3773</v>
      </c>
    </row>
    <row r="3975" spans="1:2" x14ac:dyDescent="0.25">
      <c r="A3975" s="7">
        <v>31496</v>
      </c>
      <c r="B3975" s="5" t="s">
        <v>3774</v>
      </c>
    </row>
    <row r="3976" spans="1:2" x14ac:dyDescent="0.25">
      <c r="A3976" s="7">
        <v>31497</v>
      </c>
      <c r="B3976" s="5" t="s">
        <v>3775</v>
      </c>
    </row>
    <row r="3977" spans="1:2" x14ac:dyDescent="0.25">
      <c r="A3977" s="7">
        <v>31498</v>
      </c>
      <c r="B3977" s="5" t="s">
        <v>3776</v>
      </c>
    </row>
    <row r="3978" spans="1:2" x14ac:dyDescent="0.25">
      <c r="A3978" s="7">
        <v>31499</v>
      </c>
      <c r="B3978" s="5" t="s">
        <v>822</v>
      </c>
    </row>
    <row r="3979" spans="1:2" x14ac:dyDescent="0.25">
      <c r="A3979" s="7">
        <v>31502</v>
      </c>
      <c r="B3979" s="5" t="s">
        <v>3777</v>
      </c>
    </row>
    <row r="3980" spans="1:2" x14ac:dyDescent="0.25">
      <c r="A3980" s="7">
        <v>31503</v>
      </c>
      <c r="B3980" s="5" t="s">
        <v>3778</v>
      </c>
    </row>
    <row r="3981" spans="1:2" x14ac:dyDescent="0.25">
      <c r="A3981" s="7">
        <v>31504</v>
      </c>
      <c r="B3981" s="5" t="s">
        <v>3779</v>
      </c>
    </row>
    <row r="3982" spans="1:2" x14ac:dyDescent="0.25">
      <c r="A3982" s="7">
        <v>31505</v>
      </c>
      <c r="B3982" s="5" t="s">
        <v>3780</v>
      </c>
    </row>
    <row r="3983" spans="1:2" x14ac:dyDescent="0.25">
      <c r="A3983" s="7">
        <v>31506</v>
      </c>
      <c r="B3983" s="5" t="s">
        <v>3781</v>
      </c>
    </row>
    <row r="3984" spans="1:2" x14ac:dyDescent="0.25">
      <c r="A3984" s="7">
        <v>31509</v>
      </c>
      <c r="B3984" s="5" t="s">
        <v>3782</v>
      </c>
    </row>
    <row r="3985" spans="1:2" x14ac:dyDescent="0.25">
      <c r="A3985" s="7">
        <v>31510</v>
      </c>
      <c r="B3985" s="5" t="s">
        <v>3783</v>
      </c>
    </row>
    <row r="3986" spans="1:2" x14ac:dyDescent="0.25">
      <c r="A3986" s="7">
        <v>31511</v>
      </c>
      <c r="B3986" s="5" t="s">
        <v>3784</v>
      </c>
    </row>
    <row r="3987" spans="1:2" x14ac:dyDescent="0.25">
      <c r="A3987" s="7">
        <v>31512</v>
      </c>
      <c r="B3987" s="5" t="s">
        <v>3785</v>
      </c>
    </row>
    <row r="3988" spans="1:2" x14ac:dyDescent="0.25">
      <c r="A3988" s="7">
        <v>31513</v>
      </c>
      <c r="B3988" s="5" t="s">
        <v>3775</v>
      </c>
    </row>
    <row r="3989" spans="1:2" x14ac:dyDescent="0.25">
      <c r="A3989" s="7">
        <v>31516</v>
      </c>
      <c r="B3989" s="5" t="s">
        <v>3786</v>
      </c>
    </row>
    <row r="3990" spans="1:2" x14ac:dyDescent="0.25">
      <c r="A3990" s="7">
        <v>31517</v>
      </c>
      <c r="B3990" s="5" t="s">
        <v>3787</v>
      </c>
    </row>
    <row r="3991" spans="1:2" x14ac:dyDescent="0.25">
      <c r="A3991" s="7">
        <v>31518</v>
      </c>
      <c r="B3991" s="5" t="s">
        <v>3788</v>
      </c>
    </row>
    <row r="3992" spans="1:2" x14ac:dyDescent="0.25">
      <c r="A3992" s="7">
        <v>31519</v>
      </c>
      <c r="B3992" s="5" t="s">
        <v>3789</v>
      </c>
    </row>
    <row r="3993" spans="1:2" x14ac:dyDescent="0.25">
      <c r="A3993" s="7">
        <v>31520</v>
      </c>
      <c r="B3993" s="5" t="s">
        <v>3790</v>
      </c>
    </row>
    <row r="3994" spans="1:2" x14ac:dyDescent="0.25">
      <c r="A3994" s="7">
        <v>31523</v>
      </c>
      <c r="B3994" s="5" t="s">
        <v>3791</v>
      </c>
    </row>
    <row r="3995" spans="1:2" x14ac:dyDescent="0.25">
      <c r="A3995" s="7">
        <v>31524</v>
      </c>
      <c r="B3995" s="5" t="s">
        <v>3792</v>
      </c>
    </row>
    <row r="3996" spans="1:2" x14ac:dyDescent="0.25">
      <c r="A3996" s="7">
        <v>31525</v>
      </c>
      <c r="B3996" s="5" t="s">
        <v>3793</v>
      </c>
    </row>
    <row r="3997" spans="1:2" x14ac:dyDescent="0.25">
      <c r="A3997" s="7">
        <v>31526</v>
      </c>
      <c r="B3997" s="5" t="s">
        <v>3794</v>
      </c>
    </row>
    <row r="3998" spans="1:2" x14ac:dyDescent="0.25">
      <c r="A3998" s="7">
        <v>31527</v>
      </c>
      <c r="B3998" s="5" t="s">
        <v>3795</v>
      </c>
    </row>
    <row r="3999" spans="1:2" x14ac:dyDescent="0.25">
      <c r="A3999" s="7">
        <v>31530</v>
      </c>
      <c r="B3999" s="5" t="s">
        <v>3796</v>
      </c>
    </row>
    <row r="4000" spans="1:2" x14ac:dyDescent="0.25">
      <c r="A4000" s="7">
        <v>31531</v>
      </c>
      <c r="B4000" s="5" t="s">
        <v>3797</v>
      </c>
    </row>
    <row r="4001" spans="1:2" x14ac:dyDescent="0.25">
      <c r="A4001" s="7">
        <v>31532</v>
      </c>
      <c r="B4001" s="5" t="s">
        <v>3798</v>
      </c>
    </row>
    <row r="4002" spans="1:2" x14ac:dyDescent="0.25">
      <c r="A4002" s="7">
        <v>31533</v>
      </c>
      <c r="B4002" s="5" t="s">
        <v>3799</v>
      </c>
    </row>
    <row r="4003" spans="1:2" x14ac:dyDescent="0.25">
      <c r="A4003" s="7">
        <v>31534</v>
      </c>
      <c r="B4003" s="5" t="s">
        <v>3800</v>
      </c>
    </row>
    <row r="4004" spans="1:2" x14ac:dyDescent="0.25">
      <c r="A4004" s="7">
        <v>31537</v>
      </c>
      <c r="B4004" s="5" t="s">
        <v>3801</v>
      </c>
    </row>
    <row r="4005" spans="1:2" x14ac:dyDescent="0.25">
      <c r="A4005" s="7">
        <v>31538</v>
      </c>
      <c r="B4005" s="5" t="s">
        <v>3802</v>
      </c>
    </row>
    <row r="4006" spans="1:2" x14ac:dyDescent="0.25">
      <c r="A4006" s="7">
        <v>31539</v>
      </c>
      <c r="B4006" s="5" t="s">
        <v>3803</v>
      </c>
    </row>
    <row r="4007" spans="1:2" x14ac:dyDescent="0.25">
      <c r="A4007" s="7">
        <v>31540</v>
      </c>
      <c r="B4007" s="5" t="s">
        <v>3804</v>
      </c>
    </row>
    <row r="4008" spans="1:2" x14ac:dyDescent="0.25">
      <c r="A4008" s="7">
        <v>31541</v>
      </c>
      <c r="B4008" s="5" t="s">
        <v>3805</v>
      </c>
    </row>
    <row r="4009" spans="1:2" x14ac:dyDescent="0.25">
      <c r="A4009" s="7">
        <v>31544</v>
      </c>
      <c r="B4009" s="5" t="s">
        <v>3806</v>
      </c>
    </row>
    <row r="4010" spans="1:2" x14ac:dyDescent="0.25">
      <c r="A4010" s="7">
        <v>31545</v>
      </c>
      <c r="B4010" s="5" t="s">
        <v>3807</v>
      </c>
    </row>
    <row r="4011" spans="1:2" x14ac:dyDescent="0.25">
      <c r="A4011" s="7">
        <v>31546</v>
      </c>
      <c r="B4011" s="5" t="s">
        <v>3808</v>
      </c>
    </row>
    <row r="4012" spans="1:2" x14ac:dyDescent="0.25">
      <c r="A4012" s="7">
        <v>31547</v>
      </c>
      <c r="B4012" s="5" t="s">
        <v>3809</v>
      </c>
    </row>
    <row r="4013" spans="1:2" x14ac:dyDescent="0.25">
      <c r="A4013" s="7">
        <v>31548</v>
      </c>
      <c r="B4013" s="5" t="s">
        <v>3810</v>
      </c>
    </row>
    <row r="4014" spans="1:2" x14ac:dyDescent="0.25">
      <c r="A4014" s="7">
        <v>31551</v>
      </c>
      <c r="B4014" s="5" t="s">
        <v>3811</v>
      </c>
    </row>
    <row r="4015" spans="1:2" x14ac:dyDescent="0.25">
      <c r="A4015" s="7">
        <v>31552</v>
      </c>
      <c r="B4015" s="5" t="s">
        <v>3812</v>
      </c>
    </row>
    <row r="4016" spans="1:2" x14ac:dyDescent="0.25">
      <c r="A4016" s="7">
        <v>31553</v>
      </c>
      <c r="B4016" s="5" t="s">
        <v>3813</v>
      </c>
    </row>
    <row r="4017" spans="1:2" x14ac:dyDescent="0.25">
      <c r="A4017" s="7">
        <v>31554</v>
      </c>
      <c r="B4017" s="5" t="s">
        <v>3814</v>
      </c>
    </row>
    <row r="4018" spans="1:2" x14ac:dyDescent="0.25">
      <c r="A4018" s="7">
        <v>31555</v>
      </c>
      <c r="B4018" s="5" t="s">
        <v>3815</v>
      </c>
    </row>
    <row r="4019" spans="1:2" x14ac:dyDescent="0.25">
      <c r="A4019" s="7">
        <v>31558</v>
      </c>
      <c r="B4019" s="5" t="s">
        <v>822</v>
      </c>
    </row>
    <row r="4020" spans="1:2" x14ac:dyDescent="0.25">
      <c r="A4020" s="7">
        <v>31559</v>
      </c>
      <c r="B4020" s="5" t="s">
        <v>3816</v>
      </c>
    </row>
    <row r="4021" spans="1:2" x14ac:dyDescent="0.25">
      <c r="A4021" s="7">
        <v>31560</v>
      </c>
      <c r="B4021" s="5" t="s">
        <v>3817</v>
      </c>
    </row>
    <row r="4022" spans="1:2" x14ac:dyDescent="0.25">
      <c r="A4022" s="7">
        <v>31561</v>
      </c>
      <c r="B4022" s="5" t="s">
        <v>3818</v>
      </c>
    </row>
    <row r="4023" spans="1:2" x14ac:dyDescent="0.25">
      <c r="A4023" s="7">
        <v>31562</v>
      </c>
      <c r="B4023" s="5" t="s">
        <v>3819</v>
      </c>
    </row>
    <row r="4024" spans="1:2" x14ac:dyDescent="0.25">
      <c r="A4024" s="7">
        <v>31565</v>
      </c>
      <c r="B4024" s="5" t="s">
        <v>3820</v>
      </c>
    </row>
    <row r="4025" spans="1:2" x14ac:dyDescent="0.25">
      <c r="A4025" s="7">
        <v>31566</v>
      </c>
      <c r="B4025" s="5" t="s">
        <v>3821</v>
      </c>
    </row>
    <row r="4026" spans="1:2" x14ac:dyDescent="0.25">
      <c r="A4026" s="7">
        <v>31567</v>
      </c>
      <c r="B4026" s="5" t="s">
        <v>3822</v>
      </c>
    </row>
    <row r="4027" spans="1:2" x14ac:dyDescent="0.25">
      <c r="A4027" s="7">
        <v>31568</v>
      </c>
      <c r="B4027" s="5" t="s">
        <v>3823</v>
      </c>
    </row>
    <row r="4028" spans="1:2" x14ac:dyDescent="0.25">
      <c r="A4028" s="7">
        <v>31569</v>
      </c>
      <c r="B4028" s="5" t="s">
        <v>3824</v>
      </c>
    </row>
    <row r="4029" spans="1:2" x14ac:dyDescent="0.25">
      <c r="A4029" s="7">
        <v>31572</v>
      </c>
      <c r="B4029" s="5" t="s">
        <v>3825</v>
      </c>
    </row>
    <row r="4030" spans="1:2" x14ac:dyDescent="0.25">
      <c r="A4030" s="7">
        <v>31573</v>
      </c>
      <c r="B4030" s="5" t="s">
        <v>3826</v>
      </c>
    </row>
    <row r="4031" spans="1:2" x14ac:dyDescent="0.25">
      <c r="A4031" s="7">
        <v>31574</v>
      </c>
      <c r="B4031" s="5" t="s">
        <v>3827</v>
      </c>
    </row>
    <row r="4032" spans="1:2" x14ac:dyDescent="0.25">
      <c r="A4032" s="7">
        <v>31575</v>
      </c>
      <c r="B4032" s="5" t="s">
        <v>3828</v>
      </c>
    </row>
    <row r="4033" spans="1:2" x14ac:dyDescent="0.25">
      <c r="A4033" s="7">
        <v>31576</v>
      </c>
      <c r="B4033" s="5" t="s">
        <v>3829</v>
      </c>
    </row>
    <row r="4034" spans="1:2" x14ac:dyDescent="0.25">
      <c r="A4034" s="7">
        <v>31579</v>
      </c>
      <c r="B4034" s="5" t="s">
        <v>3830</v>
      </c>
    </row>
    <row r="4035" spans="1:2" x14ac:dyDescent="0.25">
      <c r="A4035" s="7">
        <v>31580</v>
      </c>
      <c r="B4035" s="5" t="s">
        <v>3831</v>
      </c>
    </row>
    <row r="4036" spans="1:2" x14ac:dyDescent="0.25">
      <c r="A4036" s="7">
        <v>31581</v>
      </c>
      <c r="B4036" s="5" t="s">
        <v>3832</v>
      </c>
    </row>
    <row r="4037" spans="1:2" x14ac:dyDescent="0.25">
      <c r="A4037" s="7">
        <v>31582</v>
      </c>
      <c r="B4037" s="5" t="s">
        <v>3833</v>
      </c>
    </row>
    <row r="4038" spans="1:2" x14ac:dyDescent="0.25">
      <c r="A4038" s="7">
        <v>31583</v>
      </c>
      <c r="B4038" s="5" t="s">
        <v>3834</v>
      </c>
    </row>
    <row r="4039" spans="1:2" x14ac:dyDescent="0.25">
      <c r="A4039" s="7">
        <v>31586</v>
      </c>
      <c r="B4039" s="5" t="s">
        <v>3835</v>
      </c>
    </row>
    <row r="4040" spans="1:2" x14ac:dyDescent="0.25">
      <c r="A4040" s="7">
        <v>31587</v>
      </c>
      <c r="B4040" s="5" t="s">
        <v>3836</v>
      </c>
    </row>
    <row r="4041" spans="1:2" x14ac:dyDescent="0.25">
      <c r="A4041" s="7">
        <v>31588</v>
      </c>
      <c r="B4041" s="5" t="s">
        <v>3837</v>
      </c>
    </row>
    <row r="4042" spans="1:2" x14ac:dyDescent="0.25">
      <c r="A4042" s="7">
        <v>31589</v>
      </c>
      <c r="B4042" s="5" t="s">
        <v>3838</v>
      </c>
    </row>
    <row r="4043" spans="1:2" x14ac:dyDescent="0.25">
      <c r="A4043" s="7">
        <v>31590</v>
      </c>
      <c r="B4043" s="5" t="s">
        <v>3839</v>
      </c>
    </row>
    <row r="4044" spans="1:2" x14ac:dyDescent="0.25">
      <c r="A4044" s="7">
        <v>31593</v>
      </c>
      <c r="B4044" s="5" t="s">
        <v>3840</v>
      </c>
    </row>
    <row r="4045" spans="1:2" x14ac:dyDescent="0.25">
      <c r="A4045" s="7">
        <v>31594</v>
      </c>
      <c r="B4045" s="5" t="s">
        <v>3841</v>
      </c>
    </row>
    <row r="4046" spans="1:2" x14ac:dyDescent="0.25">
      <c r="A4046" s="7">
        <v>31595</v>
      </c>
      <c r="B4046" s="5" t="s">
        <v>3842</v>
      </c>
    </row>
    <row r="4047" spans="1:2" x14ac:dyDescent="0.25">
      <c r="A4047" s="7">
        <v>31596</v>
      </c>
      <c r="B4047" s="5" t="s">
        <v>3843</v>
      </c>
    </row>
    <row r="4048" spans="1:2" x14ac:dyDescent="0.25">
      <c r="A4048" s="7">
        <v>31597</v>
      </c>
      <c r="B4048" s="5" t="s">
        <v>822</v>
      </c>
    </row>
    <row r="4049" spans="1:2" x14ac:dyDescent="0.25">
      <c r="A4049" s="7">
        <v>31600</v>
      </c>
      <c r="B4049" s="5" t="s">
        <v>3844</v>
      </c>
    </row>
    <row r="4050" spans="1:2" x14ac:dyDescent="0.25">
      <c r="A4050" s="7">
        <v>31601</v>
      </c>
      <c r="B4050" s="5" t="s">
        <v>3845</v>
      </c>
    </row>
    <row r="4051" spans="1:2" x14ac:dyDescent="0.25">
      <c r="A4051" s="7">
        <v>31602</v>
      </c>
      <c r="B4051" s="5" t="s">
        <v>3846</v>
      </c>
    </row>
    <row r="4052" spans="1:2" x14ac:dyDescent="0.25">
      <c r="A4052" s="7">
        <v>31603</v>
      </c>
      <c r="B4052" s="5" t="s">
        <v>3847</v>
      </c>
    </row>
    <row r="4053" spans="1:2" x14ac:dyDescent="0.25">
      <c r="A4053" s="7">
        <v>31604</v>
      </c>
      <c r="B4053" s="5" t="s">
        <v>3848</v>
      </c>
    </row>
    <row r="4054" spans="1:2" x14ac:dyDescent="0.25">
      <c r="A4054" s="7">
        <v>31607</v>
      </c>
      <c r="B4054" s="5" t="s">
        <v>3849</v>
      </c>
    </row>
    <row r="4055" spans="1:2" x14ac:dyDescent="0.25">
      <c r="A4055" s="7">
        <v>31608</v>
      </c>
      <c r="B4055" s="5" t="s">
        <v>3850</v>
      </c>
    </row>
    <row r="4056" spans="1:2" x14ac:dyDescent="0.25">
      <c r="A4056" s="7">
        <v>31609</v>
      </c>
      <c r="B4056" s="5" t="s">
        <v>3851</v>
      </c>
    </row>
    <row r="4057" spans="1:2" x14ac:dyDescent="0.25">
      <c r="A4057" s="7">
        <v>31610</v>
      </c>
      <c r="B4057" s="5" t="s">
        <v>3852</v>
      </c>
    </row>
    <row r="4058" spans="1:2" x14ac:dyDescent="0.25">
      <c r="A4058" s="7">
        <v>31611</v>
      </c>
      <c r="B4058" s="5" t="s">
        <v>3853</v>
      </c>
    </row>
    <row r="4059" spans="1:2" x14ac:dyDescent="0.25">
      <c r="A4059" s="7">
        <v>31614</v>
      </c>
      <c r="B4059" s="5" t="s">
        <v>3854</v>
      </c>
    </row>
    <row r="4060" spans="1:2" x14ac:dyDescent="0.25">
      <c r="A4060" s="7">
        <v>31615</v>
      </c>
      <c r="B4060" s="5" t="s">
        <v>3855</v>
      </c>
    </row>
    <row r="4061" spans="1:2" x14ac:dyDescent="0.25">
      <c r="A4061" s="7">
        <v>31616</v>
      </c>
      <c r="B4061" s="5" t="s">
        <v>3856</v>
      </c>
    </row>
    <row r="4062" spans="1:2" x14ac:dyDescent="0.25">
      <c r="A4062" s="7">
        <v>31617</v>
      </c>
      <c r="B4062" s="5" t="s">
        <v>3857</v>
      </c>
    </row>
    <row r="4063" spans="1:2" x14ac:dyDescent="0.25">
      <c r="A4063" s="7">
        <v>31618</v>
      </c>
      <c r="B4063" s="5" t="s">
        <v>3858</v>
      </c>
    </row>
    <row r="4064" spans="1:2" x14ac:dyDescent="0.25">
      <c r="A4064" s="7">
        <v>31621</v>
      </c>
      <c r="B4064" s="5" t="s">
        <v>3859</v>
      </c>
    </row>
    <row r="4065" spans="1:2" x14ac:dyDescent="0.25">
      <c r="A4065" s="7">
        <v>31622</v>
      </c>
      <c r="B4065" s="5" t="s">
        <v>3860</v>
      </c>
    </row>
    <row r="4066" spans="1:2" x14ac:dyDescent="0.25">
      <c r="A4066" s="7">
        <v>31623</v>
      </c>
      <c r="B4066" s="5" t="s">
        <v>3861</v>
      </c>
    </row>
    <row r="4067" spans="1:2" x14ac:dyDescent="0.25">
      <c r="A4067" s="7">
        <v>31624</v>
      </c>
      <c r="B4067" s="5" t="s">
        <v>3862</v>
      </c>
    </row>
    <row r="4068" spans="1:2" x14ac:dyDescent="0.25">
      <c r="A4068" s="7">
        <v>31625</v>
      </c>
      <c r="B4068" s="5" t="s">
        <v>3863</v>
      </c>
    </row>
    <row r="4069" spans="1:2" x14ac:dyDescent="0.25">
      <c r="A4069" s="7">
        <v>31628</v>
      </c>
      <c r="B4069" s="5" t="s">
        <v>3864</v>
      </c>
    </row>
    <row r="4070" spans="1:2" x14ac:dyDescent="0.25">
      <c r="A4070" s="7">
        <v>31629</v>
      </c>
      <c r="B4070" s="5" t="s">
        <v>3865</v>
      </c>
    </row>
    <row r="4071" spans="1:2" x14ac:dyDescent="0.25">
      <c r="A4071" s="7">
        <v>31630</v>
      </c>
      <c r="B4071" s="5" t="s">
        <v>3866</v>
      </c>
    </row>
    <row r="4072" spans="1:2" x14ac:dyDescent="0.25">
      <c r="A4072" s="7">
        <v>31631</v>
      </c>
      <c r="B4072" s="5" t="s">
        <v>3867</v>
      </c>
    </row>
    <row r="4073" spans="1:2" x14ac:dyDescent="0.25">
      <c r="A4073" s="7">
        <v>31632</v>
      </c>
      <c r="B4073" s="5" t="s">
        <v>3868</v>
      </c>
    </row>
    <row r="4074" spans="1:2" x14ac:dyDescent="0.25">
      <c r="A4074" s="7">
        <v>31635</v>
      </c>
      <c r="B4074" s="5" t="s">
        <v>3869</v>
      </c>
    </row>
    <row r="4075" spans="1:2" x14ac:dyDescent="0.25">
      <c r="A4075" s="7">
        <v>31636</v>
      </c>
      <c r="B4075" s="5" t="s">
        <v>3870</v>
      </c>
    </row>
    <row r="4076" spans="1:2" x14ac:dyDescent="0.25">
      <c r="A4076" s="7">
        <v>31637</v>
      </c>
      <c r="B4076" s="5" t="s">
        <v>3871</v>
      </c>
    </row>
    <row r="4077" spans="1:2" x14ac:dyDescent="0.25">
      <c r="A4077" s="7">
        <v>31638</v>
      </c>
      <c r="B4077" s="5" t="s">
        <v>3872</v>
      </c>
    </row>
    <row r="4078" spans="1:2" x14ac:dyDescent="0.25">
      <c r="A4078" s="7">
        <v>31639</v>
      </c>
      <c r="B4078" s="5" t="s">
        <v>3873</v>
      </c>
    </row>
    <row r="4079" spans="1:2" x14ac:dyDescent="0.25">
      <c r="A4079" s="7">
        <v>31642</v>
      </c>
      <c r="B4079" s="5" t="s">
        <v>3874</v>
      </c>
    </row>
    <row r="4080" spans="1:2" x14ac:dyDescent="0.25">
      <c r="A4080" s="7">
        <v>31643</v>
      </c>
      <c r="B4080" s="5" t="s">
        <v>3875</v>
      </c>
    </row>
    <row r="4081" spans="1:2" x14ac:dyDescent="0.25">
      <c r="A4081" s="7">
        <v>31644</v>
      </c>
      <c r="B4081" s="5" t="s">
        <v>3876</v>
      </c>
    </row>
    <row r="4082" spans="1:2" x14ac:dyDescent="0.25">
      <c r="A4082" s="7">
        <v>31645</v>
      </c>
      <c r="B4082" s="5" t="s">
        <v>3877</v>
      </c>
    </row>
    <row r="4083" spans="1:2" x14ac:dyDescent="0.25">
      <c r="A4083" s="7">
        <v>31646</v>
      </c>
      <c r="B4083" s="5" t="s">
        <v>3878</v>
      </c>
    </row>
    <row r="4084" spans="1:2" x14ac:dyDescent="0.25">
      <c r="A4084" s="7">
        <v>31649</v>
      </c>
      <c r="B4084" s="5" t="s">
        <v>3879</v>
      </c>
    </row>
    <row r="4085" spans="1:2" x14ac:dyDescent="0.25">
      <c r="A4085" s="7">
        <v>31650</v>
      </c>
      <c r="B4085" s="5" t="s">
        <v>3880</v>
      </c>
    </row>
    <row r="4086" spans="1:2" x14ac:dyDescent="0.25">
      <c r="A4086" s="7">
        <v>31651</v>
      </c>
      <c r="B4086" s="5" t="s">
        <v>3881</v>
      </c>
    </row>
    <row r="4087" spans="1:2" x14ac:dyDescent="0.25">
      <c r="A4087" s="7">
        <v>31652</v>
      </c>
      <c r="B4087" s="5" t="s">
        <v>3882</v>
      </c>
    </row>
    <row r="4088" spans="1:2" x14ac:dyDescent="0.25">
      <c r="A4088" s="7">
        <v>31653</v>
      </c>
      <c r="B4088" s="5" t="s">
        <v>3883</v>
      </c>
    </row>
    <row r="4089" spans="1:2" x14ac:dyDescent="0.25">
      <c r="A4089" s="7">
        <v>31656</v>
      </c>
      <c r="B4089" s="5" t="s">
        <v>822</v>
      </c>
    </row>
    <row r="4090" spans="1:2" x14ac:dyDescent="0.25">
      <c r="A4090" s="7">
        <v>31657</v>
      </c>
      <c r="B4090" s="5" t="s">
        <v>3884</v>
      </c>
    </row>
    <row r="4091" spans="1:2" x14ac:dyDescent="0.25">
      <c r="A4091" s="7">
        <v>31658</v>
      </c>
      <c r="B4091" s="5" t="s">
        <v>3885</v>
      </c>
    </row>
    <row r="4092" spans="1:2" x14ac:dyDescent="0.25">
      <c r="A4092" s="7">
        <v>31659</v>
      </c>
      <c r="B4092" s="5" t="s">
        <v>3886</v>
      </c>
    </row>
    <row r="4093" spans="1:2" x14ac:dyDescent="0.25">
      <c r="A4093" s="7">
        <v>31660</v>
      </c>
      <c r="B4093" s="5" t="s">
        <v>3887</v>
      </c>
    </row>
    <row r="4094" spans="1:2" x14ac:dyDescent="0.25">
      <c r="A4094" s="7">
        <v>31663</v>
      </c>
      <c r="B4094" s="5" t="s">
        <v>3888</v>
      </c>
    </row>
    <row r="4095" spans="1:2" x14ac:dyDescent="0.25">
      <c r="A4095" s="7">
        <v>31664</v>
      </c>
      <c r="B4095" s="5" t="s">
        <v>3889</v>
      </c>
    </row>
    <row r="4096" spans="1:2" x14ac:dyDescent="0.25">
      <c r="A4096" s="7">
        <v>31665</v>
      </c>
      <c r="B4096" s="5" t="s">
        <v>3890</v>
      </c>
    </row>
    <row r="4097" spans="1:2" x14ac:dyDescent="0.25">
      <c r="A4097" s="7">
        <v>31666</v>
      </c>
      <c r="B4097" s="5" t="s">
        <v>3891</v>
      </c>
    </row>
    <row r="4098" spans="1:2" x14ac:dyDescent="0.25">
      <c r="A4098" s="7">
        <v>31667</v>
      </c>
      <c r="B4098" s="5" t="s">
        <v>3892</v>
      </c>
    </row>
    <row r="4099" spans="1:2" x14ac:dyDescent="0.25">
      <c r="A4099" s="7">
        <v>31670</v>
      </c>
      <c r="B4099" s="5" t="s">
        <v>3893</v>
      </c>
    </row>
    <row r="4100" spans="1:2" x14ac:dyDescent="0.25">
      <c r="A4100" s="7">
        <v>31671</v>
      </c>
      <c r="B4100" s="5" t="s">
        <v>3894</v>
      </c>
    </row>
    <row r="4101" spans="1:2" x14ac:dyDescent="0.25">
      <c r="A4101" s="7">
        <v>31672</v>
      </c>
      <c r="B4101" s="5" t="s">
        <v>3895</v>
      </c>
    </row>
    <row r="4102" spans="1:2" x14ac:dyDescent="0.25">
      <c r="A4102" s="7">
        <v>31673</v>
      </c>
      <c r="B4102" s="5" t="s">
        <v>3896</v>
      </c>
    </row>
    <row r="4103" spans="1:2" x14ac:dyDescent="0.25">
      <c r="A4103" s="7">
        <v>31674</v>
      </c>
      <c r="B4103" s="5" t="s">
        <v>3897</v>
      </c>
    </row>
    <row r="4104" spans="1:2" x14ac:dyDescent="0.25">
      <c r="A4104" s="7">
        <v>31677</v>
      </c>
      <c r="B4104" s="5" t="s">
        <v>3764</v>
      </c>
    </row>
    <row r="4105" spans="1:2" x14ac:dyDescent="0.25">
      <c r="A4105" s="7">
        <v>31678</v>
      </c>
      <c r="B4105" s="5" t="s">
        <v>3898</v>
      </c>
    </row>
    <row r="4106" spans="1:2" x14ac:dyDescent="0.25">
      <c r="A4106" s="7">
        <v>31679</v>
      </c>
      <c r="B4106" s="5" t="s">
        <v>3899</v>
      </c>
    </row>
    <row r="4107" spans="1:2" x14ac:dyDescent="0.25">
      <c r="A4107" s="7">
        <v>31680</v>
      </c>
      <c r="B4107" s="5" t="s">
        <v>3900</v>
      </c>
    </row>
    <row r="4108" spans="1:2" x14ac:dyDescent="0.25">
      <c r="A4108" s="7">
        <v>31681</v>
      </c>
      <c r="B4108" s="5" t="s">
        <v>3901</v>
      </c>
    </row>
    <row r="4109" spans="1:2" x14ac:dyDescent="0.25">
      <c r="A4109" s="7">
        <v>31684</v>
      </c>
      <c r="B4109" s="5" t="s">
        <v>3902</v>
      </c>
    </row>
    <row r="4110" spans="1:2" x14ac:dyDescent="0.25">
      <c r="A4110" s="7">
        <v>31685</v>
      </c>
      <c r="B4110" s="5" t="s">
        <v>3903</v>
      </c>
    </row>
    <row r="4111" spans="1:2" x14ac:dyDescent="0.25">
      <c r="A4111" s="7">
        <v>31686</v>
      </c>
      <c r="B4111" s="5" t="s">
        <v>3904</v>
      </c>
    </row>
    <row r="4112" spans="1:2" x14ac:dyDescent="0.25">
      <c r="A4112" s="7">
        <v>31687</v>
      </c>
      <c r="B4112" s="5" t="s">
        <v>3905</v>
      </c>
    </row>
    <row r="4113" spans="1:2" x14ac:dyDescent="0.25">
      <c r="A4113" s="7">
        <v>31688</v>
      </c>
      <c r="B4113" s="5" t="s">
        <v>3906</v>
      </c>
    </row>
    <row r="4114" spans="1:2" x14ac:dyDescent="0.25">
      <c r="A4114" s="7">
        <v>31691</v>
      </c>
      <c r="B4114" s="5" t="s">
        <v>3907</v>
      </c>
    </row>
    <row r="4115" spans="1:2" x14ac:dyDescent="0.25">
      <c r="A4115" s="7">
        <v>31692</v>
      </c>
      <c r="B4115" s="5" t="s">
        <v>3908</v>
      </c>
    </row>
    <row r="4116" spans="1:2" x14ac:dyDescent="0.25">
      <c r="A4116" s="7">
        <v>31693</v>
      </c>
      <c r="B4116" s="5" t="s">
        <v>3909</v>
      </c>
    </row>
    <row r="4117" spans="1:2" x14ac:dyDescent="0.25">
      <c r="A4117" s="7">
        <v>31694</v>
      </c>
      <c r="B4117" s="5" t="s">
        <v>3910</v>
      </c>
    </row>
    <row r="4118" spans="1:2" x14ac:dyDescent="0.25">
      <c r="A4118" s="7">
        <v>31695</v>
      </c>
      <c r="B4118" s="5" t="s">
        <v>3911</v>
      </c>
    </row>
    <row r="4119" spans="1:2" x14ac:dyDescent="0.25">
      <c r="A4119" s="7">
        <v>31698</v>
      </c>
      <c r="B4119" s="5" t="s">
        <v>3912</v>
      </c>
    </row>
    <row r="4120" spans="1:2" x14ac:dyDescent="0.25">
      <c r="A4120" s="7">
        <v>31699</v>
      </c>
      <c r="B4120" s="5" t="s">
        <v>3913</v>
      </c>
    </row>
    <row r="4121" spans="1:2" x14ac:dyDescent="0.25">
      <c r="A4121" s="7">
        <v>31700</v>
      </c>
      <c r="B4121" s="5" t="s">
        <v>3914</v>
      </c>
    </row>
    <row r="4122" spans="1:2" x14ac:dyDescent="0.25">
      <c r="A4122" s="7">
        <v>31701</v>
      </c>
      <c r="B4122" s="5" t="s">
        <v>3915</v>
      </c>
    </row>
    <row r="4123" spans="1:2" x14ac:dyDescent="0.25">
      <c r="A4123" s="7">
        <v>31702</v>
      </c>
      <c r="B4123" s="5" t="s">
        <v>3916</v>
      </c>
    </row>
    <row r="4124" spans="1:2" x14ac:dyDescent="0.25">
      <c r="A4124" s="7">
        <v>31705</v>
      </c>
      <c r="B4124" s="5" t="s">
        <v>3917</v>
      </c>
    </row>
    <row r="4125" spans="1:2" x14ac:dyDescent="0.25">
      <c r="A4125" s="7">
        <v>31706</v>
      </c>
      <c r="B4125" s="5" t="s">
        <v>3918</v>
      </c>
    </row>
    <row r="4126" spans="1:2" x14ac:dyDescent="0.25">
      <c r="A4126" s="7">
        <v>31707</v>
      </c>
      <c r="B4126" s="5" t="s">
        <v>3919</v>
      </c>
    </row>
    <row r="4127" spans="1:2" x14ac:dyDescent="0.25">
      <c r="A4127" s="7">
        <v>31708</v>
      </c>
      <c r="B4127" s="5" t="s">
        <v>3920</v>
      </c>
    </row>
    <row r="4128" spans="1:2" x14ac:dyDescent="0.25">
      <c r="A4128" s="7">
        <v>31709</v>
      </c>
      <c r="B4128" s="5" t="s">
        <v>3921</v>
      </c>
    </row>
    <row r="4129" spans="1:2" x14ac:dyDescent="0.25">
      <c r="A4129" s="7">
        <v>31712</v>
      </c>
      <c r="B4129" s="5" t="s">
        <v>3922</v>
      </c>
    </row>
    <row r="4130" spans="1:2" x14ac:dyDescent="0.25">
      <c r="A4130" s="7">
        <v>31713</v>
      </c>
      <c r="B4130" s="5" t="s">
        <v>3923</v>
      </c>
    </row>
    <row r="4131" spans="1:2" x14ac:dyDescent="0.25">
      <c r="A4131" s="7">
        <v>31714</v>
      </c>
      <c r="B4131" s="5" t="s">
        <v>3924</v>
      </c>
    </row>
    <row r="4132" spans="1:2" x14ac:dyDescent="0.25">
      <c r="A4132" s="7">
        <v>31715</v>
      </c>
      <c r="B4132" s="5" t="s">
        <v>3925</v>
      </c>
    </row>
    <row r="4133" spans="1:2" x14ac:dyDescent="0.25">
      <c r="A4133" s="7">
        <v>31716</v>
      </c>
      <c r="B4133" s="5" t="s">
        <v>3926</v>
      </c>
    </row>
    <row r="4134" spans="1:2" x14ac:dyDescent="0.25">
      <c r="A4134" s="7">
        <v>31719</v>
      </c>
      <c r="B4134" s="5" t="s">
        <v>3927</v>
      </c>
    </row>
    <row r="4135" spans="1:2" x14ac:dyDescent="0.25">
      <c r="A4135" s="7">
        <v>31720</v>
      </c>
      <c r="B4135" s="5" t="s">
        <v>3928</v>
      </c>
    </row>
    <row r="4136" spans="1:2" x14ac:dyDescent="0.25">
      <c r="A4136" s="7">
        <v>31721</v>
      </c>
      <c r="B4136" s="5" t="s">
        <v>3929</v>
      </c>
    </row>
    <row r="4137" spans="1:2" x14ac:dyDescent="0.25">
      <c r="A4137" s="7">
        <v>31722</v>
      </c>
      <c r="B4137" s="5" t="s">
        <v>3930</v>
      </c>
    </row>
    <row r="4138" spans="1:2" x14ac:dyDescent="0.25">
      <c r="A4138" s="7">
        <v>31723</v>
      </c>
      <c r="B4138" s="5" t="s">
        <v>3931</v>
      </c>
    </row>
    <row r="4139" spans="1:2" x14ac:dyDescent="0.25">
      <c r="A4139" s="7">
        <v>31726</v>
      </c>
      <c r="B4139" s="5" t="s">
        <v>3932</v>
      </c>
    </row>
    <row r="4140" spans="1:2" x14ac:dyDescent="0.25">
      <c r="A4140" s="7">
        <v>31727</v>
      </c>
      <c r="B4140" s="5" t="s">
        <v>3933</v>
      </c>
    </row>
    <row r="4141" spans="1:2" x14ac:dyDescent="0.25">
      <c r="A4141" s="7">
        <v>31728</v>
      </c>
      <c r="B4141" s="5" t="s">
        <v>3934</v>
      </c>
    </row>
    <row r="4142" spans="1:2" x14ac:dyDescent="0.25">
      <c r="A4142" s="7">
        <v>31729</v>
      </c>
      <c r="B4142" s="5" t="s">
        <v>3935</v>
      </c>
    </row>
    <row r="4143" spans="1:2" x14ac:dyDescent="0.25">
      <c r="A4143" s="7">
        <v>31730</v>
      </c>
      <c r="B4143" s="5" t="s">
        <v>3936</v>
      </c>
    </row>
    <row r="4144" spans="1:2" x14ac:dyDescent="0.25">
      <c r="A4144" s="7">
        <v>31733</v>
      </c>
      <c r="B4144" s="5" t="s">
        <v>3937</v>
      </c>
    </row>
    <row r="4145" spans="1:2" x14ac:dyDescent="0.25">
      <c r="A4145" s="7">
        <v>31734</v>
      </c>
      <c r="B4145" s="5" t="s">
        <v>3938</v>
      </c>
    </row>
    <row r="4146" spans="1:2" x14ac:dyDescent="0.25">
      <c r="A4146" s="7">
        <v>31735</v>
      </c>
      <c r="B4146" s="5" t="s">
        <v>3939</v>
      </c>
    </row>
    <row r="4147" spans="1:2" x14ac:dyDescent="0.25">
      <c r="A4147" s="7">
        <v>31736</v>
      </c>
      <c r="B4147" s="5" t="s">
        <v>3940</v>
      </c>
    </row>
    <row r="4148" spans="1:2" x14ac:dyDescent="0.25">
      <c r="A4148" s="7">
        <v>31737</v>
      </c>
      <c r="B4148" s="5" t="s">
        <v>3941</v>
      </c>
    </row>
    <row r="4149" spans="1:2" x14ac:dyDescent="0.25">
      <c r="A4149" s="7">
        <v>31740</v>
      </c>
      <c r="B4149" s="5" t="s">
        <v>3942</v>
      </c>
    </row>
    <row r="4150" spans="1:2" x14ac:dyDescent="0.25">
      <c r="A4150" s="7">
        <v>31741</v>
      </c>
      <c r="B4150" s="5" t="s">
        <v>3943</v>
      </c>
    </row>
    <row r="4151" spans="1:2" x14ac:dyDescent="0.25">
      <c r="A4151" s="7">
        <v>31742</v>
      </c>
      <c r="B4151" s="5" t="s">
        <v>3944</v>
      </c>
    </row>
    <row r="4152" spans="1:2" x14ac:dyDescent="0.25">
      <c r="A4152" s="7">
        <v>31743</v>
      </c>
      <c r="B4152" s="5" t="s">
        <v>822</v>
      </c>
    </row>
    <row r="4153" spans="1:2" x14ac:dyDescent="0.25">
      <c r="A4153" s="7">
        <v>31744</v>
      </c>
      <c r="B4153" s="5" t="s">
        <v>3945</v>
      </c>
    </row>
    <row r="4154" spans="1:2" x14ac:dyDescent="0.25">
      <c r="A4154" s="7">
        <v>31747</v>
      </c>
      <c r="B4154" s="5" t="s">
        <v>3946</v>
      </c>
    </row>
    <row r="4155" spans="1:2" x14ac:dyDescent="0.25">
      <c r="A4155" s="7">
        <v>31748</v>
      </c>
      <c r="B4155" s="5" t="s">
        <v>3947</v>
      </c>
    </row>
    <row r="4156" spans="1:2" x14ac:dyDescent="0.25">
      <c r="A4156" s="7">
        <v>31749</v>
      </c>
      <c r="B4156" s="5" t="s">
        <v>3948</v>
      </c>
    </row>
    <row r="4157" spans="1:2" x14ac:dyDescent="0.25">
      <c r="A4157" s="7">
        <v>31750</v>
      </c>
      <c r="B4157" s="5" t="s">
        <v>3949</v>
      </c>
    </row>
    <row r="4158" spans="1:2" x14ac:dyDescent="0.25">
      <c r="A4158" s="7">
        <v>31751</v>
      </c>
      <c r="B4158" s="5" t="s">
        <v>3950</v>
      </c>
    </row>
    <row r="4159" spans="1:2" x14ac:dyDescent="0.25">
      <c r="A4159" s="7">
        <v>31754</v>
      </c>
      <c r="B4159" s="5" t="s">
        <v>3951</v>
      </c>
    </row>
    <row r="4160" spans="1:2" x14ac:dyDescent="0.25">
      <c r="A4160" s="7">
        <v>31755</v>
      </c>
      <c r="B4160" s="5" t="s">
        <v>3952</v>
      </c>
    </row>
    <row r="4161" spans="1:2" x14ac:dyDescent="0.25">
      <c r="A4161" s="7">
        <v>31756</v>
      </c>
      <c r="B4161" s="5" t="s">
        <v>3953</v>
      </c>
    </row>
    <row r="4162" spans="1:2" x14ac:dyDescent="0.25">
      <c r="A4162" s="7">
        <v>31757</v>
      </c>
      <c r="B4162" s="5" t="s">
        <v>3954</v>
      </c>
    </row>
    <row r="4163" spans="1:2" x14ac:dyDescent="0.25">
      <c r="A4163" s="7">
        <v>31758</v>
      </c>
      <c r="B4163" s="5" t="s">
        <v>3955</v>
      </c>
    </row>
    <row r="4164" spans="1:2" x14ac:dyDescent="0.25">
      <c r="A4164" s="7">
        <v>31761</v>
      </c>
      <c r="B4164" s="5" t="s">
        <v>3956</v>
      </c>
    </row>
    <row r="4165" spans="1:2" x14ac:dyDescent="0.25">
      <c r="A4165" s="7">
        <v>31762</v>
      </c>
      <c r="B4165" s="5" t="s">
        <v>3957</v>
      </c>
    </row>
    <row r="4166" spans="1:2" x14ac:dyDescent="0.25">
      <c r="A4166" s="7">
        <v>31763</v>
      </c>
      <c r="B4166" s="5" t="s">
        <v>3958</v>
      </c>
    </row>
    <row r="4167" spans="1:2" x14ac:dyDescent="0.25">
      <c r="A4167" s="7">
        <v>31764</v>
      </c>
      <c r="B4167" s="5" t="s">
        <v>3959</v>
      </c>
    </row>
    <row r="4168" spans="1:2" x14ac:dyDescent="0.25">
      <c r="A4168" s="7">
        <v>31765</v>
      </c>
      <c r="B4168" s="5" t="s">
        <v>3960</v>
      </c>
    </row>
    <row r="4169" spans="1:2" x14ac:dyDescent="0.25">
      <c r="A4169" s="7">
        <v>31768</v>
      </c>
      <c r="B4169" s="5" t="s">
        <v>3961</v>
      </c>
    </row>
    <row r="4170" spans="1:2" x14ac:dyDescent="0.25">
      <c r="A4170" s="7">
        <v>31769</v>
      </c>
      <c r="B4170" s="5" t="s">
        <v>3962</v>
      </c>
    </row>
    <row r="4171" spans="1:2" x14ac:dyDescent="0.25">
      <c r="A4171" s="7">
        <v>31770</v>
      </c>
      <c r="B4171" s="5" t="s">
        <v>3963</v>
      </c>
    </row>
    <row r="4172" spans="1:2" x14ac:dyDescent="0.25">
      <c r="A4172" s="7">
        <v>31771</v>
      </c>
      <c r="B4172" s="5" t="s">
        <v>822</v>
      </c>
    </row>
    <row r="4173" spans="1:2" x14ac:dyDescent="0.25">
      <c r="A4173" s="7">
        <v>31772</v>
      </c>
      <c r="B4173" s="5" t="s">
        <v>3964</v>
      </c>
    </row>
    <row r="4174" spans="1:2" x14ac:dyDescent="0.25">
      <c r="A4174" s="7">
        <v>31775</v>
      </c>
      <c r="B4174" s="5" t="s">
        <v>3965</v>
      </c>
    </row>
    <row r="4175" spans="1:2" x14ac:dyDescent="0.25">
      <c r="A4175" s="7">
        <v>31776</v>
      </c>
      <c r="B4175" s="5" t="s">
        <v>3966</v>
      </c>
    </row>
    <row r="4176" spans="1:2" x14ac:dyDescent="0.25">
      <c r="A4176" s="7">
        <v>31777</v>
      </c>
      <c r="B4176" s="5" t="s">
        <v>3967</v>
      </c>
    </row>
    <row r="4177" spans="1:2" x14ac:dyDescent="0.25">
      <c r="A4177" s="7">
        <v>31778</v>
      </c>
      <c r="B4177" s="5" t="s">
        <v>822</v>
      </c>
    </row>
    <row r="4178" spans="1:2" x14ac:dyDescent="0.25">
      <c r="A4178" s="7">
        <v>31779</v>
      </c>
      <c r="B4178" s="5" t="s">
        <v>3968</v>
      </c>
    </row>
    <row r="4179" spans="1:2" x14ac:dyDescent="0.25">
      <c r="A4179" s="7">
        <v>31782</v>
      </c>
      <c r="B4179" s="5" t="s">
        <v>3969</v>
      </c>
    </row>
    <row r="4180" spans="1:2" x14ac:dyDescent="0.25">
      <c r="A4180" s="7">
        <v>31783</v>
      </c>
      <c r="B4180" s="5" t="s">
        <v>3970</v>
      </c>
    </row>
    <row r="4181" spans="1:2" x14ac:dyDescent="0.25">
      <c r="A4181" s="7">
        <v>31784</v>
      </c>
      <c r="B4181" s="5" t="s">
        <v>3971</v>
      </c>
    </row>
    <row r="4182" spans="1:2" x14ac:dyDescent="0.25">
      <c r="A4182" s="7">
        <v>31785</v>
      </c>
      <c r="B4182" s="5" t="s">
        <v>3972</v>
      </c>
    </row>
    <row r="4183" spans="1:2" x14ac:dyDescent="0.25">
      <c r="A4183" s="7">
        <v>31786</v>
      </c>
      <c r="B4183" s="5" t="s">
        <v>3973</v>
      </c>
    </row>
    <row r="4184" spans="1:2" x14ac:dyDescent="0.25">
      <c r="A4184" s="7">
        <v>31789</v>
      </c>
      <c r="B4184" s="5" t="s">
        <v>3974</v>
      </c>
    </row>
    <row r="4185" spans="1:2" x14ac:dyDescent="0.25">
      <c r="A4185" s="7">
        <v>31790</v>
      </c>
      <c r="B4185" s="5" t="s">
        <v>3975</v>
      </c>
    </row>
    <row r="4186" spans="1:2" x14ac:dyDescent="0.25">
      <c r="A4186" s="7">
        <v>31791</v>
      </c>
      <c r="B4186" s="5" t="s">
        <v>3976</v>
      </c>
    </row>
    <row r="4187" spans="1:2" x14ac:dyDescent="0.25">
      <c r="A4187" s="7">
        <v>31792</v>
      </c>
      <c r="B4187" s="5" t="s">
        <v>3977</v>
      </c>
    </row>
    <row r="4188" spans="1:2" x14ac:dyDescent="0.25">
      <c r="A4188" s="7">
        <v>31793</v>
      </c>
      <c r="B4188" s="5" t="s">
        <v>3978</v>
      </c>
    </row>
    <row r="4189" spans="1:2" x14ac:dyDescent="0.25">
      <c r="A4189" s="7">
        <v>31796</v>
      </c>
      <c r="B4189" s="5" t="s">
        <v>3979</v>
      </c>
    </row>
    <row r="4190" spans="1:2" x14ac:dyDescent="0.25">
      <c r="A4190" s="7">
        <v>31797</v>
      </c>
      <c r="B4190" s="5" t="s">
        <v>3980</v>
      </c>
    </row>
    <row r="4191" spans="1:2" x14ac:dyDescent="0.25">
      <c r="A4191" s="7">
        <v>31798</v>
      </c>
      <c r="B4191" s="5" t="s">
        <v>3981</v>
      </c>
    </row>
    <row r="4192" spans="1:2" x14ac:dyDescent="0.25">
      <c r="A4192" s="7">
        <v>31799</v>
      </c>
      <c r="B4192" s="5" t="s">
        <v>3982</v>
      </c>
    </row>
    <row r="4193" spans="1:2" x14ac:dyDescent="0.25">
      <c r="A4193" s="7">
        <v>31800</v>
      </c>
      <c r="B4193" s="5" t="s">
        <v>3983</v>
      </c>
    </row>
    <row r="4194" spans="1:2" x14ac:dyDescent="0.25">
      <c r="A4194" s="7">
        <v>31803</v>
      </c>
      <c r="B4194" s="5" t="s">
        <v>3984</v>
      </c>
    </row>
    <row r="4195" spans="1:2" x14ac:dyDescent="0.25">
      <c r="A4195" s="7">
        <v>31804</v>
      </c>
      <c r="B4195" s="5" t="s">
        <v>3985</v>
      </c>
    </row>
    <row r="4196" spans="1:2" x14ac:dyDescent="0.25">
      <c r="A4196" s="7">
        <v>31805</v>
      </c>
      <c r="B4196" s="5" t="s">
        <v>3986</v>
      </c>
    </row>
    <row r="4197" spans="1:2" x14ac:dyDescent="0.25">
      <c r="A4197" s="7">
        <v>31806</v>
      </c>
      <c r="B4197" s="5" t="s">
        <v>3987</v>
      </c>
    </row>
    <row r="4198" spans="1:2" x14ac:dyDescent="0.25">
      <c r="A4198" s="7">
        <v>31807</v>
      </c>
      <c r="B4198" s="5" t="s">
        <v>3988</v>
      </c>
    </row>
    <row r="4199" spans="1:2" x14ac:dyDescent="0.25">
      <c r="A4199" s="7">
        <v>31810</v>
      </c>
      <c r="B4199" s="5" t="s">
        <v>3989</v>
      </c>
    </row>
    <row r="4200" spans="1:2" x14ac:dyDescent="0.25">
      <c r="A4200" s="7">
        <v>31811</v>
      </c>
      <c r="B4200" s="5" t="s">
        <v>3990</v>
      </c>
    </row>
    <row r="4201" spans="1:2" x14ac:dyDescent="0.25">
      <c r="A4201" s="7">
        <v>31812</v>
      </c>
      <c r="B4201" s="5" t="s">
        <v>3991</v>
      </c>
    </row>
    <row r="4202" spans="1:2" x14ac:dyDescent="0.25">
      <c r="A4202" s="7">
        <v>31813</v>
      </c>
      <c r="B4202" s="5" t="s">
        <v>3992</v>
      </c>
    </row>
    <row r="4203" spans="1:2" x14ac:dyDescent="0.25">
      <c r="A4203" s="7">
        <v>31814</v>
      </c>
      <c r="B4203" s="5" t="s">
        <v>3993</v>
      </c>
    </row>
    <row r="4204" spans="1:2" x14ac:dyDescent="0.25">
      <c r="A4204" s="7">
        <v>31817</v>
      </c>
      <c r="B4204" s="5" t="s">
        <v>3994</v>
      </c>
    </row>
    <row r="4205" spans="1:2" x14ac:dyDescent="0.25">
      <c r="A4205" s="7">
        <v>31818</v>
      </c>
      <c r="B4205" s="5" t="s">
        <v>3995</v>
      </c>
    </row>
    <row r="4206" spans="1:2" x14ac:dyDescent="0.25">
      <c r="A4206" s="7">
        <v>31819</v>
      </c>
      <c r="B4206" s="5" t="s">
        <v>3996</v>
      </c>
    </row>
    <row r="4207" spans="1:2" x14ac:dyDescent="0.25">
      <c r="A4207" s="7">
        <v>31820</v>
      </c>
      <c r="B4207" s="5" t="s">
        <v>3997</v>
      </c>
    </row>
    <row r="4208" spans="1:2" x14ac:dyDescent="0.25">
      <c r="A4208" s="7">
        <v>31821</v>
      </c>
      <c r="B4208" s="5" t="s">
        <v>3998</v>
      </c>
    </row>
    <row r="4209" spans="1:2" x14ac:dyDescent="0.25">
      <c r="A4209" s="7">
        <v>31824</v>
      </c>
      <c r="B4209" s="5" t="s">
        <v>822</v>
      </c>
    </row>
    <row r="4210" spans="1:2" x14ac:dyDescent="0.25">
      <c r="A4210" s="7">
        <v>31825</v>
      </c>
      <c r="B4210" s="5" t="s">
        <v>3999</v>
      </c>
    </row>
    <row r="4211" spans="1:2" x14ac:dyDescent="0.25">
      <c r="A4211" s="7">
        <v>31826</v>
      </c>
      <c r="B4211" s="5" t="s">
        <v>4000</v>
      </c>
    </row>
    <row r="4212" spans="1:2" x14ac:dyDescent="0.25">
      <c r="A4212" s="7">
        <v>31827</v>
      </c>
      <c r="B4212" s="5" t="s">
        <v>4001</v>
      </c>
    </row>
    <row r="4213" spans="1:2" x14ac:dyDescent="0.25">
      <c r="A4213" s="7">
        <v>31828</v>
      </c>
      <c r="B4213" s="5" t="s">
        <v>4002</v>
      </c>
    </row>
    <row r="4214" spans="1:2" x14ac:dyDescent="0.25">
      <c r="A4214" s="7">
        <v>31831</v>
      </c>
      <c r="B4214" s="5" t="s">
        <v>4003</v>
      </c>
    </row>
    <row r="4215" spans="1:2" x14ac:dyDescent="0.25">
      <c r="A4215" s="7">
        <v>31832</v>
      </c>
      <c r="B4215" s="5" t="s">
        <v>4004</v>
      </c>
    </row>
    <row r="4216" spans="1:2" x14ac:dyDescent="0.25">
      <c r="A4216" s="7">
        <v>31833</v>
      </c>
      <c r="B4216" s="5" t="s">
        <v>4005</v>
      </c>
    </row>
    <row r="4217" spans="1:2" x14ac:dyDescent="0.25">
      <c r="A4217" s="7">
        <v>31834</v>
      </c>
      <c r="B4217" s="5" t="s">
        <v>4006</v>
      </c>
    </row>
    <row r="4218" spans="1:2" x14ac:dyDescent="0.25">
      <c r="A4218" s="7">
        <v>31835</v>
      </c>
      <c r="B4218" s="5" t="s">
        <v>4007</v>
      </c>
    </row>
    <row r="4219" spans="1:2" x14ac:dyDescent="0.25">
      <c r="A4219" s="7">
        <v>31838</v>
      </c>
      <c r="B4219" s="5" t="s">
        <v>4008</v>
      </c>
    </row>
    <row r="4220" spans="1:2" x14ac:dyDescent="0.25">
      <c r="A4220" s="7">
        <v>31839</v>
      </c>
      <c r="B4220" s="5" t="s">
        <v>4009</v>
      </c>
    </row>
    <row r="4221" spans="1:2" x14ac:dyDescent="0.25">
      <c r="A4221" s="7">
        <v>31840</v>
      </c>
      <c r="B4221" s="5" t="s">
        <v>4010</v>
      </c>
    </row>
    <row r="4222" spans="1:2" x14ac:dyDescent="0.25">
      <c r="A4222" s="7">
        <v>31841</v>
      </c>
      <c r="B4222" s="5" t="s">
        <v>4011</v>
      </c>
    </row>
    <row r="4223" spans="1:2" x14ac:dyDescent="0.25">
      <c r="A4223" s="7">
        <v>31842</v>
      </c>
      <c r="B4223" s="5" t="s">
        <v>4012</v>
      </c>
    </row>
    <row r="4224" spans="1:2" x14ac:dyDescent="0.25">
      <c r="A4224" s="7">
        <v>31845</v>
      </c>
      <c r="B4224" s="5" t="s">
        <v>4013</v>
      </c>
    </row>
    <row r="4225" spans="1:2" x14ac:dyDescent="0.25">
      <c r="A4225" s="7">
        <v>31846</v>
      </c>
      <c r="B4225" s="5" t="s">
        <v>4014</v>
      </c>
    </row>
    <row r="4226" spans="1:2" x14ac:dyDescent="0.25">
      <c r="A4226" s="7">
        <v>31847</v>
      </c>
      <c r="B4226" s="5" t="s">
        <v>4015</v>
      </c>
    </row>
    <row r="4227" spans="1:2" x14ac:dyDescent="0.25">
      <c r="A4227" s="7">
        <v>31848</v>
      </c>
      <c r="B4227" s="5" t="s">
        <v>4016</v>
      </c>
    </row>
    <row r="4228" spans="1:2" x14ac:dyDescent="0.25">
      <c r="A4228" s="7">
        <v>31849</v>
      </c>
      <c r="B4228" s="5" t="s">
        <v>4017</v>
      </c>
    </row>
    <row r="4229" spans="1:2" x14ac:dyDescent="0.25">
      <c r="A4229" s="7">
        <v>31852</v>
      </c>
      <c r="B4229" s="5" t="s">
        <v>4018</v>
      </c>
    </row>
    <row r="4230" spans="1:2" x14ac:dyDescent="0.25">
      <c r="A4230" s="7">
        <v>31853</v>
      </c>
      <c r="B4230" s="5" t="s">
        <v>4019</v>
      </c>
    </row>
    <row r="4231" spans="1:2" x14ac:dyDescent="0.25">
      <c r="A4231" s="7">
        <v>31854</v>
      </c>
      <c r="B4231" s="5" t="s">
        <v>4020</v>
      </c>
    </row>
    <row r="4232" spans="1:2" x14ac:dyDescent="0.25">
      <c r="A4232" s="7">
        <v>31855</v>
      </c>
      <c r="B4232" s="5" t="s">
        <v>4021</v>
      </c>
    </row>
    <row r="4233" spans="1:2" x14ac:dyDescent="0.25">
      <c r="A4233" s="7">
        <v>31856</v>
      </c>
      <c r="B4233" s="5" t="s">
        <v>4022</v>
      </c>
    </row>
    <row r="4234" spans="1:2" x14ac:dyDescent="0.25">
      <c r="A4234" s="7">
        <v>31859</v>
      </c>
      <c r="B4234" s="5" t="s">
        <v>4023</v>
      </c>
    </row>
    <row r="4235" spans="1:2" x14ac:dyDescent="0.25">
      <c r="A4235" s="7">
        <v>31860</v>
      </c>
      <c r="B4235" s="5" t="s">
        <v>4024</v>
      </c>
    </row>
    <row r="4236" spans="1:2" x14ac:dyDescent="0.25">
      <c r="A4236" s="7">
        <v>31861</v>
      </c>
      <c r="B4236" s="5" t="s">
        <v>4025</v>
      </c>
    </row>
    <row r="4237" spans="1:2" x14ac:dyDescent="0.25">
      <c r="A4237" s="7">
        <v>31862</v>
      </c>
      <c r="B4237" s="5" t="s">
        <v>4026</v>
      </c>
    </row>
    <row r="4238" spans="1:2" x14ac:dyDescent="0.25">
      <c r="A4238" s="7">
        <v>31863</v>
      </c>
      <c r="B4238" s="5" t="s">
        <v>4027</v>
      </c>
    </row>
    <row r="4239" spans="1:2" x14ac:dyDescent="0.25">
      <c r="A4239" s="7">
        <v>31866</v>
      </c>
      <c r="B4239" s="5" t="s">
        <v>4028</v>
      </c>
    </row>
    <row r="4240" spans="1:2" x14ac:dyDescent="0.25">
      <c r="A4240" s="7">
        <v>31867</v>
      </c>
      <c r="B4240" s="5" t="s">
        <v>4029</v>
      </c>
    </row>
    <row r="4241" spans="1:2" x14ac:dyDescent="0.25">
      <c r="A4241" s="7">
        <v>31868</v>
      </c>
      <c r="B4241" s="5" t="s">
        <v>4030</v>
      </c>
    </row>
    <row r="4242" spans="1:2" x14ac:dyDescent="0.25">
      <c r="A4242" s="7">
        <v>31869</v>
      </c>
      <c r="B4242" s="5" t="s">
        <v>4031</v>
      </c>
    </row>
    <row r="4243" spans="1:2" x14ac:dyDescent="0.25">
      <c r="A4243" s="7">
        <v>31870</v>
      </c>
      <c r="B4243" s="5" t="s">
        <v>4032</v>
      </c>
    </row>
    <row r="4244" spans="1:2" x14ac:dyDescent="0.25">
      <c r="A4244" s="7">
        <v>31873</v>
      </c>
      <c r="B4244" s="5" t="s">
        <v>4033</v>
      </c>
    </row>
    <row r="4245" spans="1:2" x14ac:dyDescent="0.25">
      <c r="A4245" s="7">
        <v>31874</v>
      </c>
      <c r="B4245" s="5" t="s">
        <v>4034</v>
      </c>
    </row>
    <row r="4246" spans="1:2" x14ac:dyDescent="0.25">
      <c r="A4246" s="7">
        <v>31875</v>
      </c>
      <c r="B4246" s="5" t="s">
        <v>4035</v>
      </c>
    </row>
    <row r="4247" spans="1:2" x14ac:dyDescent="0.25">
      <c r="A4247" s="7">
        <v>31876</v>
      </c>
      <c r="B4247" s="5" t="s">
        <v>4036</v>
      </c>
    </row>
    <row r="4248" spans="1:2" x14ac:dyDescent="0.25">
      <c r="A4248" s="7">
        <v>31877</v>
      </c>
      <c r="B4248" s="5" t="s">
        <v>4037</v>
      </c>
    </row>
    <row r="4249" spans="1:2" x14ac:dyDescent="0.25">
      <c r="A4249" s="7">
        <v>31880</v>
      </c>
      <c r="B4249" s="5" t="s">
        <v>4038</v>
      </c>
    </row>
    <row r="4250" spans="1:2" x14ac:dyDescent="0.25">
      <c r="A4250" s="7">
        <v>31881</v>
      </c>
      <c r="B4250" s="5" t="s">
        <v>4039</v>
      </c>
    </row>
    <row r="4251" spans="1:2" x14ac:dyDescent="0.25">
      <c r="A4251" s="7">
        <v>31882</v>
      </c>
      <c r="B4251" s="5" t="s">
        <v>4040</v>
      </c>
    </row>
    <row r="4252" spans="1:2" x14ac:dyDescent="0.25">
      <c r="A4252" s="7">
        <v>31883</v>
      </c>
      <c r="B4252" s="5" t="s">
        <v>4041</v>
      </c>
    </row>
    <row r="4253" spans="1:2" x14ac:dyDescent="0.25">
      <c r="A4253" s="7">
        <v>31884</v>
      </c>
      <c r="B4253" s="5" t="s">
        <v>822</v>
      </c>
    </row>
    <row r="4254" spans="1:2" x14ac:dyDescent="0.25">
      <c r="A4254" s="7">
        <v>31887</v>
      </c>
      <c r="B4254" s="5" t="s">
        <v>4042</v>
      </c>
    </row>
    <row r="4255" spans="1:2" x14ac:dyDescent="0.25">
      <c r="A4255" s="7">
        <v>31888</v>
      </c>
      <c r="B4255" s="5" t="s">
        <v>4043</v>
      </c>
    </row>
    <row r="4256" spans="1:2" x14ac:dyDescent="0.25">
      <c r="A4256" s="7">
        <v>31889</v>
      </c>
      <c r="B4256" s="5" t="s">
        <v>4044</v>
      </c>
    </row>
    <row r="4257" spans="1:2" x14ac:dyDescent="0.25">
      <c r="A4257" s="7">
        <v>31890</v>
      </c>
      <c r="B4257" s="5" t="s">
        <v>4045</v>
      </c>
    </row>
    <row r="4258" spans="1:2" x14ac:dyDescent="0.25">
      <c r="A4258" s="7">
        <v>31891</v>
      </c>
      <c r="B4258" s="5" t="s">
        <v>4046</v>
      </c>
    </row>
    <row r="4259" spans="1:2" x14ac:dyDescent="0.25">
      <c r="A4259" s="7">
        <v>31894</v>
      </c>
      <c r="B4259" s="5" t="s">
        <v>4047</v>
      </c>
    </row>
    <row r="4260" spans="1:2" x14ac:dyDescent="0.25">
      <c r="A4260" s="7">
        <v>31895</v>
      </c>
      <c r="B4260" s="5" t="s">
        <v>4048</v>
      </c>
    </row>
    <row r="4261" spans="1:2" x14ac:dyDescent="0.25">
      <c r="A4261" s="7">
        <v>31896</v>
      </c>
      <c r="B4261" s="5" t="s">
        <v>4049</v>
      </c>
    </row>
    <row r="4262" spans="1:2" x14ac:dyDescent="0.25">
      <c r="A4262" s="7">
        <v>31897</v>
      </c>
      <c r="B4262" s="5" t="s">
        <v>4050</v>
      </c>
    </row>
    <row r="4263" spans="1:2" x14ac:dyDescent="0.25">
      <c r="A4263" s="7">
        <v>31898</v>
      </c>
      <c r="B4263" s="5" t="s">
        <v>4051</v>
      </c>
    </row>
    <row r="4264" spans="1:2" x14ac:dyDescent="0.25">
      <c r="A4264" s="7">
        <v>31901</v>
      </c>
      <c r="B4264" s="5" t="s">
        <v>4052</v>
      </c>
    </row>
    <row r="4265" spans="1:2" x14ac:dyDescent="0.25">
      <c r="A4265" s="7">
        <v>31902</v>
      </c>
      <c r="B4265" s="5" t="s">
        <v>4053</v>
      </c>
    </row>
    <row r="4266" spans="1:2" x14ac:dyDescent="0.25">
      <c r="A4266" s="7">
        <v>31903</v>
      </c>
      <c r="B4266" s="5" t="s">
        <v>4054</v>
      </c>
    </row>
    <row r="4267" spans="1:2" x14ac:dyDescent="0.25">
      <c r="A4267" s="7">
        <v>31904</v>
      </c>
      <c r="B4267" s="5" t="s">
        <v>4055</v>
      </c>
    </row>
    <row r="4268" spans="1:2" x14ac:dyDescent="0.25">
      <c r="A4268" s="7">
        <v>31905</v>
      </c>
      <c r="B4268" s="5" t="s">
        <v>4056</v>
      </c>
    </row>
    <row r="4269" spans="1:2" x14ac:dyDescent="0.25">
      <c r="A4269" s="7">
        <v>31908</v>
      </c>
      <c r="B4269" s="5" t="s">
        <v>4057</v>
      </c>
    </row>
    <row r="4270" spans="1:2" x14ac:dyDescent="0.25">
      <c r="A4270" s="7">
        <v>31909</v>
      </c>
      <c r="B4270" s="5" t="s">
        <v>4058</v>
      </c>
    </row>
    <row r="4271" spans="1:2" x14ac:dyDescent="0.25">
      <c r="A4271" s="7">
        <v>31910</v>
      </c>
      <c r="B4271" s="5" t="s">
        <v>4059</v>
      </c>
    </row>
    <row r="4272" spans="1:2" x14ac:dyDescent="0.25">
      <c r="A4272" s="7">
        <v>31911</v>
      </c>
      <c r="B4272" s="5" t="s">
        <v>4060</v>
      </c>
    </row>
    <row r="4273" spans="1:2" x14ac:dyDescent="0.25">
      <c r="A4273" s="7">
        <v>31912</v>
      </c>
      <c r="B4273" s="5" t="s">
        <v>4061</v>
      </c>
    </row>
    <row r="4274" spans="1:2" x14ac:dyDescent="0.25">
      <c r="A4274" s="7">
        <v>31915</v>
      </c>
      <c r="B4274" s="5" t="s">
        <v>4062</v>
      </c>
    </row>
    <row r="4275" spans="1:2" x14ac:dyDescent="0.25">
      <c r="A4275" s="7">
        <v>31916</v>
      </c>
      <c r="B4275" s="5" t="s">
        <v>4063</v>
      </c>
    </row>
    <row r="4276" spans="1:2" x14ac:dyDescent="0.25">
      <c r="A4276" s="7">
        <v>31917</v>
      </c>
      <c r="B4276" s="5" t="s">
        <v>4064</v>
      </c>
    </row>
    <row r="4277" spans="1:2" x14ac:dyDescent="0.25">
      <c r="A4277" s="7">
        <v>31918</v>
      </c>
      <c r="B4277" s="5" t="s">
        <v>4065</v>
      </c>
    </row>
    <row r="4278" spans="1:2" x14ac:dyDescent="0.25">
      <c r="A4278" s="7">
        <v>31919</v>
      </c>
      <c r="B4278" s="5" t="s">
        <v>4066</v>
      </c>
    </row>
    <row r="4279" spans="1:2" x14ac:dyDescent="0.25">
      <c r="A4279" s="7">
        <v>31922</v>
      </c>
      <c r="B4279" s="5" t="s">
        <v>822</v>
      </c>
    </row>
    <row r="4280" spans="1:2" x14ac:dyDescent="0.25">
      <c r="A4280" s="7">
        <v>31923</v>
      </c>
      <c r="B4280" s="5" t="s">
        <v>4067</v>
      </c>
    </row>
    <row r="4281" spans="1:2" x14ac:dyDescent="0.25">
      <c r="A4281" s="7">
        <v>31924</v>
      </c>
      <c r="B4281" s="5" t="s">
        <v>4068</v>
      </c>
    </row>
    <row r="4282" spans="1:2" x14ac:dyDescent="0.25">
      <c r="A4282" s="7">
        <v>31925</v>
      </c>
      <c r="B4282" s="5" t="s">
        <v>4069</v>
      </c>
    </row>
    <row r="4283" spans="1:2" x14ac:dyDescent="0.25">
      <c r="A4283" s="7">
        <v>31926</v>
      </c>
      <c r="B4283" s="5" t="s">
        <v>4070</v>
      </c>
    </row>
    <row r="4284" spans="1:2" x14ac:dyDescent="0.25">
      <c r="A4284" s="7">
        <v>31929</v>
      </c>
      <c r="B4284" s="5" t="s">
        <v>4071</v>
      </c>
    </row>
    <row r="4285" spans="1:2" x14ac:dyDescent="0.25">
      <c r="A4285" s="7">
        <v>31930</v>
      </c>
      <c r="B4285" s="5" t="s">
        <v>4072</v>
      </c>
    </row>
    <row r="4286" spans="1:2" x14ac:dyDescent="0.25">
      <c r="A4286" s="7">
        <v>31931</v>
      </c>
      <c r="B4286" s="5" t="s">
        <v>4073</v>
      </c>
    </row>
    <row r="4287" spans="1:2" x14ac:dyDescent="0.25">
      <c r="A4287" s="7">
        <v>31932</v>
      </c>
      <c r="B4287" s="5" t="s">
        <v>4074</v>
      </c>
    </row>
    <row r="4288" spans="1:2" x14ac:dyDescent="0.25">
      <c r="A4288" s="7">
        <v>31933</v>
      </c>
      <c r="B4288" s="5" t="s">
        <v>4075</v>
      </c>
    </row>
    <row r="4289" spans="1:2" x14ac:dyDescent="0.25">
      <c r="A4289" s="7">
        <v>31936</v>
      </c>
      <c r="B4289" s="5" t="s">
        <v>4076</v>
      </c>
    </row>
    <row r="4290" spans="1:2" x14ac:dyDescent="0.25">
      <c r="A4290" s="7">
        <v>31937</v>
      </c>
      <c r="B4290" s="5" t="s">
        <v>4077</v>
      </c>
    </row>
    <row r="4291" spans="1:2" x14ac:dyDescent="0.25">
      <c r="A4291" s="7">
        <v>31938</v>
      </c>
      <c r="B4291" s="5" t="s">
        <v>4078</v>
      </c>
    </row>
    <row r="4292" spans="1:2" x14ac:dyDescent="0.25">
      <c r="A4292" s="7">
        <v>31939</v>
      </c>
      <c r="B4292" s="5" t="s">
        <v>4079</v>
      </c>
    </row>
    <row r="4293" spans="1:2" x14ac:dyDescent="0.25">
      <c r="A4293" s="7">
        <v>31940</v>
      </c>
      <c r="B4293" s="5" t="s">
        <v>4080</v>
      </c>
    </row>
    <row r="4294" spans="1:2" x14ac:dyDescent="0.25">
      <c r="A4294" s="7">
        <v>31943</v>
      </c>
      <c r="B4294" s="5" t="s">
        <v>4081</v>
      </c>
    </row>
    <row r="4295" spans="1:2" x14ac:dyDescent="0.25">
      <c r="A4295" s="7">
        <v>31944</v>
      </c>
      <c r="B4295" s="5" t="s">
        <v>4082</v>
      </c>
    </row>
    <row r="4296" spans="1:2" x14ac:dyDescent="0.25">
      <c r="A4296" s="7">
        <v>31945</v>
      </c>
      <c r="B4296" s="5" t="s">
        <v>4083</v>
      </c>
    </row>
    <row r="4297" spans="1:2" x14ac:dyDescent="0.25">
      <c r="A4297" s="7">
        <v>31946</v>
      </c>
      <c r="B4297" s="5" t="s">
        <v>4084</v>
      </c>
    </row>
    <row r="4298" spans="1:2" x14ac:dyDescent="0.25">
      <c r="A4298" s="7">
        <v>31947</v>
      </c>
      <c r="B4298" s="5" t="s">
        <v>4085</v>
      </c>
    </row>
    <row r="4299" spans="1:2" x14ac:dyDescent="0.25">
      <c r="A4299" s="7">
        <v>31950</v>
      </c>
      <c r="B4299" s="5" t="s">
        <v>4086</v>
      </c>
    </row>
    <row r="4300" spans="1:2" x14ac:dyDescent="0.25">
      <c r="A4300" s="7">
        <v>31951</v>
      </c>
      <c r="B4300" s="5" t="s">
        <v>4087</v>
      </c>
    </row>
    <row r="4301" spans="1:2" x14ac:dyDescent="0.25">
      <c r="A4301" s="7">
        <v>31952</v>
      </c>
      <c r="B4301" s="5" t="s">
        <v>4088</v>
      </c>
    </row>
    <row r="4302" spans="1:2" x14ac:dyDescent="0.25">
      <c r="A4302" s="7">
        <v>31953</v>
      </c>
      <c r="B4302" s="5" t="s">
        <v>4089</v>
      </c>
    </row>
    <row r="4303" spans="1:2" x14ac:dyDescent="0.25">
      <c r="A4303" s="7">
        <v>31954</v>
      </c>
      <c r="B4303" s="5" t="s">
        <v>4090</v>
      </c>
    </row>
    <row r="4304" spans="1:2" x14ac:dyDescent="0.25">
      <c r="A4304" s="7">
        <v>31957</v>
      </c>
      <c r="B4304" s="5" t="s">
        <v>4091</v>
      </c>
    </row>
    <row r="4305" spans="1:2" x14ac:dyDescent="0.25">
      <c r="A4305" s="7">
        <v>31958</v>
      </c>
      <c r="B4305" s="5" t="s">
        <v>4092</v>
      </c>
    </row>
    <row r="4306" spans="1:2" x14ac:dyDescent="0.25">
      <c r="A4306" s="7">
        <v>31959</v>
      </c>
      <c r="B4306" s="5" t="s">
        <v>4093</v>
      </c>
    </row>
    <row r="4307" spans="1:2" x14ac:dyDescent="0.25">
      <c r="A4307" s="7">
        <v>31960</v>
      </c>
      <c r="B4307" s="5" t="s">
        <v>4094</v>
      </c>
    </row>
    <row r="4308" spans="1:2" x14ac:dyDescent="0.25">
      <c r="A4308" s="7">
        <v>31961</v>
      </c>
      <c r="B4308" s="5" t="s">
        <v>822</v>
      </c>
    </row>
    <row r="4309" spans="1:2" x14ac:dyDescent="0.25">
      <c r="A4309" s="7">
        <v>31964</v>
      </c>
      <c r="B4309" s="5" t="s">
        <v>4095</v>
      </c>
    </row>
    <row r="4310" spans="1:2" x14ac:dyDescent="0.25">
      <c r="A4310" s="7">
        <v>31965</v>
      </c>
      <c r="B4310" s="5" t="s">
        <v>4096</v>
      </c>
    </row>
    <row r="4311" spans="1:2" x14ac:dyDescent="0.25">
      <c r="A4311" s="7">
        <v>31966</v>
      </c>
      <c r="B4311" s="5" t="s">
        <v>4097</v>
      </c>
    </row>
    <row r="4312" spans="1:2" x14ac:dyDescent="0.25">
      <c r="A4312" s="7">
        <v>31967</v>
      </c>
      <c r="B4312" s="5" t="s">
        <v>4098</v>
      </c>
    </row>
    <row r="4313" spans="1:2" x14ac:dyDescent="0.25">
      <c r="A4313" s="7">
        <v>31968</v>
      </c>
      <c r="B4313" s="5" t="s">
        <v>4099</v>
      </c>
    </row>
    <row r="4314" spans="1:2" x14ac:dyDescent="0.25">
      <c r="A4314" s="7">
        <v>31971</v>
      </c>
      <c r="B4314" s="5" t="s">
        <v>4100</v>
      </c>
    </row>
    <row r="4315" spans="1:2" x14ac:dyDescent="0.25">
      <c r="A4315" s="7">
        <v>31972</v>
      </c>
      <c r="B4315" s="5" t="s">
        <v>4101</v>
      </c>
    </row>
    <row r="4316" spans="1:2" x14ac:dyDescent="0.25">
      <c r="A4316" s="7">
        <v>31973</v>
      </c>
      <c r="B4316" s="5" t="s">
        <v>4102</v>
      </c>
    </row>
    <row r="4317" spans="1:2" x14ac:dyDescent="0.25">
      <c r="A4317" s="7">
        <v>31974</v>
      </c>
      <c r="B4317" s="5" t="s">
        <v>4103</v>
      </c>
    </row>
    <row r="4318" spans="1:2" x14ac:dyDescent="0.25">
      <c r="A4318" s="7">
        <v>31975</v>
      </c>
      <c r="B4318" s="5" t="s">
        <v>4104</v>
      </c>
    </row>
    <row r="4319" spans="1:2" x14ac:dyDescent="0.25">
      <c r="A4319" s="7">
        <v>31978</v>
      </c>
      <c r="B4319" s="5" t="s">
        <v>4105</v>
      </c>
    </row>
    <row r="4320" spans="1:2" x14ac:dyDescent="0.25">
      <c r="A4320" s="7">
        <v>31979</v>
      </c>
      <c r="B4320" s="5" t="s">
        <v>4106</v>
      </c>
    </row>
    <row r="4321" spans="1:2" x14ac:dyDescent="0.25">
      <c r="A4321" s="7">
        <v>31980</v>
      </c>
      <c r="B4321" s="5" t="s">
        <v>4107</v>
      </c>
    </row>
    <row r="4322" spans="1:2" x14ac:dyDescent="0.25">
      <c r="A4322" s="7">
        <v>31981</v>
      </c>
      <c r="B4322" s="5" t="s">
        <v>4108</v>
      </c>
    </row>
    <row r="4323" spans="1:2" x14ac:dyDescent="0.25">
      <c r="A4323" s="7">
        <v>31982</v>
      </c>
      <c r="B4323" s="5" t="s">
        <v>4109</v>
      </c>
    </row>
    <row r="4324" spans="1:2" x14ac:dyDescent="0.25">
      <c r="A4324" s="7">
        <v>31985</v>
      </c>
      <c r="B4324" s="5" t="s">
        <v>4110</v>
      </c>
    </row>
    <row r="4325" spans="1:2" x14ac:dyDescent="0.25">
      <c r="A4325" s="7">
        <v>31986</v>
      </c>
      <c r="B4325" s="5" t="s">
        <v>4111</v>
      </c>
    </row>
    <row r="4326" spans="1:2" x14ac:dyDescent="0.25">
      <c r="A4326" s="7">
        <v>31987</v>
      </c>
      <c r="B4326" s="5" t="s">
        <v>4112</v>
      </c>
    </row>
    <row r="4327" spans="1:2" x14ac:dyDescent="0.25">
      <c r="A4327" s="7">
        <v>31988</v>
      </c>
      <c r="B4327" s="5" t="s">
        <v>4113</v>
      </c>
    </row>
    <row r="4328" spans="1:2" x14ac:dyDescent="0.25">
      <c r="A4328" s="7">
        <v>31989</v>
      </c>
      <c r="B4328" s="5" t="s">
        <v>4114</v>
      </c>
    </row>
    <row r="4329" spans="1:2" x14ac:dyDescent="0.25">
      <c r="A4329" s="7">
        <v>31992</v>
      </c>
      <c r="B4329" s="5" t="s">
        <v>4115</v>
      </c>
    </row>
    <row r="4330" spans="1:2" x14ac:dyDescent="0.25">
      <c r="A4330" s="7">
        <v>31993</v>
      </c>
      <c r="B4330" s="5" t="s">
        <v>4116</v>
      </c>
    </row>
    <row r="4331" spans="1:2" x14ac:dyDescent="0.25">
      <c r="A4331" s="7">
        <v>31994</v>
      </c>
      <c r="B4331" s="5" t="s">
        <v>4117</v>
      </c>
    </row>
    <row r="4332" spans="1:2" x14ac:dyDescent="0.25">
      <c r="A4332" s="7">
        <v>31995</v>
      </c>
      <c r="B4332" s="5" t="s">
        <v>4118</v>
      </c>
    </row>
    <row r="4333" spans="1:2" x14ac:dyDescent="0.25">
      <c r="A4333" s="7">
        <v>31996</v>
      </c>
      <c r="B4333" s="5" t="s">
        <v>4119</v>
      </c>
    </row>
    <row r="4334" spans="1:2" x14ac:dyDescent="0.25">
      <c r="A4334" s="7">
        <v>31999</v>
      </c>
      <c r="B4334" s="5" t="s">
        <v>4120</v>
      </c>
    </row>
    <row r="4335" spans="1:2" x14ac:dyDescent="0.25">
      <c r="A4335" s="7">
        <v>32000</v>
      </c>
      <c r="B4335" s="5" t="s">
        <v>4121</v>
      </c>
    </row>
    <row r="4336" spans="1:2" x14ac:dyDescent="0.25">
      <c r="A4336" s="7">
        <v>32001</v>
      </c>
      <c r="B4336" s="5" t="s">
        <v>4122</v>
      </c>
    </row>
    <row r="4337" spans="1:2" x14ac:dyDescent="0.25">
      <c r="A4337" s="7">
        <v>32002</v>
      </c>
      <c r="B4337" s="5" t="s">
        <v>4123</v>
      </c>
    </row>
    <row r="4338" spans="1:2" x14ac:dyDescent="0.25">
      <c r="A4338" s="7">
        <v>32003</v>
      </c>
      <c r="B4338" s="5" t="s">
        <v>4124</v>
      </c>
    </row>
    <row r="4339" spans="1:2" x14ac:dyDescent="0.25">
      <c r="A4339" s="7">
        <v>32006</v>
      </c>
      <c r="B4339" s="5" t="s">
        <v>4125</v>
      </c>
    </row>
    <row r="4340" spans="1:2" x14ac:dyDescent="0.25">
      <c r="A4340" s="7">
        <v>32007</v>
      </c>
      <c r="B4340" s="5" t="s">
        <v>4126</v>
      </c>
    </row>
    <row r="4341" spans="1:2" x14ac:dyDescent="0.25">
      <c r="A4341" s="7">
        <v>32008</v>
      </c>
      <c r="B4341" s="5" t="s">
        <v>4127</v>
      </c>
    </row>
    <row r="4342" spans="1:2" x14ac:dyDescent="0.25">
      <c r="A4342" s="7">
        <v>32009</v>
      </c>
      <c r="B4342" s="5" t="s">
        <v>4128</v>
      </c>
    </row>
    <row r="4343" spans="1:2" x14ac:dyDescent="0.25">
      <c r="A4343" s="7">
        <v>32010</v>
      </c>
      <c r="B4343" s="5" t="s">
        <v>4129</v>
      </c>
    </row>
    <row r="4344" spans="1:2" x14ac:dyDescent="0.25">
      <c r="A4344" s="7">
        <v>32013</v>
      </c>
      <c r="B4344" s="5" t="s">
        <v>4130</v>
      </c>
    </row>
    <row r="4345" spans="1:2" x14ac:dyDescent="0.25">
      <c r="A4345" s="7">
        <v>32014</v>
      </c>
      <c r="B4345" s="5" t="s">
        <v>4131</v>
      </c>
    </row>
    <row r="4346" spans="1:2" x14ac:dyDescent="0.25">
      <c r="A4346" s="7">
        <v>32015</v>
      </c>
      <c r="B4346" s="5" t="s">
        <v>4132</v>
      </c>
    </row>
    <row r="4347" spans="1:2" x14ac:dyDescent="0.25">
      <c r="A4347" s="7">
        <v>32016</v>
      </c>
      <c r="B4347" s="5" t="s">
        <v>4133</v>
      </c>
    </row>
    <row r="4348" spans="1:2" x14ac:dyDescent="0.25">
      <c r="A4348" s="7">
        <v>32017</v>
      </c>
      <c r="B4348" s="5" t="s">
        <v>4134</v>
      </c>
    </row>
    <row r="4349" spans="1:2" x14ac:dyDescent="0.25">
      <c r="A4349" s="7">
        <v>32020</v>
      </c>
      <c r="B4349" s="5" t="s">
        <v>4135</v>
      </c>
    </row>
    <row r="4350" spans="1:2" x14ac:dyDescent="0.25">
      <c r="A4350" s="7">
        <v>32021</v>
      </c>
      <c r="B4350" s="5" t="s">
        <v>4136</v>
      </c>
    </row>
    <row r="4351" spans="1:2" x14ac:dyDescent="0.25">
      <c r="A4351" s="7">
        <v>32022</v>
      </c>
      <c r="B4351" s="5" t="s">
        <v>4137</v>
      </c>
    </row>
    <row r="4352" spans="1:2" x14ac:dyDescent="0.25">
      <c r="A4352" s="7">
        <v>32023</v>
      </c>
      <c r="B4352" s="5" t="s">
        <v>4138</v>
      </c>
    </row>
    <row r="4353" spans="1:2" x14ac:dyDescent="0.25">
      <c r="A4353" s="7">
        <v>32024</v>
      </c>
      <c r="B4353" s="5" t="s">
        <v>4139</v>
      </c>
    </row>
    <row r="4354" spans="1:2" x14ac:dyDescent="0.25">
      <c r="A4354" s="7">
        <v>32027</v>
      </c>
      <c r="B4354" s="5" t="s">
        <v>822</v>
      </c>
    </row>
    <row r="4355" spans="1:2" x14ac:dyDescent="0.25">
      <c r="A4355" s="7">
        <v>32028</v>
      </c>
      <c r="B4355" s="5" t="s">
        <v>4140</v>
      </c>
    </row>
    <row r="4356" spans="1:2" x14ac:dyDescent="0.25">
      <c r="A4356" s="7">
        <v>32029</v>
      </c>
      <c r="B4356" s="5" t="s">
        <v>4141</v>
      </c>
    </row>
    <row r="4357" spans="1:2" x14ac:dyDescent="0.25">
      <c r="A4357" s="7">
        <v>32030</v>
      </c>
      <c r="B4357" s="5" t="s">
        <v>4142</v>
      </c>
    </row>
    <row r="4358" spans="1:2" x14ac:dyDescent="0.25">
      <c r="A4358" s="7">
        <v>32031</v>
      </c>
      <c r="B4358" s="5" t="s">
        <v>4143</v>
      </c>
    </row>
    <row r="4359" spans="1:2" x14ac:dyDescent="0.25">
      <c r="A4359" s="7">
        <v>32034</v>
      </c>
      <c r="B4359" s="5" t="s">
        <v>4144</v>
      </c>
    </row>
    <row r="4360" spans="1:2" x14ac:dyDescent="0.25">
      <c r="A4360" s="7">
        <v>32035</v>
      </c>
      <c r="B4360" s="5" t="s">
        <v>4145</v>
      </c>
    </row>
    <row r="4361" spans="1:2" x14ac:dyDescent="0.25">
      <c r="A4361" s="7">
        <v>32036</v>
      </c>
      <c r="B4361" s="5" t="s">
        <v>4146</v>
      </c>
    </row>
    <row r="4362" spans="1:2" x14ac:dyDescent="0.25">
      <c r="A4362" s="7">
        <v>32037</v>
      </c>
      <c r="B4362" s="5" t="s">
        <v>4147</v>
      </c>
    </row>
    <row r="4363" spans="1:2" x14ac:dyDescent="0.25">
      <c r="A4363" s="7">
        <v>32038</v>
      </c>
      <c r="B4363" s="5" t="s">
        <v>4148</v>
      </c>
    </row>
    <row r="4364" spans="1:2" x14ac:dyDescent="0.25">
      <c r="A4364" s="7">
        <v>32041</v>
      </c>
      <c r="B4364" s="5" t="s">
        <v>4149</v>
      </c>
    </row>
    <row r="4365" spans="1:2" x14ac:dyDescent="0.25">
      <c r="A4365" s="7">
        <v>32042</v>
      </c>
      <c r="B4365" s="5" t="s">
        <v>4150</v>
      </c>
    </row>
    <row r="4366" spans="1:2" x14ac:dyDescent="0.25">
      <c r="A4366" s="7">
        <v>32043</v>
      </c>
      <c r="B4366" s="5" t="s">
        <v>4151</v>
      </c>
    </row>
    <row r="4367" spans="1:2" x14ac:dyDescent="0.25">
      <c r="A4367" s="7">
        <v>32044</v>
      </c>
      <c r="B4367" s="5" t="s">
        <v>4152</v>
      </c>
    </row>
    <row r="4368" spans="1:2" x14ac:dyDescent="0.25">
      <c r="A4368" s="7">
        <v>32045</v>
      </c>
      <c r="B4368" s="5" t="s">
        <v>4153</v>
      </c>
    </row>
    <row r="4369" spans="1:2" x14ac:dyDescent="0.25">
      <c r="A4369" s="7">
        <v>32048</v>
      </c>
      <c r="B4369" s="5" t="s">
        <v>4154</v>
      </c>
    </row>
    <row r="4370" spans="1:2" x14ac:dyDescent="0.25">
      <c r="A4370" s="7">
        <v>32049</v>
      </c>
      <c r="B4370" s="5" t="s">
        <v>4155</v>
      </c>
    </row>
    <row r="4371" spans="1:2" x14ac:dyDescent="0.25">
      <c r="A4371" s="7">
        <v>32050</v>
      </c>
      <c r="B4371" s="5" t="s">
        <v>4156</v>
      </c>
    </row>
    <row r="4372" spans="1:2" x14ac:dyDescent="0.25">
      <c r="A4372" s="7">
        <v>32051</v>
      </c>
      <c r="B4372" s="5" t="s">
        <v>4157</v>
      </c>
    </row>
    <row r="4373" spans="1:2" x14ac:dyDescent="0.25">
      <c r="A4373" s="7">
        <v>32052</v>
      </c>
      <c r="B4373" s="5" t="s">
        <v>4158</v>
      </c>
    </row>
    <row r="4374" spans="1:2" x14ac:dyDescent="0.25">
      <c r="A4374" s="7">
        <v>32055</v>
      </c>
      <c r="B4374" s="5" t="s">
        <v>4159</v>
      </c>
    </row>
    <row r="4375" spans="1:2" x14ac:dyDescent="0.25">
      <c r="A4375" s="7">
        <v>32056</v>
      </c>
      <c r="B4375" s="5" t="s">
        <v>4160</v>
      </c>
    </row>
    <row r="4376" spans="1:2" x14ac:dyDescent="0.25">
      <c r="A4376" s="7">
        <v>32057</v>
      </c>
      <c r="B4376" s="5" t="s">
        <v>4161</v>
      </c>
    </row>
    <row r="4377" spans="1:2" x14ac:dyDescent="0.25">
      <c r="A4377" s="7">
        <v>32058</v>
      </c>
      <c r="B4377" s="5" t="s">
        <v>4162</v>
      </c>
    </row>
    <row r="4378" spans="1:2" x14ac:dyDescent="0.25">
      <c r="A4378" s="7">
        <v>32059</v>
      </c>
      <c r="B4378" s="5" t="s">
        <v>4163</v>
      </c>
    </row>
    <row r="4379" spans="1:2" x14ac:dyDescent="0.25">
      <c r="A4379" s="7">
        <v>32062</v>
      </c>
      <c r="B4379" s="5" t="s">
        <v>4164</v>
      </c>
    </row>
    <row r="4380" spans="1:2" x14ac:dyDescent="0.25">
      <c r="A4380" s="7">
        <v>32063</v>
      </c>
      <c r="B4380" s="5" t="s">
        <v>4165</v>
      </c>
    </row>
    <row r="4381" spans="1:2" x14ac:dyDescent="0.25">
      <c r="A4381" s="7">
        <v>32064</v>
      </c>
      <c r="B4381" s="5" t="s">
        <v>4166</v>
      </c>
    </row>
    <row r="4382" spans="1:2" x14ac:dyDescent="0.25">
      <c r="A4382" s="7">
        <v>32065</v>
      </c>
      <c r="B4382" s="5" t="s">
        <v>4167</v>
      </c>
    </row>
    <row r="4383" spans="1:2" x14ac:dyDescent="0.25">
      <c r="A4383" s="7">
        <v>32066</v>
      </c>
      <c r="B4383" s="5" t="s">
        <v>4168</v>
      </c>
    </row>
    <row r="4384" spans="1:2" x14ac:dyDescent="0.25">
      <c r="A4384" s="7">
        <v>32069</v>
      </c>
      <c r="B4384" s="5" t="s">
        <v>4169</v>
      </c>
    </row>
    <row r="4385" spans="1:2" x14ac:dyDescent="0.25">
      <c r="A4385" s="7">
        <v>32070</v>
      </c>
      <c r="B4385" s="5" t="s">
        <v>4170</v>
      </c>
    </row>
    <row r="4386" spans="1:2" x14ac:dyDescent="0.25">
      <c r="A4386" s="7">
        <v>32071</v>
      </c>
      <c r="B4386" s="5" t="s">
        <v>4171</v>
      </c>
    </row>
    <row r="4387" spans="1:2" x14ac:dyDescent="0.25">
      <c r="A4387" s="7">
        <v>32072</v>
      </c>
      <c r="B4387" s="5" t="s">
        <v>4172</v>
      </c>
    </row>
    <row r="4388" spans="1:2" x14ac:dyDescent="0.25">
      <c r="A4388" s="7">
        <v>32073</v>
      </c>
      <c r="B4388" s="5" t="s">
        <v>4173</v>
      </c>
    </row>
    <row r="4389" spans="1:2" x14ac:dyDescent="0.25">
      <c r="A4389" s="7">
        <v>32076</v>
      </c>
      <c r="B4389" s="5" t="s">
        <v>4174</v>
      </c>
    </row>
    <row r="4390" spans="1:2" x14ac:dyDescent="0.25">
      <c r="A4390" s="7">
        <v>32077</v>
      </c>
      <c r="B4390" s="5" t="s">
        <v>4175</v>
      </c>
    </row>
    <row r="4391" spans="1:2" x14ac:dyDescent="0.25">
      <c r="A4391" s="7">
        <v>32078</v>
      </c>
      <c r="B4391" s="5" t="s">
        <v>4176</v>
      </c>
    </row>
    <row r="4392" spans="1:2" x14ac:dyDescent="0.25">
      <c r="A4392" s="7">
        <v>32079</v>
      </c>
      <c r="B4392" s="5" t="s">
        <v>4177</v>
      </c>
    </row>
    <row r="4393" spans="1:2" x14ac:dyDescent="0.25">
      <c r="A4393" s="7">
        <v>32080</v>
      </c>
      <c r="B4393" s="5" t="s">
        <v>4178</v>
      </c>
    </row>
    <row r="4394" spans="1:2" x14ac:dyDescent="0.25">
      <c r="A4394" s="7">
        <v>32083</v>
      </c>
      <c r="B4394" s="5" t="s">
        <v>4179</v>
      </c>
    </row>
    <row r="4395" spans="1:2" x14ac:dyDescent="0.25">
      <c r="A4395" s="7">
        <v>32084</v>
      </c>
      <c r="B4395" s="5" t="s">
        <v>4180</v>
      </c>
    </row>
    <row r="4396" spans="1:2" x14ac:dyDescent="0.25">
      <c r="A4396" s="7">
        <v>32085</v>
      </c>
      <c r="B4396" s="5" t="s">
        <v>4181</v>
      </c>
    </row>
    <row r="4397" spans="1:2" x14ac:dyDescent="0.25">
      <c r="A4397" s="7">
        <v>32086</v>
      </c>
      <c r="B4397" s="5" t="s">
        <v>4182</v>
      </c>
    </row>
    <row r="4398" spans="1:2" x14ac:dyDescent="0.25">
      <c r="A4398" s="7">
        <v>32087</v>
      </c>
      <c r="B4398" s="5" t="s">
        <v>4183</v>
      </c>
    </row>
    <row r="4399" spans="1:2" x14ac:dyDescent="0.25">
      <c r="A4399" s="7">
        <v>32090</v>
      </c>
      <c r="B4399" s="5" t="s">
        <v>4184</v>
      </c>
    </row>
    <row r="4400" spans="1:2" x14ac:dyDescent="0.25">
      <c r="A4400" s="7">
        <v>32091</v>
      </c>
      <c r="B4400" s="5" t="s">
        <v>4185</v>
      </c>
    </row>
    <row r="4401" spans="1:2" x14ac:dyDescent="0.25">
      <c r="A4401" s="7">
        <v>32092</v>
      </c>
      <c r="B4401" s="5" t="s">
        <v>4186</v>
      </c>
    </row>
    <row r="4402" spans="1:2" x14ac:dyDescent="0.25">
      <c r="A4402" s="7">
        <v>32093</v>
      </c>
      <c r="B4402" s="5" t="s">
        <v>4187</v>
      </c>
    </row>
    <row r="4403" spans="1:2" x14ac:dyDescent="0.25">
      <c r="A4403" s="7">
        <v>32094</v>
      </c>
      <c r="B4403" s="5" t="s">
        <v>4188</v>
      </c>
    </row>
    <row r="4404" spans="1:2" x14ac:dyDescent="0.25">
      <c r="A4404" s="7">
        <v>32097</v>
      </c>
      <c r="B4404" s="5" t="s">
        <v>4189</v>
      </c>
    </row>
    <row r="4405" spans="1:2" x14ac:dyDescent="0.25">
      <c r="A4405" s="7">
        <v>32098</v>
      </c>
      <c r="B4405" s="5" t="s">
        <v>4190</v>
      </c>
    </row>
    <row r="4406" spans="1:2" x14ac:dyDescent="0.25">
      <c r="A4406" s="7">
        <v>32099</v>
      </c>
      <c r="B4406" s="5" t="s">
        <v>4191</v>
      </c>
    </row>
    <row r="4407" spans="1:2" x14ac:dyDescent="0.25">
      <c r="A4407" s="7">
        <v>32100</v>
      </c>
      <c r="B4407" s="5" t="s">
        <v>4192</v>
      </c>
    </row>
    <row r="4408" spans="1:2" x14ac:dyDescent="0.25">
      <c r="A4408" s="7">
        <v>32101</v>
      </c>
      <c r="B4408" s="5" t="s">
        <v>4193</v>
      </c>
    </row>
    <row r="4409" spans="1:2" x14ac:dyDescent="0.25">
      <c r="A4409" s="7">
        <v>32104</v>
      </c>
      <c r="B4409" s="5" t="s">
        <v>4194</v>
      </c>
    </row>
    <row r="4410" spans="1:2" x14ac:dyDescent="0.25">
      <c r="A4410" s="7">
        <v>32105</v>
      </c>
      <c r="B4410" s="5" t="s">
        <v>4195</v>
      </c>
    </row>
    <row r="4411" spans="1:2" x14ac:dyDescent="0.25">
      <c r="A4411" s="7">
        <v>32106</v>
      </c>
      <c r="B4411" s="5" t="s">
        <v>4196</v>
      </c>
    </row>
    <row r="4412" spans="1:2" x14ac:dyDescent="0.25">
      <c r="A4412" s="7">
        <v>32107</v>
      </c>
      <c r="B4412" s="5" t="s">
        <v>822</v>
      </c>
    </row>
    <row r="4413" spans="1:2" x14ac:dyDescent="0.25">
      <c r="A4413" s="7">
        <v>32108</v>
      </c>
      <c r="B4413" s="5" t="s">
        <v>4197</v>
      </c>
    </row>
    <row r="4414" spans="1:2" x14ac:dyDescent="0.25">
      <c r="A4414" s="7">
        <v>32111</v>
      </c>
      <c r="B4414" s="5" t="s">
        <v>4198</v>
      </c>
    </row>
    <row r="4415" spans="1:2" x14ac:dyDescent="0.25">
      <c r="A4415" s="7">
        <v>32112</v>
      </c>
      <c r="B4415" s="5" t="s">
        <v>4199</v>
      </c>
    </row>
    <row r="4416" spans="1:2" x14ac:dyDescent="0.25">
      <c r="A4416" s="7">
        <v>32113</v>
      </c>
      <c r="B4416" s="5" t="s">
        <v>4200</v>
      </c>
    </row>
    <row r="4417" spans="1:2" x14ac:dyDescent="0.25">
      <c r="A4417" s="7">
        <v>32114</v>
      </c>
      <c r="B4417" s="5" t="s">
        <v>4201</v>
      </c>
    </row>
    <row r="4418" spans="1:2" x14ac:dyDescent="0.25">
      <c r="A4418" s="7">
        <v>32115</v>
      </c>
      <c r="B4418" s="5" t="s">
        <v>4202</v>
      </c>
    </row>
    <row r="4419" spans="1:2" x14ac:dyDescent="0.25">
      <c r="A4419" s="7">
        <v>32118</v>
      </c>
      <c r="B4419" s="5" t="s">
        <v>4203</v>
      </c>
    </row>
    <row r="4420" spans="1:2" x14ac:dyDescent="0.25">
      <c r="A4420" s="7">
        <v>32119</v>
      </c>
      <c r="B4420" s="5" t="s">
        <v>4204</v>
      </c>
    </row>
    <row r="4421" spans="1:2" x14ac:dyDescent="0.25">
      <c r="A4421" s="7">
        <v>32120</v>
      </c>
      <c r="B4421" s="5" t="s">
        <v>4205</v>
      </c>
    </row>
    <row r="4422" spans="1:2" x14ac:dyDescent="0.25">
      <c r="A4422" s="7">
        <v>32121</v>
      </c>
      <c r="B4422" s="5" t="s">
        <v>4206</v>
      </c>
    </row>
    <row r="4423" spans="1:2" x14ac:dyDescent="0.25">
      <c r="A4423" s="7">
        <v>32122</v>
      </c>
      <c r="B4423" s="5" t="s">
        <v>4207</v>
      </c>
    </row>
    <row r="4424" spans="1:2" x14ac:dyDescent="0.25">
      <c r="A4424" s="7">
        <v>32125</v>
      </c>
      <c r="B4424" s="5" t="s">
        <v>4208</v>
      </c>
    </row>
    <row r="4425" spans="1:2" x14ac:dyDescent="0.25">
      <c r="A4425" s="7">
        <v>32126</v>
      </c>
      <c r="B4425" s="5" t="s">
        <v>4209</v>
      </c>
    </row>
    <row r="4426" spans="1:2" x14ac:dyDescent="0.25">
      <c r="A4426" s="7">
        <v>32127</v>
      </c>
      <c r="B4426" s="5" t="s">
        <v>4210</v>
      </c>
    </row>
    <row r="4427" spans="1:2" x14ac:dyDescent="0.25">
      <c r="A4427" s="7">
        <v>32128</v>
      </c>
      <c r="B4427" s="5" t="s">
        <v>4211</v>
      </c>
    </row>
    <row r="4428" spans="1:2" x14ac:dyDescent="0.25">
      <c r="A4428" s="7">
        <v>32129</v>
      </c>
      <c r="B4428" s="5" t="s">
        <v>4212</v>
      </c>
    </row>
    <row r="4429" spans="1:2" x14ac:dyDescent="0.25">
      <c r="A4429" s="7">
        <v>32132</v>
      </c>
      <c r="B4429" s="5" t="s">
        <v>4213</v>
      </c>
    </row>
    <row r="4430" spans="1:2" x14ac:dyDescent="0.25">
      <c r="A4430" s="7">
        <v>32133</v>
      </c>
      <c r="B4430" s="5" t="s">
        <v>4214</v>
      </c>
    </row>
    <row r="4431" spans="1:2" x14ac:dyDescent="0.25">
      <c r="A4431" s="7">
        <v>32134</v>
      </c>
      <c r="B4431" s="5" t="s">
        <v>4215</v>
      </c>
    </row>
    <row r="4432" spans="1:2" x14ac:dyDescent="0.25">
      <c r="A4432" s="7">
        <v>32135</v>
      </c>
      <c r="B4432" s="5" t="s">
        <v>4216</v>
      </c>
    </row>
    <row r="4433" spans="1:2" x14ac:dyDescent="0.25">
      <c r="A4433" s="7">
        <v>32136</v>
      </c>
      <c r="B4433" s="5" t="s">
        <v>822</v>
      </c>
    </row>
    <row r="4434" spans="1:2" x14ac:dyDescent="0.25">
      <c r="A4434" s="7">
        <v>32139</v>
      </c>
      <c r="B4434" s="5" t="s">
        <v>3912</v>
      </c>
    </row>
    <row r="4435" spans="1:2" x14ac:dyDescent="0.25">
      <c r="A4435" s="7">
        <v>32140</v>
      </c>
      <c r="B4435" s="5" t="s">
        <v>4217</v>
      </c>
    </row>
    <row r="4436" spans="1:2" x14ac:dyDescent="0.25">
      <c r="A4436" s="7">
        <v>32141</v>
      </c>
      <c r="B4436" s="5" t="s">
        <v>4218</v>
      </c>
    </row>
    <row r="4437" spans="1:2" x14ac:dyDescent="0.25">
      <c r="A4437" s="7">
        <v>32142</v>
      </c>
      <c r="B4437" s="5" t="s">
        <v>4219</v>
      </c>
    </row>
    <row r="4438" spans="1:2" x14ac:dyDescent="0.25">
      <c r="A4438" s="7">
        <v>32143</v>
      </c>
      <c r="B4438" s="5" t="s">
        <v>822</v>
      </c>
    </row>
    <row r="4439" spans="1:2" x14ac:dyDescent="0.25">
      <c r="A4439" s="7">
        <v>32146</v>
      </c>
      <c r="B4439" s="5" t="s">
        <v>4220</v>
      </c>
    </row>
    <row r="4440" spans="1:2" x14ac:dyDescent="0.25">
      <c r="A4440" s="7">
        <v>32147</v>
      </c>
      <c r="B4440" s="5" t="s">
        <v>4221</v>
      </c>
    </row>
    <row r="4441" spans="1:2" x14ac:dyDescent="0.25">
      <c r="A4441" s="7">
        <v>32148</v>
      </c>
      <c r="B4441" s="5" t="s">
        <v>4222</v>
      </c>
    </row>
    <row r="4442" spans="1:2" x14ac:dyDescent="0.25">
      <c r="A4442" s="7">
        <v>32149</v>
      </c>
      <c r="B4442" s="5" t="s">
        <v>4223</v>
      </c>
    </row>
    <row r="4443" spans="1:2" x14ac:dyDescent="0.25">
      <c r="A4443" s="7">
        <v>32150</v>
      </c>
      <c r="B4443" s="5" t="s">
        <v>4224</v>
      </c>
    </row>
    <row r="4444" spans="1:2" x14ac:dyDescent="0.25">
      <c r="A4444" s="7">
        <v>32153</v>
      </c>
      <c r="B4444" s="5" t="s">
        <v>4225</v>
      </c>
    </row>
    <row r="4445" spans="1:2" x14ac:dyDescent="0.25">
      <c r="A4445" s="7">
        <v>32154</v>
      </c>
      <c r="B4445" s="5" t="s">
        <v>4226</v>
      </c>
    </row>
    <row r="4446" spans="1:2" x14ac:dyDescent="0.25">
      <c r="A4446" s="7">
        <v>32155</v>
      </c>
      <c r="B4446" s="5" t="s">
        <v>4227</v>
      </c>
    </row>
    <row r="4447" spans="1:2" x14ac:dyDescent="0.25">
      <c r="A4447" s="7">
        <v>32156</v>
      </c>
      <c r="B4447" s="5" t="s">
        <v>4228</v>
      </c>
    </row>
    <row r="4448" spans="1:2" x14ac:dyDescent="0.25">
      <c r="A4448" s="7">
        <v>32157</v>
      </c>
      <c r="B4448" s="5" t="s">
        <v>4229</v>
      </c>
    </row>
    <row r="4449" spans="1:2" x14ac:dyDescent="0.25">
      <c r="A4449" s="7">
        <v>32160</v>
      </c>
      <c r="B4449" s="5" t="s">
        <v>4230</v>
      </c>
    </row>
    <row r="4450" spans="1:2" x14ac:dyDescent="0.25">
      <c r="A4450" s="7">
        <v>32161</v>
      </c>
      <c r="B4450" s="5" t="s">
        <v>4231</v>
      </c>
    </row>
    <row r="4451" spans="1:2" x14ac:dyDescent="0.25">
      <c r="A4451" s="7">
        <v>32162</v>
      </c>
      <c r="B4451" s="5" t="s">
        <v>4232</v>
      </c>
    </row>
    <row r="4452" spans="1:2" x14ac:dyDescent="0.25">
      <c r="A4452" s="7">
        <v>32163</v>
      </c>
      <c r="B4452" s="5" t="s">
        <v>4233</v>
      </c>
    </row>
    <row r="4453" spans="1:2" x14ac:dyDescent="0.25">
      <c r="A4453" s="7">
        <v>32164</v>
      </c>
      <c r="B4453" s="5" t="s">
        <v>4234</v>
      </c>
    </row>
    <row r="4454" spans="1:2" x14ac:dyDescent="0.25">
      <c r="A4454" s="7">
        <v>32167</v>
      </c>
      <c r="B4454" s="5" t="s">
        <v>4235</v>
      </c>
    </row>
    <row r="4455" spans="1:2" x14ac:dyDescent="0.25">
      <c r="A4455" s="7">
        <v>32168</v>
      </c>
      <c r="B4455" s="5" t="s">
        <v>4236</v>
      </c>
    </row>
    <row r="4456" spans="1:2" x14ac:dyDescent="0.25">
      <c r="A4456" s="7">
        <v>32169</v>
      </c>
      <c r="B4456" s="5" t="s">
        <v>4237</v>
      </c>
    </row>
    <row r="4457" spans="1:2" x14ac:dyDescent="0.25">
      <c r="A4457" s="7">
        <v>32170</v>
      </c>
      <c r="B4457" s="5" t="s">
        <v>4238</v>
      </c>
    </row>
    <row r="4458" spans="1:2" x14ac:dyDescent="0.25">
      <c r="A4458" s="7">
        <v>32171</v>
      </c>
      <c r="B4458" s="5" t="s">
        <v>4239</v>
      </c>
    </row>
    <row r="4459" spans="1:2" x14ac:dyDescent="0.25">
      <c r="A4459" s="7">
        <v>32174</v>
      </c>
      <c r="B4459" s="5" t="s">
        <v>4240</v>
      </c>
    </row>
    <row r="4460" spans="1:2" x14ac:dyDescent="0.25">
      <c r="A4460" s="7">
        <v>32175</v>
      </c>
      <c r="B4460" s="5" t="s">
        <v>4241</v>
      </c>
    </row>
    <row r="4461" spans="1:2" x14ac:dyDescent="0.25">
      <c r="A4461" s="7">
        <v>32176</v>
      </c>
      <c r="B4461" s="5" t="s">
        <v>4242</v>
      </c>
    </row>
    <row r="4462" spans="1:2" x14ac:dyDescent="0.25">
      <c r="A4462" s="7">
        <v>32177</v>
      </c>
      <c r="B4462" s="5" t="s">
        <v>4243</v>
      </c>
    </row>
    <row r="4463" spans="1:2" x14ac:dyDescent="0.25">
      <c r="A4463" s="7">
        <v>32178</v>
      </c>
      <c r="B4463" s="5" t="s">
        <v>4244</v>
      </c>
    </row>
    <row r="4464" spans="1:2" x14ac:dyDescent="0.25">
      <c r="A4464" s="7">
        <v>32181</v>
      </c>
      <c r="B4464" s="5" t="s">
        <v>4245</v>
      </c>
    </row>
    <row r="4465" spans="1:2" x14ac:dyDescent="0.25">
      <c r="A4465" s="7">
        <v>32182</v>
      </c>
      <c r="B4465" s="5" t="s">
        <v>4246</v>
      </c>
    </row>
    <row r="4466" spans="1:2" x14ac:dyDescent="0.25">
      <c r="A4466" s="7">
        <v>32183</v>
      </c>
      <c r="B4466" s="5" t="s">
        <v>4247</v>
      </c>
    </row>
    <row r="4467" spans="1:2" x14ac:dyDescent="0.25">
      <c r="A4467" s="7">
        <v>32184</v>
      </c>
      <c r="B4467" s="5" t="s">
        <v>4248</v>
      </c>
    </row>
    <row r="4468" spans="1:2" x14ac:dyDescent="0.25">
      <c r="A4468" s="7">
        <v>32185</v>
      </c>
      <c r="B4468" s="5" t="s">
        <v>4249</v>
      </c>
    </row>
    <row r="4469" spans="1:2" x14ac:dyDescent="0.25">
      <c r="A4469" s="7">
        <v>32188</v>
      </c>
      <c r="B4469" s="5" t="s">
        <v>822</v>
      </c>
    </row>
    <row r="4470" spans="1:2" x14ac:dyDescent="0.25">
      <c r="A4470" s="7">
        <v>32189</v>
      </c>
      <c r="B4470" s="5" t="s">
        <v>4250</v>
      </c>
    </row>
    <row r="4471" spans="1:2" x14ac:dyDescent="0.25">
      <c r="A4471" s="7">
        <v>32190</v>
      </c>
      <c r="B4471" s="5" t="s">
        <v>4251</v>
      </c>
    </row>
    <row r="4472" spans="1:2" x14ac:dyDescent="0.25">
      <c r="A4472" s="7">
        <v>32191</v>
      </c>
      <c r="B4472" s="5" t="s">
        <v>4252</v>
      </c>
    </row>
    <row r="4473" spans="1:2" x14ac:dyDescent="0.25">
      <c r="A4473" s="7">
        <v>32192</v>
      </c>
      <c r="B4473" s="5" t="s">
        <v>4253</v>
      </c>
    </row>
    <row r="4474" spans="1:2" x14ac:dyDescent="0.25">
      <c r="A4474" s="7">
        <v>32195</v>
      </c>
      <c r="B4474" s="5" t="s">
        <v>4254</v>
      </c>
    </row>
    <row r="4475" spans="1:2" x14ac:dyDescent="0.25">
      <c r="A4475" s="7">
        <v>32196</v>
      </c>
      <c r="B4475" s="5" t="s">
        <v>4255</v>
      </c>
    </row>
    <row r="4476" spans="1:2" x14ac:dyDescent="0.25">
      <c r="A4476" s="7">
        <v>32197</v>
      </c>
      <c r="B4476" s="5" t="s">
        <v>4256</v>
      </c>
    </row>
    <row r="4477" spans="1:2" x14ac:dyDescent="0.25">
      <c r="A4477" s="7">
        <v>32198</v>
      </c>
      <c r="B4477" s="5" t="s">
        <v>4257</v>
      </c>
    </row>
    <row r="4478" spans="1:2" x14ac:dyDescent="0.25">
      <c r="A4478" s="7">
        <v>32199</v>
      </c>
      <c r="B4478" s="5" t="s">
        <v>4258</v>
      </c>
    </row>
    <row r="4479" spans="1:2" x14ac:dyDescent="0.25">
      <c r="A4479" s="7">
        <v>32202</v>
      </c>
      <c r="B4479" s="5" t="s">
        <v>4259</v>
      </c>
    </row>
    <row r="4480" spans="1:2" x14ac:dyDescent="0.25">
      <c r="A4480" s="7">
        <v>32203</v>
      </c>
      <c r="B4480" s="5" t="s">
        <v>4260</v>
      </c>
    </row>
    <row r="4481" spans="1:2" x14ac:dyDescent="0.25">
      <c r="A4481" s="7">
        <v>32204</v>
      </c>
      <c r="B4481" s="5" t="s">
        <v>4261</v>
      </c>
    </row>
    <row r="4482" spans="1:2" x14ac:dyDescent="0.25">
      <c r="A4482" s="7">
        <v>32205</v>
      </c>
      <c r="B4482" s="5" t="s">
        <v>4262</v>
      </c>
    </row>
    <row r="4483" spans="1:2" x14ac:dyDescent="0.25">
      <c r="A4483" s="7">
        <v>32206</v>
      </c>
      <c r="B4483" s="5" t="s">
        <v>4263</v>
      </c>
    </row>
    <row r="4484" spans="1:2" x14ac:dyDescent="0.25">
      <c r="A4484" s="7">
        <v>32209</v>
      </c>
      <c r="B4484" s="5" t="s">
        <v>4264</v>
      </c>
    </row>
    <row r="4485" spans="1:2" x14ac:dyDescent="0.25">
      <c r="A4485" s="7">
        <v>32210</v>
      </c>
      <c r="B4485" s="5" t="s">
        <v>4265</v>
      </c>
    </row>
    <row r="4486" spans="1:2" x14ac:dyDescent="0.25">
      <c r="A4486" s="7">
        <v>32211</v>
      </c>
      <c r="B4486" s="5" t="s">
        <v>4266</v>
      </c>
    </row>
    <row r="4487" spans="1:2" x14ac:dyDescent="0.25">
      <c r="A4487" s="7">
        <v>32212</v>
      </c>
      <c r="B4487" s="5" t="s">
        <v>4267</v>
      </c>
    </row>
    <row r="4488" spans="1:2" x14ac:dyDescent="0.25">
      <c r="A4488" s="7">
        <v>32213</v>
      </c>
      <c r="B4488" s="5" t="s">
        <v>4268</v>
      </c>
    </row>
    <row r="4489" spans="1:2" x14ac:dyDescent="0.25">
      <c r="A4489" s="7">
        <v>32216</v>
      </c>
      <c r="B4489" s="5" t="s">
        <v>4269</v>
      </c>
    </row>
    <row r="4490" spans="1:2" x14ac:dyDescent="0.25">
      <c r="A4490" s="7">
        <v>32217</v>
      </c>
      <c r="B4490" s="5" t="s">
        <v>4270</v>
      </c>
    </row>
    <row r="4491" spans="1:2" x14ac:dyDescent="0.25">
      <c r="A4491" s="7">
        <v>32218</v>
      </c>
      <c r="B4491" s="5" t="s">
        <v>4271</v>
      </c>
    </row>
    <row r="4492" spans="1:2" x14ac:dyDescent="0.25">
      <c r="A4492" s="7">
        <v>32219</v>
      </c>
      <c r="B4492" s="5" t="s">
        <v>4272</v>
      </c>
    </row>
    <row r="4493" spans="1:2" x14ac:dyDescent="0.25">
      <c r="A4493" s="7">
        <v>32220</v>
      </c>
      <c r="B4493" s="5" t="s">
        <v>4273</v>
      </c>
    </row>
    <row r="4494" spans="1:2" x14ac:dyDescent="0.25">
      <c r="A4494" s="7">
        <v>32223</v>
      </c>
      <c r="B4494" s="5" t="s">
        <v>4274</v>
      </c>
    </row>
    <row r="4495" spans="1:2" x14ac:dyDescent="0.25">
      <c r="A4495" s="7">
        <v>32224</v>
      </c>
      <c r="B4495" s="5" t="s">
        <v>4275</v>
      </c>
    </row>
    <row r="4496" spans="1:2" x14ac:dyDescent="0.25">
      <c r="A4496" s="7">
        <v>32225</v>
      </c>
      <c r="B4496" s="5" t="s">
        <v>4276</v>
      </c>
    </row>
    <row r="4497" spans="1:2" x14ac:dyDescent="0.25">
      <c r="A4497" s="7">
        <v>32226</v>
      </c>
      <c r="B4497" s="5" t="s">
        <v>4277</v>
      </c>
    </row>
    <row r="4498" spans="1:2" x14ac:dyDescent="0.25">
      <c r="A4498" s="7">
        <v>32227</v>
      </c>
      <c r="B4498" s="5" t="s">
        <v>4278</v>
      </c>
    </row>
    <row r="4499" spans="1:2" x14ac:dyDescent="0.25">
      <c r="A4499" s="7">
        <v>32230</v>
      </c>
      <c r="B4499" s="5" t="s">
        <v>4279</v>
      </c>
    </row>
    <row r="4500" spans="1:2" x14ac:dyDescent="0.25">
      <c r="A4500" s="7">
        <v>32231</v>
      </c>
      <c r="B4500" s="5" t="s">
        <v>4280</v>
      </c>
    </row>
    <row r="4501" spans="1:2" x14ac:dyDescent="0.25">
      <c r="A4501" s="7">
        <v>32232</v>
      </c>
      <c r="B4501" s="5" t="s">
        <v>4281</v>
      </c>
    </row>
    <row r="4502" spans="1:2" x14ac:dyDescent="0.25">
      <c r="A4502" s="7">
        <v>32233</v>
      </c>
      <c r="B4502" s="5" t="s">
        <v>4282</v>
      </c>
    </row>
    <row r="4503" spans="1:2" x14ac:dyDescent="0.25">
      <c r="A4503" s="7">
        <v>32234</v>
      </c>
      <c r="B4503" s="5" t="s">
        <v>822</v>
      </c>
    </row>
    <row r="4504" spans="1:2" x14ac:dyDescent="0.25">
      <c r="A4504" s="7">
        <v>32237</v>
      </c>
      <c r="B4504" s="5" t="s">
        <v>4283</v>
      </c>
    </row>
    <row r="4505" spans="1:2" x14ac:dyDescent="0.25">
      <c r="A4505" s="7">
        <v>32238</v>
      </c>
      <c r="B4505" s="5" t="s">
        <v>4284</v>
      </c>
    </row>
    <row r="4506" spans="1:2" x14ac:dyDescent="0.25">
      <c r="A4506" s="7">
        <v>32239</v>
      </c>
      <c r="B4506" s="5" t="s">
        <v>4285</v>
      </c>
    </row>
    <row r="4507" spans="1:2" x14ac:dyDescent="0.25">
      <c r="A4507" s="7">
        <v>32240</v>
      </c>
      <c r="B4507" s="5" t="s">
        <v>4286</v>
      </c>
    </row>
    <row r="4508" spans="1:2" x14ac:dyDescent="0.25">
      <c r="A4508" s="7">
        <v>32241</v>
      </c>
      <c r="B4508" s="5" t="s">
        <v>4287</v>
      </c>
    </row>
    <row r="4509" spans="1:2" x14ac:dyDescent="0.25">
      <c r="A4509" s="7">
        <v>32244</v>
      </c>
      <c r="B4509" s="5" t="s">
        <v>4288</v>
      </c>
    </row>
    <row r="4510" spans="1:2" x14ac:dyDescent="0.25">
      <c r="A4510" s="7">
        <v>32245</v>
      </c>
      <c r="B4510" s="5" t="s">
        <v>4289</v>
      </c>
    </row>
    <row r="4511" spans="1:2" x14ac:dyDescent="0.25">
      <c r="A4511" s="7">
        <v>32246</v>
      </c>
      <c r="B4511" s="5" t="s">
        <v>4290</v>
      </c>
    </row>
    <row r="4512" spans="1:2" x14ac:dyDescent="0.25">
      <c r="A4512" s="7">
        <v>32247</v>
      </c>
      <c r="B4512" s="5" t="s">
        <v>4291</v>
      </c>
    </row>
    <row r="4513" spans="1:2" x14ac:dyDescent="0.25">
      <c r="A4513" s="7">
        <v>32248</v>
      </c>
      <c r="B4513" s="5" t="s">
        <v>4292</v>
      </c>
    </row>
    <row r="4514" spans="1:2" x14ac:dyDescent="0.25">
      <c r="A4514" s="7">
        <v>32251</v>
      </c>
      <c r="B4514" s="5" t="s">
        <v>4293</v>
      </c>
    </row>
    <row r="4515" spans="1:2" x14ac:dyDescent="0.25">
      <c r="A4515" s="7">
        <v>32252</v>
      </c>
      <c r="B4515" s="5" t="s">
        <v>4294</v>
      </c>
    </row>
    <row r="4516" spans="1:2" x14ac:dyDescent="0.25">
      <c r="A4516" s="7">
        <v>32253</v>
      </c>
      <c r="B4516" s="5" t="s">
        <v>4295</v>
      </c>
    </row>
    <row r="4517" spans="1:2" x14ac:dyDescent="0.25">
      <c r="A4517" s="7">
        <v>32254</v>
      </c>
      <c r="B4517" s="5" t="s">
        <v>4296</v>
      </c>
    </row>
    <row r="4518" spans="1:2" x14ac:dyDescent="0.25">
      <c r="A4518" s="7">
        <v>32255</v>
      </c>
      <c r="B4518" s="5" t="s">
        <v>4297</v>
      </c>
    </row>
    <row r="4519" spans="1:2" x14ac:dyDescent="0.25">
      <c r="A4519" s="7">
        <v>32258</v>
      </c>
      <c r="B4519" s="5" t="s">
        <v>4298</v>
      </c>
    </row>
    <row r="4520" spans="1:2" x14ac:dyDescent="0.25">
      <c r="A4520" s="7">
        <v>32259</v>
      </c>
      <c r="B4520" s="5" t="s">
        <v>4299</v>
      </c>
    </row>
    <row r="4521" spans="1:2" x14ac:dyDescent="0.25">
      <c r="A4521" s="7">
        <v>32260</v>
      </c>
      <c r="B4521" s="5" t="s">
        <v>4300</v>
      </c>
    </row>
    <row r="4522" spans="1:2" x14ac:dyDescent="0.25">
      <c r="A4522" s="7">
        <v>32261</v>
      </c>
      <c r="B4522" s="5" t="s">
        <v>4301</v>
      </c>
    </row>
    <row r="4523" spans="1:2" x14ac:dyDescent="0.25">
      <c r="A4523" s="7">
        <v>32262</v>
      </c>
      <c r="B4523" s="5" t="s">
        <v>4302</v>
      </c>
    </row>
    <row r="4524" spans="1:2" x14ac:dyDescent="0.25">
      <c r="A4524" s="7">
        <v>32265</v>
      </c>
      <c r="B4524" s="5" t="s">
        <v>4303</v>
      </c>
    </row>
    <row r="4525" spans="1:2" x14ac:dyDescent="0.25">
      <c r="A4525" s="7">
        <v>32266</v>
      </c>
      <c r="B4525" s="5" t="s">
        <v>4304</v>
      </c>
    </row>
    <row r="4526" spans="1:2" x14ac:dyDescent="0.25">
      <c r="A4526" s="7">
        <v>32267</v>
      </c>
      <c r="B4526" s="5" t="s">
        <v>4305</v>
      </c>
    </row>
    <row r="4527" spans="1:2" x14ac:dyDescent="0.25">
      <c r="A4527" s="7">
        <v>32268</v>
      </c>
      <c r="B4527" s="5" t="s">
        <v>4306</v>
      </c>
    </row>
    <row r="4528" spans="1:2" x14ac:dyDescent="0.25">
      <c r="A4528" s="7">
        <v>32269</v>
      </c>
      <c r="B4528" s="5" t="s">
        <v>4307</v>
      </c>
    </row>
    <row r="4529" spans="1:2" x14ac:dyDescent="0.25">
      <c r="A4529" s="7">
        <v>32272</v>
      </c>
      <c r="B4529" s="5" t="s">
        <v>4308</v>
      </c>
    </row>
    <row r="4530" spans="1:2" x14ac:dyDescent="0.25">
      <c r="A4530" s="7">
        <v>32273</v>
      </c>
      <c r="B4530" s="5" t="s">
        <v>4309</v>
      </c>
    </row>
    <row r="4531" spans="1:2" x14ac:dyDescent="0.25">
      <c r="A4531" s="7">
        <v>32274</v>
      </c>
      <c r="B4531" s="5" t="s">
        <v>4310</v>
      </c>
    </row>
    <row r="4532" spans="1:2" x14ac:dyDescent="0.25">
      <c r="A4532" s="7">
        <v>32275</v>
      </c>
      <c r="B4532" s="5" t="s">
        <v>4311</v>
      </c>
    </row>
    <row r="4533" spans="1:2" x14ac:dyDescent="0.25">
      <c r="A4533" s="7">
        <v>32276</v>
      </c>
      <c r="B4533" s="5" t="s">
        <v>4312</v>
      </c>
    </row>
    <row r="4534" spans="1:2" x14ac:dyDescent="0.25">
      <c r="A4534" s="7">
        <v>32279</v>
      </c>
      <c r="B4534" s="5" t="s">
        <v>4313</v>
      </c>
    </row>
    <row r="4535" spans="1:2" x14ac:dyDescent="0.25">
      <c r="A4535" s="7">
        <v>32280</v>
      </c>
      <c r="B4535" s="5" t="s">
        <v>4314</v>
      </c>
    </row>
    <row r="4536" spans="1:2" x14ac:dyDescent="0.25">
      <c r="A4536" s="7">
        <v>32281</v>
      </c>
      <c r="B4536" s="5" t="s">
        <v>4315</v>
      </c>
    </row>
    <row r="4537" spans="1:2" x14ac:dyDescent="0.25">
      <c r="A4537" s="7">
        <v>32282</v>
      </c>
      <c r="B4537" s="5" t="s">
        <v>4316</v>
      </c>
    </row>
    <row r="4538" spans="1:2" x14ac:dyDescent="0.25">
      <c r="A4538" s="7">
        <v>32283</v>
      </c>
      <c r="B4538" s="5" t="s">
        <v>4317</v>
      </c>
    </row>
    <row r="4539" spans="1:2" x14ac:dyDescent="0.25">
      <c r="A4539" s="7">
        <v>32286</v>
      </c>
      <c r="B4539" s="5" t="s">
        <v>4318</v>
      </c>
    </row>
    <row r="4540" spans="1:2" x14ac:dyDescent="0.25">
      <c r="A4540" s="7">
        <v>32287</v>
      </c>
      <c r="B4540" s="5" t="s">
        <v>4319</v>
      </c>
    </row>
    <row r="4541" spans="1:2" x14ac:dyDescent="0.25">
      <c r="A4541" s="7">
        <v>32288</v>
      </c>
      <c r="B4541" s="5" t="s">
        <v>4320</v>
      </c>
    </row>
    <row r="4542" spans="1:2" x14ac:dyDescent="0.25">
      <c r="A4542" s="7">
        <v>32289</v>
      </c>
      <c r="B4542" s="5" t="s">
        <v>4321</v>
      </c>
    </row>
    <row r="4543" spans="1:2" x14ac:dyDescent="0.25">
      <c r="A4543" s="7">
        <v>32290</v>
      </c>
      <c r="B4543" s="5" t="s">
        <v>4322</v>
      </c>
    </row>
    <row r="4544" spans="1:2" x14ac:dyDescent="0.25">
      <c r="A4544" s="7">
        <v>32293</v>
      </c>
      <c r="B4544" s="5" t="s">
        <v>822</v>
      </c>
    </row>
    <row r="4545" spans="1:2" x14ac:dyDescent="0.25">
      <c r="A4545" s="7">
        <v>32294</v>
      </c>
      <c r="B4545" s="5" t="s">
        <v>4323</v>
      </c>
    </row>
    <row r="4546" spans="1:2" x14ac:dyDescent="0.25">
      <c r="A4546" s="7">
        <v>32295</v>
      </c>
      <c r="B4546" s="5" t="s">
        <v>4324</v>
      </c>
    </row>
    <row r="4547" spans="1:2" x14ac:dyDescent="0.25">
      <c r="A4547" s="7">
        <v>32296</v>
      </c>
      <c r="B4547" s="5" t="s">
        <v>4325</v>
      </c>
    </row>
    <row r="4548" spans="1:2" x14ac:dyDescent="0.25">
      <c r="A4548" s="7">
        <v>32297</v>
      </c>
      <c r="B4548" s="5" t="s">
        <v>4326</v>
      </c>
    </row>
    <row r="4549" spans="1:2" x14ac:dyDescent="0.25">
      <c r="A4549" s="7">
        <v>32300</v>
      </c>
      <c r="B4549" s="5" t="s">
        <v>4327</v>
      </c>
    </row>
    <row r="4550" spans="1:2" x14ac:dyDescent="0.25">
      <c r="A4550" s="7">
        <v>32301</v>
      </c>
      <c r="B4550" s="5" t="s">
        <v>4328</v>
      </c>
    </row>
    <row r="4551" spans="1:2" x14ac:dyDescent="0.25">
      <c r="A4551" s="7">
        <v>32302</v>
      </c>
      <c r="B4551" s="5" t="s">
        <v>4329</v>
      </c>
    </row>
    <row r="4552" spans="1:2" x14ac:dyDescent="0.25">
      <c r="A4552" s="7">
        <v>32303</v>
      </c>
      <c r="B4552" s="5" t="s">
        <v>4330</v>
      </c>
    </row>
    <row r="4553" spans="1:2" x14ac:dyDescent="0.25">
      <c r="A4553" s="7">
        <v>32304</v>
      </c>
      <c r="B4553" s="5" t="s">
        <v>4331</v>
      </c>
    </row>
    <row r="4554" spans="1:2" x14ac:dyDescent="0.25">
      <c r="A4554" s="7">
        <v>32307</v>
      </c>
      <c r="B4554" s="5" t="s">
        <v>4332</v>
      </c>
    </row>
    <row r="4555" spans="1:2" x14ac:dyDescent="0.25">
      <c r="A4555" s="7">
        <v>32308</v>
      </c>
      <c r="B4555" s="5" t="s">
        <v>4333</v>
      </c>
    </row>
    <row r="4556" spans="1:2" x14ac:dyDescent="0.25">
      <c r="A4556" s="7">
        <v>32309</v>
      </c>
      <c r="B4556" s="5" t="s">
        <v>4334</v>
      </c>
    </row>
    <row r="4557" spans="1:2" x14ac:dyDescent="0.25">
      <c r="A4557" s="7">
        <v>32310</v>
      </c>
      <c r="B4557" s="5" t="s">
        <v>4335</v>
      </c>
    </row>
    <row r="4558" spans="1:2" x14ac:dyDescent="0.25">
      <c r="A4558" s="7">
        <v>32311</v>
      </c>
      <c r="B4558" s="5" t="s">
        <v>4336</v>
      </c>
    </row>
    <row r="4559" spans="1:2" x14ac:dyDescent="0.25">
      <c r="A4559" s="7">
        <v>32314</v>
      </c>
      <c r="B4559" s="5" t="s">
        <v>4337</v>
      </c>
    </row>
    <row r="4560" spans="1:2" x14ac:dyDescent="0.25">
      <c r="A4560" s="7">
        <v>32315</v>
      </c>
      <c r="B4560" s="5" t="s">
        <v>4338</v>
      </c>
    </row>
    <row r="4561" spans="1:2" x14ac:dyDescent="0.25">
      <c r="A4561" s="7">
        <v>32316</v>
      </c>
      <c r="B4561" s="5" t="s">
        <v>4339</v>
      </c>
    </row>
    <row r="4562" spans="1:2" x14ac:dyDescent="0.25">
      <c r="A4562" s="7">
        <v>32317</v>
      </c>
      <c r="B4562" s="5" t="s">
        <v>4340</v>
      </c>
    </row>
    <row r="4563" spans="1:2" x14ac:dyDescent="0.25">
      <c r="A4563" s="7">
        <v>32318</v>
      </c>
      <c r="B4563" s="5" t="s">
        <v>4341</v>
      </c>
    </row>
    <row r="4564" spans="1:2" x14ac:dyDescent="0.25">
      <c r="A4564" s="7">
        <v>32321</v>
      </c>
      <c r="B4564" s="5" t="s">
        <v>4342</v>
      </c>
    </row>
    <row r="4565" spans="1:2" x14ac:dyDescent="0.25">
      <c r="A4565" s="7">
        <v>32322</v>
      </c>
      <c r="B4565" s="5" t="s">
        <v>4343</v>
      </c>
    </row>
    <row r="4566" spans="1:2" x14ac:dyDescent="0.25">
      <c r="A4566" s="7">
        <v>32323</v>
      </c>
      <c r="B4566" s="5" t="s">
        <v>4344</v>
      </c>
    </row>
    <row r="4567" spans="1:2" x14ac:dyDescent="0.25">
      <c r="A4567" s="7">
        <v>32324</v>
      </c>
      <c r="B4567" s="5" t="s">
        <v>4345</v>
      </c>
    </row>
    <row r="4568" spans="1:2" x14ac:dyDescent="0.25">
      <c r="A4568" s="7">
        <v>32325</v>
      </c>
      <c r="B4568" s="5" t="s">
        <v>4346</v>
      </c>
    </row>
    <row r="4569" spans="1:2" x14ac:dyDescent="0.25">
      <c r="A4569" s="7">
        <v>32328</v>
      </c>
      <c r="B4569" s="5" t="s">
        <v>822</v>
      </c>
    </row>
    <row r="4570" spans="1:2" x14ac:dyDescent="0.25">
      <c r="A4570" s="7">
        <v>32329</v>
      </c>
      <c r="B4570" s="5" t="s">
        <v>4347</v>
      </c>
    </row>
    <row r="4571" spans="1:2" x14ac:dyDescent="0.25">
      <c r="A4571" s="7">
        <v>32330</v>
      </c>
      <c r="B4571" s="5" t="s">
        <v>4348</v>
      </c>
    </row>
    <row r="4572" spans="1:2" x14ac:dyDescent="0.25">
      <c r="A4572" s="7">
        <v>32331</v>
      </c>
      <c r="B4572" s="5" t="s">
        <v>4349</v>
      </c>
    </row>
    <row r="4573" spans="1:2" x14ac:dyDescent="0.25">
      <c r="A4573" s="7">
        <v>32332</v>
      </c>
      <c r="B4573" s="5" t="s">
        <v>4350</v>
      </c>
    </row>
    <row r="4574" spans="1:2" x14ac:dyDescent="0.25">
      <c r="A4574" s="7">
        <v>32335</v>
      </c>
      <c r="B4574" s="5" t="s">
        <v>4351</v>
      </c>
    </row>
    <row r="4575" spans="1:2" x14ac:dyDescent="0.25">
      <c r="A4575" s="7">
        <v>32336</v>
      </c>
      <c r="B4575" s="5" t="s">
        <v>4352</v>
      </c>
    </row>
    <row r="4576" spans="1:2" x14ac:dyDescent="0.25">
      <c r="A4576" s="7">
        <v>32337</v>
      </c>
      <c r="B4576" s="5" t="s">
        <v>4353</v>
      </c>
    </row>
    <row r="4577" spans="1:2" x14ac:dyDescent="0.25">
      <c r="A4577" s="7">
        <v>32338</v>
      </c>
      <c r="B4577" s="5" t="s">
        <v>4354</v>
      </c>
    </row>
    <row r="4578" spans="1:2" x14ac:dyDescent="0.25">
      <c r="A4578" s="7">
        <v>32339</v>
      </c>
      <c r="B4578" s="5" t="s">
        <v>4355</v>
      </c>
    </row>
    <row r="4579" spans="1:2" x14ac:dyDescent="0.25">
      <c r="A4579" s="7">
        <v>32342</v>
      </c>
      <c r="B4579" s="5" t="s">
        <v>4356</v>
      </c>
    </row>
    <row r="4580" spans="1:2" x14ac:dyDescent="0.25">
      <c r="A4580" s="7">
        <v>32343</v>
      </c>
      <c r="B4580" s="5" t="s">
        <v>4357</v>
      </c>
    </row>
    <row r="4581" spans="1:2" x14ac:dyDescent="0.25">
      <c r="A4581" s="7">
        <v>32344</v>
      </c>
      <c r="B4581" s="5" t="s">
        <v>4358</v>
      </c>
    </row>
    <row r="4582" spans="1:2" x14ac:dyDescent="0.25">
      <c r="A4582" s="7">
        <v>32345</v>
      </c>
      <c r="B4582" s="5" t="s">
        <v>4359</v>
      </c>
    </row>
    <row r="4583" spans="1:2" x14ac:dyDescent="0.25">
      <c r="A4583" s="7">
        <v>32346</v>
      </c>
      <c r="B4583" s="5" t="s">
        <v>4360</v>
      </c>
    </row>
    <row r="4584" spans="1:2" x14ac:dyDescent="0.25">
      <c r="A4584" s="7">
        <v>32349</v>
      </c>
      <c r="B4584" s="5" t="s">
        <v>4361</v>
      </c>
    </row>
    <row r="4585" spans="1:2" x14ac:dyDescent="0.25">
      <c r="A4585" s="7">
        <v>32350</v>
      </c>
      <c r="B4585" s="5" t="s">
        <v>4362</v>
      </c>
    </row>
    <row r="4586" spans="1:2" x14ac:dyDescent="0.25">
      <c r="A4586" s="7">
        <v>32351</v>
      </c>
      <c r="B4586" s="5" t="s">
        <v>4363</v>
      </c>
    </row>
    <row r="4587" spans="1:2" x14ac:dyDescent="0.25">
      <c r="A4587" s="7">
        <v>32352</v>
      </c>
      <c r="B4587" s="5" t="s">
        <v>4364</v>
      </c>
    </row>
    <row r="4588" spans="1:2" x14ac:dyDescent="0.25">
      <c r="A4588" s="7">
        <v>32353</v>
      </c>
      <c r="B4588" s="5" t="s">
        <v>4365</v>
      </c>
    </row>
    <row r="4589" spans="1:2" x14ac:dyDescent="0.25">
      <c r="A4589" s="7">
        <v>32356</v>
      </c>
      <c r="B4589" s="5" t="s">
        <v>4366</v>
      </c>
    </row>
    <row r="4590" spans="1:2" x14ac:dyDescent="0.25">
      <c r="A4590" s="7">
        <v>32357</v>
      </c>
      <c r="B4590" s="5" t="s">
        <v>4350</v>
      </c>
    </row>
    <row r="4591" spans="1:2" x14ac:dyDescent="0.25">
      <c r="A4591" s="7">
        <v>32358</v>
      </c>
      <c r="B4591" s="5" t="s">
        <v>4367</v>
      </c>
    </row>
    <row r="4592" spans="1:2" x14ac:dyDescent="0.25">
      <c r="A4592" s="7">
        <v>32359</v>
      </c>
      <c r="B4592" s="5" t="s">
        <v>4368</v>
      </c>
    </row>
    <row r="4593" spans="1:2" x14ac:dyDescent="0.25">
      <c r="A4593" s="7">
        <v>32360</v>
      </c>
      <c r="B4593" s="5" t="s">
        <v>4369</v>
      </c>
    </row>
    <row r="4594" spans="1:2" x14ac:dyDescent="0.25">
      <c r="A4594" s="7">
        <v>32363</v>
      </c>
      <c r="B4594" s="5" t="s">
        <v>4370</v>
      </c>
    </row>
    <row r="4595" spans="1:2" x14ac:dyDescent="0.25">
      <c r="A4595" s="7">
        <v>32364</v>
      </c>
      <c r="B4595" s="5" t="s">
        <v>4371</v>
      </c>
    </row>
    <row r="4596" spans="1:2" x14ac:dyDescent="0.25">
      <c r="A4596" s="7">
        <v>32365</v>
      </c>
      <c r="B4596" s="5" t="s">
        <v>4372</v>
      </c>
    </row>
    <row r="4597" spans="1:2" x14ac:dyDescent="0.25">
      <c r="A4597" s="7">
        <v>32366</v>
      </c>
      <c r="B4597" s="5" t="s">
        <v>4373</v>
      </c>
    </row>
    <row r="4598" spans="1:2" x14ac:dyDescent="0.25">
      <c r="A4598" s="7">
        <v>32367</v>
      </c>
      <c r="B4598" s="5" t="s">
        <v>4374</v>
      </c>
    </row>
    <row r="4599" spans="1:2" x14ac:dyDescent="0.25">
      <c r="A4599" s="7">
        <v>32370</v>
      </c>
      <c r="B4599" s="5" t="s">
        <v>4375</v>
      </c>
    </row>
    <row r="4600" spans="1:2" x14ac:dyDescent="0.25">
      <c r="A4600" s="7">
        <v>32371</v>
      </c>
      <c r="B4600" s="5" t="s">
        <v>4376</v>
      </c>
    </row>
    <row r="4601" spans="1:2" x14ac:dyDescent="0.25">
      <c r="A4601" s="7">
        <v>32372</v>
      </c>
      <c r="B4601" s="5" t="s">
        <v>4377</v>
      </c>
    </row>
    <row r="4602" spans="1:2" x14ac:dyDescent="0.25">
      <c r="A4602" s="7">
        <v>32373</v>
      </c>
      <c r="B4602" s="5" t="s">
        <v>4378</v>
      </c>
    </row>
    <row r="4603" spans="1:2" x14ac:dyDescent="0.25">
      <c r="A4603" s="7">
        <v>32374</v>
      </c>
      <c r="B4603" s="5" t="s">
        <v>4379</v>
      </c>
    </row>
    <row r="4604" spans="1:2" x14ac:dyDescent="0.25">
      <c r="A4604" s="7">
        <v>32377</v>
      </c>
      <c r="B4604" s="5" t="s">
        <v>4380</v>
      </c>
    </row>
    <row r="4605" spans="1:2" x14ac:dyDescent="0.25">
      <c r="A4605" s="7">
        <v>32378</v>
      </c>
      <c r="B4605" s="5" t="s">
        <v>4381</v>
      </c>
    </row>
    <row r="4606" spans="1:2" x14ac:dyDescent="0.25">
      <c r="A4606" s="7">
        <v>32379</v>
      </c>
      <c r="B4606" s="5" t="s">
        <v>4382</v>
      </c>
    </row>
    <row r="4607" spans="1:2" x14ac:dyDescent="0.25">
      <c r="A4607" s="7">
        <v>32380</v>
      </c>
      <c r="B4607" s="5" t="s">
        <v>4383</v>
      </c>
    </row>
    <row r="4608" spans="1:2" x14ac:dyDescent="0.25">
      <c r="A4608" s="7">
        <v>32381</v>
      </c>
      <c r="B4608" s="5" t="s">
        <v>4384</v>
      </c>
    </row>
    <row r="4609" spans="1:2" x14ac:dyDescent="0.25">
      <c r="A4609" s="7">
        <v>32384</v>
      </c>
      <c r="B4609" s="5" t="s">
        <v>4385</v>
      </c>
    </row>
    <row r="4610" spans="1:2" x14ac:dyDescent="0.25">
      <c r="A4610" s="7">
        <v>32385</v>
      </c>
      <c r="B4610" s="5" t="s">
        <v>4386</v>
      </c>
    </row>
    <row r="4611" spans="1:2" x14ac:dyDescent="0.25">
      <c r="A4611" s="7">
        <v>32386</v>
      </c>
      <c r="B4611" s="5" t="s">
        <v>4387</v>
      </c>
    </row>
    <row r="4612" spans="1:2" x14ac:dyDescent="0.25">
      <c r="A4612" s="7">
        <v>32387</v>
      </c>
      <c r="B4612" s="5" t="s">
        <v>4388</v>
      </c>
    </row>
    <row r="4613" spans="1:2" x14ac:dyDescent="0.25">
      <c r="A4613" s="7">
        <v>32388</v>
      </c>
      <c r="B4613" s="5" t="s">
        <v>4389</v>
      </c>
    </row>
    <row r="4614" spans="1:2" x14ac:dyDescent="0.25">
      <c r="A4614" s="7">
        <v>32391</v>
      </c>
      <c r="B4614" s="5" t="s">
        <v>822</v>
      </c>
    </row>
    <row r="4615" spans="1:2" x14ac:dyDescent="0.25">
      <c r="A4615" s="7">
        <v>32392</v>
      </c>
      <c r="B4615" s="5" t="s">
        <v>4390</v>
      </c>
    </row>
    <row r="4616" spans="1:2" x14ac:dyDescent="0.25">
      <c r="A4616" s="7">
        <v>32393</v>
      </c>
      <c r="B4616" s="5" t="s">
        <v>4391</v>
      </c>
    </row>
    <row r="4617" spans="1:2" x14ac:dyDescent="0.25">
      <c r="A4617" s="7">
        <v>32394</v>
      </c>
      <c r="B4617" s="5" t="s">
        <v>4392</v>
      </c>
    </row>
    <row r="4618" spans="1:2" x14ac:dyDescent="0.25">
      <c r="A4618" s="7">
        <v>32395</v>
      </c>
      <c r="B4618" s="5" t="s">
        <v>4393</v>
      </c>
    </row>
    <row r="4619" spans="1:2" x14ac:dyDescent="0.25">
      <c r="A4619" s="7">
        <v>32398</v>
      </c>
      <c r="B4619" s="5" t="s">
        <v>4394</v>
      </c>
    </row>
    <row r="4620" spans="1:2" x14ac:dyDescent="0.25">
      <c r="A4620" s="7">
        <v>32399</v>
      </c>
      <c r="B4620" s="5" t="s">
        <v>4395</v>
      </c>
    </row>
    <row r="4621" spans="1:2" x14ac:dyDescent="0.25">
      <c r="A4621" s="7">
        <v>32400</v>
      </c>
      <c r="B4621" s="5" t="s">
        <v>4396</v>
      </c>
    </row>
    <row r="4622" spans="1:2" x14ac:dyDescent="0.25">
      <c r="A4622" s="7">
        <v>32401</v>
      </c>
      <c r="B4622" s="5" t="s">
        <v>4397</v>
      </c>
    </row>
    <row r="4623" spans="1:2" x14ac:dyDescent="0.25">
      <c r="A4623" s="7">
        <v>32402</v>
      </c>
      <c r="B4623" s="5" t="s">
        <v>4398</v>
      </c>
    </row>
    <row r="4624" spans="1:2" x14ac:dyDescent="0.25">
      <c r="A4624" s="7">
        <v>32405</v>
      </c>
      <c r="B4624" s="5" t="s">
        <v>4399</v>
      </c>
    </row>
    <row r="4625" spans="1:2" x14ac:dyDescent="0.25">
      <c r="A4625" s="7">
        <v>32406</v>
      </c>
      <c r="B4625" s="5" t="s">
        <v>4400</v>
      </c>
    </row>
    <row r="4626" spans="1:2" x14ac:dyDescent="0.25">
      <c r="A4626" s="7">
        <v>32407</v>
      </c>
      <c r="B4626" s="5" t="s">
        <v>4401</v>
      </c>
    </row>
    <row r="4627" spans="1:2" x14ac:dyDescent="0.25">
      <c r="A4627" s="7">
        <v>32408</v>
      </c>
      <c r="B4627" s="5" t="s">
        <v>4402</v>
      </c>
    </row>
    <row r="4628" spans="1:2" x14ac:dyDescent="0.25">
      <c r="A4628" s="7">
        <v>32409</v>
      </c>
      <c r="B4628" s="5" t="s">
        <v>4403</v>
      </c>
    </row>
    <row r="4629" spans="1:2" x14ac:dyDescent="0.25">
      <c r="A4629" s="7">
        <v>32412</v>
      </c>
      <c r="B4629" s="5" t="s">
        <v>4404</v>
      </c>
    </row>
    <row r="4630" spans="1:2" x14ac:dyDescent="0.25">
      <c r="A4630" s="7">
        <v>32413</v>
      </c>
      <c r="B4630" s="5" t="s">
        <v>4405</v>
      </c>
    </row>
    <row r="4631" spans="1:2" x14ac:dyDescent="0.25">
      <c r="A4631" s="7">
        <v>32414</v>
      </c>
      <c r="B4631" s="5" t="s">
        <v>4404</v>
      </c>
    </row>
    <row r="4632" spans="1:2" x14ac:dyDescent="0.25">
      <c r="A4632" s="7">
        <v>32415</v>
      </c>
      <c r="B4632" s="5" t="s">
        <v>4406</v>
      </c>
    </row>
    <row r="4633" spans="1:2" x14ac:dyDescent="0.25">
      <c r="A4633" s="7">
        <v>32416</v>
      </c>
      <c r="B4633" s="5" t="s">
        <v>4407</v>
      </c>
    </row>
    <row r="4634" spans="1:2" x14ac:dyDescent="0.25">
      <c r="A4634" s="7">
        <v>32419</v>
      </c>
      <c r="B4634" s="5" t="s">
        <v>4408</v>
      </c>
    </row>
    <row r="4635" spans="1:2" x14ac:dyDescent="0.25">
      <c r="A4635" s="7">
        <v>32420</v>
      </c>
      <c r="B4635" s="5" t="s">
        <v>4409</v>
      </c>
    </row>
    <row r="4636" spans="1:2" x14ac:dyDescent="0.25">
      <c r="A4636" s="7">
        <v>32421</v>
      </c>
      <c r="B4636" s="5" t="s">
        <v>4410</v>
      </c>
    </row>
    <row r="4637" spans="1:2" x14ac:dyDescent="0.25">
      <c r="A4637" s="7">
        <v>32422</v>
      </c>
      <c r="B4637" s="5" t="s">
        <v>4411</v>
      </c>
    </row>
    <row r="4638" spans="1:2" x14ac:dyDescent="0.25">
      <c r="A4638" s="7">
        <v>32423</v>
      </c>
      <c r="B4638" s="5" t="s">
        <v>4412</v>
      </c>
    </row>
    <row r="4639" spans="1:2" x14ac:dyDescent="0.25">
      <c r="A4639" s="7">
        <v>32426</v>
      </c>
      <c r="B4639" s="5" t="s">
        <v>4413</v>
      </c>
    </row>
    <row r="4640" spans="1:2" x14ac:dyDescent="0.25">
      <c r="A4640" s="7">
        <v>32427</v>
      </c>
      <c r="B4640" s="5" t="s">
        <v>4414</v>
      </c>
    </row>
    <row r="4641" spans="1:2" x14ac:dyDescent="0.25">
      <c r="A4641" s="7">
        <v>32428</v>
      </c>
      <c r="B4641" s="5" t="s">
        <v>4415</v>
      </c>
    </row>
    <row r="4642" spans="1:2" x14ac:dyDescent="0.25">
      <c r="A4642" s="7">
        <v>32429</v>
      </c>
      <c r="B4642" s="5" t="s">
        <v>4416</v>
      </c>
    </row>
    <row r="4643" spans="1:2" x14ac:dyDescent="0.25">
      <c r="A4643" s="7">
        <v>32430</v>
      </c>
      <c r="B4643" s="5" t="s">
        <v>4417</v>
      </c>
    </row>
    <row r="4644" spans="1:2" x14ac:dyDescent="0.25">
      <c r="A4644" s="7">
        <v>32433</v>
      </c>
      <c r="B4644" s="5" t="s">
        <v>4418</v>
      </c>
    </row>
    <row r="4645" spans="1:2" x14ac:dyDescent="0.25">
      <c r="A4645" s="7">
        <v>32434</v>
      </c>
      <c r="B4645" s="5" t="s">
        <v>4419</v>
      </c>
    </row>
    <row r="4646" spans="1:2" x14ac:dyDescent="0.25">
      <c r="A4646" s="7">
        <v>32435</v>
      </c>
      <c r="B4646" s="5" t="s">
        <v>4420</v>
      </c>
    </row>
    <row r="4647" spans="1:2" x14ac:dyDescent="0.25">
      <c r="A4647" s="7">
        <v>32436</v>
      </c>
      <c r="B4647" s="5" t="s">
        <v>4421</v>
      </c>
    </row>
    <row r="4648" spans="1:2" x14ac:dyDescent="0.25">
      <c r="A4648" s="7">
        <v>32437</v>
      </c>
      <c r="B4648" s="5" t="s">
        <v>4422</v>
      </c>
    </row>
    <row r="4649" spans="1:2" x14ac:dyDescent="0.25">
      <c r="A4649" s="7">
        <v>32440</v>
      </c>
      <c r="B4649" s="5" t="s">
        <v>4423</v>
      </c>
    </row>
    <row r="4650" spans="1:2" x14ac:dyDescent="0.25">
      <c r="A4650" s="7">
        <v>32441</v>
      </c>
      <c r="B4650" s="5" t="s">
        <v>4424</v>
      </c>
    </row>
    <row r="4651" spans="1:2" x14ac:dyDescent="0.25">
      <c r="A4651" s="7">
        <v>32442</v>
      </c>
      <c r="B4651" s="5" t="s">
        <v>4425</v>
      </c>
    </row>
    <row r="4652" spans="1:2" x14ac:dyDescent="0.25">
      <c r="A4652" s="7">
        <v>32443</v>
      </c>
      <c r="B4652" s="5" t="s">
        <v>4426</v>
      </c>
    </row>
    <row r="4653" spans="1:2" x14ac:dyDescent="0.25">
      <c r="A4653" s="7">
        <v>32444</v>
      </c>
      <c r="B4653" s="5" t="s">
        <v>4427</v>
      </c>
    </row>
    <row r="4654" spans="1:2" x14ac:dyDescent="0.25">
      <c r="A4654" s="7">
        <v>32447</v>
      </c>
      <c r="B4654" s="5" t="s">
        <v>4428</v>
      </c>
    </row>
    <row r="4655" spans="1:2" x14ac:dyDescent="0.25">
      <c r="A4655" s="7">
        <v>32448</v>
      </c>
      <c r="B4655" s="5" t="s">
        <v>4429</v>
      </c>
    </row>
    <row r="4656" spans="1:2" x14ac:dyDescent="0.25">
      <c r="A4656" s="7">
        <v>32449</v>
      </c>
      <c r="B4656" s="5" t="s">
        <v>4430</v>
      </c>
    </row>
    <row r="4657" spans="1:2" x14ac:dyDescent="0.25">
      <c r="A4657" s="7">
        <v>32450</v>
      </c>
      <c r="B4657" s="5" t="s">
        <v>4431</v>
      </c>
    </row>
    <row r="4658" spans="1:2" x14ac:dyDescent="0.25">
      <c r="A4658" s="7">
        <v>32451</v>
      </c>
      <c r="B4658" s="5" t="s">
        <v>4432</v>
      </c>
    </row>
    <row r="4659" spans="1:2" x14ac:dyDescent="0.25">
      <c r="A4659" s="7">
        <v>32454</v>
      </c>
      <c r="B4659" s="5" t="s">
        <v>4433</v>
      </c>
    </row>
    <row r="4660" spans="1:2" x14ac:dyDescent="0.25">
      <c r="A4660" s="7">
        <v>32455</v>
      </c>
      <c r="B4660" s="5" t="s">
        <v>4434</v>
      </c>
    </row>
    <row r="4661" spans="1:2" x14ac:dyDescent="0.25">
      <c r="A4661" s="7">
        <v>32456</v>
      </c>
      <c r="B4661" s="5" t="s">
        <v>4435</v>
      </c>
    </row>
    <row r="4662" spans="1:2" x14ac:dyDescent="0.25">
      <c r="A4662" s="7">
        <v>32457</v>
      </c>
      <c r="B4662" s="5" t="s">
        <v>4436</v>
      </c>
    </row>
    <row r="4663" spans="1:2" x14ac:dyDescent="0.25">
      <c r="A4663" s="7">
        <v>32458</v>
      </c>
      <c r="B4663" s="5" t="s">
        <v>4437</v>
      </c>
    </row>
    <row r="4664" spans="1:2" x14ac:dyDescent="0.25">
      <c r="A4664" s="7">
        <v>32461</v>
      </c>
      <c r="B4664" s="5" t="s">
        <v>4438</v>
      </c>
    </row>
    <row r="4665" spans="1:2" x14ac:dyDescent="0.25">
      <c r="A4665" s="7">
        <v>32462</v>
      </c>
      <c r="B4665" s="5" t="s">
        <v>4439</v>
      </c>
    </row>
    <row r="4666" spans="1:2" x14ac:dyDescent="0.25">
      <c r="A4666" s="7">
        <v>32463</v>
      </c>
      <c r="B4666" s="5" t="s">
        <v>4440</v>
      </c>
    </row>
    <row r="4667" spans="1:2" x14ac:dyDescent="0.25">
      <c r="A4667" s="7">
        <v>32464</v>
      </c>
      <c r="B4667" s="5" t="s">
        <v>4441</v>
      </c>
    </row>
    <row r="4668" spans="1:2" x14ac:dyDescent="0.25">
      <c r="A4668" s="7">
        <v>32465</v>
      </c>
      <c r="B4668" s="5" t="s">
        <v>4442</v>
      </c>
    </row>
    <row r="4669" spans="1:2" x14ac:dyDescent="0.25">
      <c r="A4669" s="7">
        <v>32468</v>
      </c>
      <c r="B4669" s="5" t="s">
        <v>4443</v>
      </c>
    </row>
    <row r="4670" spans="1:2" x14ac:dyDescent="0.25">
      <c r="A4670" s="7">
        <v>32469</v>
      </c>
      <c r="B4670" s="5" t="s">
        <v>4444</v>
      </c>
    </row>
    <row r="4671" spans="1:2" x14ac:dyDescent="0.25">
      <c r="A4671" s="7">
        <v>32470</v>
      </c>
      <c r="B4671" s="5" t="s">
        <v>4445</v>
      </c>
    </row>
    <row r="4672" spans="1:2" x14ac:dyDescent="0.25">
      <c r="A4672" s="7">
        <v>32471</v>
      </c>
      <c r="B4672" s="5" t="s">
        <v>822</v>
      </c>
    </row>
    <row r="4673" spans="1:2" x14ac:dyDescent="0.25">
      <c r="A4673" s="7">
        <v>32472</v>
      </c>
      <c r="B4673" s="5" t="s">
        <v>4446</v>
      </c>
    </row>
    <row r="4674" spans="1:2" x14ac:dyDescent="0.25">
      <c r="A4674" s="7">
        <v>32475</v>
      </c>
      <c r="B4674" s="5" t="s">
        <v>4447</v>
      </c>
    </row>
    <row r="4675" spans="1:2" x14ac:dyDescent="0.25">
      <c r="A4675" s="7">
        <v>32476</v>
      </c>
      <c r="B4675" s="5" t="s">
        <v>4448</v>
      </c>
    </row>
    <row r="4676" spans="1:2" x14ac:dyDescent="0.25">
      <c r="A4676" s="7">
        <v>32477</v>
      </c>
      <c r="B4676" s="5" t="s">
        <v>4449</v>
      </c>
    </row>
    <row r="4677" spans="1:2" x14ac:dyDescent="0.25">
      <c r="A4677" s="7">
        <v>32478</v>
      </c>
      <c r="B4677" s="5" t="s">
        <v>4450</v>
      </c>
    </row>
    <row r="4678" spans="1:2" x14ac:dyDescent="0.25">
      <c r="A4678" s="7">
        <v>32479</v>
      </c>
      <c r="B4678" s="5" t="s">
        <v>4451</v>
      </c>
    </row>
    <row r="4679" spans="1:2" x14ac:dyDescent="0.25">
      <c r="A4679" s="7">
        <v>32482</v>
      </c>
      <c r="B4679" s="5" t="s">
        <v>4452</v>
      </c>
    </row>
    <row r="4680" spans="1:2" x14ac:dyDescent="0.25">
      <c r="A4680" s="7">
        <v>32483</v>
      </c>
      <c r="B4680" s="5" t="s">
        <v>4453</v>
      </c>
    </row>
    <row r="4681" spans="1:2" x14ac:dyDescent="0.25">
      <c r="A4681" s="7">
        <v>32484</v>
      </c>
      <c r="B4681" s="5" t="s">
        <v>4454</v>
      </c>
    </row>
    <row r="4682" spans="1:2" x14ac:dyDescent="0.25">
      <c r="A4682" s="7">
        <v>32485</v>
      </c>
      <c r="B4682" s="5" t="s">
        <v>4455</v>
      </c>
    </row>
    <row r="4683" spans="1:2" x14ac:dyDescent="0.25">
      <c r="A4683" s="7">
        <v>32486</v>
      </c>
      <c r="B4683" s="5" t="s">
        <v>4456</v>
      </c>
    </row>
    <row r="4684" spans="1:2" x14ac:dyDescent="0.25">
      <c r="A4684" s="7">
        <v>32489</v>
      </c>
      <c r="B4684" s="5" t="s">
        <v>4457</v>
      </c>
    </row>
    <row r="4685" spans="1:2" x14ac:dyDescent="0.25">
      <c r="A4685" s="7">
        <v>32490</v>
      </c>
      <c r="B4685" s="5" t="s">
        <v>4458</v>
      </c>
    </row>
    <row r="4686" spans="1:2" x14ac:dyDescent="0.25">
      <c r="A4686" s="7">
        <v>32491</v>
      </c>
      <c r="B4686" s="5" t="s">
        <v>4459</v>
      </c>
    </row>
    <row r="4687" spans="1:2" x14ac:dyDescent="0.25">
      <c r="A4687" s="7">
        <v>32492</v>
      </c>
      <c r="B4687" s="5" t="s">
        <v>4460</v>
      </c>
    </row>
    <row r="4688" spans="1:2" x14ac:dyDescent="0.25">
      <c r="A4688" s="7">
        <v>32493</v>
      </c>
      <c r="B4688" s="5" t="s">
        <v>4461</v>
      </c>
    </row>
    <row r="4689" spans="1:2" x14ac:dyDescent="0.25">
      <c r="A4689" s="7">
        <v>32496</v>
      </c>
      <c r="B4689" s="5" t="s">
        <v>4462</v>
      </c>
    </row>
    <row r="4690" spans="1:2" x14ac:dyDescent="0.25">
      <c r="A4690" s="7">
        <v>32497</v>
      </c>
      <c r="B4690" s="5" t="s">
        <v>4463</v>
      </c>
    </row>
    <row r="4691" spans="1:2" x14ac:dyDescent="0.25">
      <c r="A4691" s="7">
        <v>32498</v>
      </c>
      <c r="B4691" s="5" t="s">
        <v>4464</v>
      </c>
    </row>
    <row r="4692" spans="1:2" x14ac:dyDescent="0.25">
      <c r="A4692" s="7">
        <v>32499</v>
      </c>
      <c r="B4692" s="5" t="s">
        <v>4465</v>
      </c>
    </row>
    <row r="4693" spans="1:2" x14ac:dyDescent="0.25">
      <c r="A4693" s="7">
        <v>32500</v>
      </c>
      <c r="B4693" s="5" t="s">
        <v>4466</v>
      </c>
    </row>
    <row r="4694" spans="1:2" x14ac:dyDescent="0.25">
      <c r="A4694" s="7">
        <v>32503</v>
      </c>
      <c r="B4694" s="5" t="s">
        <v>822</v>
      </c>
    </row>
    <row r="4695" spans="1:2" x14ac:dyDescent="0.25">
      <c r="A4695" s="7">
        <v>32504</v>
      </c>
      <c r="B4695" s="5" t="s">
        <v>4467</v>
      </c>
    </row>
    <row r="4696" spans="1:2" x14ac:dyDescent="0.25">
      <c r="A4696" s="7">
        <v>32505</v>
      </c>
      <c r="B4696" s="5" t="s">
        <v>4468</v>
      </c>
    </row>
    <row r="4697" spans="1:2" x14ac:dyDescent="0.25">
      <c r="A4697" s="7">
        <v>32506</v>
      </c>
      <c r="B4697" s="5" t="s">
        <v>4469</v>
      </c>
    </row>
    <row r="4698" spans="1:2" x14ac:dyDescent="0.25">
      <c r="A4698" s="7">
        <v>32507</v>
      </c>
      <c r="B4698" s="5" t="s">
        <v>4470</v>
      </c>
    </row>
    <row r="4699" spans="1:2" x14ac:dyDescent="0.25">
      <c r="A4699" s="7">
        <v>32510</v>
      </c>
      <c r="B4699" s="5" t="s">
        <v>822</v>
      </c>
    </row>
    <row r="4700" spans="1:2" x14ac:dyDescent="0.25">
      <c r="A4700" s="7">
        <v>32511</v>
      </c>
      <c r="B4700" s="5" t="s">
        <v>4471</v>
      </c>
    </row>
    <row r="4701" spans="1:2" x14ac:dyDescent="0.25">
      <c r="A4701" s="7">
        <v>32512</v>
      </c>
      <c r="B4701" s="5" t="s">
        <v>4472</v>
      </c>
    </row>
    <row r="4702" spans="1:2" x14ac:dyDescent="0.25">
      <c r="A4702" s="7">
        <v>32513</v>
      </c>
      <c r="B4702" s="5" t="s">
        <v>4473</v>
      </c>
    </row>
    <row r="4703" spans="1:2" x14ac:dyDescent="0.25">
      <c r="A4703" s="7">
        <v>32514</v>
      </c>
      <c r="B4703" s="5" t="s">
        <v>4474</v>
      </c>
    </row>
    <row r="4704" spans="1:2" x14ac:dyDescent="0.25">
      <c r="A4704" s="7">
        <v>32517</v>
      </c>
      <c r="B4704" s="5" t="s">
        <v>4475</v>
      </c>
    </row>
    <row r="4705" spans="1:2" x14ac:dyDescent="0.25">
      <c r="A4705" s="7">
        <v>32518</v>
      </c>
      <c r="B4705" s="5" t="s">
        <v>4476</v>
      </c>
    </row>
    <row r="4706" spans="1:2" x14ac:dyDescent="0.25">
      <c r="A4706" s="7">
        <v>32519</v>
      </c>
      <c r="B4706" s="5" t="s">
        <v>4477</v>
      </c>
    </row>
    <row r="4707" spans="1:2" x14ac:dyDescent="0.25">
      <c r="A4707" s="7">
        <v>32520</v>
      </c>
      <c r="B4707" s="5" t="s">
        <v>4478</v>
      </c>
    </row>
    <row r="4708" spans="1:2" x14ac:dyDescent="0.25">
      <c r="A4708" s="7">
        <v>32521</v>
      </c>
      <c r="B4708" s="5" t="s">
        <v>4479</v>
      </c>
    </row>
    <row r="4709" spans="1:2" x14ac:dyDescent="0.25">
      <c r="A4709" s="7">
        <v>32524</v>
      </c>
      <c r="B4709" s="5" t="s">
        <v>4480</v>
      </c>
    </row>
    <row r="4710" spans="1:2" x14ac:dyDescent="0.25">
      <c r="A4710" s="7">
        <v>32525</v>
      </c>
      <c r="B4710" s="5" t="s">
        <v>4481</v>
      </c>
    </row>
    <row r="4711" spans="1:2" x14ac:dyDescent="0.25">
      <c r="A4711" s="7">
        <v>32526</v>
      </c>
      <c r="B4711" s="5" t="s">
        <v>4482</v>
      </c>
    </row>
    <row r="4712" spans="1:2" x14ac:dyDescent="0.25">
      <c r="A4712" s="7">
        <v>32527</v>
      </c>
      <c r="B4712" s="5" t="s">
        <v>4483</v>
      </c>
    </row>
    <row r="4713" spans="1:2" x14ac:dyDescent="0.25">
      <c r="A4713" s="7">
        <v>32528</v>
      </c>
      <c r="B4713" s="5" t="s">
        <v>4484</v>
      </c>
    </row>
    <row r="4714" spans="1:2" x14ac:dyDescent="0.25">
      <c r="A4714" s="7">
        <v>32531</v>
      </c>
      <c r="B4714" s="5" t="s">
        <v>4485</v>
      </c>
    </row>
    <row r="4715" spans="1:2" x14ac:dyDescent="0.25">
      <c r="A4715" s="7">
        <v>32532</v>
      </c>
      <c r="B4715" s="5" t="s">
        <v>4486</v>
      </c>
    </row>
    <row r="4716" spans="1:2" x14ac:dyDescent="0.25">
      <c r="A4716" s="7">
        <v>32533</v>
      </c>
      <c r="B4716" s="5" t="s">
        <v>4487</v>
      </c>
    </row>
    <row r="4717" spans="1:2" x14ac:dyDescent="0.25">
      <c r="A4717" s="7">
        <v>32534</v>
      </c>
      <c r="B4717" s="5" t="s">
        <v>4488</v>
      </c>
    </row>
    <row r="4718" spans="1:2" x14ac:dyDescent="0.25">
      <c r="A4718" s="7">
        <v>32535</v>
      </c>
      <c r="B4718" s="5" t="s">
        <v>4489</v>
      </c>
    </row>
    <row r="4719" spans="1:2" x14ac:dyDescent="0.25">
      <c r="A4719" s="7">
        <v>32538</v>
      </c>
      <c r="B4719" s="5" t="s">
        <v>4490</v>
      </c>
    </row>
    <row r="4720" spans="1:2" x14ac:dyDescent="0.25">
      <c r="A4720" s="7">
        <v>32539</v>
      </c>
      <c r="B4720" s="5" t="s">
        <v>4491</v>
      </c>
    </row>
    <row r="4721" spans="1:2" x14ac:dyDescent="0.25">
      <c r="A4721" s="7">
        <v>32540</v>
      </c>
      <c r="B4721" s="5" t="s">
        <v>4492</v>
      </c>
    </row>
    <row r="4722" spans="1:2" x14ac:dyDescent="0.25">
      <c r="A4722" s="7">
        <v>32541</v>
      </c>
      <c r="B4722" s="5" t="s">
        <v>4493</v>
      </c>
    </row>
    <row r="4723" spans="1:2" x14ac:dyDescent="0.25">
      <c r="A4723" s="7">
        <v>32542</v>
      </c>
      <c r="B4723" s="5" t="s">
        <v>4494</v>
      </c>
    </row>
    <row r="4724" spans="1:2" x14ac:dyDescent="0.25">
      <c r="A4724" s="7">
        <v>32545</v>
      </c>
      <c r="B4724" s="5" t="s">
        <v>4495</v>
      </c>
    </row>
    <row r="4725" spans="1:2" x14ac:dyDescent="0.25">
      <c r="A4725" s="7">
        <v>32546</v>
      </c>
      <c r="B4725" s="5" t="s">
        <v>4496</v>
      </c>
    </row>
    <row r="4726" spans="1:2" x14ac:dyDescent="0.25">
      <c r="A4726" s="7">
        <v>32547</v>
      </c>
      <c r="B4726" s="5" t="s">
        <v>4497</v>
      </c>
    </row>
    <row r="4727" spans="1:2" x14ac:dyDescent="0.25">
      <c r="A4727" s="7">
        <v>32548</v>
      </c>
      <c r="B4727" s="5" t="s">
        <v>4498</v>
      </c>
    </row>
    <row r="4728" spans="1:2" x14ac:dyDescent="0.25">
      <c r="A4728" s="7">
        <v>32549</v>
      </c>
      <c r="B4728" s="5" t="s">
        <v>4499</v>
      </c>
    </row>
    <row r="4729" spans="1:2" x14ac:dyDescent="0.25">
      <c r="A4729" s="7">
        <v>32552</v>
      </c>
      <c r="B4729" s="5" t="s">
        <v>4500</v>
      </c>
    </row>
    <row r="4730" spans="1:2" x14ac:dyDescent="0.25">
      <c r="A4730" s="7">
        <v>32553</v>
      </c>
      <c r="B4730" s="5" t="s">
        <v>4501</v>
      </c>
    </row>
    <row r="4731" spans="1:2" x14ac:dyDescent="0.25">
      <c r="A4731" s="7">
        <v>32554</v>
      </c>
      <c r="B4731" s="5" t="s">
        <v>4502</v>
      </c>
    </row>
    <row r="4732" spans="1:2" x14ac:dyDescent="0.25">
      <c r="A4732" s="7">
        <v>32555</v>
      </c>
      <c r="B4732" s="5" t="s">
        <v>4503</v>
      </c>
    </row>
    <row r="4733" spans="1:2" x14ac:dyDescent="0.25">
      <c r="A4733" s="7">
        <v>32556</v>
      </c>
      <c r="B4733" s="5" t="s">
        <v>4504</v>
      </c>
    </row>
    <row r="4734" spans="1:2" x14ac:dyDescent="0.25">
      <c r="A4734" s="7">
        <v>32559</v>
      </c>
      <c r="B4734" s="5" t="s">
        <v>822</v>
      </c>
    </row>
    <row r="4735" spans="1:2" x14ac:dyDescent="0.25">
      <c r="A4735" s="7">
        <v>32560</v>
      </c>
      <c r="B4735" s="5" t="s">
        <v>4505</v>
      </c>
    </row>
    <row r="4736" spans="1:2" x14ac:dyDescent="0.25">
      <c r="A4736" s="7">
        <v>32561</v>
      </c>
      <c r="B4736" s="5" t="s">
        <v>4506</v>
      </c>
    </row>
    <row r="4737" spans="1:2" x14ac:dyDescent="0.25">
      <c r="A4737" s="7">
        <v>32562</v>
      </c>
      <c r="B4737" s="5" t="s">
        <v>4507</v>
      </c>
    </row>
    <row r="4738" spans="1:2" x14ac:dyDescent="0.25">
      <c r="A4738" s="7">
        <v>32563</v>
      </c>
      <c r="B4738" s="5" t="s">
        <v>4508</v>
      </c>
    </row>
    <row r="4739" spans="1:2" x14ac:dyDescent="0.25">
      <c r="A4739" s="7">
        <v>32566</v>
      </c>
      <c r="B4739" s="5" t="s">
        <v>4509</v>
      </c>
    </row>
    <row r="4740" spans="1:2" x14ac:dyDescent="0.25">
      <c r="A4740" s="7">
        <v>32567</v>
      </c>
      <c r="B4740" s="5" t="s">
        <v>4510</v>
      </c>
    </row>
    <row r="4741" spans="1:2" x14ac:dyDescent="0.25">
      <c r="A4741" s="7">
        <v>32568</v>
      </c>
      <c r="B4741" s="5" t="s">
        <v>4511</v>
      </c>
    </row>
    <row r="4742" spans="1:2" x14ac:dyDescent="0.25">
      <c r="A4742" s="7">
        <v>32569</v>
      </c>
      <c r="B4742" s="5" t="s">
        <v>4512</v>
      </c>
    </row>
    <row r="4743" spans="1:2" x14ac:dyDescent="0.25">
      <c r="A4743" s="7">
        <v>32570</v>
      </c>
      <c r="B4743" s="5" t="s">
        <v>4513</v>
      </c>
    </row>
    <row r="4744" spans="1:2" x14ac:dyDescent="0.25">
      <c r="A4744" s="7">
        <v>32573</v>
      </c>
      <c r="B4744" s="5" t="s">
        <v>4514</v>
      </c>
    </row>
    <row r="4745" spans="1:2" x14ac:dyDescent="0.25">
      <c r="A4745" s="7">
        <v>32574</v>
      </c>
      <c r="B4745" s="5" t="s">
        <v>4515</v>
      </c>
    </row>
    <row r="4746" spans="1:2" x14ac:dyDescent="0.25">
      <c r="A4746" s="7">
        <v>32575</v>
      </c>
      <c r="B4746" s="5" t="s">
        <v>4516</v>
      </c>
    </row>
    <row r="4747" spans="1:2" x14ac:dyDescent="0.25">
      <c r="A4747" s="7">
        <v>32576</v>
      </c>
      <c r="B4747" s="5" t="s">
        <v>4517</v>
      </c>
    </row>
    <row r="4748" spans="1:2" x14ac:dyDescent="0.25">
      <c r="A4748" s="7">
        <v>32577</v>
      </c>
      <c r="B4748" s="5" t="s">
        <v>4518</v>
      </c>
    </row>
    <row r="4749" spans="1:2" x14ac:dyDescent="0.25">
      <c r="A4749" s="7">
        <v>32580</v>
      </c>
      <c r="B4749" s="5" t="s">
        <v>4519</v>
      </c>
    </row>
    <row r="4750" spans="1:2" x14ac:dyDescent="0.25">
      <c r="A4750" s="7">
        <v>32581</v>
      </c>
      <c r="B4750" s="5" t="s">
        <v>4520</v>
      </c>
    </row>
    <row r="4751" spans="1:2" x14ac:dyDescent="0.25">
      <c r="A4751" s="7">
        <v>32582</v>
      </c>
      <c r="B4751" s="5" t="s">
        <v>4521</v>
      </c>
    </row>
    <row r="4752" spans="1:2" x14ac:dyDescent="0.25">
      <c r="A4752" s="7">
        <v>32583</v>
      </c>
      <c r="B4752" s="5" t="s">
        <v>4522</v>
      </c>
    </row>
    <row r="4753" spans="1:2" x14ac:dyDescent="0.25">
      <c r="A4753" s="7">
        <v>32584</v>
      </c>
      <c r="B4753" s="5" t="s">
        <v>4523</v>
      </c>
    </row>
    <row r="4754" spans="1:2" x14ac:dyDescent="0.25">
      <c r="A4754" s="7">
        <v>32587</v>
      </c>
      <c r="B4754" s="5" t="s">
        <v>4524</v>
      </c>
    </row>
    <row r="4755" spans="1:2" x14ac:dyDescent="0.25">
      <c r="A4755" s="7">
        <v>32588</v>
      </c>
      <c r="B4755" s="5" t="s">
        <v>4525</v>
      </c>
    </row>
    <row r="4756" spans="1:2" x14ac:dyDescent="0.25">
      <c r="A4756" s="7">
        <v>32589</v>
      </c>
      <c r="B4756" s="5" t="s">
        <v>4526</v>
      </c>
    </row>
    <row r="4757" spans="1:2" x14ac:dyDescent="0.25">
      <c r="A4757" s="7">
        <v>32590</v>
      </c>
      <c r="B4757" s="5" t="s">
        <v>4527</v>
      </c>
    </row>
    <row r="4758" spans="1:2" x14ac:dyDescent="0.25">
      <c r="A4758" s="7">
        <v>32591</v>
      </c>
      <c r="B4758" s="5" t="s">
        <v>822</v>
      </c>
    </row>
    <row r="4759" spans="1:2" x14ac:dyDescent="0.25">
      <c r="A4759" s="7">
        <v>32594</v>
      </c>
      <c r="B4759" s="5" t="s">
        <v>4528</v>
      </c>
    </row>
    <row r="4760" spans="1:2" x14ac:dyDescent="0.25">
      <c r="A4760" s="7">
        <v>32595</v>
      </c>
      <c r="B4760" s="5" t="s">
        <v>4529</v>
      </c>
    </row>
    <row r="4761" spans="1:2" x14ac:dyDescent="0.25">
      <c r="A4761" s="7">
        <v>32596</v>
      </c>
      <c r="B4761" s="5" t="s">
        <v>4530</v>
      </c>
    </row>
    <row r="4762" spans="1:2" x14ac:dyDescent="0.25">
      <c r="A4762" s="7">
        <v>32597</v>
      </c>
      <c r="B4762" s="5" t="s">
        <v>4531</v>
      </c>
    </row>
    <row r="4763" spans="1:2" x14ac:dyDescent="0.25">
      <c r="A4763" s="7">
        <v>32598</v>
      </c>
      <c r="B4763" s="5" t="s">
        <v>4532</v>
      </c>
    </row>
    <row r="4764" spans="1:2" x14ac:dyDescent="0.25">
      <c r="A4764" s="7">
        <v>32601</v>
      </c>
      <c r="B4764" s="5" t="s">
        <v>4533</v>
      </c>
    </row>
    <row r="4765" spans="1:2" x14ac:dyDescent="0.25">
      <c r="A4765" s="7">
        <v>32602</v>
      </c>
      <c r="B4765" s="5" t="s">
        <v>4534</v>
      </c>
    </row>
    <row r="4766" spans="1:2" x14ac:dyDescent="0.25">
      <c r="A4766" s="7">
        <v>32603</v>
      </c>
      <c r="B4766" s="5" t="s">
        <v>4535</v>
      </c>
    </row>
    <row r="4767" spans="1:2" x14ac:dyDescent="0.25">
      <c r="A4767" s="7">
        <v>32604</v>
      </c>
      <c r="B4767" s="5" t="s">
        <v>4536</v>
      </c>
    </row>
    <row r="4768" spans="1:2" x14ac:dyDescent="0.25">
      <c r="A4768" s="7">
        <v>32605</v>
      </c>
      <c r="B4768" s="5" t="s">
        <v>4537</v>
      </c>
    </row>
    <row r="4769" spans="1:2" x14ac:dyDescent="0.25">
      <c r="A4769" s="7">
        <v>32608</v>
      </c>
      <c r="B4769" s="5" t="s">
        <v>4538</v>
      </c>
    </row>
    <row r="4770" spans="1:2" x14ac:dyDescent="0.25">
      <c r="A4770" s="7">
        <v>32609</v>
      </c>
      <c r="B4770" s="5" t="s">
        <v>4539</v>
      </c>
    </row>
    <row r="4771" spans="1:2" x14ac:dyDescent="0.25">
      <c r="A4771" s="7">
        <v>32610</v>
      </c>
      <c r="B4771" s="5" t="s">
        <v>4540</v>
      </c>
    </row>
    <row r="4772" spans="1:2" x14ac:dyDescent="0.25">
      <c r="A4772" s="7">
        <v>32611</v>
      </c>
      <c r="B4772" s="5" t="s">
        <v>4537</v>
      </c>
    </row>
    <row r="4773" spans="1:2" x14ac:dyDescent="0.25">
      <c r="A4773" s="7">
        <v>32612</v>
      </c>
      <c r="B4773" s="5" t="s">
        <v>4541</v>
      </c>
    </row>
    <row r="4774" spans="1:2" x14ac:dyDescent="0.25">
      <c r="A4774" s="7">
        <v>32615</v>
      </c>
      <c r="B4774" s="5" t="s">
        <v>4542</v>
      </c>
    </row>
    <row r="4775" spans="1:2" x14ac:dyDescent="0.25">
      <c r="A4775" s="7">
        <v>32616</v>
      </c>
      <c r="B4775" s="5" t="s">
        <v>4543</v>
      </c>
    </row>
    <row r="4776" spans="1:2" x14ac:dyDescent="0.25">
      <c r="A4776" s="7">
        <v>32617</v>
      </c>
      <c r="B4776" s="5" t="s">
        <v>4544</v>
      </c>
    </row>
    <row r="4777" spans="1:2" x14ac:dyDescent="0.25">
      <c r="A4777" s="7">
        <v>32618</v>
      </c>
      <c r="B4777" s="5" t="s">
        <v>4545</v>
      </c>
    </row>
    <row r="4778" spans="1:2" x14ac:dyDescent="0.25">
      <c r="A4778" s="7">
        <v>32619</v>
      </c>
      <c r="B4778" s="5" t="s">
        <v>4546</v>
      </c>
    </row>
    <row r="4779" spans="1:2" x14ac:dyDescent="0.25">
      <c r="A4779" s="7">
        <v>32622</v>
      </c>
      <c r="B4779" s="5" t="s">
        <v>4547</v>
      </c>
    </row>
    <row r="4780" spans="1:2" x14ac:dyDescent="0.25">
      <c r="A4780" s="7">
        <v>32623</v>
      </c>
      <c r="B4780" s="5" t="s">
        <v>4548</v>
      </c>
    </row>
    <row r="4781" spans="1:2" x14ac:dyDescent="0.25">
      <c r="A4781" s="7">
        <v>32624</v>
      </c>
      <c r="B4781" s="5" t="s">
        <v>4549</v>
      </c>
    </row>
    <row r="4782" spans="1:2" x14ac:dyDescent="0.25">
      <c r="A4782" s="7">
        <v>32625</v>
      </c>
      <c r="B4782" s="5" t="s">
        <v>4550</v>
      </c>
    </row>
    <row r="4783" spans="1:2" x14ac:dyDescent="0.25">
      <c r="A4783" s="7">
        <v>32626</v>
      </c>
      <c r="B4783" s="5" t="s">
        <v>4551</v>
      </c>
    </row>
    <row r="4784" spans="1:2" x14ac:dyDescent="0.25">
      <c r="A4784" s="7">
        <v>32629</v>
      </c>
      <c r="B4784" s="5" t="s">
        <v>4552</v>
      </c>
    </row>
    <row r="4785" spans="1:2" x14ac:dyDescent="0.25">
      <c r="A4785" s="7">
        <v>32630</v>
      </c>
      <c r="B4785" s="5" t="s">
        <v>4553</v>
      </c>
    </row>
    <row r="4786" spans="1:2" x14ac:dyDescent="0.25">
      <c r="A4786" s="7">
        <v>32631</v>
      </c>
      <c r="B4786" s="5" t="s">
        <v>4554</v>
      </c>
    </row>
    <row r="4787" spans="1:2" x14ac:dyDescent="0.25">
      <c r="A4787" s="7">
        <v>32632</v>
      </c>
      <c r="B4787" s="5" t="s">
        <v>4555</v>
      </c>
    </row>
    <row r="4788" spans="1:2" x14ac:dyDescent="0.25">
      <c r="A4788" s="7">
        <v>32633</v>
      </c>
      <c r="B4788" s="5" t="s">
        <v>4556</v>
      </c>
    </row>
    <row r="4789" spans="1:2" x14ac:dyDescent="0.25">
      <c r="A4789" s="7">
        <v>32636</v>
      </c>
      <c r="B4789" s="5" t="s">
        <v>4557</v>
      </c>
    </row>
    <row r="4790" spans="1:2" x14ac:dyDescent="0.25">
      <c r="A4790" s="7">
        <v>32637</v>
      </c>
      <c r="B4790" s="5" t="s">
        <v>4558</v>
      </c>
    </row>
    <row r="4791" spans="1:2" x14ac:dyDescent="0.25">
      <c r="A4791" s="7">
        <v>32638</v>
      </c>
      <c r="B4791" s="5" t="s">
        <v>4559</v>
      </c>
    </row>
    <row r="4792" spans="1:2" x14ac:dyDescent="0.25">
      <c r="A4792" s="7">
        <v>32639</v>
      </c>
      <c r="B4792" s="5" t="s">
        <v>4091</v>
      </c>
    </row>
    <row r="4793" spans="1:2" x14ac:dyDescent="0.25">
      <c r="A4793" s="7">
        <v>32640</v>
      </c>
      <c r="B4793" s="5" t="s">
        <v>4560</v>
      </c>
    </row>
    <row r="4794" spans="1:2" x14ac:dyDescent="0.25">
      <c r="A4794" s="7">
        <v>32643</v>
      </c>
      <c r="B4794" s="5" t="s">
        <v>4561</v>
      </c>
    </row>
    <row r="4795" spans="1:2" x14ac:dyDescent="0.25">
      <c r="A4795" s="7">
        <v>32644</v>
      </c>
      <c r="B4795" s="5" t="s">
        <v>4562</v>
      </c>
    </row>
    <row r="4796" spans="1:2" x14ac:dyDescent="0.25">
      <c r="A4796" s="7">
        <v>32645</v>
      </c>
      <c r="B4796" s="5" t="s">
        <v>4563</v>
      </c>
    </row>
    <row r="4797" spans="1:2" x14ac:dyDescent="0.25">
      <c r="A4797" s="7">
        <v>32646</v>
      </c>
      <c r="B4797" s="5" t="s">
        <v>4564</v>
      </c>
    </row>
    <row r="4798" spans="1:2" x14ac:dyDescent="0.25">
      <c r="A4798" s="7">
        <v>32647</v>
      </c>
      <c r="B4798" s="5" t="s">
        <v>4565</v>
      </c>
    </row>
    <row r="4799" spans="1:2" x14ac:dyDescent="0.25">
      <c r="A4799" s="7">
        <v>32650</v>
      </c>
      <c r="B4799" s="5" t="s">
        <v>4566</v>
      </c>
    </row>
    <row r="4800" spans="1:2" x14ac:dyDescent="0.25">
      <c r="A4800" s="7">
        <v>32651</v>
      </c>
      <c r="B4800" s="5" t="s">
        <v>4567</v>
      </c>
    </row>
    <row r="4801" spans="1:2" x14ac:dyDescent="0.25">
      <c r="A4801" s="7">
        <v>32652</v>
      </c>
      <c r="B4801" s="5" t="s">
        <v>4568</v>
      </c>
    </row>
    <row r="4802" spans="1:2" x14ac:dyDescent="0.25">
      <c r="A4802" s="7">
        <v>32653</v>
      </c>
      <c r="B4802" s="5" t="s">
        <v>4569</v>
      </c>
    </row>
    <row r="4803" spans="1:2" x14ac:dyDescent="0.25">
      <c r="A4803" s="7">
        <v>32654</v>
      </c>
      <c r="B4803" s="5" t="s">
        <v>4570</v>
      </c>
    </row>
    <row r="4804" spans="1:2" x14ac:dyDescent="0.25">
      <c r="A4804" s="7">
        <v>32657</v>
      </c>
      <c r="B4804" s="5" t="s">
        <v>822</v>
      </c>
    </row>
    <row r="4805" spans="1:2" x14ac:dyDescent="0.25">
      <c r="A4805" s="7">
        <v>32658</v>
      </c>
      <c r="B4805" s="5" t="s">
        <v>4571</v>
      </c>
    </row>
    <row r="4806" spans="1:2" x14ac:dyDescent="0.25">
      <c r="A4806" s="7">
        <v>32659</v>
      </c>
      <c r="B4806" s="5" t="s">
        <v>4572</v>
      </c>
    </row>
    <row r="4807" spans="1:2" x14ac:dyDescent="0.25">
      <c r="A4807" s="7">
        <v>32660</v>
      </c>
      <c r="B4807" s="5" t="s">
        <v>4573</v>
      </c>
    </row>
    <row r="4808" spans="1:2" x14ac:dyDescent="0.25">
      <c r="A4808" s="7">
        <v>32661</v>
      </c>
      <c r="B4808" s="5" t="s">
        <v>4574</v>
      </c>
    </row>
    <row r="4809" spans="1:2" x14ac:dyDescent="0.25">
      <c r="A4809" s="7">
        <v>32664</v>
      </c>
      <c r="B4809" s="5" t="s">
        <v>4575</v>
      </c>
    </row>
    <row r="4810" spans="1:2" x14ac:dyDescent="0.25">
      <c r="A4810" s="7">
        <v>32665</v>
      </c>
      <c r="B4810" s="5" t="s">
        <v>4576</v>
      </c>
    </row>
    <row r="4811" spans="1:2" x14ac:dyDescent="0.25">
      <c r="A4811" s="7">
        <v>32666</v>
      </c>
      <c r="B4811" s="5" t="s">
        <v>4577</v>
      </c>
    </row>
    <row r="4812" spans="1:2" x14ac:dyDescent="0.25">
      <c r="A4812" s="7">
        <v>32667</v>
      </c>
      <c r="B4812" s="5" t="s">
        <v>4578</v>
      </c>
    </row>
    <row r="4813" spans="1:2" x14ac:dyDescent="0.25">
      <c r="A4813" s="7">
        <v>32668</v>
      </c>
      <c r="B4813" s="5" t="s">
        <v>4579</v>
      </c>
    </row>
    <row r="4814" spans="1:2" x14ac:dyDescent="0.25">
      <c r="A4814" s="7">
        <v>32671</v>
      </c>
      <c r="B4814" s="5" t="s">
        <v>4580</v>
      </c>
    </row>
    <row r="4815" spans="1:2" x14ac:dyDescent="0.25">
      <c r="A4815" s="7">
        <v>32672</v>
      </c>
      <c r="B4815" s="5" t="s">
        <v>4581</v>
      </c>
    </row>
    <row r="4816" spans="1:2" x14ac:dyDescent="0.25">
      <c r="A4816" s="7">
        <v>32673</v>
      </c>
      <c r="B4816" s="5" t="s">
        <v>4582</v>
      </c>
    </row>
    <row r="4817" spans="1:2" x14ac:dyDescent="0.25">
      <c r="A4817" s="7">
        <v>32674</v>
      </c>
      <c r="B4817" s="5" t="s">
        <v>4583</v>
      </c>
    </row>
    <row r="4818" spans="1:2" x14ac:dyDescent="0.25">
      <c r="A4818" s="7">
        <v>32675</v>
      </c>
      <c r="B4818" s="5" t="s">
        <v>4584</v>
      </c>
    </row>
    <row r="4819" spans="1:2" x14ac:dyDescent="0.25">
      <c r="A4819" s="7">
        <v>32678</v>
      </c>
      <c r="B4819" s="5" t="s">
        <v>4585</v>
      </c>
    </row>
    <row r="4820" spans="1:2" x14ac:dyDescent="0.25">
      <c r="A4820" s="7">
        <v>32679</v>
      </c>
      <c r="B4820" s="5" t="s">
        <v>4586</v>
      </c>
    </row>
    <row r="4821" spans="1:2" x14ac:dyDescent="0.25">
      <c r="A4821" s="7">
        <v>32680</v>
      </c>
      <c r="B4821" s="5" t="s">
        <v>4587</v>
      </c>
    </row>
    <row r="4822" spans="1:2" x14ac:dyDescent="0.25">
      <c r="A4822" s="7">
        <v>32681</v>
      </c>
      <c r="B4822" s="5" t="s">
        <v>4588</v>
      </c>
    </row>
    <row r="4823" spans="1:2" x14ac:dyDescent="0.25">
      <c r="A4823" s="7">
        <v>32682</v>
      </c>
      <c r="B4823" s="5" t="s">
        <v>4589</v>
      </c>
    </row>
    <row r="4824" spans="1:2" x14ac:dyDescent="0.25">
      <c r="A4824" s="7">
        <v>32685</v>
      </c>
      <c r="B4824" s="5" t="s">
        <v>4590</v>
      </c>
    </row>
    <row r="4825" spans="1:2" x14ac:dyDescent="0.25">
      <c r="A4825" s="7">
        <v>32686</v>
      </c>
      <c r="B4825" s="5" t="s">
        <v>4591</v>
      </c>
    </row>
    <row r="4826" spans="1:2" x14ac:dyDescent="0.25">
      <c r="A4826" s="7">
        <v>32687</v>
      </c>
      <c r="B4826" s="5" t="s">
        <v>4592</v>
      </c>
    </row>
    <row r="4827" spans="1:2" x14ac:dyDescent="0.25">
      <c r="A4827" s="7">
        <v>32688</v>
      </c>
      <c r="B4827" s="5" t="s">
        <v>4593</v>
      </c>
    </row>
    <row r="4828" spans="1:2" x14ac:dyDescent="0.25">
      <c r="A4828" s="7">
        <v>32689</v>
      </c>
      <c r="B4828" s="5" t="s">
        <v>4594</v>
      </c>
    </row>
    <row r="4829" spans="1:2" x14ac:dyDescent="0.25">
      <c r="A4829" s="7">
        <v>32692</v>
      </c>
      <c r="B4829" s="5" t="s">
        <v>4595</v>
      </c>
    </row>
    <row r="4830" spans="1:2" x14ac:dyDescent="0.25">
      <c r="A4830" s="7">
        <v>32693</v>
      </c>
      <c r="B4830" s="5" t="s">
        <v>822</v>
      </c>
    </row>
    <row r="4831" spans="1:2" x14ac:dyDescent="0.25">
      <c r="A4831" s="7">
        <v>32694</v>
      </c>
      <c r="B4831" s="5" t="s">
        <v>4596</v>
      </c>
    </row>
    <row r="4832" spans="1:2" x14ac:dyDescent="0.25">
      <c r="A4832" s="7">
        <v>32695</v>
      </c>
      <c r="B4832" s="5" t="s">
        <v>4597</v>
      </c>
    </row>
    <row r="4833" spans="1:2" x14ac:dyDescent="0.25">
      <c r="A4833" s="7">
        <v>32696</v>
      </c>
      <c r="B4833" s="5" t="s">
        <v>4598</v>
      </c>
    </row>
    <row r="4834" spans="1:2" x14ac:dyDescent="0.25">
      <c r="A4834" s="7">
        <v>32699</v>
      </c>
      <c r="B4834" s="5" t="s">
        <v>4599</v>
      </c>
    </row>
    <row r="4835" spans="1:2" x14ac:dyDescent="0.25">
      <c r="A4835" s="7">
        <v>32700</v>
      </c>
      <c r="B4835" s="5" t="s">
        <v>4600</v>
      </c>
    </row>
    <row r="4836" spans="1:2" x14ac:dyDescent="0.25">
      <c r="A4836" s="7">
        <v>32701</v>
      </c>
      <c r="B4836" s="5" t="s">
        <v>4601</v>
      </c>
    </row>
    <row r="4837" spans="1:2" x14ac:dyDescent="0.25">
      <c r="A4837" s="7">
        <v>32702</v>
      </c>
      <c r="B4837" s="5" t="s">
        <v>4602</v>
      </c>
    </row>
    <row r="4838" spans="1:2" x14ac:dyDescent="0.25">
      <c r="A4838" s="7">
        <v>32703</v>
      </c>
      <c r="B4838" s="5" t="s">
        <v>4603</v>
      </c>
    </row>
    <row r="4839" spans="1:2" x14ac:dyDescent="0.25">
      <c r="A4839" s="7">
        <v>32706</v>
      </c>
      <c r="B4839" s="5" t="s">
        <v>4604</v>
      </c>
    </row>
    <row r="4840" spans="1:2" x14ac:dyDescent="0.25">
      <c r="A4840" s="7">
        <v>32707</v>
      </c>
      <c r="B4840" s="5" t="s">
        <v>4605</v>
      </c>
    </row>
    <row r="4841" spans="1:2" x14ac:dyDescent="0.25">
      <c r="A4841" s="7">
        <v>32708</v>
      </c>
      <c r="B4841" s="5" t="s">
        <v>4606</v>
      </c>
    </row>
    <row r="4842" spans="1:2" x14ac:dyDescent="0.25">
      <c r="A4842" s="7">
        <v>32709</v>
      </c>
      <c r="B4842" s="5" t="s">
        <v>4607</v>
      </c>
    </row>
    <row r="4843" spans="1:2" x14ac:dyDescent="0.25">
      <c r="A4843" s="7">
        <v>32710</v>
      </c>
      <c r="B4843" s="5" t="s">
        <v>4608</v>
      </c>
    </row>
    <row r="4844" spans="1:2" x14ac:dyDescent="0.25">
      <c r="A4844" s="7">
        <v>32713</v>
      </c>
      <c r="B4844" s="5" t="s">
        <v>4609</v>
      </c>
    </row>
    <row r="4845" spans="1:2" x14ac:dyDescent="0.25">
      <c r="A4845" s="7">
        <v>32714</v>
      </c>
      <c r="B4845" s="5" t="s">
        <v>4610</v>
      </c>
    </row>
    <row r="4846" spans="1:2" x14ac:dyDescent="0.25">
      <c r="A4846" s="7">
        <v>32715</v>
      </c>
      <c r="B4846" s="5" t="s">
        <v>4611</v>
      </c>
    </row>
    <row r="4847" spans="1:2" x14ac:dyDescent="0.25">
      <c r="A4847" s="7">
        <v>32716</v>
      </c>
      <c r="B4847" s="5" t="s">
        <v>4612</v>
      </c>
    </row>
    <row r="4848" spans="1:2" x14ac:dyDescent="0.25">
      <c r="A4848" s="7">
        <v>32717</v>
      </c>
      <c r="B4848" s="5" t="s">
        <v>4613</v>
      </c>
    </row>
    <row r="4849" spans="1:2" x14ac:dyDescent="0.25">
      <c r="A4849" s="7">
        <v>32720</v>
      </c>
      <c r="B4849" s="5" t="s">
        <v>4614</v>
      </c>
    </row>
    <row r="4850" spans="1:2" x14ac:dyDescent="0.25">
      <c r="A4850" s="7">
        <v>32721</v>
      </c>
      <c r="B4850" s="5" t="s">
        <v>4615</v>
      </c>
    </row>
    <row r="4851" spans="1:2" x14ac:dyDescent="0.25">
      <c r="A4851" s="7">
        <v>32722</v>
      </c>
      <c r="B4851" s="5" t="s">
        <v>4616</v>
      </c>
    </row>
    <row r="4852" spans="1:2" x14ac:dyDescent="0.25">
      <c r="A4852" s="7">
        <v>32723</v>
      </c>
      <c r="B4852" s="5" t="s">
        <v>4617</v>
      </c>
    </row>
    <row r="4853" spans="1:2" x14ac:dyDescent="0.25">
      <c r="A4853" s="7">
        <v>32724</v>
      </c>
      <c r="B4853" s="5" t="s">
        <v>4618</v>
      </c>
    </row>
    <row r="4854" spans="1:2" x14ac:dyDescent="0.25">
      <c r="A4854" s="7">
        <v>32727</v>
      </c>
      <c r="B4854" s="5" t="s">
        <v>4619</v>
      </c>
    </row>
    <row r="4855" spans="1:2" x14ac:dyDescent="0.25">
      <c r="A4855" s="7">
        <v>32728</v>
      </c>
      <c r="B4855" s="5" t="s">
        <v>4620</v>
      </c>
    </row>
    <row r="4856" spans="1:2" x14ac:dyDescent="0.25">
      <c r="A4856" s="7">
        <v>32729</v>
      </c>
      <c r="B4856" s="5" t="s">
        <v>4621</v>
      </c>
    </row>
    <row r="4857" spans="1:2" x14ac:dyDescent="0.25">
      <c r="A4857" s="7">
        <v>32730</v>
      </c>
      <c r="B4857" s="5" t="s">
        <v>4622</v>
      </c>
    </row>
    <row r="4858" spans="1:2" x14ac:dyDescent="0.25">
      <c r="A4858" s="7">
        <v>32731</v>
      </c>
      <c r="B4858" s="5" t="s">
        <v>4623</v>
      </c>
    </row>
    <row r="4859" spans="1:2" x14ac:dyDescent="0.25">
      <c r="A4859" s="7">
        <v>32734</v>
      </c>
      <c r="B4859" s="5" t="s">
        <v>4624</v>
      </c>
    </row>
    <row r="4860" spans="1:2" x14ac:dyDescent="0.25">
      <c r="A4860" s="7">
        <v>32735</v>
      </c>
      <c r="B4860" s="5" t="s">
        <v>4625</v>
      </c>
    </row>
    <row r="4861" spans="1:2" x14ac:dyDescent="0.25">
      <c r="A4861" s="7">
        <v>32736</v>
      </c>
      <c r="B4861" s="5" t="s">
        <v>4626</v>
      </c>
    </row>
    <row r="4862" spans="1:2" x14ac:dyDescent="0.25">
      <c r="A4862" s="7">
        <v>32737</v>
      </c>
      <c r="B4862" s="5" t="s">
        <v>4627</v>
      </c>
    </row>
    <row r="4863" spans="1:2" x14ac:dyDescent="0.25">
      <c r="A4863" s="7">
        <v>32738</v>
      </c>
      <c r="B4863" s="5" t="s">
        <v>4628</v>
      </c>
    </row>
    <row r="4864" spans="1:2" x14ac:dyDescent="0.25">
      <c r="A4864" s="7">
        <v>32741</v>
      </c>
      <c r="B4864" s="5" t="s">
        <v>4629</v>
      </c>
    </row>
    <row r="4865" spans="1:2" x14ac:dyDescent="0.25">
      <c r="A4865" s="7">
        <v>32742</v>
      </c>
      <c r="B4865" s="5" t="s">
        <v>4630</v>
      </c>
    </row>
    <row r="4866" spans="1:2" x14ac:dyDescent="0.25">
      <c r="A4866" s="7">
        <v>32743</v>
      </c>
      <c r="B4866" s="5" t="s">
        <v>4631</v>
      </c>
    </row>
    <row r="4867" spans="1:2" x14ac:dyDescent="0.25">
      <c r="A4867" s="7">
        <v>32744</v>
      </c>
      <c r="B4867" s="5" t="s">
        <v>4632</v>
      </c>
    </row>
    <row r="4868" spans="1:2" x14ac:dyDescent="0.25">
      <c r="A4868" s="7">
        <v>32745</v>
      </c>
      <c r="B4868" s="5" t="s">
        <v>4633</v>
      </c>
    </row>
    <row r="4869" spans="1:2" x14ac:dyDescent="0.25">
      <c r="A4869" s="7">
        <v>32748</v>
      </c>
      <c r="B4869" s="5" t="s">
        <v>4634</v>
      </c>
    </row>
    <row r="4870" spans="1:2" x14ac:dyDescent="0.25">
      <c r="A4870" s="7">
        <v>32749</v>
      </c>
      <c r="B4870" s="5" t="s">
        <v>4635</v>
      </c>
    </row>
    <row r="4871" spans="1:2" x14ac:dyDescent="0.25">
      <c r="A4871" s="7">
        <v>32750</v>
      </c>
      <c r="B4871" s="5" t="s">
        <v>4636</v>
      </c>
    </row>
    <row r="4872" spans="1:2" x14ac:dyDescent="0.25">
      <c r="A4872" s="7">
        <v>32751</v>
      </c>
      <c r="B4872" s="5" t="s">
        <v>4637</v>
      </c>
    </row>
    <row r="4873" spans="1:2" x14ac:dyDescent="0.25">
      <c r="A4873" s="7">
        <v>32752</v>
      </c>
      <c r="B4873" s="5" t="s">
        <v>4638</v>
      </c>
    </row>
    <row r="4874" spans="1:2" x14ac:dyDescent="0.25">
      <c r="A4874" s="7">
        <v>32755</v>
      </c>
      <c r="B4874" s="5" t="s">
        <v>822</v>
      </c>
    </row>
    <row r="4875" spans="1:2" x14ac:dyDescent="0.25">
      <c r="A4875" s="7">
        <v>32756</v>
      </c>
      <c r="B4875" s="5" t="s">
        <v>4639</v>
      </c>
    </row>
    <row r="4876" spans="1:2" x14ac:dyDescent="0.25">
      <c r="A4876" s="7">
        <v>32757</v>
      </c>
      <c r="B4876" s="5" t="s">
        <v>4640</v>
      </c>
    </row>
    <row r="4877" spans="1:2" x14ac:dyDescent="0.25">
      <c r="A4877" s="7">
        <v>32758</v>
      </c>
      <c r="B4877" s="5" t="s">
        <v>4641</v>
      </c>
    </row>
    <row r="4878" spans="1:2" x14ac:dyDescent="0.25">
      <c r="A4878" s="7">
        <v>32759</v>
      </c>
      <c r="B4878" s="5" t="s">
        <v>4642</v>
      </c>
    </row>
    <row r="4879" spans="1:2" x14ac:dyDescent="0.25">
      <c r="A4879" s="7">
        <v>32762</v>
      </c>
      <c r="B4879" s="5" t="s">
        <v>4643</v>
      </c>
    </row>
    <row r="4880" spans="1:2" x14ac:dyDescent="0.25">
      <c r="A4880" s="7">
        <v>32763</v>
      </c>
      <c r="B4880" s="5" t="s">
        <v>4644</v>
      </c>
    </row>
    <row r="4881" spans="1:2" x14ac:dyDescent="0.25">
      <c r="A4881" s="7">
        <v>32764</v>
      </c>
      <c r="B4881" s="5" t="s">
        <v>4645</v>
      </c>
    </row>
    <row r="4882" spans="1:2" x14ac:dyDescent="0.25">
      <c r="A4882" s="7">
        <v>32765</v>
      </c>
      <c r="B4882" s="5" t="s">
        <v>4646</v>
      </c>
    </row>
    <row r="4883" spans="1:2" x14ac:dyDescent="0.25">
      <c r="A4883" s="7">
        <v>32766</v>
      </c>
      <c r="B4883" s="5" t="s">
        <v>4647</v>
      </c>
    </row>
    <row r="4884" spans="1:2" x14ac:dyDescent="0.25">
      <c r="A4884" s="7">
        <v>32769</v>
      </c>
      <c r="B4884" s="5" t="s">
        <v>4648</v>
      </c>
    </row>
    <row r="4885" spans="1:2" x14ac:dyDescent="0.25">
      <c r="A4885" s="7">
        <v>32770</v>
      </c>
      <c r="B4885" s="5" t="s">
        <v>4649</v>
      </c>
    </row>
    <row r="4886" spans="1:2" x14ac:dyDescent="0.25">
      <c r="A4886" s="7">
        <v>32771</v>
      </c>
      <c r="B4886" s="5" t="s">
        <v>4650</v>
      </c>
    </row>
    <row r="4887" spans="1:2" x14ac:dyDescent="0.25">
      <c r="A4887" s="7">
        <v>32772</v>
      </c>
      <c r="B4887" s="5" t="s">
        <v>4651</v>
      </c>
    </row>
    <row r="4888" spans="1:2" x14ac:dyDescent="0.25">
      <c r="A4888" s="7">
        <v>32773</v>
      </c>
      <c r="B4888" s="5" t="s">
        <v>4652</v>
      </c>
    </row>
    <row r="4889" spans="1:2" x14ac:dyDescent="0.25">
      <c r="A4889" s="7">
        <v>32776</v>
      </c>
      <c r="B4889" s="5" t="s">
        <v>4653</v>
      </c>
    </row>
    <row r="4890" spans="1:2" x14ac:dyDescent="0.25">
      <c r="A4890" s="7">
        <v>32777</v>
      </c>
      <c r="B4890" s="5" t="s">
        <v>4654</v>
      </c>
    </row>
    <row r="4891" spans="1:2" x14ac:dyDescent="0.25">
      <c r="A4891" s="7">
        <v>32778</v>
      </c>
      <c r="B4891" s="5" t="s">
        <v>4655</v>
      </c>
    </row>
    <row r="4892" spans="1:2" x14ac:dyDescent="0.25">
      <c r="A4892" s="7">
        <v>32779</v>
      </c>
      <c r="B4892" s="5" t="s">
        <v>4656</v>
      </c>
    </row>
    <row r="4893" spans="1:2" x14ac:dyDescent="0.25">
      <c r="A4893" s="7">
        <v>32780</v>
      </c>
      <c r="B4893" s="5" t="s">
        <v>4657</v>
      </c>
    </row>
    <row r="4894" spans="1:2" x14ac:dyDescent="0.25">
      <c r="A4894" s="7">
        <v>32783</v>
      </c>
      <c r="B4894" s="5" t="s">
        <v>4658</v>
      </c>
    </row>
    <row r="4895" spans="1:2" x14ac:dyDescent="0.25">
      <c r="A4895" s="7">
        <v>32784</v>
      </c>
      <c r="B4895" s="5" t="s">
        <v>4659</v>
      </c>
    </row>
    <row r="4896" spans="1:2" x14ac:dyDescent="0.25">
      <c r="A4896" s="7">
        <v>32785</v>
      </c>
      <c r="B4896" s="5" t="s">
        <v>4660</v>
      </c>
    </row>
    <row r="4897" spans="1:2" x14ac:dyDescent="0.25">
      <c r="A4897" s="7">
        <v>32786</v>
      </c>
      <c r="B4897" s="5" t="s">
        <v>4661</v>
      </c>
    </row>
    <row r="4898" spans="1:2" x14ac:dyDescent="0.25">
      <c r="A4898" s="7">
        <v>32787</v>
      </c>
      <c r="B4898" s="5" t="s">
        <v>4662</v>
      </c>
    </row>
    <row r="4899" spans="1:2" x14ac:dyDescent="0.25">
      <c r="A4899" s="7">
        <v>32790</v>
      </c>
      <c r="B4899" s="5" t="s">
        <v>4663</v>
      </c>
    </row>
    <row r="4900" spans="1:2" x14ac:dyDescent="0.25">
      <c r="A4900" s="7">
        <v>32791</v>
      </c>
      <c r="B4900" s="5" t="s">
        <v>4664</v>
      </c>
    </row>
    <row r="4901" spans="1:2" x14ac:dyDescent="0.25">
      <c r="A4901" s="7">
        <v>32792</v>
      </c>
      <c r="B4901" s="5" t="s">
        <v>4665</v>
      </c>
    </row>
    <row r="4902" spans="1:2" x14ac:dyDescent="0.25">
      <c r="A4902" s="7">
        <v>32793</v>
      </c>
      <c r="B4902" s="5" t="s">
        <v>4666</v>
      </c>
    </row>
    <row r="4903" spans="1:2" x14ac:dyDescent="0.25">
      <c r="A4903" s="7">
        <v>32794</v>
      </c>
      <c r="B4903" s="5" t="s">
        <v>4667</v>
      </c>
    </row>
    <row r="4904" spans="1:2" x14ac:dyDescent="0.25">
      <c r="A4904" s="7">
        <v>32797</v>
      </c>
      <c r="B4904" s="5" t="s">
        <v>4668</v>
      </c>
    </row>
    <row r="4905" spans="1:2" x14ac:dyDescent="0.25">
      <c r="A4905" s="7">
        <v>32798</v>
      </c>
      <c r="B4905" s="5" t="s">
        <v>4669</v>
      </c>
    </row>
    <row r="4906" spans="1:2" x14ac:dyDescent="0.25">
      <c r="A4906" s="7">
        <v>32799</v>
      </c>
      <c r="B4906" s="5" t="s">
        <v>4670</v>
      </c>
    </row>
    <row r="4907" spans="1:2" x14ac:dyDescent="0.25">
      <c r="A4907" s="7">
        <v>32800</v>
      </c>
      <c r="B4907" s="5" t="s">
        <v>4671</v>
      </c>
    </row>
    <row r="4908" spans="1:2" x14ac:dyDescent="0.25">
      <c r="A4908" s="7">
        <v>32801</v>
      </c>
      <c r="B4908" s="5" t="s">
        <v>4672</v>
      </c>
    </row>
    <row r="4909" spans="1:2" x14ac:dyDescent="0.25">
      <c r="A4909" s="7">
        <v>32804</v>
      </c>
      <c r="B4909" s="5" t="s">
        <v>4673</v>
      </c>
    </row>
    <row r="4910" spans="1:2" x14ac:dyDescent="0.25">
      <c r="A4910" s="7">
        <v>32805</v>
      </c>
      <c r="B4910" s="5" t="s">
        <v>4674</v>
      </c>
    </row>
    <row r="4911" spans="1:2" x14ac:dyDescent="0.25">
      <c r="A4911" s="7">
        <v>32806</v>
      </c>
      <c r="B4911" s="5" t="s">
        <v>4675</v>
      </c>
    </row>
    <row r="4912" spans="1:2" x14ac:dyDescent="0.25">
      <c r="A4912" s="7">
        <v>32807</v>
      </c>
      <c r="B4912" s="5" t="s">
        <v>4676</v>
      </c>
    </row>
    <row r="4913" spans="1:2" x14ac:dyDescent="0.25">
      <c r="A4913" s="7">
        <v>32808</v>
      </c>
      <c r="B4913" s="5" t="s">
        <v>4677</v>
      </c>
    </row>
    <row r="4914" spans="1:2" x14ac:dyDescent="0.25">
      <c r="A4914" s="7">
        <v>32811</v>
      </c>
      <c r="B4914" s="5" t="s">
        <v>4678</v>
      </c>
    </row>
    <row r="4915" spans="1:2" x14ac:dyDescent="0.25">
      <c r="A4915" s="7">
        <v>32812</v>
      </c>
      <c r="B4915" s="5" t="s">
        <v>4679</v>
      </c>
    </row>
    <row r="4916" spans="1:2" x14ac:dyDescent="0.25">
      <c r="A4916" s="7">
        <v>32813</v>
      </c>
      <c r="B4916" s="5" t="s">
        <v>4680</v>
      </c>
    </row>
    <row r="4917" spans="1:2" x14ac:dyDescent="0.25">
      <c r="A4917" s="7">
        <v>32814</v>
      </c>
      <c r="B4917" s="5" t="s">
        <v>4681</v>
      </c>
    </row>
    <row r="4918" spans="1:2" x14ac:dyDescent="0.25">
      <c r="A4918" s="7">
        <v>32815</v>
      </c>
      <c r="B4918" s="5" t="s">
        <v>4682</v>
      </c>
    </row>
    <row r="4919" spans="1:2" x14ac:dyDescent="0.25">
      <c r="A4919" s="7">
        <v>32818</v>
      </c>
      <c r="B4919" s="5" t="s">
        <v>4683</v>
      </c>
    </row>
    <row r="4920" spans="1:2" x14ac:dyDescent="0.25">
      <c r="A4920" s="7">
        <v>32819</v>
      </c>
      <c r="B4920" s="5" t="s">
        <v>4684</v>
      </c>
    </row>
    <row r="4921" spans="1:2" x14ac:dyDescent="0.25">
      <c r="A4921" s="7">
        <v>32820</v>
      </c>
      <c r="B4921" s="5" t="s">
        <v>4685</v>
      </c>
    </row>
    <row r="4922" spans="1:2" x14ac:dyDescent="0.25">
      <c r="A4922" s="7">
        <v>32821</v>
      </c>
      <c r="B4922" s="5" t="s">
        <v>4686</v>
      </c>
    </row>
    <row r="4923" spans="1:2" x14ac:dyDescent="0.25">
      <c r="A4923" s="7">
        <v>32822</v>
      </c>
      <c r="B4923" s="5" t="s">
        <v>4687</v>
      </c>
    </row>
    <row r="4924" spans="1:2" x14ac:dyDescent="0.25">
      <c r="A4924" s="7">
        <v>32825</v>
      </c>
      <c r="B4924" s="5" t="s">
        <v>4688</v>
      </c>
    </row>
    <row r="4925" spans="1:2" x14ac:dyDescent="0.25">
      <c r="A4925" s="7">
        <v>32826</v>
      </c>
      <c r="B4925" s="5" t="s">
        <v>4689</v>
      </c>
    </row>
    <row r="4926" spans="1:2" x14ac:dyDescent="0.25">
      <c r="A4926" s="7">
        <v>32827</v>
      </c>
      <c r="B4926" s="5" t="s">
        <v>4690</v>
      </c>
    </row>
    <row r="4927" spans="1:2" x14ac:dyDescent="0.25">
      <c r="A4927" s="7">
        <v>32828</v>
      </c>
      <c r="B4927" s="5" t="s">
        <v>4691</v>
      </c>
    </row>
    <row r="4928" spans="1:2" x14ac:dyDescent="0.25">
      <c r="A4928" s="7">
        <v>32829</v>
      </c>
      <c r="B4928" s="5" t="s">
        <v>4692</v>
      </c>
    </row>
    <row r="4929" spans="1:2" x14ac:dyDescent="0.25">
      <c r="A4929" s="7">
        <v>32832</v>
      </c>
      <c r="B4929" s="5" t="s">
        <v>4693</v>
      </c>
    </row>
    <row r="4930" spans="1:2" x14ac:dyDescent="0.25">
      <c r="A4930" s="7">
        <v>32833</v>
      </c>
      <c r="B4930" s="5" t="s">
        <v>4694</v>
      </c>
    </row>
    <row r="4931" spans="1:2" x14ac:dyDescent="0.25">
      <c r="A4931" s="7">
        <v>32834</v>
      </c>
      <c r="B4931" s="5" t="s">
        <v>4695</v>
      </c>
    </row>
    <row r="4932" spans="1:2" x14ac:dyDescent="0.25">
      <c r="A4932" s="7">
        <v>32835</v>
      </c>
      <c r="B4932" s="5" t="s">
        <v>822</v>
      </c>
    </row>
    <row r="4933" spans="1:2" x14ac:dyDescent="0.25">
      <c r="A4933" s="7">
        <v>32836</v>
      </c>
      <c r="B4933" s="5" t="s">
        <v>4696</v>
      </c>
    </row>
    <row r="4934" spans="1:2" x14ac:dyDescent="0.25">
      <c r="A4934" s="7">
        <v>32839</v>
      </c>
      <c r="B4934" s="5" t="s">
        <v>4697</v>
      </c>
    </row>
    <row r="4935" spans="1:2" x14ac:dyDescent="0.25">
      <c r="A4935" s="7">
        <v>32840</v>
      </c>
      <c r="B4935" s="5" t="s">
        <v>4698</v>
      </c>
    </row>
    <row r="4936" spans="1:2" x14ac:dyDescent="0.25">
      <c r="A4936" s="7">
        <v>32841</v>
      </c>
      <c r="B4936" s="5" t="s">
        <v>4699</v>
      </c>
    </row>
    <row r="4937" spans="1:2" x14ac:dyDescent="0.25">
      <c r="A4937" s="7">
        <v>32842</v>
      </c>
      <c r="B4937" s="5" t="s">
        <v>4700</v>
      </c>
    </row>
    <row r="4938" spans="1:2" x14ac:dyDescent="0.25">
      <c r="A4938" s="7">
        <v>32843</v>
      </c>
      <c r="B4938" s="5" t="s">
        <v>4701</v>
      </c>
    </row>
    <row r="4939" spans="1:2" x14ac:dyDescent="0.25">
      <c r="A4939" s="7">
        <v>32846</v>
      </c>
      <c r="B4939" s="5" t="s">
        <v>4702</v>
      </c>
    </row>
    <row r="4940" spans="1:2" x14ac:dyDescent="0.25">
      <c r="A4940" s="7">
        <v>32847</v>
      </c>
      <c r="B4940" s="5" t="s">
        <v>4703</v>
      </c>
    </row>
    <row r="4941" spans="1:2" x14ac:dyDescent="0.25">
      <c r="A4941" s="7">
        <v>32848</v>
      </c>
      <c r="B4941" s="5" t="s">
        <v>4704</v>
      </c>
    </row>
    <row r="4942" spans="1:2" x14ac:dyDescent="0.25">
      <c r="A4942" s="7">
        <v>32849</v>
      </c>
      <c r="B4942" s="5" t="s">
        <v>4705</v>
      </c>
    </row>
    <row r="4943" spans="1:2" x14ac:dyDescent="0.25">
      <c r="A4943" s="7">
        <v>32850</v>
      </c>
      <c r="B4943" s="5" t="s">
        <v>4706</v>
      </c>
    </row>
    <row r="4944" spans="1:2" x14ac:dyDescent="0.25">
      <c r="A4944" s="7">
        <v>32853</v>
      </c>
      <c r="B4944" s="5" t="s">
        <v>4707</v>
      </c>
    </row>
    <row r="4945" spans="1:2" x14ac:dyDescent="0.25">
      <c r="A4945" s="7">
        <v>32854</v>
      </c>
      <c r="B4945" s="5" t="s">
        <v>4708</v>
      </c>
    </row>
    <row r="4946" spans="1:2" x14ac:dyDescent="0.25">
      <c r="A4946" s="7">
        <v>32855</v>
      </c>
      <c r="B4946" s="5" t="s">
        <v>4709</v>
      </c>
    </row>
    <row r="4947" spans="1:2" x14ac:dyDescent="0.25">
      <c r="A4947" s="7">
        <v>32856</v>
      </c>
      <c r="B4947" s="5" t="s">
        <v>4710</v>
      </c>
    </row>
    <row r="4948" spans="1:2" x14ac:dyDescent="0.25">
      <c r="A4948" s="7">
        <v>32857</v>
      </c>
      <c r="B4948" s="5" t="s">
        <v>4711</v>
      </c>
    </row>
    <row r="4949" spans="1:2" x14ac:dyDescent="0.25">
      <c r="A4949" s="7">
        <v>32860</v>
      </c>
      <c r="B4949" s="5" t="s">
        <v>4712</v>
      </c>
    </row>
    <row r="4950" spans="1:2" x14ac:dyDescent="0.25">
      <c r="A4950" s="7">
        <v>32861</v>
      </c>
      <c r="B4950" s="5" t="s">
        <v>4713</v>
      </c>
    </row>
    <row r="4951" spans="1:2" x14ac:dyDescent="0.25">
      <c r="A4951" s="7">
        <v>32862</v>
      </c>
      <c r="B4951" s="5" t="s">
        <v>4714</v>
      </c>
    </row>
    <row r="4952" spans="1:2" x14ac:dyDescent="0.25">
      <c r="A4952" s="7">
        <v>32863</v>
      </c>
      <c r="B4952" s="5" t="s">
        <v>4715</v>
      </c>
    </row>
    <row r="4953" spans="1:2" x14ac:dyDescent="0.25">
      <c r="A4953" s="7">
        <v>32864</v>
      </c>
      <c r="B4953" s="5" t="s">
        <v>4716</v>
      </c>
    </row>
    <row r="4954" spans="1:2" x14ac:dyDescent="0.25">
      <c r="A4954" s="7">
        <v>32867</v>
      </c>
      <c r="B4954" s="5" t="s">
        <v>822</v>
      </c>
    </row>
    <row r="4955" spans="1:2" x14ac:dyDescent="0.25">
      <c r="A4955" s="7">
        <v>32868</v>
      </c>
      <c r="B4955" s="5" t="s">
        <v>4717</v>
      </c>
    </row>
    <row r="4956" spans="1:2" x14ac:dyDescent="0.25">
      <c r="A4956" s="7">
        <v>32869</v>
      </c>
      <c r="B4956" s="5" t="s">
        <v>4718</v>
      </c>
    </row>
    <row r="4957" spans="1:2" x14ac:dyDescent="0.25">
      <c r="A4957" s="7">
        <v>32870</v>
      </c>
      <c r="B4957" s="5" t="s">
        <v>4719</v>
      </c>
    </row>
    <row r="4958" spans="1:2" x14ac:dyDescent="0.25">
      <c r="A4958" s="7">
        <v>32871</v>
      </c>
      <c r="B4958" s="5" t="s">
        <v>4720</v>
      </c>
    </row>
    <row r="4959" spans="1:2" x14ac:dyDescent="0.25">
      <c r="A4959" s="7">
        <v>32874</v>
      </c>
      <c r="B4959" s="5" t="s">
        <v>822</v>
      </c>
    </row>
    <row r="4960" spans="1:2" x14ac:dyDescent="0.25">
      <c r="A4960" s="7">
        <v>32875</v>
      </c>
      <c r="B4960" s="5" t="s">
        <v>4721</v>
      </c>
    </row>
    <row r="4961" spans="1:2" x14ac:dyDescent="0.25">
      <c r="A4961" s="7">
        <v>32876</v>
      </c>
      <c r="B4961" s="5" t="s">
        <v>4722</v>
      </c>
    </row>
    <row r="4962" spans="1:2" x14ac:dyDescent="0.25">
      <c r="A4962" s="7">
        <v>32877</v>
      </c>
      <c r="B4962" s="5" t="s">
        <v>4723</v>
      </c>
    </row>
    <row r="4963" spans="1:2" x14ac:dyDescent="0.25">
      <c r="A4963" s="7">
        <v>32878</v>
      </c>
      <c r="B4963" s="5" t="s">
        <v>4724</v>
      </c>
    </row>
    <row r="4964" spans="1:2" x14ac:dyDescent="0.25">
      <c r="A4964" s="7">
        <v>32881</v>
      </c>
      <c r="B4964" s="5" t="s">
        <v>4725</v>
      </c>
    </row>
    <row r="4965" spans="1:2" x14ac:dyDescent="0.25">
      <c r="A4965" s="7">
        <v>32882</v>
      </c>
      <c r="B4965" s="5" t="s">
        <v>4726</v>
      </c>
    </row>
    <row r="4966" spans="1:2" x14ac:dyDescent="0.25">
      <c r="A4966" s="7">
        <v>32883</v>
      </c>
      <c r="B4966" s="5" t="s">
        <v>4727</v>
      </c>
    </row>
    <row r="4967" spans="1:2" x14ac:dyDescent="0.25">
      <c r="A4967" s="7">
        <v>32884</v>
      </c>
      <c r="B4967" s="5" t="s">
        <v>4728</v>
      </c>
    </row>
    <row r="4968" spans="1:2" x14ac:dyDescent="0.25">
      <c r="A4968" s="7">
        <v>32885</v>
      </c>
      <c r="B4968" s="5" t="s">
        <v>4729</v>
      </c>
    </row>
    <row r="4969" spans="1:2" x14ac:dyDescent="0.25">
      <c r="A4969" s="7">
        <v>32888</v>
      </c>
      <c r="B4969" s="5" t="s">
        <v>4730</v>
      </c>
    </row>
    <row r="4970" spans="1:2" x14ac:dyDescent="0.25">
      <c r="A4970" s="7">
        <v>32889</v>
      </c>
      <c r="B4970" s="5" t="s">
        <v>4731</v>
      </c>
    </row>
    <row r="4971" spans="1:2" x14ac:dyDescent="0.25">
      <c r="A4971" s="7">
        <v>32890</v>
      </c>
      <c r="B4971" s="5" t="s">
        <v>4732</v>
      </c>
    </row>
    <row r="4972" spans="1:2" x14ac:dyDescent="0.25">
      <c r="A4972" s="7">
        <v>32891</v>
      </c>
      <c r="B4972" s="5" t="s">
        <v>4733</v>
      </c>
    </row>
    <row r="4973" spans="1:2" x14ac:dyDescent="0.25">
      <c r="A4973" s="7">
        <v>32892</v>
      </c>
      <c r="B4973" s="5" t="s">
        <v>4734</v>
      </c>
    </row>
    <row r="4974" spans="1:2" x14ac:dyDescent="0.25">
      <c r="A4974" s="7">
        <v>32895</v>
      </c>
      <c r="B4974" s="5" t="s">
        <v>4735</v>
      </c>
    </row>
    <row r="4975" spans="1:2" x14ac:dyDescent="0.25">
      <c r="A4975" s="7">
        <v>32896</v>
      </c>
      <c r="B4975" s="5" t="s">
        <v>4736</v>
      </c>
    </row>
    <row r="4976" spans="1:2" x14ac:dyDescent="0.25">
      <c r="A4976" s="7">
        <v>32897</v>
      </c>
      <c r="B4976" s="5" t="s">
        <v>4737</v>
      </c>
    </row>
    <row r="4977" spans="1:2" x14ac:dyDescent="0.25">
      <c r="A4977" s="7">
        <v>32898</v>
      </c>
      <c r="B4977" s="5" t="s">
        <v>4738</v>
      </c>
    </row>
    <row r="4978" spans="1:2" x14ac:dyDescent="0.25">
      <c r="A4978" s="7">
        <v>32899</v>
      </c>
      <c r="B4978" s="5" t="s">
        <v>4739</v>
      </c>
    </row>
    <row r="4979" spans="1:2" x14ac:dyDescent="0.25">
      <c r="A4979" s="7">
        <v>32902</v>
      </c>
      <c r="B4979" s="5" t="s">
        <v>4740</v>
      </c>
    </row>
    <row r="4980" spans="1:2" x14ac:dyDescent="0.25">
      <c r="A4980" s="7">
        <v>32903</v>
      </c>
      <c r="B4980" s="5" t="s">
        <v>4741</v>
      </c>
    </row>
    <row r="4981" spans="1:2" x14ac:dyDescent="0.25">
      <c r="A4981" s="7">
        <v>32904</v>
      </c>
      <c r="B4981" s="5" t="s">
        <v>4742</v>
      </c>
    </row>
    <row r="4982" spans="1:2" x14ac:dyDescent="0.25">
      <c r="A4982" s="7">
        <v>32905</v>
      </c>
      <c r="B4982" s="5" t="s">
        <v>4743</v>
      </c>
    </row>
    <row r="4983" spans="1:2" x14ac:dyDescent="0.25">
      <c r="A4983" s="7">
        <v>32906</v>
      </c>
      <c r="B4983" s="5" t="s">
        <v>4744</v>
      </c>
    </row>
    <row r="4984" spans="1:2" x14ac:dyDescent="0.25">
      <c r="A4984" s="7">
        <v>32909</v>
      </c>
      <c r="B4984" s="5" t="s">
        <v>4745</v>
      </c>
    </row>
    <row r="4985" spans="1:2" x14ac:dyDescent="0.25">
      <c r="A4985" s="7">
        <v>32910</v>
      </c>
      <c r="B4985" s="5" t="s">
        <v>4746</v>
      </c>
    </row>
    <row r="4986" spans="1:2" x14ac:dyDescent="0.25">
      <c r="A4986" s="7">
        <v>32911</v>
      </c>
      <c r="B4986" s="5" t="s">
        <v>4747</v>
      </c>
    </row>
    <row r="4987" spans="1:2" x14ac:dyDescent="0.25">
      <c r="A4987" s="7">
        <v>32912</v>
      </c>
      <c r="B4987" s="5" t="s">
        <v>4748</v>
      </c>
    </row>
    <row r="4988" spans="1:2" x14ac:dyDescent="0.25">
      <c r="A4988" s="7">
        <v>32913</v>
      </c>
      <c r="B4988" s="5" t="s">
        <v>4749</v>
      </c>
    </row>
    <row r="4989" spans="1:2" x14ac:dyDescent="0.25">
      <c r="A4989" s="7">
        <v>32916</v>
      </c>
      <c r="B4989" s="5" t="s">
        <v>4750</v>
      </c>
    </row>
    <row r="4990" spans="1:2" x14ac:dyDescent="0.25">
      <c r="A4990" s="7">
        <v>32917</v>
      </c>
      <c r="B4990" s="5" t="s">
        <v>4751</v>
      </c>
    </row>
    <row r="4991" spans="1:2" x14ac:dyDescent="0.25">
      <c r="A4991" s="7">
        <v>32918</v>
      </c>
      <c r="B4991" s="5" t="s">
        <v>4752</v>
      </c>
    </row>
    <row r="4992" spans="1:2" x14ac:dyDescent="0.25">
      <c r="A4992" s="7">
        <v>32919</v>
      </c>
      <c r="B4992" s="5" t="s">
        <v>4753</v>
      </c>
    </row>
    <row r="4993" spans="1:2" x14ac:dyDescent="0.25">
      <c r="A4993" s="7">
        <v>32920</v>
      </c>
      <c r="B4993" s="5" t="s">
        <v>4754</v>
      </c>
    </row>
    <row r="4994" spans="1:2" x14ac:dyDescent="0.25">
      <c r="A4994" s="7">
        <v>32923</v>
      </c>
      <c r="B4994" s="5" t="s">
        <v>822</v>
      </c>
    </row>
    <row r="4995" spans="1:2" x14ac:dyDescent="0.25">
      <c r="A4995" s="7">
        <v>32924</v>
      </c>
      <c r="B4995" s="5" t="s">
        <v>4755</v>
      </c>
    </row>
    <row r="4996" spans="1:2" x14ac:dyDescent="0.25">
      <c r="A4996" s="7">
        <v>32925</v>
      </c>
      <c r="B4996" s="5" t="s">
        <v>4756</v>
      </c>
    </row>
    <row r="4997" spans="1:2" x14ac:dyDescent="0.25">
      <c r="A4997" s="7">
        <v>32926</v>
      </c>
      <c r="B4997" s="5" t="s">
        <v>4757</v>
      </c>
    </row>
    <row r="4998" spans="1:2" x14ac:dyDescent="0.25">
      <c r="A4998" s="7">
        <v>32927</v>
      </c>
      <c r="B4998" s="5" t="s">
        <v>4758</v>
      </c>
    </row>
    <row r="4999" spans="1:2" x14ac:dyDescent="0.25">
      <c r="A4999" s="7">
        <v>32930</v>
      </c>
      <c r="B4999" s="5" t="s">
        <v>4759</v>
      </c>
    </row>
    <row r="5000" spans="1:2" x14ac:dyDescent="0.25">
      <c r="A5000" s="7">
        <v>32931</v>
      </c>
      <c r="B5000" s="5" t="s">
        <v>4760</v>
      </c>
    </row>
    <row r="5001" spans="1:2" x14ac:dyDescent="0.25">
      <c r="A5001" s="7">
        <v>32932</v>
      </c>
      <c r="B5001" s="5" t="s">
        <v>4761</v>
      </c>
    </row>
    <row r="5002" spans="1:2" x14ac:dyDescent="0.25">
      <c r="A5002" s="7">
        <v>32933</v>
      </c>
      <c r="B5002" s="5" t="s">
        <v>4762</v>
      </c>
    </row>
    <row r="5003" spans="1:2" x14ac:dyDescent="0.25">
      <c r="A5003" s="7">
        <v>32934</v>
      </c>
      <c r="B5003" s="5" t="s">
        <v>4763</v>
      </c>
    </row>
    <row r="5004" spans="1:2" x14ac:dyDescent="0.25">
      <c r="A5004" s="7">
        <v>32937</v>
      </c>
      <c r="B5004" s="5" t="s">
        <v>4764</v>
      </c>
    </row>
    <row r="5005" spans="1:2" x14ac:dyDescent="0.25">
      <c r="A5005" s="7">
        <v>32938</v>
      </c>
      <c r="B5005" s="5" t="s">
        <v>4765</v>
      </c>
    </row>
    <row r="5006" spans="1:2" x14ac:dyDescent="0.25">
      <c r="A5006" s="7">
        <v>32939</v>
      </c>
      <c r="B5006" s="5" t="s">
        <v>4766</v>
      </c>
    </row>
    <row r="5007" spans="1:2" x14ac:dyDescent="0.25">
      <c r="A5007" s="7">
        <v>32940</v>
      </c>
      <c r="B5007" s="5" t="s">
        <v>4767</v>
      </c>
    </row>
    <row r="5008" spans="1:2" x14ac:dyDescent="0.25">
      <c r="A5008" s="7">
        <v>32941</v>
      </c>
      <c r="B5008" s="5" t="s">
        <v>4768</v>
      </c>
    </row>
    <row r="5009" spans="1:2" x14ac:dyDescent="0.25">
      <c r="A5009" s="7">
        <v>32944</v>
      </c>
      <c r="B5009" s="5" t="s">
        <v>4769</v>
      </c>
    </row>
    <row r="5010" spans="1:2" x14ac:dyDescent="0.25">
      <c r="A5010" s="7">
        <v>32945</v>
      </c>
      <c r="B5010" s="5" t="s">
        <v>4770</v>
      </c>
    </row>
    <row r="5011" spans="1:2" x14ac:dyDescent="0.25">
      <c r="A5011" s="7">
        <v>32946</v>
      </c>
      <c r="B5011" s="5" t="s">
        <v>4771</v>
      </c>
    </row>
    <row r="5012" spans="1:2" x14ac:dyDescent="0.25">
      <c r="A5012" s="7">
        <v>32947</v>
      </c>
      <c r="B5012" s="5" t="s">
        <v>4772</v>
      </c>
    </row>
    <row r="5013" spans="1:2" x14ac:dyDescent="0.25">
      <c r="A5013" s="7">
        <v>32948</v>
      </c>
      <c r="B5013" s="5" t="s">
        <v>4773</v>
      </c>
    </row>
    <row r="5014" spans="1:2" x14ac:dyDescent="0.25">
      <c r="A5014" s="7">
        <v>32951</v>
      </c>
      <c r="B5014" s="5" t="s">
        <v>4774</v>
      </c>
    </row>
    <row r="5015" spans="1:2" x14ac:dyDescent="0.25">
      <c r="A5015" s="7">
        <v>32952</v>
      </c>
      <c r="B5015" s="5" t="s">
        <v>4775</v>
      </c>
    </row>
    <row r="5016" spans="1:2" x14ac:dyDescent="0.25">
      <c r="A5016" s="7">
        <v>32953</v>
      </c>
      <c r="B5016" s="5" t="s">
        <v>4776</v>
      </c>
    </row>
    <row r="5017" spans="1:2" x14ac:dyDescent="0.25">
      <c r="A5017" s="7">
        <v>32954</v>
      </c>
      <c r="B5017" s="5" t="s">
        <v>4777</v>
      </c>
    </row>
    <row r="5018" spans="1:2" x14ac:dyDescent="0.25">
      <c r="A5018" s="7">
        <v>32955</v>
      </c>
      <c r="B5018" s="5" t="s">
        <v>4778</v>
      </c>
    </row>
    <row r="5019" spans="1:2" x14ac:dyDescent="0.25">
      <c r="A5019" s="7">
        <v>32958</v>
      </c>
      <c r="B5019" s="5" t="s">
        <v>4779</v>
      </c>
    </row>
    <row r="5020" spans="1:2" x14ac:dyDescent="0.25">
      <c r="A5020" s="7">
        <v>32959</v>
      </c>
      <c r="B5020" s="5" t="s">
        <v>4780</v>
      </c>
    </row>
    <row r="5021" spans="1:2" x14ac:dyDescent="0.25">
      <c r="A5021" s="7">
        <v>32960</v>
      </c>
      <c r="B5021" s="5" t="s">
        <v>4781</v>
      </c>
    </row>
    <row r="5022" spans="1:2" x14ac:dyDescent="0.25">
      <c r="A5022" s="7">
        <v>32961</v>
      </c>
      <c r="B5022" s="5" t="s">
        <v>4782</v>
      </c>
    </row>
    <row r="5023" spans="1:2" x14ac:dyDescent="0.25">
      <c r="A5023" s="7">
        <v>32962</v>
      </c>
      <c r="B5023" s="5" t="s">
        <v>4783</v>
      </c>
    </row>
    <row r="5024" spans="1:2" x14ac:dyDescent="0.25">
      <c r="A5024" s="7">
        <v>32965</v>
      </c>
      <c r="B5024" s="5" t="s">
        <v>4784</v>
      </c>
    </row>
    <row r="5025" spans="1:2" x14ac:dyDescent="0.25">
      <c r="A5025" s="7">
        <v>32966</v>
      </c>
      <c r="B5025" s="5" t="s">
        <v>4785</v>
      </c>
    </row>
    <row r="5026" spans="1:2" x14ac:dyDescent="0.25">
      <c r="A5026" s="7">
        <v>32967</v>
      </c>
      <c r="B5026" s="5" t="s">
        <v>4786</v>
      </c>
    </row>
    <row r="5027" spans="1:2" x14ac:dyDescent="0.25">
      <c r="A5027" s="7">
        <v>32968</v>
      </c>
      <c r="B5027" s="5" t="s">
        <v>4787</v>
      </c>
    </row>
    <row r="5028" spans="1:2" x14ac:dyDescent="0.25">
      <c r="A5028" s="7">
        <v>32969</v>
      </c>
      <c r="B5028" s="5" t="s">
        <v>4788</v>
      </c>
    </row>
    <row r="5029" spans="1:2" x14ac:dyDescent="0.25">
      <c r="A5029" s="7">
        <v>32972</v>
      </c>
      <c r="B5029" s="5" t="s">
        <v>4789</v>
      </c>
    </row>
    <row r="5030" spans="1:2" x14ac:dyDescent="0.25">
      <c r="A5030" s="7">
        <v>32973</v>
      </c>
      <c r="B5030" s="5" t="s">
        <v>4790</v>
      </c>
    </row>
    <row r="5031" spans="1:2" x14ac:dyDescent="0.25">
      <c r="A5031" s="7">
        <v>32974</v>
      </c>
      <c r="B5031" s="5" t="s">
        <v>4791</v>
      </c>
    </row>
    <row r="5032" spans="1:2" x14ac:dyDescent="0.25">
      <c r="A5032" s="7">
        <v>32975</v>
      </c>
      <c r="B5032" s="5" t="s">
        <v>4792</v>
      </c>
    </row>
    <row r="5033" spans="1:2" x14ac:dyDescent="0.25">
      <c r="A5033" s="7">
        <v>32976</v>
      </c>
      <c r="B5033" s="5" t="s">
        <v>822</v>
      </c>
    </row>
    <row r="5034" spans="1:2" x14ac:dyDescent="0.25">
      <c r="A5034" s="7">
        <v>32979</v>
      </c>
      <c r="B5034" s="5" t="s">
        <v>4793</v>
      </c>
    </row>
    <row r="5035" spans="1:2" x14ac:dyDescent="0.25">
      <c r="A5035" s="7">
        <v>32980</v>
      </c>
      <c r="B5035" s="5" t="s">
        <v>4794</v>
      </c>
    </row>
    <row r="5036" spans="1:2" x14ac:dyDescent="0.25">
      <c r="A5036" s="7">
        <v>32981</v>
      </c>
      <c r="B5036" s="5" t="s">
        <v>4795</v>
      </c>
    </row>
    <row r="5037" spans="1:2" x14ac:dyDescent="0.25">
      <c r="A5037" s="7">
        <v>32982</v>
      </c>
      <c r="B5037" s="5" t="s">
        <v>4796</v>
      </c>
    </row>
    <row r="5038" spans="1:2" x14ac:dyDescent="0.25">
      <c r="A5038" s="7">
        <v>32983</v>
      </c>
      <c r="B5038" s="5" t="s">
        <v>4797</v>
      </c>
    </row>
    <row r="5039" spans="1:2" x14ac:dyDescent="0.25">
      <c r="A5039" s="7">
        <v>32986</v>
      </c>
      <c r="B5039" s="5" t="s">
        <v>4798</v>
      </c>
    </row>
    <row r="5040" spans="1:2" x14ac:dyDescent="0.25">
      <c r="A5040" s="7">
        <v>32987</v>
      </c>
      <c r="B5040" s="5" t="s">
        <v>4799</v>
      </c>
    </row>
    <row r="5041" spans="1:2" x14ac:dyDescent="0.25">
      <c r="A5041" s="7">
        <v>32988</v>
      </c>
      <c r="B5041" s="5" t="s">
        <v>4800</v>
      </c>
    </row>
    <row r="5042" spans="1:2" x14ac:dyDescent="0.25">
      <c r="A5042" s="7">
        <v>32989</v>
      </c>
      <c r="B5042" s="5" t="s">
        <v>4801</v>
      </c>
    </row>
    <row r="5043" spans="1:2" x14ac:dyDescent="0.25">
      <c r="A5043" s="7">
        <v>32990</v>
      </c>
      <c r="B5043" s="5" t="s">
        <v>4802</v>
      </c>
    </row>
    <row r="5044" spans="1:2" x14ac:dyDescent="0.25">
      <c r="A5044" s="7">
        <v>32993</v>
      </c>
      <c r="B5044" s="5" t="s">
        <v>4803</v>
      </c>
    </row>
    <row r="5045" spans="1:2" x14ac:dyDescent="0.25">
      <c r="A5045" s="7">
        <v>32994</v>
      </c>
      <c r="B5045" s="5" t="s">
        <v>4804</v>
      </c>
    </row>
    <row r="5046" spans="1:2" x14ac:dyDescent="0.25">
      <c r="A5046" s="7">
        <v>32995</v>
      </c>
      <c r="B5046" s="5" t="s">
        <v>4805</v>
      </c>
    </row>
    <row r="5047" spans="1:2" x14ac:dyDescent="0.25">
      <c r="A5047" s="7">
        <v>32996</v>
      </c>
      <c r="B5047" s="5" t="s">
        <v>4806</v>
      </c>
    </row>
    <row r="5048" spans="1:2" x14ac:dyDescent="0.25">
      <c r="A5048" s="7">
        <v>32997</v>
      </c>
      <c r="B5048" s="5" t="s">
        <v>4807</v>
      </c>
    </row>
    <row r="5049" spans="1:2" x14ac:dyDescent="0.25">
      <c r="A5049" s="7">
        <v>33000</v>
      </c>
      <c r="B5049" s="5" t="s">
        <v>4808</v>
      </c>
    </row>
    <row r="5050" spans="1:2" x14ac:dyDescent="0.25">
      <c r="A5050" s="7">
        <v>33001</v>
      </c>
      <c r="B5050" s="5" t="s">
        <v>4809</v>
      </c>
    </row>
    <row r="5051" spans="1:2" x14ac:dyDescent="0.25">
      <c r="A5051" s="7">
        <v>33002</v>
      </c>
      <c r="B5051" s="5" t="s">
        <v>4810</v>
      </c>
    </row>
    <row r="5052" spans="1:2" x14ac:dyDescent="0.25">
      <c r="A5052" s="7">
        <v>33003</v>
      </c>
      <c r="B5052" s="5" t="s">
        <v>4811</v>
      </c>
    </row>
    <row r="5053" spans="1:2" x14ac:dyDescent="0.25">
      <c r="A5053" s="7">
        <v>33004</v>
      </c>
      <c r="B5053" s="5" t="s">
        <v>4812</v>
      </c>
    </row>
    <row r="5054" spans="1:2" x14ac:dyDescent="0.25">
      <c r="A5054" s="7">
        <v>33007</v>
      </c>
      <c r="B5054" s="5" t="s">
        <v>4813</v>
      </c>
    </row>
    <row r="5055" spans="1:2" x14ac:dyDescent="0.25">
      <c r="A5055" s="7">
        <v>33008</v>
      </c>
      <c r="B5055" s="5" t="s">
        <v>4814</v>
      </c>
    </row>
    <row r="5056" spans="1:2" x14ac:dyDescent="0.25">
      <c r="A5056" s="7">
        <v>33009</v>
      </c>
      <c r="B5056" s="5" t="s">
        <v>4815</v>
      </c>
    </row>
    <row r="5057" spans="1:2" x14ac:dyDescent="0.25">
      <c r="A5057" s="7">
        <v>33010</v>
      </c>
      <c r="B5057" s="5" t="s">
        <v>4816</v>
      </c>
    </row>
    <row r="5058" spans="1:2" x14ac:dyDescent="0.25">
      <c r="A5058" s="7">
        <v>33011</v>
      </c>
      <c r="B5058" s="5" t="s">
        <v>4817</v>
      </c>
    </row>
    <row r="5059" spans="1:2" x14ac:dyDescent="0.25">
      <c r="A5059" s="7">
        <v>33014</v>
      </c>
      <c r="B5059" s="5" t="s">
        <v>4818</v>
      </c>
    </row>
    <row r="5060" spans="1:2" x14ac:dyDescent="0.25">
      <c r="A5060" s="7">
        <v>33015</v>
      </c>
      <c r="B5060" s="5" t="s">
        <v>4819</v>
      </c>
    </row>
    <row r="5061" spans="1:2" x14ac:dyDescent="0.25">
      <c r="A5061" s="7">
        <v>33016</v>
      </c>
      <c r="B5061" s="5" t="s">
        <v>4820</v>
      </c>
    </row>
    <row r="5062" spans="1:2" x14ac:dyDescent="0.25">
      <c r="A5062" s="7">
        <v>33017</v>
      </c>
      <c r="B5062" s="5" t="s">
        <v>4821</v>
      </c>
    </row>
    <row r="5063" spans="1:2" x14ac:dyDescent="0.25">
      <c r="A5063" s="7">
        <v>33018</v>
      </c>
      <c r="B5063" s="5" t="s">
        <v>4822</v>
      </c>
    </row>
    <row r="5064" spans="1:2" x14ac:dyDescent="0.25">
      <c r="A5064" s="7">
        <v>33021</v>
      </c>
      <c r="B5064" s="5" t="s">
        <v>822</v>
      </c>
    </row>
    <row r="5065" spans="1:2" x14ac:dyDescent="0.25">
      <c r="A5065" s="7">
        <v>33022</v>
      </c>
      <c r="B5065" s="5" t="s">
        <v>4823</v>
      </c>
    </row>
    <row r="5066" spans="1:2" x14ac:dyDescent="0.25">
      <c r="A5066" s="7">
        <v>33023</v>
      </c>
      <c r="B5066" s="5" t="s">
        <v>4824</v>
      </c>
    </row>
    <row r="5067" spans="1:2" x14ac:dyDescent="0.25">
      <c r="A5067" s="7">
        <v>33024</v>
      </c>
      <c r="B5067" s="5" t="s">
        <v>4825</v>
      </c>
    </row>
    <row r="5068" spans="1:2" x14ac:dyDescent="0.25">
      <c r="A5068" s="7">
        <v>33025</v>
      </c>
      <c r="B5068" s="5" t="s">
        <v>4826</v>
      </c>
    </row>
    <row r="5069" spans="1:2" x14ac:dyDescent="0.25">
      <c r="A5069" s="7">
        <v>33028</v>
      </c>
      <c r="B5069" s="5" t="s">
        <v>4827</v>
      </c>
    </row>
    <row r="5070" spans="1:2" x14ac:dyDescent="0.25">
      <c r="A5070" s="7">
        <v>33029</v>
      </c>
      <c r="B5070" s="5" t="s">
        <v>4828</v>
      </c>
    </row>
    <row r="5071" spans="1:2" x14ac:dyDescent="0.25">
      <c r="A5071" s="7">
        <v>33030</v>
      </c>
      <c r="B5071" s="5" t="s">
        <v>4829</v>
      </c>
    </row>
    <row r="5072" spans="1:2" x14ac:dyDescent="0.25">
      <c r="A5072" s="7">
        <v>33031</v>
      </c>
      <c r="B5072" s="5" t="s">
        <v>4830</v>
      </c>
    </row>
    <row r="5073" spans="1:2" x14ac:dyDescent="0.25">
      <c r="A5073" s="7">
        <v>33032</v>
      </c>
      <c r="B5073" s="5" t="s">
        <v>4831</v>
      </c>
    </row>
    <row r="5074" spans="1:2" x14ac:dyDescent="0.25">
      <c r="A5074" s="7">
        <v>33035</v>
      </c>
      <c r="B5074" s="5" t="s">
        <v>4832</v>
      </c>
    </row>
    <row r="5075" spans="1:2" x14ac:dyDescent="0.25">
      <c r="A5075" s="7">
        <v>33036</v>
      </c>
      <c r="B5075" s="5" t="s">
        <v>4833</v>
      </c>
    </row>
    <row r="5076" spans="1:2" x14ac:dyDescent="0.25">
      <c r="A5076" s="7">
        <v>33037</v>
      </c>
      <c r="B5076" s="5" t="s">
        <v>4834</v>
      </c>
    </row>
    <row r="5077" spans="1:2" x14ac:dyDescent="0.25">
      <c r="A5077" s="7">
        <v>33038</v>
      </c>
      <c r="B5077" s="5" t="s">
        <v>4835</v>
      </c>
    </row>
    <row r="5078" spans="1:2" x14ac:dyDescent="0.25">
      <c r="A5078" s="7">
        <v>33039</v>
      </c>
      <c r="B5078" s="5" t="s">
        <v>4836</v>
      </c>
    </row>
    <row r="5079" spans="1:2" x14ac:dyDescent="0.25">
      <c r="A5079" s="7">
        <v>33042</v>
      </c>
      <c r="B5079" s="5" t="s">
        <v>4837</v>
      </c>
    </row>
    <row r="5080" spans="1:2" x14ac:dyDescent="0.25">
      <c r="A5080" s="7">
        <v>33043</v>
      </c>
      <c r="B5080" s="5" t="s">
        <v>4838</v>
      </c>
    </row>
    <row r="5081" spans="1:2" x14ac:dyDescent="0.25">
      <c r="A5081" s="7">
        <v>33044</v>
      </c>
      <c r="B5081" s="5" t="s">
        <v>4839</v>
      </c>
    </row>
    <row r="5082" spans="1:2" x14ac:dyDescent="0.25">
      <c r="A5082" s="7">
        <v>33045</v>
      </c>
      <c r="B5082" s="5" t="s">
        <v>4840</v>
      </c>
    </row>
    <row r="5083" spans="1:2" x14ac:dyDescent="0.25">
      <c r="A5083" s="7">
        <v>33046</v>
      </c>
      <c r="B5083" s="5" t="s">
        <v>4841</v>
      </c>
    </row>
    <row r="5084" spans="1:2" x14ac:dyDescent="0.25">
      <c r="A5084" s="7">
        <v>33049</v>
      </c>
      <c r="B5084" s="5" t="s">
        <v>4631</v>
      </c>
    </row>
    <row r="5085" spans="1:2" x14ac:dyDescent="0.25">
      <c r="A5085" s="7">
        <v>33050</v>
      </c>
      <c r="B5085" s="5" t="s">
        <v>4814</v>
      </c>
    </row>
    <row r="5086" spans="1:2" x14ac:dyDescent="0.25">
      <c r="A5086" s="7">
        <v>33051</v>
      </c>
      <c r="B5086" s="5" t="s">
        <v>4842</v>
      </c>
    </row>
    <row r="5087" spans="1:2" x14ac:dyDescent="0.25">
      <c r="A5087" s="7">
        <v>33052</v>
      </c>
      <c r="B5087" s="5" t="s">
        <v>4843</v>
      </c>
    </row>
    <row r="5088" spans="1:2" x14ac:dyDescent="0.25">
      <c r="A5088" s="7">
        <v>33053</v>
      </c>
      <c r="B5088" s="5" t="s">
        <v>4844</v>
      </c>
    </row>
    <row r="5089" spans="1:2" x14ac:dyDescent="0.25">
      <c r="A5089" s="7">
        <v>33056</v>
      </c>
      <c r="B5089" s="5" t="s">
        <v>4845</v>
      </c>
    </row>
    <row r="5090" spans="1:2" x14ac:dyDescent="0.25">
      <c r="A5090" s="7">
        <v>33057</v>
      </c>
      <c r="B5090" s="5" t="s">
        <v>4846</v>
      </c>
    </row>
    <row r="5091" spans="1:2" x14ac:dyDescent="0.25">
      <c r="A5091" s="7">
        <v>33058</v>
      </c>
      <c r="B5091" s="5" t="s">
        <v>822</v>
      </c>
    </row>
    <row r="5092" spans="1:2" x14ac:dyDescent="0.25">
      <c r="A5092" s="7">
        <v>33059</v>
      </c>
      <c r="B5092" s="5" t="s">
        <v>4847</v>
      </c>
    </row>
    <row r="5093" spans="1:2" x14ac:dyDescent="0.25">
      <c r="A5093" s="7">
        <v>33060</v>
      </c>
      <c r="B5093" s="5" t="s">
        <v>4848</v>
      </c>
    </row>
    <row r="5094" spans="1:2" x14ac:dyDescent="0.25">
      <c r="A5094" s="7">
        <v>33063</v>
      </c>
      <c r="B5094" s="5" t="s">
        <v>4849</v>
      </c>
    </row>
    <row r="5095" spans="1:2" x14ac:dyDescent="0.25">
      <c r="A5095" s="7">
        <v>33064</v>
      </c>
      <c r="B5095" s="5" t="s">
        <v>4850</v>
      </c>
    </row>
    <row r="5096" spans="1:2" x14ac:dyDescent="0.25">
      <c r="A5096" s="7">
        <v>33065</v>
      </c>
      <c r="B5096" s="5" t="s">
        <v>4851</v>
      </c>
    </row>
    <row r="5097" spans="1:2" x14ac:dyDescent="0.25">
      <c r="A5097" s="7">
        <v>33066</v>
      </c>
      <c r="B5097" s="5" t="s">
        <v>4852</v>
      </c>
    </row>
    <row r="5098" spans="1:2" x14ac:dyDescent="0.25">
      <c r="A5098" s="7">
        <v>33067</v>
      </c>
      <c r="B5098" s="5" t="s">
        <v>4853</v>
      </c>
    </row>
    <row r="5099" spans="1:2" x14ac:dyDescent="0.25">
      <c r="A5099" s="7">
        <v>33070</v>
      </c>
      <c r="B5099" s="5" t="s">
        <v>4854</v>
      </c>
    </row>
    <row r="5100" spans="1:2" x14ac:dyDescent="0.25">
      <c r="A5100" s="7">
        <v>33071</v>
      </c>
      <c r="B5100" s="5" t="s">
        <v>4855</v>
      </c>
    </row>
    <row r="5101" spans="1:2" x14ac:dyDescent="0.25">
      <c r="A5101" s="7">
        <v>33072</v>
      </c>
      <c r="B5101" s="5" t="s">
        <v>4856</v>
      </c>
    </row>
    <row r="5102" spans="1:2" x14ac:dyDescent="0.25">
      <c r="A5102" s="7">
        <v>33073</v>
      </c>
      <c r="B5102" s="5" t="s">
        <v>4857</v>
      </c>
    </row>
    <row r="5103" spans="1:2" x14ac:dyDescent="0.25">
      <c r="A5103" s="7">
        <v>33074</v>
      </c>
      <c r="B5103" s="5" t="s">
        <v>4858</v>
      </c>
    </row>
    <row r="5104" spans="1:2" x14ac:dyDescent="0.25">
      <c r="A5104" s="7">
        <v>33077</v>
      </c>
      <c r="B5104" s="5" t="s">
        <v>4859</v>
      </c>
    </row>
    <row r="5105" spans="1:2" x14ac:dyDescent="0.25">
      <c r="A5105" s="7">
        <v>33078</v>
      </c>
      <c r="B5105" s="5" t="s">
        <v>4860</v>
      </c>
    </row>
    <row r="5106" spans="1:2" x14ac:dyDescent="0.25">
      <c r="A5106" s="7">
        <v>33079</v>
      </c>
      <c r="B5106" s="5" t="s">
        <v>4861</v>
      </c>
    </row>
    <row r="5107" spans="1:2" x14ac:dyDescent="0.25">
      <c r="A5107" s="7">
        <v>33080</v>
      </c>
      <c r="B5107" s="5" t="s">
        <v>4862</v>
      </c>
    </row>
    <row r="5108" spans="1:2" x14ac:dyDescent="0.25">
      <c r="A5108" s="7">
        <v>33081</v>
      </c>
      <c r="B5108" s="5" t="s">
        <v>4863</v>
      </c>
    </row>
    <row r="5109" spans="1:2" x14ac:dyDescent="0.25">
      <c r="A5109" s="7">
        <v>33084</v>
      </c>
      <c r="B5109" s="5" t="s">
        <v>4864</v>
      </c>
    </row>
    <row r="5110" spans="1:2" x14ac:dyDescent="0.25">
      <c r="A5110" s="7">
        <v>33085</v>
      </c>
      <c r="B5110" s="5" t="s">
        <v>4865</v>
      </c>
    </row>
    <row r="5111" spans="1:2" x14ac:dyDescent="0.25">
      <c r="A5111" s="7">
        <v>33086</v>
      </c>
      <c r="B5111" s="5" t="s">
        <v>4866</v>
      </c>
    </row>
    <row r="5112" spans="1:2" x14ac:dyDescent="0.25">
      <c r="A5112" s="7">
        <v>33087</v>
      </c>
      <c r="B5112" s="5" t="s">
        <v>4867</v>
      </c>
    </row>
    <row r="5113" spans="1:2" x14ac:dyDescent="0.25">
      <c r="A5113" s="7">
        <v>33088</v>
      </c>
      <c r="B5113" s="5" t="s">
        <v>4868</v>
      </c>
    </row>
    <row r="5114" spans="1:2" x14ac:dyDescent="0.25">
      <c r="A5114" s="7">
        <v>33091</v>
      </c>
      <c r="B5114" s="5" t="s">
        <v>4869</v>
      </c>
    </row>
    <row r="5115" spans="1:2" x14ac:dyDescent="0.25">
      <c r="A5115" s="7">
        <v>33092</v>
      </c>
      <c r="B5115" s="5" t="s">
        <v>4870</v>
      </c>
    </row>
    <row r="5116" spans="1:2" x14ac:dyDescent="0.25">
      <c r="A5116" s="7">
        <v>33093</v>
      </c>
      <c r="B5116" s="5" t="s">
        <v>4871</v>
      </c>
    </row>
    <row r="5117" spans="1:2" x14ac:dyDescent="0.25">
      <c r="A5117" s="7">
        <v>33094</v>
      </c>
      <c r="B5117" s="5" t="s">
        <v>4872</v>
      </c>
    </row>
    <row r="5118" spans="1:2" x14ac:dyDescent="0.25">
      <c r="A5118" s="7">
        <v>33095</v>
      </c>
      <c r="B5118" s="5" t="s">
        <v>4873</v>
      </c>
    </row>
    <row r="5119" spans="1:2" x14ac:dyDescent="0.25">
      <c r="A5119" s="7">
        <v>33098</v>
      </c>
      <c r="B5119" s="5" t="s">
        <v>4874</v>
      </c>
    </row>
    <row r="5120" spans="1:2" x14ac:dyDescent="0.25">
      <c r="A5120" s="7">
        <v>33099</v>
      </c>
      <c r="B5120" s="5" t="s">
        <v>4875</v>
      </c>
    </row>
    <row r="5121" spans="1:2" x14ac:dyDescent="0.25">
      <c r="A5121" s="7">
        <v>33100</v>
      </c>
      <c r="B5121" s="5" t="s">
        <v>4876</v>
      </c>
    </row>
    <row r="5122" spans="1:2" x14ac:dyDescent="0.25">
      <c r="A5122" s="7">
        <v>33101</v>
      </c>
      <c r="B5122" s="5" t="s">
        <v>4877</v>
      </c>
    </row>
    <row r="5123" spans="1:2" x14ac:dyDescent="0.25">
      <c r="A5123" s="7">
        <v>33102</v>
      </c>
      <c r="B5123" s="5" t="s">
        <v>4878</v>
      </c>
    </row>
    <row r="5124" spans="1:2" x14ac:dyDescent="0.25">
      <c r="A5124" s="7">
        <v>33105</v>
      </c>
      <c r="B5124" s="5" t="s">
        <v>4879</v>
      </c>
    </row>
    <row r="5125" spans="1:2" x14ac:dyDescent="0.25">
      <c r="A5125" s="7">
        <v>33106</v>
      </c>
      <c r="B5125" s="5" t="s">
        <v>4880</v>
      </c>
    </row>
    <row r="5126" spans="1:2" x14ac:dyDescent="0.25">
      <c r="A5126" s="7">
        <v>33107</v>
      </c>
      <c r="B5126" s="5" t="s">
        <v>4881</v>
      </c>
    </row>
    <row r="5127" spans="1:2" x14ac:dyDescent="0.25">
      <c r="A5127" s="7">
        <v>33108</v>
      </c>
      <c r="B5127" s="5" t="s">
        <v>4882</v>
      </c>
    </row>
    <row r="5128" spans="1:2" x14ac:dyDescent="0.25">
      <c r="A5128" s="7">
        <v>33109</v>
      </c>
      <c r="B5128" s="5" t="s">
        <v>4883</v>
      </c>
    </row>
    <row r="5129" spans="1:2" x14ac:dyDescent="0.25">
      <c r="A5129" s="7">
        <v>33112</v>
      </c>
      <c r="B5129" s="5" t="s">
        <v>4884</v>
      </c>
    </row>
    <row r="5130" spans="1:2" x14ac:dyDescent="0.25">
      <c r="A5130" s="7">
        <v>33113</v>
      </c>
      <c r="B5130" s="5" t="s">
        <v>4885</v>
      </c>
    </row>
    <row r="5131" spans="1:2" x14ac:dyDescent="0.25">
      <c r="A5131" s="7">
        <v>33114</v>
      </c>
      <c r="B5131" s="5" t="s">
        <v>4886</v>
      </c>
    </row>
    <row r="5132" spans="1:2" x14ac:dyDescent="0.25">
      <c r="A5132" s="7">
        <v>33115</v>
      </c>
      <c r="B5132" s="5" t="s">
        <v>4887</v>
      </c>
    </row>
    <row r="5133" spans="1:2" x14ac:dyDescent="0.25">
      <c r="A5133" s="7">
        <v>33116</v>
      </c>
      <c r="B5133" s="5" t="s">
        <v>4888</v>
      </c>
    </row>
    <row r="5134" spans="1:2" x14ac:dyDescent="0.25">
      <c r="A5134" s="7">
        <v>33119</v>
      </c>
      <c r="B5134" s="5" t="s">
        <v>822</v>
      </c>
    </row>
    <row r="5135" spans="1:2" x14ac:dyDescent="0.25">
      <c r="A5135" s="7">
        <v>33120</v>
      </c>
      <c r="B5135" s="5" t="s">
        <v>4889</v>
      </c>
    </row>
    <row r="5136" spans="1:2" x14ac:dyDescent="0.25">
      <c r="A5136" s="7">
        <v>33121</v>
      </c>
      <c r="B5136" s="5" t="s">
        <v>4890</v>
      </c>
    </row>
    <row r="5137" spans="1:2" x14ac:dyDescent="0.25">
      <c r="A5137" s="7">
        <v>33122</v>
      </c>
      <c r="B5137" s="5" t="s">
        <v>4891</v>
      </c>
    </row>
    <row r="5138" spans="1:2" x14ac:dyDescent="0.25">
      <c r="A5138" s="7">
        <v>33123</v>
      </c>
      <c r="B5138" s="5" t="s">
        <v>4892</v>
      </c>
    </row>
    <row r="5139" spans="1:2" x14ac:dyDescent="0.25">
      <c r="A5139" s="7">
        <v>33126</v>
      </c>
      <c r="B5139" s="5" t="s">
        <v>4893</v>
      </c>
    </row>
    <row r="5140" spans="1:2" x14ac:dyDescent="0.25">
      <c r="A5140" s="7">
        <v>33127</v>
      </c>
      <c r="B5140" s="5" t="s">
        <v>4894</v>
      </c>
    </row>
    <row r="5141" spans="1:2" x14ac:dyDescent="0.25">
      <c r="A5141" s="7">
        <v>33128</v>
      </c>
      <c r="B5141" s="5" t="s">
        <v>4895</v>
      </c>
    </row>
    <row r="5142" spans="1:2" x14ac:dyDescent="0.25">
      <c r="A5142" s="7">
        <v>33129</v>
      </c>
      <c r="B5142" s="5" t="s">
        <v>4896</v>
      </c>
    </row>
    <row r="5143" spans="1:2" x14ac:dyDescent="0.25">
      <c r="A5143" s="7">
        <v>33130</v>
      </c>
      <c r="B5143" s="5" t="s">
        <v>4897</v>
      </c>
    </row>
    <row r="5144" spans="1:2" x14ac:dyDescent="0.25">
      <c r="A5144" s="7">
        <v>33133</v>
      </c>
      <c r="B5144" s="5" t="s">
        <v>4898</v>
      </c>
    </row>
    <row r="5145" spans="1:2" x14ac:dyDescent="0.25">
      <c r="A5145" s="7">
        <v>33134</v>
      </c>
      <c r="B5145" s="5" t="s">
        <v>4899</v>
      </c>
    </row>
    <row r="5146" spans="1:2" x14ac:dyDescent="0.25">
      <c r="A5146" s="7">
        <v>33135</v>
      </c>
      <c r="B5146" s="5" t="s">
        <v>4900</v>
      </c>
    </row>
    <row r="5147" spans="1:2" x14ac:dyDescent="0.25">
      <c r="A5147" s="7">
        <v>33136</v>
      </c>
      <c r="B5147" s="5" t="s">
        <v>4901</v>
      </c>
    </row>
    <row r="5148" spans="1:2" x14ac:dyDescent="0.25">
      <c r="A5148" s="7">
        <v>33137</v>
      </c>
      <c r="B5148" s="5" t="s">
        <v>4902</v>
      </c>
    </row>
    <row r="5149" spans="1:2" x14ac:dyDescent="0.25">
      <c r="A5149" s="7">
        <v>33140</v>
      </c>
      <c r="B5149" s="5" t="s">
        <v>4903</v>
      </c>
    </row>
    <row r="5150" spans="1:2" x14ac:dyDescent="0.25">
      <c r="A5150" s="7">
        <v>33141</v>
      </c>
      <c r="B5150" s="5" t="s">
        <v>4904</v>
      </c>
    </row>
    <row r="5151" spans="1:2" x14ac:dyDescent="0.25">
      <c r="A5151" s="7">
        <v>33142</v>
      </c>
      <c r="B5151" s="5" t="s">
        <v>4905</v>
      </c>
    </row>
    <row r="5152" spans="1:2" x14ac:dyDescent="0.25">
      <c r="A5152" s="7">
        <v>33143</v>
      </c>
      <c r="B5152" s="5" t="s">
        <v>4906</v>
      </c>
    </row>
    <row r="5153" spans="1:2" x14ac:dyDescent="0.25">
      <c r="A5153" s="7">
        <v>33144</v>
      </c>
      <c r="B5153" s="5" t="s">
        <v>4907</v>
      </c>
    </row>
    <row r="5154" spans="1:2" x14ac:dyDescent="0.25">
      <c r="A5154" s="7">
        <v>33147</v>
      </c>
      <c r="B5154" s="5" t="s">
        <v>4908</v>
      </c>
    </row>
    <row r="5155" spans="1:2" x14ac:dyDescent="0.25">
      <c r="A5155" s="7">
        <v>33148</v>
      </c>
      <c r="B5155" s="5" t="s">
        <v>4909</v>
      </c>
    </row>
    <row r="5156" spans="1:2" x14ac:dyDescent="0.25">
      <c r="A5156" s="7">
        <v>33149</v>
      </c>
      <c r="B5156" s="5" t="s">
        <v>4910</v>
      </c>
    </row>
    <row r="5157" spans="1:2" x14ac:dyDescent="0.25">
      <c r="A5157" s="7">
        <v>33150</v>
      </c>
      <c r="B5157" s="5" t="s">
        <v>4911</v>
      </c>
    </row>
    <row r="5158" spans="1:2" x14ac:dyDescent="0.25">
      <c r="A5158" s="7">
        <v>33151</v>
      </c>
      <c r="B5158" s="5" t="s">
        <v>4912</v>
      </c>
    </row>
    <row r="5159" spans="1:2" x14ac:dyDescent="0.25">
      <c r="A5159" s="7">
        <v>33154</v>
      </c>
      <c r="B5159" s="5" t="s">
        <v>4913</v>
      </c>
    </row>
    <row r="5160" spans="1:2" x14ac:dyDescent="0.25">
      <c r="A5160" s="7">
        <v>33155</v>
      </c>
      <c r="B5160" s="5" t="s">
        <v>4914</v>
      </c>
    </row>
    <row r="5161" spans="1:2" x14ac:dyDescent="0.25">
      <c r="A5161" s="7">
        <v>33156</v>
      </c>
      <c r="B5161" s="5" t="s">
        <v>4915</v>
      </c>
    </row>
    <row r="5162" spans="1:2" x14ac:dyDescent="0.25">
      <c r="A5162" s="7">
        <v>33157</v>
      </c>
      <c r="B5162" s="5" t="s">
        <v>4916</v>
      </c>
    </row>
    <row r="5163" spans="1:2" x14ac:dyDescent="0.25">
      <c r="A5163" s="7">
        <v>33158</v>
      </c>
      <c r="B5163" s="5" t="s">
        <v>4917</v>
      </c>
    </row>
    <row r="5164" spans="1:2" x14ac:dyDescent="0.25">
      <c r="A5164" s="7">
        <v>33161</v>
      </c>
      <c r="B5164" s="5" t="s">
        <v>4918</v>
      </c>
    </row>
    <row r="5165" spans="1:2" x14ac:dyDescent="0.25">
      <c r="A5165" s="7">
        <v>33162</v>
      </c>
      <c r="B5165" s="5" t="s">
        <v>4919</v>
      </c>
    </row>
    <row r="5166" spans="1:2" x14ac:dyDescent="0.25">
      <c r="A5166" s="7">
        <v>33163</v>
      </c>
      <c r="B5166" s="5" t="s">
        <v>4920</v>
      </c>
    </row>
    <row r="5167" spans="1:2" x14ac:dyDescent="0.25">
      <c r="A5167" s="7">
        <v>33164</v>
      </c>
      <c r="B5167" s="5" t="s">
        <v>4921</v>
      </c>
    </row>
    <row r="5168" spans="1:2" x14ac:dyDescent="0.25">
      <c r="A5168" s="7">
        <v>33165</v>
      </c>
      <c r="B5168" s="5" t="s">
        <v>4922</v>
      </c>
    </row>
    <row r="5169" spans="1:2" x14ac:dyDescent="0.25">
      <c r="A5169" s="7">
        <v>33168</v>
      </c>
      <c r="B5169" s="5" t="s">
        <v>4923</v>
      </c>
    </row>
    <row r="5170" spans="1:2" x14ac:dyDescent="0.25">
      <c r="A5170" s="7">
        <v>33169</v>
      </c>
      <c r="B5170" s="5" t="s">
        <v>4924</v>
      </c>
    </row>
    <row r="5171" spans="1:2" x14ac:dyDescent="0.25">
      <c r="A5171" s="7">
        <v>33170</v>
      </c>
      <c r="B5171" s="5" t="s">
        <v>4925</v>
      </c>
    </row>
    <row r="5172" spans="1:2" x14ac:dyDescent="0.25">
      <c r="A5172" s="7">
        <v>33171</v>
      </c>
      <c r="B5172" s="5" t="s">
        <v>4926</v>
      </c>
    </row>
    <row r="5173" spans="1:2" x14ac:dyDescent="0.25">
      <c r="A5173" s="7">
        <v>33172</v>
      </c>
      <c r="B5173" s="5" t="s">
        <v>4927</v>
      </c>
    </row>
    <row r="5174" spans="1:2" x14ac:dyDescent="0.25">
      <c r="A5174" s="7">
        <v>33175</v>
      </c>
      <c r="B5174" s="5" t="s">
        <v>4928</v>
      </c>
    </row>
    <row r="5175" spans="1:2" x14ac:dyDescent="0.25">
      <c r="A5175" s="7">
        <v>33176</v>
      </c>
      <c r="B5175" s="5" t="s">
        <v>4929</v>
      </c>
    </row>
    <row r="5176" spans="1:2" x14ac:dyDescent="0.25">
      <c r="A5176" s="7">
        <v>33177</v>
      </c>
      <c r="B5176" s="5" t="s">
        <v>4930</v>
      </c>
    </row>
    <row r="5177" spans="1:2" x14ac:dyDescent="0.25">
      <c r="A5177" s="7">
        <v>33178</v>
      </c>
      <c r="B5177" s="5" t="s">
        <v>4931</v>
      </c>
    </row>
    <row r="5178" spans="1:2" x14ac:dyDescent="0.25">
      <c r="A5178" s="7">
        <v>33179</v>
      </c>
      <c r="B5178" s="5" t="s">
        <v>4932</v>
      </c>
    </row>
    <row r="5179" spans="1:2" x14ac:dyDescent="0.25">
      <c r="A5179" s="7">
        <v>33182</v>
      </c>
      <c r="B5179" s="5" t="s">
        <v>4933</v>
      </c>
    </row>
    <row r="5180" spans="1:2" x14ac:dyDescent="0.25">
      <c r="A5180" s="7">
        <v>33183</v>
      </c>
      <c r="B5180" s="5" t="s">
        <v>4934</v>
      </c>
    </row>
    <row r="5181" spans="1:2" x14ac:dyDescent="0.25">
      <c r="A5181" s="7">
        <v>33184</v>
      </c>
      <c r="B5181" s="5" t="s">
        <v>4935</v>
      </c>
    </row>
    <row r="5182" spans="1:2" x14ac:dyDescent="0.25">
      <c r="A5182" s="7">
        <v>33185</v>
      </c>
      <c r="B5182" s="5" t="s">
        <v>4936</v>
      </c>
    </row>
    <row r="5183" spans="1:2" x14ac:dyDescent="0.25">
      <c r="A5183" s="7">
        <v>33186</v>
      </c>
      <c r="B5183" s="5" t="s">
        <v>4937</v>
      </c>
    </row>
    <row r="5184" spans="1:2" x14ac:dyDescent="0.25">
      <c r="A5184" s="7">
        <v>33189</v>
      </c>
      <c r="B5184" s="5" t="s">
        <v>4938</v>
      </c>
    </row>
    <row r="5185" spans="1:2" x14ac:dyDescent="0.25">
      <c r="A5185" s="7">
        <v>33190</v>
      </c>
      <c r="B5185" s="5" t="s">
        <v>4939</v>
      </c>
    </row>
    <row r="5186" spans="1:2" x14ac:dyDescent="0.25">
      <c r="A5186" s="7">
        <v>33191</v>
      </c>
      <c r="B5186" s="5" t="s">
        <v>4940</v>
      </c>
    </row>
    <row r="5187" spans="1:2" x14ac:dyDescent="0.25">
      <c r="A5187" s="7">
        <v>33192</v>
      </c>
      <c r="B5187" s="5" t="s">
        <v>4941</v>
      </c>
    </row>
    <row r="5188" spans="1:2" x14ac:dyDescent="0.25">
      <c r="A5188" s="7">
        <v>33193</v>
      </c>
      <c r="B5188" s="5" t="s">
        <v>4942</v>
      </c>
    </row>
    <row r="5189" spans="1:2" x14ac:dyDescent="0.25">
      <c r="A5189" s="7">
        <v>33196</v>
      </c>
      <c r="B5189" s="5" t="s">
        <v>4943</v>
      </c>
    </row>
    <row r="5190" spans="1:2" x14ac:dyDescent="0.25">
      <c r="A5190" s="7">
        <v>33197</v>
      </c>
      <c r="B5190" s="5" t="s">
        <v>4944</v>
      </c>
    </row>
    <row r="5191" spans="1:2" x14ac:dyDescent="0.25">
      <c r="A5191" s="7">
        <v>33198</v>
      </c>
      <c r="B5191" s="5" t="s">
        <v>4945</v>
      </c>
    </row>
    <row r="5192" spans="1:2" x14ac:dyDescent="0.25">
      <c r="A5192" s="7">
        <v>33199</v>
      </c>
      <c r="B5192" s="5" t="s">
        <v>822</v>
      </c>
    </row>
    <row r="5193" spans="1:2" x14ac:dyDescent="0.25">
      <c r="A5193" s="7">
        <v>33200</v>
      </c>
      <c r="B5193" s="5" t="s">
        <v>4946</v>
      </c>
    </row>
    <row r="5194" spans="1:2" x14ac:dyDescent="0.25">
      <c r="A5194" s="7">
        <v>33203</v>
      </c>
      <c r="B5194" s="5" t="s">
        <v>4947</v>
      </c>
    </row>
    <row r="5195" spans="1:2" x14ac:dyDescent="0.25">
      <c r="A5195" s="7">
        <v>33204</v>
      </c>
      <c r="B5195" s="5" t="s">
        <v>4948</v>
      </c>
    </row>
    <row r="5196" spans="1:2" x14ac:dyDescent="0.25">
      <c r="A5196" s="7">
        <v>33205</v>
      </c>
      <c r="B5196" s="5" t="s">
        <v>4949</v>
      </c>
    </row>
    <row r="5197" spans="1:2" x14ac:dyDescent="0.25">
      <c r="A5197" s="7">
        <v>33206</v>
      </c>
      <c r="B5197" s="5" t="s">
        <v>4950</v>
      </c>
    </row>
    <row r="5198" spans="1:2" x14ac:dyDescent="0.25">
      <c r="A5198" s="7">
        <v>33207</v>
      </c>
      <c r="B5198" s="5" t="s">
        <v>4951</v>
      </c>
    </row>
    <row r="5199" spans="1:2" x14ac:dyDescent="0.25">
      <c r="A5199" s="7">
        <v>33210</v>
      </c>
      <c r="B5199" s="5" t="s">
        <v>4952</v>
      </c>
    </row>
    <row r="5200" spans="1:2" x14ac:dyDescent="0.25">
      <c r="A5200" s="7">
        <v>33211</v>
      </c>
      <c r="B5200" s="5" t="s">
        <v>4953</v>
      </c>
    </row>
    <row r="5201" spans="1:2" x14ac:dyDescent="0.25">
      <c r="A5201" s="7">
        <v>33212</v>
      </c>
      <c r="B5201" s="5" t="s">
        <v>4954</v>
      </c>
    </row>
    <row r="5202" spans="1:2" x14ac:dyDescent="0.25">
      <c r="A5202" s="7">
        <v>33213</v>
      </c>
      <c r="B5202" s="5" t="s">
        <v>4955</v>
      </c>
    </row>
    <row r="5203" spans="1:2" x14ac:dyDescent="0.25">
      <c r="A5203" s="7">
        <v>33214</v>
      </c>
      <c r="B5203" s="5" t="s">
        <v>4956</v>
      </c>
    </row>
    <row r="5204" spans="1:2" x14ac:dyDescent="0.25">
      <c r="A5204" s="7">
        <v>33217</v>
      </c>
      <c r="B5204" s="5" t="s">
        <v>4957</v>
      </c>
    </row>
    <row r="5205" spans="1:2" x14ac:dyDescent="0.25">
      <c r="A5205" s="7">
        <v>33218</v>
      </c>
      <c r="B5205" s="5" t="s">
        <v>4958</v>
      </c>
    </row>
    <row r="5206" spans="1:2" x14ac:dyDescent="0.25">
      <c r="A5206" s="7">
        <v>33219</v>
      </c>
      <c r="B5206" s="5" t="s">
        <v>4959</v>
      </c>
    </row>
    <row r="5207" spans="1:2" x14ac:dyDescent="0.25">
      <c r="A5207" s="7">
        <v>33220</v>
      </c>
      <c r="B5207" s="5" t="s">
        <v>4960</v>
      </c>
    </row>
    <row r="5208" spans="1:2" x14ac:dyDescent="0.25">
      <c r="A5208" s="7">
        <v>33221</v>
      </c>
      <c r="B5208" s="5" t="s">
        <v>4961</v>
      </c>
    </row>
    <row r="5209" spans="1:2" x14ac:dyDescent="0.25">
      <c r="A5209" s="7">
        <v>33224</v>
      </c>
      <c r="B5209" s="5" t="s">
        <v>4962</v>
      </c>
    </row>
    <row r="5210" spans="1:2" x14ac:dyDescent="0.25">
      <c r="A5210" s="7">
        <v>33225</v>
      </c>
      <c r="B5210" s="5" t="s">
        <v>4963</v>
      </c>
    </row>
    <row r="5211" spans="1:2" x14ac:dyDescent="0.25">
      <c r="A5211" s="7">
        <v>33226</v>
      </c>
      <c r="B5211" s="5" t="s">
        <v>4964</v>
      </c>
    </row>
    <row r="5212" spans="1:2" x14ac:dyDescent="0.25">
      <c r="A5212" s="7">
        <v>33227</v>
      </c>
      <c r="B5212" s="5" t="s">
        <v>4965</v>
      </c>
    </row>
    <row r="5213" spans="1:2" x14ac:dyDescent="0.25">
      <c r="A5213" s="7">
        <v>33228</v>
      </c>
      <c r="B5213" s="5" t="s">
        <v>4966</v>
      </c>
    </row>
    <row r="5214" spans="1:2" x14ac:dyDescent="0.25">
      <c r="A5214" s="7">
        <v>33231</v>
      </c>
      <c r="B5214" s="5" t="s">
        <v>4967</v>
      </c>
    </row>
    <row r="5215" spans="1:2" x14ac:dyDescent="0.25">
      <c r="A5215" s="7">
        <v>33232</v>
      </c>
      <c r="B5215" s="5" t="s">
        <v>822</v>
      </c>
    </row>
    <row r="5216" spans="1:2" x14ac:dyDescent="0.25">
      <c r="A5216" s="7">
        <v>33233</v>
      </c>
      <c r="B5216" s="5" t="s">
        <v>4968</v>
      </c>
    </row>
    <row r="5217" spans="1:2" x14ac:dyDescent="0.25">
      <c r="A5217" s="7">
        <v>33234</v>
      </c>
      <c r="B5217" s="5" t="s">
        <v>4969</v>
      </c>
    </row>
    <row r="5218" spans="1:2" x14ac:dyDescent="0.25">
      <c r="A5218" s="7">
        <v>33235</v>
      </c>
      <c r="B5218" s="5" t="s">
        <v>4970</v>
      </c>
    </row>
    <row r="5219" spans="1:2" x14ac:dyDescent="0.25">
      <c r="A5219" s="7">
        <v>33238</v>
      </c>
      <c r="B5219" s="5" t="s">
        <v>4971</v>
      </c>
    </row>
    <row r="5220" spans="1:2" x14ac:dyDescent="0.25">
      <c r="A5220" s="7">
        <v>33239</v>
      </c>
      <c r="B5220" s="5" t="s">
        <v>822</v>
      </c>
    </row>
    <row r="5221" spans="1:2" x14ac:dyDescent="0.25">
      <c r="A5221" s="7">
        <v>33240</v>
      </c>
      <c r="B5221" s="5" t="s">
        <v>4972</v>
      </c>
    </row>
    <row r="5222" spans="1:2" x14ac:dyDescent="0.25">
      <c r="A5222" s="7">
        <v>33241</v>
      </c>
      <c r="B5222" s="5" t="s">
        <v>4973</v>
      </c>
    </row>
    <row r="5223" spans="1:2" x14ac:dyDescent="0.25">
      <c r="A5223" s="7">
        <v>33242</v>
      </c>
      <c r="B5223" s="5" t="s">
        <v>4974</v>
      </c>
    </row>
    <row r="5224" spans="1:2" x14ac:dyDescent="0.25">
      <c r="A5224" s="7">
        <v>33245</v>
      </c>
      <c r="B5224" s="5" t="s">
        <v>4975</v>
      </c>
    </row>
    <row r="5225" spans="1:2" x14ac:dyDescent="0.25">
      <c r="A5225" s="7">
        <v>33246</v>
      </c>
      <c r="B5225" s="5" t="s">
        <v>4976</v>
      </c>
    </row>
    <row r="5226" spans="1:2" x14ac:dyDescent="0.25">
      <c r="A5226" s="7">
        <v>33247</v>
      </c>
      <c r="B5226" s="5" t="s">
        <v>4977</v>
      </c>
    </row>
    <row r="5227" spans="1:2" x14ac:dyDescent="0.25">
      <c r="A5227" s="7">
        <v>33248</v>
      </c>
      <c r="B5227" s="5" t="s">
        <v>4978</v>
      </c>
    </row>
    <row r="5228" spans="1:2" x14ac:dyDescent="0.25">
      <c r="A5228" s="7">
        <v>33249</v>
      </c>
      <c r="B5228" s="5" t="s">
        <v>4979</v>
      </c>
    </row>
    <row r="5229" spans="1:2" x14ac:dyDescent="0.25">
      <c r="A5229" s="7">
        <v>33252</v>
      </c>
      <c r="B5229" s="5" t="s">
        <v>4980</v>
      </c>
    </row>
    <row r="5230" spans="1:2" x14ac:dyDescent="0.25">
      <c r="A5230" s="7">
        <v>33253</v>
      </c>
      <c r="B5230" s="5" t="s">
        <v>4981</v>
      </c>
    </row>
    <row r="5231" spans="1:2" x14ac:dyDescent="0.25">
      <c r="A5231" s="7">
        <v>33254</v>
      </c>
      <c r="B5231" s="5" t="s">
        <v>4982</v>
      </c>
    </row>
    <row r="5232" spans="1:2" x14ac:dyDescent="0.25">
      <c r="A5232" s="7">
        <v>33255</v>
      </c>
      <c r="B5232" s="5" t="s">
        <v>4983</v>
      </c>
    </row>
    <row r="5233" spans="1:2" x14ac:dyDescent="0.25">
      <c r="A5233" s="7">
        <v>33256</v>
      </c>
      <c r="B5233" s="5" t="s">
        <v>4984</v>
      </c>
    </row>
    <row r="5234" spans="1:2" x14ac:dyDescent="0.25">
      <c r="A5234" s="7">
        <v>33259</v>
      </c>
      <c r="B5234" s="5" t="s">
        <v>4985</v>
      </c>
    </row>
    <row r="5235" spans="1:2" x14ac:dyDescent="0.25">
      <c r="A5235" s="7">
        <v>33260</v>
      </c>
      <c r="B5235" s="5" t="s">
        <v>4986</v>
      </c>
    </row>
    <row r="5236" spans="1:2" x14ac:dyDescent="0.25">
      <c r="A5236" s="7">
        <v>33261</v>
      </c>
      <c r="B5236" s="5" t="s">
        <v>4987</v>
      </c>
    </row>
    <row r="5237" spans="1:2" x14ac:dyDescent="0.25">
      <c r="A5237" s="7">
        <v>33262</v>
      </c>
      <c r="B5237" s="5" t="s">
        <v>4988</v>
      </c>
    </row>
    <row r="5238" spans="1:2" x14ac:dyDescent="0.25">
      <c r="A5238" s="7">
        <v>33263</v>
      </c>
      <c r="B5238" s="5" t="s">
        <v>4989</v>
      </c>
    </row>
    <row r="5239" spans="1:2" x14ac:dyDescent="0.25">
      <c r="A5239" s="7">
        <v>33266</v>
      </c>
      <c r="B5239" s="5" t="s">
        <v>4990</v>
      </c>
    </row>
    <row r="5240" spans="1:2" x14ac:dyDescent="0.25">
      <c r="A5240" s="7">
        <v>33267</v>
      </c>
      <c r="B5240" s="5" t="s">
        <v>4991</v>
      </c>
    </row>
    <row r="5241" spans="1:2" x14ac:dyDescent="0.25">
      <c r="A5241" s="7">
        <v>33268</v>
      </c>
      <c r="B5241" s="5" t="s">
        <v>4992</v>
      </c>
    </row>
    <row r="5242" spans="1:2" x14ac:dyDescent="0.25">
      <c r="A5242" s="7">
        <v>33269</v>
      </c>
      <c r="B5242" s="5" t="s">
        <v>4993</v>
      </c>
    </row>
    <row r="5243" spans="1:2" x14ac:dyDescent="0.25">
      <c r="A5243" s="7">
        <v>33270</v>
      </c>
      <c r="B5243" s="5" t="s">
        <v>4994</v>
      </c>
    </row>
    <row r="5244" spans="1:2" x14ac:dyDescent="0.25">
      <c r="A5244" s="7">
        <v>33273</v>
      </c>
      <c r="B5244" s="5" t="s">
        <v>4995</v>
      </c>
    </row>
    <row r="5245" spans="1:2" x14ac:dyDescent="0.25">
      <c r="A5245" s="7">
        <v>33274</v>
      </c>
      <c r="B5245" s="5" t="s">
        <v>4996</v>
      </c>
    </row>
    <row r="5246" spans="1:2" x14ac:dyDescent="0.25">
      <c r="A5246" s="7">
        <v>33275</v>
      </c>
      <c r="B5246" s="5" t="s">
        <v>4997</v>
      </c>
    </row>
    <row r="5247" spans="1:2" x14ac:dyDescent="0.25">
      <c r="A5247" s="7">
        <v>33276</v>
      </c>
      <c r="B5247" s="5" t="s">
        <v>4998</v>
      </c>
    </row>
    <row r="5248" spans="1:2" x14ac:dyDescent="0.25">
      <c r="A5248" s="7">
        <v>33277</v>
      </c>
      <c r="B5248" s="5" t="s">
        <v>4999</v>
      </c>
    </row>
    <row r="5249" spans="1:2" x14ac:dyDescent="0.25">
      <c r="A5249" s="7">
        <v>33280</v>
      </c>
      <c r="B5249" s="5" t="s">
        <v>5000</v>
      </c>
    </row>
    <row r="5250" spans="1:2" x14ac:dyDescent="0.25">
      <c r="A5250" s="7">
        <v>33281</v>
      </c>
      <c r="B5250" s="5" t="s">
        <v>5001</v>
      </c>
    </row>
    <row r="5251" spans="1:2" x14ac:dyDescent="0.25">
      <c r="A5251" s="7">
        <v>33282</v>
      </c>
      <c r="B5251" s="5" t="s">
        <v>5002</v>
      </c>
    </row>
    <row r="5252" spans="1:2" x14ac:dyDescent="0.25">
      <c r="A5252" s="7">
        <v>33283</v>
      </c>
      <c r="B5252" s="5" t="s">
        <v>5003</v>
      </c>
    </row>
    <row r="5253" spans="1:2" x14ac:dyDescent="0.25">
      <c r="A5253" s="7">
        <v>33284</v>
      </c>
      <c r="B5253" s="5" t="s">
        <v>5004</v>
      </c>
    </row>
    <row r="5254" spans="1:2" x14ac:dyDescent="0.25">
      <c r="A5254" s="7">
        <v>33287</v>
      </c>
      <c r="B5254" s="5" t="s">
        <v>822</v>
      </c>
    </row>
    <row r="5255" spans="1:2" x14ac:dyDescent="0.25">
      <c r="A5255" s="7">
        <v>33288</v>
      </c>
      <c r="B5255" s="5" t="s">
        <v>5005</v>
      </c>
    </row>
    <row r="5256" spans="1:2" x14ac:dyDescent="0.25">
      <c r="A5256" s="7">
        <v>33289</v>
      </c>
      <c r="B5256" s="5" t="s">
        <v>5006</v>
      </c>
    </row>
    <row r="5257" spans="1:2" x14ac:dyDescent="0.25">
      <c r="A5257" s="7">
        <v>33290</v>
      </c>
      <c r="B5257" s="5" t="s">
        <v>5007</v>
      </c>
    </row>
    <row r="5258" spans="1:2" x14ac:dyDescent="0.25">
      <c r="A5258" s="7">
        <v>33291</v>
      </c>
      <c r="B5258" s="5" t="s">
        <v>5008</v>
      </c>
    </row>
    <row r="5259" spans="1:2" x14ac:dyDescent="0.25">
      <c r="A5259" s="7">
        <v>33294</v>
      </c>
      <c r="B5259" s="5" t="s">
        <v>5009</v>
      </c>
    </row>
    <row r="5260" spans="1:2" x14ac:dyDescent="0.25">
      <c r="A5260" s="7">
        <v>33295</v>
      </c>
      <c r="B5260" s="5" t="s">
        <v>5010</v>
      </c>
    </row>
    <row r="5261" spans="1:2" x14ac:dyDescent="0.25">
      <c r="A5261" s="7">
        <v>33296</v>
      </c>
      <c r="B5261" s="5" t="s">
        <v>5011</v>
      </c>
    </row>
    <row r="5262" spans="1:2" x14ac:dyDescent="0.25">
      <c r="A5262" s="7">
        <v>33297</v>
      </c>
      <c r="B5262" s="5" t="s">
        <v>5012</v>
      </c>
    </row>
    <row r="5263" spans="1:2" x14ac:dyDescent="0.25">
      <c r="A5263" s="7">
        <v>33298</v>
      </c>
      <c r="B5263" s="5" t="s">
        <v>5013</v>
      </c>
    </row>
    <row r="5264" spans="1:2" x14ac:dyDescent="0.25">
      <c r="A5264" s="7">
        <v>33301</v>
      </c>
      <c r="B5264" s="5" t="s">
        <v>5014</v>
      </c>
    </row>
    <row r="5265" spans="1:2" x14ac:dyDescent="0.25">
      <c r="A5265" s="7">
        <v>33302</v>
      </c>
      <c r="B5265" s="5" t="s">
        <v>5015</v>
      </c>
    </row>
    <row r="5266" spans="1:2" x14ac:dyDescent="0.25">
      <c r="A5266" s="7">
        <v>33303</v>
      </c>
      <c r="B5266" s="5" t="s">
        <v>5016</v>
      </c>
    </row>
    <row r="5267" spans="1:2" x14ac:dyDescent="0.25">
      <c r="A5267" s="7">
        <v>33304</v>
      </c>
      <c r="B5267" s="5" t="s">
        <v>5017</v>
      </c>
    </row>
    <row r="5268" spans="1:2" x14ac:dyDescent="0.25">
      <c r="A5268" s="7">
        <v>33305</v>
      </c>
      <c r="B5268" s="5" t="s">
        <v>5018</v>
      </c>
    </row>
    <row r="5269" spans="1:2" x14ac:dyDescent="0.25">
      <c r="A5269" s="7">
        <v>33308</v>
      </c>
      <c r="B5269" s="5" t="s">
        <v>5019</v>
      </c>
    </row>
    <row r="5270" spans="1:2" x14ac:dyDescent="0.25">
      <c r="A5270" s="7">
        <v>33309</v>
      </c>
      <c r="B5270" s="5" t="s">
        <v>5020</v>
      </c>
    </row>
    <row r="5271" spans="1:2" x14ac:dyDescent="0.25">
      <c r="A5271" s="7">
        <v>33310</v>
      </c>
      <c r="B5271" s="5" t="s">
        <v>5021</v>
      </c>
    </row>
    <row r="5272" spans="1:2" x14ac:dyDescent="0.25">
      <c r="A5272" s="7">
        <v>33311</v>
      </c>
      <c r="B5272" s="5" t="s">
        <v>5022</v>
      </c>
    </row>
    <row r="5273" spans="1:2" x14ac:dyDescent="0.25">
      <c r="A5273" s="7">
        <v>33312</v>
      </c>
      <c r="B5273" s="5" t="s">
        <v>5023</v>
      </c>
    </row>
    <row r="5274" spans="1:2" x14ac:dyDescent="0.25">
      <c r="A5274" s="7">
        <v>33315</v>
      </c>
      <c r="B5274" s="5" t="s">
        <v>5024</v>
      </c>
    </row>
    <row r="5275" spans="1:2" x14ac:dyDescent="0.25">
      <c r="A5275" s="7">
        <v>33316</v>
      </c>
      <c r="B5275" s="5" t="s">
        <v>5025</v>
      </c>
    </row>
    <row r="5276" spans="1:2" x14ac:dyDescent="0.25">
      <c r="A5276" s="7">
        <v>33317</v>
      </c>
      <c r="B5276" s="5" t="s">
        <v>5026</v>
      </c>
    </row>
    <row r="5277" spans="1:2" x14ac:dyDescent="0.25">
      <c r="A5277" s="7">
        <v>33318</v>
      </c>
      <c r="B5277" s="5" t="s">
        <v>5027</v>
      </c>
    </row>
    <row r="5278" spans="1:2" x14ac:dyDescent="0.25">
      <c r="A5278" s="7">
        <v>33319</v>
      </c>
      <c r="B5278" s="5" t="s">
        <v>5028</v>
      </c>
    </row>
    <row r="5279" spans="1:2" x14ac:dyDescent="0.25">
      <c r="A5279" s="7">
        <v>33322</v>
      </c>
      <c r="B5279" s="5" t="s">
        <v>5029</v>
      </c>
    </row>
    <row r="5280" spans="1:2" x14ac:dyDescent="0.25">
      <c r="A5280" s="7">
        <v>33323</v>
      </c>
      <c r="B5280" s="5" t="s">
        <v>5030</v>
      </c>
    </row>
    <row r="5281" spans="1:2" x14ac:dyDescent="0.25">
      <c r="A5281" s="7">
        <v>33324</v>
      </c>
      <c r="B5281" s="5" t="s">
        <v>5031</v>
      </c>
    </row>
    <row r="5282" spans="1:2" x14ac:dyDescent="0.25">
      <c r="A5282" s="7">
        <v>33325</v>
      </c>
      <c r="B5282" s="5" t="s">
        <v>5032</v>
      </c>
    </row>
    <row r="5283" spans="1:2" x14ac:dyDescent="0.25">
      <c r="A5283" s="7">
        <v>33326</v>
      </c>
      <c r="B5283" s="5" t="s">
        <v>822</v>
      </c>
    </row>
    <row r="5284" spans="1:2" x14ac:dyDescent="0.25">
      <c r="A5284" s="7">
        <v>33329</v>
      </c>
      <c r="B5284" s="5" t="s">
        <v>5033</v>
      </c>
    </row>
    <row r="5285" spans="1:2" x14ac:dyDescent="0.25">
      <c r="A5285" s="7">
        <v>33330</v>
      </c>
      <c r="B5285" s="5" t="s">
        <v>5034</v>
      </c>
    </row>
    <row r="5286" spans="1:2" x14ac:dyDescent="0.25">
      <c r="A5286" s="7">
        <v>33331</v>
      </c>
      <c r="B5286" s="5" t="s">
        <v>5035</v>
      </c>
    </row>
    <row r="5287" spans="1:2" x14ac:dyDescent="0.25">
      <c r="A5287" s="7">
        <v>33332</v>
      </c>
      <c r="B5287" s="5" t="s">
        <v>5036</v>
      </c>
    </row>
    <row r="5288" spans="1:2" x14ac:dyDescent="0.25">
      <c r="A5288" s="7">
        <v>33333</v>
      </c>
      <c r="B5288" s="5" t="s">
        <v>5037</v>
      </c>
    </row>
    <row r="5289" spans="1:2" x14ac:dyDescent="0.25">
      <c r="A5289" s="7">
        <v>33336</v>
      </c>
      <c r="B5289" s="5" t="s">
        <v>5038</v>
      </c>
    </row>
    <row r="5290" spans="1:2" x14ac:dyDescent="0.25">
      <c r="A5290" s="7">
        <v>33337</v>
      </c>
      <c r="B5290" s="5" t="s">
        <v>5039</v>
      </c>
    </row>
    <row r="5291" spans="1:2" x14ac:dyDescent="0.25">
      <c r="A5291" s="7">
        <v>33338</v>
      </c>
      <c r="B5291" s="5" t="s">
        <v>5040</v>
      </c>
    </row>
    <row r="5292" spans="1:2" x14ac:dyDescent="0.25">
      <c r="A5292" s="7">
        <v>33339</v>
      </c>
      <c r="B5292" s="5" t="s">
        <v>5041</v>
      </c>
    </row>
    <row r="5293" spans="1:2" x14ac:dyDescent="0.25">
      <c r="A5293" s="7">
        <v>33340</v>
      </c>
      <c r="B5293" s="5" t="s">
        <v>5042</v>
      </c>
    </row>
    <row r="5294" spans="1:2" x14ac:dyDescent="0.25">
      <c r="A5294" s="7">
        <v>33343</v>
      </c>
      <c r="B5294" s="5" t="s">
        <v>5043</v>
      </c>
    </row>
    <row r="5295" spans="1:2" x14ac:dyDescent="0.25">
      <c r="A5295" s="7">
        <v>33344</v>
      </c>
      <c r="B5295" s="5" t="s">
        <v>5044</v>
      </c>
    </row>
    <row r="5296" spans="1:2" x14ac:dyDescent="0.25">
      <c r="A5296" s="7">
        <v>33345</v>
      </c>
      <c r="B5296" s="5" t="s">
        <v>5045</v>
      </c>
    </row>
    <row r="5297" spans="1:2" x14ac:dyDescent="0.25">
      <c r="A5297" s="7">
        <v>33346</v>
      </c>
      <c r="B5297" s="5" t="s">
        <v>5046</v>
      </c>
    </row>
    <row r="5298" spans="1:2" x14ac:dyDescent="0.25">
      <c r="A5298" s="7">
        <v>33347</v>
      </c>
      <c r="B5298" s="5" t="s">
        <v>5047</v>
      </c>
    </row>
    <row r="5299" spans="1:2" x14ac:dyDescent="0.25">
      <c r="A5299" s="7">
        <v>33350</v>
      </c>
      <c r="B5299" s="5" t="s">
        <v>5048</v>
      </c>
    </row>
    <row r="5300" spans="1:2" x14ac:dyDescent="0.25">
      <c r="A5300" s="7">
        <v>33351</v>
      </c>
      <c r="B5300" s="5" t="s">
        <v>5049</v>
      </c>
    </row>
    <row r="5301" spans="1:2" x14ac:dyDescent="0.25">
      <c r="A5301" s="7">
        <v>33352</v>
      </c>
      <c r="B5301" s="5" t="s">
        <v>5050</v>
      </c>
    </row>
    <row r="5302" spans="1:2" x14ac:dyDescent="0.25">
      <c r="A5302" s="7">
        <v>33353</v>
      </c>
      <c r="B5302" s="5" t="s">
        <v>5051</v>
      </c>
    </row>
    <row r="5303" spans="1:2" x14ac:dyDescent="0.25">
      <c r="A5303" s="7">
        <v>33354</v>
      </c>
      <c r="B5303" s="5" t="s">
        <v>5052</v>
      </c>
    </row>
    <row r="5304" spans="1:2" x14ac:dyDescent="0.25">
      <c r="A5304" s="7">
        <v>33357</v>
      </c>
      <c r="B5304" s="5" t="s">
        <v>5053</v>
      </c>
    </row>
    <row r="5305" spans="1:2" x14ac:dyDescent="0.25">
      <c r="A5305" s="7">
        <v>33358</v>
      </c>
      <c r="B5305" s="5" t="s">
        <v>5054</v>
      </c>
    </row>
    <row r="5306" spans="1:2" x14ac:dyDescent="0.25">
      <c r="A5306" s="7">
        <v>33359</v>
      </c>
      <c r="B5306" s="5" t="s">
        <v>5055</v>
      </c>
    </row>
    <row r="5307" spans="1:2" x14ac:dyDescent="0.25">
      <c r="A5307" s="7">
        <v>33360</v>
      </c>
      <c r="B5307" s="5" t="s">
        <v>5056</v>
      </c>
    </row>
    <row r="5308" spans="1:2" x14ac:dyDescent="0.25">
      <c r="A5308" s="7">
        <v>33361</v>
      </c>
      <c r="B5308" s="5" t="s">
        <v>5057</v>
      </c>
    </row>
    <row r="5309" spans="1:2" x14ac:dyDescent="0.25">
      <c r="A5309" s="7">
        <v>33364</v>
      </c>
      <c r="B5309" s="5" t="s">
        <v>5058</v>
      </c>
    </row>
    <row r="5310" spans="1:2" x14ac:dyDescent="0.25">
      <c r="A5310" s="7">
        <v>33365</v>
      </c>
      <c r="B5310" s="5" t="s">
        <v>5059</v>
      </c>
    </row>
    <row r="5311" spans="1:2" x14ac:dyDescent="0.25">
      <c r="A5311" s="7">
        <v>33366</v>
      </c>
      <c r="B5311" s="5" t="s">
        <v>5060</v>
      </c>
    </row>
    <row r="5312" spans="1:2" x14ac:dyDescent="0.25">
      <c r="A5312" s="7">
        <v>33367</v>
      </c>
      <c r="B5312" s="5" t="s">
        <v>5061</v>
      </c>
    </row>
    <row r="5313" spans="1:2" x14ac:dyDescent="0.25">
      <c r="A5313" s="7">
        <v>33368</v>
      </c>
      <c r="B5313" s="5" t="s">
        <v>5062</v>
      </c>
    </row>
    <row r="5314" spans="1:2" x14ac:dyDescent="0.25">
      <c r="A5314" s="7">
        <v>33371</v>
      </c>
      <c r="B5314" s="5" t="s">
        <v>5063</v>
      </c>
    </row>
    <row r="5315" spans="1:2" x14ac:dyDescent="0.25">
      <c r="A5315" s="7">
        <v>33372</v>
      </c>
      <c r="B5315" s="5" t="s">
        <v>5064</v>
      </c>
    </row>
    <row r="5316" spans="1:2" x14ac:dyDescent="0.25">
      <c r="A5316" s="7">
        <v>33373</v>
      </c>
      <c r="B5316" s="5" t="s">
        <v>5065</v>
      </c>
    </row>
    <row r="5317" spans="1:2" x14ac:dyDescent="0.25">
      <c r="A5317" s="7">
        <v>33374</v>
      </c>
      <c r="B5317" s="5" t="s">
        <v>5066</v>
      </c>
    </row>
    <row r="5318" spans="1:2" x14ac:dyDescent="0.25">
      <c r="A5318" s="7">
        <v>33375</v>
      </c>
      <c r="B5318" s="5" t="s">
        <v>5067</v>
      </c>
    </row>
    <row r="5319" spans="1:2" x14ac:dyDescent="0.25">
      <c r="A5319" s="7">
        <v>33378</v>
      </c>
      <c r="B5319" s="5" t="s">
        <v>5068</v>
      </c>
    </row>
    <row r="5320" spans="1:2" x14ac:dyDescent="0.25">
      <c r="A5320" s="7">
        <v>33379</v>
      </c>
      <c r="B5320" s="5" t="s">
        <v>5069</v>
      </c>
    </row>
    <row r="5321" spans="1:2" x14ac:dyDescent="0.25">
      <c r="A5321" s="7">
        <v>33380</v>
      </c>
      <c r="B5321" s="5" t="s">
        <v>5070</v>
      </c>
    </row>
    <row r="5322" spans="1:2" x14ac:dyDescent="0.25">
      <c r="A5322" s="7">
        <v>33381</v>
      </c>
      <c r="B5322" s="5" t="s">
        <v>5071</v>
      </c>
    </row>
    <row r="5323" spans="1:2" x14ac:dyDescent="0.25">
      <c r="A5323" s="7">
        <v>33382</v>
      </c>
      <c r="B5323" s="5" t="s">
        <v>5072</v>
      </c>
    </row>
    <row r="5324" spans="1:2" x14ac:dyDescent="0.25">
      <c r="A5324" s="7">
        <v>33385</v>
      </c>
      <c r="B5324" s="5" t="s">
        <v>822</v>
      </c>
    </row>
    <row r="5325" spans="1:2" x14ac:dyDescent="0.25">
      <c r="A5325" s="7">
        <v>33386</v>
      </c>
      <c r="B5325" s="5" t="s">
        <v>5073</v>
      </c>
    </row>
    <row r="5326" spans="1:2" x14ac:dyDescent="0.25">
      <c r="A5326" s="7">
        <v>33387</v>
      </c>
      <c r="B5326" s="5" t="s">
        <v>5074</v>
      </c>
    </row>
    <row r="5327" spans="1:2" x14ac:dyDescent="0.25">
      <c r="A5327" s="7">
        <v>33388</v>
      </c>
      <c r="B5327" s="5" t="s">
        <v>5075</v>
      </c>
    </row>
    <row r="5328" spans="1:2" x14ac:dyDescent="0.25">
      <c r="A5328" s="7">
        <v>33389</v>
      </c>
      <c r="B5328" s="5" t="s">
        <v>5076</v>
      </c>
    </row>
    <row r="5329" spans="1:2" x14ac:dyDescent="0.25">
      <c r="A5329" s="7">
        <v>33392</v>
      </c>
      <c r="B5329" s="5" t="s">
        <v>5077</v>
      </c>
    </row>
    <row r="5330" spans="1:2" x14ac:dyDescent="0.25">
      <c r="A5330" s="7">
        <v>33393</v>
      </c>
      <c r="B5330" s="5" t="s">
        <v>5078</v>
      </c>
    </row>
    <row r="5331" spans="1:2" x14ac:dyDescent="0.25">
      <c r="A5331" s="7">
        <v>33394</v>
      </c>
      <c r="B5331" s="5" t="s">
        <v>5079</v>
      </c>
    </row>
    <row r="5332" spans="1:2" x14ac:dyDescent="0.25">
      <c r="A5332" s="7">
        <v>33395</v>
      </c>
      <c r="B5332" s="5" t="s">
        <v>5080</v>
      </c>
    </row>
    <row r="5333" spans="1:2" x14ac:dyDescent="0.25">
      <c r="A5333" s="7">
        <v>33396</v>
      </c>
      <c r="B5333" s="5" t="s">
        <v>5081</v>
      </c>
    </row>
    <row r="5334" spans="1:2" x14ac:dyDescent="0.25">
      <c r="A5334" s="7">
        <v>33399</v>
      </c>
      <c r="B5334" s="5" t="s">
        <v>5082</v>
      </c>
    </row>
    <row r="5335" spans="1:2" x14ac:dyDescent="0.25">
      <c r="A5335" s="7">
        <v>33400</v>
      </c>
      <c r="B5335" s="5" t="s">
        <v>5083</v>
      </c>
    </row>
    <row r="5336" spans="1:2" x14ac:dyDescent="0.25">
      <c r="A5336" s="7">
        <v>33401</v>
      </c>
      <c r="B5336" s="5" t="s">
        <v>5084</v>
      </c>
    </row>
    <row r="5337" spans="1:2" x14ac:dyDescent="0.25">
      <c r="A5337" s="7">
        <v>33402</v>
      </c>
      <c r="B5337" s="5" t="s">
        <v>5085</v>
      </c>
    </row>
    <row r="5338" spans="1:2" x14ac:dyDescent="0.25">
      <c r="A5338" s="7">
        <v>33403</v>
      </c>
      <c r="B5338" s="5" t="s">
        <v>5086</v>
      </c>
    </row>
    <row r="5339" spans="1:2" x14ac:dyDescent="0.25">
      <c r="A5339" s="7">
        <v>33406</v>
      </c>
      <c r="B5339" s="5" t="s">
        <v>5087</v>
      </c>
    </row>
    <row r="5340" spans="1:2" x14ac:dyDescent="0.25">
      <c r="A5340" s="7">
        <v>33407</v>
      </c>
      <c r="B5340" s="5" t="s">
        <v>5088</v>
      </c>
    </row>
    <row r="5341" spans="1:2" x14ac:dyDescent="0.25">
      <c r="A5341" s="7">
        <v>33408</v>
      </c>
      <c r="B5341" s="5" t="s">
        <v>5089</v>
      </c>
    </row>
    <row r="5342" spans="1:2" x14ac:dyDescent="0.25">
      <c r="A5342" s="7">
        <v>33409</v>
      </c>
      <c r="B5342" s="5" t="s">
        <v>5090</v>
      </c>
    </row>
    <row r="5343" spans="1:2" x14ac:dyDescent="0.25">
      <c r="A5343" s="7">
        <v>33410</v>
      </c>
      <c r="B5343" s="5" t="s">
        <v>5091</v>
      </c>
    </row>
    <row r="5344" spans="1:2" x14ac:dyDescent="0.25">
      <c r="A5344" s="7">
        <v>33413</v>
      </c>
      <c r="B5344" s="5" t="s">
        <v>5092</v>
      </c>
    </row>
    <row r="5345" spans="1:2" x14ac:dyDescent="0.25">
      <c r="A5345" s="7">
        <v>33414</v>
      </c>
      <c r="B5345" s="5" t="s">
        <v>5093</v>
      </c>
    </row>
    <row r="5346" spans="1:2" x14ac:dyDescent="0.25">
      <c r="A5346" s="7">
        <v>33415</v>
      </c>
      <c r="B5346" s="5" t="s">
        <v>5094</v>
      </c>
    </row>
    <row r="5347" spans="1:2" x14ac:dyDescent="0.25">
      <c r="A5347" s="7">
        <v>33416</v>
      </c>
      <c r="B5347" s="5" t="s">
        <v>5095</v>
      </c>
    </row>
    <row r="5348" spans="1:2" x14ac:dyDescent="0.25">
      <c r="A5348" s="7">
        <v>33417</v>
      </c>
      <c r="B5348" s="5" t="s">
        <v>5096</v>
      </c>
    </row>
    <row r="5349" spans="1:2" x14ac:dyDescent="0.25">
      <c r="A5349" s="7">
        <v>33420</v>
      </c>
      <c r="B5349" s="5" t="s">
        <v>5097</v>
      </c>
    </row>
    <row r="5350" spans="1:2" x14ac:dyDescent="0.25">
      <c r="A5350" s="7">
        <v>33421</v>
      </c>
      <c r="B5350" s="5" t="s">
        <v>5098</v>
      </c>
    </row>
    <row r="5351" spans="1:2" x14ac:dyDescent="0.25">
      <c r="A5351" s="7">
        <v>33422</v>
      </c>
      <c r="B5351" s="5" t="s">
        <v>5099</v>
      </c>
    </row>
    <row r="5352" spans="1:2" x14ac:dyDescent="0.25">
      <c r="A5352" s="7">
        <v>33423</v>
      </c>
      <c r="B5352" s="5" t="s">
        <v>822</v>
      </c>
    </row>
    <row r="5353" spans="1:2" x14ac:dyDescent="0.25">
      <c r="A5353" s="7">
        <v>33424</v>
      </c>
      <c r="B5353" s="5" t="s">
        <v>5100</v>
      </c>
    </row>
    <row r="5354" spans="1:2" x14ac:dyDescent="0.25">
      <c r="A5354" s="7">
        <v>33427</v>
      </c>
      <c r="B5354" s="5" t="s">
        <v>5101</v>
      </c>
    </row>
    <row r="5355" spans="1:2" x14ac:dyDescent="0.25">
      <c r="A5355" s="7">
        <v>33428</v>
      </c>
      <c r="B5355" s="5" t="s">
        <v>5102</v>
      </c>
    </row>
    <row r="5356" spans="1:2" x14ac:dyDescent="0.25">
      <c r="A5356" s="7">
        <v>33429</v>
      </c>
      <c r="B5356" s="5" t="s">
        <v>5103</v>
      </c>
    </row>
    <row r="5357" spans="1:2" x14ac:dyDescent="0.25">
      <c r="A5357" s="7">
        <v>33430</v>
      </c>
      <c r="B5357" s="5" t="s">
        <v>5104</v>
      </c>
    </row>
    <row r="5358" spans="1:2" x14ac:dyDescent="0.25">
      <c r="A5358" s="7">
        <v>33431</v>
      </c>
      <c r="B5358" s="5" t="s">
        <v>5105</v>
      </c>
    </row>
    <row r="5359" spans="1:2" x14ac:dyDescent="0.25">
      <c r="A5359" s="7">
        <v>33434</v>
      </c>
      <c r="B5359" s="5" t="s">
        <v>5106</v>
      </c>
    </row>
    <row r="5360" spans="1:2" x14ac:dyDescent="0.25">
      <c r="A5360" s="7">
        <v>33435</v>
      </c>
      <c r="B5360" s="5" t="s">
        <v>5107</v>
      </c>
    </row>
    <row r="5361" spans="1:2" x14ac:dyDescent="0.25">
      <c r="A5361" s="7">
        <v>33436</v>
      </c>
      <c r="B5361" s="5" t="s">
        <v>5108</v>
      </c>
    </row>
    <row r="5362" spans="1:2" x14ac:dyDescent="0.25">
      <c r="A5362" s="7">
        <v>33437</v>
      </c>
      <c r="B5362" s="5" t="s">
        <v>5109</v>
      </c>
    </row>
    <row r="5363" spans="1:2" x14ac:dyDescent="0.25">
      <c r="A5363" s="7">
        <v>33438</v>
      </c>
      <c r="B5363" s="5" t="s">
        <v>5110</v>
      </c>
    </row>
    <row r="5364" spans="1:2" x14ac:dyDescent="0.25">
      <c r="A5364" s="7">
        <v>33441</v>
      </c>
      <c r="B5364" s="5" t="s">
        <v>5111</v>
      </c>
    </row>
    <row r="5365" spans="1:2" x14ac:dyDescent="0.25">
      <c r="A5365" s="7">
        <v>33442</v>
      </c>
      <c r="B5365" s="5" t="s">
        <v>5112</v>
      </c>
    </row>
    <row r="5366" spans="1:2" x14ac:dyDescent="0.25">
      <c r="A5366" s="7">
        <v>33443</v>
      </c>
      <c r="B5366" s="5" t="s">
        <v>5113</v>
      </c>
    </row>
    <row r="5367" spans="1:2" x14ac:dyDescent="0.25">
      <c r="A5367" s="7">
        <v>33444</v>
      </c>
      <c r="B5367" s="5" t="s">
        <v>5114</v>
      </c>
    </row>
    <row r="5368" spans="1:2" x14ac:dyDescent="0.25">
      <c r="A5368" s="7">
        <v>33445</v>
      </c>
      <c r="B5368" s="5" t="s">
        <v>5115</v>
      </c>
    </row>
    <row r="5369" spans="1:2" x14ac:dyDescent="0.25">
      <c r="A5369" s="7">
        <v>33448</v>
      </c>
      <c r="B5369" s="5" t="s">
        <v>5116</v>
      </c>
    </row>
    <row r="5370" spans="1:2" x14ac:dyDescent="0.25">
      <c r="A5370" s="7">
        <v>33449</v>
      </c>
      <c r="B5370" s="5" t="s">
        <v>5117</v>
      </c>
    </row>
    <row r="5371" spans="1:2" x14ac:dyDescent="0.25">
      <c r="A5371" s="7">
        <v>33450</v>
      </c>
      <c r="B5371" s="5" t="s">
        <v>5118</v>
      </c>
    </row>
    <row r="5372" spans="1:2" x14ac:dyDescent="0.25">
      <c r="A5372" s="7">
        <v>33451</v>
      </c>
      <c r="B5372" s="5" t="s">
        <v>5119</v>
      </c>
    </row>
    <row r="5373" spans="1:2" x14ac:dyDescent="0.25">
      <c r="A5373" s="7">
        <v>33452</v>
      </c>
      <c r="B5373" s="5" t="s">
        <v>5120</v>
      </c>
    </row>
    <row r="5374" spans="1:2" x14ac:dyDescent="0.25">
      <c r="A5374" s="7">
        <v>33455</v>
      </c>
      <c r="B5374" s="5" t="s">
        <v>5121</v>
      </c>
    </row>
    <row r="5375" spans="1:2" x14ac:dyDescent="0.25">
      <c r="A5375" s="7">
        <v>33456</v>
      </c>
      <c r="B5375" s="5" t="s">
        <v>5122</v>
      </c>
    </row>
    <row r="5376" spans="1:2" x14ac:dyDescent="0.25">
      <c r="A5376" s="7">
        <v>33457</v>
      </c>
      <c r="B5376" s="5" t="s">
        <v>5123</v>
      </c>
    </row>
    <row r="5377" spans="1:2" x14ac:dyDescent="0.25">
      <c r="A5377" s="7">
        <v>33458</v>
      </c>
      <c r="B5377" s="5" t="s">
        <v>5124</v>
      </c>
    </row>
    <row r="5378" spans="1:2" x14ac:dyDescent="0.25">
      <c r="A5378" s="7">
        <v>33459</v>
      </c>
      <c r="B5378" s="5" t="s">
        <v>5125</v>
      </c>
    </row>
    <row r="5379" spans="1:2" x14ac:dyDescent="0.25">
      <c r="A5379" s="7">
        <v>33462</v>
      </c>
      <c r="B5379" s="5" t="s">
        <v>5126</v>
      </c>
    </row>
    <row r="5380" spans="1:2" x14ac:dyDescent="0.25">
      <c r="A5380" s="7">
        <v>33463</v>
      </c>
      <c r="B5380" s="5" t="s">
        <v>5127</v>
      </c>
    </row>
    <row r="5381" spans="1:2" x14ac:dyDescent="0.25">
      <c r="A5381" s="7">
        <v>33464</v>
      </c>
      <c r="B5381" s="5" t="s">
        <v>5128</v>
      </c>
    </row>
    <row r="5382" spans="1:2" x14ac:dyDescent="0.25">
      <c r="A5382" s="7">
        <v>33465</v>
      </c>
      <c r="B5382" s="5" t="s">
        <v>5129</v>
      </c>
    </row>
    <row r="5383" spans="1:2" x14ac:dyDescent="0.25">
      <c r="A5383" s="7">
        <v>33466</v>
      </c>
      <c r="B5383" s="5" t="s">
        <v>5130</v>
      </c>
    </row>
    <row r="5384" spans="1:2" x14ac:dyDescent="0.25">
      <c r="A5384" s="7">
        <v>33469</v>
      </c>
      <c r="B5384" s="5" t="s">
        <v>5131</v>
      </c>
    </row>
    <row r="5385" spans="1:2" x14ac:dyDescent="0.25">
      <c r="A5385" s="7">
        <v>33470</v>
      </c>
      <c r="B5385" s="5" t="s">
        <v>5132</v>
      </c>
    </row>
    <row r="5386" spans="1:2" x14ac:dyDescent="0.25">
      <c r="A5386" s="7">
        <v>33471</v>
      </c>
      <c r="B5386" s="5" t="s">
        <v>5133</v>
      </c>
    </row>
    <row r="5387" spans="1:2" x14ac:dyDescent="0.25">
      <c r="A5387" s="7">
        <v>33472</v>
      </c>
      <c r="B5387" s="5" t="s">
        <v>5134</v>
      </c>
    </row>
    <row r="5388" spans="1:2" x14ac:dyDescent="0.25">
      <c r="A5388" s="7">
        <v>33473</v>
      </c>
      <c r="B5388" s="5" t="s">
        <v>5135</v>
      </c>
    </row>
    <row r="5389" spans="1:2" x14ac:dyDescent="0.25">
      <c r="A5389" s="7">
        <v>33476</v>
      </c>
      <c r="B5389" s="5" t="s">
        <v>5136</v>
      </c>
    </row>
    <row r="5390" spans="1:2" x14ac:dyDescent="0.25">
      <c r="A5390" s="7">
        <v>33477</v>
      </c>
      <c r="B5390" s="5" t="s">
        <v>5137</v>
      </c>
    </row>
    <row r="5391" spans="1:2" x14ac:dyDescent="0.25">
      <c r="A5391" s="7">
        <v>33478</v>
      </c>
      <c r="B5391" s="5" t="s">
        <v>5138</v>
      </c>
    </row>
    <row r="5392" spans="1:2" x14ac:dyDescent="0.25">
      <c r="A5392" s="7">
        <v>33479</v>
      </c>
      <c r="B5392" s="5" t="s">
        <v>5139</v>
      </c>
    </row>
    <row r="5393" spans="1:2" x14ac:dyDescent="0.25">
      <c r="A5393" s="7">
        <v>33480</v>
      </c>
      <c r="B5393" s="5" t="s">
        <v>5140</v>
      </c>
    </row>
    <row r="5394" spans="1:2" x14ac:dyDescent="0.25">
      <c r="A5394" s="7">
        <v>33483</v>
      </c>
      <c r="B5394" s="5" t="s">
        <v>822</v>
      </c>
    </row>
    <row r="5395" spans="1:2" x14ac:dyDescent="0.25">
      <c r="A5395" s="7">
        <v>33484</v>
      </c>
      <c r="B5395" s="5" t="s">
        <v>5141</v>
      </c>
    </row>
    <row r="5396" spans="1:2" x14ac:dyDescent="0.25">
      <c r="A5396" s="7">
        <v>33485</v>
      </c>
      <c r="B5396" s="5" t="s">
        <v>5142</v>
      </c>
    </row>
    <row r="5397" spans="1:2" x14ac:dyDescent="0.25">
      <c r="A5397" s="7">
        <v>33486</v>
      </c>
      <c r="B5397" s="5" t="s">
        <v>5143</v>
      </c>
    </row>
    <row r="5398" spans="1:2" x14ac:dyDescent="0.25">
      <c r="A5398" s="7">
        <v>33487</v>
      </c>
      <c r="B5398" s="5" t="s">
        <v>5144</v>
      </c>
    </row>
    <row r="5399" spans="1:2" x14ac:dyDescent="0.25">
      <c r="A5399" s="7">
        <v>33490</v>
      </c>
      <c r="B5399" s="5" t="s">
        <v>5145</v>
      </c>
    </row>
    <row r="5400" spans="1:2" x14ac:dyDescent="0.25">
      <c r="A5400" s="7">
        <v>33491</v>
      </c>
      <c r="B5400" s="5" t="s">
        <v>5146</v>
      </c>
    </row>
    <row r="5401" spans="1:2" x14ac:dyDescent="0.25">
      <c r="A5401" s="7">
        <v>33492</v>
      </c>
      <c r="B5401" s="5" t="s">
        <v>5147</v>
      </c>
    </row>
    <row r="5402" spans="1:2" x14ac:dyDescent="0.25">
      <c r="A5402" s="7">
        <v>33493</v>
      </c>
      <c r="B5402" s="5" t="s">
        <v>5148</v>
      </c>
    </row>
    <row r="5403" spans="1:2" x14ac:dyDescent="0.25">
      <c r="A5403" s="7">
        <v>33494</v>
      </c>
      <c r="B5403" s="5" t="s">
        <v>5149</v>
      </c>
    </row>
    <row r="5404" spans="1:2" x14ac:dyDescent="0.25">
      <c r="A5404" s="7">
        <v>33497</v>
      </c>
      <c r="B5404" s="5" t="s">
        <v>5150</v>
      </c>
    </row>
    <row r="5405" spans="1:2" x14ac:dyDescent="0.25">
      <c r="A5405" s="7">
        <v>33498</v>
      </c>
      <c r="B5405" s="5" t="s">
        <v>5151</v>
      </c>
    </row>
    <row r="5406" spans="1:2" x14ac:dyDescent="0.25">
      <c r="A5406" s="7">
        <v>33499</v>
      </c>
      <c r="B5406" s="5" t="s">
        <v>5152</v>
      </c>
    </row>
    <row r="5407" spans="1:2" x14ac:dyDescent="0.25">
      <c r="A5407" s="7">
        <v>33500</v>
      </c>
      <c r="B5407" s="5" t="s">
        <v>5153</v>
      </c>
    </row>
    <row r="5408" spans="1:2" x14ac:dyDescent="0.25">
      <c r="A5408" s="7">
        <v>33501</v>
      </c>
      <c r="B5408" s="5" t="s">
        <v>5154</v>
      </c>
    </row>
    <row r="5409" spans="1:2" x14ac:dyDescent="0.25">
      <c r="A5409" s="7">
        <v>33504</v>
      </c>
      <c r="B5409" s="5" t="s">
        <v>5155</v>
      </c>
    </row>
    <row r="5410" spans="1:2" x14ac:dyDescent="0.25">
      <c r="A5410" s="7">
        <v>33505</v>
      </c>
      <c r="B5410" s="5" t="s">
        <v>5156</v>
      </c>
    </row>
    <row r="5411" spans="1:2" x14ac:dyDescent="0.25">
      <c r="A5411" s="7">
        <v>33506</v>
      </c>
      <c r="B5411" s="5" t="s">
        <v>5157</v>
      </c>
    </row>
    <row r="5412" spans="1:2" x14ac:dyDescent="0.25">
      <c r="A5412" s="7">
        <v>33507</v>
      </c>
      <c r="B5412" s="5" t="s">
        <v>5158</v>
      </c>
    </row>
    <row r="5413" spans="1:2" x14ac:dyDescent="0.25">
      <c r="A5413" s="7">
        <v>33508</v>
      </c>
      <c r="B5413" s="5" t="s">
        <v>5159</v>
      </c>
    </row>
    <row r="5414" spans="1:2" x14ac:dyDescent="0.25">
      <c r="A5414" s="7">
        <v>33511</v>
      </c>
      <c r="B5414" s="5" t="s">
        <v>5160</v>
      </c>
    </row>
    <row r="5415" spans="1:2" x14ac:dyDescent="0.25">
      <c r="A5415" s="7">
        <v>33512</v>
      </c>
      <c r="B5415" s="5" t="s">
        <v>5161</v>
      </c>
    </row>
    <row r="5416" spans="1:2" x14ac:dyDescent="0.25">
      <c r="A5416" s="7">
        <v>33513</v>
      </c>
      <c r="B5416" s="5" t="s">
        <v>5162</v>
      </c>
    </row>
    <row r="5417" spans="1:2" x14ac:dyDescent="0.25">
      <c r="A5417" s="7">
        <v>33514</v>
      </c>
      <c r="B5417" s="5" t="s">
        <v>5163</v>
      </c>
    </row>
    <row r="5418" spans="1:2" x14ac:dyDescent="0.25">
      <c r="A5418" s="7">
        <v>33515</v>
      </c>
      <c r="B5418" s="5" t="s">
        <v>5164</v>
      </c>
    </row>
    <row r="5419" spans="1:2" x14ac:dyDescent="0.25">
      <c r="A5419" s="7">
        <v>33518</v>
      </c>
      <c r="B5419" s="5" t="s">
        <v>5165</v>
      </c>
    </row>
    <row r="5420" spans="1:2" x14ac:dyDescent="0.25">
      <c r="A5420" s="7">
        <v>33519</v>
      </c>
      <c r="B5420" s="5" t="s">
        <v>5166</v>
      </c>
    </row>
    <row r="5421" spans="1:2" x14ac:dyDescent="0.25">
      <c r="A5421" s="7">
        <v>33520</v>
      </c>
      <c r="B5421" s="5" t="s">
        <v>5167</v>
      </c>
    </row>
    <row r="5422" spans="1:2" x14ac:dyDescent="0.25">
      <c r="A5422" s="7">
        <v>33521</v>
      </c>
      <c r="B5422" s="5" t="s">
        <v>5168</v>
      </c>
    </row>
    <row r="5423" spans="1:2" x14ac:dyDescent="0.25">
      <c r="A5423" s="7">
        <v>33522</v>
      </c>
      <c r="B5423" s="5" t="s">
        <v>5169</v>
      </c>
    </row>
    <row r="5424" spans="1:2" x14ac:dyDescent="0.25">
      <c r="A5424" s="7">
        <v>33525</v>
      </c>
      <c r="B5424" s="5" t="s">
        <v>5170</v>
      </c>
    </row>
    <row r="5425" spans="1:2" x14ac:dyDescent="0.25">
      <c r="A5425" s="7">
        <v>33526</v>
      </c>
      <c r="B5425" s="5" t="s">
        <v>5171</v>
      </c>
    </row>
    <row r="5426" spans="1:2" x14ac:dyDescent="0.25">
      <c r="A5426" s="7">
        <v>33527</v>
      </c>
      <c r="B5426" s="5" t="s">
        <v>5172</v>
      </c>
    </row>
    <row r="5427" spans="1:2" x14ac:dyDescent="0.25">
      <c r="A5427" s="7">
        <v>33528</v>
      </c>
      <c r="B5427" s="5" t="s">
        <v>5173</v>
      </c>
    </row>
    <row r="5428" spans="1:2" x14ac:dyDescent="0.25">
      <c r="A5428" s="7">
        <v>33529</v>
      </c>
      <c r="B5428" s="5" t="s">
        <v>5174</v>
      </c>
    </row>
    <row r="5429" spans="1:2" x14ac:dyDescent="0.25">
      <c r="A5429" s="7">
        <v>33532</v>
      </c>
      <c r="B5429" s="5" t="s">
        <v>5175</v>
      </c>
    </row>
    <row r="5430" spans="1:2" x14ac:dyDescent="0.25">
      <c r="A5430" s="7">
        <v>33533</v>
      </c>
      <c r="B5430" s="5" t="s">
        <v>5176</v>
      </c>
    </row>
    <row r="5431" spans="1:2" x14ac:dyDescent="0.25">
      <c r="A5431" s="7">
        <v>33534</v>
      </c>
      <c r="B5431" s="5" t="s">
        <v>5177</v>
      </c>
    </row>
    <row r="5432" spans="1:2" x14ac:dyDescent="0.25">
      <c r="A5432" s="7">
        <v>33535</v>
      </c>
      <c r="B5432" s="5" t="s">
        <v>5178</v>
      </c>
    </row>
    <row r="5433" spans="1:2" x14ac:dyDescent="0.25">
      <c r="A5433" s="7">
        <v>33536</v>
      </c>
      <c r="B5433" s="5" t="s">
        <v>5179</v>
      </c>
    </row>
    <row r="5434" spans="1:2" x14ac:dyDescent="0.25">
      <c r="A5434" s="7">
        <v>33539</v>
      </c>
      <c r="B5434" s="5" t="s">
        <v>5180</v>
      </c>
    </row>
    <row r="5435" spans="1:2" x14ac:dyDescent="0.25">
      <c r="A5435" s="7">
        <v>33540</v>
      </c>
      <c r="B5435" s="5" t="s">
        <v>5181</v>
      </c>
    </row>
    <row r="5436" spans="1:2" x14ac:dyDescent="0.25">
      <c r="A5436" s="7">
        <v>33541</v>
      </c>
      <c r="B5436" s="5" t="s">
        <v>5182</v>
      </c>
    </row>
    <row r="5437" spans="1:2" x14ac:dyDescent="0.25">
      <c r="A5437" s="7">
        <v>33542</v>
      </c>
      <c r="B5437" s="5" t="s">
        <v>5183</v>
      </c>
    </row>
    <row r="5438" spans="1:2" x14ac:dyDescent="0.25">
      <c r="A5438" s="7">
        <v>33543</v>
      </c>
      <c r="B5438" s="5" t="s">
        <v>5184</v>
      </c>
    </row>
    <row r="5439" spans="1:2" x14ac:dyDescent="0.25">
      <c r="A5439" s="7">
        <v>33546</v>
      </c>
      <c r="B5439" s="5" t="s">
        <v>5185</v>
      </c>
    </row>
    <row r="5440" spans="1:2" x14ac:dyDescent="0.25">
      <c r="A5440" s="7">
        <v>33547</v>
      </c>
      <c r="B5440" s="5" t="s">
        <v>5186</v>
      </c>
    </row>
    <row r="5441" spans="1:2" x14ac:dyDescent="0.25">
      <c r="A5441" s="7">
        <v>33548</v>
      </c>
      <c r="B5441" s="5" t="s">
        <v>5187</v>
      </c>
    </row>
    <row r="5442" spans="1:2" x14ac:dyDescent="0.25">
      <c r="A5442" s="7">
        <v>33549</v>
      </c>
      <c r="B5442" s="5" t="s">
        <v>5188</v>
      </c>
    </row>
    <row r="5443" spans="1:2" x14ac:dyDescent="0.25">
      <c r="A5443" s="7">
        <v>33550</v>
      </c>
      <c r="B5443" s="5" t="s">
        <v>5189</v>
      </c>
    </row>
    <row r="5444" spans="1:2" x14ac:dyDescent="0.25">
      <c r="A5444" s="7">
        <v>33553</v>
      </c>
      <c r="B5444" s="5" t="s">
        <v>5190</v>
      </c>
    </row>
    <row r="5445" spans="1:2" x14ac:dyDescent="0.25">
      <c r="A5445" s="7">
        <v>33554</v>
      </c>
      <c r="B5445" s="5" t="s">
        <v>5191</v>
      </c>
    </row>
    <row r="5446" spans="1:2" x14ac:dyDescent="0.25">
      <c r="A5446" s="7">
        <v>33555</v>
      </c>
      <c r="B5446" s="5" t="s">
        <v>5192</v>
      </c>
    </row>
    <row r="5447" spans="1:2" x14ac:dyDescent="0.25">
      <c r="A5447" s="7">
        <v>33556</v>
      </c>
      <c r="B5447" s="5" t="s">
        <v>5193</v>
      </c>
    </row>
    <row r="5448" spans="1:2" x14ac:dyDescent="0.25">
      <c r="A5448" s="7">
        <v>33557</v>
      </c>
      <c r="B5448" s="5" t="s">
        <v>5194</v>
      </c>
    </row>
    <row r="5449" spans="1:2" x14ac:dyDescent="0.25">
      <c r="A5449" s="7">
        <v>33560</v>
      </c>
      <c r="B5449" s="5" t="s">
        <v>5195</v>
      </c>
    </row>
    <row r="5450" spans="1:2" x14ac:dyDescent="0.25">
      <c r="A5450" s="7">
        <v>33561</v>
      </c>
      <c r="B5450" s="5" t="s">
        <v>5196</v>
      </c>
    </row>
    <row r="5451" spans="1:2" x14ac:dyDescent="0.25">
      <c r="A5451" s="7">
        <v>33562</v>
      </c>
      <c r="B5451" s="5" t="s">
        <v>5197</v>
      </c>
    </row>
    <row r="5452" spans="1:2" x14ac:dyDescent="0.25">
      <c r="A5452" s="7">
        <v>33563</v>
      </c>
      <c r="B5452" s="5" t="s">
        <v>5198</v>
      </c>
    </row>
    <row r="5453" spans="1:2" x14ac:dyDescent="0.25">
      <c r="A5453" s="7">
        <v>33564</v>
      </c>
      <c r="B5453" s="5" t="s">
        <v>5199</v>
      </c>
    </row>
    <row r="5454" spans="1:2" x14ac:dyDescent="0.25">
      <c r="A5454" s="7">
        <v>33567</v>
      </c>
      <c r="B5454" s="5" t="s">
        <v>5200</v>
      </c>
    </row>
    <row r="5455" spans="1:2" x14ac:dyDescent="0.25">
      <c r="A5455" s="7">
        <v>33568</v>
      </c>
      <c r="B5455" s="5" t="s">
        <v>5201</v>
      </c>
    </row>
    <row r="5456" spans="1:2" x14ac:dyDescent="0.25">
      <c r="A5456" s="7">
        <v>33569</v>
      </c>
      <c r="B5456" s="5" t="s">
        <v>5202</v>
      </c>
    </row>
    <row r="5457" spans="1:2" x14ac:dyDescent="0.25">
      <c r="A5457" s="7">
        <v>33570</v>
      </c>
      <c r="B5457" s="5" t="s">
        <v>822</v>
      </c>
    </row>
    <row r="5458" spans="1:2" x14ac:dyDescent="0.25">
      <c r="A5458" s="7">
        <v>33571</v>
      </c>
      <c r="B5458" s="5" t="s">
        <v>5203</v>
      </c>
    </row>
    <row r="5459" spans="1:2" x14ac:dyDescent="0.25">
      <c r="A5459" s="7">
        <v>33574</v>
      </c>
      <c r="B5459" s="5" t="s">
        <v>5204</v>
      </c>
    </row>
    <row r="5460" spans="1:2" x14ac:dyDescent="0.25">
      <c r="A5460" s="7">
        <v>33575</v>
      </c>
      <c r="B5460" s="5" t="s">
        <v>5205</v>
      </c>
    </row>
    <row r="5461" spans="1:2" x14ac:dyDescent="0.25">
      <c r="A5461" s="7">
        <v>33576</v>
      </c>
      <c r="B5461" s="5" t="s">
        <v>5206</v>
      </c>
    </row>
    <row r="5462" spans="1:2" x14ac:dyDescent="0.25">
      <c r="A5462" s="7">
        <v>33577</v>
      </c>
      <c r="B5462" s="5" t="s">
        <v>5207</v>
      </c>
    </row>
    <row r="5463" spans="1:2" x14ac:dyDescent="0.25">
      <c r="A5463" s="7">
        <v>33578</v>
      </c>
      <c r="B5463" s="5" t="s">
        <v>5208</v>
      </c>
    </row>
    <row r="5464" spans="1:2" x14ac:dyDescent="0.25">
      <c r="A5464" s="7">
        <v>33581</v>
      </c>
      <c r="B5464" s="5" t="s">
        <v>5209</v>
      </c>
    </row>
    <row r="5465" spans="1:2" x14ac:dyDescent="0.25">
      <c r="A5465" s="7">
        <v>33582</v>
      </c>
      <c r="B5465" s="5" t="s">
        <v>5210</v>
      </c>
    </row>
    <row r="5466" spans="1:2" x14ac:dyDescent="0.25">
      <c r="A5466" s="7">
        <v>33583</v>
      </c>
      <c r="B5466" s="5" t="s">
        <v>5211</v>
      </c>
    </row>
    <row r="5467" spans="1:2" x14ac:dyDescent="0.25">
      <c r="A5467" s="7">
        <v>33584</v>
      </c>
      <c r="B5467" s="5" t="s">
        <v>5212</v>
      </c>
    </row>
    <row r="5468" spans="1:2" x14ac:dyDescent="0.25">
      <c r="A5468" s="7">
        <v>33585</v>
      </c>
      <c r="B5468" s="5" t="s">
        <v>5213</v>
      </c>
    </row>
    <row r="5469" spans="1:2" x14ac:dyDescent="0.25">
      <c r="A5469" s="7">
        <v>33588</v>
      </c>
      <c r="B5469" s="5" t="s">
        <v>5214</v>
      </c>
    </row>
    <row r="5470" spans="1:2" x14ac:dyDescent="0.25">
      <c r="A5470" s="7">
        <v>33589</v>
      </c>
      <c r="B5470" s="5" t="s">
        <v>5215</v>
      </c>
    </row>
    <row r="5471" spans="1:2" x14ac:dyDescent="0.25">
      <c r="A5471" s="7">
        <v>33590</v>
      </c>
      <c r="B5471" s="5" t="s">
        <v>5216</v>
      </c>
    </row>
    <row r="5472" spans="1:2" x14ac:dyDescent="0.25">
      <c r="A5472" s="7">
        <v>33591</v>
      </c>
      <c r="B5472" s="5" t="s">
        <v>5217</v>
      </c>
    </row>
    <row r="5473" spans="1:2" x14ac:dyDescent="0.25">
      <c r="A5473" s="7">
        <v>33592</v>
      </c>
      <c r="B5473" s="5" t="s">
        <v>5218</v>
      </c>
    </row>
    <row r="5474" spans="1:2" x14ac:dyDescent="0.25">
      <c r="A5474" s="7">
        <v>33595</v>
      </c>
      <c r="B5474" s="5" t="s">
        <v>5219</v>
      </c>
    </row>
    <row r="5475" spans="1:2" x14ac:dyDescent="0.25">
      <c r="A5475" s="7">
        <v>33596</v>
      </c>
      <c r="B5475" s="5" t="s">
        <v>5220</v>
      </c>
    </row>
    <row r="5476" spans="1:2" x14ac:dyDescent="0.25">
      <c r="A5476" s="7">
        <v>33597</v>
      </c>
      <c r="B5476" s="5" t="s">
        <v>822</v>
      </c>
    </row>
    <row r="5477" spans="1:2" x14ac:dyDescent="0.25">
      <c r="A5477" s="7">
        <v>33598</v>
      </c>
      <c r="B5477" s="5" t="s">
        <v>5221</v>
      </c>
    </row>
    <row r="5478" spans="1:2" x14ac:dyDescent="0.25">
      <c r="A5478" s="7">
        <v>33599</v>
      </c>
      <c r="B5478" s="5" t="s">
        <v>5222</v>
      </c>
    </row>
    <row r="5479" spans="1:2" x14ac:dyDescent="0.25">
      <c r="A5479" s="7">
        <v>33602</v>
      </c>
      <c r="B5479" s="5" t="s">
        <v>5223</v>
      </c>
    </row>
    <row r="5480" spans="1:2" x14ac:dyDescent="0.25">
      <c r="A5480" s="7">
        <v>33603</v>
      </c>
      <c r="B5480" s="5" t="s">
        <v>5224</v>
      </c>
    </row>
    <row r="5481" spans="1:2" x14ac:dyDescent="0.25">
      <c r="A5481" s="7">
        <v>33604</v>
      </c>
      <c r="B5481" s="5" t="s">
        <v>822</v>
      </c>
    </row>
    <row r="5482" spans="1:2" x14ac:dyDescent="0.25">
      <c r="A5482" s="7">
        <v>33605</v>
      </c>
      <c r="B5482" s="5" t="s">
        <v>5225</v>
      </c>
    </row>
    <row r="5483" spans="1:2" x14ac:dyDescent="0.25">
      <c r="A5483" s="7">
        <v>33606</v>
      </c>
      <c r="B5483" s="5" t="s">
        <v>5226</v>
      </c>
    </row>
    <row r="5484" spans="1:2" x14ac:dyDescent="0.25">
      <c r="A5484" s="7">
        <v>33609</v>
      </c>
      <c r="B5484" s="5" t="s">
        <v>5227</v>
      </c>
    </row>
    <row r="5485" spans="1:2" x14ac:dyDescent="0.25">
      <c r="A5485" s="7">
        <v>33610</v>
      </c>
      <c r="B5485" s="5" t="s">
        <v>5228</v>
      </c>
    </row>
    <row r="5486" spans="1:2" x14ac:dyDescent="0.25">
      <c r="A5486" s="7">
        <v>33611</v>
      </c>
      <c r="B5486" s="5" t="s">
        <v>5229</v>
      </c>
    </row>
    <row r="5487" spans="1:2" x14ac:dyDescent="0.25">
      <c r="A5487" s="7">
        <v>33612</v>
      </c>
      <c r="B5487" s="5" t="s">
        <v>5230</v>
      </c>
    </row>
    <row r="5488" spans="1:2" x14ac:dyDescent="0.25">
      <c r="A5488" s="7">
        <v>33613</v>
      </c>
      <c r="B5488" s="5" t="s">
        <v>5231</v>
      </c>
    </row>
    <row r="5489" spans="1:2" x14ac:dyDescent="0.25">
      <c r="A5489" s="7">
        <v>33616</v>
      </c>
      <c r="B5489" s="5" t="s">
        <v>5232</v>
      </c>
    </row>
    <row r="5490" spans="1:2" x14ac:dyDescent="0.25">
      <c r="A5490" s="7">
        <v>33617</v>
      </c>
      <c r="B5490" s="5" t="s">
        <v>5233</v>
      </c>
    </row>
    <row r="5491" spans="1:2" x14ac:dyDescent="0.25">
      <c r="A5491" s="7">
        <v>33618</v>
      </c>
      <c r="B5491" s="5" t="s">
        <v>5234</v>
      </c>
    </row>
    <row r="5492" spans="1:2" x14ac:dyDescent="0.25">
      <c r="A5492" s="7">
        <v>33619</v>
      </c>
      <c r="B5492" s="5" t="s">
        <v>5235</v>
      </c>
    </row>
    <row r="5493" spans="1:2" x14ac:dyDescent="0.25">
      <c r="A5493" s="7">
        <v>33620</v>
      </c>
      <c r="B5493" s="5" t="s">
        <v>5236</v>
      </c>
    </row>
    <row r="5494" spans="1:2" x14ac:dyDescent="0.25">
      <c r="A5494" s="7">
        <v>33623</v>
      </c>
      <c r="B5494" s="5" t="s">
        <v>5237</v>
      </c>
    </row>
    <row r="5495" spans="1:2" x14ac:dyDescent="0.25">
      <c r="A5495" s="7">
        <v>33624</v>
      </c>
      <c r="B5495" s="5" t="s">
        <v>5238</v>
      </c>
    </row>
    <row r="5496" spans="1:2" x14ac:dyDescent="0.25">
      <c r="A5496" s="7">
        <v>33625</v>
      </c>
      <c r="B5496" s="5" t="s">
        <v>5239</v>
      </c>
    </row>
    <row r="5497" spans="1:2" x14ac:dyDescent="0.25">
      <c r="A5497" s="7">
        <v>33626</v>
      </c>
      <c r="B5497" s="5" t="s">
        <v>5240</v>
      </c>
    </row>
    <row r="5498" spans="1:2" x14ac:dyDescent="0.25">
      <c r="A5498" s="7">
        <v>33627</v>
      </c>
      <c r="B5498" s="5" t="s">
        <v>5241</v>
      </c>
    </row>
    <row r="5499" spans="1:2" x14ac:dyDescent="0.25">
      <c r="A5499" s="7">
        <v>33630</v>
      </c>
      <c r="B5499" s="5" t="s">
        <v>5242</v>
      </c>
    </row>
    <row r="5500" spans="1:2" x14ac:dyDescent="0.25">
      <c r="A5500" s="7">
        <v>33631</v>
      </c>
      <c r="B5500" s="5" t="s">
        <v>5243</v>
      </c>
    </row>
    <row r="5501" spans="1:2" x14ac:dyDescent="0.25">
      <c r="A5501" s="7">
        <v>33632</v>
      </c>
      <c r="B5501" s="5" t="s">
        <v>5244</v>
      </c>
    </row>
    <row r="5502" spans="1:2" x14ac:dyDescent="0.25">
      <c r="A5502" s="7">
        <v>33633</v>
      </c>
      <c r="B5502" s="5" t="s">
        <v>5245</v>
      </c>
    </row>
    <row r="5503" spans="1:2" x14ac:dyDescent="0.25">
      <c r="A5503" s="7">
        <v>33634</v>
      </c>
      <c r="B5503" s="5" t="s">
        <v>5246</v>
      </c>
    </row>
    <row r="5504" spans="1:2" x14ac:dyDescent="0.25">
      <c r="A5504" s="7">
        <v>33637</v>
      </c>
      <c r="B5504" s="5" t="s">
        <v>5247</v>
      </c>
    </row>
    <row r="5505" spans="1:2" x14ac:dyDescent="0.25">
      <c r="A5505" s="7">
        <v>33638</v>
      </c>
      <c r="B5505" s="5" t="s">
        <v>5248</v>
      </c>
    </row>
    <row r="5506" spans="1:2" x14ac:dyDescent="0.25">
      <c r="A5506" s="7">
        <v>33639</v>
      </c>
      <c r="B5506" s="5" t="s">
        <v>5249</v>
      </c>
    </row>
    <row r="5507" spans="1:2" x14ac:dyDescent="0.25">
      <c r="A5507" s="7">
        <v>33640</v>
      </c>
      <c r="B5507" s="5" t="s">
        <v>5250</v>
      </c>
    </row>
    <row r="5508" spans="1:2" x14ac:dyDescent="0.25">
      <c r="A5508" s="7">
        <v>33641</v>
      </c>
      <c r="B5508" s="5" t="s">
        <v>5251</v>
      </c>
    </row>
    <row r="5509" spans="1:2" x14ac:dyDescent="0.25">
      <c r="A5509" s="7">
        <v>33644</v>
      </c>
      <c r="B5509" s="5" t="s">
        <v>5252</v>
      </c>
    </row>
    <row r="5510" spans="1:2" x14ac:dyDescent="0.25">
      <c r="A5510" s="7">
        <v>33645</v>
      </c>
      <c r="B5510" s="5" t="s">
        <v>5253</v>
      </c>
    </row>
    <row r="5511" spans="1:2" x14ac:dyDescent="0.25">
      <c r="A5511" s="7">
        <v>33646</v>
      </c>
      <c r="B5511" s="5" t="s">
        <v>5254</v>
      </c>
    </row>
    <row r="5512" spans="1:2" x14ac:dyDescent="0.25">
      <c r="A5512" s="7">
        <v>33647</v>
      </c>
      <c r="B5512" s="5" t="s">
        <v>5255</v>
      </c>
    </row>
    <row r="5513" spans="1:2" x14ac:dyDescent="0.25">
      <c r="A5513" s="7">
        <v>33648</v>
      </c>
      <c r="B5513" s="5" t="s">
        <v>5256</v>
      </c>
    </row>
    <row r="5514" spans="1:2" x14ac:dyDescent="0.25">
      <c r="A5514" s="7">
        <v>33651</v>
      </c>
      <c r="B5514" s="5" t="s">
        <v>822</v>
      </c>
    </row>
    <row r="5515" spans="1:2" x14ac:dyDescent="0.25">
      <c r="A5515" s="7">
        <v>33652</v>
      </c>
      <c r="B5515" s="5" t="s">
        <v>5257</v>
      </c>
    </row>
    <row r="5516" spans="1:2" x14ac:dyDescent="0.25">
      <c r="A5516" s="7">
        <v>33653</v>
      </c>
      <c r="B5516" s="5" t="s">
        <v>5258</v>
      </c>
    </row>
    <row r="5517" spans="1:2" x14ac:dyDescent="0.25">
      <c r="A5517" s="7">
        <v>33654</v>
      </c>
      <c r="B5517" s="5" t="s">
        <v>5259</v>
      </c>
    </row>
    <row r="5518" spans="1:2" x14ac:dyDescent="0.25">
      <c r="A5518" s="7">
        <v>33655</v>
      </c>
      <c r="B5518" s="5" t="s">
        <v>5260</v>
      </c>
    </row>
    <row r="5519" spans="1:2" x14ac:dyDescent="0.25">
      <c r="A5519" s="7">
        <v>33658</v>
      </c>
      <c r="B5519" s="5" t="s">
        <v>5261</v>
      </c>
    </row>
    <row r="5520" spans="1:2" x14ac:dyDescent="0.25">
      <c r="A5520" s="7">
        <v>33659</v>
      </c>
      <c r="B5520" s="5" t="s">
        <v>5262</v>
      </c>
    </row>
    <row r="5521" spans="1:2" x14ac:dyDescent="0.25">
      <c r="A5521" s="7">
        <v>33660</v>
      </c>
      <c r="B5521" s="5" t="s">
        <v>5263</v>
      </c>
    </row>
    <row r="5522" spans="1:2" x14ac:dyDescent="0.25">
      <c r="A5522" s="7">
        <v>33661</v>
      </c>
      <c r="B5522" s="5" t="s">
        <v>5264</v>
      </c>
    </row>
    <row r="5523" spans="1:2" x14ac:dyDescent="0.25">
      <c r="A5523" s="7">
        <v>33662</v>
      </c>
      <c r="B5523" s="5" t="s">
        <v>5265</v>
      </c>
    </row>
    <row r="5524" spans="1:2" x14ac:dyDescent="0.25">
      <c r="A5524" s="7">
        <v>33665</v>
      </c>
      <c r="B5524" s="5" t="s">
        <v>5266</v>
      </c>
    </row>
    <row r="5525" spans="1:2" x14ac:dyDescent="0.25">
      <c r="A5525" s="7">
        <v>33666</v>
      </c>
      <c r="B5525" s="5" t="s">
        <v>5267</v>
      </c>
    </row>
    <row r="5526" spans="1:2" x14ac:dyDescent="0.25">
      <c r="A5526" s="7">
        <v>33667</v>
      </c>
      <c r="B5526" s="5" t="s">
        <v>5268</v>
      </c>
    </row>
    <row r="5527" spans="1:2" x14ac:dyDescent="0.25">
      <c r="A5527" s="7">
        <v>33668</v>
      </c>
      <c r="B5527" s="5" t="s">
        <v>5269</v>
      </c>
    </row>
    <row r="5528" spans="1:2" x14ac:dyDescent="0.25">
      <c r="A5528" s="7">
        <v>33669</v>
      </c>
      <c r="B5528" s="5" t="s">
        <v>5270</v>
      </c>
    </row>
    <row r="5529" spans="1:2" x14ac:dyDescent="0.25">
      <c r="A5529" s="7">
        <v>33672</v>
      </c>
      <c r="B5529" s="5" t="s">
        <v>5271</v>
      </c>
    </row>
    <row r="5530" spans="1:2" x14ac:dyDescent="0.25">
      <c r="A5530" s="7">
        <v>33673</v>
      </c>
      <c r="B5530" s="5" t="s">
        <v>5272</v>
      </c>
    </row>
    <row r="5531" spans="1:2" x14ac:dyDescent="0.25">
      <c r="A5531" s="7">
        <v>33674</v>
      </c>
      <c r="B5531" s="5" t="s">
        <v>5273</v>
      </c>
    </row>
    <row r="5532" spans="1:2" x14ac:dyDescent="0.25">
      <c r="A5532" s="7">
        <v>33675</v>
      </c>
      <c r="B5532" s="5" t="s">
        <v>5274</v>
      </c>
    </row>
    <row r="5533" spans="1:2" x14ac:dyDescent="0.25">
      <c r="A5533" s="7">
        <v>33676</v>
      </c>
      <c r="B5533" s="5" t="s">
        <v>5275</v>
      </c>
    </row>
    <row r="5534" spans="1:2" x14ac:dyDescent="0.25">
      <c r="A5534" s="7">
        <v>33679</v>
      </c>
      <c r="B5534" s="5" t="s">
        <v>5276</v>
      </c>
    </row>
    <row r="5535" spans="1:2" x14ac:dyDescent="0.25">
      <c r="A5535" s="7">
        <v>33680</v>
      </c>
      <c r="B5535" s="5" t="s">
        <v>5277</v>
      </c>
    </row>
    <row r="5536" spans="1:2" x14ac:dyDescent="0.25">
      <c r="A5536" s="7">
        <v>33681</v>
      </c>
      <c r="B5536" s="5" t="s">
        <v>5278</v>
      </c>
    </row>
    <row r="5537" spans="1:2" x14ac:dyDescent="0.25">
      <c r="A5537" s="7">
        <v>33682</v>
      </c>
      <c r="B5537" s="5" t="s">
        <v>5279</v>
      </c>
    </row>
    <row r="5538" spans="1:2" x14ac:dyDescent="0.25">
      <c r="A5538" s="7">
        <v>33683</v>
      </c>
      <c r="B5538" s="5" t="s">
        <v>5280</v>
      </c>
    </row>
    <row r="5539" spans="1:2" x14ac:dyDescent="0.25">
      <c r="A5539" s="7">
        <v>33686</v>
      </c>
      <c r="B5539" s="5" t="s">
        <v>5281</v>
      </c>
    </row>
    <row r="5540" spans="1:2" x14ac:dyDescent="0.25">
      <c r="A5540" s="7">
        <v>33687</v>
      </c>
      <c r="B5540" s="5" t="s">
        <v>5282</v>
      </c>
    </row>
    <row r="5541" spans="1:2" x14ac:dyDescent="0.25">
      <c r="A5541" s="7">
        <v>33688</v>
      </c>
      <c r="B5541" s="5" t="s">
        <v>5283</v>
      </c>
    </row>
    <row r="5542" spans="1:2" x14ac:dyDescent="0.25">
      <c r="A5542" s="7">
        <v>33689</v>
      </c>
      <c r="B5542" s="5" t="s">
        <v>5284</v>
      </c>
    </row>
    <row r="5543" spans="1:2" x14ac:dyDescent="0.25">
      <c r="A5543" s="7">
        <v>33690</v>
      </c>
      <c r="B5543" s="5" t="s">
        <v>5285</v>
      </c>
    </row>
    <row r="5544" spans="1:2" x14ac:dyDescent="0.25">
      <c r="A5544" s="7">
        <v>33693</v>
      </c>
      <c r="B5544" s="5" t="s">
        <v>5286</v>
      </c>
    </row>
    <row r="5545" spans="1:2" x14ac:dyDescent="0.25">
      <c r="A5545" s="7">
        <v>33694</v>
      </c>
      <c r="B5545" s="5" t="s">
        <v>5287</v>
      </c>
    </row>
    <row r="5546" spans="1:2" x14ac:dyDescent="0.25">
      <c r="A5546" s="7">
        <v>33695</v>
      </c>
      <c r="B5546" s="5" t="s">
        <v>5288</v>
      </c>
    </row>
    <row r="5547" spans="1:2" x14ac:dyDescent="0.25">
      <c r="A5547" s="7">
        <v>33696</v>
      </c>
      <c r="B5547" s="5" t="s">
        <v>5289</v>
      </c>
    </row>
    <row r="5548" spans="1:2" x14ac:dyDescent="0.25">
      <c r="A5548" s="7">
        <v>33697</v>
      </c>
      <c r="B5548" s="5" t="s">
        <v>5290</v>
      </c>
    </row>
    <row r="5549" spans="1:2" x14ac:dyDescent="0.25">
      <c r="A5549" s="7">
        <v>33700</v>
      </c>
      <c r="B5549" s="5" t="s">
        <v>5291</v>
      </c>
    </row>
    <row r="5550" spans="1:2" x14ac:dyDescent="0.25">
      <c r="A5550" s="7">
        <v>33701</v>
      </c>
      <c r="B5550" s="5" t="s">
        <v>5292</v>
      </c>
    </row>
    <row r="5551" spans="1:2" x14ac:dyDescent="0.25">
      <c r="A5551" s="7">
        <v>33702</v>
      </c>
      <c r="B5551" s="5" t="s">
        <v>5293</v>
      </c>
    </row>
    <row r="5552" spans="1:2" x14ac:dyDescent="0.25">
      <c r="A5552" s="7">
        <v>33703</v>
      </c>
      <c r="B5552" s="5" t="s">
        <v>5294</v>
      </c>
    </row>
    <row r="5553" spans="1:2" x14ac:dyDescent="0.25">
      <c r="A5553" s="7">
        <v>33704</v>
      </c>
      <c r="B5553" s="5" t="s">
        <v>5295</v>
      </c>
    </row>
    <row r="5554" spans="1:2" x14ac:dyDescent="0.25">
      <c r="A5554" s="7">
        <v>33707</v>
      </c>
      <c r="B5554" s="5" t="s">
        <v>5296</v>
      </c>
    </row>
    <row r="5555" spans="1:2" x14ac:dyDescent="0.25">
      <c r="A5555" s="7">
        <v>33708</v>
      </c>
      <c r="B5555" s="5" t="s">
        <v>5297</v>
      </c>
    </row>
    <row r="5556" spans="1:2" x14ac:dyDescent="0.25">
      <c r="A5556" s="7">
        <v>33709</v>
      </c>
      <c r="B5556" s="5" t="s">
        <v>5298</v>
      </c>
    </row>
    <row r="5557" spans="1:2" x14ac:dyDescent="0.25">
      <c r="A5557" s="7">
        <v>33710</v>
      </c>
      <c r="B5557" s="5" t="s">
        <v>5299</v>
      </c>
    </row>
    <row r="5558" spans="1:2" x14ac:dyDescent="0.25">
      <c r="A5558" s="7">
        <v>33711</v>
      </c>
      <c r="B5558" s="5" t="s">
        <v>822</v>
      </c>
    </row>
    <row r="5559" spans="1:2" x14ac:dyDescent="0.25">
      <c r="A5559" s="7">
        <v>33714</v>
      </c>
      <c r="B5559" s="5" t="s">
        <v>5300</v>
      </c>
    </row>
    <row r="5560" spans="1:2" x14ac:dyDescent="0.25">
      <c r="A5560" s="7">
        <v>33715</v>
      </c>
      <c r="B5560" s="5" t="s">
        <v>5301</v>
      </c>
    </row>
    <row r="5561" spans="1:2" x14ac:dyDescent="0.25">
      <c r="A5561" s="7">
        <v>33716</v>
      </c>
      <c r="B5561" s="5" t="s">
        <v>5302</v>
      </c>
    </row>
    <row r="5562" spans="1:2" x14ac:dyDescent="0.25">
      <c r="A5562" s="7">
        <v>33717</v>
      </c>
      <c r="B5562" s="5" t="s">
        <v>5303</v>
      </c>
    </row>
    <row r="5563" spans="1:2" x14ac:dyDescent="0.25">
      <c r="A5563" s="7">
        <v>33718</v>
      </c>
      <c r="B5563" s="5" t="s">
        <v>5304</v>
      </c>
    </row>
    <row r="5564" spans="1:2" x14ac:dyDescent="0.25">
      <c r="A5564" s="7">
        <v>33721</v>
      </c>
      <c r="B5564" s="5" t="s">
        <v>5305</v>
      </c>
    </row>
    <row r="5565" spans="1:2" x14ac:dyDescent="0.25">
      <c r="A5565" s="7">
        <v>33722</v>
      </c>
      <c r="B5565" s="5" t="s">
        <v>5306</v>
      </c>
    </row>
    <row r="5566" spans="1:2" x14ac:dyDescent="0.25">
      <c r="A5566" s="7">
        <v>33723</v>
      </c>
      <c r="B5566" s="5" t="s">
        <v>5307</v>
      </c>
    </row>
    <row r="5567" spans="1:2" x14ac:dyDescent="0.25">
      <c r="A5567" s="7">
        <v>33724</v>
      </c>
      <c r="B5567" s="5" t="s">
        <v>5308</v>
      </c>
    </row>
    <row r="5568" spans="1:2" x14ac:dyDescent="0.25">
      <c r="A5568" s="7">
        <v>33725</v>
      </c>
      <c r="B5568" s="5" t="s">
        <v>5309</v>
      </c>
    </row>
    <row r="5569" spans="1:2" x14ac:dyDescent="0.25">
      <c r="A5569" s="7">
        <v>33728</v>
      </c>
      <c r="B5569" s="5" t="s">
        <v>5238</v>
      </c>
    </row>
    <row r="5570" spans="1:2" x14ac:dyDescent="0.25">
      <c r="A5570" s="7">
        <v>33729</v>
      </c>
      <c r="B5570" s="5" t="s">
        <v>5310</v>
      </c>
    </row>
    <row r="5571" spans="1:2" x14ac:dyDescent="0.25">
      <c r="A5571" s="7">
        <v>33730</v>
      </c>
      <c r="B5571" s="5" t="s">
        <v>5224</v>
      </c>
    </row>
    <row r="5572" spans="1:2" x14ac:dyDescent="0.25">
      <c r="A5572" s="7">
        <v>33731</v>
      </c>
      <c r="B5572" s="5" t="s">
        <v>5311</v>
      </c>
    </row>
    <row r="5573" spans="1:2" x14ac:dyDescent="0.25">
      <c r="A5573" s="7">
        <v>33732</v>
      </c>
      <c r="B5573" s="5" t="s">
        <v>5312</v>
      </c>
    </row>
    <row r="5574" spans="1:2" x14ac:dyDescent="0.25">
      <c r="A5574" s="7">
        <v>33735</v>
      </c>
      <c r="B5574" s="5" t="s">
        <v>5313</v>
      </c>
    </row>
    <row r="5575" spans="1:2" x14ac:dyDescent="0.25">
      <c r="A5575" s="7">
        <v>33736</v>
      </c>
      <c r="B5575" s="5" t="s">
        <v>5314</v>
      </c>
    </row>
    <row r="5576" spans="1:2" x14ac:dyDescent="0.25">
      <c r="A5576" s="7">
        <v>33737</v>
      </c>
      <c r="B5576" s="5" t="s">
        <v>5315</v>
      </c>
    </row>
    <row r="5577" spans="1:2" x14ac:dyDescent="0.25">
      <c r="A5577" s="7">
        <v>33738</v>
      </c>
      <c r="B5577" s="5" t="s">
        <v>5316</v>
      </c>
    </row>
    <row r="5578" spans="1:2" x14ac:dyDescent="0.25">
      <c r="A5578" s="7">
        <v>33739</v>
      </c>
      <c r="B5578" s="5" t="s">
        <v>5317</v>
      </c>
    </row>
    <row r="5579" spans="1:2" x14ac:dyDescent="0.25">
      <c r="A5579" s="7">
        <v>33742</v>
      </c>
      <c r="B5579" s="5" t="s">
        <v>5318</v>
      </c>
    </row>
    <row r="5580" spans="1:2" x14ac:dyDescent="0.25">
      <c r="A5580" s="7">
        <v>33743</v>
      </c>
      <c r="B5580" s="5" t="s">
        <v>5319</v>
      </c>
    </row>
    <row r="5581" spans="1:2" x14ac:dyDescent="0.25">
      <c r="A5581" s="7">
        <v>33744</v>
      </c>
      <c r="B5581" s="5" t="s">
        <v>5320</v>
      </c>
    </row>
    <row r="5582" spans="1:2" x14ac:dyDescent="0.25">
      <c r="A5582" s="7">
        <v>33745</v>
      </c>
      <c r="B5582" s="5" t="s">
        <v>5321</v>
      </c>
    </row>
    <row r="5583" spans="1:2" x14ac:dyDescent="0.25">
      <c r="A5583" s="7">
        <v>33746</v>
      </c>
      <c r="B5583" s="5" t="s">
        <v>5322</v>
      </c>
    </row>
    <row r="5584" spans="1:2" x14ac:dyDescent="0.25">
      <c r="A5584" s="7">
        <v>33749</v>
      </c>
      <c r="B5584" s="5" t="s">
        <v>822</v>
      </c>
    </row>
    <row r="5585" spans="1:2" x14ac:dyDescent="0.25">
      <c r="A5585" s="7">
        <v>33750</v>
      </c>
      <c r="B5585" s="5" t="s">
        <v>5323</v>
      </c>
    </row>
    <row r="5586" spans="1:2" x14ac:dyDescent="0.25">
      <c r="A5586" s="7">
        <v>33751</v>
      </c>
      <c r="B5586" s="5" t="s">
        <v>5324</v>
      </c>
    </row>
    <row r="5587" spans="1:2" x14ac:dyDescent="0.25">
      <c r="A5587" s="7">
        <v>33752</v>
      </c>
      <c r="B5587" s="5" t="s">
        <v>5325</v>
      </c>
    </row>
    <row r="5588" spans="1:2" x14ac:dyDescent="0.25">
      <c r="A5588" s="7">
        <v>33753</v>
      </c>
      <c r="B5588" s="5" t="s">
        <v>5326</v>
      </c>
    </row>
    <row r="5589" spans="1:2" x14ac:dyDescent="0.25">
      <c r="A5589" s="7">
        <v>33756</v>
      </c>
      <c r="B5589" s="5" t="s">
        <v>5327</v>
      </c>
    </row>
    <row r="5590" spans="1:2" x14ac:dyDescent="0.25">
      <c r="A5590" s="7">
        <v>33757</v>
      </c>
      <c r="B5590" s="5" t="s">
        <v>5328</v>
      </c>
    </row>
    <row r="5591" spans="1:2" x14ac:dyDescent="0.25">
      <c r="A5591" s="7">
        <v>33758</v>
      </c>
      <c r="B5591" s="5" t="s">
        <v>5329</v>
      </c>
    </row>
    <row r="5592" spans="1:2" x14ac:dyDescent="0.25">
      <c r="A5592" s="7">
        <v>33759</v>
      </c>
      <c r="B5592" s="5" t="s">
        <v>5330</v>
      </c>
    </row>
    <row r="5593" spans="1:2" x14ac:dyDescent="0.25">
      <c r="A5593" s="7">
        <v>33760</v>
      </c>
      <c r="B5593" s="5" t="s">
        <v>5331</v>
      </c>
    </row>
    <row r="5594" spans="1:2" x14ac:dyDescent="0.25">
      <c r="A5594" s="7">
        <v>33763</v>
      </c>
      <c r="B5594" s="5" t="s">
        <v>5332</v>
      </c>
    </row>
    <row r="5595" spans="1:2" x14ac:dyDescent="0.25">
      <c r="A5595" s="7">
        <v>33764</v>
      </c>
      <c r="B5595" s="5" t="s">
        <v>5333</v>
      </c>
    </row>
    <row r="5596" spans="1:2" x14ac:dyDescent="0.25">
      <c r="A5596" s="7">
        <v>33765</v>
      </c>
      <c r="B5596" s="5" t="s">
        <v>5334</v>
      </c>
    </row>
    <row r="5597" spans="1:2" x14ac:dyDescent="0.25">
      <c r="A5597" s="7">
        <v>33766</v>
      </c>
      <c r="B5597" s="5" t="s">
        <v>5335</v>
      </c>
    </row>
    <row r="5598" spans="1:2" x14ac:dyDescent="0.25">
      <c r="A5598" s="7">
        <v>33767</v>
      </c>
      <c r="B5598" s="5" t="s">
        <v>5336</v>
      </c>
    </row>
    <row r="5599" spans="1:2" x14ac:dyDescent="0.25">
      <c r="A5599" s="7">
        <v>33770</v>
      </c>
      <c r="B5599" s="5" t="s">
        <v>5286</v>
      </c>
    </row>
    <row r="5600" spans="1:2" x14ac:dyDescent="0.25">
      <c r="A5600" s="7">
        <v>33771</v>
      </c>
      <c r="B5600" s="5" t="s">
        <v>5337</v>
      </c>
    </row>
    <row r="5601" spans="1:2" x14ac:dyDescent="0.25">
      <c r="A5601" s="7">
        <v>33772</v>
      </c>
      <c r="B5601" s="5" t="s">
        <v>5338</v>
      </c>
    </row>
    <row r="5602" spans="1:2" x14ac:dyDescent="0.25">
      <c r="A5602" s="7">
        <v>33773</v>
      </c>
      <c r="B5602" s="5" t="s">
        <v>5339</v>
      </c>
    </row>
    <row r="5603" spans="1:2" x14ac:dyDescent="0.25">
      <c r="A5603" s="7">
        <v>33774</v>
      </c>
      <c r="B5603" s="5" t="s">
        <v>5340</v>
      </c>
    </row>
    <row r="5604" spans="1:2" x14ac:dyDescent="0.25">
      <c r="A5604" s="7">
        <v>33777</v>
      </c>
      <c r="B5604" s="5" t="s">
        <v>5341</v>
      </c>
    </row>
    <row r="5605" spans="1:2" x14ac:dyDescent="0.25">
      <c r="A5605" s="7">
        <v>33778</v>
      </c>
      <c r="B5605" s="5" t="s">
        <v>5342</v>
      </c>
    </row>
    <row r="5606" spans="1:2" x14ac:dyDescent="0.25">
      <c r="A5606" s="7">
        <v>33779</v>
      </c>
      <c r="B5606" s="5" t="s">
        <v>5343</v>
      </c>
    </row>
    <row r="5607" spans="1:2" x14ac:dyDescent="0.25">
      <c r="A5607" s="7">
        <v>33780</v>
      </c>
      <c r="B5607" s="5" t="s">
        <v>5344</v>
      </c>
    </row>
    <row r="5608" spans="1:2" x14ac:dyDescent="0.25">
      <c r="A5608" s="7">
        <v>33781</v>
      </c>
      <c r="B5608" s="5" t="s">
        <v>5345</v>
      </c>
    </row>
    <row r="5609" spans="1:2" x14ac:dyDescent="0.25">
      <c r="A5609" s="7">
        <v>33784</v>
      </c>
      <c r="B5609" s="5" t="s">
        <v>5346</v>
      </c>
    </row>
    <row r="5610" spans="1:2" x14ac:dyDescent="0.25">
      <c r="A5610" s="7">
        <v>33785</v>
      </c>
      <c r="B5610" s="5" t="s">
        <v>5347</v>
      </c>
    </row>
    <row r="5611" spans="1:2" x14ac:dyDescent="0.25">
      <c r="A5611" s="7">
        <v>33786</v>
      </c>
      <c r="B5611" s="5" t="s">
        <v>5348</v>
      </c>
    </row>
    <row r="5612" spans="1:2" x14ac:dyDescent="0.25">
      <c r="A5612" s="7">
        <v>33787</v>
      </c>
      <c r="B5612" s="5" t="s">
        <v>5349</v>
      </c>
    </row>
    <row r="5613" spans="1:2" x14ac:dyDescent="0.25">
      <c r="A5613" s="7">
        <v>33788</v>
      </c>
      <c r="B5613" s="5" t="s">
        <v>822</v>
      </c>
    </row>
    <row r="5614" spans="1:2" x14ac:dyDescent="0.25">
      <c r="A5614" s="7">
        <v>33791</v>
      </c>
      <c r="B5614" s="5" t="s">
        <v>5350</v>
      </c>
    </row>
    <row r="5615" spans="1:2" x14ac:dyDescent="0.25">
      <c r="A5615" s="7">
        <v>33792</v>
      </c>
      <c r="B5615" s="5" t="s">
        <v>5351</v>
      </c>
    </row>
    <row r="5616" spans="1:2" x14ac:dyDescent="0.25">
      <c r="A5616" s="7">
        <v>33793</v>
      </c>
      <c r="B5616" s="5" t="s">
        <v>5352</v>
      </c>
    </row>
    <row r="5617" spans="1:2" x14ac:dyDescent="0.25">
      <c r="A5617" s="7">
        <v>33794</v>
      </c>
      <c r="B5617" s="5" t="s">
        <v>5353</v>
      </c>
    </row>
    <row r="5618" spans="1:2" x14ac:dyDescent="0.25">
      <c r="A5618" s="7">
        <v>33795</v>
      </c>
      <c r="B5618" s="5" t="s">
        <v>5354</v>
      </c>
    </row>
    <row r="5619" spans="1:2" x14ac:dyDescent="0.25">
      <c r="A5619" s="7">
        <v>33798</v>
      </c>
      <c r="B5619" s="5" t="s">
        <v>5355</v>
      </c>
    </row>
    <row r="5620" spans="1:2" x14ac:dyDescent="0.25">
      <c r="A5620" s="7">
        <v>33799</v>
      </c>
      <c r="B5620" s="5" t="s">
        <v>5356</v>
      </c>
    </row>
    <row r="5621" spans="1:2" x14ac:dyDescent="0.25">
      <c r="A5621" s="7">
        <v>33800</v>
      </c>
      <c r="B5621" s="5" t="s">
        <v>5357</v>
      </c>
    </row>
    <row r="5622" spans="1:2" x14ac:dyDescent="0.25">
      <c r="A5622" s="7">
        <v>33801</v>
      </c>
      <c r="B5622" s="5" t="s">
        <v>5358</v>
      </c>
    </row>
    <row r="5623" spans="1:2" x14ac:dyDescent="0.25">
      <c r="A5623" s="7">
        <v>33802</v>
      </c>
      <c r="B5623" s="5" t="s">
        <v>5359</v>
      </c>
    </row>
    <row r="5624" spans="1:2" x14ac:dyDescent="0.25">
      <c r="A5624" s="7">
        <v>33805</v>
      </c>
      <c r="B5624" s="5" t="s">
        <v>5360</v>
      </c>
    </row>
    <row r="5625" spans="1:2" x14ac:dyDescent="0.25">
      <c r="A5625" s="7">
        <v>33806</v>
      </c>
      <c r="B5625" s="5" t="s">
        <v>5361</v>
      </c>
    </row>
    <row r="5626" spans="1:2" x14ac:dyDescent="0.25">
      <c r="A5626" s="7">
        <v>33807</v>
      </c>
      <c r="B5626" s="5" t="s">
        <v>5362</v>
      </c>
    </row>
    <row r="5627" spans="1:2" x14ac:dyDescent="0.25">
      <c r="A5627" s="7">
        <v>33808</v>
      </c>
      <c r="B5627" s="5" t="s">
        <v>5363</v>
      </c>
    </row>
    <row r="5628" spans="1:2" x14ac:dyDescent="0.25">
      <c r="A5628" s="7">
        <v>33809</v>
      </c>
      <c r="B5628" s="5" t="s">
        <v>5364</v>
      </c>
    </row>
    <row r="5629" spans="1:2" x14ac:dyDescent="0.25">
      <c r="A5629" s="7">
        <v>33812</v>
      </c>
      <c r="B5629" s="5" t="s">
        <v>5365</v>
      </c>
    </row>
    <row r="5630" spans="1:2" x14ac:dyDescent="0.25">
      <c r="A5630" s="7">
        <v>33813</v>
      </c>
      <c r="B5630" s="5" t="s">
        <v>5366</v>
      </c>
    </row>
    <row r="5631" spans="1:2" x14ac:dyDescent="0.25">
      <c r="A5631" s="7">
        <v>33814</v>
      </c>
      <c r="B5631" s="5" t="s">
        <v>5367</v>
      </c>
    </row>
    <row r="5632" spans="1:2" x14ac:dyDescent="0.25">
      <c r="A5632" s="7">
        <v>33815</v>
      </c>
      <c r="B5632" s="5" t="s">
        <v>5368</v>
      </c>
    </row>
    <row r="5633" spans="1:2" x14ac:dyDescent="0.25">
      <c r="A5633" s="7">
        <v>33816</v>
      </c>
      <c r="B5633" s="5" t="s">
        <v>5369</v>
      </c>
    </row>
    <row r="5634" spans="1:2" x14ac:dyDescent="0.25">
      <c r="A5634" s="7">
        <v>33819</v>
      </c>
      <c r="B5634" s="5" t="s">
        <v>5370</v>
      </c>
    </row>
    <row r="5635" spans="1:2" x14ac:dyDescent="0.25">
      <c r="A5635" s="7">
        <v>33820</v>
      </c>
      <c r="B5635" s="5" t="s">
        <v>5371</v>
      </c>
    </row>
    <row r="5636" spans="1:2" x14ac:dyDescent="0.25">
      <c r="A5636" s="7">
        <v>33821</v>
      </c>
      <c r="B5636" s="5" t="s">
        <v>5372</v>
      </c>
    </row>
    <row r="5637" spans="1:2" x14ac:dyDescent="0.25">
      <c r="A5637" s="7">
        <v>33822</v>
      </c>
      <c r="B5637" s="5" t="s">
        <v>5373</v>
      </c>
    </row>
    <row r="5638" spans="1:2" x14ac:dyDescent="0.25">
      <c r="A5638" s="7">
        <v>33823</v>
      </c>
      <c r="B5638" s="5" t="s">
        <v>5374</v>
      </c>
    </row>
    <row r="5639" spans="1:2" x14ac:dyDescent="0.25">
      <c r="A5639" s="7">
        <v>33826</v>
      </c>
      <c r="B5639" s="5" t="s">
        <v>5375</v>
      </c>
    </row>
    <row r="5640" spans="1:2" x14ac:dyDescent="0.25">
      <c r="A5640" s="7">
        <v>33827</v>
      </c>
      <c r="B5640" s="5" t="s">
        <v>5376</v>
      </c>
    </row>
    <row r="5641" spans="1:2" x14ac:dyDescent="0.25">
      <c r="A5641" s="7">
        <v>33828</v>
      </c>
      <c r="B5641" s="5" t="s">
        <v>5377</v>
      </c>
    </row>
    <row r="5642" spans="1:2" x14ac:dyDescent="0.25">
      <c r="A5642" s="7">
        <v>33829</v>
      </c>
      <c r="B5642" s="5" t="s">
        <v>5378</v>
      </c>
    </row>
    <row r="5643" spans="1:2" x14ac:dyDescent="0.25">
      <c r="A5643" s="7">
        <v>33830</v>
      </c>
      <c r="B5643" s="5" t="s">
        <v>5379</v>
      </c>
    </row>
    <row r="5644" spans="1:2" x14ac:dyDescent="0.25">
      <c r="A5644" s="7">
        <v>33833</v>
      </c>
      <c r="B5644" s="5" t="s">
        <v>5380</v>
      </c>
    </row>
    <row r="5645" spans="1:2" x14ac:dyDescent="0.25">
      <c r="A5645" s="7">
        <v>33834</v>
      </c>
      <c r="B5645" s="5" t="s">
        <v>5381</v>
      </c>
    </row>
    <row r="5646" spans="1:2" x14ac:dyDescent="0.25">
      <c r="A5646" s="7">
        <v>33835</v>
      </c>
      <c r="B5646" s="5" t="s">
        <v>5382</v>
      </c>
    </row>
    <row r="5647" spans="1:2" x14ac:dyDescent="0.25">
      <c r="A5647" s="7">
        <v>33836</v>
      </c>
      <c r="B5647" s="5" t="s">
        <v>5383</v>
      </c>
    </row>
    <row r="5648" spans="1:2" x14ac:dyDescent="0.25">
      <c r="A5648" s="7">
        <v>33837</v>
      </c>
      <c r="B5648" s="5" t="s">
        <v>5384</v>
      </c>
    </row>
    <row r="5649" spans="1:2" x14ac:dyDescent="0.25">
      <c r="A5649" s="7">
        <v>33840</v>
      </c>
      <c r="B5649" s="5" t="s">
        <v>5385</v>
      </c>
    </row>
    <row r="5650" spans="1:2" x14ac:dyDescent="0.25">
      <c r="A5650" s="7">
        <v>33841</v>
      </c>
      <c r="B5650" s="5" t="s">
        <v>5386</v>
      </c>
    </row>
    <row r="5651" spans="1:2" x14ac:dyDescent="0.25">
      <c r="A5651" s="7">
        <v>33842</v>
      </c>
      <c r="B5651" s="5" t="s">
        <v>5387</v>
      </c>
    </row>
    <row r="5652" spans="1:2" x14ac:dyDescent="0.25">
      <c r="A5652" s="7">
        <v>33843</v>
      </c>
      <c r="B5652" s="5" t="s">
        <v>5388</v>
      </c>
    </row>
    <row r="5653" spans="1:2" x14ac:dyDescent="0.25">
      <c r="A5653" s="7">
        <v>33844</v>
      </c>
      <c r="B5653" s="5" t="s">
        <v>5389</v>
      </c>
    </row>
    <row r="5654" spans="1:2" x14ac:dyDescent="0.25">
      <c r="A5654" s="7">
        <v>33847</v>
      </c>
      <c r="B5654" s="5" t="s">
        <v>5390</v>
      </c>
    </row>
    <row r="5655" spans="1:2" x14ac:dyDescent="0.25">
      <c r="A5655" s="7">
        <v>33848</v>
      </c>
      <c r="B5655" s="5" t="s">
        <v>5391</v>
      </c>
    </row>
    <row r="5656" spans="1:2" x14ac:dyDescent="0.25">
      <c r="A5656" s="7">
        <v>33849</v>
      </c>
      <c r="B5656" s="5" t="s">
        <v>5392</v>
      </c>
    </row>
    <row r="5657" spans="1:2" x14ac:dyDescent="0.25">
      <c r="A5657" s="7">
        <v>33850</v>
      </c>
      <c r="B5657" s="5" t="s">
        <v>5393</v>
      </c>
    </row>
    <row r="5658" spans="1:2" x14ac:dyDescent="0.25">
      <c r="A5658" s="7">
        <v>33851</v>
      </c>
      <c r="B5658" s="5" t="s">
        <v>5394</v>
      </c>
    </row>
    <row r="5659" spans="1:2" x14ac:dyDescent="0.25">
      <c r="A5659" s="7">
        <v>33854</v>
      </c>
      <c r="B5659" s="5" t="s">
        <v>822</v>
      </c>
    </row>
    <row r="5660" spans="1:2" x14ac:dyDescent="0.25">
      <c r="A5660" s="7">
        <v>33855</v>
      </c>
      <c r="B5660" s="5" t="s">
        <v>5395</v>
      </c>
    </row>
    <row r="5661" spans="1:2" x14ac:dyDescent="0.25">
      <c r="A5661" s="7">
        <v>33856</v>
      </c>
      <c r="B5661" s="5" t="s">
        <v>5396</v>
      </c>
    </row>
    <row r="5662" spans="1:2" x14ac:dyDescent="0.25">
      <c r="A5662" s="7">
        <v>33857</v>
      </c>
      <c r="B5662" s="5" t="s">
        <v>5397</v>
      </c>
    </row>
    <row r="5663" spans="1:2" x14ac:dyDescent="0.25">
      <c r="A5663" s="7">
        <v>33858</v>
      </c>
      <c r="B5663" s="5" t="s">
        <v>5398</v>
      </c>
    </row>
    <row r="5664" spans="1:2" x14ac:dyDescent="0.25">
      <c r="A5664" s="7">
        <v>33861</v>
      </c>
      <c r="B5664" s="5" t="s">
        <v>5399</v>
      </c>
    </row>
    <row r="5665" spans="1:2" x14ac:dyDescent="0.25">
      <c r="A5665" s="7">
        <v>33862</v>
      </c>
      <c r="B5665" s="5" t="s">
        <v>5400</v>
      </c>
    </row>
    <row r="5666" spans="1:2" x14ac:dyDescent="0.25">
      <c r="A5666" s="7">
        <v>33863</v>
      </c>
      <c r="B5666" s="5" t="s">
        <v>5401</v>
      </c>
    </row>
    <row r="5667" spans="1:2" x14ac:dyDescent="0.25">
      <c r="A5667" s="7">
        <v>33864</v>
      </c>
      <c r="B5667" s="5" t="s">
        <v>5402</v>
      </c>
    </row>
    <row r="5668" spans="1:2" x14ac:dyDescent="0.25">
      <c r="A5668" s="7">
        <v>33865</v>
      </c>
      <c r="B5668" s="5" t="s">
        <v>5403</v>
      </c>
    </row>
    <row r="5669" spans="1:2" x14ac:dyDescent="0.25">
      <c r="A5669" s="7">
        <v>33868</v>
      </c>
      <c r="B5669" s="5" t="s">
        <v>5404</v>
      </c>
    </row>
    <row r="5670" spans="1:2" x14ac:dyDescent="0.25">
      <c r="A5670" s="7">
        <v>33869</v>
      </c>
      <c r="B5670" s="5" t="s">
        <v>5405</v>
      </c>
    </row>
    <row r="5671" spans="1:2" x14ac:dyDescent="0.25">
      <c r="A5671" s="7">
        <v>33870</v>
      </c>
      <c r="B5671" s="5" t="s">
        <v>5406</v>
      </c>
    </row>
    <row r="5672" spans="1:2" x14ac:dyDescent="0.25">
      <c r="A5672" s="7">
        <v>33871</v>
      </c>
      <c r="B5672" s="5" t="s">
        <v>5407</v>
      </c>
    </row>
    <row r="5673" spans="1:2" x14ac:dyDescent="0.25">
      <c r="A5673" s="7">
        <v>33872</v>
      </c>
      <c r="B5673" s="5" t="s">
        <v>5408</v>
      </c>
    </row>
    <row r="5674" spans="1:2" x14ac:dyDescent="0.25">
      <c r="A5674" s="7">
        <v>33875</v>
      </c>
      <c r="B5674" s="5" t="s">
        <v>5409</v>
      </c>
    </row>
    <row r="5675" spans="1:2" x14ac:dyDescent="0.25">
      <c r="A5675" s="7">
        <v>33876</v>
      </c>
      <c r="B5675" s="5" t="s">
        <v>5410</v>
      </c>
    </row>
    <row r="5676" spans="1:2" x14ac:dyDescent="0.25">
      <c r="A5676" s="7">
        <v>33877</v>
      </c>
      <c r="B5676" s="5" t="s">
        <v>5411</v>
      </c>
    </row>
    <row r="5677" spans="1:2" x14ac:dyDescent="0.25">
      <c r="A5677" s="7">
        <v>33878</v>
      </c>
      <c r="B5677" s="5" t="s">
        <v>5412</v>
      </c>
    </row>
    <row r="5678" spans="1:2" x14ac:dyDescent="0.25">
      <c r="A5678" s="7">
        <v>33879</v>
      </c>
      <c r="B5678" s="5" t="s">
        <v>5413</v>
      </c>
    </row>
    <row r="5679" spans="1:2" x14ac:dyDescent="0.25">
      <c r="A5679" s="7">
        <v>33882</v>
      </c>
      <c r="B5679" s="5" t="s">
        <v>5414</v>
      </c>
    </row>
    <row r="5680" spans="1:2" x14ac:dyDescent="0.25">
      <c r="A5680" s="7">
        <v>33883</v>
      </c>
      <c r="B5680" s="5" t="s">
        <v>5415</v>
      </c>
    </row>
    <row r="5681" spans="1:2" x14ac:dyDescent="0.25">
      <c r="A5681" s="7">
        <v>33884</v>
      </c>
      <c r="B5681" s="5" t="s">
        <v>5416</v>
      </c>
    </row>
    <row r="5682" spans="1:2" x14ac:dyDescent="0.25">
      <c r="A5682" s="7">
        <v>33885</v>
      </c>
      <c r="B5682" s="5" t="s">
        <v>5417</v>
      </c>
    </row>
    <row r="5683" spans="1:2" x14ac:dyDescent="0.25">
      <c r="A5683" s="7">
        <v>33886</v>
      </c>
      <c r="B5683" s="5" t="s">
        <v>5418</v>
      </c>
    </row>
    <row r="5684" spans="1:2" x14ac:dyDescent="0.25">
      <c r="A5684" s="7">
        <v>33889</v>
      </c>
      <c r="B5684" s="5" t="s">
        <v>5419</v>
      </c>
    </row>
    <row r="5685" spans="1:2" x14ac:dyDescent="0.25">
      <c r="A5685" s="7">
        <v>33890</v>
      </c>
      <c r="B5685" s="5" t="s">
        <v>5420</v>
      </c>
    </row>
    <row r="5686" spans="1:2" x14ac:dyDescent="0.25">
      <c r="A5686" s="7">
        <v>33891</v>
      </c>
      <c r="B5686" s="5" t="s">
        <v>5421</v>
      </c>
    </row>
    <row r="5687" spans="1:2" x14ac:dyDescent="0.25">
      <c r="A5687" s="7">
        <v>33892</v>
      </c>
      <c r="B5687" s="5" t="s">
        <v>5422</v>
      </c>
    </row>
    <row r="5688" spans="1:2" x14ac:dyDescent="0.25">
      <c r="A5688" s="7">
        <v>33893</v>
      </c>
      <c r="B5688" s="5" t="s">
        <v>5423</v>
      </c>
    </row>
    <row r="5689" spans="1:2" x14ac:dyDescent="0.25">
      <c r="A5689" s="7">
        <v>33896</v>
      </c>
      <c r="B5689" s="5" t="s">
        <v>5424</v>
      </c>
    </row>
    <row r="5690" spans="1:2" x14ac:dyDescent="0.25">
      <c r="A5690" s="7">
        <v>33897</v>
      </c>
      <c r="B5690" s="5" t="s">
        <v>5425</v>
      </c>
    </row>
    <row r="5691" spans="1:2" x14ac:dyDescent="0.25">
      <c r="A5691" s="7">
        <v>33898</v>
      </c>
      <c r="B5691" s="5" t="s">
        <v>5426</v>
      </c>
    </row>
    <row r="5692" spans="1:2" x14ac:dyDescent="0.25">
      <c r="A5692" s="7">
        <v>33899</v>
      </c>
      <c r="B5692" s="5" t="s">
        <v>5427</v>
      </c>
    </row>
    <row r="5693" spans="1:2" x14ac:dyDescent="0.25">
      <c r="A5693" s="7">
        <v>33900</v>
      </c>
      <c r="B5693" s="5" t="s">
        <v>5428</v>
      </c>
    </row>
    <row r="5694" spans="1:2" x14ac:dyDescent="0.25">
      <c r="A5694" s="7">
        <v>33903</v>
      </c>
      <c r="B5694" s="5" t="s">
        <v>5429</v>
      </c>
    </row>
    <row r="5695" spans="1:2" x14ac:dyDescent="0.25">
      <c r="A5695" s="7">
        <v>33904</v>
      </c>
      <c r="B5695" s="5" t="s">
        <v>5430</v>
      </c>
    </row>
    <row r="5696" spans="1:2" x14ac:dyDescent="0.25">
      <c r="A5696" s="7">
        <v>33905</v>
      </c>
      <c r="B5696" s="5" t="s">
        <v>5431</v>
      </c>
    </row>
    <row r="5697" spans="1:2" x14ac:dyDescent="0.25">
      <c r="A5697" s="7">
        <v>33906</v>
      </c>
      <c r="B5697" s="5" t="s">
        <v>5252</v>
      </c>
    </row>
    <row r="5698" spans="1:2" x14ac:dyDescent="0.25">
      <c r="A5698" s="7">
        <v>33907</v>
      </c>
      <c r="B5698" s="5" t="s">
        <v>5432</v>
      </c>
    </row>
    <row r="5699" spans="1:2" x14ac:dyDescent="0.25">
      <c r="A5699" s="7">
        <v>33910</v>
      </c>
      <c r="B5699" s="5" t="s">
        <v>5433</v>
      </c>
    </row>
    <row r="5700" spans="1:2" x14ac:dyDescent="0.25">
      <c r="A5700" s="7">
        <v>33911</v>
      </c>
      <c r="B5700" s="5" t="s">
        <v>5434</v>
      </c>
    </row>
    <row r="5701" spans="1:2" x14ac:dyDescent="0.25">
      <c r="A5701" s="7">
        <v>33912</v>
      </c>
      <c r="B5701" s="5" t="s">
        <v>5435</v>
      </c>
    </row>
    <row r="5702" spans="1:2" x14ac:dyDescent="0.25">
      <c r="A5702" s="7">
        <v>33913</v>
      </c>
      <c r="B5702" s="5" t="s">
        <v>5436</v>
      </c>
    </row>
    <row r="5703" spans="1:2" x14ac:dyDescent="0.25">
      <c r="A5703" s="7">
        <v>33914</v>
      </c>
      <c r="B5703" s="5" t="s">
        <v>5437</v>
      </c>
    </row>
    <row r="5704" spans="1:2" x14ac:dyDescent="0.25">
      <c r="A5704" s="7">
        <v>33917</v>
      </c>
      <c r="B5704" s="5" t="s">
        <v>5438</v>
      </c>
    </row>
    <row r="5705" spans="1:2" x14ac:dyDescent="0.25">
      <c r="A5705" s="7">
        <v>33918</v>
      </c>
      <c r="B5705" s="5" t="s">
        <v>5439</v>
      </c>
    </row>
    <row r="5706" spans="1:2" x14ac:dyDescent="0.25">
      <c r="A5706" s="7">
        <v>33919</v>
      </c>
      <c r="B5706" s="5" t="s">
        <v>5440</v>
      </c>
    </row>
    <row r="5707" spans="1:2" x14ac:dyDescent="0.25">
      <c r="A5707" s="7">
        <v>33920</v>
      </c>
      <c r="B5707" s="5" t="s">
        <v>5441</v>
      </c>
    </row>
    <row r="5708" spans="1:2" x14ac:dyDescent="0.25">
      <c r="A5708" s="7">
        <v>33921</v>
      </c>
      <c r="B5708" s="5" t="s">
        <v>5442</v>
      </c>
    </row>
    <row r="5709" spans="1:2" x14ac:dyDescent="0.25">
      <c r="A5709" s="7">
        <v>33924</v>
      </c>
      <c r="B5709" s="5" t="s">
        <v>5443</v>
      </c>
    </row>
    <row r="5710" spans="1:2" x14ac:dyDescent="0.25">
      <c r="A5710" s="7">
        <v>33925</v>
      </c>
      <c r="B5710" s="5" t="s">
        <v>5444</v>
      </c>
    </row>
    <row r="5711" spans="1:2" x14ac:dyDescent="0.25">
      <c r="A5711" s="7">
        <v>33926</v>
      </c>
      <c r="B5711" s="5" t="s">
        <v>5445</v>
      </c>
    </row>
    <row r="5712" spans="1:2" x14ac:dyDescent="0.25">
      <c r="A5712" s="7">
        <v>33927</v>
      </c>
      <c r="B5712" s="5" t="s">
        <v>5446</v>
      </c>
    </row>
    <row r="5713" spans="1:2" x14ac:dyDescent="0.25">
      <c r="A5713" s="7">
        <v>33928</v>
      </c>
      <c r="B5713" s="5" t="s">
        <v>5447</v>
      </c>
    </row>
    <row r="5714" spans="1:2" x14ac:dyDescent="0.25">
      <c r="A5714" s="7">
        <v>33931</v>
      </c>
      <c r="B5714" s="5" t="s">
        <v>5448</v>
      </c>
    </row>
    <row r="5715" spans="1:2" x14ac:dyDescent="0.25">
      <c r="A5715" s="7">
        <v>33932</v>
      </c>
      <c r="B5715" s="5" t="s">
        <v>5449</v>
      </c>
    </row>
    <row r="5716" spans="1:2" x14ac:dyDescent="0.25">
      <c r="A5716" s="7">
        <v>33933</v>
      </c>
      <c r="B5716" s="5" t="s">
        <v>5450</v>
      </c>
    </row>
    <row r="5717" spans="1:2" x14ac:dyDescent="0.25">
      <c r="A5717" s="7">
        <v>33934</v>
      </c>
      <c r="B5717" s="5" t="s">
        <v>822</v>
      </c>
    </row>
    <row r="5718" spans="1:2" x14ac:dyDescent="0.25">
      <c r="A5718" s="7">
        <v>33935</v>
      </c>
      <c r="B5718" s="5" t="s">
        <v>5451</v>
      </c>
    </row>
    <row r="5719" spans="1:2" x14ac:dyDescent="0.25">
      <c r="A5719" s="7">
        <v>33938</v>
      </c>
      <c r="B5719" s="5" t="s">
        <v>5452</v>
      </c>
    </row>
    <row r="5720" spans="1:2" x14ac:dyDescent="0.25">
      <c r="A5720" s="7">
        <v>33939</v>
      </c>
      <c r="B5720" s="5" t="s">
        <v>5453</v>
      </c>
    </row>
    <row r="5721" spans="1:2" x14ac:dyDescent="0.25">
      <c r="A5721" s="7">
        <v>33940</v>
      </c>
      <c r="B5721" s="5" t="s">
        <v>5454</v>
      </c>
    </row>
    <row r="5722" spans="1:2" x14ac:dyDescent="0.25">
      <c r="A5722" s="7">
        <v>33941</v>
      </c>
      <c r="B5722" s="5" t="s">
        <v>5455</v>
      </c>
    </row>
    <row r="5723" spans="1:2" x14ac:dyDescent="0.25">
      <c r="A5723" s="7">
        <v>33942</v>
      </c>
      <c r="B5723" s="5" t="s">
        <v>5456</v>
      </c>
    </row>
    <row r="5724" spans="1:2" x14ac:dyDescent="0.25">
      <c r="A5724" s="7">
        <v>33945</v>
      </c>
      <c r="B5724" s="5" t="s">
        <v>5457</v>
      </c>
    </row>
    <row r="5725" spans="1:2" x14ac:dyDescent="0.25">
      <c r="A5725" s="7">
        <v>33946</v>
      </c>
      <c r="B5725" s="5" t="s">
        <v>5458</v>
      </c>
    </row>
    <row r="5726" spans="1:2" x14ac:dyDescent="0.25">
      <c r="A5726" s="7">
        <v>33947</v>
      </c>
      <c r="B5726" s="5" t="s">
        <v>5459</v>
      </c>
    </row>
    <row r="5727" spans="1:2" x14ac:dyDescent="0.25">
      <c r="A5727" s="7">
        <v>33948</v>
      </c>
      <c r="B5727" s="5" t="s">
        <v>5460</v>
      </c>
    </row>
    <row r="5728" spans="1:2" x14ac:dyDescent="0.25">
      <c r="A5728" s="7">
        <v>33949</v>
      </c>
      <c r="B5728" s="5" t="s">
        <v>5461</v>
      </c>
    </row>
    <row r="5729" spans="1:2" x14ac:dyDescent="0.25">
      <c r="A5729" s="7">
        <v>33952</v>
      </c>
      <c r="B5729" s="5" t="s">
        <v>5462</v>
      </c>
    </row>
    <row r="5730" spans="1:2" x14ac:dyDescent="0.25">
      <c r="A5730" s="7">
        <v>33953</v>
      </c>
      <c r="B5730" s="5" t="s">
        <v>5463</v>
      </c>
    </row>
    <row r="5731" spans="1:2" x14ac:dyDescent="0.25">
      <c r="A5731" s="7">
        <v>33954</v>
      </c>
      <c r="B5731" s="5" t="s">
        <v>5464</v>
      </c>
    </row>
    <row r="5732" spans="1:2" x14ac:dyDescent="0.25">
      <c r="A5732" s="7">
        <v>33955</v>
      </c>
      <c r="B5732" s="5" t="s">
        <v>5465</v>
      </c>
    </row>
    <row r="5733" spans="1:2" x14ac:dyDescent="0.25">
      <c r="A5733" s="7">
        <v>33956</v>
      </c>
      <c r="B5733" s="5" t="s">
        <v>5466</v>
      </c>
    </row>
    <row r="5734" spans="1:2" x14ac:dyDescent="0.25">
      <c r="A5734" s="7">
        <v>33959</v>
      </c>
      <c r="B5734" s="5" t="s">
        <v>5467</v>
      </c>
    </row>
    <row r="5735" spans="1:2" x14ac:dyDescent="0.25">
      <c r="A5735" s="7">
        <v>33960</v>
      </c>
      <c r="B5735" s="5" t="s">
        <v>5468</v>
      </c>
    </row>
    <row r="5736" spans="1:2" x14ac:dyDescent="0.25">
      <c r="A5736" s="7">
        <v>33961</v>
      </c>
      <c r="B5736" s="5" t="s">
        <v>5469</v>
      </c>
    </row>
    <row r="5737" spans="1:2" x14ac:dyDescent="0.25">
      <c r="A5737" s="7">
        <v>33962</v>
      </c>
      <c r="B5737" s="5" t="s">
        <v>5470</v>
      </c>
    </row>
    <row r="5738" spans="1:2" x14ac:dyDescent="0.25">
      <c r="A5738" s="7">
        <v>33963</v>
      </c>
      <c r="B5738" s="5" t="s">
        <v>822</v>
      </c>
    </row>
    <row r="5739" spans="1:2" x14ac:dyDescent="0.25">
      <c r="A5739" s="7">
        <v>33966</v>
      </c>
      <c r="B5739" s="5" t="s">
        <v>5471</v>
      </c>
    </row>
    <row r="5740" spans="1:2" x14ac:dyDescent="0.25">
      <c r="A5740" s="7">
        <v>33967</v>
      </c>
      <c r="B5740" s="5" t="s">
        <v>5472</v>
      </c>
    </row>
    <row r="5741" spans="1:2" x14ac:dyDescent="0.25">
      <c r="A5741" s="7">
        <v>33968</v>
      </c>
      <c r="B5741" s="5" t="s">
        <v>5473</v>
      </c>
    </row>
    <row r="5742" spans="1:2" x14ac:dyDescent="0.25">
      <c r="A5742" s="7">
        <v>33969</v>
      </c>
      <c r="B5742" s="5" t="s">
        <v>5474</v>
      </c>
    </row>
    <row r="5743" spans="1:2" x14ac:dyDescent="0.25">
      <c r="A5743" s="7">
        <v>33970</v>
      </c>
      <c r="B5743" s="5" t="s">
        <v>822</v>
      </c>
    </row>
    <row r="5744" spans="1:2" x14ac:dyDescent="0.25">
      <c r="A5744" s="7">
        <v>33973</v>
      </c>
      <c r="B5744" s="5" t="s">
        <v>5475</v>
      </c>
    </row>
    <row r="5745" spans="1:2" x14ac:dyDescent="0.25">
      <c r="A5745" s="7">
        <v>33974</v>
      </c>
      <c r="B5745" s="5" t="s">
        <v>5476</v>
      </c>
    </row>
    <row r="5746" spans="1:2" x14ac:dyDescent="0.25">
      <c r="A5746" s="7">
        <v>33975</v>
      </c>
      <c r="B5746" s="5" t="s">
        <v>5477</v>
      </c>
    </row>
    <row r="5747" spans="1:2" x14ac:dyDescent="0.25">
      <c r="A5747" s="7">
        <v>33976</v>
      </c>
      <c r="B5747" s="5" t="s">
        <v>5478</v>
      </c>
    </row>
    <row r="5748" spans="1:2" x14ac:dyDescent="0.25">
      <c r="A5748" s="7">
        <v>33977</v>
      </c>
      <c r="B5748" s="5" t="s">
        <v>5479</v>
      </c>
    </row>
    <row r="5749" spans="1:2" x14ac:dyDescent="0.25">
      <c r="A5749" s="7">
        <v>33980</v>
      </c>
      <c r="B5749" s="5" t="s">
        <v>5480</v>
      </c>
    </row>
    <row r="5750" spans="1:2" x14ac:dyDescent="0.25">
      <c r="A5750" s="7">
        <v>33981</v>
      </c>
      <c r="B5750" s="5" t="s">
        <v>5481</v>
      </c>
    </row>
    <row r="5751" spans="1:2" x14ac:dyDescent="0.25">
      <c r="A5751" s="7">
        <v>33982</v>
      </c>
      <c r="B5751" s="5" t="s">
        <v>5482</v>
      </c>
    </row>
    <row r="5752" spans="1:2" x14ac:dyDescent="0.25">
      <c r="A5752" s="7">
        <v>33983</v>
      </c>
      <c r="B5752" s="5" t="s">
        <v>5483</v>
      </c>
    </row>
    <row r="5753" spans="1:2" x14ac:dyDescent="0.25">
      <c r="A5753" s="7">
        <v>33984</v>
      </c>
      <c r="B5753" s="5" t="s">
        <v>5484</v>
      </c>
    </row>
    <row r="5754" spans="1:2" x14ac:dyDescent="0.25">
      <c r="A5754" s="7">
        <v>33987</v>
      </c>
      <c r="B5754" s="5" t="s">
        <v>5485</v>
      </c>
    </row>
    <row r="5755" spans="1:2" x14ac:dyDescent="0.25">
      <c r="A5755" s="7">
        <v>33988</v>
      </c>
      <c r="B5755" s="5" t="s">
        <v>5486</v>
      </c>
    </row>
    <row r="5756" spans="1:2" x14ac:dyDescent="0.25">
      <c r="A5756" s="7">
        <v>33989</v>
      </c>
      <c r="B5756" s="5" t="s">
        <v>5487</v>
      </c>
    </row>
    <row r="5757" spans="1:2" x14ac:dyDescent="0.25">
      <c r="A5757" s="7">
        <v>33990</v>
      </c>
      <c r="B5757" s="5" t="s">
        <v>5488</v>
      </c>
    </row>
    <row r="5758" spans="1:2" x14ac:dyDescent="0.25">
      <c r="A5758" s="7">
        <v>33991</v>
      </c>
      <c r="B5758" s="5" t="s">
        <v>5489</v>
      </c>
    </row>
    <row r="5759" spans="1:2" x14ac:dyDescent="0.25">
      <c r="A5759" s="7">
        <v>33994</v>
      </c>
      <c r="B5759" s="5" t="s">
        <v>5490</v>
      </c>
    </row>
    <row r="5760" spans="1:2" x14ac:dyDescent="0.25">
      <c r="A5760" s="7">
        <v>33995</v>
      </c>
      <c r="B5760" s="5" t="s">
        <v>5491</v>
      </c>
    </row>
    <row r="5761" spans="1:2" x14ac:dyDescent="0.25">
      <c r="A5761" s="7">
        <v>33996</v>
      </c>
      <c r="B5761" s="5" t="s">
        <v>5492</v>
      </c>
    </row>
    <row r="5762" spans="1:2" x14ac:dyDescent="0.25">
      <c r="A5762" s="7">
        <v>33997</v>
      </c>
      <c r="B5762" s="5" t="s">
        <v>5493</v>
      </c>
    </row>
    <row r="5763" spans="1:2" x14ac:dyDescent="0.25">
      <c r="A5763" s="7">
        <v>33998</v>
      </c>
      <c r="B5763" s="5" t="s">
        <v>5494</v>
      </c>
    </row>
    <row r="5764" spans="1:2" x14ac:dyDescent="0.25">
      <c r="A5764" s="7">
        <v>34001</v>
      </c>
      <c r="B5764" s="5" t="s">
        <v>5495</v>
      </c>
    </row>
    <row r="5765" spans="1:2" x14ac:dyDescent="0.25">
      <c r="A5765" s="7">
        <v>34002</v>
      </c>
      <c r="B5765" s="5" t="s">
        <v>5496</v>
      </c>
    </row>
    <row r="5766" spans="1:2" x14ac:dyDescent="0.25">
      <c r="A5766" s="7">
        <v>34003</v>
      </c>
      <c r="B5766" s="5" t="s">
        <v>5497</v>
      </c>
    </row>
    <row r="5767" spans="1:2" x14ac:dyDescent="0.25">
      <c r="A5767" s="7">
        <v>34004</v>
      </c>
      <c r="B5767" s="5" t="s">
        <v>5498</v>
      </c>
    </row>
    <row r="5768" spans="1:2" x14ac:dyDescent="0.25">
      <c r="A5768" s="7">
        <v>34005</v>
      </c>
      <c r="B5768" s="5" t="s">
        <v>5499</v>
      </c>
    </row>
    <row r="5769" spans="1:2" x14ac:dyDescent="0.25">
      <c r="A5769" s="7">
        <v>34008</v>
      </c>
      <c r="B5769" s="5" t="s">
        <v>5500</v>
      </c>
    </row>
    <row r="5770" spans="1:2" x14ac:dyDescent="0.25">
      <c r="A5770" s="7">
        <v>34009</v>
      </c>
      <c r="B5770" s="5" t="s">
        <v>5501</v>
      </c>
    </row>
    <row r="5771" spans="1:2" x14ac:dyDescent="0.25">
      <c r="A5771" s="7">
        <v>34010</v>
      </c>
      <c r="B5771" s="5" t="s">
        <v>5502</v>
      </c>
    </row>
    <row r="5772" spans="1:2" x14ac:dyDescent="0.25">
      <c r="A5772" s="7">
        <v>34011</v>
      </c>
      <c r="B5772" s="5" t="s">
        <v>5503</v>
      </c>
    </row>
    <row r="5773" spans="1:2" x14ac:dyDescent="0.25">
      <c r="A5773" s="7">
        <v>34012</v>
      </c>
      <c r="B5773" s="5" t="s">
        <v>5504</v>
      </c>
    </row>
    <row r="5774" spans="1:2" x14ac:dyDescent="0.25">
      <c r="A5774" s="7">
        <v>34015</v>
      </c>
      <c r="B5774" s="5" t="s">
        <v>822</v>
      </c>
    </row>
    <row r="5775" spans="1:2" x14ac:dyDescent="0.25">
      <c r="A5775" s="7">
        <v>34016</v>
      </c>
      <c r="B5775" s="5" t="s">
        <v>5505</v>
      </c>
    </row>
    <row r="5776" spans="1:2" x14ac:dyDescent="0.25">
      <c r="A5776" s="7">
        <v>34017</v>
      </c>
      <c r="B5776" s="5" t="s">
        <v>5506</v>
      </c>
    </row>
    <row r="5777" spans="1:2" x14ac:dyDescent="0.25">
      <c r="A5777" s="7">
        <v>34018</v>
      </c>
      <c r="B5777" s="5" t="s">
        <v>5507</v>
      </c>
    </row>
    <row r="5778" spans="1:2" x14ac:dyDescent="0.25">
      <c r="A5778" s="7">
        <v>34019</v>
      </c>
      <c r="B5778" s="5" t="s">
        <v>5508</v>
      </c>
    </row>
    <row r="5779" spans="1:2" x14ac:dyDescent="0.25">
      <c r="A5779" s="7">
        <v>34022</v>
      </c>
      <c r="B5779" s="5" t="s">
        <v>5509</v>
      </c>
    </row>
    <row r="5780" spans="1:2" x14ac:dyDescent="0.25">
      <c r="A5780" s="7">
        <v>34023</v>
      </c>
      <c r="B5780" s="5" t="s">
        <v>5510</v>
      </c>
    </row>
    <row r="5781" spans="1:2" x14ac:dyDescent="0.25">
      <c r="A5781" s="7">
        <v>34024</v>
      </c>
      <c r="B5781" s="5" t="s">
        <v>5511</v>
      </c>
    </row>
    <row r="5782" spans="1:2" x14ac:dyDescent="0.25">
      <c r="A5782" s="7">
        <v>34025</v>
      </c>
      <c r="B5782" s="5" t="s">
        <v>5512</v>
      </c>
    </row>
    <row r="5783" spans="1:2" x14ac:dyDescent="0.25">
      <c r="A5783" s="7">
        <v>34026</v>
      </c>
      <c r="B5783" s="5" t="s">
        <v>5513</v>
      </c>
    </row>
    <row r="5784" spans="1:2" x14ac:dyDescent="0.25">
      <c r="A5784" s="7">
        <v>34029</v>
      </c>
      <c r="B5784" s="5" t="s">
        <v>5514</v>
      </c>
    </row>
    <row r="5785" spans="1:2" x14ac:dyDescent="0.25">
      <c r="A5785" s="7">
        <v>34030</v>
      </c>
      <c r="B5785" s="5" t="s">
        <v>5515</v>
      </c>
    </row>
    <row r="5786" spans="1:2" x14ac:dyDescent="0.25">
      <c r="A5786" s="7">
        <v>34031</v>
      </c>
      <c r="B5786" s="5" t="s">
        <v>5516</v>
      </c>
    </row>
    <row r="5787" spans="1:2" x14ac:dyDescent="0.25">
      <c r="A5787" s="7">
        <v>34032</v>
      </c>
      <c r="B5787" s="5" t="s">
        <v>5517</v>
      </c>
    </row>
    <row r="5788" spans="1:2" x14ac:dyDescent="0.25">
      <c r="A5788" s="7">
        <v>34033</v>
      </c>
      <c r="B5788" s="5" t="s">
        <v>5518</v>
      </c>
    </row>
    <row r="5789" spans="1:2" x14ac:dyDescent="0.25">
      <c r="A5789" s="7">
        <v>34036</v>
      </c>
      <c r="B5789" s="5" t="s">
        <v>5519</v>
      </c>
    </row>
    <row r="5790" spans="1:2" x14ac:dyDescent="0.25">
      <c r="A5790" s="7">
        <v>34037</v>
      </c>
      <c r="B5790" s="5" t="s">
        <v>5520</v>
      </c>
    </row>
    <row r="5791" spans="1:2" x14ac:dyDescent="0.25">
      <c r="A5791" s="7">
        <v>34038</v>
      </c>
      <c r="B5791" s="5" t="s">
        <v>5521</v>
      </c>
    </row>
    <row r="5792" spans="1:2" x14ac:dyDescent="0.25">
      <c r="A5792" s="7">
        <v>34039</v>
      </c>
      <c r="B5792" s="5" t="s">
        <v>5522</v>
      </c>
    </row>
    <row r="5793" spans="1:2" x14ac:dyDescent="0.25">
      <c r="A5793" s="7">
        <v>34040</v>
      </c>
      <c r="B5793" s="5" t="s">
        <v>5523</v>
      </c>
    </row>
    <row r="5794" spans="1:2" x14ac:dyDescent="0.25">
      <c r="A5794" s="7">
        <v>34043</v>
      </c>
      <c r="B5794" s="5" t="s">
        <v>5524</v>
      </c>
    </row>
    <row r="5795" spans="1:2" x14ac:dyDescent="0.25">
      <c r="A5795" s="7">
        <v>34044</v>
      </c>
      <c r="B5795" s="5" t="s">
        <v>5525</v>
      </c>
    </row>
    <row r="5796" spans="1:2" x14ac:dyDescent="0.25">
      <c r="A5796" s="7">
        <v>34045</v>
      </c>
      <c r="B5796" s="5" t="s">
        <v>5526</v>
      </c>
    </row>
    <row r="5797" spans="1:2" x14ac:dyDescent="0.25">
      <c r="A5797" s="7">
        <v>34046</v>
      </c>
      <c r="B5797" s="5" t="s">
        <v>5527</v>
      </c>
    </row>
    <row r="5798" spans="1:2" x14ac:dyDescent="0.25">
      <c r="A5798" s="7">
        <v>34047</v>
      </c>
      <c r="B5798" s="5" t="s">
        <v>5528</v>
      </c>
    </row>
    <row r="5799" spans="1:2" x14ac:dyDescent="0.25">
      <c r="A5799" s="7">
        <v>34050</v>
      </c>
      <c r="B5799" s="5" t="s">
        <v>5529</v>
      </c>
    </row>
    <row r="5800" spans="1:2" x14ac:dyDescent="0.25">
      <c r="A5800" s="7">
        <v>34051</v>
      </c>
      <c r="B5800" s="5" t="s">
        <v>5530</v>
      </c>
    </row>
    <row r="5801" spans="1:2" x14ac:dyDescent="0.25">
      <c r="A5801" s="7">
        <v>34052</v>
      </c>
      <c r="B5801" s="5" t="s">
        <v>5531</v>
      </c>
    </row>
    <row r="5802" spans="1:2" x14ac:dyDescent="0.25">
      <c r="A5802" s="7">
        <v>34053</v>
      </c>
      <c r="B5802" s="5" t="s">
        <v>5532</v>
      </c>
    </row>
    <row r="5803" spans="1:2" x14ac:dyDescent="0.25">
      <c r="A5803" s="7">
        <v>34054</v>
      </c>
      <c r="B5803" s="5" t="s">
        <v>5533</v>
      </c>
    </row>
    <row r="5804" spans="1:2" x14ac:dyDescent="0.25">
      <c r="A5804" s="7">
        <v>34057</v>
      </c>
      <c r="B5804" s="5" t="s">
        <v>5534</v>
      </c>
    </row>
    <row r="5805" spans="1:2" x14ac:dyDescent="0.25">
      <c r="A5805" s="7">
        <v>34058</v>
      </c>
      <c r="B5805" s="5" t="s">
        <v>5535</v>
      </c>
    </row>
    <row r="5806" spans="1:2" x14ac:dyDescent="0.25">
      <c r="A5806" s="7">
        <v>34059</v>
      </c>
      <c r="B5806" s="5" t="s">
        <v>5536</v>
      </c>
    </row>
    <row r="5807" spans="1:2" x14ac:dyDescent="0.25">
      <c r="A5807" s="7">
        <v>34060</v>
      </c>
      <c r="B5807" s="5" t="s">
        <v>5537</v>
      </c>
    </row>
    <row r="5808" spans="1:2" x14ac:dyDescent="0.25">
      <c r="A5808" s="7">
        <v>34061</v>
      </c>
      <c r="B5808" s="5" t="s">
        <v>5538</v>
      </c>
    </row>
    <row r="5809" spans="1:2" x14ac:dyDescent="0.25">
      <c r="A5809" s="7">
        <v>34064</v>
      </c>
      <c r="B5809" s="5" t="s">
        <v>5539</v>
      </c>
    </row>
    <row r="5810" spans="1:2" x14ac:dyDescent="0.25">
      <c r="A5810" s="7">
        <v>34065</v>
      </c>
      <c r="B5810" s="5" t="s">
        <v>5540</v>
      </c>
    </row>
    <row r="5811" spans="1:2" x14ac:dyDescent="0.25">
      <c r="A5811" s="7">
        <v>34066</v>
      </c>
      <c r="B5811" s="5" t="s">
        <v>5541</v>
      </c>
    </row>
    <row r="5812" spans="1:2" x14ac:dyDescent="0.25">
      <c r="A5812" s="7">
        <v>34067</v>
      </c>
      <c r="B5812" s="5" t="s">
        <v>5542</v>
      </c>
    </row>
    <row r="5813" spans="1:2" x14ac:dyDescent="0.25">
      <c r="A5813" s="7">
        <v>34068</v>
      </c>
      <c r="B5813" s="5" t="s">
        <v>822</v>
      </c>
    </row>
    <row r="5814" spans="1:2" x14ac:dyDescent="0.25">
      <c r="A5814" s="7">
        <v>34071</v>
      </c>
      <c r="B5814" s="5" t="s">
        <v>5543</v>
      </c>
    </row>
    <row r="5815" spans="1:2" x14ac:dyDescent="0.25">
      <c r="A5815" s="7">
        <v>34072</v>
      </c>
      <c r="B5815" s="5" t="s">
        <v>5544</v>
      </c>
    </row>
    <row r="5816" spans="1:2" x14ac:dyDescent="0.25">
      <c r="A5816" s="7">
        <v>34073</v>
      </c>
      <c r="B5816" s="5" t="s">
        <v>5545</v>
      </c>
    </row>
    <row r="5817" spans="1:2" x14ac:dyDescent="0.25">
      <c r="A5817" s="7">
        <v>34074</v>
      </c>
      <c r="B5817" s="5" t="s">
        <v>5546</v>
      </c>
    </row>
    <row r="5818" spans="1:2" x14ac:dyDescent="0.25">
      <c r="A5818" s="7">
        <v>34075</v>
      </c>
      <c r="B5818" s="5" t="s">
        <v>5547</v>
      </c>
    </row>
    <row r="5819" spans="1:2" x14ac:dyDescent="0.25">
      <c r="A5819" s="7">
        <v>34078</v>
      </c>
      <c r="B5819" s="5" t="s">
        <v>5548</v>
      </c>
    </row>
    <row r="5820" spans="1:2" x14ac:dyDescent="0.25">
      <c r="A5820" s="7">
        <v>34079</v>
      </c>
      <c r="B5820" s="5" t="s">
        <v>5549</v>
      </c>
    </row>
    <row r="5821" spans="1:2" x14ac:dyDescent="0.25">
      <c r="A5821" s="7">
        <v>34080</v>
      </c>
      <c r="B5821" s="5" t="s">
        <v>5550</v>
      </c>
    </row>
    <row r="5822" spans="1:2" x14ac:dyDescent="0.25">
      <c r="A5822" s="7">
        <v>34081</v>
      </c>
      <c r="B5822" s="5" t="s">
        <v>5551</v>
      </c>
    </row>
    <row r="5823" spans="1:2" x14ac:dyDescent="0.25">
      <c r="A5823" s="7">
        <v>34082</v>
      </c>
      <c r="B5823" s="5" t="s">
        <v>5552</v>
      </c>
    </row>
    <row r="5824" spans="1:2" x14ac:dyDescent="0.25">
      <c r="A5824" s="7">
        <v>34085</v>
      </c>
      <c r="B5824" s="5" t="s">
        <v>5553</v>
      </c>
    </row>
    <row r="5825" spans="1:2" x14ac:dyDescent="0.25">
      <c r="A5825" s="7">
        <v>34086</v>
      </c>
      <c r="B5825" s="5" t="s">
        <v>5554</v>
      </c>
    </row>
    <row r="5826" spans="1:2" x14ac:dyDescent="0.25">
      <c r="A5826" s="7">
        <v>34087</v>
      </c>
      <c r="B5826" s="5" t="s">
        <v>5555</v>
      </c>
    </row>
    <row r="5827" spans="1:2" x14ac:dyDescent="0.25">
      <c r="A5827" s="7">
        <v>34088</v>
      </c>
      <c r="B5827" s="5" t="s">
        <v>5556</v>
      </c>
    </row>
    <row r="5828" spans="1:2" x14ac:dyDescent="0.25">
      <c r="A5828" s="7">
        <v>34089</v>
      </c>
      <c r="B5828" s="5" t="s">
        <v>5557</v>
      </c>
    </row>
    <row r="5829" spans="1:2" x14ac:dyDescent="0.25">
      <c r="A5829" s="7">
        <v>34092</v>
      </c>
      <c r="B5829" s="5" t="s">
        <v>5558</v>
      </c>
    </row>
    <row r="5830" spans="1:2" x14ac:dyDescent="0.25">
      <c r="A5830" s="7">
        <v>34093</v>
      </c>
      <c r="B5830" s="5" t="s">
        <v>5559</v>
      </c>
    </row>
    <row r="5831" spans="1:2" x14ac:dyDescent="0.25">
      <c r="A5831" s="7">
        <v>34094</v>
      </c>
      <c r="B5831" s="5" t="s">
        <v>5560</v>
      </c>
    </row>
    <row r="5832" spans="1:2" x14ac:dyDescent="0.25">
      <c r="A5832" s="7">
        <v>34095</v>
      </c>
      <c r="B5832" s="5" t="s">
        <v>5561</v>
      </c>
    </row>
    <row r="5833" spans="1:2" x14ac:dyDescent="0.25">
      <c r="A5833" s="7">
        <v>34096</v>
      </c>
      <c r="B5833" s="5" t="s">
        <v>5562</v>
      </c>
    </row>
    <row r="5834" spans="1:2" x14ac:dyDescent="0.25">
      <c r="A5834" s="7">
        <v>34099</v>
      </c>
      <c r="B5834" s="5" t="s">
        <v>5563</v>
      </c>
    </row>
    <row r="5835" spans="1:2" x14ac:dyDescent="0.25">
      <c r="A5835" s="7">
        <v>34100</v>
      </c>
      <c r="B5835" s="5" t="s">
        <v>5564</v>
      </c>
    </row>
    <row r="5836" spans="1:2" x14ac:dyDescent="0.25">
      <c r="A5836" s="7">
        <v>34101</v>
      </c>
      <c r="B5836" s="5" t="s">
        <v>5565</v>
      </c>
    </row>
    <row r="5837" spans="1:2" x14ac:dyDescent="0.25">
      <c r="A5837" s="7">
        <v>34102</v>
      </c>
      <c r="B5837" s="5" t="s">
        <v>5566</v>
      </c>
    </row>
    <row r="5838" spans="1:2" x14ac:dyDescent="0.25">
      <c r="A5838" s="7">
        <v>34103</v>
      </c>
      <c r="B5838" s="5" t="s">
        <v>5567</v>
      </c>
    </row>
    <row r="5839" spans="1:2" x14ac:dyDescent="0.25">
      <c r="A5839" s="7">
        <v>34106</v>
      </c>
      <c r="B5839" s="5" t="s">
        <v>5568</v>
      </c>
    </row>
    <row r="5840" spans="1:2" x14ac:dyDescent="0.25">
      <c r="A5840" s="7">
        <v>34107</v>
      </c>
      <c r="B5840" s="5" t="s">
        <v>5569</v>
      </c>
    </row>
    <row r="5841" spans="1:2" x14ac:dyDescent="0.25">
      <c r="A5841" s="7">
        <v>34108</v>
      </c>
      <c r="B5841" s="5" t="s">
        <v>5570</v>
      </c>
    </row>
    <row r="5842" spans="1:2" x14ac:dyDescent="0.25">
      <c r="A5842" s="7">
        <v>34109</v>
      </c>
      <c r="B5842" s="5" t="s">
        <v>5571</v>
      </c>
    </row>
    <row r="5843" spans="1:2" x14ac:dyDescent="0.25">
      <c r="A5843" s="7">
        <v>34110</v>
      </c>
      <c r="B5843" s="5" t="s">
        <v>5572</v>
      </c>
    </row>
    <row r="5844" spans="1:2" x14ac:dyDescent="0.25">
      <c r="A5844" s="7">
        <v>34113</v>
      </c>
      <c r="B5844" s="5" t="s">
        <v>5573</v>
      </c>
    </row>
    <row r="5845" spans="1:2" x14ac:dyDescent="0.25">
      <c r="A5845" s="7">
        <v>34114</v>
      </c>
      <c r="B5845" s="5" t="s">
        <v>5574</v>
      </c>
    </row>
    <row r="5846" spans="1:2" x14ac:dyDescent="0.25">
      <c r="A5846" s="7">
        <v>34115</v>
      </c>
      <c r="B5846" s="5" t="s">
        <v>5575</v>
      </c>
    </row>
    <row r="5847" spans="1:2" x14ac:dyDescent="0.25">
      <c r="A5847" s="7">
        <v>34116</v>
      </c>
      <c r="B5847" s="5" t="s">
        <v>5576</v>
      </c>
    </row>
    <row r="5848" spans="1:2" x14ac:dyDescent="0.25">
      <c r="A5848" s="7">
        <v>34117</v>
      </c>
      <c r="B5848" s="5" t="s">
        <v>5577</v>
      </c>
    </row>
    <row r="5849" spans="1:2" x14ac:dyDescent="0.25">
      <c r="A5849" s="7">
        <v>34120</v>
      </c>
      <c r="B5849" s="5" t="s">
        <v>822</v>
      </c>
    </row>
    <row r="5850" spans="1:2" x14ac:dyDescent="0.25">
      <c r="A5850" s="7">
        <v>34121</v>
      </c>
      <c r="B5850" s="5" t="s">
        <v>5578</v>
      </c>
    </row>
    <row r="5851" spans="1:2" x14ac:dyDescent="0.25">
      <c r="A5851" s="7">
        <v>34122</v>
      </c>
      <c r="B5851" s="5" t="s">
        <v>5579</v>
      </c>
    </row>
    <row r="5852" spans="1:2" x14ac:dyDescent="0.25">
      <c r="A5852" s="7">
        <v>34123</v>
      </c>
      <c r="B5852" s="5" t="s">
        <v>5580</v>
      </c>
    </row>
    <row r="5853" spans="1:2" x14ac:dyDescent="0.25">
      <c r="A5853" s="7">
        <v>34124</v>
      </c>
      <c r="B5853" s="5" t="s">
        <v>5527</v>
      </c>
    </row>
    <row r="5854" spans="1:2" x14ac:dyDescent="0.25">
      <c r="A5854" s="7">
        <v>34127</v>
      </c>
      <c r="B5854" s="5" t="s">
        <v>5581</v>
      </c>
    </row>
    <row r="5855" spans="1:2" x14ac:dyDescent="0.25">
      <c r="A5855" s="7">
        <v>34128</v>
      </c>
      <c r="B5855" s="5" t="s">
        <v>5582</v>
      </c>
    </row>
    <row r="5856" spans="1:2" x14ac:dyDescent="0.25">
      <c r="A5856" s="7">
        <v>34129</v>
      </c>
      <c r="B5856" s="5" t="s">
        <v>5583</v>
      </c>
    </row>
    <row r="5857" spans="1:2" x14ac:dyDescent="0.25">
      <c r="A5857" s="7">
        <v>34130</v>
      </c>
      <c r="B5857" s="5" t="s">
        <v>5584</v>
      </c>
    </row>
    <row r="5858" spans="1:2" x14ac:dyDescent="0.25">
      <c r="A5858" s="7">
        <v>34131</v>
      </c>
      <c r="B5858" s="5" t="s">
        <v>5585</v>
      </c>
    </row>
    <row r="5859" spans="1:2" x14ac:dyDescent="0.25">
      <c r="A5859" s="7">
        <v>34134</v>
      </c>
      <c r="B5859" s="5" t="s">
        <v>5586</v>
      </c>
    </row>
    <row r="5860" spans="1:2" x14ac:dyDescent="0.25">
      <c r="A5860" s="7">
        <v>34135</v>
      </c>
      <c r="B5860" s="5" t="s">
        <v>5587</v>
      </c>
    </row>
    <row r="5861" spans="1:2" x14ac:dyDescent="0.25">
      <c r="A5861" s="7">
        <v>34136</v>
      </c>
      <c r="B5861" s="5" t="s">
        <v>5588</v>
      </c>
    </row>
    <row r="5862" spans="1:2" x14ac:dyDescent="0.25">
      <c r="A5862" s="7">
        <v>34137</v>
      </c>
      <c r="B5862" s="5" t="s">
        <v>5589</v>
      </c>
    </row>
    <row r="5863" spans="1:2" x14ac:dyDescent="0.25">
      <c r="A5863" s="7">
        <v>34138</v>
      </c>
      <c r="B5863" s="5" t="s">
        <v>5590</v>
      </c>
    </row>
    <row r="5864" spans="1:2" x14ac:dyDescent="0.25">
      <c r="A5864" s="7">
        <v>34141</v>
      </c>
      <c r="B5864" s="5" t="s">
        <v>5591</v>
      </c>
    </row>
    <row r="5865" spans="1:2" x14ac:dyDescent="0.25">
      <c r="A5865" s="7">
        <v>34142</v>
      </c>
      <c r="B5865" s="5" t="s">
        <v>5592</v>
      </c>
    </row>
    <row r="5866" spans="1:2" x14ac:dyDescent="0.25">
      <c r="A5866" s="7">
        <v>34143</v>
      </c>
      <c r="B5866" s="5" t="s">
        <v>5593</v>
      </c>
    </row>
    <row r="5867" spans="1:2" x14ac:dyDescent="0.25">
      <c r="A5867" s="7">
        <v>34144</v>
      </c>
      <c r="B5867" s="5" t="s">
        <v>5594</v>
      </c>
    </row>
    <row r="5868" spans="1:2" x14ac:dyDescent="0.25">
      <c r="A5868" s="7">
        <v>34145</v>
      </c>
      <c r="B5868" s="5" t="s">
        <v>5595</v>
      </c>
    </row>
    <row r="5869" spans="1:2" x14ac:dyDescent="0.25">
      <c r="A5869" s="7">
        <v>34148</v>
      </c>
      <c r="B5869" s="5" t="s">
        <v>5596</v>
      </c>
    </row>
    <row r="5870" spans="1:2" x14ac:dyDescent="0.25">
      <c r="A5870" s="7">
        <v>34149</v>
      </c>
      <c r="B5870" s="5" t="s">
        <v>5597</v>
      </c>
    </row>
    <row r="5871" spans="1:2" x14ac:dyDescent="0.25">
      <c r="A5871" s="7">
        <v>34150</v>
      </c>
      <c r="B5871" s="5" t="s">
        <v>5598</v>
      </c>
    </row>
    <row r="5872" spans="1:2" x14ac:dyDescent="0.25">
      <c r="A5872" s="7">
        <v>34151</v>
      </c>
      <c r="B5872" s="5" t="s">
        <v>5599</v>
      </c>
    </row>
    <row r="5873" spans="1:2" x14ac:dyDescent="0.25">
      <c r="A5873" s="7">
        <v>34152</v>
      </c>
      <c r="B5873" s="5" t="s">
        <v>5600</v>
      </c>
    </row>
    <row r="5874" spans="1:2" x14ac:dyDescent="0.25">
      <c r="A5874" s="7">
        <v>34155</v>
      </c>
      <c r="B5874" s="5" t="s">
        <v>822</v>
      </c>
    </row>
    <row r="5875" spans="1:2" x14ac:dyDescent="0.25">
      <c r="A5875" s="7">
        <v>34156</v>
      </c>
      <c r="B5875" s="5" t="s">
        <v>5601</v>
      </c>
    </row>
    <row r="5876" spans="1:2" x14ac:dyDescent="0.25">
      <c r="A5876" s="7">
        <v>34157</v>
      </c>
      <c r="B5876" s="5" t="s">
        <v>5602</v>
      </c>
    </row>
    <row r="5877" spans="1:2" x14ac:dyDescent="0.25">
      <c r="A5877" s="7">
        <v>34158</v>
      </c>
      <c r="B5877" s="5" t="s">
        <v>5603</v>
      </c>
    </row>
    <row r="5878" spans="1:2" x14ac:dyDescent="0.25">
      <c r="A5878" s="7">
        <v>34159</v>
      </c>
      <c r="B5878" s="5" t="s">
        <v>5604</v>
      </c>
    </row>
    <row r="5879" spans="1:2" x14ac:dyDescent="0.25">
      <c r="A5879" s="7">
        <v>34162</v>
      </c>
      <c r="B5879" s="5" t="s">
        <v>5605</v>
      </c>
    </row>
    <row r="5880" spans="1:2" x14ac:dyDescent="0.25">
      <c r="A5880" s="7">
        <v>34163</v>
      </c>
      <c r="B5880" s="5" t="s">
        <v>5606</v>
      </c>
    </row>
    <row r="5881" spans="1:2" x14ac:dyDescent="0.25">
      <c r="A5881" s="7">
        <v>34164</v>
      </c>
      <c r="B5881" s="5" t="s">
        <v>5607</v>
      </c>
    </row>
    <row r="5882" spans="1:2" x14ac:dyDescent="0.25">
      <c r="A5882" s="7">
        <v>34165</v>
      </c>
      <c r="B5882" s="5" t="s">
        <v>5608</v>
      </c>
    </row>
    <row r="5883" spans="1:2" x14ac:dyDescent="0.25">
      <c r="A5883" s="7">
        <v>34166</v>
      </c>
      <c r="B5883" s="5" t="s">
        <v>5609</v>
      </c>
    </row>
    <row r="5884" spans="1:2" x14ac:dyDescent="0.25">
      <c r="A5884" s="7">
        <v>34169</v>
      </c>
      <c r="B5884" s="5" t="s">
        <v>5610</v>
      </c>
    </row>
    <row r="5885" spans="1:2" x14ac:dyDescent="0.25">
      <c r="A5885" s="7">
        <v>34170</v>
      </c>
      <c r="B5885" s="5" t="s">
        <v>5611</v>
      </c>
    </row>
    <row r="5886" spans="1:2" x14ac:dyDescent="0.25">
      <c r="A5886" s="7">
        <v>34171</v>
      </c>
      <c r="B5886" s="5" t="s">
        <v>5612</v>
      </c>
    </row>
    <row r="5887" spans="1:2" x14ac:dyDescent="0.25">
      <c r="A5887" s="7">
        <v>34172</v>
      </c>
      <c r="B5887" s="5" t="s">
        <v>5613</v>
      </c>
    </row>
    <row r="5888" spans="1:2" x14ac:dyDescent="0.25">
      <c r="A5888" s="7">
        <v>34173</v>
      </c>
      <c r="B5888" s="5" t="s">
        <v>5614</v>
      </c>
    </row>
    <row r="5889" spans="1:2" x14ac:dyDescent="0.25">
      <c r="A5889" s="7">
        <v>34176</v>
      </c>
      <c r="B5889" s="5" t="s">
        <v>5615</v>
      </c>
    </row>
    <row r="5890" spans="1:2" x14ac:dyDescent="0.25">
      <c r="A5890" s="7">
        <v>34177</v>
      </c>
      <c r="B5890" s="5" t="s">
        <v>5616</v>
      </c>
    </row>
    <row r="5891" spans="1:2" x14ac:dyDescent="0.25">
      <c r="A5891" s="7">
        <v>34178</v>
      </c>
      <c r="B5891" s="5" t="s">
        <v>5617</v>
      </c>
    </row>
    <row r="5892" spans="1:2" x14ac:dyDescent="0.25">
      <c r="A5892" s="7">
        <v>34179</v>
      </c>
      <c r="B5892" s="5" t="s">
        <v>5618</v>
      </c>
    </row>
    <row r="5893" spans="1:2" x14ac:dyDescent="0.25">
      <c r="A5893" s="7">
        <v>34180</v>
      </c>
      <c r="B5893" s="5" t="s">
        <v>5619</v>
      </c>
    </row>
    <row r="5894" spans="1:2" x14ac:dyDescent="0.25">
      <c r="A5894" s="7">
        <v>34183</v>
      </c>
      <c r="B5894" s="5" t="s">
        <v>5620</v>
      </c>
    </row>
    <row r="5895" spans="1:2" x14ac:dyDescent="0.25">
      <c r="A5895" s="7">
        <v>34184</v>
      </c>
      <c r="B5895" s="5" t="s">
        <v>5621</v>
      </c>
    </row>
    <row r="5896" spans="1:2" x14ac:dyDescent="0.25">
      <c r="A5896" s="7">
        <v>34185</v>
      </c>
      <c r="B5896" s="5" t="s">
        <v>5622</v>
      </c>
    </row>
    <row r="5897" spans="1:2" x14ac:dyDescent="0.25">
      <c r="A5897" s="7">
        <v>34186</v>
      </c>
      <c r="B5897" s="5" t="s">
        <v>5623</v>
      </c>
    </row>
    <row r="5898" spans="1:2" x14ac:dyDescent="0.25">
      <c r="A5898" s="7">
        <v>34187</v>
      </c>
      <c r="B5898" s="5" t="s">
        <v>5624</v>
      </c>
    </row>
    <row r="5899" spans="1:2" x14ac:dyDescent="0.25">
      <c r="A5899" s="7">
        <v>34190</v>
      </c>
      <c r="B5899" s="5" t="s">
        <v>5625</v>
      </c>
    </row>
    <row r="5900" spans="1:2" x14ac:dyDescent="0.25">
      <c r="A5900" s="7">
        <v>34191</v>
      </c>
      <c r="B5900" s="5" t="s">
        <v>5626</v>
      </c>
    </row>
    <row r="5901" spans="1:2" x14ac:dyDescent="0.25">
      <c r="A5901" s="7">
        <v>34192</v>
      </c>
      <c r="B5901" s="5" t="s">
        <v>5627</v>
      </c>
    </row>
    <row r="5902" spans="1:2" x14ac:dyDescent="0.25">
      <c r="A5902" s="7">
        <v>34193</v>
      </c>
      <c r="B5902" s="5" t="s">
        <v>5628</v>
      </c>
    </row>
    <row r="5903" spans="1:2" x14ac:dyDescent="0.25">
      <c r="A5903" s="7">
        <v>34194</v>
      </c>
      <c r="B5903" s="5" t="s">
        <v>5629</v>
      </c>
    </row>
    <row r="5904" spans="1:2" x14ac:dyDescent="0.25">
      <c r="A5904" s="7">
        <v>34197</v>
      </c>
      <c r="B5904" s="5" t="s">
        <v>5630</v>
      </c>
    </row>
    <row r="5905" spans="1:2" x14ac:dyDescent="0.25">
      <c r="A5905" s="7">
        <v>34198</v>
      </c>
      <c r="B5905" s="5" t="s">
        <v>5631</v>
      </c>
    </row>
    <row r="5906" spans="1:2" x14ac:dyDescent="0.25">
      <c r="A5906" s="7">
        <v>34199</v>
      </c>
      <c r="B5906" s="5" t="s">
        <v>5632</v>
      </c>
    </row>
    <row r="5907" spans="1:2" x14ac:dyDescent="0.25">
      <c r="A5907" s="7">
        <v>34200</v>
      </c>
      <c r="B5907" s="5" t="s">
        <v>5633</v>
      </c>
    </row>
    <row r="5908" spans="1:2" x14ac:dyDescent="0.25">
      <c r="A5908" s="7">
        <v>34201</v>
      </c>
      <c r="B5908" s="5" t="s">
        <v>5634</v>
      </c>
    </row>
    <row r="5909" spans="1:2" x14ac:dyDescent="0.25">
      <c r="A5909" s="7">
        <v>34204</v>
      </c>
      <c r="B5909" s="5" t="s">
        <v>5635</v>
      </c>
    </row>
    <row r="5910" spans="1:2" x14ac:dyDescent="0.25">
      <c r="A5910" s="7">
        <v>34205</v>
      </c>
      <c r="B5910" s="5" t="s">
        <v>5636</v>
      </c>
    </row>
    <row r="5911" spans="1:2" x14ac:dyDescent="0.25">
      <c r="A5911" s="7">
        <v>34206</v>
      </c>
      <c r="B5911" s="5" t="s">
        <v>5637</v>
      </c>
    </row>
    <row r="5912" spans="1:2" x14ac:dyDescent="0.25">
      <c r="A5912" s="7">
        <v>34207</v>
      </c>
      <c r="B5912" s="5" t="s">
        <v>5638</v>
      </c>
    </row>
    <row r="5913" spans="1:2" x14ac:dyDescent="0.25">
      <c r="A5913" s="7">
        <v>34208</v>
      </c>
      <c r="B5913" s="5" t="s">
        <v>5639</v>
      </c>
    </row>
    <row r="5914" spans="1:2" x14ac:dyDescent="0.25">
      <c r="A5914" s="7">
        <v>34211</v>
      </c>
      <c r="B5914" s="5" t="s">
        <v>5640</v>
      </c>
    </row>
    <row r="5915" spans="1:2" x14ac:dyDescent="0.25">
      <c r="A5915" s="7">
        <v>34212</v>
      </c>
      <c r="B5915" s="5" t="s">
        <v>5641</v>
      </c>
    </row>
    <row r="5916" spans="1:2" x14ac:dyDescent="0.25">
      <c r="A5916" s="7">
        <v>34213</v>
      </c>
      <c r="B5916" s="5" t="s">
        <v>5642</v>
      </c>
    </row>
    <row r="5917" spans="1:2" x14ac:dyDescent="0.25">
      <c r="A5917" s="7">
        <v>34214</v>
      </c>
      <c r="B5917" s="5" t="s">
        <v>5643</v>
      </c>
    </row>
    <row r="5918" spans="1:2" x14ac:dyDescent="0.25">
      <c r="A5918" s="7">
        <v>34215</v>
      </c>
      <c r="B5918" s="5" t="s">
        <v>5644</v>
      </c>
    </row>
    <row r="5919" spans="1:2" x14ac:dyDescent="0.25">
      <c r="A5919" s="7">
        <v>34218</v>
      </c>
      <c r="B5919" s="5" t="s">
        <v>822</v>
      </c>
    </row>
    <row r="5920" spans="1:2" x14ac:dyDescent="0.25">
      <c r="A5920" s="7">
        <v>34219</v>
      </c>
      <c r="B5920" s="5" t="s">
        <v>5645</v>
      </c>
    </row>
    <row r="5921" spans="1:2" x14ac:dyDescent="0.25">
      <c r="A5921" s="7">
        <v>34220</v>
      </c>
      <c r="B5921" s="5" t="s">
        <v>5646</v>
      </c>
    </row>
    <row r="5922" spans="1:2" x14ac:dyDescent="0.25">
      <c r="A5922" s="7">
        <v>34221</v>
      </c>
      <c r="B5922" s="5" t="s">
        <v>5647</v>
      </c>
    </row>
    <row r="5923" spans="1:2" x14ac:dyDescent="0.25">
      <c r="A5923" s="7">
        <v>34222</v>
      </c>
      <c r="B5923" s="5" t="s">
        <v>5648</v>
      </c>
    </row>
    <row r="5924" spans="1:2" x14ac:dyDescent="0.25">
      <c r="A5924" s="7">
        <v>34225</v>
      </c>
      <c r="B5924" s="5" t="s">
        <v>5649</v>
      </c>
    </row>
    <row r="5925" spans="1:2" x14ac:dyDescent="0.25">
      <c r="A5925" s="7">
        <v>34226</v>
      </c>
      <c r="B5925" s="5" t="s">
        <v>5650</v>
      </c>
    </row>
    <row r="5926" spans="1:2" x14ac:dyDescent="0.25">
      <c r="A5926" s="7">
        <v>34227</v>
      </c>
      <c r="B5926" s="5" t="s">
        <v>5651</v>
      </c>
    </row>
    <row r="5927" spans="1:2" x14ac:dyDescent="0.25">
      <c r="A5927" s="7">
        <v>34228</v>
      </c>
      <c r="B5927" s="5" t="s">
        <v>5652</v>
      </c>
    </row>
    <row r="5928" spans="1:2" x14ac:dyDescent="0.25">
      <c r="A5928" s="7">
        <v>34229</v>
      </c>
      <c r="B5928" s="5" t="s">
        <v>5653</v>
      </c>
    </row>
    <row r="5929" spans="1:2" x14ac:dyDescent="0.25">
      <c r="A5929" s="7">
        <v>34232</v>
      </c>
      <c r="B5929" s="5" t="s">
        <v>5654</v>
      </c>
    </row>
    <row r="5930" spans="1:2" x14ac:dyDescent="0.25">
      <c r="A5930" s="7">
        <v>34233</v>
      </c>
      <c r="B5930" s="5" t="s">
        <v>5655</v>
      </c>
    </row>
    <row r="5931" spans="1:2" x14ac:dyDescent="0.25">
      <c r="A5931" s="7">
        <v>34234</v>
      </c>
      <c r="B5931" s="5" t="s">
        <v>5656</v>
      </c>
    </row>
    <row r="5932" spans="1:2" x14ac:dyDescent="0.25">
      <c r="A5932" s="7">
        <v>34235</v>
      </c>
      <c r="B5932" s="5" t="s">
        <v>5657</v>
      </c>
    </row>
    <row r="5933" spans="1:2" x14ac:dyDescent="0.25">
      <c r="A5933" s="7">
        <v>34236</v>
      </c>
      <c r="B5933" s="5" t="s">
        <v>5658</v>
      </c>
    </row>
    <row r="5934" spans="1:2" x14ac:dyDescent="0.25">
      <c r="A5934" s="7">
        <v>34239</v>
      </c>
      <c r="B5934" s="5" t="s">
        <v>5659</v>
      </c>
    </row>
    <row r="5935" spans="1:2" x14ac:dyDescent="0.25">
      <c r="A5935" s="7">
        <v>34240</v>
      </c>
      <c r="B5935" s="5" t="s">
        <v>5660</v>
      </c>
    </row>
    <row r="5936" spans="1:2" x14ac:dyDescent="0.25">
      <c r="A5936" s="7">
        <v>34241</v>
      </c>
      <c r="B5936" s="5" t="s">
        <v>5661</v>
      </c>
    </row>
    <row r="5937" spans="1:2" x14ac:dyDescent="0.25">
      <c r="A5937" s="7">
        <v>34242</v>
      </c>
      <c r="B5937" s="5" t="s">
        <v>5662</v>
      </c>
    </row>
    <row r="5938" spans="1:2" x14ac:dyDescent="0.25">
      <c r="A5938" s="7">
        <v>34243</v>
      </c>
      <c r="B5938" s="5" t="s">
        <v>5663</v>
      </c>
    </row>
    <row r="5939" spans="1:2" x14ac:dyDescent="0.25">
      <c r="A5939" s="7">
        <v>34246</v>
      </c>
      <c r="B5939" s="5" t="s">
        <v>5664</v>
      </c>
    </row>
    <row r="5940" spans="1:2" x14ac:dyDescent="0.25">
      <c r="A5940" s="7">
        <v>34247</v>
      </c>
      <c r="B5940" s="5" t="s">
        <v>5665</v>
      </c>
    </row>
    <row r="5941" spans="1:2" x14ac:dyDescent="0.25">
      <c r="A5941" s="7">
        <v>34248</v>
      </c>
      <c r="B5941" s="5" t="s">
        <v>5666</v>
      </c>
    </row>
    <row r="5942" spans="1:2" x14ac:dyDescent="0.25">
      <c r="A5942" s="7">
        <v>34249</v>
      </c>
      <c r="B5942" s="5" t="s">
        <v>5667</v>
      </c>
    </row>
    <row r="5943" spans="1:2" x14ac:dyDescent="0.25">
      <c r="A5943" s="7">
        <v>34250</v>
      </c>
      <c r="B5943" s="5" t="s">
        <v>5668</v>
      </c>
    </row>
    <row r="5944" spans="1:2" x14ac:dyDescent="0.25">
      <c r="A5944" s="7">
        <v>34253</v>
      </c>
      <c r="B5944" s="5" t="s">
        <v>5669</v>
      </c>
    </row>
    <row r="5945" spans="1:2" x14ac:dyDescent="0.25">
      <c r="A5945" s="7">
        <v>34254</v>
      </c>
      <c r="B5945" s="5" t="s">
        <v>5670</v>
      </c>
    </row>
    <row r="5946" spans="1:2" x14ac:dyDescent="0.25">
      <c r="A5946" s="7">
        <v>34255</v>
      </c>
      <c r="B5946" s="5" t="s">
        <v>5671</v>
      </c>
    </row>
    <row r="5947" spans="1:2" x14ac:dyDescent="0.25">
      <c r="A5947" s="7">
        <v>34256</v>
      </c>
      <c r="B5947" s="5" t="s">
        <v>5672</v>
      </c>
    </row>
    <row r="5948" spans="1:2" x14ac:dyDescent="0.25">
      <c r="A5948" s="7">
        <v>34257</v>
      </c>
      <c r="B5948" s="5" t="s">
        <v>5673</v>
      </c>
    </row>
    <row r="5949" spans="1:2" x14ac:dyDescent="0.25">
      <c r="A5949" s="7">
        <v>34260</v>
      </c>
      <c r="B5949" s="5" t="s">
        <v>5674</v>
      </c>
    </row>
    <row r="5950" spans="1:2" x14ac:dyDescent="0.25">
      <c r="A5950" s="7">
        <v>34261</v>
      </c>
      <c r="B5950" s="5" t="s">
        <v>5675</v>
      </c>
    </row>
    <row r="5951" spans="1:2" x14ac:dyDescent="0.25">
      <c r="A5951" s="7">
        <v>34262</v>
      </c>
      <c r="B5951" s="5" t="s">
        <v>5676</v>
      </c>
    </row>
    <row r="5952" spans="1:2" x14ac:dyDescent="0.25">
      <c r="A5952" s="7">
        <v>34263</v>
      </c>
      <c r="B5952" s="5" t="s">
        <v>5677</v>
      </c>
    </row>
    <row r="5953" spans="1:2" x14ac:dyDescent="0.25">
      <c r="A5953" s="7">
        <v>34264</v>
      </c>
      <c r="B5953" s="5" t="s">
        <v>5678</v>
      </c>
    </row>
    <row r="5954" spans="1:2" x14ac:dyDescent="0.25">
      <c r="A5954" s="7">
        <v>34267</v>
      </c>
      <c r="B5954" s="5" t="s">
        <v>5679</v>
      </c>
    </row>
    <row r="5955" spans="1:2" x14ac:dyDescent="0.25">
      <c r="A5955" s="7">
        <v>34268</v>
      </c>
      <c r="B5955" s="5" t="s">
        <v>5680</v>
      </c>
    </row>
    <row r="5956" spans="1:2" x14ac:dyDescent="0.25">
      <c r="A5956" s="7">
        <v>34269</v>
      </c>
      <c r="B5956" s="5" t="s">
        <v>5681</v>
      </c>
    </row>
    <row r="5957" spans="1:2" x14ac:dyDescent="0.25">
      <c r="A5957" s="7">
        <v>34270</v>
      </c>
      <c r="B5957" s="5" t="s">
        <v>5682</v>
      </c>
    </row>
    <row r="5958" spans="1:2" x14ac:dyDescent="0.25">
      <c r="A5958" s="7">
        <v>34271</v>
      </c>
      <c r="B5958" s="5" t="s">
        <v>5683</v>
      </c>
    </row>
    <row r="5959" spans="1:2" x14ac:dyDescent="0.25">
      <c r="A5959" s="7">
        <v>34274</v>
      </c>
      <c r="B5959" s="5" t="s">
        <v>5684</v>
      </c>
    </row>
    <row r="5960" spans="1:2" x14ac:dyDescent="0.25">
      <c r="A5960" s="7">
        <v>34275</v>
      </c>
      <c r="B5960" s="5" t="s">
        <v>5685</v>
      </c>
    </row>
    <row r="5961" spans="1:2" x14ac:dyDescent="0.25">
      <c r="A5961" s="7">
        <v>34276</v>
      </c>
      <c r="B5961" s="5" t="s">
        <v>5686</v>
      </c>
    </row>
    <row r="5962" spans="1:2" x14ac:dyDescent="0.25">
      <c r="A5962" s="7">
        <v>34277</v>
      </c>
      <c r="B5962" s="5" t="s">
        <v>5687</v>
      </c>
    </row>
    <row r="5963" spans="1:2" x14ac:dyDescent="0.25">
      <c r="A5963" s="7">
        <v>34278</v>
      </c>
      <c r="B5963" s="5" t="s">
        <v>5688</v>
      </c>
    </row>
    <row r="5964" spans="1:2" x14ac:dyDescent="0.25">
      <c r="A5964" s="7">
        <v>34281</v>
      </c>
      <c r="B5964" s="5" t="s">
        <v>5689</v>
      </c>
    </row>
    <row r="5965" spans="1:2" x14ac:dyDescent="0.25">
      <c r="A5965" s="7">
        <v>34282</v>
      </c>
      <c r="B5965" s="5" t="s">
        <v>5690</v>
      </c>
    </row>
    <row r="5966" spans="1:2" x14ac:dyDescent="0.25">
      <c r="A5966" s="7">
        <v>34283</v>
      </c>
      <c r="B5966" s="5" t="s">
        <v>5691</v>
      </c>
    </row>
    <row r="5967" spans="1:2" x14ac:dyDescent="0.25">
      <c r="A5967" s="7">
        <v>34284</v>
      </c>
      <c r="B5967" s="5" t="s">
        <v>5692</v>
      </c>
    </row>
    <row r="5968" spans="1:2" x14ac:dyDescent="0.25">
      <c r="A5968" s="7">
        <v>34285</v>
      </c>
      <c r="B5968" s="5" t="s">
        <v>5693</v>
      </c>
    </row>
    <row r="5969" spans="1:2" x14ac:dyDescent="0.25">
      <c r="A5969" s="7">
        <v>34288</v>
      </c>
      <c r="B5969" s="5" t="s">
        <v>5694</v>
      </c>
    </row>
    <row r="5970" spans="1:2" x14ac:dyDescent="0.25">
      <c r="A5970" s="7">
        <v>34289</v>
      </c>
      <c r="B5970" s="5" t="s">
        <v>5695</v>
      </c>
    </row>
    <row r="5971" spans="1:2" x14ac:dyDescent="0.25">
      <c r="A5971" s="7">
        <v>34290</v>
      </c>
      <c r="B5971" s="5" t="s">
        <v>5696</v>
      </c>
    </row>
    <row r="5972" spans="1:2" x14ac:dyDescent="0.25">
      <c r="A5972" s="7">
        <v>34291</v>
      </c>
      <c r="B5972" s="5" t="s">
        <v>5697</v>
      </c>
    </row>
    <row r="5973" spans="1:2" x14ac:dyDescent="0.25">
      <c r="A5973" s="7">
        <v>34292</v>
      </c>
      <c r="B5973" s="5" t="s">
        <v>5698</v>
      </c>
    </row>
    <row r="5974" spans="1:2" x14ac:dyDescent="0.25">
      <c r="A5974" s="7">
        <v>34295</v>
      </c>
      <c r="B5974" s="5" t="s">
        <v>5699</v>
      </c>
    </row>
    <row r="5975" spans="1:2" x14ac:dyDescent="0.25">
      <c r="A5975" s="7">
        <v>34296</v>
      </c>
      <c r="B5975" s="5" t="s">
        <v>5700</v>
      </c>
    </row>
    <row r="5976" spans="1:2" x14ac:dyDescent="0.25">
      <c r="A5976" s="7">
        <v>34297</v>
      </c>
      <c r="B5976" s="5" t="s">
        <v>5701</v>
      </c>
    </row>
    <row r="5977" spans="1:2" x14ac:dyDescent="0.25">
      <c r="A5977" s="7">
        <v>34298</v>
      </c>
      <c r="B5977" s="5" t="s">
        <v>822</v>
      </c>
    </row>
    <row r="5978" spans="1:2" x14ac:dyDescent="0.25">
      <c r="A5978" s="7">
        <v>34299</v>
      </c>
      <c r="B5978" s="5" t="s">
        <v>5702</v>
      </c>
    </row>
    <row r="5979" spans="1:2" x14ac:dyDescent="0.25">
      <c r="A5979" s="7">
        <v>34302</v>
      </c>
      <c r="B5979" s="5" t="s">
        <v>5703</v>
      </c>
    </row>
    <row r="5980" spans="1:2" x14ac:dyDescent="0.25">
      <c r="A5980" s="7">
        <v>34303</v>
      </c>
      <c r="B5980" s="5" t="s">
        <v>5704</v>
      </c>
    </row>
    <row r="5981" spans="1:2" x14ac:dyDescent="0.25">
      <c r="A5981" s="7">
        <v>34304</v>
      </c>
      <c r="B5981" s="5" t="s">
        <v>5705</v>
      </c>
    </row>
    <row r="5982" spans="1:2" x14ac:dyDescent="0.25">
      <c r="A5982" s="7">
        <v>34305</v>
      </c>
      <c r="B5982" s="5" t="s">
        <v>5706</v>
      </c>
    </row>
    <row r="5983" spans="1:2" x14ac:dyDescent="0.25">
      <c r="A5983" s="7">
        <v>34306</v>
      </c>
      <c r="B5983" s="5" t="s">
        <v>5707</v>
      </c>
    </row>
    <row r="5984" spans="1:2" x14ac:dyDescent="0.25">
      <c r="A5984" s="7">
        <v>34309</v>
      </c>
      <c r="B5984" s="5" t="s">
        <v>5708</v>
      </c>
    </row>
    <row r="5985" spans="1:2" x14ac:dyDescent="0.25">
      <c r="A5985" s="7">
        <v>34310</v>
      </c>
      <c r="B5985" s="5" t="s">
        <v>5709</v>
      </c>
    </row>
    <row r="5986" spans="1:2" x14ac:dyDescent="0.25">
      <c r="A5986" s="7">
        <v>34311</v>
      </c>
      <c r="B5986" s="5" t="s">
        <v>5710</v>
      </c>
    </row>
    <row r="5987" spans="1:2" x14ac:dyDescent="0.25">
      <c r="A5987" s="7">
        <v>34312</v>
      </c>
      <c r="B5987" s="5" t="s">
        <v>5711</v>
      </c>
    </row>
    <row r="5988" spans="1:2" x14ac:dyDescent="0.25">
      <c r="A5988" s="7">
        <v>34313</v>
      </c>
      <c r="B5988" s="5" t="s">
        <v>5712</v>
      </c>
    </row>
    <row r="5989" spans="1:2" x14ac:dyDescent="0.25">
      <c r="A5989" s="7">
        <v>34316</v>
      </c>
      <c r="B5989" s="5" t="s">
        <v>5713</v>
      </c>
    </row>
    <row r="5990" spans="1:2" x14ac:dyDescent="0.25">
      <c r="A5990" s="7">
        <v>34317</v>
      </c>
      <c r="B5990" s="5" t="s">
        <v>5714</v>
      </c>
    </row>
    <row r="5991" spans="1:2" x14ac:dyDescent="0.25">
      <c r="A5991" s="7">
        <v>34318</v>
      </c>
      <c r="B5991" s="5" t="s">
        <v>5715</v>
      </c>
    </row>
    <row r="5992" spans="1:2" x14ac:dyDescent="0.25">
      <c r="A5992" s="7">
        <v>34319</v>
      </c>
      <c r="B5992" s="5" t="s">
        <v>5716</v>
      </c>
    </row>
    <row r="5993" spans="1:2" x14ac:dyDescent="0.25">
      <c r="A5993" s="7">
        <v>34320</v>
      </c>
      <c r="B5993" s="5" t="s">
        <v>5717</v>
      </c>
    </row>
    <row r="5994" spans="1:2" x14ac:dyDescent="0.25">
      <c r="A5994" s="7">
        <v>34323</v>
      </c>
      <c r="B5994" s="5" t="s">
        <v>5718</v>
      </c>
    </row>
    <row r="5995" spans="1:2" x14ac:dyDescent="0.25">
      <c r="A5995" s="7">
        <v>34324</v>
      </c>
      <c r="B5995" s="5" t="s">
        <v>5719</v>
      </c>
    </row>
    <row r="5996" spans="1:2" x14ac:dyDescent="0.25">
      <c r="A5996" s="7">
        <v>34325</v>
      </c>
      <c r="B5996" s="5" t="s">
        <v>5720</v>
      </c>
    </row>
    <row r="5997" spans="1:2" x14ac:dyDescent="0.25">
      <c r="A5997" s="7">
        <v>34326</v>
      </c>
      <c r="B5997" s="5" t="s">
        <v>5721</v>
      </c>
    </row>
    <row r="5998" spans="1:2" x14ac:dyDescent="0.25">
      <c r="A5998" s="7">
        <v>34327</v>
      </c>
      <c r="B5998" s="5" t="s">
        <v>822</v>
      </c>
    </row>
    <row r="5999" spans="1:2" x14ac:dyDescent="0.25">
      <c r="A5999" s="7">
        <v>34330</v>
      </c>
      <c r="B5999" s="5" t="s">
        <v>5722</v>
      </c>
    </row>
    <row r="6000" spans="1:2" x14ac:dyDescent="0.25">
      <c r="A6000" s="7">
        <v>34331</v>
      </c>
      <c r="B6000" s="5" t="s">
        <v>5723</v>
      </c>
    </row>
    <row r="6001" spans="1:2" x14ac:dyDescent="0.25">
      <c r="A6001" s="7">
        <v>34332</v>
      </c>
      <c r="B6001" s="5" t="s">
        <v>5724</v>
      </c>
    </row>
    <row r="6002" spans="1:2" x14ac:dyDescent="0.25">
      <c r="A6002" s="7">
        <v>34333</v>
      </c>
      <c r="B6002" s="5" t="s">
        <v>5725</v>
      </c>
    </row>
    <row r="6003" spans="1:2" x14ac:dyDescent="0.25">
      <c r="A6003" s="7">
        <v>34334</v>
      </c>
      <c r="B6003" s="5" t="s">
        <v>5726</v>
      </c>
    </row>
    <row r="6004" spans="1:2" x14ac:dyDescent="0.25">
      <c r="A6004" s="7">
        <v>34337</v>
      </c>
      <c r="B6004" s="5" t="s">
        <v>5727</v>
      </c>
    </row>
    <row r="6005" spans="1:2" x14ac:dyDescent="0.25">
      <c r="A6005" s="7">
        <v>34338</v>
      </c>
      <c r="B6005" s="5" t="s">
        <v>5728</v>
      </c>
    </row>
    <row r="6006" spans="1:2" x14ac:dyDescent="0.25">
      <c r="A6006" s="7">
        <v>34339</v>
      </c>
      <c r="B6006" s="5" t="s">
        <v>5729</v>
      </c>
    </row>
    <row r="6007" spans="1:2" x14ac:dyDescent="0.25">
      <c r="A6007" s="7">
        <v>34340</v>
      </c>
      <c r="B6007" s="5" t="s">
        <v>5730</v>
      </c>
    </row>
    <row r="6008" spans="1:2" x14ac:dyDescent="0.25">
      <c r="A6008" s="7">
        <v>34341</v>
      </c>
      <c r="B6008" s="5" t="s">
        <v>5731</v>
      </c>
    </row>
    <row r="6009" spans="1:2" x14ac:dyDescent="0.25">
      <c r="A6009" s="7">
        <v>34344</v>
      </c>
      <c r="B6009" s="5" t="s">
        <v>5732</v>
      </c>
    </row>
    <row r="6010" spans="1:2" x14ac:dyDescent="0.25">
      <c r="A6010" s="7">
        <v>34345</v>
      </c>
      <c r="B6010" s="5" t="s">
        <v>5733</v>
      </c>
    </row>
    <row r="6011" spans="1:2" x14ac:dyDescent="0.25">
      <c r="A6011" s="7">
        <v>34346</v>
      </c>
      <c r="B6011" s="5" t="s">
        <v>5734</v>
      </c>
    </row>
    <row r="6012" spans="1:2" x14ac:dyDescent="0.25">
      <c r="A6012" s="7">
        <v>34347</v>
      </c>
      <c r="B6012" s="5" t="s">
        <v>5735</v>
      </c>
    </row>
    <row r="6013" spans="1:2" x14ac:dyDescent="0.25">
      <c r="A6013" s="7">
        <v>34348</v>
      </c>
      <c r="B6013" s="5" t="s">
        <v>5736</v>
      </c>
    </row>
    <row r="6014" spans="1:2" x14ac:dyDescent="0.25">
      <c r="A6014" s="7">
        <v>34351</v>
      </c>
      <c r="B6014" s="5" t="s">
        <v>5737</v>
      </c>
    </row>
    <row r="6015" spans="1:2" x14ac:dyDescent="0.25">
      <c r="A6015" s="7">
        <v>34352</v>
      </c>
      <c r="B6015" s="5" t="s">
        <v>5738</v>
      </c>
    </row>
    <row r="6016" spans="1:2" x14ac:dyDescent="0.25">
      <c r="A6016" s="7">
        <v>34353</v>
      </c>
      <c r="B6016" s="5" t="s">
        <v>5739</v>
      </c>
    </row>
    <row r="6017" spans="1:2" x14ac:dyDescent="0.25">
      <c r="A6017" s="7">
        <v>34354</v>
      </c>
      <c r="B6017" s="5" t="s">
        <v>5740</v>
      </c>
    </row>
    <row r="6018" spans="1:2" x14ac:dyDescent="0.25">
      <c r="A6018" s="7">
        <v>34355</v>
      </c>
      <c r="B6018" s="5" t="s">
        <v>5741</v>
      </c>
    </row>
    <row r="6019" spans="1:2" x14ac:dyDescent="0.25">
      <c r="A6019" s="7">
        <v>34358</v>
      </c>
      <c r="B6019" s="5" t="s">
        <v>5742</v>
      </c>
    </row>
    <row r="6020" spans="1:2" x14ac:dyDescent="0.25">
      <c r="A6020" s="7">
        <v>34359</v>
      </c>
      <c r="B6020" s="5" t="s">
        <v>5743</v>
      </c>
    </row>
    <row r="6021" spans="1:2" x14ac:dyDescent="0.25">
      <c r="A6021" s="7">
        <v>34360</v>
      </c>
      <c r="B6021" s="5" t="s">
        <v>5744</v>
      </c>
    </row>
    <row r="6022" spans="1:2" x14ac:dyDescent="0.25">
      <c r="A6022" s="7">
        <v>34361</v>
      </c>
      <c r="B6022" s="5" t="s">
        <v>5745</v>
      </c>
    </row>
    <row r="6023" spans="1:2" x14ac:dyDescent="0.25">
      <c r="A6023" s="7">
        <v>34362</v>
      </c>
      <c r="B6023" s="5" t="s">
        <v>5746</v>
      </c>
    </row>
    <row r="6024" spans="1:2" x14ac:dyDescent="0.25">
      <c r="A6024" s="7">
        <v>34365</v>
      </c>
      <c r="B6024" s="5" t="s">
        <v>5747</v>
      </c>
    </row>
    <row r="6025" spans="1:2" x14ac:dyDescent="0.25">
      <c r="A6025" s="7">
        <v>34366</v>
      </c>
      <c r="B6025" s="5" t="s">
        <v>5748</v>
      </c>
    </row>
    <row r="6026" spans="1:2" x14ac:dyDescent="0.25">
      <c r="A6026" s="7">
        <v>34367</v>
      </c>
      <c r="B6026" s="5" t="s">
        <v>5749</v>
      </c>
    </row>
    <row r="6027" spans="1:2" x14ac:dyDescent="0.25">
      <c r="A6027" s="7">
        <v>34368</v>
      </c>
      <c r="B6027" s="5" t="s">
        <v>5750</v>
      </c>
    </row>
    <row r="6028" spans="1:2" x14ac:dyDescent="0.25">
      <c r="A6028" s="7">
        <v>34369</v>
      </c>
      <c r="B6028" s="5" t="s">
        <v>5751</v>
      </c>
    </row>
    <row r="6029" spans="1:2" x14ac:dyDescent="0.25">
      <c r="A6029" s="7">
        <v>34372</v>
      </c>
      <c r="B6029" s="5" t="s">
        <v>5752</v>
      </c>
    </row>
    <row r="6030" spans="1:2" x14ac:dyDescent="0.25">
      <c r="A6030" s="7">
        <v>34373</v>
      </c>
      <c r="B6030" s="5" t="s">
        <v>5753</v>
      </c>
    </row>
    <row r="6031" spans="1:2" x14ac:dyDescent="0.25">
      <c r="A6031" s="7">
        <v>34374</v>
      </c>
      <c r="B6031" s="5" t="s">
        <v>5754</v>
      </c>
    </row>
    <row r="6032" spans="1:2" x14ac:dyDescent="0.25">
      <c r="A6032" s="7">
        <v>34375</v>
      </c>
      <c r="B6032" s="5" t="s">
        <v>5755</v>
      </c>
    </row>
    <row r="6033" spans="1:2" x14ac:dyDescent="0.25">
      <c r="A6033" s="7">
        <v>34376</v>
      </c>
      <c r="B6033" s="5" t="s">
        <v>5756</v>
      </c>
    </row>
    <row r="6034" spans="1:2" x14ac:dyDescent="0.25">
      <c r="A6034" s="7">
        <v>34379</v>
      </c>
      <c r="B6034" s="5" t="s">
        <v>5757</v>
      </c>
    </row>
    <row r="6035" spans="1:2" x14ac:dyDescent="0.25">
      <c r="A6035" s="7">
        <v>34380</v>
      </c>
      <c r="B6035" s="5" t="s">
        <v>5758</v>
      </c>
    </row>
    <row r="6036" spans="1:2" x14ac:dyDescent="0.25">
      <c r="A6036" s="7">
        <v>34381</v>
      </c>
      <c r="B6036" s="5" t="s">
        <v>5759</v>
      </c>
    </row>
    <row r="6037" spans="1:2" x14ac:dyDescent="0.25">
      <c r="A6037" s="7">
        <v>34382</v>
      </c>
      <c r="B6037" s="5" t="s">
        <v>5760</v>
      </c>
    </row>
    <row r="6038" spans="1:2" x14ac:dyDescent="0.25">
      <c r="A6038" s="7">
        <v>34383</v>
      </c>
      <c r="B6038" s="5" t="s">
        <v>5761</v>
      </c>
    </row>
    <row r="6039" spans="1:2" x14ac:dyDescent="0.25">
      <c r="A6039" s="7">
        <v>34386</v>
      </c>
      <c r="B6039" s="5" t="s">
        <v>822</v>
      </c>
    </row>
    <row r="6040" spans="1:2" x14ac:dyDescent="0.25">
      <c r="A6040" s="7">
        <v>34387</v>
      </c>
      <c r="B6040" s="5" t="s">
        <v>5762</v>
      </c>
    </row>
    <row r="6041" spans="1:2" x14ac:dyDescent="0.25">
      <c r="A6041" s="7">
        <v>34388</v>
      </c>
      <c r="B6041" s="5" t="s">
        <v>5763</v>
      </c>
    </row>
    <row r="6042" spans="1:2" x14ac:dyDescent="0.25">
      <c r="A6042" s="7">
        <v>34389</v>
      </c>
      <c r="B6042" s="5" t="s">
        <v>5764</v>
      </c>
    </row>
    <row r="6043" spans="1:2" x14ac:dyDescent="0.25">
      <c r="A6043" s="7">
        <v>34390</v>
      </c>
      <c r="B6043" s="5" t="s">
        <v>5765</v>
      </c>
    </row>
    <row r="6044" spans="1:2" x14ac:dyDescent="0.25">
      <c r="A6044" s="7">
        <v>34393</v>
      </c>
      <c r="B6044" s="5" t="s">
        <v>5766</v>
      </c>
    </row>
    <row r="6045" spans="1:2" x14ac:dyDescent="0.25">
      <c r="A6045" s="7">
        <v>34394</v>
      </c>
      <c r="B6045" s="5" t="s">
        <v>5767</v>
      </c>
    </row>
    <row r="6046" spans="1:2" x14ac:dyDescent="0.25">
      <c r="A6046" s="7">
        <v>34395</v>
      </c>
      <c r="B6046" s="5" t="s">
        <v>5768</v>
      </c>
    </row>
    <row r="6047" spans="1:2" x14ac:dyDescent="0.25">
      <c r="A6047" s="7">
        <v>34396</v>
      </c>
      <c r="B6047" s="5" t="s">
        <v>5769</v>
      </c>
    </row>
    <row r="6048" spans="1:2" x14ac:dyDescent="0.25">
      <c r="A6048" s="7">
        <v>34397</v>
      </c>
      <c r="B6048" s="5" t="s">
        <v>5770</v>
      </c>
    </row>
    <row r="6049" spans="1:2" x14ac:dyDescent="0.25">
      <c r="A6049" s="7">
        <v>34400</v>
      </c>
      <c r="B6049" s="5" t="s">
        <v>5771</v>
      </c>
    </row>
    <row r="6050" spans="1:2" x14ac:dyDescent="0.25">
      <c r="A6050" s="7">
        <v>34401</v>
      </c>
      <c r="B6050" s="5" t="s">
        <v>5772</v>
      </c>
    </row>
    <row r="6051" spans="1:2" x14ac:dyDescent="0.25">
      <c r="A6051" s="7">
        <v>34402</v>
      </c>
      <c r="B6051" s="5" t="s">
        <v>5773</v>
      </c>
    </row>
    <row r="6052" spans="1:2" x14ac:dyDescent="0.25">
      <c r="A6052" s="7">
        <v>34403</v>
      </c>
      <c r="B6052" s="5" t="s">
        <v>5774</v>
      </c>
    </row>
    <row r="6053" spans="1:2" x14ac:dyDescent="0.25">
      <c r="A6053" s="7">
        <v>34404</v>
      </c>
      <c r="B6053" s="5" t="s">
        <v>5775</v>
      </c>
    </row>
    <row r="6054" spans="1:2" x14ac:dyDescent="0.25">
      <c r="A6054" s="7">
        <v>34407</v>
      </c>
      <c r="B6054" s="5" t="s">
        <v>5776</v>
      </c>
    </row>
    <row r="6055" spans="1:2" x14ac:dyDescent="0.25">
      <c r="A6055" s="7">
        <v>34408</v>
      </c>
      <c r="B6055" s="5" t="s">
        <v>5777</v>
      </c>
    </row>
    <row r="6056" spans="1:2" x14ac:dyDescent="0.25">
      <c r="A6056" s="7">
        <v>34409</v>
      </c>
      <c r="B6056" s="5" t="s">
        <v>5778</v>
      </c>
    </row>
    <row r="6057" spans="1:2" x14ac:dyDescent="0.25">
      <c r="A6057" s="7">
        <v>34410</v>
      </c>
      <c r="B6057" s="5" t="s">
        <v>5779</v>
      </c>
    </row>
    <row r="6058" spans="1:2" x14ac:dyDescent="0.25">
      <c r="A6058" s="7">
        <v>34411</v>
      </c>
      <c r="B6058" s="5" t="s">
        <v>5780</v>
      </c>
    </row>
    <row r="6059" spans="1:2" x14ac:dyDescent="0.25">
      <c r="A6059" s="7">
        <v>34414</v>
      </c>
      <c r="B6059" s="5" t="s">
        <v>5781</v>
      </c>
    </row>
    <row r="6060" spans="1:2" x14ac:dyDescent="0.25">
      <c r="A6060" s="7">
        <v>34415</v>
      </c>
      <c r="B6060" s="5" t="s">
        <v>5782</v>
      </c>
    </row>
    <row r="6061" spans="1:2" x14ac:dyDescent="0.25">
      <c r="A6061" s="7">
        <v>34416</v>
      </c>
      <c r="B6061" s="5" t="s">
        <v>5783</v>
      </c>
    </row>
    <row r="6062" spans="1:2" x14ac:dyDescent="0.25">
      <c r="A6062" s="7">
        <v>34417</v>
      </c>
      <c r="B6062" s="5" t="s">
        <v>5784</v>
      </c>
    </row>
    <row r="6063" spans="1:2" x14ac:dyDescent="0.25">
      <c r="A6063" s="7">
        <v>34418</v>
      </c>
      <c r="B6063" s="5" t="s">
        <v>5785</v>
      </c>
    </row>
    <row r="6064" spans="1:2" x14ac:dyDescent="0.25">
      <c r="A6064" s="7">
        <v>34421</v>
      </c>
      <c r="B6064" s="5" t="s">
        <v>5786</v>
      </c>
    </row>
    <row r="6065" spans="1:2" x14ac:dyDescent="0.25">
      <c r="A6065" s="7">
        <v>34422</v>
      </c>
      <c r="B6065" s="5" t="s">
        <v>5787</v>
      </c>
    </row>
    <row r="6066" spans="1:2" x14ac:dyDescent="0.25">
      <c r="A6066" s="7">
        <v>34423</v>
      </c>
      <c r="B6066" s="5" t="s">
        <v>5788</v>
      </c>
    </row>
    <row r="6067" spans="1:2" x14ac:dyDescent="0.25">
      <c r="A6067" s="7">
        <v>34424</v>
      </c>
      <c r="B6067" s="5" t="s">
        <v>5789</v>
      </c>
    </row>
    <row r="6068" spans="1:2" x14ac:dyDescent="0.25">
      <c r="A6068" s="7">
        <v>34425</v>
      </c>
      <c r="B6068" s="5" t="s">
        <v>822</v>
      </c>
    </row>
    <row r="6069" spans="1:2" x14ac:dyDescent="0.25">
      <c r="A6069" s="7">
        <v>34428</v>
      </c>
      <c r="B6069" s="5" t="s">
        <v>5790</v>
      </c>
    </row>
    <row r="6070" spans="1:2" x14ac:dyDescent="0.25">
      <c r="A6070" s="7">
        <v>34429</v>
      </c>
      <c r="B6070" s="5" t="s">
        <v>5791</v>
      </c>
    </row>
    <row r="6071" spans="1:2" x14ac:dyDescent="0.25">
      <c r="A6071" s="7">
        <v>34430</v>
      </c>
      <c r="B6071" s="5" t="s">
        <v>5792</v>
      </c>
    </row>
    <row r="6072" spans="1:2" x14ac:dyDescent="0.25">
      <c r="A6072" s="7">
        <v>34431</v>
      </c>
      <c r="B6072" s="5" t="s">
        <v>5793</v>
      </c>
    </row>
    <row r="6073" spans="1:2" x14ac:dyDescent="0.25">
      <c r="A6073" s="7">
        <v>34432</v>
      </c>
      <c r="B6073" s="5" t="s">
        <v>5794</v>
      </c>
    </row>
    <row r="6074" spans="1:2" x14ac:dyDescent="0.25">
      <c r="A6074" s="7">
        <v>34435</v>
      </c>
      <c r="B6074" s="5" t="s">
        <v>5795</v>
      </c>
    </row>
    <row r="6075" spans="1:2" x14ac:dyDescent="0.25">
      <c r="A6075" s="7">
        <v>34436</v>
      </c>
      <c r="B6075" s="5" t="s">
        <v>5796</v>
      </c>
    </row>
    <row r="6076" spans="1:2" x14ac:dyDescent="0.25">
      <c r="A6076" s="7">
        <v>34437</v>
      </c>
      <c r="B6076" s="5" t="s">
        <v>5797</v>
      </c>
    </row>
    <row r="6077" spans="1:2" x14ac:dyDescent="0.25">
      <c r="A6077" s="7">
        <v>34438</v>
      </c>
      <c r="B6077" s="5" t="s">
        <v>5798</v>
      </c>
    </row>
    <row r="6078" spans="1:2" x14ac:dyDescent="0.25">
      <c r="A6078" s="7">
        <v>34439</v>
      </c>
      <c r="B6078" s="5" t="s">
        <v>5799</v>
      </c>
    </row>
    <row r="6079" spans="1:2" x14ac:dyDescent="0.25">
      <c r="A6079" s="7">
        <v>34442</v>
      </c>
      <c r="B6079" s="5" t="s">
        <v>5800</v>
      </c>
    </row>
    <row r="6080" spans="1:2" x14ac:dyDescent="0.25">
      <c r="A6080" s="7">
        <v>34443</v>
      </c>
      <c r="B6080" s="5" t="s">
        <v>5801</v>
      </c>
    </row>
    <row r="6081" spans="1:2" x14ac:dyDescent="0.25">
      <c r="A6081" s="7">
        <v>34444</v>
      </c>
      <c r="B6081" s="5" t="s">
        <v>5802</v>
      </c>
    </row>
    <row r="6082" spans="1:2" x14ac:dyDescent="0.25">
      <c r="A6082" s="7">
        <v>34445</v>
      </c>
      <c r="B6082" s="5" t="s">
        <v>5803</v>
      </c>
    </row>
    <row r="6083" spans="1:2" x14ac:dyDescent="0.25">
      <c r="A6083" s="7">
        <v>34446</v>
      </c>
      <c r="B6083" s="5" t="s">
        <v>5804</v>
      </c>
    </row>
    <row r="6084" spans="1:2" x14ac:dyDescent="0.25">
      <c r="A6084" s="7">
        <v>34449</v>
      </c>
      <c r="B6084" s="5" t="s">
        <v>5805</v>
      </c>
    </row>
    <row r="6085" spans="1:2" x14ac:dyDescent="0.25">
      <c r="A6085" s="7">
        <v>34450</v>
      </c>
      <c r="B6085" s="5" t="s">
        <v>5806</v>
      </c>
    </row>
    <row r="6086" spans="1:2" x14ac:dyDescent="0.25">
      <c r="A6086" s="7">
        <v>34451</v>
      </c>
      <c r="B6086" s="5" t="s">
        <v>822</v>
      </c>
    </row>
    <row r="6087" spans="1:2" x14ac:dyDescent="0.25">
      <c r="A6087" s="7">
        <v>34452</v>
      </c>
      <c r="B6087" s="5" t="s">
        <v>5807</v>
      </c>
    </row>
    <row r="6088" spans="1:2" x14ac:dyDescent="0.25">
      <c r="A6088" s="7">
        <v>34453</v>
      </c>
      <c r="B6088" s="5" t="s">
        <v>5808</v>
      </c>
    </row>
    <row r="6089" spans="1:2" x14ac:dyDescent="0.25">
      <c r="A6089" s="7">
        <v>34456</v>
      </c>
      <c r="B6089" s="5" t="s">
        <v>5809</v>
      </c>
    </row>
    <row r="6090" spans="1:2" x14ac:dyDescent="0.25">
      <c r="A6090" s="7">
        <v>34457</v>
      </c>
      <c r="B6090" s="5" t="s">
        <v>5810</v>
      </c>
    </row>
    <row r="6091" spans="1:2" x14ac:dyDescent="0.25">
      <c r="A6091" s="7">
        <v>34458</v>
      </c>
      <c r="B6091" s="5" t="s">
        <v>5811</v>
      </c>
    </row>
    <row r="6092" spans="1:2" x14ac:dyDescent="0.25">
      <c r="A6092" s="7">
        <v>34459</v>
      </c>
      <c r="B6092" s="5" t="s">
        <v>5812</v>
      </c>
    </row>
    <row r="6093" spans="1:2" x14ac:dyDescent="0.25">
      <c r="A6093" s="7">
        <v>34460</v>
      </c>
      <c r="B6093" s="5" t="s">
        <v>5813</v>
      </c>
    </row>
    <row r="6094" spans="1:2" x14ac:dyDescent="0.25">
      <c r="A6094" s="7">
        <v>34463</v>
      </c>
      <c r="B6094" s="5" t="s">
        <v>5814</v>
      </c>
    </row>
    <row r="6095" spans="1:2" x14ac:dyDescent="0.25">
      <c r="A6095" s="7">
        <v>34464</v>
      </c>
      <c r="B6095" s="5" t="s">
        <v>5815</v>
      </c>
    </row>
    <row r="6096" spans="1:2" x14ac:dyDescent="0.25">
      <c r="A6096" s="7">
        <v>34465</v>
      </c>
      <c r="B6096" s="5" t="s">
        <v>5816</v>
      </c>
    </row>
    <row r="6097" spans="1:2" x14ac:dyDescent="0.25">
      <c r="A6097" s="7">
        <v>34466</v>
      </c>
      <c r="B6097" s="5" t="s">
        <v>5817</v>
      </c>
    </row>
    <row r="6098" spans="1:2" x14ac:dyDescent="0.25">
      <c r="A6098" s="7">
        <v>34467</v>
      </c>
      <c r="B6098" s="5" t="s">
        <v>5818</v>
      </c>
    </row>
    <row r="6099" spans="1:2" x14ac:dyDescent="0.25">
      <c r="A6099" s="7">
        <v>34470</v>
      </c>
      <c r="B6099" s="5" t="s">
        <v>5819</v>
      </c>
    </row>
    <row r="6100" spans="1:2" x14ac:dyDescent="0.25">
      <c r="A6100" s="7">
        <v>34471</v>
      </c>
      <c r="B6100" s="5" t="s">
        <v>5820</v>
      </c>
    </row>
    <row r="6101" spans="1:2" x14ac:dyDescent="0.25">
      <c r="A6101" s="7">
        <v>34472</v>
      </c>
      <c r="B6101" s="5" t="s">
        <v>5821</v>
      </c>
    </row>
    <row r="6102" spans="1:2" x14ac:dyDescent="0.25">
      <c r="A6102" s="7">
        <v>34473</v>
      </c>
      <c r="B6102" s="5" t="s">
        <v>5822</v>
      </c>
    </row>
    <row r="6103" spans="1:2" x14ac:dyDescent="0.25">
      <c r="A6103" s="7">
        <v>34474</v>
      </c>
      <c r="B6103" s="5" t="s">
        <v>5823</v>
      </c>
    </row>
    <row r="6104" spans="1:2" x14ac:dyDescent="0.25">
      <c r="A6104" s="7">
        <v>34477</v>
      </c>
      <c r="B6104" s="5" t="s">
        <v>5824</v>
      </c>
    </row>
    <row r="6105" spans="1:2" x14ac:dyDescent="0.25">
      <c r="A6105" s="7">
        <v>34478</v>
      </c>
      <c r="B6105" s="5" t="s">
        <v>5825</v>
      </c>
    </row>
    <row r="6106" spans="1:2" x14ac:dyDescent="0.25">
      <c r="A6106" s="7">
        <v>34479</v>
      </c>
      <c r="B6106" s="5" t="s">
        <v>5826</v>
      </c>
    </row>
    <row r="6107" spans="1:2" x14ac:dyDescent="0.25">
      <c r="A6107" s="7">
        <v>34480</v>
      </c>
      <c r="B6107" s="5" t="s">
        <v>5827</v>
      </c>
    </row>
    <row r="6108" spans="1:2" x14ac:dyDescent="0.25">
      <c r="A6108" s="7">
        <v>34481</v>
      </c>
      <c r="B6108" s="5" t="s">
        <v>5828</v>
      </c>
    </row>
    <row r="6109" spans="1:2" x14ac:dyDescent="0.25">
      <c r="A6109" s="7">
        <v>34484</v>
      </c>
      <c r="B6109" s="5" t="s">
        <v>822</v>
      </c>
    </row>
    <row r="6110" spans="1:2" x14ac:dyDescent="0.25">
      <c r="A6110" s="7">
        <v>34485</v>
      </c>
      <c r="B6110" s="5" t="s">
        <v>5829</v>
      </c>
    </row>
    <row r="6111" spans="1:2" x14ac:dyDescent="0.25">
      <c r="A6111" s="7">
        <v>34486</v>
      </c>
      <c r="B6111" s="5" t="s">
        <v>5830</v>
      </c>
    </row>
    <row r="6112" spans="1:2" x14ac:dyDescent="0.25">
      <c r="A6112" s="7">
        <v>34487</v>
      </c>
      <c r="B6112" s="5" t="s">
        <v>5831</v>
      </c>
    </row>
    <row r="6113" spans="1:2" x14ac:dyDescent="0.25">
      <c r="A6113" s="7">
        <v>34488</v>
      </c>
      <c r="B6113" s="5" t="s">
        <v>5832</v>
      </c>
    </row>
    <row r="6114" spans="1:2" x14ac:dyDescent="0.25">
      <c r="A6114" s="7">
        <v>34491</v>
      </c>
      <c r="B6114" s="5" t="s">
        <v>5833</v>
      </c>
    </row>
    <row r="6115" spans="1:2" x14ac:dyDescent="0.25">
      <c r="A6115" s="7">
        <v>34492</v>
      </c>
      <c r="B6115" s="5" t="s">
        <v>5834</v>
      </c>
    </row>
    <row r="6116" spans="1:2" x14ac:dyDescent="0.25">
      <c r="A6116" s="7">
        <v>34493</v>
      </c>
      <c r="B6116" s="5" t="s">
        <v>5835</v>
      </c>
    </row>
    <row r="6117" spans="1:2" x14ac:dyDescent="0.25">
      <c r="A6117" s="7">
        <v>34494</v>
      </c>
      <c r="B6117" s="5" t="s">
        <v>5836</v>
      </c>
    </row>
    <row r="6118" spans="1:2" x14ac:dyDescent="0.25">
      <c r="A6118" s="7">
        <v>34495</v>
      </c>
      <c r="B6118" s="5" t="s">
        <v>5837</v>
      </c>
    </row>
    <row r="6119" spans="1:2" x14ac:dyDescent="0.25">
      <c r="A6119" s="7">
        <v>34498</v>
      </c>
      <c r="B6119" s="5" t="s">
        <v>5838</v>
      </c>
    </row>
    <row r="6120" spans="1:2" x14ac:dyDescent="0.25">
      <c r="A6120" s="7">
        <v>34499</v>
      </c>
      <c r="B6120" s="5" t="s">
        <v>5839</v>
      </c>
    </row>
    <row r="6121" spans="1:2" x14ac:dyDescent="0.25">
      <c r="A6121" s="7">
        <v>34500</v>
      </c>
      <c r="B6121" s="5" t="s">
        <v>5840</v>
      </c>
    </row>
    <row r="6122" spans="1:2" x14ac:dyDescent="0.25">
      <c r="A6122" s="7">
        <v>34501</v>
      </c>
      <c r="B6122" s="5" t="s">
        <v>5841</v>
      </c>
    </row>
    <row r="6123" spans="1:2" x14ac:dyDescent="0.25">
      <c r="A6123" s="7">
        <v>34502</v>
      </c>
      <c r="B6123" s="5" t="s">
        <v>5842</v>
      </c>
    </row>
    <row r="6124" spans="1:2" x14ac:dyDescent="0.25">
      <c r="A6124" s="7">
        <v>34505</v>
      </c>
      <c r="B6124" s="5" t="s">
        <v>5843</v>
      </c>
    </row>
    <row r="6125" spans="1:2" x14ac:dyDescent="0.25">
      <c r="A6125" s="7">
        <v>34506</v>
      </c>
      <c r="B6125" s="5" t="s">
        <v>5844</v>
      </c>
    </row>
    <row r="6126" spans="1:2" x14ac:dyDescent="0.25">
      <c r="A6126" s="7">
        <v>34507</v>
      </c>
      <c r="B6126" s="5" t="s">
        <v>5845</v>
      </c>
    </row>
    <row r="6127" spans="1:2" x14ac:dyDescent="0.25">
      <c r="A6127" s="7">
        <v>34508</v>
      </c>
      <c r="B6127" s="5" t="s">
        <v>5846</v>
      </c>
    </row>
    <row r="6128" spans="1:2" x14ac:dyDescent="0.25">
      <c r="A6128" s="7">
        <v>34509</v>
      </c>
      <c r="B6128" s="5" t="s">
        <v>5847</v>
      </c>
    </row>
    <row r="6129" spans="1:2" x14ac:dyDescent="0.25">
      <c r="A6129" s="7">
        <v>34512</v>
      </c>
      <c r="B6129" s="5" t="s">
        <v>5848</v>
      </c>
    </row>
    <row r="6130" spans="1:2" x14ac:dyDescent="0.25">
      <c r="A6130" s="7">
        <v>34513</v>
      </c>
      <c r="B6130" s="5" t="s">
        <v>5849</v>
      </c>
    </row>
    <row r="6131" spans="1:2" x14ac:dyDescent="0.25">
      <c r="A6131" s="7">
        <v>34514</v>
      </c>
      <c r="B6131" s="5" t="s">
        <v>5850</v>
      </c>
    </row>
    <row r="6132" spans="1:2" x14ac:dyDescent="0.25">
      <c r="A6132" s="7">
        <v>34515</v>
      </c>
      <c r="B6132" s="5" t="s">
        <v>5851</v>
      </c>
    </row>
    <row r="6133" spans="1:2" x14ac:dyDescent="0.25">
      <c r="A6133" s="7">
        <v>34516</v>
      </c>
      <c r="B6133" s="5" t="s">
        <v>5852</v>
      </c>
    </row>
    <row r="6134" spans="1:2" x14ac:dyDescent="0.25">
      <c r="A6134" s="7">
        <v>34519</v>
      </c>
      <c r="B6134" s="5" t="s">
        <v>822</v>
      </c>
    </row>
    <row r="6135" spans="1:2" x14ac:dyDescent="0.25">
      <c r="A6135" s="7">
        <v>34520</v>
      </c>
      <c r="B6135" s="5" t="s">
        <v>5853</v>
      </c>
    </row>
    <row r="6136" spans="1:2" x14ac:dyDescent="0.25">
      <c r="A6136" s="7">
        <v>34521</v>
      </c>
      <c r="B6136" s="5" t="s">
        <v>5854</v>
      </c>
    </row>
    <row r="6137" spans="1:2" x14ac:dyDescent="0.25">
      <c r="A6137" s="7">
        <v>34522</v>
      </c>
      <c r="B6137" s="5" t="s">
        <v>5855</v>
      </c>
    </row>
    <row r="6138" spans="1:2" x14ac:dyDescent="0.25">
      <c r="A6138" s="7">
        <v>34523</v>
      </c>
      <c r="B6138" s="5" t="s">
        <v>5856</v>
      </c>
    </row>
    <row r="6139" spans="1:2" x14ac:dyDescent="0.25">
      <c r="A6139" s="7">
        <v>34526</v>
      </c>
      <c r="B6139" s="5" t="s">
        <v>5857</v>
      </c>
    </row>
    <row r="6140" spans="1:2" x14ac:dyDescent="0.25">
      <c r="A6140" s="7">
        <v>34527</v>
      </c>
      <c r="B6140" s="5" t="s">
        <v>5858</v>
      </c>
    </row>
    <row r="6141" spans="1:2" x14ac:dyDescent="0.25">
      <c r="A6141" s="7">
        <v>34528</v>
      </c>
      <c r="B6141" s="5" t="s">
        <v>5859</v>
      </c>
    </row>
    <row r="6142" spans="1:2" x14ac:dyDescent="0.25">
      <c r="A6142" s="7">
        <v>34529</v>
      </c>
      <c r="B6142" s="5" t="s">
        <v>5860</v>
      </c>
    </row>
    <row r="6143" spans="1:2" x14ac:dyDescent="0.25">
      <c r="A6143" s="7">
        <v>34530</v>
      </c>
      <c r="B6143" s="5" t="s">
        <v>5861</v>
      </c>
    </row>
    <row r="6144" spans="1:2" x14ac:dyDescent="0.25">
      <c r="A6144" s="7">
        <v>34533</v>
      </c>
      <c r="B6144" s="5" t="s">
        <v>5862</v>
      </c>
    </row>
    <row r="6145" spans="1:2" x14ac:dyDescent="0.25">
      <c r="A6145" s="7">
        <v>34534</v>
      </c>
      <c r="B6145" s="5" t="s">
        <v>5863</v>
      </c>
    </row>
    <row r="6146" spans="1:2" x14ac:dyDescent="0.25">
      <c r="A6146" s="7">
        <v>34535</v>
      </c>
      <c r="B6146" s="5" t="s">
        <v>5864</v>
      </c>
    </row>
    <row r="6147" spans="1:2" x14ac:dyDescent="0.25">
      <c r="A6147" s="7">
        <v>34536</v>
      </c>
      <c r="B6147" s="5" t="s">
        <v>5865</v>
      </c>
    </row>
    <row r="6148" spans="1:2" x14ac:dyDescent="0.25">
      <c r="A6148" s="7">
        <v>34537</v>
      </c>
      <c r="B6148" s="5" t="s">
        <v>5866</v>
      </c>
    </row>
    <row r="6149" spans="1:2" x14ac:dyDescent="0.25">
      <c r="A6149" s="7">
        <v>34540</v>
      </c>
      <c r="B6149" s="5" t="s">
        <v>5867</v>
      </c>
    </row>
    <row r="6150" spans="1:2" x14ac:dyDescent="0.25">
      <c r="A6150" s="7">
        <v>34541</v>
      </c>
      <c r="B6150" s="5" t="s">
        <v>5868</v>
      </c>
    </row>
    <row r="6151" spans="1:2" x14ac:dyDescent="0.25">
      <c r="A6151" s="7">
        <v>34542</v>
      </c>
      <c r="B6151" s="5" t="s">
        <v>5869</v>
      </c>
    </row>
    <row r="6152" spans="1:2" x14ac:dyDescent="0.25">
      <c r="A6152" s="7">
        <v>34543</v>
      </c>
      <c r="B6152" s="5" t="s">
        <v>5870</v>
      </c>
    </row>
    <row r="6153" spans="1:2" x14ac:dyDescent="0.25">
      <c r="A6153" s="7">
        <v>34544</v>
      </c>
      <c r="B6153" s="5" t="s">
        <v>5871</v>
      </c>
    </row>
    <row r="6154" spans="1:2" x14ac:dyDescent="0.25">
      <c r="A6154" s="7">
        <v>34547</v>
      </c>
      <c r="B6154" s="5" t="s">
        <v>5872</v>
      </c>
    </row>
    <row r="6155" spans="1:2" x14ac:dyDescent="0.25">
      <c r="A6155" s="7">
        <v>34548</v>
      </c>
      <c r="B6155" s="5" t="s">
        <v>5873</v>
      </c>
    </row>
    <row r="6156" spans="1:2" x14ac:dyDescent="0.25">
      <c r="A6156" s="7">
        <v>34549</v>
      </c>
      <c r="B6156" s="5" t="s">
        <v>5874</v>
      </c>
    </row>
    <row r="6157" spans="1:2" x14ac:dyDescent="0.25">
      <c r="A6157" s="7">
        <v>34550</v>
      </c>
      <c r="B6157" s="5" t="s">
        <v>5875</v>
      </c>
    </row>
    <row r="6158" spans="1:2" x14ac:dyDescent="0.25">
      <c r="A6158" s="7">
        <v>34551</v>
      </c>
      <c r="B6158" s="5" t="s">
        <v>5876</v>
      </c>
    </row>
    <row r="6159" spans="1:2" x14ac:dyDescent="0.25">
      <c r="A6159" s="7">
        <v>34554</v>
      </c>
      <c r="B6159" s="5" t="s">
        <v>5877</v>
      </c>
    </row>
    <row r="6160" spans="1:2" x14ac:dyDescent="0.25">
      <c r="A6160" s="7">
        <v>34555</v>
      </c>
      <c r="B6160" s="5" t="s">
        <v>5878</v>
      </c>
    </row>
    <row r="6161" spans="1:2" x14ac:dyDescent="0.25">
      <c r="A6161" s="7">
        <v>34556</v>
      </c>
      <c r="B6161" s="5" t="s">
        <v>5879</v>
      </c>
    </row>
    <row r="6162" spans="1:2" x14ac:dyDescent="0.25">
      <c r="A6162" s="7">
        <v>34557</v>
      </c>
      <c r="B6162" s="5" t="s">
        <v>5880</v>
      </c>
    </row>
    <row r="6163" spans="1:2" x14ac:dyDescent="0.25">
      <c r="A6163" s="7">
        <v>34558</v>
      </c>
      <c r="B6163" s="5" t="s">
        <v>5881</v>
      </c>
    </row>
    <row r="6164" spans="1:2" x14ac:dyDescent="0.25">
      <c r="A6164" s="7">
        <v>34561</v>
      </c>
      <c r="B6164" s="5" t="s">
        <v>5882</v>
      </c>
    </row>
    <row r="6165" spans="1:2" x14ac:dyDescent="0.25">
      <c r="A6165" s="7">
        <v>34562</v>
      </c>
      <c r="B6165" s="5" t="s">
        <v>5883</v>
      </c>
    </row>
    <row r="6166" spans="1:2" x14ac:dyDescent="0.25">
      <c r="A6166" s="7">
        <v>34563</v>
      </c>
      <c r="B6166" s="5" t="s">
        <v>5884</v>
      </c>
    </row>
    <row r="6167" spans="1:2" x14ac:dyDescent="0.25">
      <c r="A6167" s="7">
        <v>34564</v>
      </c>
      <c r="B6167" s="5" t="s">
        <v>5885</v>
      </c>
    </row>
    <row r="6168" spans="1:2" x14ac:dyDescent="0.25">
      <c r="A6168" s="7">
        <v>34565</v>
      </c>
      <c r="B6168" s="5" t="s">
        <v>5886</v>
      </c>
    </row>
    <row r="6169" spans="1:2" x14ac:dyDescent="0.25">
      <c r="A6169" s="7">
        <v>34568</v>
      </c>
      <c r="B6169" s="5" t="s">
        <v>5887</v>
      </c>
    </row>
    <row r="6170" spans="1:2" x14ac:dyDescent="0.25">
      <c r="A6170" s="7">
        <v>34569</v>
      </c>
      <c r="B6170" s="5" t="s">
        <v>5888</v>
      </c>
    </row>
    <row r="6171" spans="1:2" x14ac:dyDescent="0.25">
      <c r="A6171" s="7">
        <v>34570</v>
      </c>
      <c r="B6171" s="5" t="s">
        <v>5889</v>
      </c>
    </row>
    <row r="6172" spans="1:2" x14ac:dyDescent="0.25">
      <c r="A6172" s="7">
        <v>34571</v>
      </c>
      <c r="B6172" s="5" t="s">
        <v>5890</v>
      </c>
    </row>
    <row r="6173" spans="1:2" x14ac:dyDescent="0.25">
      <c r="A6173" s="7">
        <v>34572</v>
      </c>
      <c r="B6173" s="5" t="s">
        <v>5891</v>
      </c>
    </row>
    <row r="6174" spans="1:2" x14ac:dyDescent="0.25">
      <c r="A6174" s="7">
        <v>34575</v>
      </c>
      <c r="B6174" s="5" t="s">
        <v>5892</v>
      </c>
    </row>
    <row r="6175" spans="1:2" x14ac:dyDescent="0.25">
      <c r="A6175" s="7">
        <v>34576</v>
      </c>
      <c r="B6175" s="5" t="s">
        <v>5893</v>
      </c>
    </row>
    <row r="6176" spans="1:2" x14ac:dyDescent="0.25">
      <c r="A6176" s="7">
        <v>34577</v>
      </c>
      <c r="B6176" s="5" t="s">
        <v>5894</v>
      </c>
    </row>
    <row r="6177" spans="1:2" x14ac:dyDescent="0.25">
      <c r="A6177" s="7">
        <v>34578</v>
      </c>
      <c r="B6177" s="5" t="s">
        <v>5895</v>
      </c>
    </row>
    <row r="6178" spans="1:2" x14ac:dyDescent="0.25">
      <c r="A6178" s="7">
        <v>34579</v>
      </c>
      <c r="B6178" s="5" t="s">
        <v>5896</v>
      </c>
    </row>
    <row r="6179" spans="1:2" x14ac:dyDescent="0.25">
      <c r="A6179" s="7">
        <v>34582</v>
      </c>
      <c r="B6179" s="5" t="s">
        <v>822</v>
      </c>
    </row>
    <row r="6180" spans="1:2" x14ac:dyDescent="0.25">
      <c r="A6180" s="7">
        <v>34583</v>
      </c>
      <c r="B6180" s="5" t="s">
        <v>5897</v>
      </c>
    </row>
    <row r="6181" spans="1:2" x14ac:dyDescent="0.25">
      <c r="A6181" s="7">
        <v>34584</v>
      </c>
      <c r="B6181" s="5" t="s">
        <v>5898</v>
      </c>
    </row>
    <row r="6182" spans="1:2" x14ac:dyDescent="0.25">
      <c r="A6182" s="7">
        <v>34585</v>
      </c>
      <c r="B6182" s="5" t="s">
        <v>5899</v>
      </c>
    </row>
    <row r="6183" spans="1:2" x14ac:dyDescent="0.25">
      <c r="A6183" s="7">
        <v>34586</v>
      </c>
      <c r="B6183" s="5" t="s">
        <v>5900</v>
      </c>
    </row>
    <row r="6184" spans="1:2" x14ac:dyDescent="0.25">
      <c r="A6184" s="7">
        <v>34589</v>
      </c>
      <c r="B6184" s="5" t="s">
        <v>5901</v>
      </c>
    </row>
    <row r="6185" spans="1:2" x14ac:dyDescent="0.25">
      <c r="A6185" s="7">
        <v>34590</v>
      </c>
      <c r="B6185" s="5" t="s">
        <v>5902</v>
      </c>
    </row>
    <row r="6186" spans="1:2" x14ac:dyDescent="0.25">
      <c r="A6186" s="7">
        <v>34591</v>
      </c>
      <c r="B6186" s="5" t="s">
        <v>5903</v>
      </c>
    </row>
    <row r="6187" spans="1:2" x14ac:dyDescent="0.25">
      <c r="A6187" s="7">
        <v>34592</v>
      </c>
      <c r="B6187" s="5" t="s">
        <v>5904</v>
      </c>
    </row>
    <row r="6188" spans="1:2" x14ac:dyDescent="0.25">
      <c r="A6188" s="7">
        <v>34593</v>
      </c>
      <c r="B6188" s="5" t="s">
        <v>5905</v>
      </c>
    </row>
    <row r="6189" spans="1:2" x14ac:dyDescent="0.25">
      <c r="A6189" s="7">
        <v>34596</v>
      </c>
      <c r="B6189" s="5" t="s">
        <v>5906</v>
      </c>
    </row>
    <row r="6190" spans="1:2" x14ac:dyDescent="0.25">
      <c r="A6190" s="7">
        <v>34597</v>
      </c>
      <c r="B6190" s="5" t="s">
        <v>5907</v>
      </c>
    </row>
    <row r="6191" spans="1:2" x14ac:dyDescent="0.25">
      <c r="A6191" s="7">
        <v>34598</v>
      </c>
      <c r="B6191" s="5" t="s">
        <v>5908</v>
      </c>
    </row>
    <row r="6192" spans="1:2" x14ac:dyDescent="0.25">
      <c r="A6192" s="7">
        <v>34599</v>
      </c>
      <c r="B6192" s="5" t="s">
        <v>5909</v>
      </c>
    </row>
    <row r="6193" spans="1:2" x14ac:dyDescent="0.25">
      <c r="A6193" s="7">
        <v>34600</v>
      </c>
      <c r="B6193" s="5" t="s">
        <v>5910</v>
      </c>
    </row>
    <row r="6194" spans="1:2" x14ac:dyDescent="0.25">
      <c r="A6194" s="7">
        <v>34603</v>
      </c>
      <c r="B6194" s="5" t="s">
        <v>5911</v>
      </c>
    </row>
    <row r="6195" spans="1:2" x14ac:dyDescent="0.25">
      <c r="A6195" s="7">
        <v>34604</v>
      </c>
      <c r="B6195" s="5" t="s">
        <v>5912</v>
      </c>
    </row>
    <row r="6196" spans="1:2" x14ac:dyDescent="0.25">
      <c r="A6196" s="7">
        <v>34605</v>
      </c>
      <c r="B6196" s="5" t="s">
        <v>5913</v>
      </c>
    </row>
    <row r="6197" spans="1:2" x14ac:dyDescent="0.25">
      <c r="A6197" s="7">
        <v>34606</v>
      </c>
      <c r="B6197" s="5" t="s">
        <v>5914</v>
      </c>
    </row>
    <row r="6198" spans="1:2" x14ac:dyDescent="0.25">
      <c r="A6198" s="7">
        <v>34607</v>
      </c>
      <c r="B6198" s="5" t="s">
        <v>5915</v>
      </c>
    </row>
    <row r="6199" spans="1:2" x14ac:dyDescent="0.25">
      <c r="A6199" s="7">
        <v>34610</v>
      </c>
      <c r="B6199" s="5" t="s">
        <v>5916</v>
      </c>
    </row>
    <row r="6200" spans="1:2" x14ac:dyDescent="0.25">
      <c r="A6200" s="7">
        <v>34611</v>
      </c>
      <c r="B6200" s="5" t="s">
        <v>5917</v>
      </c>
    </row>
    <row r="6201" spans="1:2" x14ac:dyDescent="0.25">
      <c r="A6201" s="7">
        <v>34612</v>
      </c>
      <c r="B6201" s="5" t="s">
        <v>5918</v>
      </c>
    </row>
    <row r="6202" spans="1:2" x14ac:dyDescent="0.25">
      <c r="A6202" s="7">
        <v>34613</v>
      </c>
      <c r="B6202" s="5" t="s">
        <v>5919</v>
      </c>
    </row>
    <row r="6203" spans="1:2" x14ac:dyDescent="0.25">
      <c r="A6203" s="7">
        <v>34614</v>
      </c>
      <c r="B6203" s="5" t="s">
        <v>5920</v>
      </c>
    </row>
    <row r="6204" spans="1:2" x14ac:dyDescent="0.25">
      <c r="A6204" s="7">
        <v>34617</v>
      </c>
      <c r="B6204" s="5" t="s">
        <v>5921</v>
      </c>
    </row>
    <row r="6205" spans="1:2" x14ac:dyDescent="0.25">
      <c r="A6205" s="7">
        <v>34618</v>
      </c>
      <c r="B6205" s="5" t="s">
        <v>5922</v>
      </c>
    </row>
    <row r="6206" spans="1:2" x14ac:dyDescent="0.25">
      <c r="A6206" s="7">
        <v>34619</v>
      </c>
      <c r="B6206" s="5" t="s">
        <v>5923</v>
      </c>
    </row>
    <row r="6207" spans="1:2" x14ac:dyDescent="0.25">
      <c r="A6207" s="7">
        <v>34620</v>
      </c>
      <c r="B6207" s="5" t="s">
        <v>5924</v>
      </c>
    </row>
    <row r="6208" spans="1:2" x14ac:dyDescent="0.25">
      <c r="A6208" s="7">
        <v>34621</v>
      </c>
      <c r="B6208" s="5" t="s">
        <v>5925</v>
      </c>
    </row>
    <row r="6209" spans="1:2" x14ac:dyDescent="0.25">
      <c r="A6209" s="7">
        <v>34624</v>
      </c>
      <c r="B6209" s="5" t="s">
        <v>5926</v>
      </c>
    </row>
    <row r="6210" spans="1:2" x14ac:dyDescent="0.25">
      <c r="A6210" s="7">
        <v>34625</v>
      </c>
      <c r="B6210" s="5" t="s">
        <v>5678</v>
      </c>
    </row>
    <row r="6211" spans="1:2" x14ac:dyDescent="0.25">
      <c r="A6211" s="7">
        <v>34626</v>
      </c>
      <c r="B6211" s="5" t="s">
        <v>5927</v>
      </c>
    </row>
    <row r="6212" spans="1:2" x14ac:dyDescent="0.25">
      <c r="A6212" s="7">
        <v>34627</v>
      </c>
      <c r="B6212" s="5" t="s">
        <v>5928</v>
      </c>
    </row>
    <row r="6213" spans="1:2" x14ac:dyDescent="0.25">
      <c r="A6213" s="7">
        <v>34628</v>
      </c>
      <c r="B6213" s="5" t="s">
        <v>5929</v>
      </c>
    </row>
    <row r="6214" spans="1:2" x14ac:dyDescent="0.25">
      <c r="A6214" s="7">
        <v>34631</v>
      </c>
      <c r="B6214" s="5" t="s">
        <v>5930</v>
      </c>
    </row>
    <row r="6215" spans="1:2" x14ac:dyDescent="0.25">
      <c r="A6215" s="7">
        <v>34632</v>
      </c>
      <c r="B6215" s="5" t="s">
        <v>5931</v>
      </c>
    </row>
    <row r="6216" spans="1:2" x14ac:dyDescent="0.25">
      <c r="A6216" s="7">
        <v>34633</v>
      </c>
      <c r="B6216" s="5" t="s">
        <v>5912</v>
      </c>
    </row>
    <row r="6217" spans="1:2" x14ac:dyDescent="0.25">
      <c r="A6217" s="7">
        <v>34634</v>
      </c>
      <c r="B6217" s="5" t="s">
        <v>5932</v>
      </c>
    </row>
    <row r="6218" spans="1:2" x14ac:dyDescent="0.25">
      <c r="A6218" s="7">
        <v>34635</v>
      </c>
      <c r="B6218" s="5" t="s">
        <v>5933</v>
      </c>
    </row>
    <row r="6219" spans="1:2" x14ac:dyDescent="0.25">
      <c r="A6219" s="7">
        <v>34638</v>
      </c>
      <c r="B6219" s="5" t="s">
        <v>5934</v>
      </c>
    </row>
    <row r="6220" spans="1:2" x14ac:dyDescent="0.25">
      <c r="A6220" s="7">
        <v>34639</v>
      </c>
      <c r="B6220" s="5" t="s">
        <v>5935</v>
      </c>
    </row>
    <row r="6221" spans="1:2" x14ac:dyDescent="0.25">
      <c r="A6221" s="7">
        <v>34640</v>
      </c>
      <c r="B6221" s="5" t="s">
        <v>5936</v>
      </c>
    </row>
    <row r="6222" spans="1:2" x14ac:dyDescent="0.25">
      <c r="A6222" s="7">
        <v>34641</v>
      </c>
      <c r="B6222" s="5" t="s">
        <v>5937</v>
      </c>
    </row>
    <row r="6223" spans="1:2" x14ac:dyDescent="0.25">
      <c r="A6223" s="7">
        <v>34642</v>
      </c>
      <c r="B6223" s="5" t="s">
        <v>5938</v>
      </c>
    </row>
    <row r="6224" spans="1:2" x14ac:dyDescent="0.25">
      <c r="A6224" s="7">
        <v>34645</v>
      </c>
      <c r="B6224" s="5" t="s">
        <v>5939</v>
      </c>
    </row>
    <row r="6225" spans="1:2" x14ac:dyDescent="0.25">
      <c r="A6225" s="7">
        <v>34646</v>
      </c>
      <c r="B6225" s="5" t="s">
        <v>5940</v>
      </c>
    </row>
    <row r="6226" spans="1:2" x14ac:dyDescent="0.25">
      <c r="A6226" s="7">
        <v>34647</v>
      </c>
      <c r="B6226" s="5" t="s">
        <v>5941</v>
      </c>
    </row>
    <row r="6227" spans="1:2" x14ac:dyDescent="0.25">
      <c r="A6227" s="7">
        <v>34648</v>
      </c>
      <c r="B6227" s="5" t="s">
        <v>5942</v>
      </c>
    </row>
    <row r="6228" spans="1:2" x14ac:dyDescent="0.25">
      <c r="A6228" s="7">
        <v>34649</v>
      </c>
      <c r="B6228" s="5" t="s">
        <v>5943</v>
      </c>
    </row>
    <row r="6229" spans="1:2" x14ac:dyDescent="0.25">
      <c r="A6229" s="7">
        <v>34652</v>
      </c>
      <c r="B6229" s="5" t="s">
        <v>5944</v>
      </c>
    </row>
    <row r="6230" spans="1:2" x14ac:dyDescent="0.25">
      <c r="A6230" s="7">
        <v>34653</v>
      </c>
      <c r="B6230" s="5" t="s">
        <v>5945</v>
      </c>
    </row>
    <row r="6231" spans="1:2" x14ac:dyDescent="0.25">
      <c r="A6231" s="7">
        <v>34654</v>
      </c>
      <c r="B6231" s="5" t="s">
        <v>5946</v>
      </c>
    </row>
    <row r="6232" spans="1:2" x14ac:dyDescent="0.25">
      <c r="A6232" s="7">
        <v>34655</v>
      </c>
      <c r="B6232" s="5" t="s">
        <v>5947</v>
      </c>
    </row>
    <row r="6233" spans="1:2" x14ac:dyDescent="0.25">
      <c r="A6233" s="7">
        <v>34656</v>
      </c>
      <c r="B6233" s="5" t="s">
        <v>5948</v>
      </c>
    </row>
    <row r="6234" spans="1:2" x14ac:dyDescent="0.25">
      <c r="A6234" s="7">
        <v>34659</v>
      </c>
      <c r="B6234" s="5" t="s">
        <v>5949</v>
      </c>
    </row>
    <row r="6235" spans="1:2" x14ac:dyDescent="0.25">
      <c r="A6235" s="7">
        <v>34660</v>
      </c>
      <c r="B6235" s="5" t="s">
        <v>5950</v>
      </c>
    </row>
    <row r="6236" spans="1:2" x14ac:dyDescent="0.25">
      <c r="A6236" s="7">
        <v>34661</v>
      </c>
      <c r="B6236" s="5" t="s">
        <v>5951</v>
      </c>
    </row>
    <row r="6237" spans="1:2" x14ac:dyDescent="0.25">
      <c r="A6237" s="7">
        <v>34662</v>
      </c>
      <c r="B6237" s="5" t="s">
        <v>822</v>
      </c>
    </row>
    <row r="6238" spans="1:2" x14ac:dyDescent="0.25">
      <c r="A6238" s="7">
        <v>34663</v>
      </c>
      <c r="B6238" s="5" t="s">
        <v>5952</v>
      </c>
    </row>
    <row r="6239" spans="1:2" x14ac:dyDescent="0.25">
      <c r="A6239" s="7">
        <v>34666</v>
      </c>
      <c r="B6239" s="5" t="s">
        <v>5953</v>
      </c>
    </row>
    <row r="6240" spans="1:2" x14ac:dyDescent="0.25">
      <c r="A6240" s="7">
        <v>34667</v>
      </c>
      <c r="B6240" s="5" t="s">
        <v>5954</v>
      </c>
    </row>
    <row r="6241" spans="1:2" x14ac:dyDescent="0.25">
      <c r="A6241" s="7">
        <v>34668</v>
      </c>
      <c r="B6241" s="5" t="s">
        <v>5955</v>
      </c>
    </row>
    <row r="6242" spans="1:2" x14ac:dyDescent="0.25">
      <c r="A6242" s="7">
        <v>34669</v>
      </c>
      <c r="B6242" s="5" t="s">
        <v>5956</v>
      </c>
    </row>
    <row r="6243" spans="1:2" x14ac:dyDescent="0.25">
      <c r="A6243" s="7">
        <v>34670</v>
      </c>
      <c r="B6243" s="5" t="s">
        <v>5957</v>
      </c>
    </row>
    <row r="6244" spans="1:2" x14ac:dyDescent="0.25">
      <c r="A6244" s="7">
        <v>34673</v>
      </c>
      <c r="B6244" s="5" t="s">
        <v>5958</v>
      </c>
    </row>
    <row r="6245" spans="1:2" x14ac:dyDescent="0.25">
      <c r="A6245" s="7">
        <v>34674</v>
      </c>
      <c r="B6245" s="5" t="s">
        <v>5959</v>
      </c>
    </row>
    <row r="6246" spans="1:2" x14ac:dyDescent="0.25">
      <c r="A6246" s="7">
        <v>34675</v>
      </c>
      <c r="B6246" s="5" t="s">
        <v>5960</v>
      </c>
    </row>
    <row r="6247" spans="1:2" x14ac:dyDescent="0.25">
      <c r="A6247" s="7">
        <v>34676</v>
      </c>
      <c r="B6247" s="5" t="s">
        <v>5961</v>
      </c>
    </row>
    <row r="6248" spans="1:2" x14ac:dyDescent="0.25">
      <c r="A6248" s="7">
        <v>34677</v>
      </c>
      <c r="B6248" s="5" t="s">
        <v>5962</v>
      </c>
    </row>
    <row r="6249" spans="1:2" x14ac:dyDescent="0.25">
      <c r="A6249" s="7">
        <v>34680</v>
      </c>
      <c r="B6249" s="5" t="s">
        <v>5963</v>
      </c>
    </row>
    <row r="6250" spans="1:2" x14ac:dyDescent="0.25">
      <c r="A6250" s="7">
        <v>34681</v>
      </c>
      <c r="B6250" s="5" t="s">
        <v>5964</v>
      </c>
    </row>
    <row r="6251" spans="1:2" x14ac:dyDescent="0.25">
      <c r="A6251" s="7">
        <v>34682</v>
      </c>
      <c r="B6251" s="5" t="s">
        <v>5965</v>
      </c>
    </row>
    <row r="6252" spans="1:2" x14ac:dyDescent="0.25">
      <c r="A6252" s="7">
        <v>34683</v>
      </c>
      <c r="B6252" s="5" t="s">
        <v>5966</v>
      </c>
    </row>
    <row r="6253" spans="1:2" x14ac:dyDescent="0.25">
      <c r="A6253" s="7">
        <v>34684</v>
      </c>
      <c r="B6253" s="5" t="s">
        <v>5967</v>
      </c>
    </row>
    <row r="6254" spans="1:2" x14ac:dyDescent="0.25">
      <c r="A6254" s="7">
        <v>34687</v>
      </c>
      <c r="B6254" s="5" t="s">
        <v>5968</v>
      </c>
    </row>
    <row r="6255" spans="1:2" x14ac:dyDescent="0.25">
      <c r="A6255" s="7">
        <v>34688</v>
      </c>
      <c r="B6255" s="5" t="s">
        <v>5969</v>
      </c>
    </row>
    <row r="6256" spans="1:2" x14ac:dyDescent="0.25">
      <c r="A6256" s="7">
        <v>34689</v>
      </c>
      <c r="B6256" s="5" t="s">
        <v>5970</v>
      </c>
    </row>
    <row r="6257" spans="1:2" x14ac:dyDescent="0.25">
      <c r="A6257" s="7">
        <v>34690</v>
      </c>
      <c r="B6257" s="5" t="s">
        <v>5971</v>
      </c>
    </row>
    <row r="6258" spans="1:2" x14ac:dyDescent="0.25">
      <c r="A6258" s="7">
        <v>34691</v>
      </c>
      <c r="B6258" s="5" t="s">
        <v>5972</v>
      </c>
    </row>
    <row r="6259" spans="1:2" x14ac:dyDescent="0.25">
      <c r="A6259" s="7">
        <v>34694</v>
      </c>
      <c r="B6259" s="5" t="s">
        <v>822</v>
      </c>
    </row>
    <row r="6260" spans="1:2" x14ac:dyDescent="0.25">
      <c r="A6260" s="7">
        <v>34695</v>
      </c>
      <c r="B6260" s="5" t="s">
        <v>5837</v>
      </c>
    </row>
    <row r="6261" spans="1:2" x14ac:dyDescent="0.25">
      <c r="A6261" s="7">
        <v>34696</v>
      </c>
      <c r="B6261" s="5" t="s">
        <v>5973</v>
      </c>
    </row>
    <row r="6262" spans="1:2" x14ac:dyDescent="0.25">
      <c r="A6262" s="7">
        <v>34697</v>
      </c>
      <c r="B6262" s="5" t="s">
        <v>5974</v>
      </c>
    </row>
    <row r="6263" spans="1:2" x14ac:dyDescent="0.25">
      <c r="A6263" s="7">
        <v>34698</v>
      </c>
      <c r="B6263" s="5" t="s">
        <v>5975</v>
      </c>
    </row>
    <row r="6264" spans="1:2" x14ac:dyDescent="0.25">
      <c r="A6264" s="7">
        <v>34701</v>
      </c>
      <c r="B6264" s="5" t="s">
        <v>822</v>
      </c>
    </row>
    <row r="6265" spans="1:2" x14ac:dyDescent="0.25">
      <c r="A6265" s="7">
        <v>34702</v>
      </c>
      <c r="B6265" s="5" t="s">
        <v>5976</v>
      </c>
    </row>
    <row r="6266" spans="1:2" x14ac:dyDescent="0.25">
      <c r="A6266" s="7">
        <v>34703</v>
      </c>
      <c r="B6266" s="5" t="s">
        <v>5977</v>
      </c>
    </row>
    <row r="6267" spans="1:2" x14ac:dyDescent="0.25">
      <c r="A6267" s="7">
        <v>34704</v>
      </c>
      <c r="B6267" s="5" t="s">
        <v>5978</v>
      </c>
    </row>
    <row r="6268" spans="1:2" x14ac:dyDescent="0.25">
      <c r="A6268" s="7">
        <v>34705</v>
      </c>
      <c r="B6268" s="5" t="s">
        <v>5979</v>
      </c>
    </row>
    <row r="6269" spans="1:2" x14ac:dyDescent="0.25">
      <c r="A6269" s="7">
        <v>34708</v>
      </c>
      <c r="B6269" s="5" t="s">
        <v>5980</v>
      </c>
    </row>
    <row r="6270" spans="1:2" x14ac:dyDescent="0.25">
      <c r="A6270" s="7">
        <v>34709</v>
      </c>
      <c r="B6270" s="5" t="s">
        <v>5981</v>
      </c>
    </row>
    <row r="6271" spans="1:2" x14ac:dyDescent="0.25">
      <c r="A6271" s="7">
        <v>34710</v>
      </c>
      <c r="B6271" s="5" t="s">
        <v>5982</v>
      </c>
    </row>
    <row r="6272" spans="1:2" x14ac:dyDescent="0.25">
      <c r="A6272" s="7">
        <v>34711</v>
      </c>
      <c r="B6272" s="5" t="s">
        <v>5983</v>
      </c>
    </row>
    <row r="6273" spans="1:2" x14ac:dyDescent="0.25">
      <c r="A6273" s="7">
        <v>34712</v>
      </c>
      <c r="B6273" s="5" t="s">
        <v>5984</v>
      </c>
    </row>
    <row r="6274" spans="1:2" x14ac:dyDescent="0.25">
      <c r="A6274" s="7">
        <v>34715</v>
      </c>
      <c r="B6274" s="5" t="s">
        <v>5985</v>
      </c>
    </row>
    <row r="6275" spans="1:2" x14ac:dyDescent="0.25">
      <c r="A6275" s="7">
        <v>34716</v>
      </c>
      <c r="B6275" s="5" t="s">
        <v>5986</v>
      </c>
    </row>
    <row r="6276" spans="1:2" x14ac:dyDescent="0.25">
      <c r="A6276" s="7">
        <v>34717</v>
      </c>
      <c r="B6276" s="5" t="s">
        <v>5987</v>
      </c>
    </row>
    <row r="6277" spans="1:2" x14ac:dyDescent="0.25">
      <c r="A6277" s="7">
        <v>34718</v>
      </c>
      <c r="B6277" s="5" t="s">
        <v>5988</v>
      </c>
    </row>
    <row r="6278" spans="1:2" x14ac:dyDescent="0.25">
      <c r="A6278" s="7">
        <v>34719</v>
      </c>
      <c r="B6278" s="5" t="s">
        <v>5989</v>
      </c>
    </row>
    <row r="6279" spans="1:2" x14ac:dyDescent="0.25">
      <c r="A6279" s="7">
        <v>34722</v>
      </c>
      <c r="B6279" s="5" t="s">
        <v>5990</v>
      </c>
    </row>
    <row r="6280" spans="1:2" x14ac:dyDescent="0.25">
      <c r="A6280" s="7">
        <v>34723</v>
      </c>
      <c r="B6280" s="5" t="s">
        <v>5991</v>
      </c>
    </row>
    <row r="6281" spans="1:2" x14ac:dyDescent="0.25">
      <c r="A6281" s="7">
        <v>34724</v>
      </c>
      <c r="B6281" s="5" t="s">
        <v>5992</v>
      </c>
    </row>
    <row r="6282" spans="1:2" x14ac:dyDescent="0.25">
      <c r="A6282" s="7">
        <v>34725</v>
      </c>
      <c r="B6282" s="5" t="s">
        <v>5993</v>
      </c>
    </row>
    <row r="6283" spans="1:2" x14ac:dyDescent="0.25">
      <c r="A6283" s="7">
        <v>34726</v>
      </c>
      <c r="B6283" s="5" t="s">
        <v>5994</v>
      </c>
    </row>
    <row r="6284" spans="1:2" x14ac:dyDescent="0.25">
      <c r="A6284" s="7">
        <v>34729</v>
      </c>
      <c r="B6284" s="5" t="s">
        <v>5995</v>
      </c>
    </row>
    <row r="6285" spans="1:2" x14ac:dyDescent="0.25">
      <c r="A6285" s="7">
        <v>34730</v>
      </c>
      <c r="B6285" s="5" t="s">
        <v>5996</v>
      </c>
    </row>
    <row r="6286" spans="1:2" x14ac:dyDescent="0.25">
      <c r="A6286" s="7">
        <v>34731</v>
      </c>
      <c r="B6286" s="5" t="s">
        <v>5997</v>
      </c>
    </row>
    <row r="6287" spans="1:2" x14ac:dyDescent="0.25">
      <c r="A6287" s="7">
        <v>34732</v>
      </c>
      <c r="B6287" s="5" t="s">
        <v>5998</v>
      </c>
    </row>
    <row r="6288" spans="1:2" x14ac:dyDescent="0.25">
      <c r="A6288" s="7">
        <v>34733</v>
      </c>
      <c r="B6288" s="5" t="s">
        <v>5999</v>
      </c>
    </row>
    <row r="6289" spans="1:2" x14ac:dyDescent="0.25">
      <c r="A6289" s="7">
        <v>34736</v>
      </c>
      <c r="B6289" s="5" t="s">
        <v>6000</v>
      </c>
    </row>
    <row r="6290" spans="1:2" x14ac:dyDescent="0.25">
      <c r="A6290" s="7">
        <v>34737</v>
      </c>
      <c r="B6290" s="5" t="s">
        <v>6001</v>
      </c>
    </row>
    <row r="6291" spans="1:2" x14ac:dyDescent="0.25">
      <c r="A6291" s="7">
        <v>34738</v>
      </c>
      <c r="B6291" s="5" t="s">
        <v>6002</v>
      </c>
    </row>
    <row r="6292" spans="1:2" x14ac:dyDescent="0.25">
      <c r="A6292" s="7">
        <v>34739</v>
      </c>
      <c r="B6292" s="5" t="s">
        <v>6003</v>
      </c>
    </row>
    <row r="6293" spans="1:2" x14ac:dyDescent="0.25">
      <c r="A6293" s="7">
        <v>34740</v>
      </c>
      <c r="B6293" s="5" t="s">
        <v>6004</v>
      </c>
    </row>
    <row r="6294" spans="1:2" x14ac:dyDescent="0.25">
      <c r="A6294" s="7">
        <v>34743</v>
      </c>
      <c r="B6294" s="5" t="s">
        <v>6005</v>
      </c>
    </row>
    <row r="6295" spans="1:2" x14ac:dyDescent="0.25">
      <c r="A6295" s="7">
        <v>34744</v>
      </c>
      <c r="B6295" s="5" t="s">
        <v>6006</v>
      </c>
    </row>
    <row r="6296" spans="1:2" x14ac:dyDescent="0.25">
      <c r="A6296" s="7">
        <v>34745</v>
      </c>
      <c r="B6296" s="5" t="s">
        <v>6007</v>
      </c>
    </row>
    <row r="6297" spans="1:2" x14ac:dyDescent="0.25">
      <c r="A6297" s="7">
        <v>34746</v>
      </c>
      <c r="B6297" s="5" t="s">
        <v>6008</v>
      </c>
    </row>
    <row r="6298" spans="1:2" x14ac:dyDescent="0.25">
      <c r="A6298" s="7">
        <v>34747</v>
      </c>
      <c r="B6298" s="5" t="s">
        <v>6009</v>
      </c>
    </row>
    <row r="6299" spans="1:2" x14ac:dyDescent="0.25">
      <c r="A6299" s="7">
        <v>34750</v>
      </c>
      <c r="B6299" s="5" t="s">
        <v>822</v>
      </c>
    </row>
    <row r="6300" spans="1:2" x14ac:dyDescent="0.25">
      <c r="A6300" s="7">
        <v>34751</v>
      </c>
      <c r="B6300" s="5" t="s">
        <v>6010</v>
      </c>
    </row>
    <row r="6301" spans="1:2" x14ac:dyDescent="0.25">
      <c r="A6301" s="7">
        <v>34752</v>
      </c>
      <c r="B6301" s="5" t="s">
        <v>6011</v>
      </c>
    </row>
    <row r="6302" spans="1:2" x14ac:dyDescent="0.25">
      <c r="A6302" s="7">
        <v>34753</v>
      </c>
      <c r="B6302" s="5" t="s">
        <v>6012</v>
      </c>
    </row>
    <row r="6303" spans="1:2" x14ac:dyDescent="0.25">
      <c r="A6303" s="7">
        <v>34754</v>
      </c>
      <c r="B6303" s="5" t="s">
        <v>6013</v>
      </c>
    </row>
    <row r="6304" spans="1:2" x14ac:dyDescent="0.25">
      <c r="A6304" s="7">
        <v>34757</v>
      </c>
      <c r="B6304" s="5" t="s">
        <v>6014</v>
      </c>
    </row>
    <row r="6305" spans="1:2" x14ac:dyDescent="0.25">
      <c r="A6305" s="7">
        <v>34758</v>
      </c>
      <c r="B6305" s="5" t="s">
        <v>6015</v>
      </c>
    </row>
    <row r="6306" spans="1:2" x14ac:dyDescent="0.25">
      <c r="A6306" s="7">
        <v>34759</v>
      </c>
      <c r="B6306" s="5" t="s">
        <v>6016</v>
      </c>
    </row>
    <row r="6307" spans="1:2" x14ac:dyDescent="0.25">
      <c r="A6307" s="7">
        <v>34760</v>
      </c>
      <c r="B6307" s="5" t="s">
        <v>6017</v>
      </c>
    </row>
    <row r="6308" spans="1:2" x14ac:dyDescent="0.25">
      <c r="A6308" s="7">
        <v>34761</v>
      </c>
      <c r="B6308" s="5" t="s">
        <v>6018</v>
      </c>
    </row>
    <row r="6309" spans="1:2" x14ac:dyDescent="0.25">
      <c r="A6309" s="7">
        <v>34764</v>
      </c>
      <c r="B6309" s="5" t="s">
        <v>6019</v>
      </c>
    </row>
    <row r="6310" spans="1:2" x14ac:dyDescent="0.25">
      <c r="A6310" s="7">
        <v>34765</v>
      </c>
      <c r="B6310" s="5" t="s">
        <v>6020</v>
      </c>
    </row>
    <row r="6311" spans="1:2" x14ac:dyDescent="0.25">
      <c r="A6311" s="7">
        <v>34766</v>
      </c>
      <c r="B6311" s="5" t="s">
        <v>6021</v>
      </c>
    </row>
    <row r="6312" spans="1:2" x14ac:dyDescent="0.25">
      <c r="A6312" s="7">
        <v>34767</v>
      </c>
      <c r="B6312" s="5" t="s">
        <v>6022</v>
      </c>
    </row>
    <row r="6313" spans="1:2" x14ac:dyDescent="0.25">
      <c r="A6313" s="7">
        <v>34768</v>
      </c>
      <c r="B6313" s="5" t="s">
        <v>6023</v>
      </c>
    </row>
    <row r="6314" spans="1:2" x14ac:dyDescent="0.25">
      <c r="A6314" s="7">
        <v>34771</v>
      </c>
      <c r="B6314" s="5" t="s">
        <v>6024</v>
      </c>
    </row>
    <row r="6315" spans="1:2" x14ac:dyDescent="0.25">
      <c r="A6315" s="7">
        <v>34772</v>
      </c>
      <c r="B6315" s="5" t="s">
        <v>6025</v>
      </c>
    </row>
    <row r="6316" spans="1:2" x14ac:dyDescent="0.25">
      <c r="A6316" s="7">
        <v>34773</v>
      </c>
      <c r="B6316" s="5" t="s">
        <v>6026</v>
      </c>
    </row>
    <row r="6317" spans="1:2" x14ac:dyDescent="0.25">
      <c r="A6317" s="7">
        <v>34774</v>
      </c>
      <c r="B6317" s="5" t="s">
        <v>6027</v>
      </c>
    </row>
    <row r="6318" spans="1:2" x14ac:dyDescent="0.25">
      <c r="A6318" s="7">
        <v>34775</v>
      </c>
      <c r="B6318" s="5" t="s">
        <v>6028</v>
      </c>
    </row>
    <row r="6319" spans="1:2" x14ac:dyDescent="0.25">
      <c r="A6319" s="7">
        <v>34778</v>
      </c>
      <c r="B6319" s="5" t="s">
        <v>6029</v>
      </c>
    </row>
    <row r="6320" spans="1:2" x14ac:dyDescent="0.25">
      <c r="A6320" s="7">
        <v>34779</v>
      </c>
      <c r="B6320" s="5" t="s">
        <v>6030</v>
      </c>
    </row>
    <row r="6321" spans="1:2" x14ac:dyDescent="0.25">
      <c r="A6321" s="7">
        <v>34780</v>
      </c>
      <c r="B6321" s="5" t="s">
        <v>6031</v>
      </c>
    </row>
    <row r="6322" spans="1:2" x14ac:dyDescent="0.25">
      <c r="A6322" s="7">
        <v>34781</v>
      </c>
      <c r="B6322" s="5" t="s">
        <v>6032</v>
      </c>
    </row>
    <row r="6323" spans="1:2" x14ac:dyDescent="0.25">
      <c r="A6323" s="7">
        <v>34782</v>
      </c>
      <c r="B6323" s="5" t="s">
        <v>6033</v>
      </c>
    </row>
    <row r="6324" spans="1:2" x14ac:dyDescent="0.25">
      <c r="A6324" s="7">
        <v>34785</v>
      </c>
      <c r="B6324" s="5" t="s">
        <v>6034</v>
      </c>
    </row>
    <row r="6325" spans="1:2" x14ac:dyDescent="0.25">
      <c r="A6325" s="7">
        <v>34786</v>
      </c>
      <c r="B6325" s="5" t="s">
        <v>6035</v>
      </c>
    </row>
    <row r="6326" spans="1:2" x14ac:dyDescent="0.25">
      <c r="A6326" s="7">
        <v>34787</v>
      </c>
      <c r="B6326" s="5" t="s">
        <v>6036</v>
      </c>
    </row>
    <row r="6327" spans="1:2" x14ac:dyDescent="0.25">
      <c r="A6327" s="7">
        <v>34788</v>
      </c>
      <c r="B6327" s="5" t="s">
        <v>6037</v>
      </c>
    </row>
    <row r="6328" spans="1:2" x14ac:dyDescent="0.25">
      <c r="A6328" s="7">
        <v>34789</v>
      </c>
      <c r="B6328" s="5" t="s">
        <v>6038</v>
      </c>
    </row>
    <row r="6329" spans="1:2" x14ac:dyDescent="0.25">
      <c r="A6329" s="7">
        <v>34792</v>
      </c>
      <c r="B6329" s="5" t="s">
        <v>6039</v>
      </c>
    </row>
    <row r="6330" spans="1:2" x14ac:dyDescent="0.25">
      <c r="A6330" s="7">
        <v>34793</v>
      </c>
      <c r="B6330" s="5" t="s">
        <v>6040</v>
      </c>
    </row>
    <row r="6331" spans="1:2" x14ac:dyDescent="0.25">
      <c r="A6331" s="7">
        <v>34794</v>
      </c>
      <c r="B6331" s="5" t="s">
        <v>6041</v>
      </c>
    </row>
    <row r="6332" spans="1:2" x14ac:dyDescent="0.25">
      <c r="A6332" s="7">
        <v>34795</v>
      </c>
      <c r="B6332" s="5" t="s">
        <v>6042</v>
      </c>
    </row>
    <row r="6333" spans="1:2" x14ac:dyDescent="0.25">
      <c r="A6333" s="7">
        <v>34796</v>
      </c>
      <c r="B6333" s="5" t="s">
        <v>6043</v>
      </c>
    </row>
    <row r="6334" spans="1:2" x14ac:dyDescent="0.25">
      <c r="A6334" s="7">
        <v>34799</v>
      </c>
      <c r="B6334" s="5" t="s">
        <v>6044</v>
      </c>
    </row>
    <row r="6335" spans="1:2" x14ac:dyDescent="0.25">
      <c r="A6335" s="7">
        <v>34800</v>
      </c>
      <c r="B6335" s="5" t="s">
        <v>6045</v>
      </c>
    </row>
    <row r="6336" spans="1:2" x14ac:dyDescent="0.25">
      <c r="A6336" s="7">
        <v>34801</v>
      </c>
      <c r="B6336" s="5" t="s">
        <v>6046</v>
      </c>
    </row>
    <row r="6337" spans="1:2" x14ac:dyDescent="0.25">
      <c r="A6337" s="7">
        <v>34802</v>
      </c>
      <c r="B6337" s="5" t="s">
        <v>6047</v>
      </c>
    </row>
    <row r="6338" spans="1:2" x14ac:dyDescent="0.25">
      <c r="A6338" s="7">
        <v>34803</v>
      </c>
      <c r="B6338" s="5" t="s">
        <v>822</v>
      </c>
    </row>
    <row r="6339" spans="1:2" x14ac:dyDescent="0.25">
      <c r="A6339" s="7">
        <v>34806</v>
      </c>
      <c r="B6339" s="5" t="s">
        <v>6048</v>
      </c>
    </row>
    <row r="6340" spans="1:2" x14ac:dyDescent="0.25">
      <c r="A6340" s="7">
        <v>34807</v>
      </c>
      <c r="B6340" s="5" t="s">
        <v>6049</v>
      </c>
    </row>
    <row r="6341" spans="1:2" x14ac:dyDescent="0.25">
      <c r="A6341" s="7">
        <v>34808</v>
      </c>
      <c r="B6341" s="5" t="s">
        <v>6050</v>
      </c>
    </row>
    <row r="6342" spans="1:2" x14ac:dyDescent="0.25">
      <c r="A6342" s="7">
        <v>34809</v>
      </c>
      <c r="B6342" s="5" t="s">
        <v>6051</v>
      </c>
    </row>
    <row r="6343" spans="1:2" x14ac:dyDescent="0.25">
      <c r="A6343" s="7">
        <v>34810</v>
      </c>
      <c r="B6343" s="5" t="s">
        <v>6052</v>
      </c>
    </row>
    <row r="6344" spans="1:2" x14ac:dyDescent="0.25">
      <c r="A6344" s="7">
        <v>34813</v>
      </c>
      <c r="B6344" s="5" t="s">
        <v>6053</v>
      </c>
    </row>
    <row r="6345" spans="1:2" x14ac:dyDescent="0.25">
      <c r="A6345" s="7">
        <v>34814</v>
      </c>
      <c r="B6345" s="5" t="s">
        <v>6054</v>
      </c>
    </row>
    <row r="6346" spans="1:2" x14ac:dyDescent="0.25">
      <c r="A6346" s="7">
        <v>34815</v>
      </c>
      <c r="B6346" s="5" t="s">
        <v>6055</v>
      </c>
    </row>
    <row r="6347" spans="1:2" x14ac:dyDescent="0.25">
      <c r="A6347" s="7">
        <v>34816</v>
      </c>
      <c r="B6347" s="5" t="s">
        <v>6056</v>
      </c>
    </row>
    <row r="6348" spans="1:2" x14ac:dyDescent="0.25">
      <c r="A6348" s="7">
        <v>34817</v>
      </c>
      <c r="B6348" s="5" t="s">
        <v>6057</v>
      </c>
    </row>
    <row r="6349" spans="1:2" x14ac:dyDescent="0.25">
      <c r="A6349" s="7">
        <v>34820</v>
      </c>
      <c r="B6349" s="5" t="s">
        <v>6058</v>
      </c>
    </row>
    <row r="6350" spans="1:2" x14ac:dyDescent="0.25">
      <c r="A6350" s="7">
        <v>34821</v>
      </c>
      <c r="B6350" s="5" t="s">
        <v>6059</v>
      </c>
    </row>
    <row r="6351" spans="1:2" x14ac:dyDescent="0.25">
      <c r="A6351" s="7">
        <v>34822</v>
      </c>
      <c r="B6351" s="5" t="s">
        <v>6060</v>
      </c>
    </row>
    <row r="6352" spans="1:2" x14ac:dyDescent="0.25">
      <c r="A6352" s="7">
        <v>34823</v>
      </c>
      <c r="B6352" s="5" t="s">
        <v>6061</v>
      </c>
    </row>
    <row r="6353" spans="1:2" x14ac:dyDescent="0.25">
      <c r="A6353" s="7">
        <v>34824</v>
      </c>
      <c r="B6353" s="5" t="s">
        <v>6062</v>
      </c>
    </row>
    <row r="6354" spans="1:2" x14ac:dyDescent="0.25">
      <c r="A6354" s="7">
        <v>34827</v>
      </c>
      <c r="B6354" s="5" t="s">
        <v>6063</v>
      </c>
    </row>
    <row r="6355" spans="1:2" x14ac:dyDescent="0.25">
      <c r="A6355" s="7">
        <v>34828</v>
      </c>
      <c r="B6355" s="5" t="s">
        <v>6064</v>
      </c>
    </row>
    <row r="6356" spans="1:2" x14ac:dyDescent="0.25">
      <c r="A6356" s="7">
        <v>34829</v>
      </c>
      <c r="B6356" s="5" t="s">
        <v>6065</v>
      </c>
    </row>
    <row r="6357" spans="1:2" x14ac:dyDescent="0.25">
      <c r="A6357" s="7">
        <v>34830</v>
      </c>
      <c r="B6357" s="5" t="s">
        <v>6066</v>
      </c>
    </row>
    <row r="6358" spans="1:2" x14ac:dyDescent="0.25">
      <c r="A6358" s="7">
        <v>34831</v>
      </c>
      <c r="B6358" s="5" t="s">
        <v>6067</v>
      </c>
    </row>
    <row r="6359" spans="1:2" x14ac:dyDescent="0.25">
      <c r="A6359" s="7">
        <v>34834</v>
      </c>
      <c r="B6359" s="5" t="s">
        <v>6068</v>
      </c>
    </row>
    <row r="6360" spans="1:2" x14ac:dyDescent="0.25">
      <c r="A6360" s="7">
        <v>34835</v>
      </c>
      <c r="B6360" s="5" t="s">
        <v>6069</v>
      </c>
    </row>
    <row r="6361" spans="1:2" x14ac:dyDescent="0.25">
      <c r="A6361" s="7">
        <v>34836</v>
      </c>
      <c r="B6361" s="5" t="s">
        <v>6070</v>
      </c>
    </row>
    <row r="6362" spans="1:2" x14ac:dyDescent="0.25">
      <c r="A6362" s="7">
        <v>34837</v>
      </c>
      <c r="B6362" s="5" t="s">
        <v>6071</v>
      </c>
    </row>
    <row r="6363" spans="1:2" x14ac:dyDescent="0.25">
      <c r="A6363" s="7">
        <v>34838</v>
      </c>
      <c r="B6363" s="5" t="s">
        <v>6072</v>
      </c>
    </row>
    <row r="6364" spans="1:2" x14ac:dyDescent="0.25">
      <c r="A6364" s="7">
        <v>34841</v>
      </c>
      <c r="B6364" s="5" t="s">
        <v>6073</v>
      </c>
    </row>
    <row r="6365" spans="1:2" x14ac:dyDescent="0.25">
      <c r="A6365" s="7">
        <v>34842</v>
      </c>
      <c r="B6365" s="5" t="s">
        <v>6074</v>
      </c>
    </row>
    <row r="6366" spans="1:2" x14ac:dyDescent="0.25">
      <c r="A6366" s="7">
        <v>34843</v>
      </c>
      <c r="B6366" s="5" t="s">
        <v>6075</v>
      </c>
    </row>
    <row r="6367" spans="1:2" x14ac:dyDescent="0.25">
      <c r="A6367" s="7">
        <v>34844</v>
      </c>
      <c r="B6367" s="5" t="s">
        <v>6076</v>
      </c>
    </row>
    <row r="6368" spans="1:2" x14ac:dyDescent="0.25">
      <c r="A6368" s="7">
        <v>34845</v>
      </c>
      <c r="B6368" s="5" t="s">
        <v>6077</v>
      </c>
    </row>
    <row r="6369" spans="1:2" x14ac:dyDescent="0.25">
      <c r="A6369" s="7">
        <v>34848</v>
      </c>
      <c r="B6369" s="5" t="s">
        <v>822</v>
      </c>
    </row>
    <row r="6370" spans="1:2" x14ac:dyDescent="0.25">
      <c r="A6370" s="7">
        <v>34849</v>
      </c>
      <c r="B6370" s="5" t="s">
        <v>6078</v>
      </c>
    </row>
    <row r="6371" spans="1:2" x14ac:dyDescent="0.25">
      <c r="A6371" s="7">
        <v>34850</v>
      </c>
      <c r="B6371" s="5" t="s">
        <v>6079</v>
      </c>
    </row>
    <row r="6372" spans="1:2" x14ac:dyDescent="0.25">
      <c r="A6372" s="7">
        <v>34851</v>
      </c>
      <c r="B6372" s="5" t="s">
        <v>6080</v>
      </c>
    </row>
    <row r="6373" spans="1:2" x14ac:dyDescent="0.25">
      <c r="A6373" s="7">
        <v>34852</v>
      </c>
      <c r="B6373" s="5" t="s">
        <v>6081</v>
      </c>
    </row>
    <row r="6374" spans="1:2" x14ac:dyDescent="0.25">
      <c r="A6374" s="7">
        <v>34855</v>
      </c>
      <c r="B6374" s="5" t="s">
        <v>6082</v>
      </c>
    </row>
    <row r="6375" spans="1:2" x14ac:dyDescent="0.25">
      <c r="A6375" s="7">
        <v>34856</v>
      </c>
      <c r="B6375" s="5" t="s">
        <v>6083</v>
      </c>
    </row>
    <row r="6376" spans="1:2" x14ac:dyDescent="0.25">
      <c r="A6376" s="7">
        <v>34857</v>
      </c>
      <c r="B6376" s="5" t="s">
        <v>6084</v>
      </c>
    </row>
    <row r="6377" spans="1:2" x14ac:dyDescent="0.25">
      <c r="A6377" s="7">
        <v>34858</v>
      </c>
      <c r="B6377" s="5" t="s">
        <v>6085</v>
      </c>
    </row>
    <row r="6378" spans="1:2" x14ac:dyDescent="0.25">
      <c r="A6378" s="7">
        <v>34859</v>
      </c>
      <c r="B6378" s="5" t="s">
        <v>6086</v>
      </c>
    </row>
    <row r="6379" spans="1:2" x14ac:dyDescent="0.25">
      <c r="A6379" s="7">
        <v>34862</v>
      </c>
      <c r="B6379" s="5" t="s">
        <v>6087</v>
      </c>
    </row>
    <row r="6380" spans="1:2" x14ac:dyDescent="0.25">
      <c r="A6380" s="7">
        <v>34863</v>
      </c>
      <c r="B6380" s="5" t="s">
        <v>6088</v>
      </c>
    </row>
    <row r="6381" spans="1:2" x14ac:dyDescent="0.25">
      <c r="A6381" s="7">
        <v>34864</v>
      </c>
      <c r="B6381" s="5" t="s">
        <v>6089</v>
      </c>
    </row>
    <row r="6382" spans="1:2" x14ac:dyDescent="0.25">
      <c r="A6382" s="7">
        <v>34865</v>
      </c>
      <c r="B6382" s="5" t="s">
        <v>6090</v>
      </c>
    </row>
    <row r="6383" spans="1:2" x14ac:dyDescent="0.25">
      <c r="A6383" s="7">
        <v>34866</v>
      </c>
      <c r="B6383" s="5" t="s">
        <v>6091</v>
      </c>
    </row>
    <row r="6384" spans="1:2" x14ac:dyDescent="0.25">
      <c r="A6384" s="7">
        <v>34869</v>
      </c>
      <c r="B6384" s="5" t="s">
        <v>6092</v>
      </c>
    </row>
    <row r="6385" spans="1:2" x14ac:dyDescent="0.25">
      <c r="A6385" s="7">
        <v>34870</v>
      </c>
      <c r="B6385" s="5" t="s">
        <v>6093</v>
      </c>
    </row>
    <row r="6386" spans="1:2" x14ac:dyDescent="0.25">
      <c r="A6386" s="7">
        <v>34871</v>
      </c>
      <c r="B6386" s="5" t="s">
        <v>6094</v>
      </c>
    </row>
    <row r="6387" spans="1:2" x14ac:dyDescent="0.25">
      <c r="A6387" s="7">
        <v>34872</v>
      </c>
      <c r="B6387" s="5" t="s">
        <v>6095</v>
      </c>
    </row>
    <row r="6388" spans="1:2" x14ac:dyDescent="0.25">
      <c r="A6388" s="7">
        <v>34873</v>
      </c>
      <c r="B6388" s="5" t="s">
        <v>6096</v>
      </c>
    </row>
    <row r="6389" spans="1:2" x14ac:dyDescent="0.25">
      <c r="A6389" s="7">
        <v>34876</v>
      </c>
      <c r="B6389" s="5" t="s">
        <v>6097</v>
      </c>
    </row>
    <row r="6390" spans="1:2" x14ac:dyDescent="0.25">
      <c r="A6390" s="7">
        <v>34877</v>
      </c>
      <c r="B6390" s="5" t="s">
        <v>6098</v>
      </c>
    </row>
    <row r="6391" spans="1:2" x14ac:dyDescent="0.25">
      <c r="A6391" s="7">
        <v>34878</v>
      </c>
      <c r="B6391" s="5" t="s">
        <v>6099</v>
      </c>
    </row>
    <row r="6392" spans="1:2" x14ac:dyDescent="0.25">
      <c r="A6392" s="7">
        <v>34879</v>
      </c>
      <c r="B6392" s="5" t="s">
        <v>6100</v>
      </c>
    </row>
    <row r="6393" spans="1:2" x14ac:dyDescent="0.25">
      <c r="A6393" s="7">
        <v>34880</v>
      </c>
      <c r="B6393" s="5" t="s">
        <v>6101</v>
      </c>
    </row>
    <row r="6394" spans="1:2" x14ac:dyDescent="0.25">
      <c r="A6394" s="7">
        <v>34883</v>
      </c>
      <c r="B6394" s="5" t="s">
        <v>6102</v>
      </c>
    </row>
    <row r="6395" spans="1:2" x14ac:dyDescent="0.25">
      <c r="A6395" s="7">
        <v>34884</v>
      </c>
      <c r="B6395" s="5" t="s">
        <v>822</v>
      </c>
    </row>
    <row r="6396" spans="1:2" x14ac:dyDescent="0.25">
      <c r="A6396" s="7">
        <v>34885</v>
      </c>
      <c r="B6396" s="5" t="s">
        <v>6103</v>
      </c>
    </row>
    <row r="6397" spans="1:2" x14ac:dyDescent="0.25">
      <c r="A6397" s="7">
        <v>34886</v>
      </c>
      <c r="B6397" s="5" t="s">
        <v>6104</v>
      </c>
    </row>
    <row r="6398" spans="1:2" x14ac:dyDescent="0.25">
      <c r="A6398" s="7">
        <v>34887</v>
      </c>
      <c r="B6398" s="5" t="s">
        <v>6105</v>
      </c>
    </row>
    <row r="6399" spans="1:2" x14ac:dyDescent="0.25">
      <c r="A6399" s="7">
        <v>34890</v>
      </c>
      <c r="B6399" s="5" t="s">
        <v>6106</v>
      </c>
    </row>
    <row r="6400" spans="1:2" x14ac:dyDescent="0.25">
      <c r="A6400" s="7">
        <v>34891</v>
      </c>
      <c r="B6400" s="5" t="s">
        <v>6107</v>
      </c>
    </row>
    <row r="6401" spans="1:2" x14ac:dyDescent="0.25">
      <c r="A6401" s="7">
        <v>34892</v>
      </c>
      <c r="B6401" s="5" t="s">
        <v>6108</v>
      </c>
    </row>
    <row r="6402" spans="1:2" x14ac:dyDescent="0.25">
      <c r="A6402" s="7">
        <v>34893</v>
      </c>
      <c r="B6402" s="5" t="s">
        <v>6109</v>
      </c>
    </row>
    <row r="6403" spans="1:2" x14ac:dyDescent="0.25">
      <c r="A6403" s="7">
        <v>34894</v>
      </c>
      <c r="B6403" s="5" t="s">
        <v>6110</v>
      </c>
    </row>
    <row r="6404" spans="1:2" x14ac:dyDescent="0.25">
      <c r="A6404" s="7">
        <v>34897</v>
      </c>
      <c r="B6404" s="5" t="s">
        <v>6111</v>
      </c>
    </row>
    <row r="6405" spans="1:2" x14ac:dyDescent="0.25">
      <c r="A6405" s="7">
        <v>34898</v>
      </c>
      <c r="B6405" s="5" t="s">
        <v>6112</v>
      </c>
    </row>
    <row r="6406" spans="1:2" x14ac:dyDescent="0.25">
      <c r="A6406" s="7">
        <v>34899</v>
      </c>
      <c r="B6406" s="5" t="s">
        <v>6113</v>
      </c>
    </row>
    <row r="6407" spans="1:2" x14ac:dyDescent="0.25">
      <c r="A6407" s="7">
        <v>34900</v>
      </c>
      <c r="B6407" s="5" t="s">
        <v>6114</v>
      </c>
    </row>
    <row r="6408" spans="1:2" x14ac:dyDescent="0.25">
      <c r="A6408" s="7">
        <v>34901</v>
      </c>
      <c r="B6408" s="5" t="s">
        <v>6115</v>
      </c>
    </row>
    <row r="6409" spans="1:2" x14ac:dyDescent="0.25">
      <c r="A6409" s="7">
        <v>34904</v>
      </c>
      <c r="B6409" s="5" t="s">
        <v>6116</v>
      </c>
    </row>
    <row r="6410" spans="1:2" x14ac:dyDescent="0.25">
      <c r="A6410" s="7">
        <v>34905</v>
      </c>
      <c r="B6410" s="5" t="s">
        <v>6117</v>
      </c>
    </row>
    <row r="6411" spans="1:2" x14ac:dyDescent="0.25">
      <c r="A6411" s="7">
        <v>34906</v>
      </c>
      <c r="B6411" s="5" t="s">
        <v>6118</v>
      </c>
    </row>
    <row r="6412" spans="1:2" x14ac:dyDescent="0.25">
      <c r="A6412" s="7">
        <v>34907</v>
      </c>
      <c r="B6412" s="5" t="s">
        <v>6119</v>
      </c>
    </row>
    <row r="6413" spans="1:2" x14ac:dyDescent="0.25">
      <c r="A6413" s="7">
        <v>34908</v>
      </c>
      <c r="B6413" s="5" t="s">
        <v>6120</v>
      </c>
    </row>
    <row r="6414" spans="1:2" x14ac:dyDescent="0.25">
      <c r="A6414" s="7">
        <v>34911</v>
      </c>
      <c r="B6414" s="5" t="s">
        <v>6121</v>
      </c>
    </row>
    <row r="6415" spans="1:2" x14ac:dyDescent="0.25">
      <c r="A6415" s="7">
        <v>34912</v>
      </c>
      <c r="B6415" s="5" t="s">
        <v>6122</v>
      </c>
    </row>
    <row r="6416" spans="1:2" x14ac:dyDescent="0.25">
      <c r="A6416" s="7">
        <v>34913</v>
      </c>
      <c r="B6416" s="5" t="s">
        <v>6123</v>
      </c>
    </row>
    <row r="6417" spans="1:2" x14ac:dyDescent="0.25">
      <c r="A6417" s="7">
        <v>34914</v>
      </c>
      <c r="B6417" s="5" t="s">
        <v>6124</v>
      </c>
    </row>
    <row r="6418" spans="1:2" x14ac:dyDescent="0.25">
      <c r="A6418" s="7">
        <v>34915</v>
      </c>
      <c r="B6418" s="5" t="s">
        <v>6125</v>
      </c>
    </row>
    <row r="6419" spans="1:2" x14ac:dyDescent="0.25">
      <c r="A6419" s="7">
        <v>34918</v>
      </c>
      <c r="B6419" s="5" t="s">
        <v>6126</v>
      </c>
    </row>
    <row r="6420" spans="1:2" x14ac:dyDescent="0.25">
      <c r="A6420" s="7">
        <v>34919</v>
      </c>
      <c r="B6420" s="5" t="s">
        <v>6127</v>
      </c>
    </row>
    <row r="6421" spans="1:2" x14ac:dyDescent="0.25">
      <c r="A6421" s="7">
        <v>34920</v>
      </c>
      <c r="B6421" s="5" t="s">
        <v>6128</v>
      </c>
    </row>
    <row r="6422" spans="1:2" x14ac:dyDescent="0.25">
      <c r="A6422" s="7">
        <v>34921</v>
      </c>
      <c r="B6422" s="5" t="s">
        <v>6129</v>
      </c>
    </row>
    <row r="6423" spans="1:2" x14ac:dyDescent="0.25">
      <c r="A6423" s="7">
        <v>34922</v>
      </c>
      <c r="B6423" s="5" t="s">
        <v>6130</v>
      </c>
    </row>
    <row r="6424" spans="1:2" x14ac:dyDescent="0.25">
      <c r="A6424" s="7">
        <v>34925</v>
      </c>
      <c r="B6424" s="5" t="s">
        <v>6131</v>
      </c>
    </row>
    <row r="6425" spans="1:2" x14ac:dyDescent="0.25">
      <c r="A6425" s="7">
        <v>34926</v>
      </c>
      <c r="B6425" s="5" t="s">
        <v>6132</v>
      </c>
    </row>
    <row r="6426" spans="1:2" x14ac:dyDescent="0.25">
      <c r="A6426" s="7">
        <v>34927</v>
      </c>
      <c r="B6426" s="5" t="s">
        <v>6133</v>
      </c>
    </row>
    <row r="6427" spans="1:2" x14ac:dyDescent="0.25">
      <c r="A6427" s="7">
        <v>34928</v>
      </c>
      <c r="B6427" s="5" t="s">
        <v>6134</v>
      </c>
    </row>
    <row r="6428" spans="1:2" x14ac:dyDescent="0.25">
      <c r="A6428" s="7">
        <v>34929</v>
      </c>
      <c r="B6428" s="5" t="s">
        <v>6135</v>
      </c>
    </row>
    <row r="6429" spans="1:2" x14ac:dyDescent="0.25">
      <c r="A6429" s="7">
        <v>34932</v>
      </c>
      <c r="B6429" s="5" t="s">
        <v>6136</v>
      </c>
    </row>
    <row r="6430" spans="1:2" x14ac:dyDescent="0.25">
      <c r="A6430" s="7">
        <v>34933</v>
      </c>
      <c r="B6430" s="5" t="s">
        <v>6137</v>
      </c>
    </row>
    <row r="6431" spans="1:2" x14ac:dyDescent="0.25">
      <c r="A6431" s="7">
        <v>34934</v>
      </c>
      <c r="B6431" s="5" t="s">
        <v>6138</v>
      </c>
    </row>
    <row r="6432" spans="1:2" x14ac:dyDescent="0.25">
      <c r="A6432" s="7">
        <v>34935</v>
      </c>
      <c r="B6432" s="5" t="s">
        <v>6139</v>
      </c>
    </row>
    <row r="6433" spans="1:2" x14ac:dyDescent="0.25">
      <c r="A6433" s="7">
        <v>34936</v>
      </c>
      <c r="B6433" s="5" t="s">
        <v>6140</v>
      </c>
    </row>
    <row r="6434" spans="1:2" x14ac:dyDescent="0.25">
      <c r="A6434" s="7">
        <v>34939</v>
      </c>
      <c r="B6434" s="5" t="s">
        <v>6141</v>
      </c>
    </row>
    <row r="6435" spans="1:2" x14ac:dyDescent="0.25">
      <c r="A6435" s="7">
        <v>34940</v>
      </c>
      <c r="B6435" s="5" t="s">
        <v>6142</v>
      </c>
    </row>
    <row r="6436" spans="1:2" x14ac:dyDescent="0.25">
      <c r="A6436" s="7">
        <v>34941</v>
      </c>
      <c r="B6436" s="5" t="s">
        <v>6143</v>
      </c>
    </row>
    <row r="6437" spans="1:2" x14ac:dyDescent="0.25">
      <c r="A6437" s="7">
        <v>34942</v>
      </c>
      <c r="B6437" s="5" t="s">
        <v>6144</v>
      </c>
    </row>
    <row r="6438" spans="1:2" x14ac:dyDescent="0.25">
      <c r="A6438" s="7">
        <v>34943</v>
      </c>
      <c r="B6438" s="5" t="s">
        <v>6145</v>
      </c>
    </row>
    <row r="6439" spans="1:2" x14ac:dyDescent="0.25">
      <c r="A6439" s="7">
        <v>34946</v>
      </c>
      <c r="B6439" s="5" t="s">
        <v>822</v>
      </c>
    </row>
    <row r="6440" spans="1:2" x14ac:dyDescent="0.25">
      <c r="A6440" s="7">
        <v>34947</v>
      </c>
      <c r="B6440" s="5" t="s">
        <v>6146</v>
      </c>
    </row>
    <row r="6441" spans="1:2" x14ac:dyDescent="0.25">
      <c r="A6441" s="7">
        <v>34948</v>
      </c>
      <c r="B6441" s="5" t="s">
        <v>6147</v>
      </c>
    </row>
    <row r="6442" spans="1:2" x14ac:dyDescent="0.25">
      <c r="A6442" s="7">
        <v>34949</v>
      </c>
      <c r="B6442" s="5" t="s">
        <v>6148</v>
      </c>
    </row>
    <row r="6443" spans="1:2" x14ac:dyDescent="0.25">
      <c r="A6443" s="7">
        <v>34950</v>
      </c>
      <c r="B6443" s="5" t="s">
        <v>6149</v>
      </c>
    </row>
    <row r="6444" spans="1:2" x14ac:dyDescent="0.25">
      <c r="A6444" s="7">
        <v>34953</v>
      </c>
      <c r="B6444" s="5" t="s">
        <v>6150</v>
      </c>
    </row>
    <row r="6445" spans="1:2" x14ac:dyDescent="0.25">
      <c r="A6445" s="7">
        <v>34954</v>
      </c>
      <c r="B6445" s="5" t="s">
        <v>6151</v>
      </c>
    </row>
    <row r="6446" spans="1:2" x14ac:dyDescent="0.25">
      <c r="A6446" s="7">
        <v>34955</v>
      </c>
      <c r="B6446" s="5" t="s">
        <v>6152</v>
      </c>
    </row>
    <row r="6447" spans="1:2" x14ac:dyDescent="0.25">
      <c r="A6447" s="7">
        <v>34956</v>
      </c>
      <c r="B6447" s="5" t="s">
        <v>6153</v>
      </c>
    </row>
    <row r="6448" spans="1:2" x14ac:dyDescent="0.25">
      <c r="A6448" s="7">
        <v>34957</v>
      </c>
      <c r="B6448" s="5" t="s">
        <v>6154</v>
      </c>
    </row>
    <row r="6449" spans="1:2" x14ac:dyDescent="0.25">
      <c r="A6449" s="7">
        <v>34960</v>
      </c>
      <c r="B6449" s="5" t="s">
        <v>6155</v>
      </c>
    </row>
    <row r="6450" spans="1:2" x14ac:dyDescent="0.25">
      <c r="A6450" s="7">
        <v>34961</v>
      </c>
      <c r="B6450" s="5" t="s">
        <v>6156</v>
      </c>
    </row>
    <row r="6451" spans="1:2" x14ac:dyDescent="0.25">
      <c r="A6451" s="7">
        <v>34962</v>
      </c>
      <c r="B6451" s="5" t="s">
        <v>6157</v>
      </c>
    </row>
    <row r="6452" spans="1:2" x14ac:dyDescent="0.25">
      <c r="A6452" s="7">
        <v>34963</v>
      </c>
      <c r="B6452" s="5" t="s">
        <v>6158</v>
      </c>
    </row>
    <row r="6453" spans="1:2" x14ac:dyDescent="0.25">
      <c r="A6453" s="7">
        <v>34964</v>
      </c>
      <c r="B6453" s="5" t="s">
        <v>6159</v>
      </c>
    </row>
    <row r="6454" spans="1:2" x14ac:dyDescent="0.25">
      <c r="A6454" s="7">
        <v>34967</v>
      </c>
      <c r="B6454" s="5" t="s">
        <v>6160</v>
      </c>
    </row>
    <row r="6455" spans="1:2" x14ac:dyDescent="0.25">
      <c r="A6455" s="7">
        <v>34968</v>
      </c>
      <c r="B6455" s="5" t="s">
        <v>6161</v>
      </c>
    </row>
    <row r="6456" spans="1:2" x14ac:dyDescent="0.25">
      <c r="A6456" s="7">
        <v>34969</v>
      </c>
      <c r="B6456" s="5" t="s">
        <v>6162</v>
      </c>
    </row>
    <row r="6457" spans="1:2" x14ac:dyDescent="0.25">
      <c r="A6457" s="7">
        <v>34970</v>
      </c>
      <c r="B6457" s="5" t="s">
        <v>6163</v>
      </c>
    </row>
    <row r="6458" spans="1:2" x14ac:dyDescent="0.25">
      <c r="A6458" s="7">
        <v>34971</v>
      </c>
      <c r="B6458" s="5" t="s">
        <v>6164</v>
      </c>
    </row>
    <row r="6459" spans="1:2" x14ac:dyDescent="0.25">
      <c r="A6459" s="7">
        <v>34974</v>
      </c>
      <c r="B6459" s="5" t="s">
        <v>6165</v>
      </c>
    </row>
    <row r="6460" spans="1:2" x14ac:dyDescent="0.25">
      <c r="A6460" s="7">
        <v>34975</v>
      </c>
      <c r="B6460" s="5" t="s">
        <v>6166</v>
      </c>
    </row>
    <row r="6461" spans="1:2" x14ac:dyDescent="0.25">
      <c r="A6461" s="7">
        <v>34976</v>
      </c>
      <c r="B6461" s="5" t="s">
        <v>6167</v>
      </c>
    </row>
    <row r="6462" spans="1:2" x14ac:dyDescent="0.25">
      <c r="A6462" s="7">
        <v>34977</v>
      </c>
      <c r="B6462" s="5" t="s">
        <v>6168</v>
      </c>
    </row>
    <row r="6463" spans="1:2" x14ac:dyDescent="0.25">
      <c r="A6463" s="7">
        <v>34978</v>
      </c>
      <c r="B6463" s="5" t="s">
        <v>6169</v>
      </c>
    </row>
    <row r="6464" spans="1:2" x14ac:dyDescent="0.25">
      <c r="A6464" s="7">
        <v>34981</v>
      </c>
      <c r="B6464" s="5" t="s">
        <v>6170</v>
      </c>
    </row>
    <row r="6465" spans="1:2" x14ac:dyDescent="0.25">
      <c r="A6465" s="7">
        <v>34982</v>
      </c>
      <c r="B6465" s="5" t="s">
        <v>6171</v>
      </c>
    </row>
    <row r="6466" spans="1:2" x14ac:dyDescent="0.25">
      <c r="A6466" s="7">
        <v>34983</v>
      </c>
      <c r="B6466" s="5" t="s">
        <v>6172</v>
      </c>
    </row>
    <row r="6467" spans="1:2" x14ac:dyDescent="0.25">
      <c r="A6467" s="7">
        <v>34984</v>
      </c>
      <c r="B6467" s="5" t="s">
        <v>6173</v>
      </c>
    </row>
    <row r="6468" spans="1:2" x14ac:dyDescent="0.25">
      <c r="A6468" s="7">
        <v>34985</v>
      </c>
      <c r="B6468" s="5" t="s">
        <v>6174</v>
      </c>
    </row>
    <row r="6469" spans="1:2" x14ac:dyDescent="0.25">
      <c r="A6469" s="7">
        <v>34988</v>
      </c>
      <c r="B6469" s="5" t="s">
        <v>6175</v>
      </c>
    </row>
    <row r="6470" spans="1:2" x14ac:dyDescent="0.25">
      <c r="A6470" s="7">
        <v>34989</v>
      </c>
      <c r="B6470" s="5" t="s">
        <v>6176</v>
      </c>
    </row>
    <row r="6471" spans="1:2" x14ac:dyDescent="0.25">
      <c r="A6471" s="7">
        <v>34990</v>
      </c>
      <c r="B6471" s="5" t="s">
        <v>6177</v>
      </c>
    </row>
    <row r="6472" spans="1:2" x14ac:dyDescent="0.25">
      <c r="A6472" s="7">
        <v>34991</v>
      </c>
      <c r="B6472" s="5" t="s">
        <v>6178</v>
      </c>
    </row>
    <row r="6473" spans="1:2" x14ac:dyDescent="0.25">
      <c r="A6473" s="7">
        <v>34992</v>
      </c>
      <c r="B6473" s="5" t="s">
        <v>6179</v>
      </c>
    </row>
    <row r="6474" spans="1:2" x14ac:dyDescent="0.25">
      <c r="A6474" s="7">
        <v>34995</v>
      </c>
      <c r="B6474" s="5" t="s">
        <v>6180</v>
      </c>
    </row>
    <row r="6475" spans="1:2" x14ac:dyDescent="0.25">
      <c r="A6475" s="7">
        <v>34996</v>
      </c>
      <c r="B6475" s="5" t="s">
        <v>6181</v>
      </c>
    </row>
    <row r="6476" spans="1:2" x14ac:dyDescent="0.25">
      <c r="A6476" s="7">
        <v>34997</v>
      </c>
      <c r="B6476" s="5" t="s">
        <v>6182</v>
      </c>
    </row>
    <row r="6477" spans="1:2" x14ac:dyDescent="0.25">
      <c r="A6477" s="7">
        <v>34998</v>
      </c>
      <c r="B6477" s="5" t="s">
        <v>6183</v>
      </c>
    </row>
    <row r="6478" spans="1:2" x14ac:dyDescent="0.25">
      <c r="A6478" s="7">
        <v>34999</v>
      </c>
      <c r="B6478" s="5" t="s">
        <v>6184</v>
      </c>
    </row>
    <row r="6479" spans="1:2" x14ac:dyDescent="0.25">
      <c r="A6479" s="7">
        <v>35002</v>
      </c>
      <c r="B6479" s="5" t="s">
        <v>6185</v>
      </c>
    </row>
    <row r="6480" spans="1:2" x14ac:dyDescent="0.25">
      <c r="A6480" s="7">
        <v>35003</v>
      </c>
      <c r="B6480" s="5" t="s">
        <v>6186</v>
      </c>
    </row>
    <row r="6481" spans="1:2" x14ac:dyDescent="0.25">
      <c r="A6481" s="7">
        <v>35004</v>
      </c>
      <c r="B6481" s="5" t="s">
        <v>6187</v>
      </c>
    </row>
    <row r="6482" spans="1:2" x14ac:dyDescent="0.25">
      <c r="A6482" s="7">
        <v>35005</v>
      </c>
      <c r="B6482" s="5" t="s">
        <v>6188</v>
      </c>
    </row>
    <row r="6483" spans="1:2" x14ac:dyDescent="0.25">
      <c r="A6483" s="7">
        <v>35006</v>
      </c>
      <c r="B6483" s="5" t="s">
        <v>6189</v>
      </c>
    </row>
    <row r="6484" spans="1:2" x14ac:dyDescent="0.25">
      <c r="A6484" s="7">
        <v>35009</v>
      </c>
      <c r="B6484" s="5" t="s">
        <v>6190</v>
      </c>
    </row>
    <row r="6485" spans="1:2" x14ac:dyDescent="0.25">
      <c r="A6485" s="7">
        <v>35010</v>
      </c>
      <c r="B6485" s="5" t="s">
        <v>6191</v>
      </c>
    </row>
    <row r="6486" spans="1:2" x14ac:dyDescent="0.25">
      <c r="A6486" s="7">
        <v>35011</v>
      </c>
      <c r="B6486" s="5" t="s">
        <v>6192</v>
      </c>
    </row>
    <row r="6487" spans="1:2" x14ac:dyDescent="0.25">
      <c r="A6487" s="7">
        <v>35012</v>
      </c>
      <c r="B6487" s="5" t="s">
        <v>6193</v>
      </c>
    </row>
    <row r="6488" spans="1:2" x14ac:dyDescent="0.25">
      <c r="A6488" s="7">
        <v>35013</v>
      </c>
      <c r="B6488" s="5" t="s">
        <v>6194</v>
      </c>
    </row>
    <row r="6489" spans="1:2" x14ac:dyDescent="0.25">
      <c r="A6489" s="7">
        <v>35016</v>
      </c>
      <c r="B6489" s="5" t="s">
        <v>6195</v>
      </c>
    </row>
    <row r="6490" spans="1:2" x14ac:dyDescent="0.25">
      <c r="A6490" s="7">
        <v>35017</v>
      </c>
      <c r="B6490" s="5" t="s">
        <v>6196</v>
      </c>
    </row>
    <row r="6491" spans="1:2" x14ac:dyDescent="0.25">
      <c r="A6491" s="7">
        <v>35018</v>
      </c>
      <c r="B6491" s="5" t="s">
        <v>6197</v>
      </c>
    </row>
    <row r="6492" spans="1:2" x14ac:dyDescent="0.25">
      <c r="A6492" s="7">
        <v>35019</v>
      </c>
      <c r="B6492" s="5" t="s">
        <v>6198</v>
      </c>
    </row>
    <row r="6493" spans="1:2" x14ac:dyDescent="0.25">
      <c r="A6493" s="7">
        <v>35020</v>
      </c>
      <c r="B6493" s="5" t="s">
        <v>6199</v>
      </c>
    </row>
    <row r="6494" spans="1:2" x14ac:dyDescent="0.25">
      <c r="A6494" s="7">
        <v>35023</v>
      </c>
      <c r="B6494" s="5" t="s">
        <v>6200</v>
      </c>
    </row>
    <row r="6495" spans="1:2" x14ac:dyDescent="0.25">
      <c r="A6495" s="7">
        <v>35024</v>
      </c>
      <c r="B6495" s="5" t="s">
        <v>6201</v>
      </c>
    </row>
    <row r="6496" spans="1:2" x14ac:dyDescent="0.25">
      <c r="A6496" s="7">
        <v>35025</v>
      </c>
      <c r="B6496" s="5" t="s">
        <v>6202</v>
      </c>
    </row>
    <row r="6497" spans="1:2" x14ac:dyDescent="0.25">
      <c r="A6497" s="7">
        <v>35026</v>
      </c>
      <c r="B6497" s="5" t="s">
        <v>822</v>
      </c>
    </row>
    <row r="6498" spans="1:2" x14ac:dyDescent="0.25">
      <c r="A6498" s="7">
        <v>35027</v>
      </c>
      <c r="B6498" s="5" t="s">
        <v>6203</v>
      </c>
    </row>
    <row r="6499" spans="1:2" x14ac:dyDescent="0.25">
      <c r="A6499" s="7">
        <v>35030</v>
      </c>
      <c r="B6499" s="5" t="s">
        <v>6204</v>
      </c>
    </row>
    <row r="6500" spans="1:2" x14ac:dyDescent="0.25">
      <c r="A6500" s="7">
        <v>35031</v>
      </c>
      <c r="B6500" s="5" t="s">
        <v>6205</v>
      </c>
    </row>
    <row r="6501" spans="1:2" x14ac:dyDescent="0.25">
      <c r="A6501" s="7">
        <v>35032</v>
      </c>
      <c r="B6501" s="5" t="s">
        <v>6206</v>
      </c>
    </row>
    <row r="6502" spans="1:2" x14ac:dyDescent="0.25">
      <c r="A6502" s="7">
        <v>35033</v>
      </c>
      <c r="B6502" s="5" t="s">
        <v>6207</v>
      </c>
    </row>
    <row r="6503" spans="1:2" x14ac:dyDescent="0.25">
      <c r="A6503" s="7">
        <v>35034</v>
      </c>
      <c r="B6503" s="5" t="s">
        <v>6208</v>
      </c>
    </row>
    <row r="6504" spans="1:2" x14ac:dyDescent="0.25">
      <c r="A6504" s="7">
        <v>35037</v>
      </c>
      <c r="B6504" s="5" t="s">
        <v>6209</v>
      </c>
    </row>
    <row r="6505" spans="1:2" x14ac:dyDescent="0.25">
      <c r="A6505" s="7">
        <v>35038</v>
      </c>
      <c r="B6505" s="5" t="s">
        <v>6210</v>
      </c>
    </row>
    <row r="6506" spans="1:2" x14ac:dyDescent="0.25">
      <c r="A6506" s="7">
        <v>35039</v>
      </c>
      <c r="B6506" s="5" t="s">
        <v>6211</v>
      </c>
    </row>
    <row r="6507" spans="1:2" x14ac:dyDescent="0.25">
      <c r="A6507" s="7">
        <v>35040</v>
      </c>
      <c r="B6507" s="5" t="s">
        <v>6212</v>
      </c>
    </row>
    <row r="6508" spans="1:2" x14ac:dyDescent="0.25">
      <c r="A6508" s="7">
        <v>35041</v>
      </c>
      <c r="B6508" s="5" t="s">
        <v>6213</v>
      </c>
    </row>
    <row r="6509" spans="1:2" x14ac:dyDescent="0.25">
      <c r="A6509" s="7">
        <v>35044</v>
      </c>
      <c r="B6509" s="5" t="s">
        <v>6214</v>
      </c>
    </row>
    <row r="6510" spans="1:2" x14ac:dyDescent="0.25">
      <c r="A6510" s="7">
        <v>35045</v>
      </c>
      <c r="B6510" s="5" t="s">
        <v>6215</v>
      </c>
    </row>
    <row r="6511" spans="1:2" x14ac:dyDescent="0.25">
      <c r="A6511" s="7">
        <v>35046</v>
      </c>
      <c r="B6511" s="5" t="s">
        <v>6216</v>
      </c>
    </row>
    <row r="6512" spans="1:2" x14ac:dyDescent="0.25">
      <c r="A6512" s="7">
        <v>35047</v>
      </c>
      <c r="B6512" s="5" t="s">
        <v>6217</v>
      </c>
    </row>
    <row r="6513" spans="1:2" x14ac:dyDescent="0.25">
      <c r="A6513" s="7">
        <v>35048</v>
      </c>
      <c r="B6513" s="5" t="s">
        <v>6218</v>
      </c>
    </row>
    <row r="6514" spans="1:2" x14ac:dyDescent="0.25">
      <c r="A6514" s="7">
        <v>35051</v>
      </c>
      <c r="B6514" s="5" t="s">
        <v>6219</v>
      </c>
    </row>
    <row r="6515" spans="1:2" x14ac:dyDescent="0.25">
      <c r="A6515" s="7">
        <v>35052</v>
      </c>
      <c r="B6515" s="5" t="s">
        <v>6220</v>
      </c>
    </row>
    <row r="6516" spans="1:2" x14ac:dyDescent="0.25">
      <c r="A6516" s="7">
        <v>35053</v>
      </c>
      <c r="B6516" s="5" t="s">
        <v>6221</v>
      </c>
    </row>
    <row r="6517" spans="1:2" x14ac:dyDescent="0.25">
      <c r="A6517" s="7">
        <v>35054</v>
      </c>
      <c r="B6517" s="5" t="s">
        <v>6222</v>
      </c>
    </row>
    <row r="6518" spans="1:2" x14ac:dyDescent="0.25">
      <c r="A6518" s="7">
        <v>35055</v>
      </c>
      <c r="B6518" s="5" t="s">
        <v>6223</v>
      </c>
    </row>
    <row r="6519" spans="1:2" x14ac:dyDescent="0.25">
      <c r="A6519" s="7">
        <v>35058</v>
      </c>
      <c r="B6519" s="5" t="s">
        <v>822</v>
      </c>
    </row>
    <row r="6520" spans="1:2" x14ac:dyDescent="0.25">
      <c r="A6520" s="7">
        <v>35059</v>
      </c>
      <c r="B6520" s="5" t="s">
        <v>6224</v>
      </c>
    </row>
    <row r="6521" spans="1:2" x14ac:dyDescent="0.25">
      <c r="A6521" s="7">
        <v>35060</v>
      </c>
      <c r="B6521" s="5" t="s">
        <v>6225</v>
      </c>
    </row>
    <row r="6522" spans="1:2" x14ac:dyDescent="0.25">
      <c r="A6522" s="7">
        <v>35061</v>
      </c>
      <c r="B6522" s="5" t="s">
        <v>6226</v>
      </c>
    </row>
    <row r="6523" spans="1:2" x14ac:dyDescent="0.25">
      <c r="A6523" s="7">
        <v>35062</v>
      </c>
      <c r="B6523" s="5" t="s">
        <v>6227</v>
      </c>
    </row>
    <row r="6524" spans="1:2" x14ac:dyDescent="0.25">
      <c r="A6524" s="7">
        <v>35065</v>
      </c>
      <c r="B6524" s="5" t="s">
        <v>822</v>
      </c>
    </row>
    <row r="6525" spans="1:2" x14ac:dyDescent="0.25">
      <c r="A6525" s="7">
        <v>35066</v>
      </c>
      <c r="B6525" s="5" t="s">
        <v>6228</v>
      </c>
    </row>
    <row r="6526" spans="1:2" x14ac:dyDescent="0.25">
      <c r="A6526" s="7">
        <v>35067</v>
      </c>
      <c r="B6526" s="5" t="s">
        <v>6229</v>
      </c>
    </row>
    <row r="6527" spans="1:2" x14ac:dyDescent="0.25">
      <c r="A6527" s="7">
        <v>35068</v>
      </c>
      <c r="B6527" s="5" t="s">
        <v>6230</v>
      </c>
    </row>
    <row r="6528" spans="1:2" x14ac:dyDescent="0.25">
      <c r="A6528" s="7">
        <v>35069</v>
      </c>
      <c r="B6528" s="5" t="s">
        <v>6231</v>
      </c>
    </row>
    <row r="6529" spans="1:2" x14ac:dyDescent="0.25">
      <c r="A6529" s="7">
        <v>35072</v>
      </c>
      <c r="B6529" s="5" t="s">
        <v>6232</v>
      </c>
    </row>
    <row r="6530" spans="1:2" x14ac:dyDescent="0.25">
      <c r="A6530" s="7">
        <v>35073</v>
      </c>
      <c r="B6530" s="5" t="s">
        <v>6233</v>
      </c>
    </row>
    <row r="6531" spans="1:2" x14ac:dyDescent="0.25">
      <c r="A6531" s="7">
        <v>35074</v>
      </c>
      <c r="B6531" s="5" t="s">
        <v>6234</v>
      </c>
    </row>
    <row r="6532" spans="1:2" x14ac:dyDescent="0.25">
      <c r="A6532" s="7">
        <v>35075</v>
      </c>
      <c r="B6532" s="5" t="s">
        <v>6235</v>
      </c>
    </row>
    <row r="6533" spans="1:2" x14ac:dyDescent="0.25">
      <c r="A6533" s="7">
        <v>35076</v>
      </c>
      <c r="B6533" s="5" t="s">
        <v>6236</v>
      </c>
    </row>
    <row r="6534" spans="1:2" x14ac:dyDescent="0.25">
      <c r="A6534" s="7">
        <v>35079</v>
      </c>
      <c r="B6534" s="5" t="s">
        <v>6237</v>
      </c>
    </row>
    <row r="6535" spans="1:2" x14ac:dyDescent="0.25">
      <c r="A6535" s="7">
        <v>35080</v>
      </c>
      <c r="B6535" s="5" t="s">
        <v>6238</v>
      </c>
    </row>
    <row r="6536" spans="1:2" x14ac:dyDescent="0.25">
      <c r="A6536" s="7">
        <v>35081</v>
      </c>
      <c r="B6536" s="5" t="s">
        <v>6239</v>
      </c>
    </row>
    <row r="6537" spans="1:2" x14ac:dyDescent="0.25">
      <c r="A6537" s="7">
        <v>35082</v>
      </c>
      <c r="B6537" s="5" t="s">
        <v>6240</v>
      </c>
    </row>
    <row r="6538" spans="1:2" x14ac:dyDescent="0.25">
      <c r="A6538" s="7">
        <v>35083</v>
      </c>
      <c r="B6538" s="5" t="s">
        <v>6241</v>
      </c>
    </row>
    <row r="6539" spans="1:2" x14ac:dyDescent="0.25">
      <c r="A6539" s="7">
        <v>35086</v>
      </c>
      <c r="B6539" s="5" t="s">
        <v>6242</v>
      </c>
    </row>
    <row r="6540" spans="1:2" x14ac:dyDescent="0.25">
      <c r="A6540" s="7">
        <v>35087</v>
      </c>
      <c r="B6540" s="5" t="s">
        <v>6243</v>
      </c>
    </row>
    <row r="6541" spans="1:2" x14ac:dyDescent="0.25">
      <c r="A6541" s="7">
        <v>35088</v>
      </c>
      <c r="B6541" s="5" t="s">
        <v>6244</v>
      </c>
    </row>
    <row r="6542" spans="1:2" x14ac:dyDescent="0.25">
      <c r="A6542" s="7">
        <v>35089</v>
      </c>
      <c r="B6542" s="5" t="s">
        <v>6245</v>
      </c>
    </row>
    <row r="6543" spans="1:2" x14ac:dyDescent="0.25">
      <c r="A6543" s="7">
        <v>35090</v>
      </c>
      <c r="B6543" s="5" t="s">
        <v>6246</v>
      </c>
    </row>
    <row r="6544" spans="1:2" x14ac:dyDescent="0.25">
      <c r="A6544" s="7">
        <v>35093</v>
      </c>
      <c r="B6544" s="5" t="s">
        <v>6247</v>
      </c>
    </row>
    <row r="6545" spans="1:2" x14ac:dyDescent="0.25">
      <c r="A6545" s="7">
        <v>35094</v>
      </c>
      <c r="B6545" s="5" t="s">
        <v>6248</v>
      </c>
    </row>
    <row r="6546" spans="1:2" x14ac:dyDescent="0.25">
      <c r="A6546" s="7">
        <v>35095</v>
      </c>
      <c r="B6546" s="5" t="s">
        <v>6249</v>
      </c>
    </row>
    <row r="6547" spans="1:2" x14ac:dyDescent="0.25">
      <c r="A6547" s="7">
        <v>35096</v>
      </c>
      <c r="B6547" s="5" t="s">
        <v>6250</v>
      </c>
    </row>
    <row r="6548" spans="1:2" x14ac:dyDescent="0.25">
      <c r="A6548" s="7">
        <v>35097</v>
      </c>
      <c r="B6548" s="5" t="s">
        <v>6251</v>
      </c>
    </row>
    <row r="6549" spans="1:2" x14ac:dyDescent="0.25">
      <c r="A6549" s="7">
        <v>35100</v>
      </c>
      <c r="B6549" s="5" t="s">
        <v>6252</v>
      </c>
    </row>
    <row r="6550" spans="1:2" x14ac:dyDescent="0.25">
      <c r="A6550" s="7">
        <v>35101</v>
      </c>
      <c r="B6550" s="5" t="s">
        <v>6253</v>
      </c>
    </row>
    <row r="6551" spans="1:2" x14ac:dyDescent="0.25">
      <c r="A6551" s="7">
        <v>35102</v>
      </c>
      <c r="B6551" s="5" t="s">
        <v>6254</v>
      </c>
    </row>
    <row r="6552" spans="1:2" x14ac:dyDescent="0.25">
      <c r="A6552" s="7">
        <v>35103</v>
      </c>
      <c r="B6552" s="5" t="s">
        <v>6255</v>
      </c>
    </row>
    <row r="6553" spans="1:2" x14ac:dyDescent="0.25">
      <c r="A6553" s="7">
        <v>35104</v>
      </c>
      <c r="B6553" s="5" t="s">
        <v>6256</v>
      </c>
    </row>
    <row r="6554" spans="1:2" x14ac:dyDescent="0.25">
      <c r="A6554" s="7">
        <v>35107</v>
      </c>
      <c r="B6554" s="5" t="s">
        <v>6257</v>
      </c>
    </row>
    <row r="6555" spans="1:2" x14ac:dyDescent="0.25">
      <c r="A6555" s="7">
        <v>35108</v>
      </c>
      <c r="B6555" s="5" t="s">
        <v>6258</v>
      </c>
    </row>
    <row r="6556" spans="1:2" x14ac:dyDescent="0.25">
      <c r="A6556" s="7">
        <v>35109</v>
      </c>
      <c r="B6556" s="5" t="s">
        <v>6259</v>
      </c>
    </row>
    <row r="6557" spans="1:2" x14ac:dyDescent="0.25">
      <c r="A6557" s="7">
        <v>35110</v>
      </c>
      <c r="B6557" s="5" t="s">
        <v>6260</v>
      </c>
    </row>
    <row r="6558" spans="1:2" x14ac:dyDescent="0.25">
      <c r="A6558" s="7">
        <v>35111</v>
      </c>
      <c r="B6558" s="5" t="s">
        <v>6261</v>
      </c>
    </row>
    <row r="6559" spans="1:2" x14ac:dyDescent="0.25">
      <c r="A6559" s="7">
        <v>35114</v>
      </c>
      <c r="B6559" s="5" t="s">
        <v>822</v>
      </c>
    </row>
    <row r="6560" spans="1:2" x14ac:dyDescent="0.25">
      <c r="A6560" s="7">
        <v>35115</v>
      </c>
      <c r="B6560" s="5" t="s">
        <v>6262</v>
      </c>
    </row>
    <row r="6561" spans="1:2" x14ac:dyDescent="0.25">
      <c r="A6561" s="7">
        <v>35116</v>
      </c>
      <c r="B6561" s="5" t="s">
        <v>6263</v>
      </c>
    </row>
    <row r="6562" spans="1:2" x14ac:dyDescent="0.25">
      <c r="A6562" s="7">
        <v>35117</v>
      </c>
      <c r="B6562" s="5" t="s">
        <v>6264</v>
      </c>
    </row>
    <row r="6563" spans="1:2" x14ac:dyDescent="0.25">
      <c r="A6563" s="7">
        <v>35118</v>
      </c>
      <c r="B6563" s="5" t="s">
        <v>6265</v>
      </c>
    </row>
    <row r="6564" spans="1:2" x14ac:dyDescent="0.25">
      <c r="A6564" s="7">
        <v>35121</v>
      </c>
      <c r="B6564" s="5" t="s">
        <v>6266</v>
      </c>
    </row>
    <row r="6565" spans="1:2" x14ac:dyDescent="0.25">
      <c r="A6565" s="7">
        <v>35122</v>
      </c>
      <c r="B6565" s="5" t="s">
        <v>6267</v>
      </c>
    </row>
    <row r="6566" spans="1:2" x14ac:dyDescent="0.25">
      <c r="A6566" s="7">
        <v>35123</v>
      </c>
      <c r="B6566" s="5" t="s">
        <v>6268</v>
      </c>
    </row>
    <row r="6567" spans="1:2" x14ac:dyDescent="0.25">
      <c r="A6567" s="7">
        <v>35124</v>
      </c>
      <c r="B6567" s="5" t="s">
        <v>6269</v>
      </c>
    </row>
    <row r="6568" spans="1:2" x14ac:dyDescent="0.25">
      <c r="A6568" s="7">
        <v>35125</v>
      </c>
      <c r="B6568" s="5" t="s">
        <v>6270</v>
      </c>
    </row>
    <row r="6569" spans="1:2" x14ac:dyDescent="0.25">
      <c r="A6569" s="7">
        <v>35128</v>
      </c>
      <c r="B6569" s="5" t="s">
        <v>6271</v>
      </c>
    </row>
    <row r="6570" spans="1:2" x14ac:dyDescent="0.25">
      <c r="A6570" s="7">
        <v>35129</v>
      </c>
      <c r="B6570" s="5" t="s">
        <v>6272</v>
      </c>
    </row>
    <row r="6571" spans="1:2" x14ac:dyDescent="0.25">
      <c r="A6571" s="7">
        <v>35130</v>
      </c>
      <c r="B6571" s="5" t="s">
        <v>6273</v>
      </c>
    </row>
    <row r="6572" spans="1:2" x14ac:dyDescent="0.25">
      <c r="A6572" s="7">
        <v>35131</v>
      </c>
      <c r="B6572" s="5" t="s">
        <v>6274</v>
      </c>
    </row>
    <row r="6573" spans="1:2" x14ac:dyDescent="0.25">
      <c r="A6573" s="7">
        <v>35132</v>
      </c>
      <c r="B6573" s="5" t="s">
        <v>6275</v>
      </c>
    </row>
    <row r="6574" spans="1:2" x14ac:dyDescent="0.25">
      <c r="A6574" s="7">
        <v>35135</v>
      </c>
      <c r="B6574" s="5" t="s">
        <v>6276</v>
      </c>
    </row>
    <row r="6575" spans="1:2" x14ac:dyDescent="0.25">
      <c r="A6575" s="7">
        <v>35136</v>
      </c>
      <c r="B6575" s="5" t="s">
        <v>6277</v>
      </c>
    </row>
    <row r="6576" spans="1:2" x14ac:dyDescent="0.25">
      <c r="A6576" s="7">
        <v>35137</v>
      </c>
      <c r="B6576" s="5" t="s">
        <v>6278</v>
      </c>
    </row>
    <row r="6577" spans="1:2" x14ac:dyDescent="0.25">
      <c r="A6577" s="7">
        <v>35138</v>
      </c>
      <c r="B6577" s="5" t="s">
        <v>6279</v>
      </c>
    </row>
    <row r="6578" spans="1:2" x14ac:dyDescent="0.25">
      <c r="A6578" s="7">
        <v>35139</v>
      </c>
      <c r="B6578" s="5" t="s">
        <v>6280</v>
      </c>
    </row>
    <row r="6579" spans="1:2" x14ac:dyDescent="0.25">
      <c r="A6579" s="7">
        <v>35142</v>
      </c>
      <c r="B6579" s="5" t="s">
        <v>6281</v>
      </c>
    </row>
    <row r="6580" spans="1:2" x14ac:dyDescent="0.25">
      <c r="A6580" s="7">
        <v>35143</v>
      </c>
      <c r="B6580" s="5" t="s">
        <v>6282</v>
      </c>
    </row>
    <row r="6581" spans="1:2" x14ac:dyDescent="0.25">
      <c r="A6581" s="7">
        <v>35144</v>
      </c>
      <c r="B6581" s="5" t="s">
        <v>6283</v>
      </c>
    </row>
    <row r="6582" spans="1:2" x14ac:dyDescent="0.25">
      <c r="A6582" s="7">
        <v>35145</v>
      </c>
      <c r="B6582" s="5" t="s">
        <v>6284</v>
      </c>
    </row>
    <row r="6583" spans="1:2" x14ac:dyDescent="0.25">
      <c r="A6583" s="7">
        <v>35146</v>
      </c>
      <c r="B6583" s="5" t="s">
        <v>6285</v>
      </c>
    </row>
    <row r="6584" spans="1:2" x14ac:dyDescent="0.25">
      <c r="A6584" s="7">
        <v>35149</v>
      </c>
      <c r="B6584" s="5" t="s">
        <v>6286</v>
      </c>
    </row>
    <row r="6585" spans="1:2" x14ac:dyDescent="0.25">
      <c r="A6585" s="7">
        <v>35150</v>
      </c>
      <c r="B6585" s="5" t="s">
        <v>6287</v>
      </c>
    </row>
    <row r="6586" spans="1:2" x14ac:dyDescent="0.25">
      <c r="A6586" s="7">
        <v>35151</v>
      </c>
      <c r="B6586" s="5" t="s">
        <v>6288</v>
      </c>
    </row>
    <row r="6587" spans="1:2" x14ac:dyDescent="0.25">
      <c r="A6587" s="7">
        <v>35152</v>
      </c>
      <c r="B6587" s="5" t="s">
        <v>6289</v>
      </c>
    </row>
    <row r="6588" spans="1:2" x14ac:dyDescent="0.25">
      <c r="A6588" s="7">
        <v>35153</v>
      </c>
      <c r="B6588" s="5" t="s">
        <v>6290</v>
      </c>
    </row>
    <row r="6589" spans="1:2" x14ac:dyDescent="0.25">
      <c r="A6589" s="7">
        <v>35156</v>
      </c>
      <c r="B6589" s="5" t="s">
        <v>6291</v>
      </c>
    </row>
    <row r="6590" spans="1:2" x14ac:dyDescent="0.25">
      <c r="A6590" s="7">
        <v>35157</v>
      </c>
      <c r="B6590" s="5" t="s">
        <v>6292</v>
      </c>
    </row>
    <row r="6591" spans="1:2" x14ac:dyDescent="0.25">
      <c r="A6591" s="7">
        <v>35158</v>
      </c>
      <c r="B6591" s="5" t="s">
        <v>6293</v>
      </c>
    </row>
    <row r="6592" spans="1:2" x14ac:dyDescent="0.25">
      <c r="A6592" s="7">
        <v>35159</v>
      </c>
      <c r="B6592" s="5" t="s">
        <v>6294</v>
      </c>
    </row>
    <row r="6593" spans="1:2" x14ac:dyDescent="0.25">
      <c r="A6593" s="7">
        <v>35160</v>
      </c>
      <c r="B6593" s="5" t="s">
        <v>822</v>
      </c>
    </row>
    <row r="6594" spans="1:2" x14ac:dyDescent="0.25">
      <c r="A6594" s="7">
        <v>35163</v>
      </c>
      <c r="B6594" s="5" t="s">
        <v>6295</v>
      </c>
    </row>
    <row r="6595" spans="1:2" x14ac:dyDescent="0.25">
      <c r="A6595" s="7">
        <v>35164</v>
      </c>
      <c r="B6595" s="5" t="s">
        <v>6296</v>
      </c>
    </row>
    <row r="6596" spans="1:2" x14ac:dyDescent="0.25">
      <c r="A6596" s="7">
        <v>35165</v>
      </c>
      <c r="B6596" s="5" t="s">
        <v>6297</v>
      </c>
    </row>
    <row r="6597" spans="1:2" x14ac:dyDescent="0.25">
      <c r="A6597" s="7">
        <v>35166</v>
      </c>
      <c r="B6597" s="5" t="s">
        <v>6298</v>
      </c>
    </row>
    <row r="6598" spans="1:2" x14ac:dyDescent="0.25">
      <c r="A6598" s="7">
        <v>35167</v>
      </c>
      <c r="B6598" s="5" t="s">
        <v>6299</v>
      </c>
    </row>
    <row r="6599" spans="1:2" x14ac:dyDescent="0.25">
      <c r="A6599" s="7">
        <v>35170</v>
      </c>
      <c r="B6599" s="5" t="s">
        <v>6300</v>
      </c>
    </row>
    <row r="6600" spans="1:2" x14ac:dyDescent="0.25">
      <c r="A6600" s="7">
        <v>35171</v>
      </c>
      <c r="B6600" s="5" t="s">
        <v>6301</v>
      </c>
    </row>
    <row r="6601" spans="1:2" x14ac:dyDescent="0.25">
      <c r="A6601" s="7">
        <v>35172</v>
      </c>
      <c r="B6601" s="5" t="s">
        <v>6302</v>
      </c>
    </row>
    <row r="6602" spans="1:2" x14ac:dyDescent="0.25">
      <c r="A6602" s="7">
        <v>35173</v>
      </c>
      <c r="B6602" s="5" t="s">
        <v>6303</v>
      </c>
    </row>
    <row r="6603" spans="1:2" x14ac:dyDescent="0.25">
      <c r="A6603" s="7">
        <v>35174</v>
      </c>
      <c r="B6603" s="5" t="s">
        <v>6304</v>
      </c>
    </row>
    <row r="6604" spans="1:2" x14ac:dyDescent="0.25">
      <c r="A6604" s="7">
        <v>35177</v>
      </c>
      <c r="B6604" s="5" t="s">
        <v>6305</v>
      </c>
    </row>
    <row r="6605" spans="1:2" x14ac:dyDescent="0.25">
      <c r="A6605" s="7">
        <v>35178</v>
      </c>
      <c r="B6605" s="5" t="s">
        <v>6306</v>
      </c>
    </row>
    <row r="6606" spans="1:2" x14ac:dyDescent="0.25">
      <c r="A6606" s="7">
        <v>35179</v>
      </c>
      <c r="B6606" s="5" t="s">
        <v>6307</v>
      </c>
    </row>
    <row r="6607" spans="1:2" x14ac:dyDescent="0.25">
      <c r="A6607" s="7">
        <v>35180</v>
      </c>
      <c r="B6607" s="5" t="s">
        <v>6308</v>
      </c>
    </row>
    <row r="6608" spans="1:2" x14ac:dyDescent="0.25">
      <c r="A6608" s="7">
        <v>35181</v>
      </c>
      <c r="B6608" s="5" t="s">
        <v>6309</v>
      </c>
    </row>
    <row r="6609" spans="1:2" x14ac:dyDescent="0.25">
      <c r="A6609" s="7">
        <v>35184</v>
      </c>
      <c r="B6609" s="5" t="s">
        <v>6310</v>
      </c>
    </row>
    <row r="6610" spans="1:2" x14ac:dyDescent="0.25">
      <c r="A6610" s="7">
        <v>35185</v>
      </c>
      <c r="B6610" s="5" t="s">
        <v>6311</v>
      </c>
    </row>
    <row r="6611" spans="1:2" x14ac:dyDescent="0.25">
      <c r="A6611" s="7">
        <v>35186</v>
      </c>
      <c r="B6611" s="5" t="s">
        <v>6312</v>
      </c>
    </row>
    <row r="6612" spans="1:2" x14ac:dyDescent="0.25">
      <c r="A6612" s="7">
        <v>35187</v>
      </c>
      <c r="B6612" s="5" t="s">
        <v>6313</v>
      </c>
    </row>
    <row r="6613" spans="1:2" x14ac:dyDescent="0.25">
      <c r="A6613" s="7">
        <v>35188</v>
      </c>
      <c r="B6613" s="5" t="s">
        <v>6314</v>
      </c>
    </row>
    <row r="6614" spans="1:2" x14ac:dyDescent="0.25">
      <c r="A6614" s="7">
        <v>35191</v>
      </c>
      <c r="B6614" s="5" t="s">
        <v>6315</v>
      </c>
    </row>
    <row r="6615" spans="1:2" x14ac:dyDescent="0.25">
      <c r="A6615" s="7">
        <v>35192</v>
      </c>
      <c r="B6615" s="5" t="s">
        <v>6316</v>
      </c>
    </row>
    <row r="6616" spans="1:2" x14ac:dyDescent="0.25">
      <c r="A6616" s="7">
        <v>35193</v>
      </c>
      <c r="B6616" s="5" t="s">
        <v>6317</v>
      </c>
    </row>
    <row r="6617" spans="1:2" x14ac:dyDescent="0.25">
      <c r="A6617" s="7">
        <v>35194</v>
      </c>
      <c r="B6617" s="5" t="s">
        <v>6318</v>
      </c>
    </row>
    <row r="6618" spans="1:2" x14ac:dyDescent="0.25">
      <c r="A6618" s="7">
        <v>35195</v>
      </c>
      <c r="B6618" s="5" t="s">
        <v>6319</v>
      </c>
    </row>
    <row r="6619" spans="1:2" x14ac:dyDescent="0.25">
      <c r="A6619" s="7">
        <v>35198</v>
      </c>
      <c r="B6619" s="5" t="s">
        <v>6320</v>
      </c>
    </row>
    <row r="6620" spans="1:2" x14ac:dyDescent="0.25">
      <c r="A6620" s="7">
        <v>35199</v>
      </c>
      <c r="B6620" s="5" t="s">
        <v>6321</v>
      </c>
    </row>
    <row r="6621" spans="1:2" x14ac:dyDescent="0.25">
      <c r="A6621" s="7">
        <v>35200</v>
      </c>
      <c r="B6621" s="5" t="s">
        <v>6322</v>
      </c>
    </row>
    <row r="6622" spans="1:2" x14ac:dyDescent="0.25">
      <c r="A6622" s="7">
        <v>35201</v>
      </c>
      <c r="B6622" s="5" t="s">
        <v>6323</v>
      </c>
    </row>
    <row r="6623" spans="1:2" x14ac:dyDescent="0.25">
      <c r="A6623" s="7">
        <v>35202</v>
      </c>
      <c r="B6623" s="5" t="s">
        <v>6324</v>
      </c>
    </row>
    <row r="6624" spans="1:2" x14ac:dyDescent="0.25">
      <c r="A6624" s="7">
        <v>35205</v>
      </c>
      <c r="B6624" s="5" t="s">
        <v>6325</v>
      </c>
    </row>
    <row r="6625" spans="1:2" x14ac:dyDescent="0.25">
      <c r="A6625" s="7">
        <v>35206</v>
      </c>
      <c r="B6625" s="5" t="s">
        <v>6326</v>
      </c>
    </row>
    <row r="6626" spans="1:2" x14ac:dyDescent="0.25">
      <c r="A6626" s="7">
        <v>35207</v>
      </c>
      <c r="B6626" s="5" t="s">
        <v>6327</v>
      </c>
    </row>
    <row r="6627" spans="1:2" x14ac:dyDescent="0.25">
      <c r="A6627" s="7">
        <v>35208</v>
      </c>
      <c r="B6627" s="5" t="s">
        <v>6328</v>
      </c>
    </row>
    <row r="6628" spans="1:2" x14ac:dyDescent="0.25">
      <c r="A6628" s="7">
        <v>35209</v>
      </c>
      <c r="B6628" s="5" t="s">
        <v>6329</v>
      </c>
    </row>
    <row r="6629" spans="1:2" x14ac:dyDescent="0.25">
      <c r="A6629" s="7">
        <v>35212</v>
      </c>
      <c r="B6629" s="5" t="s">
        <v>822</v>
      </c>
    </row>
    <row r="6630" spans="1:2" x14ac:dyDescent="0.25">
      <c r="A6630" s="7">
        <v>35213</v>
      </c>
      <c r="B6630" s="5" t="s">
        <v>6330</v>
      </c>
    </row>
    <row r="6631" spans="1:2" x14ac:dyDescent="0.25">
      <c r="A6631" s="7">
        <v>35214</v>
      </c>
      <c r="B6631" s="5" t="s">
        <v>6331</v>
      </c>
    </row>
    <row r="6632" spans="1:2" x14ac:dyDescent="0.25">
      <c r="A6632" s="7">
        <v>35215</v>
      </c>
      <c r="B6632" s="5" t="s">
        <v>6332</v>
      </c>
    </row>
    <row r="6633" spans="1:2" x14ac:dyDescent="0.25">
      <c r="A6633" s="7">
        <v>35216</v>
      </c>
      <c r="B6633" s="5" t="s">
        <v>6333</v>
      </c>
    </row>
    <row r="6634" spans="1:2" x14ac:dyDescent="0.25">
      <c r="A6634" s="7">
        <v>35219</v>
      </c>
      <c r="B6634" s="5" t="s">
        <v>6334</v>
      </c>
    </row>
    <row r="6635" spans="1:2" x14ac:dyDescent="0.25">
      <c r="A6635" s="7">
        <v>35220</v>
      </c>
      <c r="B6635" s="5" t="s">
        <v>6335</v>
      </c>
    </row>
    <row r="6636" spans="1:2" x14ac:dyDescent="0.25">
      <c r="A6636" s="7">
        <v>35221</v>
      </c>
      <c r="B6636" s="5" t="s">
        <v>6336</v>
      </c>
    </row>
    <row r="6637" spans="1:2" x14ac:dyDescent="0.25">
      <c r="A6637" s="7">
        <v>35222</v>
      </c>
      <c r="B6637" s="5" t="s">
        <v>6337</v>
      </c>
    </row>
    <row r="6638" spans="1:2" x14ac:dyDescent="0.25">
      <c r="A6638" s="7">
        <v>35223</v>
      </c>
      <c r="B6638" s="5" t="s">
        <v>6338</v>
      </c>
    </row>
    <row r="6639" spans="1:2" x14ac:dyDescent="0.25">
      <c r="A6639" s="7">
        <v>35226</v>
      </c>
      <c r="B6639" s="5" t="s">
        <v>6339</v>
      </c>
    </row>
    <row r="6640" spans="1:2" x14ac:dyDescent="0.25">
      <c r="A6640" s="7">
        <v>35227</v>
      </c>
      <c r="B6640" s="5" t="s">
        <v>6340</v>
      </c>
    </row>
    <row r="6641" spans="1:2" x14ac:dyDescent="0.25">
      <c r="A6641" s="7">
        <v>35228</v>
      </c>
      <c r="B6641" s="5" t="s">
        <v>6341</v>
      </c>
    </row>
    <row r="6642" spans="1:2" x14ac:dyDescent="0.25">
      <c r="A6642" s="7">
        <v>35229</v>
      </c>
      <c r="B6642" s="5" t="s">
        <v>6342</v>
      </c>
    </row>
    <row r="6643" spans="1:2" x14ac:dyDescent="0.25">
      <c r="A6643" s="7">
        <v>35230</v>
      </c>
      <c r="B6643" s="5" t="s">
        <v>6343</v>
      </c>
    </row>
    <row r="6644" spans="1:2" x14ac:dyDescent="0.25">
      <c r="A6644" s="7">
        <v>35233</v>
      </c>
      <c r="B6644" s="5" t="s">
        <v>6344</v>
      </c>
    </row>
    <row r="6645" spans="1:2" x14ac:dyDescent="0.25">
      <c r="A6645" s="7">
        <v>35234</v>
      </c>
      <c r="B6645" s="5" t="s">
        <v>6345</v>
      </c>
    </row>
    <row r="6646" spans="1:2" x14ac:dyDescent="0.25">
      <c r="A6646" s="7">
        <v>35235</v>
      </c>
      <c r="B6646" s="5" t="s">
        <v>6346</v>
      </c>
    </row>
    <row r="6647" spans="1:2" x14ac:dyDescent="0.25">
      <c r="A6647" s="7">
        <v>35236</v>
      </c>
      <c r="B6647" s="5" t="s">
        <v>6347</v>
      </c>
    </row>
    <row r="6648" spans="1:2" x14ac:dyDescent="0.25">
      <c r="A6648" s="7">
        <v>35237</v>
      </c>
      <c r="B6648" s="5" t="s">
        <v>6348</v>
      </c>
    </row>
    <row r="6649" spans="1:2" x14ac:dyDescent="0.25">
      <c r="A6649" s="7">
        <v>35240</v>
      </c>
      <c r="B6649" s="5" t="s">
        <v>6349</v>
      </c>
    </row>
    <row r="6650" spans="1:2" x14ac:dyDescent="0.25">
      <c r="A6650" s="7">
        <v>35241</v>
      </c>
      <c r="B6650" s="5" t="s">
        <v>6350</v>
      </c>
    </row>
    <row r="6651" spans="1:2" x14ac:dyDescent="0.25">
      <c r="A6651" s="7">
        <v>35242</v>
      </c>
      <c r="B6651" s="5" t="s">
        <v>6351</v>
      </c>
    </row>
    <row r="6652" spans="1:2" x14ac:dyDescent="0.25">
      <c r="A6652" s="7">
        <v>35243</v>
      </c>
      <c r="B6652" s="5" t="s">
        <v>6352</v>
      </c>
    </row>
    <row r="6653" spans="1:2" x14ac:dyDescent="0.25">
      <c r="A6653" s="7">
        <v>35244</v>
      </c>
      <c r="B6653" s="5" t="s">
        <v>6353</v>
      </c>
    </row>
    <row r="6654" spans="1:2" x14ac:dyDescent="0.25">
      <c r="A6654" s="7">
        <v>35247</v>
      </c>
      <c r="B6654" s="5" t="s">
        <v>6354</v>
      </c>
    </row>
    <row r="6655" spans="1:2" x14ac:dyDescent="0.25">
      <c r="A6655" s="7">
        <v>35248</v>
      </c>
      <c r="B6655" s="5" t="s">
        <v>6355</v>
      </c>
    </row>
    <row r="6656" spans="1:2" x14ac:dyDescent="0.25">
      <c r="A6656" s="7">
        <v>35249</v>
      </c>
      <c r="B6656" s="5" t="s">
        <v>6356</v>
      </c>
    </row>
    <row r="6657" spans="1:2" x14ac:dyDescent="0.25">
      <c r="A6657" s="7">
        <v>35250</v>
      </c>
      <c r="B6657" s="5" t="s">
        <v>822</v>
      </c>
    </row>
    <row r="6658" spans="1:2" x14ac:dyDescent="0.25">
      <c r="A6658" s="7">
        <v>35251</v>
      </c>
      <c r="B6658" s="5" t="s">
        <v>6357</v>
      </c>
    </row>
    <row r="6659" spans="1:2" x14ac:dyDescent="0.25">
      <c r="A6659" s="7">
        <v>35254</v>
      </c>
      <c r="B6659" s="5" t="s">
        <v>6358</v>
      </c>
    </row>
    <row r="6660" spans="1:2" x14ac:dyDescent="0.25">
      <c r="A6660" s="7">
        <v>35255</v>
      </c>
      <c r="B6660" s="5" t="s">
        <v>6359</v>
      </c>
    </row>
    <row r="6661" spans="1:2" x14ac:dyDescent="0.25">
      <c r="A6661" s="7">
        <v>35256</v>
      </c>
      <c r="B6661" s="5" t="s">
        <v>6360</v>
      </c>
    </row>
    <row r="6662" spans="1:2" x14ac:dyDescent="0.25">
      <c r="A6662" s="7">
        <v>35257</v>
      </c>
      <c r="B6662" s="5" t="s">
        <v>6361</v>
      </c>
    </row>
    <row r="6663" spans="1:2" x14ac:dyDescent="0.25">
      <c r="A6663" s="7">
        <v>35258</v>
      </c>
      <c r="B6663" s="5" t="s">
        <v>6362</v>
      </c>
    </row>
    <row r="6664" spans="1:2" x14ac:dyDescent="0.25">
      <c r="A6664" s="7">
        <v>35261</v>
      </c>
      <c r="B6664" s="5" t="s">
        <v>6363</v>
      </c>
    </row>
    <row r="6665" spans="1:2" x14ac:dyDescent="0.25">
      <c r="A6665" s="7">
        <v>35262</v>
      </c>
      <c r="B6665" s="5" t="s">
        <v>6364</v>
      </c>
    </row>
    <row r="6666" spans="1:2" x14ac:dyDescent="0.25">
      <c r="A6666" s="7">
        <v>35263</v>
      </c>
      <c r="B6666" s="5" t="s">
        <v>6365</v>
      </c>
    </row>
    <row r="6667" spans="1:2" x14ac:dyDescent="0.25">
      <c r="A6667" s="7">
        <v>35264</v>
      </c>
      <c r="B6667" s="5" t="s">
        <v>6366</v>
      </c>
    </row>
    <row r="6668" spans="1:2" x14ac:dyDescent="0.25">
      <c r="A6668" s="7">
        <v>35265</v>
      </c>
      <c r="B6668" s="5" t="s">
        <v>6367</v>
      </c>
    </row>
    <row r="6669" spans="1:2" x14ac:dyDescent="0.25">
      <c r="A6669" s="7">
        <v>35268</v>
      </c>
      <c r="B6669" s="5" t="s">
        <v>6368</v>
      </c>
    </row>
    <row r="6670" spans="1:2" x14ac:dyDescent="0.25">
      <c r="A6670" s="7">
        <v>35269</v>
      </c>
      <c r="B6670" s="5" t="s">
        <v>6369</v>
      </c>
    </row>
    <row r="6671" spans="1:2" x14ac:dyDescent="0.25">
      <c r="A6671" s="7">
        <v>35270</v>
      </c>
      <c r="B6671" s="5" t="s">
        <v>6370</v>
      </c>
    </row>
    <row r="6672" spans="1:2" x14ac:dyDescent="0.25">
      <c r="A6672" s="7">
        <v>35271</v>
      </c>
      <c r="B6672" s="5" t="s">
        <v>6371</v>
      </c>
    </row>
    <row r="6673" spans="1:2" x14ac:dyDescent="0.25">
      <c r="A6673" s="7">
        <v>35272</v>
      </c>
      <c r="B6673" s="5" t="s">
        <v>6372</v>
      </c>
    </row>
    <row r="6674" spans="1:2" x14ac:dyDescent="0.25">
      <c r="A6674" s="7">
        <v>35275</v>
      </c>
      <c r="B6674" s="5" t="s">
        <v>6373</v>
      </c>
    </row>
    <row r="6675" spans="1:2" x14ac:dyDescent="0.25">
      <c r="A6675" s="7">
        <v>35276</v>
      </c>
      <c r="B6675" s="5" t="s">
        <v>6374</v>
      </c>
    </row>
    <row r="6676" spans="1:2" x14ac:dyDescent="0.25">
      <c r="A6676" s="7">
        <v>35277</v>
      </c>
      <c r="B6676" s="5" t="s">
        <v>6375</v>
      </c>
    </row>
    <row r="6677" spans="1:2" x14ac:dyDescent="0.25">
      <c r="A6677" s="7">
        <v>35278</v>
      </c>
      <c r="B6677" s="5" t="s">
        <v>6376</v>
      </c>
    </row>
    <row r="6678" spans="1:2" x14ac:dyDescent="0.25">
      <c r="A6678" s="7">
        <v>35279</v>
      </c>
      <c r="B6678" s="5" t="s">
        <v>6377</v>
      </c>
    </row>
    <row r="6679" spans="1:2" x14ac:dyDescent="0.25">
      <c r="A6679" s="7">
        <v>35282</v>
      </c>
      <c r="B6679" s="5" t="s">
        <v>6378</v>
      </c>
    </row>
    <row r="6680" spans="1:2" x14ac:dyDescent="0.25">
      <c r="A6680" s="7">
        <v>35283</v>
      </c>
      <c r="B6680" s="5" t="s">
        <v>6379</v>
      </c>
    </row>
    <row r="6681" spans="1:2" x14ac:dyDescent="0.25">
      <c r="A6681" s="7">
        <v>35284</v>
      </c>
      <c r="B6681" s="5" t="s">
        <v>6380</v>
      </c>
    </row>
    <row r="6682" spans="1:2" x14ac:dyDescent="0.25">
      <c r="A6682" s="7">
        <v>35285</v>
      </c>
      <c r="B6682" s="5" t="s">
        <v>6381</v>
      </c>
    </row>
    <row r="6683" spans="1:2" x14ac:dyDescent="0.25">
      <c r="A6683" s="7">
        <v>35286</v>
      </c>
      <c r="B6683" s="5" t="s">
        <v>6382</v>
      </c>
    </row>
    <row r="6684" spans="1:2" x14ac:dyDescent="0.25">
      <c r="A6684" s="7">
        <v>35289</v>
      </c>
      <c r="B6684" s="5" t="s">
        <v>6383</v>
      </c>
    </row>
    <row r="6685" spans="1:2" x14ac:dyDescent="0.25">
      <c r="A6685" s="7">
        <v>35290</v>
      </c>
      <c r="B6685" s="5" t="s">
        <v>6360</v>
      </c>
    </row>
    <row r="6686" spans="1:2" x14ac:dyDescent="0.25">
      <c r="A6686" s="7">
        <v>35291</v>
      </c>
      <c r="B6686" s="5" t="s">
        <v>6384</v>
      </c>
    </row>
    <row r="6687" spans="1:2" x14ac:dyDescent="0.25">
      <c r="A6687" s="7">
        <v>35292</v>
      </c>
      <c r="B6687" s="5" t="s">
        <v>6385</v>
      </c>
    </row>
    <row r="6688" spans="1:2" x14ac:dyDescent="0.25">
      <c r="A6688" s="7">
        <v>35293</v>
      </c>
      <c r="B6688" s="5" t="s">
        <v>6386</v>
      </c>
    </row>
    <row r="6689" spans="1:2" x14ac:dyDescent="0.25">
      <c r="A6689" s="7">
        <v>35296</v>
      </c>
      <c r="B6689" s="5" t="s">
        <v>6387</v>
      </c>
    </row>
    <row r="6690" spans="1:2" x14ac:dyDescent="0.25">
      <c r="A6690" s="7">
        <v>35297</v>
      </c>
      <c r="B6690" s="5" t="s">
        <v>6388</v>
      </c>
    </row>
    <row r="6691" spans="1:2" x14ac:dyDescent="0.25">
      <c r="A6691" s="7">
        <v>35298</v>
      </c>
      <c r="B6691" s="5" t="s">
        <v>6389</v>
      </c>
    </row>
    <row r="6692" spans="1:2" x14ac:dyDescent="0.25">
      <c r="A6692" s="7">
        <v>35299</v>
      </c>
      <c r="B6692" s="5" t="s">
        <v>6390</v>
      </c>
    </row>
    <row r="6693" spans="1:2" x14ac:dyDescent="0.25">
      <c r="A6693" s="7">
        <v>35300</v>
      </c>
      <c r="B6693" s="5" t="s">
        <v>6391</v>
      </c>
    </row>
    <row r="6694" spans="1:2" x14ac:dyDescent="0.25">
      <c r="A6694" s="7">
        <v>35303</v>
      </c>
      <c r="B6694" s="5" t="s">
        <v>6392</v>
      </c>
    </row>
    <row r="6695" spans="1:2" x14ac:dyDescent="0.25">
      <c r="A6695" s="7">
        <v>35304</v>
      </c>
      <c r="B6695" s="5" t="s">
        <v>6393</v>
      </c>
    </row>
    <row r="6696" spans="1:2" x14ac:dyDescent="0.25">
      <c r="A6696" s="7">
        <v>35305</v>
      </c>
      <c r="B6696" s="5" t="s">
        <v>6394</v>
      </c>
    </row>
    <row r="6697" spans="1:2" x14ac:dyDescent="0.25">
      <c r="A6697" s="7">
        <v>35306</v>
      </c>
      <c r="B6697" s="5" t="s">
        <v>6395</v>
      </c>
    </row>
    <row r="6698" spans="1:2" x14ac:dyDescent="0.25">
      <c r="A6698" s="7">
        <v>35307</v>
      </c>
      <c r="B6698" s="5" t="s">
        <v>6396</v>
      </c>
    </row>
    <row r="6699" spans="1:2" x14ac:dyDescent="0.25">
      <c r="A6699" s="7">
        <v>35310</v>
      </c>
      <c r="B6699" s="5" t="s">
        <v>822</v>
      </c>
    </row>
    <row r="6700" spans="1:2" x14ac:dyDescent="0.25">
      <c r="A6700" s="7">
        <v>35311</v>
      </c>
      <c r="B6700" s="5" t="s">
        <v>6397</v>
      </c>
    </row>
    <row r="6701" spans="1:2" x14ac:dyDescent="0.25">
      <c r="A6701" s="7">
        <v>35312</v>
      </c>
      <c r="B6701" s="5" t="s">
        <v>6398</v>
      </c>
    </row>
    <row r="6702" spans="1:2" x14ac:dyDescent="0.25">
      <c r="A6702" s="7">
        <v>35313</v>
      </c>
      <c r="B6702" s="5" t="s">
        <v>6399</v>
      </c>
    </row>
    <row r="6703" spans="1:2" x14ac:dyDescent="0.25">
      <c r="A6703" s="7">
        <v>35314</v>
      </c>
      <c r="B6703" s="5" t="s">
        <v>6400</v>
      </c>
    </row>
    <row r="6704" spans="1:2" x14ac:dyDescent="0.25">
      <c r="A6704" s="7">
        <v>35317</v>
      </c>
      <c r="B6704" s="5" t="s">
        <v>6401</v>
      </c>
    </row>
    <row r="6705" spans="1:2" x14ac:dyDescent="0.25">
      <c r="A6705" s="7">
        <v>35318</v>
      </c>
      <c r="B6705" s="5" t="s">
        <v>6402</v>
      </c>
    </row>
    <row r="6706" spans="1:2" x14ac:dyDescent="0.25">
      <c r="A6706" s="7">
        <v>35319</v>
      </c>
      <c r="B6706" s="5" t="s">
        <v>6403</v>
      </c>
    </row>
    <row r="6707" spans="1:2" x14ac:dyDescent="0.25">
      <c r="A6707" s="7">
        <v>35320</v>
      </c>
      <c r="B6707" s="5" t="s">
        <v>6404</v>
      </c>
    </row>
    <row r="6708" spans="1:2" x14ac:dyDescent="0.25">
      <c r="A6708" s="7">
        <v>35321</v>
      </c>
      <c r="B6708" s="5" t="s">
        <v>6405</v>
      </c>
    </row>
    <row r="6709" spans="1:2" x14ac:dyDescent="0.25">
      <c r="A6709" s="7">
        <v>35324</v>
      </c>
      <c r="B6709" s="5" t="s">
        <v>6406</v>
      </c>
    </row>
    <row r="6710" spans="1:2" x14ac:dyDescent="0.25">
      <c r="A6710" s="7">
        <v>35325</v>
      </c>
      <c r="B6710" s="5" t="s">
        <v>6407</v>
      </c>
    </row>
    <row r="6711" spans="1:2" x14ac:dyDescent="0.25">
      <c r="A6711" s="7">
        <v>35326</v>
      </c>
      <c r="B6711" s="5" t="s">
        <v>6408</v>
      </c>
    </row>
    <row r="6712" spans="1:2" x14ac:dyDescent="0.25">
      <c r="A6712" s="7">
        <v>35327</v>
      </c>
      <c r="B6712" s="5" t="s">
        <v>6409</v>
      </c>
    </row>
    <row r="6713" spans="1:2" x14ac:dyDescent="0.25">
      <c r="A6713" s="7">
        <v>35328</v>
      </c>
      <c r="B6713" s="5" t="s">
        <v>6410</v>
      </c>
    </row>
    <row r="6714" spans="1:2" x14ac:dyDescent="0.25">
      <c r="A6714" s="7">
        <v>35331</v>
      </c>
      <c r="B6714" s="5" t="s">
        <v>6411</v>
      </c>
    </row>
    <row r="6715" spans="1:2" x14ac:dyDescent="0.25">
      <c r="A6715" s="7">
        <v>35332</v>
      </c>
      <c r="B6715" s="5" t="s">
        <v>6412</v>
      </c>
    </row>
    <row r="6716" spans="1:2" x14ac:dyDescent="0.25">
      <c r="A6716" s="7">
        <v>35333</v>
      </c>
      <c r="B6716" s="5" t="s">
        <v>6413</v>
      </c>
    </row>
    <row r="6717" spans="1:2" x14ac:dyDescent="0.25">
      <c r="A6717" s="7">
        <v>35334</v>
      </c>
      <c r="B6717" s="5" t="s">
        <v>6414</v>
      </c>
    </row>
    <row r="6718" spans="1:2" x14ac:dyDescent="0.25">
      <c r="A6718" s="7">
        <v>35335</v>
      </c>
      <c r="B6718" s="5" t="s">
        <v>6415</v>
      </c>
    </row>
    <row r="6719" spans="1:2" x14ac:dyDescent="0.25">
      <c r="A6719" s="7">
        <v>35338</v>
      </c>
      <c r="B6719" s="5" t="s">
        <v>6416</v>
      </c>
    </row>
    <row r="6720" spans="1:2" x14ac:dyDescent="0.25">
      <c r="A6720" s="7">
        <v>35339</v>
      </c>
      <c r="B6720" s="5" t="s">
        <v>6417</v>
      </c>
    </row>
    <row r="6721" spans="1:2" x14ac:dyDescent="0.25">
      <c r="A6721" s="7">
        <v>35340</v>
      </c>
      <c r="B6721" s="5" t="s">
        <v>6418</v>
      </c>
    </row>
    <row r="6722" spans="1:2" x14ac:dyDescent="0.25">
      <c r="A6722" s="7">
        <v>35341</v>
      </c>
      <c r="B6722" s="5" t="s">
        <v>6419</v>
      </c>
    </row>
    <row r="6723" spans="1:2" x14ac:dyDescent="0.25">
      <c r="A6723" s="7">
        <v>35342</v>
      </c>
      <c r="B6723" s="5" t="s">
        <v>6420</v>
      </c>
    </row>
    <row r="6724" spans="1:2" x14ac:dyDescent="0.25">
      <c r="A6724" s="7">
        <v>35345</v>
      </c>
      <c r="B6724" s="5" t="s">
        <v>6421</v>
      </c>
    </row>
    <row r="6725" spans="1:2" x14ac:dyDescent="0.25">
      <c r="A6725" s="7">
        <v>35346</v>
      </c>
      <c r="B6725" s="5" t="s">
        <v>6422</v>
      </c>
    </row>
    <row r="6726" spans="1:2" x14ac:dyDescent="0.25">
      <c r="A6726" s="7">
        <v>35347</v>
      </c>
      <c r="B6726" s="5" t="s">
        <v>6423</v>
      </c>
    </row>
    <row r="6727" spans="1:2" x14ac:dyDescent="0.25">
      <c r="A6727" s="7">
        <v>35348</v>
      </c>
      <c r="B6727" s="5" t="s">
        <v>6424</v>
      </c>
    </row>
    <row r="6728" spans="1:2" x14ac:dyDescent="0.25">
      <c r="A6728" s="7">
        <v>35349</v>
      </c>
      <c r="B6728" s="5" t="s">
        <v>6425</v>
      </c>
    </row>
    <row r="6729" spans="1:2" x14ac:dyDescent="0.25">
      <c r="A6729" s="7">
        <v>35352</v>
      </c>
      <c r="B6729" s="5" t="s">
        <v>6426</v>
      </c>
    </row>
    <row r="6730" spans="1:2" x14ac:dyDescent="0.25">
      <c r="A6730" s="7">
        <v>35353</v>
      </c>
      <c r="B6730" s="5" t="s">
        <v>6427</v>
      </c>
    </row>
    <row r="6731" spans="1:2" x14ac:dyDescent="0.25">
      <c r="A6731" s="7">
        <v>35354</v>
      </c>
      <c r="B6731" s="5" t="s">
        <v>6428</v>
      </c>
    </row>
    <row r="6732" spans="1:2" x14ac:dyDescent="0.25">
      <c r="A6732" s="7">
        <v>35355</v>
      </c>
      <c r="B6732" s="5" t="s">
        <v>6429</v>
      </c>
    </row>
    <row r="6733" spans="1:2" x14ac:dyDescent="0.25">
      <c r="A6733" s="7">
        <v>35356</v>
      </c>
      <c r="B6733" s="5" t="s">
        <v>6430</v>
      </c>
    </row>
    <row r="6734" spans="1:2" x14ac:dyDescent="0.25">
      <c r="A6734" s="7">
        <v>35359</v>
      </c>
      <c r="B6734" s="5" t="s">
        <v>6431</v>
      </c>
    </row>
    <row r="6735" spans="1:2" x14ac:dyDescent="0.25">
      <c r="A6735" s="7">
        <v>35360</v>
      </c>
      <c r="B6735" s="5" t="s">
        <v>6432</v>
      </c>
    </row>
    <row r="6736" spans="1:2" x14ac:dyDescent="0.25">
      <c r="A6736" s="7">
        <v>35361</v>
      </c>
      <c r="B6736" s="5" t="s">
        <v>6433</v>
      </c>
    </row>
    <row r="6737" spans="1:2" x14ac:dyDescent="0.25">
      <c r="A6737" s="7">
        <v>35362</v>
      </c>
      <c r="B6737" s="5" t="s">
        <v>6434</v>
      </c>
    </row>
    <row r="6738" spans="1:2" x14ac:dyDescent="0.25">
      <c r="A6738" s="7">
        <v>35363</v>
      </c>
      <c r="B6738" s="5" t="s">
        <v>6435</v>
      </c>
    </row>
    <row r="6739" spans="1:2" x14ac:dyDescent="0.25">
      <c r="A6739" s="7">
        <v>35366</v>
      </c>
      <c r="B6739" s="5" t="s">
        <v>6436</v>
      </c>
    </row>
    <row r="6740" spans="1:2" x14ac:dyDescent="0.25">
      <c r="A6740" s="7">
        <v>35367</v>
      </c>
      <c r="B6740" s="5" t="s">
        <v>6437</v>
      </c>
    </row>
    <row r="6741" spans="1:2" x14ac:dyDescent="0.25">
      <c r="A6741" s="7">
        <v>35368</v>
      </c>
      <c r="B6741" s="5" t="s">
        <v>6438</v>
      </c>
    </row>
    <row r="6742" spans="1:2" x14ac:dyDescent="0.25">
      <c r="A6742" s="7">
        <v>35369</v>
      </c>
      <c r="B6742" s="5" t="s">
        <v>6439</v>
      </c>
    </row>
    <row r="6743" spans="1:2" x14ac:dyDescent="0.25">
      <c r="A6743" s="7">
        <v>35370</v>
      </c>
      <c r="B6743" s="5" t="s">
        <v>6440</v>
      </c>
    </row>
    <row r="6744" spans="1:2" x14ac:dyDescent="0.25">
      <c r="A6744" s="7">
        <v>35373</v>
      </c>
      <c r="B6744" s="5" t="s">
        <v>6441</v>
      </c>
    </row>
    <row r="6745" spans="1:2" x14ac:dyDescent="0.25">
      <c r="A6745" s="7">
        <v>35374</v>
      </c>
      <c r="B6745" s="5" t="s">
        <v>6442</v>
      </c>
    </row>
    <row r="6746" spans="1:2" x14ac:dyDescent="0.25">
      <c r="A6746" s="7">
        <v>35375</v>
      </c>
      <c r="B6746" s="5" t="s">
        <v>6443</v>
      </c>
    </row>
    <row r="6747" spans="1:2" x14ac:dyDescent="0.25">
      <c r="A6747" s="7">
        <v>35376</v>
      </c>
      <c r="B6747" s="5" t="s">
        <v>6444</v>
      </c>
    </row>
    <row r="6748" spans="1:2" x14ac:dyDescent="0.25">
      <c r="A6748" s="7">
        <v>35377</v>
      </c>
      <c r="B6748" s="5" t="s">
        <v>6445</v>
      </c>
    </row>
    <row r="6749" spans="1:2" x14ac:dyDescent="0.25">
      <c r="A6749" s="7">
        <v>35380</v>
      </c>
      <c r="B6749" s="5" t="s">
        <v>6446</v>
      </c>
    </row>
    <row r="6750" spans="1:2" x14ac:dyDescent="0.25">
      <c r="A6750" s="7">
        <v>35381</v>
      </c>
      <c r="B6750" s="5" t="s">
        <v>6447</v>
      </c>
    </row>
    <row r="6751" spans="1:2" x14ac:dyDescent="0.25">
      <c r="A6751" s="7">
        <v>35382</v>
      </c>
      <c r="B6751" s="5" t="s">
        <v>6448</v>
      </c>
    </row>
    <row r="6752" spans="1:2" x14ac:dyDescent="0.25">
      <c r="A6752" s="7">
        <v>35383</v>
      </c>
      <c r="B6752" s="5" t="s">
        <v>6449</v>
      </c>
    </row>
    <row r="6753" spans="1:2" x14ac:dyDescent="0.25">
      <c r="A6753" s="7">
        <v>35384</v>
      </c>
      <c r="B6753" s="5" t="s">
        <v>6450</v>
      </c>
    </row>
    <row r="6754" spans="1:2" x14ac:dyDescent="0.25">
      <c r="A6754" s="7">
        <v>35387</v>
      </c>
      <c r="B6754" s="5" t="s">
        <v>6451</v>
      </c>
    </row>
    <row r="6755" spans="1:2" x14ac:dyDescent="0.25">
      <c r="A6755" s="7">
        <v>35388</v>
      </c>
      <c r="B6755" s="5" t="s">
        <v>6452</v>
      </c>
    </row>
    <row r="6756" spans="1:2" x14ac:dyDescent="0.25">
      <c r="A6756" s="7">
        <v>35389</v>
      </c>
      <c r="B6756" s="5" t="s">
        <v>6453</v>
      </c>
    </row>
    <row r="6757" spans="1:2" x14ac:dyDescent="0.25">
      <c r="A6757" s="7">
        <v>35390</v>
      </c>
      <c r="B6757" s="5" t="s">
        <v>6454</v>
      </c>
    </row>
    <row r="6758" spans="1:2" x14ac:dyDescent="0.25">
      <c r="A6758" s="7">
        <v>35391</v>
      </c>
      <c r="B6758" s="5" t="s">
        <v>6455</v>
      </c>
    </row>
    <row r="6759" spans="1:2" x14ac:dyDescent="0.25">
      <c r="A6759" s="7">
        <v>35394</v>
      </c>
      <c r="B6759" s="5" t="s">
        <v>6456</v>
      </c>
    </row>
    <row r="6760" spans="1:2" x14ac:dyDescent="0.25">
      <c r="A6760" s="7">
        <v>35395</v>
      </c>
      <c r="B6760" s="5" t="s">
        <v>6457</v>
      </c>
    </row>
    <row r="6761" spans="1:2" x14ac:dyDescent="0.25">
      <c r="A6761" s="7">
        <v>35396</v>
      </c>
      <c r="B6761" s="5" t="s">
        <v>6458</v>
      </c>
    </row>
    <row r="6762" spans="1:2" x14ac:dyDescent="0.25">
      <c r="A6762" s="7">
        <v>35397</v>
      </c>
      <c r="B6762" s="5" t="s">
        <v>822</v>
      </c>
    </row>
    <row r="6763" spans="1:2" x14ac:dyDescent="0.25">
      <c r="A6763" s="7">
        <v>35398</v>
      </c>
      <c r="B6763" s="5" t="s">
        <v>6459</v>
      </c>
    </row>
    <row r="6764" spans="1:2" x14ac:dyDescent="0.25">
      <c r="A6764" s="7">
        <v>35401</v>
      </c>
      <c r="B6764" s="5" t="s">
        <v>6460</v>
      </c>
    </row>
    <row r="6765" spans="1:2" x14ac:dyDescent="0.25">
      <c r="A6765" s="7">
        <v>35402</v>
      </c>
      <c r="B6765" s="5" t="s">
        <v>6461</v>
      </c>
    </row>
    <row r="6766" spans="1:2" x14ac:dyDescent="0.25">
      <c r="A6766" s="7">
        <v>35403</v>
      </c>
      <c r="B6766" s="5" t="s">
        <v>6462</v>
      </c>
    </row>
    <row r="6767" spans="1:2" x14ac:dyDescent="0.25">
      <c r="A6767" s="7">
        <v>35404</v>
      </c>
      <c r="B6767" s="5" t="s">
        <v>6463</v>
      </c>
    </row>
    <row r="6768" spans="1:2" x14ac:dyDescent="0.25">
      <c r="A6768" s="7">
        <v>35405</v>
      </c>
      <c r="B6768" s="5" t="s">
        <v>6464</v>
      </c>
    </row>
    <row r="6769" spans="1:2" x14ac:dyDescent="0.25">
      <c r="A6769" s="7">
        <v>35408</v>
      </c>
      <c r="B6769" s="5" t="s">
        <v>6465</v>
      </c>
    </row>
    <row r="6770" spans="1:2" x14ac:dyDescent="0.25">
      <c r="A6770" s="7">
        <v>35409</v>
      </c>
      <c r="B6770" s="5" t="s">
        <v>6466</v>
      </c>
    </row>
    <row r="6771" spans="1:2" x14ac:dyDescent="0.25">
      <c r="A6771" s="7">
        <v>35410</v>
      </c>
      <c r="B6771" s="5" t="s">
        <v>6467</v>
      </c>
    </row>
    <row r="6772" spans="1:2" x14ac:dyDescent="0.25">
      <c r="A6772" s="7">
        <v>35411</v>
      </c>
      <c r="B6772" s="5" t="s">
        <v>6468</v>
      </c>
    </row>
    <row r="6773" spans="1:2" x14ac:dyDescent="0.25">
      <c r="A6773" s="7">
        <v>35412</v>
      </c>
      <c r="B6773" s="5" t="s">
        <v>6469</v>
      </c>
    </row>
    <row r="6774" spans="1:2" x14ac:dyDescent="0.25">
      <c r="A6774" s="7">
        <v>35415</v>
      </c>
      <c r="B6774" s="5" t="s">
        <v>6470</v>
      </c>
    </row>
    <row r="6775" spans="1:2" x14ac:dyDescent="0.25">
      <c r="A6775" s="7">
        <v>35416</v>
      </c>
      <c r="B6775" s="5" t="s">
        <v>6471</v>
      </c>
    </row>
    <row r="6776" spans="1:2" x14ac:dyDescent="0.25">
      <c r="A6776" s="7">
        <v>35417</v>
      </c>
      <c r="B6776" s="5" t="s">
        <v>6472</v>
      </c>
    </row>
    <row r="6777" spans="1:2" x14ac:dyDescent="0.25">
      <c r="A6777" s="7">
        <v>35418</v>
      </c>
      <c r="B6777" s="5" t="s">
        <v>6473</v>
      </c>
    </row>
    <row r="6778" spans="1:2" x14ac:dyDescent="0.25">
      <c r="A6778" s="7">
        <v>35419</v>
      </c>
      <c r="B6778" s="5" t="s">
        <v>6474</v>
      </c>
    </row>
    <row r="6779" spans="1:2" x14ac:dyDescent="0.25">
      <c r="A6779" s="7">
        <v>35422</v>
      </c>
      <c r="B6779" s="5" t="s">
        <v>6475</v>
      </c>
    </row>
    <row r="6780" spans="1:2" x14ac:dyDescent="0.25">
      <c r="A6780" s="7">
        <v>35423</v>
      </c>
      <c r="B6780" s="5" t="s">
        <v>6476</v>
      </c>
    </row>
    <row r="6781" spans="1:2" x14ac:dyDescent="0.25">
      <c r="A6781" s="7">
        <v>35424</v>
      </c>
      <c r="B6781" s="5" t="s">
        <v>822</v>
      </c>
    </row>
    <row r="6782" spans="1:2" x14ac:dyDescent="0.25">
      <c r="A6782" s="7">
        <v>35425</v>
      </c>
      <c r="B6782" s="5" t="s">
        <v>6477</v>
      </c>
    </row>
    <row r="6783" spans="1:2" x14ac:dyDescent="0.25">
      <c r="A6783" s="7">
        <v>35426</v>
      </c>
      <c r="B6783" s="5" t="s">
        <v>6478</v>
      </c>
    </row>
    <row r="6784" spans="1:2" x14ac:dyDescent="0.25">
      <c r="A6784" s="7">
        <v>35429</v>
      </c>
      <c r="B6784" s="5" t="s">
        <v>6479</v>
      </c>
    </row>
    <row r="6785" spans="1:2" x14ac:dyDescent="0.25">
      <c r="A6785" s="7">
        <v>35430</v>
      </c>
      <c r="B6785" s="5" t="s">
        <v>6480</v>
      </c>
    </row>
    <row r="6786" spans="1:2" x14ac:dyDescent="0.25">
      <c r="A6786" s="7">
        <v>35431</v>
      </c>
      <c r="B6786" s="5" t="s">
        <v>822</v>
      </c>
    </row>
    <row r="6787" spans="1:2" x14ac:dyDescent="0.25">
      <c r="A6787" s="7">
        <v>35432</v>
      </c>
      <c r="B6787" s="5" t="s">
        <v>6481</v>
      </c>
    </row>
    <row r="6788" spans="1:2" x14ac:dyDescent="0.25">
      <c r="A6788" s="7">
        <v>35433</v>
      </c>
      <c r="B6788" s="5" t="s">
        <v>6482</v>
      </c>
    </row>
    <row r="6789" spans="1:2" x14ac:dyDescent="0.25">
      <c r="A6789" s="7">
        <v>35436</v>
      </c>
      <c r="B6789" s="5" t="s">
        <v>6483</v>
      </c>
    </row>
    <row r="6790" spans="1:2" x14ac:dyDescent="0.25">
      <c r="A6790" s="7">
        <v>35437</v>
      </c>
      <c r="B6790" s="5" t="s">
        <v>6484</v>
      </c>
    </row>
    <row r="6791" spans="1:2" x14ac:dyDescent="0.25">
      <c r="A6791" s="7">
        <v>35438</v>
      </c>
      <c r="B6791" s="5" t="s">
        <v>6485</v>
      </c>
    </row>
    <row r="6792" spans="1:2" x14ac:dyDescent="0.25">
      <c r="A6792" s="7">
        <v>35439</v>
      </c>
      <c r="B6792" s="5" t="s">
        <v>6486</v>
      </c>
    </row>
    <row r="6793" spans="1:2" x14ac:dyDescent="0.25">
      <c r="A6793" s="7">
        <v>35440</v>
      </c>
      <c r="B6793" s="5" t="s">
        <v>6487</v>
      </c>
    </row>
    <row r="6794" spans="1:2" x14ac:dyDescent="0.25">
      <c r="A6794" s="7">
        <v>35443</v>
      </c>
      <c r="B6794" s="5" t="s">
        <v>6488</v>
      </c>
    </row>
    <row r="6795" spans="1:2" x14ac:dyDescent="0.25">
      <c r="A6795" s="7">
        <v>35444</v>
      </c>
      <c r="B6795" s="5" t="s">
        <v>6489</v>
      </c>
    </row>
    <row r="6796" spans="1:2" x14ac:dyDescent="0.25">
      <c r="A6796" s="7">
        <v>35445</v>
      </c>
      <c r="B6796" s="5" t="s">
        <v>6490</v>
      </c>
    </row>
    <row r="6797" spans="1:2" x14ac:dyDescent="0.25">
      <c r="A6797" s="7">
        <v>35446</v>
      </c>
      <c r="B6797" s="5" t="s">
        <v>6491</v>
      </c>
    </row>
    <row r="6798" spans="1:2" x14ac:dyDescent="0.25">
      <c r="A6798" s="7">
        <v>35447</v>
      </c>
      <c r="B6798" s="5" t="s">
        <v>6492</v>
      </c>
    </row>
    <row r="6799" spans="1:2" x14ac:dyDescent="0.25">
      <c r="A6799" s="7">
        <v>35450</v>
      </c>
      <c r="B6799" s="5" t="s">
        <v>6493</v>
      </c>
    </row>
    <row r="6800" spans="1:2" x14ac:dyDescent="0.25">
      <c r="A6800" s="7">
        <v>35451</v>
      </c>
      <c r="B6800" s="5" t="s">
        <v>6494</v>
      </c>
    </row>
    <row r="6801" spans="1:2" x14ac:dyDescent="0.25">
      <c r="A6801" s="7">
        <v>35452</v>
      </c>
      <c r="B6801" s="5" t="s">
        <v>6495</v>
      </c>
    </row>
    <row r="6802" spans="1:2" x14ac:dyDescent="0.25">
      <c r="A6802" s="7">
        <v>35453</v>
      </c>
      <c r="B6802" s="5" t="s">
        <v>6496</v>
      </c>
    </row>
    <row r="6803" spans="1:2" x14ac:dyDescent="0.25">
      <c r="A6803" s="7">
        <v>35454</v>
      </c>
      <c r="B6803" s="5" t="s">
        <v>6497</v>
      </c>
    </row>
    <row r="6804" spans="1:2" x14ac:dyDescent="0.25">
      <c r="A6804" s="7">
        <v>35457</v>
      </c>
      <c r="B6804" s="5" t="s">
        <v>6498</v>
      </c>
    </row>
    <row r="6805" spans="1:2" x14ac:dyDescent="0.25">
      <c r="A6805" s="7">
        <v>35458</v>
      </c>
      <c r="B6805" s="5" t="s">
        <v>6499</v>
      </c>
    </row>
    <row r="6806" spans="1:2" x14ac:dyDescent="0.25">
      <c r="A6806" s="7">
        <v>35459</v>
      </c>
      <c r="B6806" s="5" t="s">
        <v>6500</v>
      </c>
    </row>
    <row r="6807" spans="1:2" x14ac:dyDescent="0.25">
      <c r="A6807" s="7">
        <v>35460</v>
      </c>
      <c r="B6807" s="5" t="s">
        <v>6501</v>
      </c>
    </row>
    <row r="6808" spans="1:2" x14ac:dyDescent="0.25">
      <c r="A6808" s="7">
        <v>35461</v>
      </c>
      <c r="B6808" s="5" t="s">
        <v>6502</v>
      </c>
    </row>
    <row r="6809" spans="1:2" x14ac:dyDescent="0.25">
      <c r="A6809" s="7">
        <v>35464</v>
      </c>
      <c r="B6809" s="5" t="s">
        <v>6503</v>
      </c>
    </row>
    <row r="6810" spans="1:2" x14ac:dyDescent="0.25">
      <c r="A6810" s="7">
        <v>35465</v>
      </c>
      <c r="B6810" s="5" t="s">
        <v>6504</v>
      </c>
    </row>
    <row r="6811" spans="1:2" x14ac:dyDescent="0.25">
      <c r="A6811" s="7">
        <v>35466</v>
      </c>
      <c r="B6811" s="5" t="s">
        <v>6505</v>
      </c>
    </row>
    <row r="6812" spans="1:2" x14ac:dyDescent="0.25">
      <c r="A6812" s="7">
        <v>35467</v>
      </c>
      <c r="B6812" s="5" t="s">
        <v>6506</v>
      </c>
    </row>
    <row r="6813" spans="1:2" x14ac:dyDescent="0.25">
      <c r="A6813" s="7">
        <v>35468</v>
      </c>
      <c r="B6813" s="5" t="s">
        <v>6507</v>
      </c>
    </row>
    <row r="6814" spans="1:2" x14ac:dyDescent="0.25">
      <c r="A6814" s="7">
        <v>35471</v>
      </c>
      <c r="B6814" s="5" t="s">
        <v>6508</v>
      </c>
    </row>
    <row r="6815" spans="1:2" x14ac:dyDescent="0.25">
      <c r="A6815" s="7">
        <v>35472</v>
      </c>
      <c r="B6815" s="5" t="s">
        <v>6509</v>
      </c>
    </row>
    <row r="6816" spans="1:2" x14ac:dyDescent="0.25">
      <c r="A6816" s="7">
        <v>35473</v>
      </c>
      <c r="B6816" s="5" t="s">
        <v>6510</v>
      </c>
    </row>
    <row r="6817" spans="1:2" x14ac:dyDescent="0.25">
      <c r="A6817" s="7">
        <v>35474</v>
      </c>
      <c r="B6817" s="5" t="s">
        <v>6511</v>
      </c>
    </row>
    <row r="6818" spans="1:2" x14ac:dyDescent="0.25">
      <c r="A6818" s="7">
        <v>35475</v>
      </c>
      <c r="B6818" s="5" t="s">
        <v>6512</v>
      </c>
    </row>
    <row r="6819" spans="1:2" x14ac:dyDescent="0.25">
      <c r="A6819" s="7">
        <v>35478</v>
      </c>
      <c r="B6819" s="5" t="s">
        <v>822</v>
      </c>
    </row>
    <row r="6820" spans="1:2" x14ac:dyDescent="0.25">
      <c r="A6820" s="7">
        <v>35479</v>
      </c>
      <c r="B6820" s="5" t="s">
        <v>6513</v>
      </c>
    </row>
    <row r="6821" spans="1:2" x14ac:dyDescent="0.25">
      <c r="A6821" s="7">
        <v>35480</v>
      </c>
      <c r="B6821" s="5" t="s">
        <v>6514</v>
      </c>
    </row>
    <row r="6822" spans="1:2" x14ac:dyDescent="0.25">
      <c r="A6822" s="7">
        <v>35481</v>
      </c>
      <c r="B6822" s="5" t="s">
        <v>6515</v>
      </c>
    </row>
    <row r="6823" spans="1:2" x14ac:dyDescent="0.25">
      <c r="A6823" s="7">
        <v>35482</v>
      </c>
      <c r="B6823" s="5" t="s">
        <v>6516</v>
      </c>
    </row>
    <row r="6824" spans="1:2" x14ac:dyDescent="0.25">
      <c r="A6824" s="7">
        <v>35485</v>
      </c>
      <c r="B6824" s="5" t="s">
        <v>6517</v>
      </c>
    </row>
    <row r="6825" spans="1:2" x14ac:dyDescent="0.25">
      <c r="A6825" s="7">
        <v>35486</v>
      </c>
      <c r="B6825" s="5" t="s">
        <v>6518</v>
      </c>
    </row>
    <row r="6826" spans="1:2" x14ac:dyDescent="0.25">
      <c r="A6826" s="7">
        <v>35487</v>
      </c>
      <c r="B6826" s="5" t="s">
        <v>6519</v>
      </c>
    </row>
    <row r="6827" spans="1:2" x14ac:dyDescent="0.25">
      <c r="A6827" s="7">
        <v>35488</v>
      </c>
      <c r="B6827" s="5" t="s">
        <v>6520</v>
      </c>
    </row>
    <row r="6828" spans="1:2" x14ac:dyDescent="0.25">
      <c r="A6828" s="7">
        <v>35489</v>
      </c>
      <c r="B6828" s="5" t="s">
        <v>6521</v>
      </c>
    </row>
    <row r="6829" spans="1:2" x14ac:dyDescent="0.25">
      <c r="A6829" s="7">
        <v>35492</v>
      </c>
      <c r="B6829" s="5" t="s">
        <v>6522</v>
      </c>
    </row>
    <row r="6830" spans="1:2" x14ac:dyDescent="0.25">
      <c r="A6830" s="7">
        <v>35493</v>
      </c>
      <c r="B6830" s="5" t="s">
        <v>6523</v>
      </c>
    </row>
    <row r="6831" spans="1:2" x14ac:dyDescent="0.25">
      <c r="A6831" s="7">
        <v>35494</v>
      </c>
      <c r="B6831" s="5" t="s">
        <v>6524</v>
      </c>
    </row>
    <row r="6832" spans="1:2" x14ac:dyDescent="0.25">
      <c r="A6832" s="7">
        <v>35495</v>
      </c>
      <c r="B6832" s="5" t="s">
        <v>6525</v>
      </c>
    </row>
    <row r="6833" spans="1:2" x14ac:dyDescent="0.25">
      <c r="A6833" s="7">
        <v>35496</v>
      </c>
      <c r="B6833" s="5" t="s">
        <v>6526</v>
      </c>
    </row>
    <row r="6834" spans="1:2" x14ac:dyDescent="0.25">
      <c r="A6834" s="7">
        <v>35499</v>
      </c>
      <c r="B6834" s="5" t="s">
        <v>6527</v>
      </c>
    </row>
    <row r="6835" spans="1:2" x14ac:dyDescent="0.25">
      <c r="A6835" s="7">
        <v>35500</v>
      </c>
      <c r="B6835" s="5" t="s">
        <v>6528</v>
      </c>
    </row>
    <row r="6836" spans="1:2" x14ac:dyDescent="0.25">
      <c r="A6836" s="7">
        <v>35501</v>
      </c>
      <c r="B6836" s="5" t="s">
        <v>6529</v>
      </c>
    </row>
    <row r="6837" spans="1:2" x14ac:dyDescent="0.25">
      <c r="A6837" s="7">
        <v>35502</v>
      </c>
      <c r="B6837" s="5" t="s">
        <v>6530</v>
      </c>
    </row>
    <row r="6838" spans="1:2" x14ac:dyDescent="0.25">
      <c r="A6838" s="7">
        <v>35503</v>
      </c>
      <c r="B6838" s="5" t="s">
        <v>6531</v>
      </c>
    </row>
    <row r="6839" spans="1:2" x14ac:dyDescent="0.25">
      <c r="A6839" s="7">
        <v>35506</v>
      </c>
      <c r="B6839" s="5" t="s">
        <v>6532</v>
      </c>
    </row>
    <row r="6840" spans="1:2" x14ac:dyDescent="0.25">
      <c r="A6840" s="7">
        <v>35507</v>
      </c>
      <c r="B6840" s="5" t="s">
        <v>6533</v>
      </c>
    </row>
    <row r="6841" spans="1:2" x14ac:dyDescent="0.25">
      <c r="A6841" s="7">
        <v>35508</v>
      </c>
      <c r="B6841" s="5" t="s">
        <v>6534</v>
      </c>
    </row>
    <row r="6842" spans="1:2" x14ac:dyDescent="0.25">
      <c r="A6842" s="7">
        <v>35509</v>
      </c>
      <c r="B6842" s="5" t="s">
        <v>6535</v>
      </c>
    </row>
    <row r="6843" spans="1:2" x14ac:dyDescent="0.25">
      <c r="A6843" s="7">
        <v>35510</v>
      </c>
      <c r="B6843" s="5" t="s">
        <v>6536</v>
      </c>
    </row>
    <row r="6844" spans="1:2" x14ac:dyDescent="0.25">
      <c r="A6844" s="7">
        <v>35513</v>
      </c>
      <c r="B6844" s="5" t="s">
        <v>6537</v>
      </c>
    </row>
    <row r="6845" spans="1:2" x14ac:dyDescent="0.25">
      <c r="A6845" s="7">
        <v>35514</v>
      </c>
      <c r="B6845" s="5" t="s">
        <v>6538</v>
      </c>
    </row>
    <row r="6846" spans="1:2" x14ac:dyDescent="0.25">
      <c r="A6846" s="7">
        <v>35515</v>
      </c>
      <c r="B6846" s="5" t="s">
        <v>6539</v>
      </c>
    </row>
    <row r="6847" spans="1:2" x14ac:dyDescent="0.25">
      <c r="A6847" s="7">
        <v>35516</v>
      </c>
      <c r="B6847" s="5" t="s">
        <v>6540</v>
      </c>
    </row>
    <row r="6848" spans="1:2" x14ac:dyDescent="0.25">
      <c r="A6848" s="7">
        <v>35517</v>
      </c>
      <c r="B6848" s="5" t="s">
        <v>822</v>
      </c>
    </row>
    <row r="6849" spans="1:2" x14ac:dyDescent="0.25">
      <c r="A6849" s="7">
        <v>35520</v>
      </c>
      <c r="B6849" s="5" t="s">
        <v>6541</v>
      </c>
    </row>
    <row r="6850" spans="1:2" x14ac:dyDescent="0.25">
      <c r="A6850" s="7">
        <v>35521</v>
      </c>
      <c r="B6850" s="5" t="s">
        <v>6542</v>
      </c>
    </row>
    <row r="6851" spans="1:2" x14ac:dyDescent="0.25">
      <c r="A6851" s="7">
        <v>35522</v>
      </c>
      <c r="B6851" s="5" t="s">
        <v>6543</v>
      </c>
    </row>
    <row r="6852" spans="1:2" x14ac:dyDescent="0.25">
      <c r="A6852" s="7">
        <v>35523</v>
      </c>
      <c r="B6852" s="5" t="s">
        <v>6544</v>
      </c>
    </row>
    <row r="6853" spans="1:2" x14ac:dyDescent="0.25">
      <c r="A6853" s="7">
        <v>35524</v>
      </c>
      <c r="B6853" s="5" t="s">
        <v>6545</v>
      </c>
    </row>
    <row r="6854" spans="1:2" x14ac:dyDescent="0.25">
      <c r="A6854" s="7">
        <v>35527</v>
      </c>
      <c r="B6854" s="5" t="s">
        <v>6546</v>
      </c>
    </row>
    <row r="6855" spans="1:2" x14ac:dyDescent="0.25">
      <c r="A6855" s="7">
        <v>35528</v>
      </c>
      <c r="B6855" s="5" t="s">
        <v>6547</v>
      </c>
    </row>
    <row r="6856" spans="1:2" x14ac:dyDescent="0.25">
      <c r="A6856" s="7">
        <v>35529</v>
      </c>
      <c r="B6856" s="5" t="s">
        <v>6548</v>
      </c>
    </row>
    <row r="6857" spans="1:2" x14ac:dyDescent="0.25">
      <c r="A6857" s="7">
        <v>35530</v>
      </c>
      <c r="B6857" s="5" t="s">
        <v>6549</v>
      </c>
    </row>
    <row r="6858" spans="1:2" x14ac:dyDescent="0.25">
      <c r="A6858" s="7">
        <v>35531</v>
      </c>
      <c r="B6858" s="5" t="s">
        <v>6550</v>
      </c>
    </row>
    <row r="6859" spans="1:2" x14ac:dyDescent="0.25">
      <c r="A6859" s="7">
        <v>35534</v>
      </c>
      <c r="B6859" s="5" t="s">
        <v>6551</v>
      </c>
    </row>
    <row r="6860" spans="1:2" x14ac:dyDescent="0.25">
      <c r="A6860" s="7">
        <v>35535</v>
      </c>
      <c r="B6860" s="5" t="s">
        <v>6552</v>
      </c>
    </row>
    <row r="6861" spans="1:2" x14ac:dyDescent="0.25">
      <c r="A6861" s="7">
        <v>35536</v>
      </c>
      <c r="B6861" s="5" t="s">
        <v>6553</v>
      </c>
    </row>
    <row r="6862" spans="1:2" x14ac:dyDescent="0.25">
      <c r="A6862" s="7">
        <v>35537</v>
      </c>
      <c r="B6862" s="5" t="s">
        <v>6554</v>
      </c>
    </row>
    <row r="6863" spans="1:2" x14ac:dyDescent="0.25">
      <c r="A6863" s="7">
        <v>35538</v>
      </c>
      <c r="B6863" s="5" t="s">
        <v>6555</v>
      </c>
    </row>
    <row r="6864" spans="1:2" x14ac:dyDescent="0.25">
      <c r="A6864" s="7">
        <v>35541</v>
      </c>
      <c r="B6864" s="5" t="s">
        <v>6556</v>
      </c>
    </row>
    <row r="6865" spans="1:2" x14ac:dyDescent="0.25">
      <c r="A6865" s="7">
        <v>35542</v>
      </c>
      <c r="B6865" s="5" t="s">
        <v>6557</v>
      </c>
    </row>
    <row r="6866" spans="1:2" x14ac:dyDescent="0.25">
      <c r="A6866" s="7">
        <v>35543</v>
      </c>
      <c r="B6866" s="5" t="s">
        <v>6558</v>
      </c>
    </row>
    <row r="6867" spans="1:2" x14ac:dyDescent="0.25">
      <c r="A6867" s="7">
        <v>35544</v>
      </c>
      <c r="B6867" s="5" t="s">
        <v>6559</v>
      </c>
    </row>
    <row r="6868" spans="1:2" x14ac:dyDescent="0.25">
      <c r="A6868" s="7">
        <v>35545</v>
      </c>
      <c r="B6868" s="5" t="s">
        <v>6560</v>
      </c>
    </row>
    <row r="6869" spans="1:2" x14ac:dyDescent="0.25">
      <c r="A6869" s="7">
        <v>35548</v>
      </c>
      <c r="B6869" s="5" t="s">
        <v>6561</v>
      </c>
    </row>
    <row r="6870" spans="1:2" x14ac:dyDescent="0.25">
      <c r="A6870" s="7">
        <v>35549</v>
      </c>
      <c r="B6870" s="5" t="s">
        <v>6562</v>
      </c>
    </row>
    <row r="6871" spans="1:2" x14ac:dyDescent="0.25">
      <c r="A6871" s="7">
        <v>35550</v>
      </c>
      <c r="B6871" s="5" t="s">
        <v>6563</v>
      </c>
    </row>
    <row r="6872" spans="1:2" x14ac:dyDescent="0.25">
      <c r="A6872" s="7">
        <v>35551</v>
      </c>
      <c r="B6872" s="5" t="s">
        <v>6564</v>
      </c>
    </row>
    <row r="6873" spans="1:2" x14ac:dyDescent="0.25">
      <c r="A6873" s="7">
        <v>35552</v>
      </c>
      <c r="B6873" s="5" t="s">
        <v>6565</v>
      </c>
    </row>
    <row r="6874" spans="1:2" x14ac:dyDescent="0.25">
      <c r="A6874" s="7">
        <v>35555</v>
      </c>
      <c r="B6874" s="5" t="s">
        <v>6566</v>
      </c>
    </row>
    <row r="6875" spans="1:2" x14ac:dyDescent="0.25">
      <c r="A6875" s="7">
        <v>35556</v>
      </c>
      <c r="B6875" s="5" t="s">
        <v>6567</v>
      </c>
    </row>
    <row r="6876" spans="1:2" x14ac:dyDescent="0.25">
      <c r="A6876" s="7">
        <v>35557</v>
      </c>
      <c r="B6876" s="5" t="s">
        <v>6568</v>
      </c>
    </row>
    <row r="6877" spans="1:2" x14ac:dyDescent="0.25">
      <c r="A6877" s="7">
        <v>35558</v>
      </c>
      <c r="B6877" s="5" t="s">
        <v>6569</v>
      </c>
    </row>
    <row r="6878" spans="1:2" x14ac:dyDescent="0.25">
      <c r="A6878" s="7">
        <v>35559</v>
      </c>
      <c r="B6878" s="5" t="s">
        <v>6570</v>
      </c>
    </row>
    <row r="6879" spans="1:2" x14ac:dyDescent="0.25">
      <c r="A6879" s="7">
        <v>35562</v>
      </c>
      <c r="B6879" s="5" t="s">
        <v>6571</v>
      </c>
    </row>
    <row r="6880" spans="1:2" x14ac:dyDescent="0.25">
      <c r="A6880" s="7">
        <v>35563</v>
      </c>
      <c r="B6880" s="5" t="s">
        <v>6572</v>
      </c>
    </row>
    <row r="6881" spans="1:2" x14ac:dyDescent="0.25">
      <c r="A6881" s="7">
        <v>35564</v>
      </c>
      <c r="B6881" s="5" t="s">
        <v>6573</v>
      </c>
    </row>
    <row r="6882" spans="1:2" x14ac:dyDescent="0.25">
      <c r="A6882" s="7">
        <v>35565</v>
      </c>
      <c r="B6882" s="5" t="s">
        <v>6574</v>
      </c>
    </row>
    <row r="6883" spans="1:2" x14ac:dyDescent="0.25">
      <c r="A6883" s="7">
        <v>35566</v>
      </c>
      <c r="B6883" s="5" t="s">
        <v>6575</v>
      </c>
    </row>
    <row r="6884" spans="1:2" x14ac:dyDescent="0.25">
      <c r="A6884" s="7">
        <v>35569</v>
      </c>
      <c r="B6884" s="5" t="s">
        <v>6576</v>
      </c>
    </row>
    <row r="6885" spans="1:2" x14ac:dyDescent="0.25">
      <c r="A6885" s="7">
        <v>35570</v>
      </c>
      <c r="B6885" s="5" t="s">
        <v>6577</v>
      </c>
    </row>
    <row r="6886" spans="1:2" x14ac:dyDescent="0.25">
      <c r="A6886" s="7">
        <v>35571</v>
      </c>
      <c r="B6886" s="5" t="s">
        <v>6578</v>
      </c>
    </row>
    <row r="6887" spans="1:2" x14ac:dyDescent="0.25">
      <c r="A6887" s="7">
        <v>35572</v>
      </c>
      <c r="B6887" s="5" t="s">
        <v>6579</v>
      </c>
    </row>
    <row r="6888" spans="1:2" x14ac:dyDescent="0.25">
      <c r="A6888" s="7">
        <v>35573</v>
      </c>
      <c r="B6888" s="5" t="s">
        <v>6580</v>
      </c>
    </row>
    <row r="6889" spans="1:2" x14ac:dyDescent="0.25">
      <c r="A6889" s="7">
        <v>35576</v>
      </c>
      <c r="B6889" s="5" t="s">
        <v>822</v>
      </c>
    </row>
    <row r="6890" spans="1:2" x14ac:dyDescent="0.25">
      <c r="A6890" s="7">
        <v>35577</v>
      </c>
      <c r="B6890" s="5" t="s">
        <v>6581</v>
      </c>
    </row>
    <row r="6891" spans="1:2" x14ac:dyDescent="0.25">
      <c r="A6891" s="7">
        <v>35578</v>
      </c>
      <c r="B6891" s="5" t="s">
        <v>6582</v>
      </c>
    </row>
    <row r="6892" spans="1:2" x14ac:dyDescent="0.25">
      <c r="A6892" s="7">
        <v>35579</v>
      </c>
      <c r="B6892" s="5" t="s">
        <v>6583</v>
      </c>
    </row>
    <row r="6893" spans="1:2" x14ac:dyDescent="0.25">
      <c r="A6893" s="7">
        <v>35580</v>
      </c>
      <c r="B6893" s="5" t="s">
        <v>6584</v>
      </c>
    </row>
    <row r="6894" spans="1:2" x14ac:dyDescent="0.25">
      <c r="A6894" s="7">
        <v>35583</v>
      </c>
      <c r="B6894" s="5" t="s">
        <v>6585</v>
      </c>
    </row>
    <row r="6895" spans="1:2" x14ac:dyDescent="0.25">
      <c r="A6895" s="7">
        <v>35584</v>
      </c>
      <c r="B6895" s="5" t="s">
        <v>6586</v>
      </c>
    </row>
    <row r="6896" spans="1:2" x14ac:dyDescent="0.25">
      <c r="A6896" s="7">
        <v>35585</v>
      </c>
      <c r="B6896" s="5" t="s">
        <v>6587</v>
      </c>
    </row>
    <row r="6897" spans="1:2" x14ac:dyDescent="0.25">
      <c r="A6897" s="7">
        <v>35586</v>
      </c>
      <c r="B6897" s="5" t="s">
        <v>6588</v>
      </c>
    </row>
    <row r="6898" spans="1:2" x14ac:dyDescent="0.25">
      <c r="A6898" s="7">
        <v>35587</v>
      </c>
      <c r="B6898" s="5" t="s">
        <v>6589</v>
      </c>
    </row>
    <row r="6899" spans="1:2" x14ac:dyDescent="0.25">
      <c r="A6899" s="7">
        <v>35590</v>
      </c>
      <c r="B6899" s="5" t="s">
        <v>6590</v>
      </c>
    </row>
    <row r="6900" spans="1:2" x14ac:dyDescent="0.25">
      <c r="A6900" s="7">
        <v>35591</v>
      </c>
      <c r="B6900" s="5" t="s">
        <v>6591</v>
      </c>
    </row>
    <row r="6901" spans="1:2" x14ac:dyDescent="0.25">
      <c r="A6901" s="7">
        <v>35592</v>
      </c>
      <c r="B6901" s="5" t="s">
        <v>6592</v>
      </c>
    </row>
    <row r="6902" spans="1:2" x14ac:dyDescent="0.25">
      <c r="A6902" s="7">
        <v>35593</v>
      </c>
      <c r="B6902" s="5" t="s">
        <v>6593</v>
      </c>
    </row>
    <row r="6903" spans="1:2" x14ac:dyDescent="0.25">
      <c r="A6903" s="7">
        <v>35594</v>
      </c>
      <c r="B6903" s="5" t="s">
        <v>6594</v>
      </c>
    </row>
    <row r="6904" spans="1:2" x14ac:dyDescent="0.25">
      <c r="A6904" s="7">
        <v>35597</v>
      </c>
      <c r="B6904" s="5" t="s">
        <v>6595</v>
      </c>
    </row>
    <row r="6905" spans="1:2" x14ac:dyDescent="0.25">
      <c r="A6905" s="7">
        <v>35598</v>
      </c>
      <c r="B6905" s="5" t="s">
        <v>6596</v>
      </c>
    </row>
    <row r="6906" spans="1:2" x14ac:dyDescent="0.25">
      <c r="A6906" s="7">
        <v>35599</v>
      </c>
      <c r="B6906" s="5" t="s">
        <v>6597</v>
      </c>
    </row>
    <row r="6907" spans="1:2" x14ac:dyDescent="0.25">
      <c r="A6907" s="7">
        <v>35600</v>
      </c>
      <c r="B6907" s="5" t="s">
        <v>6598</v>
      </c>
    </row>
    <row r="6908" spans="1:2" x14ac:dyDescent="0.25">
      <c r="A6908" s="7">
        <v>35601</v>
      </c>
      <c r="B6908" s="5" t="s">
        <v>6599</v>
      </c>
    </row>
    <row r="6909" spans="1:2" x14ac:dyDescent="0.25">
      <c r="A6909" s="7">
        <v>35604</v>
      </c>
      <c r="B6909" s="5" t="s">
        <v>6600</v>
      </c>
    </row>
    <row r="6910" spans="1:2" x14ac:dyDescent="0.25">
      <c r="A6910" s="7">
        <v>35605</v>
      </c>
      <c r="B6910" s="5" t="s">
        <v>6601</v>
      </c>
    </row>
    <row r="6911" spans="1:2" x14ac:dyDescent="0.25">
      <c r="A6911" s="7">
        <v>35606</v>
      </c>
      <c r="B6911" s="5" t="s">
        <v>6602</v>
      </c>
    </row>
    <row r="6912" spans="1:2" x14ac:dyDescent="0.25">
      <c r="A6912" s="7">
        <v>35607</v>
      </c>
      <c r="B6912" s="5" t="s">
        <v>6603</v>
      </c>
    </row>
    <row r="6913" spans="1:2" x14ac:dyDescent="0.25">
      <c r="A6913" s="7">
        <v>35608</v>
      </c>
      <c r="B6913" s="5" t="s">
        <v>6604</v>
      </c>
    </row>
    <row r="6914" spans="1:2" x14ac:dyDescent="0.25">
      <c r="A6914" s="7">
        <v>35611</v>
      </c>
      <c r="B6914" s="5" t="s">
        <v>6605</v>
      </c>
    </row>
    <row r="6915" spans="1:2" x14ac:dyDescent="0.25">
      <c r="A6915" s="7">
        <v>35612</v>
      </c>
      <c r="B6915" s="5" t="s">
        <v>6606</v>
      </c>
    </row>
    <row r="6916" spans="1:2" x14ac:dyDescent="0.25">
      <c r="A6916" s="7">
        <v>35613</v>
      </c>
      <c r="B6916" s="5" t="s">
        <v>6607</v>
      </c>
    </row>
    <row r="6917" spans="1:2" x14ac:dyDescent="0.25">
      <c r="A6917" s="7">
        <v>35614</v>
      </c>
      <c r="B6917" s="5" t="s">
        <v>6608</v>
      </c>
    </row>
    <row r="6918" spans="1:2" x14ac:dyDescent="0.25">
      <c r="A6918" s="7">
        <v>35615</v>
      </c>
      <c r="B6918" s="5" t="s">
        <v>822</v>
      </c>
    </row>
    <row r="6919" spans="1:2" x14ac:dyDescent="0.25">
      <c r="A6919" s="7">
        <v>35618</v>
      </c>
      <c r="B6919" s="5" t="s">
        <v>6609</v>
      </c>
    </row>
    <row r="6920" spans="1:2" x14ac:dyDescent="0.25">
      <c r="A6920" s="7">
        <v>35619</v>
      </c>
      <c r="B6920" s="5" t="s">
        <v>6610</v>
      </c>
    </row>
    <row r="6921" spans="1:2" x14ac:dyDescent="0.25">
      <c r="A6921" s="7">
        <v>35620</v>
      </c>
      <c r="B6921" s="5" t="s">
        <v>6611</v>
      </c>
    </row>
    <row r="6922" spans="1:2" x14ac:dyDescent="0.25">
      <c r="A6922" s="7">
        <v>35621</v>
      </c>
      <c r="B6922" s="5" t="s">
        <v>6612</v>
      </c>
    </row>
    <row r="6923" spans="1:2" x14ac:dyDescent="0.25">
      <c r="A6923" s="7">
        <v>35622</v>
      </c>
      <c r="B6923" s="5" t="s">
        <v>6613</v>
      </c>
    </row>
    <row r="6924" spans="1:2" x14ac:dyDescent="0.25">
      <c r="A6924" s="7">
        <v>35625</v>
      </c>
      <c r="B6924" s="5" t="s">
        <v>6614</v>
      </c>
    </row>
    <row r="6925" spans="1:2" x14ac:dyDescent="0.25">
      <c r="A6925" s="7">
        <v>35626</v>
      </c>
      <c r="B6925" s="5" t="s">
        <v>6615</v>
      </c>
    </row>
    <row r="6926" spans="1:2" x14ac:dyDescent="0.25">
      <c r="A6926" s="7">
        <v>35627</v>
      </c>
      <c r="B6926" s="5" t="s">
        <v>6616</v>
      </c>
    </row>
    <row r="6927" spans="1:2" x14ac:dyDescent="0.25">
      <c r="A6927" s="7">
        <v>35628</v>
      </c>
      <c r="B6927" s="5" t="s">
        <v>6617</v>
      </c>
    </row>
    <row r="6928" spans="1:2" x14ac:dyDescent="0.25">
      <c r="A6928" s="7">
        <v>35629</v>
      </c>
      <c r="B6928" s="5" t="s">
        <v>6618</v>
      </c>
    </row>
    <row r="6929" spans="1:2" x14ac:dyDescent="0.25">
      <c r="A6929" s="7">
        <v>35632</v>
      </c>
      <c r="B6929" s="5" t="s">
        <v>6619</v>
      </c>
    </row>
    <row r="6930" spans="1:2" x14ac:dyDescent="0.25">
      <c r="A6930" s="7">
        <v>35633</v>
      </c>
      <c r="B6930" s="5" t="s">
        <v>6620</v>
      </c>
    </row>
    <row r="6931" spans="1:2" x14ac:dyDescent="0.25">
      <c r="A6931" s="7">
        <v>35634</v>
      </c>
      <c r="B6931" s="5" t="s">
        <v>6621</v>
      </c>
    </row>
    <row r="6932" spans="1:2" x14ac:dyDescent="0.25">
      <c r="A6932" s="7">
        <v>35635</v>
      </c>
      <c r="B6932" s="5" t="s">
        <v>6622</v>
      </c>
    </row>
    <row r="6933" spans="1:2" x14ac:dyDescent="0.25">
      <c r="A6933" s="7">
        <v>35636</v>
      </c>
      <c r="B6933" s="5" t="s">
        <v>6623</v>
      </c>
    </row>
    <row r="6934" spans="1:2" x14ac:dyDescent="0.25">
      <c r="A6934" s="7">
        <v>35639</v>
      </c>
      <c r="B6934" s="5" t="s">
        <v>6624</v>
      </c>
    </row>
    <row r="6935" spans="1:2" x14ac:dyDescent="0.25">
      <c r="A6935" s="7">
        <v>35640</v>
      </c>
      <c r="B6935" s="5" t="s">
        <v>6625</v>
      </c>
    </row>
    <row r="6936" spans="1:2" x14ac:dyDescent="0.25">
      <c r="A6936" s="7">
        <v>35641</v>
      </c>
      <c r="B6936" s="5" t="s">
        <v>6626</v>
      </c>
    </row>
    <row r="6937" spans="1:2" x14ac:dyDescent="0.25">
      <c r="A6937" s="7">
        <v>35642</v>
      </c>
      <c r="B6937" s="5" t="s">
        <v>6627</v>
      </c>
    </row>
    <row r="6938" spans="1:2" x14ac:dyDescent="0.25">
      <c r="A6938" s="7">
        <v>35643</v>
      </c>
      <c r="B6938" s="5" t="s">
        <v>6628</v>
      </c>
    </row>
    <row r="6939" spans="1:2" x14ac:dyDescent="0.25">
      <c r="A6939" s="7">
        <v>35646</v>
      </c>
      <c r="B6939" s="5" t="s">
        <v>6629</v>
      </c>
    </row>
    <row r="6940" spans="1:2" x14ac:dyDescent="0.25">
      <c r="A6940" s="7">
        <v>35647</v>
      </c>
      <c r="B6940" s="5" t="s">
        <v>6630</v>
      </c>
    </row>
    <row r="6941" spans="1:2" x14ac:dyDescent="0.25">
      <c r="A6941" s="7">
        <v>35648</v>
      </c>
      <c r="B6941" s="5" t="s">
        <v>6631</v>
      </c>
    </row>
    <row r="6942" spans="1:2" x14ac:dyDescent="0.25">
      <c r="A6942" s="7">
        <v>35649</v>
      </c>
      <c r="B6942" s="5" t="s">
        <v>6632</v>
      </c>
    </row>
    <row r="6943" spans="1:2" x14ac:dyDescent="0.25">
      <c r="A6943" s="7">
        <v>35650</v>
      </c>
      <c r="B6943" s="5" t="s">
        <v>6633</v>
      </c>
    </row>
    <row r="6944" spans="1:2" x14ac:dyDescent="0.25">
      <c r="A6944" s="7">
        <v>35653</v>
      </c>
      <c r="B6944" s="5" t="s">
        <v>6634</v>
      </c>
    </row>
    <row r="6945" spans="1:2" x14ac:dyDescent="0.25">
      <c r="A6945" s="7">
        <v>35654</v>
      </c>
      <c r="B6945" s="5" t="s">
        <v>6635</v>
      </c>
    </row>
    <row r="6946" spans="1:2" x14ac:dyDescent="0.25">
      <c r="A6946" s="7">
        <v>35655</v>
      </c>
      <c r="B6946" s="5" t="s">
        <v>6636</v>
      </c>
    </row>
    <row r="6947" spans="1:2" x14ac:dyDescent="0.25">
      <c r="A6947" s="7">
        <v>35656</v>
      </c>
      <c r="B6947" s="5" t="s">
        <v>6637</v>
      </c>
    </row>
    <row r="6948" spans="1:2" x14ac:dyDescent="0.25">
      <c r="A6948" s="7">
        <v>35657</v>
      </c>
      <c r="B6948" s="5" t="s">
        <v>6638</v>
      </c>
    </row>
    <row r="6949" spans="1:2" x14ac:dyDescent="0.25">
      <c r="A6949" s="7">
        <v>35660</v>
      </c>
      <c r="B6949" s="5" t="s">
        <v>6639</v>
      </c>
    </row>
    <row r="6950" spans="1:2" x14ac:dyDescent="0.25">
      <c r="A6950" s="7">
        <v>35661</v>
      </c>
      <c r="B6950" s="5" t="s">
        <v>6640</v>
      </c>
    </row>
    <row r="6951" spans="1:2" x14ac:dyDescent="0.25">
      <c r="A6951" s="7">
        <v>35662</v>
      </c>
      <c r="B6951" s="5" t="s">
        <v>6641</v>
      </c>
    </row>
    <row r="6952" spans="1:2" x14ac:dyDescent="0.25">
      <c r="A6952" s="7">
        <v>35663</v>
      </c>
      <c r="B6952" s="5" t="s">
        <v>6642</v>
      </c>
    </row>
    <row r="6953" spans="1:2" x14ac:dyDescent="0.25">
      <c r="A6953" s="7">
        <v>35664</v>
      </c>
      <c r="B6953" s="5" t="s">
        <v>6643</v>
      </c>
    </row>
    <row r="6954" spans="1:2" x14ac:dyDescent="0.25">
      <c r="A6954" s="7">
        <v>35667</v>
      </c>
      <c r="B6954" s="5" t="s">
        <v>6644</v>
      </c>
    </row>
    <row r="6955" spans="1:2" x14ac:dyDescent="0.25">
      <c r="A6955" s="7">
        <v>35668</v>
      </c>
      <c r="B6955" s="5" t="s">
        <v>6645</v>
      </c>
    </row>
    <row r="6956" spans="1:2" x14ac:dyDescent="0.25">
      <c r="A6956" s="7">
        <v>35669</v>
      </c>
      <c r="B6956" s="5" t="s">
        <v>6646</v>
      </c>
    </row>
    <row r="6957" spans="1:2" x14ac:dyDescent="0.25">
      <c r="A6957" s="7">
        <v>35670</v>
      </c>
      <c r="B6957" s="5" t="s">
        <v>6647</v>
      </c>
    </row>
    <row r="6958" spans="1:2" x14ac:dyDescent="0.25">
      <c r="A6958" s="7">
        <v>35671</v>
      </c>
      <c r="B6958" s="5" t="s">
        <v>6648</v>
      </c>
    </row>
    <row r="6959" spans="1:2" x14ac:dyDescent="0.25">
      <c r="A6959" s="7">
        <v>35674</v>
      </c>
      <c r="B6959" s="5" t="s">
        <v>822</v>
      </c>
    </row>
    <row r="6960" spans="1:2" x14ac:dyDescent="0.25">
      <c r="A6960" s="7">
        <v>35675</v>
      </c>
      <c r="B6960" s="5" t="s">
        <v>6649</v>
      </c>
    </row>
    <row r="6961" spans="1:2" x14ac:dyDescent="0.25">
      <c r="A6961" s="7">
        <v>35676</v>
      </c>
      <c r="B6961" s="5" t="s">
        <v>6650</v>
      </c>
    </row>
    <row r="6962" spans="1:2" x14ac:dyDescent="0.25">
      <c r="A6962" s="7">
        <v>35677</v>
      </c>
      <c r="B6962" s="5" t="s">
        <v>6651</v>
      </c>
    </row>
    <row r="6963" spans="1:2" x14ac:dyDescent="0.25">
      <c r="A6963" s="7">
        <v>35678</v>
      </c>
      <c r="B6963" s="5" t="s">
        <v>6652</v>
      </c>
    </row>
    <row r="6964" spans="1:2" x14ac:dyDescent="0.25">
      <c r="A6964" s="7">
        <v>35681</v>
      </c>
      <c r="B6964" s="5" t="s">
        <v>6653</v>
      </c>
    </row>
    <row r="6965" spans="1:2" x14ac:dyDescent="0.25">
      <c r="A6965" s="7">
        <v>35682</v>
      </c>
      <c r="B6965" s="5" t="s">
        <v>6654</v>
      </c>
    </row>
    <row r="6966" spans="1:2" x14ac:dyDescent="0.25">
      <c r="A6966" s="7">
        <v>35683</v>
      </c>
      <c r="B6966" s="5" t="s">
        <v>6655</v>
      </c>
    </row>
    <row r="6967" spans="1:2" x14ac:dyDescent="0.25">
      <c r="A6967" s="7">
        <v>35684</v>
      </c>
      <c r="B6967" s="5" t="s">
        <v>6656</v>
      </c>
    </row>
    <row r="6968" spans="1:2" x14ac:dyDescent="0.25">
      <c r="A6968" s="7">
        <v>35685</v>
      </c>
      <c r="B6968" s="5" t="s">
        <v>6657</v>
      </c>
    </row>
    <row r="6969" spans="1:2" x14ac:dyDescent="0.25">
      <c r="A6969" s="7">
        <v>35688</v>
      </c>
      <c r="B6969" s="5" t="s">
        <v>6658</v>
      </c>
    </row>
    <row r="6970" spans="1:2" x14ac:dyDescent="0.25">
      <c r="A6970" s="7">
        <v>35689</v>
      </c>
      <c r="B6970" s="5" t="s">
        <v>6659</v>
      </c>
    </row>
    <row r="6971" spans="1:2" x14ac:dyDescent="0.25">
      <c r="A6971" s="7">
        <v>35690</v>
      </c>
      <c r="B6971" s="5" t="s">
        <v>6660</v>
      </c>
    </row>
    <row r="6972" spans="1:2" x14ac:dyDescent="0.25">
      <c r="A6972" s="7">
        <v>35691</v>
      </c>
      <c r="B6972" s="5" t="s">
        <v>6661</v>
      </c>
    </row>
    <row r="6973" spans="1:2" x14ac:dyDescent="0.25">
      <c r="A6973" s="7">
        <v>35692</v>
      </c>
      <c r="B6973" s="5" t="s">
        <v>6662</v>
      </c>
    </row>
    <row r="6974" spans="1:2" x14ac:dyDescent="0.25">
      <c r="A6974" s="7">
        <v>35695</v>
      </c>
      <c r="B6974" s="5" t="s">
        <v>6663</v>
      </c>
    </row>
    <row r="6975" spans="1:2" x14ac:dyDescent="0.25">
      <c r="A6975" s="7">
        <v>35696</v>
      </c>
      <c r="B6975" s="5" t="s">
        <v>6664</v>
      </c>
    </row>
    <row r="6976" spans="1:2" x14ac:dyDescent="0.25">
      <c r="A6976" s="7">
        <v>35697</v>
      </c>
      <c r="B6976" s="5" t="s">
        <v>6665</v>
      </c>
    </row>
    <row r="6977" spans="1:2" x14ac:dyDescent="0.25">
      <c r="A6977" s="7">
        <v>35698</v>
      </c>
      <c r="B6977" s="5" t="s">
        <v>6666</v>
      </c>
    </row>
    <row r="6978" spans="1:2" x14ac:dyDescent="0.25">
      <c r="A6978" s="7">
        <v>35699</v>
      </c>
      <c r="B6978" s="5" t="s">
        <v>6667</v>
      </c>
    </row>
    <row r="6979" spans="1:2" x14ac:dyDescent="0.25">
      <c r="A6979" s="7">
        <v>35702</v>
      </c>
      <c r="B6979" s="5" t="s">
        <v>6668</v>
      </c>
    </row>
    <row r="6980" spans="1:2" x14ac:dyDescent="0.25">
      <c r="A6980" s="7">
        <v>35703</v>
      </c>
      <c r="B6980" s="5" t="s">
        <v>6669</v>
      </c>
    </row>
    <row r="6981" spans="1:2" x14ac:dyDescent="0.25">
      <c r="A6981" s="7">
        <v>35704</v>
      </c>
      <c r="B6981" s="5" t="s">
        <v>6670</v>
      </c>
    </row>
    <row r="6982" spans="1:2" x14ac:dyDescent="0.25">
      <c r="A6982" s="7">
        <v>35705</v>
      </c>
      <c r="B6982" s="5" t="s">
        <v>6671</v>
      </c>
    </row>
    <row r="6983" spans="1:2" x14ac:dyDescent="0.25">
      <c r="A6983" s="7">
        <v>35706</v>
      </c>
      <c r="B6983" s="5" t="s">
        <v>6672</v>
      </c>
    </row>
    <row r="6984" spans="1:2" x14ac:dyDescent="0.25">
      <c r="A6984" s="7">
        <v>35709</v>
      </c>
      <c r="B6984" s="5" t="s">
        <v>6673</v>
      </c>
    </row>
    <row r="6985" spans="1:2" x14ac:dyDescent="0.25">
      <c r="A6985" s="7">
        <v>35710</v>
      </c>
      <c r="B6985" s="5" t="s">
        <v>6674</v>
      </c>
    </row>
    <row r="6986" spans="1:2" x14ac:dyDescent="0.25">
      <c r="A6986" s="7">
        <v>35711</v>
      </c>
      <c r="B6986" s="5" t="s">
        <v>6675</v>
      </c>
    </row>
    <row r="6987" spans="1:2" x14ac:dyDescent="0.25">
      <c r="A6987" s="7">
        <v>35712</v>
      </c>
      <c r="B6987" s="5" t="s">
        <v>6676</v>
      </c>
    </row>
    <row r="6988" spans="1:2" x14ac:dyDescent="0.25">
      <c r="A6988" s="7">
        <v>35713</v>
      </c>
      <c r="B6988" s="5" t="s">
        <v>6677</v>
      </c>
    </row>
    <row r="6989" spans="1:2" x14ac:dyDescent="0.25">
      <c r="A6989" s="7">
        <v>35716</v>
      </c>
      <c r="B6989" s="5" t="s">
        <v>6678</v>
      </c>
    </row>
    <row r="6990" spans="1:2" x14ac:dyDescent="0.25">
      <c r="A6990" s="7">
        <v>35717</v>
      </c>
      <c r="B6990" s="5" t="s">
        <v>6679</v>
      </c>
    </row>
    <row r="6991" spans="1:2" x14ac:dyDescent="0.25">
      <c r="A6991" s="7">
        <v>35718</v>
      </c>
      <c r="B6991" s="5" t="s">
        <v>6680</v>
      </c>
    </row>
    <row r="6992" spans="1:2" x14ac:dyDescent="0.25">
      <c r="A6992" s="7">
        <v>35719</v>
      </c>
      <c r="B6992" s="5" t="s">
        <v>6681</v>
      </c>
    </row>
    <row r="6993" spans="1:2" x14ac:dyDescent="0.25">
      <c r="A6993" s="7">
        <v>35720</v>
      </c>
      <c r="B6993" s="5" t="s">
        <v>6682</v>
      </c>
    </row>
    <row r="6994" spans="1:2" x14ac:dyDescent="0.25">
      <c r="A6994" s="7">
        <v>35723</v>
      </c>
      <c r="B6994" s="5" t="s">
        <v>6683</v>
      </c>
    </row>
    <row r="6995" spans="1:2" x14ac:dyDescent="0.25">
      <c r="A6995" s="7">
        <v>35724</v>
      </c>
      <c r="B6995" s="5" t="s">
        <v>6684</v>
      </c>
    </row>
    <row r="6996" spans="1:2" x14ac:dyDescent="0.25">
      <c r="A6996" s="7">
        <v>35725</v>
      </c>
      <c r="B6996" s="5" t="s">
        <v>6685</v>
      </c>
    </row>
    <row r="6997" spans="1:2" x14ac:dyDescent="0.25">
      <c r="A6997" s="7">
        <v>35726</v>
      </c>
      <c r="B6997" s="5" t="s">
        <v>6686</v>
      </c>
    </row>
    <row r="6998" spans="1:2" x14ac:dyDescent="0.25">
      <c r="A6998" s="7">
        <v>35727</v>
      </c>
      <c r="B6998" s="5" t="s">
        <v>6687</v>
      </c>
    </row>
    <row r="6999" spans="1:2" x14ac:dyDescent="0.25">
      <c r="A6999" s="7">
        <v>35730</v>
      </c>
      <c r="B6999" s="5" t="s">
        <v>6688</v>
      </c>
    </row>
    <row r="7000" spans="1:2" x14ac:dyDescent="0.25">
      <c r="A7000" s="7">
        <v>35731</v>
      </c>
      <c r="B7000" s="5" t="s">
        <v>6689</v>
      </c>
    </row>
    <row r="7001" spans="1:2" x14ac:dyDescent="0.25">
      <c r="A7001" s="7">
        <v>35732</v>
      </c>
      <c r="B7001" s="5" t="s">
        <v>6690</v>
      </c>
    </row>
    <row r="7002" spans="1:2" x14ac:dyDescent="0.25">
      <c r="A7002" s="7">
        <v>35733</v>
      </c>
      <c r="B7002" s="5" t="s">
        <v>6691</v>
      </c>
    </row>
    <row r="7003" spans="1:2" x14ac:dyDescent="0.25">
      <c r="A7003" s="7">
        <v>35734</v>
      </c>
      <c r="B7003" s="5" t="s">
        <v>6692</v>
      </c>
    </row>
    <row r="7004" spans="1:2" x14ac:dyDescent="0.25">
      <c r="A7004" s="7">
        <v>35737</v>
      </c>
      <c r="B7004" s="5" t="s">
        <v>6693</v>
      </c>
    </row>
    <row r="7005" spans="1:2" x14ac:dyDescent="0.25">
      <c r="A7005" s="7">
        <v>35738</v>
      </c>
      <c r="B7005" s="5" t="s">
        <v>6694</v>
      </c>
    </row>
    <row r="7006" spans="1:2" x14ac:dyDescent="0.25">
      <c r="A7006" s="7">
        <v>35739</v>
      </c>
      <c r="B7006" s="5" t="s">
        <v>6695</v>
      </c>
    </row>
    <row r="7007" spans="1:2" x14ac:dyDescent="0.25">
      <c r="A7007" s="7">
        <v>35740</v>
      </c>
      <c r="B7007" s="5" t="s">
        <v>6696</v>
      </c>
    </row>
    <row r="7008" spans="1:2" x14ac:dyDescent="0.25">
      <c r="A7008" s="7">
        <v>35741</v>
      </c>
      <c r="B7008" s="5" t="s">
        <v>6697</v>
      </c>
    </row>
    <row r="7009" spans="1:2" x14ac:dyDescent="0.25">
      <c r="A7009" s="7">
        <v>35744</v>
      </c>
      <c r="B7009" s="5" t="s">
        <v>6698</v>
      </c>
    </row>
    <row r="7010" spans="1:2" x14ac:dyDescent="0.25">
      <c r="A7010" s="7">
        <v>35745</v>
      </c>
      <c r="B7010" s="5" t="s">
        <v>6699</v>
      </c>
    </row>
    <row r="7011" spans="1:2" x14ac:dyDescent="0.25">
      <c r="A7011" s="7">
        <v>35746</v>
      </c>
      <c r="B7011" s="5" t="s">
        <v>6700</v>
      </c>
    </row>
    <row r="7012" spans="1:2" x14ac:dyDescent="0.25">
      <c r="A7012" s="7">
        <v>35747</v>
      </c>
      <c r="B7012" s="5" t="s">
        <v>6701</v>
      </c>
    </row>
    <row r="7013" spans="1:2" x14ac:dyDescent="0.25">
      <c r="A7013" s="7">
        <v>35748</v>
      </c>
      <c r="B7013" s="5" t="s">
        <v>6702</v>
      </c>
    </row>
    <row r="7014" spans="1:2" x14ac:dyDescent="0.25">
      <c r="A7014" s="7">
        <v>35751</v>
      </c>
      <c r="B7014" s="5" t="s">
        <v>6703</v>
      </c>
    </row>
    <row r="7015" spans="1:2" x14ac:dyDescent="0.25">
      <c r="A7015" s="7">
        <v>35752</v>
      </c>
      <c r="B7015" s="5" t="s">
        <v>6704</v>
      </c>
    </row>
    <row r="7016" spans="1:2" x14ac:dyDescent="0.25">
      <c r="A7016" s="7">
        <v>35753</v>
      </c>
      <c r="B7016" s="5" t="s">
        <v>6705</v>
      </c>
    </row>
    <row r="7017" spans="1:2" x14ac:dyDescent="0.25">
      <c r="A7017" s="7">
        <v>35754</v>
      </c>
      <c r="B7017" s="5" t="s">
        <v>6706</v>
      </c>
    </row>
    <row r="7018" spans="1:2" x14ac:dyDescent="0.25">
      <c r="A7018" s="7">
        <v>35755</v>
      </c>
      <c r="B7018" s="5" t="s">
        <v>6707</v>
      </c>
    </row>
    <row r="7019" spans="1:2" x14ac:dyDescent="0.25">
      <c r="A7019" s="7">
        <v>35758</v>
      </c>
      <c r="B7019" s="5" t="s">
        <v>6708</v>
      </c>
    </row>
    <row r="7020" spans="1:2" x14ac:dyDescent="0.25">
      <c r="A7020" s="7">
        <v>35759</v>
      </c>
      <c r="B7020" s="5" t="s">
        <v>6709</v>
      </c>
    </row>
    <row r="7021" spans="1:2" x14ac:dyDescent="0.25">
      <c r="A7021" s="7">
        <v>35760</v>
      </c>
      <c r="B7021" s="5" t="s">
        <v>6710</v>
      </c>
    </row>
    <row r="7022" spans="1:2" x14ac:dyDescent="0.25">
      <c r="A7022" s="7">
        <v>35761</v>
      </c>
      <c r="B7022" s="5" t="s">
        <v>822</v>
      </c>
    </row>
    <row r="7023" spans="1:2" x14ac:dyDescent="0.25">
      <c r="A7023" s="7">
        <v>35762</v>
      </c>
      <c r="B7023" s="5" t="s">
        <v>6711</v>
      </c>
    </row>
    <row r="7024" spans="1:2" x14ac:dyDescent="0.25">
      <c r="A7024" s="7">
        <v>35765</v>
      </c>
      <c r="B7024" s="5" t="s">
        <v>6712</v>
      </c>
    </row>
    <row r="7025" spans="1:2" x14ac:dyDescent="0.25">
      <c r="A7025" s="7">
        <v>35766</v>
      </c>
      <c r="B7025" s="5" t="s">
        <v>6713</v>
      </c>
    </row>
    <row r="7026" spans="1:2" x14ac:dyDescent="0.25">
      <c r="A7026" s="7">
        <v>35767</v>
      </c>
      <c r="B7026" s="5" t="s">
        <v>6714</v>
      </c>
    </row>
    <row r="7027" spans="1:2" x14ac:dyDescent="0.25">
      <c r="A7027" s="7">
        <v>35768</v>
      </c>
      <c r="B7027" s="5" t="s">
        <v>6715</v>
      </c>
    </row>
    <row r="7028" spans="1:2" x14ac:dyDescent="0.25">
      <c r="A7028" s="7">
        <v>35769</v>
      </c>
      <c r="B7028" s="5" t="s">
        <v>6716</v>
      </c>
    </row>
    <row r="7029" spans="1:2" x14ac:dyDescent="0.25">
      <c r="A7029" s="7">
        <v>35772</v>
      </c>
      <c r="B7029" s="5" t="s">
        <v>6717</v>
      </c>
    </row>
    <row r="7030" spans="1:2" x14ac:dyDescent="0.25">
      <c r="A7030" s="7">
        <v>35773</v>
      </c>
      <c r="B7030" s="5" t="s">
        <v>6718</v>
      </c>
    </row>
    <row r="7031" spans="1:2" x14ac:dyDescent="0.25">
      <c r="A7031" s="7">
        <v>35774</v>
      </c>
      <c r="B7031" s="5" t="s">
        <v>6719</v>
      </c>
    </row>
    <row r="7032" spans="1:2" x14ac:dyDescent="0.25">
      <c r="A7032" s="7">
        <v>35775</v>
      </c>
      <c r="B7032" s="5" t="s">
        <v>6720</v>
      </c>
    </row>
    <row r="7033" spans="1:2" x14ac:dyDescent="0.25">
      <c r="A7033" s="7">
        <v>35776</v>
      </c>
      <c r="B7033" s="5" t="s">
        <v>6721</v>
      </c>
    </row>
    <row r="7034" spans="1:2" x14ac:dyDescent="0.25">
      <c r="A7034" s="7">
        <v>35779</v>
      </c>
      <c r="B7034" s="5" t="s">
        <v>6722</v>
      </c>
    </row>
    <row r="7035" spans="1:2" x14ac:dyDescent="0.25">
      <c r="A7035" s="7">
        <v>35780</v>
      </c>
      <c r="B7035" s="5" t="s">
        <v>6723</v>
      </c>
    </row>
    <row r="7036" spans="1:2" x14ac:dyDescent="0.25">
      <c r="A7036" s="7">
        <v>35781</v>
      </c>
      <c r="B7036" s="5" t="s">
        <v>6724</v>
      </c>
    </row>
    <row r="7037" spans="1:2" x14ac:dyDescent="0.25">
      <c r="A7037" s="7">
        <v>35782</v>
      </c>
      <c r="B7037" s="5" t="s">
        <v>6725</v>
      </c>
    </row>
    <row r="7038" spans="1:2" x14ac:dyDescent="0.25">
      <c r="A7038" s="7">
        <v>35783</v>
      </c>
      <c r="B7038" s="5" t="s">
        <v>6726</v>
      </c>
    </row>
    <row r="7039" spans="1:2" x14ac:dyDescent="0.25">
      <c r="A7039" s="7">
        <v>35786</v>
      </c>
      <c r="B7039" s="5" t="s">
        <v>6727</v>
      </c>
    </row>
    <row r="7040" spans="1:2" x14ac:dyDescent="0.25">
      <c r="A7040" s="7">
        <v>35787</v>
      </c>
      <c r="B7040" s="5" t="s">
        <v>6728</v>
      </c>
    </row>
    <row r="7041" spans="1:2" x14ac:dyDescent="0.25">
      <c r="A7041" s="7">
        <v>35788</v>
      </c>
      <c r="B7041" s="5" t="s">
        <v>6729</v>
      </c>
    </row>
    <row r="7042" spans="1:2" x14ac:dyDescent="0.25">
      <c r="A7042" s="7">
        <v>35789</v>
      </c>
      <c r="B7042" s="5" t="s">
        <v>822</v>
      </c>
    </row>
    <row r="7043" spans="1:2" x14ac:dyDescent="0.25">
      <c r="A7043" s="7">
        <v>35790</v>
      </c>
      <c r="B7043" s="5" t="s">
        <v>6730</v>
      </c>
    </row>
    <row r="7044" spans="1:2" x14ac:dyDescent="0.25">
      <c r="A7044" s="7">
        <v>35793</v>
      </c>
      <c r="B7044" s="5" t="s">
        <v>6731</v>
      </c>
    </row>
    <row r="7045" spans="1:2" x14ac:dyDescent="0.25">
      <c r="A7045" s="7">
        <v>35794</v>
      </c>
      <c r="B7045" s="5" t="s">
        <v>6732</v>
      </c>
    </row>
    <row r="7046" spans="1:2" x14ac:dyDescent="0.25">
      <c r="A7046" s="7">
        <v>35795</v>
      </c>
      <c r="B7046" s="5" t="s">
        <v>6733</v>
      </c>
    </row>
    <row r="7047" spans="1:2" x14ac:dyDescent="0.25">
      <c r="A7047" s="7">
        <v>35796</v>
      </c>
      <c r="B7047" s="5" t="s">
        <v>822</v>
      </c>
    </row>
    <row r="7048" spans="1:2" x14ac:dyDescent="0.25">
      <c r="A7048" s="7">
        <v>35797</v>
      </c>
      <c r="B7048" s="5" t="s">
        <v>6734</v>
      </c>
    </row>
    <row r="7049" spans="1:2" x14ac:dyDescent="0.25">
      <c r="A7049" s="7">
        <v>35800</v>
      </c>
      <c r="B7049" s="5" t="s">
        <v>6735</v>
      </c>
    </row>
    <row r="7050" spans="1:2" x14ac:dyDescent="0.25">
      <c r="A7050" s="7">
        <v>35801</v>
      </c>
      <c r="B7050" s="5" t="s">
        <v>6736</v>
      </c>
    </row>
    <row r="7051" spans="1:2" x14ac:dyDescent="0.25">
      <c r="A7051" s="7">
        <v>35802</v>
      </c>
      <c r="B7051" s="5" t="s">
        <v>6737</v>
      </c>
    </row>
    <row r="7052" spans="1:2" x14ac:dyDescent="0.25">
      <c r="A7052" s="7">
        <v>35803</v>
      </c>
      <c r="B7052" s="5" t="s">
        <v>6738</v>
      </c>
    </row>
    <row r="7053" spans="1:2" x14ac:dyDescent="0.25">
      <c r="A7053" s="7">
        <v>35804</v>
      </c>
      <c r="B7053" s="5" t="s">
        <v>6739</v>
      </c>
    </row>
    <row r="7054" spans="1:2" x14ac:dyDescent="0.25">
      <c r="A7054" s="7">
        <v>35807</v>
      </c>
      <c r="B7054" s="5" t="s">
        <v>6740</v>
      </c>
    </row>
    <row r="7055" spans="1:2" x14ac:dyDescent="0.25">
      <c r="A7055" s="7">
        <v>35808</v>
      </c>
      <c r="B7055" s="5" t="s">
        <v>6741</v>
      </c>
    </row>
    <row r="7056" spans="1:2" x14ac:dyDescent="0.25">
      <c r="A7056" s="7">
        <v>35809</v>
      </c>
      <c r="B7056" s="5" t="s">
        <v>6742</v>
      </c>
    </row>
    <row r="7057" spans="1:2" x14ac:dyDescent="0.25">
      <c r="A7057" s="7">
        <v>35810</v>
      </c>
      <c r="B7057" s="5" t="s">
        <v>6743</v>
      </c>
    </row>
    <row r="7058" spans="1:2" x14ac:dyDescent="0.25">
      <c r="A7058" s="7">
        <v>35811</v>
      </c>
      <c r="B7058" s="5" t="s">
        <v>6744</v>
      </c>
    </row>
    <row r="7059" spans="1:2" x14ac:dyDescent="0.25">
      <c r="A7059" s="7">
        <v>35814</v>
      </c>
      <c r="B7059" s="5" t="s">
        <v>822</v>
      </c>
    </row>
    <row r="7060" spans="1:2" x14ac:dyDescent="0.25">
      <c r="A7060" s="7">
        <v>35815</v>
      </c>
      <c r="B7060" s="5" t="s">
        <v>6745</v>
      </c>
    </row>
    <row r="7061" spans="1:2" x14ac:dyDescent="0.25">
      <c r="A7061" s="7">
        <v>35816</v>
      </c>
      <c r="B7061" s="5" t="s">
        <v>6746</v>
      </c>
    </row>
    <row r="7062" spans="1:2" x14ac:dyDescent="0.25">
      <c r="A7062" s="7">
        <v>35817</v>
      </c>
      <c r="B7062" s="5" t="s">
        <v>6747</v>
      </c>
    </row>
    <row r="7063" spans="1:2" x14ac:dyDescent="0.25">
      <c r="A7063" s="7">
        <v>35818</v>
      </c>
      <c r="B7063" s="5" t="s">
        <v>6748</v>
      </c>
    </row>
    <row r="7064" spans="1:2" x14ac:dyDescent="0.25">
      <c r="A7064" s="7">
        <v>35821</v>
      </c>
      <c r="B7064" s="5" t="s">
        <v>6749</v>
      </c>
    </row>
    <row r="7065" spans="1:2" x14ac:dyDescent="0.25">
      <c r="A7065" s="7">
        <v>35822</v>
      </c>
      <c r="B7065" s="5" t="s">
        <v>6750</v>
      </c>
    </row>
    <row r="7066" spans="1:2" x14ac:dyDescent="0.25">
      <c r="A7066" s="7">
        <v>35823</v>
      </c>
      <c r="B7066" s="5" t="s">
        <v>6751</v>
      </c>
    </row>
    <row r="7067" spans="1:2" x14ac:dyDescent="0.25">
      <c r="A7067" s="7">
        <v>35824</v>
      </c>
      <c r="B7067" s="5" t="s">
        <v>6752</v>
      </c>
    </row>
    <row r="7068" spans="1:2" x14ac:dyDescent="0.25">
      <c r="A7068" s="7">
        <v>35825</v>
      </c>
      <c r="B7068" s="5" t="s">
        <v>6753</v>
      </c>
    </row>
    <row r="7069" spans="1:2" x14ac:dyDescent="0.25">
      <c r="A7069" s="7">
        <v>35828</v>
      </c>
      <c r="B7069" s="5" t="s">
        <v>6754</v>
      </c>
    </row>
    <row r="7070" spans="1:2" x14ac:dyDescent="0.25">
      <c r="A7070" s="7">
        <v>35829</v>
      </c>
      <c r="B7070" s="5" t="s">
        <v>6755</v>
      </c>
    </row>
    <row r="7071" spans="1:2" x14ac:dyDescent="0.25">
      <c r="A7071" s="7">
        <v>35830</v>
      </c>
      <c r="B7071" s="5" t="s">
        <v>6756</v>
      </c>
    </row>
    <row r="7072" spans="1:2" x14ac:dyDescent="0.25">
      <c r="A7072" s="7">
        <v>35831</v>
      </c>
      <c r="B7072" s="5" t="s">
        <v>6757</v>
      </c>
    </row>
    <row r="7073" spans="1:2" x14ac:dyDescent="0.25">
      <c r="A7073" s="7">
        <v>35832</v>
      </c>
      <c r="B7073" s="5" t="s">
        <v>6758</v>
      </c>
    </row>
    <row r="7074" spans="1:2" x14ac:dyDescent="0.25">
      <c r="A7074" s="7">
        <v>35835</v>
      </c>
      <c r="B7074" s="5" t="s">
        <v>6759</v>
      </c>
    </row>
    <row r="7075" spans="1:2" x14ac:dyDescent="0.25">
      <c r="A7075" s="7">
        <v>35836</v>
      </c>
      <c r="B7075" s="5" t="s">
        <v>6760</v>
      </c>
    </row>
    <row r="7076" spans="1:2" x14ac:dyDescent="0.25">
      <c r="A7076" s="7">
        <v>35837</v>
      </c>
      <c r="B7076" s="5" t="s">
        <v>6761</v>
      </c>
    </row>
    <row r="7077" spans="1:2" x14ac:dyDescent="0.25">
      <c r="A7077" s="7">
        <v>35838</v>
      </c>
      <c r="B7077" s="5" t="s">
        <v>6762</v>
      </c>
    </row>
    <row r="7078" spans="1:2" x14ac:dyDescent="0.25">
      <c r="A7078" s="7">
        <v>35839</v>
      </c>
      <c r="B7078" s="5" t="s">
        <v>6763</v>
      </c>
    </row>
    <row r="7079" spans="1:2" x14ac:dyDescent="0.25">
      <c r="A7079" s="7">
        <v>35842</v>
      </c>
      <c r="B7079" s="5" t="s">
        <v>822</v>
      </c>
    </row>
    <row r="7080" spans="1:2" x14ac:dyDescent="0.25">
      <c r="A7080" s="7">
        <v>35843</v>
      </c>
      <c r="B7080" s="5" t="s">
        <v>6764</v>
      </c>
    </row>
    <row r="7081" spans="1:2" x14ac:dyDescent="0.25">
      <c r="A7081" s="7">
        <v>35844</v>
      </c>
      <c r="B7081" s="5" t="s">
        <v>6765</v>
      </c>
    </row>
    <row r="7082" spans="1:2" x14ac:dyDescent="0.25">
      <c r="A7082" s="7">
        <v>35845</v>
      </c>
      <c r="B7082" s="5" t="s">
        <v>6766</v>
      </c>
    </row>
    <row r="7083" spans="1:2" x14ac:dyDescent="0.25">
      <c r="A7083" s="7">
        <v>35846</v>
      </c>
      <c r="B7083" s="5" t="s">
        <v>6767</v>
      </c>
    </row>
    <row r="7084" spans="1:2" x14ac:dyDescent="0.25">
      <c r="A7084" s="7">
        <v>35849</v>
      </c>
      <c r="B7084" s="5" t="s">
        <v>6768</v>
      </c>
    </row>
    <row r="7085" spans="1:2" x14ac:dyDescent="0.25">
      <c r="A7085" s="7">
        <v>35850</v>
      </c>
      <c r="B7085" s="5" t="s">
        <v>6769</v>
      </c>
    </row>
    <row r="7086" spans="1:2" x14ac:dyDescent="0.25">
      <c r="A7086" s="7">
        <v>35851</v>
      </c>
      <c r="B7086" s="5" t="s">
        <v>6770</v>
      </c>
    </row>
    <row r="7087" spans="1:2" x14ac:dyDescent="0.25">
      <c r="A7087" s="7">
        <v>35852</v>
      </c>
      <c r="B7087" s="5" t="s">
        <v>6771</v>
      </c>
    </row>
    <row r="7088" spans="1:2" x14ac:dyDescent="0.25">
      <c r="A7088" s="7">
        <v>35853</v>
      </c>
      <c r="B7088" s="5" t="s">
        <v>6772</v>
      </c>
    </row>
    <row r="7089" spans="1:2" x14ac:dyDescent="0.25">
      <c r="A7089" s="7">
        <v>35856</v>
      </c>
      <c r="B7089" s="5" t="s">
        <v>6773</v>
      </c>
    </row>
    <row r="7090" spans="1:2" x14ac:dyDescent="0.25">
      <c r="A7090" s="7">
        <v>35857</v>
      </c>
      <c r="B7090" s="5" t="s">
        <v>6774</v>
      </c>
    </row>
    <row r="7091" spans="1:2" x14ac:dyDescent="0.25">
      <c r="A7091" s="7">
        <v>35858</v>
      </c>
      <c r="B7091" s="5" t="s">
        <v>6775</v>
      </c>
    </row>
    <row r="7092" spans="1:2" x14ac:dyDescent="0.25">
      <c r="A7092" s="7">
        <v>35859</v>
      </c>
      <c r="B7092" s="5" t="s">
        <v>6776</v>
      </c>
    </row>
    <row r="7093" spans="1:2" x14ac:dyDescent="0.25">
      <c r="A7093" s="7">
        <v>35860</v>
      </c>
      <c r="B7093" s="5" t="s">
        <v>6777</v>
      </c>
    </row>
    <row r="7094" spans="1:2" x14ac:dyDescent="0.25">
      <c r="A7094" s="7">
        <v>35863</v>
      </c>
      <c r="B7094" s="5" t="s">
        <v>6778</v>
      </c>
    </row>
    <row r="7095" spans="1:2" x14ac:dyDescent="0.25">
      <c r="A7095" s="7">
        <v>35864</v>
      </c>
      <c r="B7095" s="5" t="s">
        <v>6779</v>
      </c>
    </row>
    <row r="7096" spans="1:2" x14ac:dyDescent="0.25">
      <c r="A7096" s="7">
        <v>35865</v>
      </c>
      <c r="B7096" s="5" t="s">
        <v>6780</v>
      </c>
    </row>
    <row r="7097" spans="1:2" x14ac:dyDescent="0.25">
      <c r="A7097" s="7">
        <v>35866</v>
      </c>
      <c r="B7097" s="5" t="s">
        <v>6781</v>
      </c>
    </row>
    <row r="7098" spans="1:2" x14ac:dyDescent="0.25">
      <c r="A7098" s="7">
        <v>35867</v>
      </c>
      <c r="B7098" s="5" t="s">
        <v>6782</v>
      </c>
    </row>
    <row r="7099" spans="1:2" x14ac:dyDescent="0.25">
      <c r="A7099" s="7">
        <v>35870</v>
      </c>
      <c r="B7099" s="5" t="s">
        <v>6783</v>
      </c>
    </row>
    <row r="7100" spans="1:2" x14ac:dyDescent="0.25">
      <c r="A7100" s="7">
        <v>35871</v>
      </c>
      <c r="B7100" s="5" t="s">
        <v>6784</v>
      </c>
    </row>
    <row r="7101" spans="1:2" x14ac:dyDescent="0.25">
      <c r="A7101" s="7">
        <v>35872</v>
      </c>
      <c r="B7101" s="5" t="s">
        <v>6785</v>
      </c>
    </row>
    <row r="7102" spans="1:2" x14ac:dyDescent="0.25">
      <c r="A7102" s="7">
        <v>35873</v>
      </c>
      <c r="B7102" s="5" t="s">
        <v>6786</v>
      </c>
    </row>
    <row r="7103" spans="1:2" x14ac:dyDescent="0.25">
      <c r="A7103" s="7">
        <v>35874</v>
      </c>
      <c r="B7103" s="5" t="s">
        <v>6787</v>
      </c>
    </row>
    <row r="7104" spans="1:2" x14ac:dyDescent="0.25">
      <c r="A7104" s="7">
        <v>35877</v>
      </c>
      <c r="B7104" s="5" t="s">
        <v>6788</v>
      </c>
    </row>
    <row r="7105" spans="1:2" x14ac:dyDescent="0.25">
      <c r="A7105" s="7">
        <v>35878</v>
      </c>
      <c r="B7105" s="5" t="s">
        <v>6789</v>
      </c>
    </row>
    <row r="7106" spans="1:2" x14ac:dyDescent="0.25">
      <c r="A7106" s="7">
        <v>35879</v>
      </c>
      <c r="B7106" s="5" t="s">
        <v>6790</v>
      </c>
    </row>
    <row r="7107" spans="1:2" x14ac:dyDescent="0.25">
      <c r="A7107" s="7">
        <v>35880</v>
      </c>
      <c r="B7107" s="5" t="s">
        <v>6791</v>
      </c>
    </row>
    <row r="7108" spans="1:2" x14ac:dyDescent="0.25">
      <c r="A7108" s="7">
        <v>35881</v>
      </c>
      <c r="B7108" s="5" t="s">
        <v>6792</v>
      </c>
    </row>
    <row r="7109" spans="1:2" x14ac:dyDescent="0.25">
      <c r="A7109" s="7">
        <v>35884</v>
      </c>
      <c r="B7109" s="5" t="s">
        <v>6793</v>
      </c>
    </row>
    <row r="7110" spans="1:2" x14ac:dyDescent="0.25">
      <c r="A7110" s="7">
        <v>35885</v>
      </c>
      <c r="B7110" s="5" t="s">
        <v>6794</v>
      </c>
    </row>
    <row r="7111" spans="1:2" x14ac:dyDescent="0.25">
      <c r="A7111" s="7">
        <v>35886</v>
      </c>
      <c r="B7111" s="5" t="s">
        <v>6795</v>
      </c>
    </row>
    <row r="7112" spans="1:2" x14ac:dyDescent="0.25">
      <c r="A7112" s="7">
        <v>35887</v>
      </c>
      <c r="B7112" s="5" t="s">
        <v>6796</v>
      </c>
    </row>
    <row r="7113" spans="1:2" x14ac:dyDescent="0.25">
      <c r="A7113" s="7">
        <v>35888</v>
      </c>
      <c r="B7113" s="5" t="s">
        <v>6797</v>
      </c>
    </row>
    <row r="7114" spans="1:2" x14ac:dyDescent="0.25">
      <c r="A7114" s="7">
        <v>35891</v>
      </c>
      <c r="B7114" s="5" t="s">
        <v>6798</v>
      </c>
    </row>
    <row r="7115" spans="1:2" x14ac:dyDescent="0.25">
      <c r="A7115" s="7">
        <v>35892</v>
      </c>
      <c r="B7115" s="5" t="s">
        <v>6799</v>
      </c>
    </row>
    <row r="7116" spans="1:2" x14ac:dyDescent="0.25">
      <c r="A7116" s="7">
        <v>35893</v>
      </c>
      <c r="B7116" s="5" t="s">
        <v>6800</v>
      </c>
    </row>
    <row r="7117" spans="1:2" x14ac:dyDescent="0.25">
      <c r="A7117" s="7">
        <v>35894</v>
      </c>
      <c r="B7117" s="5" t="s">
        <v>6801</v>
      </c>
    </row>
    <row r="7118" spans="1:2" x14ac:dyDescent="0.25">
      <c r="A7118" s="7">
        <v>35895</v>
      </c>
      <c r="B7118" s="5" t="s">
        <v>822</v>
      </c>
    </row>
    <row r="7119" spans="1:2" x14ac:dyDescent="0.25">
      <c r="A7119" s="7">
        <v>35898</v>
      </c>
      <c r="B7119" s="5" t="s">
        <v>6802</v>
      </c>
    </row>
    <row r="7120" spans="1:2" x14ac:dyDescent="0.25">
      <c r="A7120" s="7">
        <v>35899</v>
      </c>
      <c r="B7120" s="5" t="s">
        <v>6803</v>
      </c>
    </row>
    <row r="7121" spans="1:2" x14ac:dyDescent="0.25">
      <c r="A7121" s="7">
        <v>35900</v>
      </c>
      <c r="B7121" s="5" t="s">
        <v>6804</v>
      </c>
    </row>
    <row r="7122" spans="1:2" x14ac:dyDescent="0.25">
      <c r="A7122" s="7">
        <v>35901</v>
      </c>
      <c r="B7122" s="5" t="s">
        <v>6805</v>
      </c>
    </row>
    <row r="7123" spans="1:2" x14ac:dyDescent="0.25">
      <c r="A7123" s="7">
        <v>35902</v>
      </c>
      <c r="B7123" s="5" t="s">
        <v>6806</v>
      </c>
    </row>
    <row r="7124" spans="1:2" x14ac:dyDescent="0.25">
      <c r="A7124" s="7">
        <v>35905</v>
      </c>
      <c r="B7124" s="5" t="s">
        <v>6807</v>
      </c>
    </row>
    <row r="7125" spans="1:2" x14ac:dyDescent="0.25">
      <c r="A7125" s="7">
        <v>35906</v>
      </c>
      <c r="B7125" s="5" t="s">
        <v>6808</v>
      </c>
    </row>
    <row r="7126" spans="1:2" x14ac:dyDescent="0.25">
      <c r="A7126" s="7">
        <v>35907</v>
      </c>
      <c r="B7126" s="5" t="s">
        <v>6809</v>
      </c>
    </row>
    <row r="7127" spans="1:2" x14ac:dyDescent="0.25">
      <c r="A7127" s="7">
        <v>35908</v>
      </c>
      <c r="B7127" s="5" t="s">
        <v>6810</v>
      </c>
    </row>
    <row r="7128" spans="1:2" x14ac:dyDescent="0.25">
      <c r="A7128" s="7">
        <v>35909</v>
      </c>
      <c r="B7128" s="5" t="s">
        <v>6811</v>
      </c>
    </row>
    <row r="7129" spans="1:2" x14ac:dyDescent="0.25">
      <c r="A7129" s="7">
        <v>35912</v>
      </c>
      <c r="B7129" s="5" t="s">
        <v>6812</v>
      </c>
    </row>
    <row r="7130" spans="1:2" x14ac:dyDescent="0.25">
      <c r="A7130" s="7">
        <v>35913</v>
      </c>
      <c r="B7130" s="5" t="s">
        <v>6813</v>
      </c>
    </row>
    <row r="7131" spans="1:2" x14ac:dyDescent="0.25">
      <c r="A7131" s="7">
        <v>35914</v>
      </c>
      <c r="B7131" s="5" t="s">
        <v>6814</v>
      </c>
    </row>
    <row r="7132" spans="1:2" x14ac:dyDescent="0.25">
      <c r="A7132" s="7">
        <v>35915</v>
      </c>
      <c r="B7132" s="5" t="s">
        <v>6815</v>
      </c>
    </row>
    <row r="7133" spans="1:2" x14ac:dyDescent="0.25">
      <c r="A7133" s="7">
        <v>35916</v>
      </c>
      <c r="B7133" s="5" t="s">
        <v>6816</v>
      </c>
    </row>
    <row r="7134" spans="1:2" x14ac:dyDescent="0.25">
      <c r="A7134" s="7">
        <v>35919</v>
      </c>
      <c r="B7134" s="5" t="s">
        <v>6817</v>
      </c>
    </row>
    <row r="7135" spans="1:2" x14ac:dyDescent="0.25">
      <c r="A7135" s="7">
        <v>35920</v>
      </c>
      <c r="B7135" s="5" t="s">
        <v>6818</v>
      </c>
    </row>
    <row r="7136" spans="1:2" x14ac:dyDescent="0.25">
      <c r="A7136" s="7">
        <v>35921</v>
      </c>
      <c r="B7136" s="5" t="s">
        <v>6819</v>
      </c>
    </row>
    <row r="7137" spans="1:2" x14ac:dyDescent="0.25">
      <c r="A7137" s="7">
        <v>35922</v>
      </c>
      <c r="B7137" s="5" t="s">
        <v>6820</v>
      </c>
    </row>
    <row r="7138" spans="1:2" x14ac:dyDescent="0.25">
      <c r="A7138" s="7">
        <v>35923</v>
      </c>
      <c r="B7138" s="5" t="s">
        <v>6821</v>
      </c>
    </row>
    <row r="7139" spans="1:2" x14ac:dyDescent="0.25">
      <c r="A7139" s="7">
        <v>35926</v>
      </c>
      <c r="B7139" s="5" t="s">
        <v>6822</v>
      </c>
    </row>
    <row r="7140" spans="1:2" x14ac:dyDescent="0.25">
      <c r="A7140" s="7">
        <v>35927</v>
      </c>
      <c r="B7140" s="5" t="s">
        <v>6823</v>
      </c>
    </row>
    <row r="7141" spans="1:2" x14ac:dyDescent="0.25">
      <c r="A7141" s="7">
        <v>35928</v>
      </c>
      <c r="B7141" s="5" t="s">
        <v>6824</v>
      </c>
    </row>
    <row r="7142" spans="1:2" x14ac:dyDescent="0.25">
      <c r="A7142" s="7">
        <v>35929</v>
      </c>
      <c r="B7142" s="5" t="s">
        <v>6825</v>
      </c>
    </row>
    <row r="7143" spans="1:2" x14ac:dyDescent="0.25">
      <c r="A7143" s="7">
        <v>35930</v>
      </c>
      <c r="B7143" s="5" t="s">
        <v>6826</v>
      </c>
    </row>
    <row r="7144" spans="1:2" x14ac:dyDescent="0.25">
      <c r="A7144" s="7">
        <v>35933</v>
      </c>
      <c r="B7144" s="5" t="s">
        <v>6827</v>
      </c>
    </row>
    <row r="7145" spans="1:2" x14ac:dyDescent="0.25">
      <c r="A7145" s="7">
        <v>35934</v>
      </c>
      <c r="B7145" s="5" t="s">
        <v>6828</v>
      </c>
    </row>
    <row r="7146" spans="1:2" x14ac:dyDescent="0.25">
      <c r="A7146" s="7">
        <v>35935</v>
      </c>
      <c r="B7146" s="5" t="s">
        <v>6829</v>
      </c>
    </row>
    <row r="7147" spans="1:2" x14ac:dyDescent="0.25">
      <c r="A7147" s="7">
        <v>35936</v>
      </c>
      <c r="B7147" s="5" t="s">
        <v>6830</v>
      </c>
    </row>
    <row r="7148" spans="1:2" x14ac:dyDescent="0.25">
      <c r="A7148" s="7">
        <v>35937</v>
      </c>
      <c r="B7148" s="5" t="s">
        <v>6831</v>
      </c>
    </row>
    <row r="7149" spans="1:2" x14ac:dyDescent="0.25">
      <c r="A7149" s="7">
        <v>35940</v>
      </c>
      <c r="B7149" s="5" t="s">
        <v>822</v>
      </c>
    </row>
    <row r="7150" spans="1:2" x14ac:dyDescent="0.25">
      <c r="A7150" s="7">
        <v>35941</v>
      </c>
      <c r="B7150" s="5" t="s">
        <v>6832</v>
      </c>
    </row>
    <row r="7151" spans="1:2" x14ac:dyDescent="0.25">
      <c r="A7151" s="7">
        <v>35942</v>
      </c>
      <c r="B7151" s="5" t="s">
        <v>6833</v>
      </c>
    </row>
    <row r="7152" spans="1:2" x14ac:dyDescent="0.25">
      <c r="A7152" s="7">
        <v>35943</v>
      </c>
      <c r="B7152" s="5" t="s">
        <v>6834</v>
      </c>
    </row>
    <row r="7153" spans="1:2" x14ac:dyDescent="0.25">
      <c r="A7153" s="7">
        <v>35944</v>
      </c>
      <c r="B7153" s="5" t="s">
        <v>6835</v>
      </c>
    </row>
    <row r="7154" spans="1:2" x14ac:dyDescent="0.25">
      <c r="A7154" s="7">
        <v>35947</v>
      </c>
      <c r="B7154" s="5" t="s">
        <v>6836</v>
      </c>
    </row>
    <row r="7155" spans="1:2" x14ac:dyDescent="0.25">
      <c r="A7155" s="7">
        <v>35948</v>
      </c>
      <c r="B7155" s="5" t="s">
        <v>6837</v>
      </c>
    </row>
    <row r="7156" spans="1:2" x14ac:dyDescent="0.25">
      <c r="A7156" s="7">
        <v>35949</v>
      </c>
      <c r="B7156" s="5" t="s">
        <v>6838</v>
      </c>
    </row>
    <row r="7157" spans="1:2" x14ac:dyDescent="0.25">
      <c r="A7157" s="7">
        <v>35950</v>
      </c>
      <c r="B7157" s="5" t="s">
        <v>6839</v>
      </c>
    </row>
    <row r="7158" spans="1:2" x14ac:dyDescent="0.25">
      <c r="A7158" s="7">
        <v>35951</v>
      </c>
      <c r="B7158" s="5" t="s">
        <v>6840</v>
      </c>
    </row>
    <row r="7159" spans="1:2" x14ac:dyDescent="0.25">
      <c r="A7159" s="7">
        <v>35954</v>
      </c>
      <c r="B7159" s="5" t="s">
        <v>6841</v>
      </c>
    </row>
    <row r="7160" spans="1:2" x14ac:dyDescent="0.25">
      <c r="A7160" s="7">
        <v>35955</v>
      </c>
      <c r="B7160" s="5" t="s">
        <v>6842</v>
      </c>
    </row>
    <row r="7161" spans="1:2" x14ac:dyDescent="0.25">
      <c r="A7161" s="7">
        <v>35956</v>
      </c>
      <c r="B7161" s="5" t="s">
        <v>6843</v>
      </c>
    </row>
    <row r="7162" spans="1:2" x14ac:dyDescent="0.25">
      <c r="A7162" s="7">
        <v>35957</v>
      </c>
      <c r="B7162" s="5" t="s">
        <v>6844</v>
      </c>
    </row>
    <row r="7163" spans="1:2" x14ac:dyDescent="0.25">
      <c r="A7163" s="7">
        <v>35958</v>
      </c>
      <c r="B7163" s="5" t="s">
        <v>6845</v>
      </c>
    </row>
    <row r="7164" spans="1:2" x14ac:dyDescent="0.25">
      <c r="A7164" s="7">
        <v>35961</v>
      </c>
      <c r="B7164" s="5" t="s">
        <v>6846</v>
      </c>
    </row>
    <row r="7165" spans="1:2" x14ac:dyDescent="0.25">
      <c r="A7165" s="7">
        <v>35962</v>
      </c>
      <c r="B7165" s="5" t="s">
        <v>6847</v>
      </c>
    </row>
    <row r="7166" spans="1:2" x14ac:dyDescent="0.25">
      <c r="A7166" s="7">
        <v>35963</v>
      </c>
      <c r="B7166" s="5" t="s">
        <v>6848</v>
      </c>
    </row>
    <row r="7167" spans="1:2" x14ac:dyDescent="0.25">
      <c r="A7167" s="7">
        <v>35964</v>
      </c>
      <c r="B7167" s="5" t="s">
        <v>6849</v>
      </c>
    </row>
    <row r="7168" spans="1:2" x14ac:dyDescent="0.25">
      <c r="A7168" s="7">
        <v>35965</v>
      </c>
      <c r="B7168" s="5" t="s">
        <v>6850</v>
      </c>
    </row>
    <row r="7169" spans="1:2" x14ac:dyDescent="0.25">
      <c r="A7169" s="7">
        <v>35968</v>
      </c>
      <c r="B7169" s="5" t="s">
        <v>6851</v>
      </c>
    </row>
    <row r="7170" spans="1:2" x14ac:dyDescent="0.25">
      <c r="A7170" s="7">
        <v>35969</v>
      </c>
      <c r="B7170" s="5" t="s">
        <v>6852</v>
      </c>
    </row>
    <row r="7171" spans="1:2" x14ac:dyDescent="0.25">
      <c r="A7171" s="7">
        <v>35970</v>
      </c>
      <c r="B7171" s="5" t="s">
        <v>6853</v>
      </c>
    </row>
    <row r="7172" spans="1:2" x14ac:dyDescent="0.25">
      <c r="A7172" s="7">
        <v>35971</v>
      </c>
      <c r="B7172" s="5" t="s">
        <v>6854</v>
      </c>
    </row>
    <row r="7173" spans="1:2" x14ac:dyDescent="0.25">
      <c r="A7173" s="7">
        <v>35972</v>
      </c>
      <c r="B7173" s="5" t="s">
        <v>6855</v>
      </c>
    </row>
    <row r="7174" spans="1:2" x14ac:dyDescent="0.25">
      <c r="A7174" s="7">
        <v>35975</v>
      </c>
      <c r="B7174" s="5" t="s">
        <v>6856</v>
      </c>
    </row>
    <row r="7175" spans="1:2" x14ac:dyDescent="0.25">
      <c r="A7175" s="7">
        <v>35976</v>
      </c>
      <c r="B7175" s="5" t="s">
        <v>6857</v>
      </c>
    </row>
    <row r="7176" spans="1:2" x14ac:dyDescent="0.25">
      <c r="A7176" s="7">
        <v>35977</v>
      </c>
      <c r="B7176" s="5" t="s">
        <v>6858</v>
      </c>
    </row>
    <row r="7177" spans="1:2" x14ac:dyDescent="0.25">
      <c r="A7177" s="7">
        <v>35978</v>
      </c>
      <c r="B7177" s="5" t="s">
        <v>6859</v>
      </c>
    </row>
    <row r="7178" spans="1:2" x14ac:dyDescent="0.25">
      <c r="A7178" s="7">
        <v>35979</v>
      </c>
      <c r="B7178" s="5" t="s">
        <v>822</v>
      </c>
    </row>
    <row r="7179" spans="1:2" x14ac:dyDescent="0.25">
      <c r="A7179" s="7">
        <v>35982</v>
      </c>
      <c r="B7179" s="5" t="s">
        <v>6860</v>
      </c>
    </row>
    <row r="7180" spans="1:2" x14ac:dyDescent="0.25">
      <c r="A7180" s="7">
        <v>35983</v>
      </c>
      <c r="B7180" s="5" t="s">
        <v>6861</v>
      </c>
    </row>
    <row r="7181" spans="1:2" x14ac:dyDescent="0.25">
      <c r="A7181" s="7">
        <v>35984</v>
      </c>
      <c r="B7181" s="5" t="s">
        <v>6862</v>
      </c>
    </row>
    <row r="7182" spans="1:2" x14ac:dyDescent="0.25">
      <c r="A7182" s="7">
        <v>35985</v>
      </c>
      <c r="B7182" s="5" t="s">
        <v>6863</v>
      </c>
    </row>
    <row r="7183" spans="1:2" x14ac:dyDescent="0.25">
      <c r="A7183" s="7">
        <v>35986</v>
      </c>
      <c r="B7183" s="5" t="s">
        <v>6864</v>
      </c>
    </row>
    <row r="7184" spans="1:2" x14ac:dyDescent="0.25">
      <c r="A7184" s="7">
        <v>35989</v>
      </c>
      <c r="B7184" s="5" t="s">
        <v>6865</v>
      </c>
    </row>
    <row r="7185" spans="1:2" x14ac:dyDescent="0.25">
      <c r="A7185" s="7">
        <v>35990</v>
      </c>
      <c r="B7185" s="5" t="s">
        <v>6866</v>
      </c>
    </row>
    <row r="7186" spans="1:2" x14ac:dyDescent="0.25">
      <c r="A7186" s="7">
        <v>35991</v>
      </c>
      <c r="B7186" s="5" t="s">
        <v>6867</v>
      </c>
    </row>
    <row r="7187" spans="1:2" x14ac:dyDescent="0.25">
      <c r="A7187" s="7">
        <v>35992</v>
      </c>
      <c r="B7187" s="5" t="s">
        <v>6868</v>
      </c>
    </row>
    <row r="7188" spans="1:2" x14ac:dyDescent="0.25">
      <c r="A7188" s="7">
        <v>35993</v>
      </c>
      <c r="B7188" s="5" t="s">
        <v>6869</v>
      </c>
    </row>
    <row r="7189" spans="1:2" x14ac:dyDescent="0.25">
      <c r="A7189" s="7">
        <v>35996</v>
      </c>
      <c r="B7189" s="5" t="s">
        <v>6870</v>
      </c>
    </row>
    <row r="7190" spans="1:2" x14ac:dyDescent="0.25">
      <c r="A7190" s="7">
        <v>35997</v>
      </c>
      <c r="B7190" s="5" t="s">
        <v>6871</v>
      </c>
    </row>
    <row r="7191" spans="1:2" x14ac:dyDescent="0.25">
      <c r="A7191" s="7">
        <v>35998</v>
      </c>
      <c r="B7191" s="5" t="s">
        <v>6872</v>
      </c>
    </row>
    <row r="7192" spans="1:2" x14ac:dyDescent="0.25">
      <c r="A7192" s="7">
        <v>35999</v>
      </c>
      <c r="B7192" s="5" t="s">
        <v>6873</v>
      </c>
    </row>
    <row r="7193" spans="1:2" x14ac:dyDescent="0.25">
      <c r="A7193" s="7">
        <v>36000</v>
      </c>
      <c r="B7193" s="5" t="s">
        <v>6874</v>
      </c>
    </row>
    <row r="7194" spans="1:2" x14ac:dyDescent="0.25">
      <c r="A7194" s="7">
        <v>36003</v>
      </c>
      <c r="B7194" s="5" t="s">
        <v>6875</v>
      </c>
    </row>
    <row r="7195" spans="1:2" x14ac:dyDescent="0.25">
      <c r="A7195" s="7">
        <v>36004</v>
      </c>
      <c r="B7195" s="5" t="s">
        <v>6876</v>
      </c>
    </row>
    <row r="7196" spans="1:2" x14ac:dyDescent="0.25">
      <c r="A7196" s="7">
        <v>36005</v>
      </c>
      <c r="B7196" s="5" t="s">
        <v>6877</v>
      </c>
    </row>
    <row r="7197" spans="1:2" x14ac:dyDescent="0.25">
      <c r="A7197" s="7">
        <v>36006</v>
      </c>
      <c r="B7197" s="5" t="s">
        <v>6878</v>
      </c>
    </row>
    <row r="7198" spans="1:2" x14ac:dyDescent="0.25">
      <c r="A7198" s="7">
        <v>36007</v>
      </c>
      <c r="B7198" s="5" t="s">
        <v>6879</v>
      </c>
    </row>
    <row r="7199" spans="1:2" x14ac:dyDescent="0.25">
      <c r="A7199" s="7">
        <v>36010</v>
      </c>
      <c r="B7199" s="5" t="s">
        <v>6880</v>
      </c>
    </row>
    <row r="7200" spans="1:2" x14ac:dyDescent="0.25">
      <c r="A7200" s="7">
        <v>36011</v>
      </c>
      <c r="B7200" s="5" t="s">
        <v>6881</v>
      </c>
    </row>
    <row r="7201" spans="1:2" x14ac:dyDescent="0.25">
      <c r="A7201" s="7">
        <v>36012</v>
      </c>
      <c r="B7201" s="5" t="s">
        <v>6882</v>
      </c>
    </row>
    <row r="7202" spans="1:2" x14ac:dyDescent="0.25">
      <c r="A7202" s="7">
        <v>36013</v>
      </c>
      <c r="B7202" s="5" t="s">
        <v>6883</v>
      </c>
    </row>
    <row r="7203" spans="1:2" x14ac:dyDescent="0.25">
      <c r="A7203" s="7">
        <v>36014</v>
      </c>
      <c r="B7203" s="5" t="s">
        <v>6884</v>
      </c>
    </row>
    <row r="7204" spans="1:2" x14ac:dyDescent="0.25">
      <c r="A7204" s="7">
        <v>36017</v>
      </c>
      <c r="B7204" s="5" t="s">
        <v>6885</v>
      </c>
    </row>
    <row r="7205" spans="1:2" x14ac:dyDescent="0.25">
      <c r="A7205" s="7">
        <v>36018</v>
      </c>
      <c r="B7205" s="5" t="s">
        <v>6886</v>
      </c>
    </row>
    <row r="7206" spans="1:2" x14ac:dyDescent="0.25">
      <c r="A7206" s="7">
        <v>36019</v>
      </c>
      <c r="B7206" s="5" t="s">
        <v>6887</v>
      </c>
    </row>
    <row r="7207" spans="1:2" x14ac:dyDescent="0.25">
      <c r="A7207" s="7">
        <v>36020</v>
      </c>
      <c r="B7207" s="5" t="s">
        <v>6888</v>
      </c>
    </row>
    <row r="7208" spans="1:2" x14ac:dyDescent="0.25">
      <c r="A7208" s="7">
        <v>36021</v>
      </c>
      <c r="B7208" s="5" t="s">
        <v>6889</v>
      </c>
    </row>
    <row r="7209" spans="1:2" x14ac:dyDescent="0.25">
      <c r="A7209" s="7">
        <v>36024</v>
      </c>
      <c r="B7209" s="5" t="s">
        <v>6890</v>
      </c>
    </row>
    <row r="7210" spans="1:2" x14ac:dyDescent="0.25">
      <c r="A7210" s="7">
        <v>36025</v>
      </c>
      <c r="B7210" s="5" t="s">
        <v>6891</v>
      </c>
    </row>
    <row r="7211" spans="1:2" x14ac:dyDescent="0.25">
      <c r="A7211" s="7">
        <v>36026</v>
      </c>
      <c r="B7211" s="5" t="s">
        <v>6892</v>
      </c>
    </row>
    <row r="7212" spans="1:2" x14ac:dyDescent="0.25">
      <c r="A7212" s="7">
        <v>36027</v>
      </c>
      <c r="B7212" s="5" t="s">
        <v>6893</v>
      </c>
    </row>
    <row r="7213" spans="1:2" x14ac:dyDescent="0.25">
      <c r="A7213" s="7">
        <v>36028</v>
      </c>
      <c r="B7213" s="5" t="s">
        <v>6894</v>
      </c>
    </row>
    <row r="7214" spans="1:2" x14ac:dyDescent="0.25">
      <c r="A7214" s="7">
        <v>36031</v>
      </c>
      <c r="B7214" s="5" t="s">
        <v>6895</v>
      </c>
    </row>
    <row r="7215" spans="1:2" x14ac:dyDescent="0.25">
      <c r="A7215" s="7">
        <v>36032</v>
      </c>
      <c r="B7215" s="5" t="s">
        <v>6896</v>
      </c>
    </row>
    <row r="7216" spans="1:2" x14ac:dyDescent="0.25">
      <c r="A7216" s="7">
        <v>36033</v>
      </c>
      <c r="B7216" s="5" t="s">
        <v>6897</v>
      </c>
    </row>
    <row r="7217" spans="1:2" x14ac:dyDescent="0.25">
      <c r="A7217" s="7">
        <v>36034</v>
      </c>
      <c r="B7217" s="5" t="s">
        <v>6898</v>
      </c>
    </row>
    <row r="7218" spans="1:2" x14ac:dyDescent="0.25">
      <c r="A7218" s="7">
        <v>36035</v>
      </c>
      <c r="B7218" s="5" t="s">
        <v>6899</v>
      </c>
    </row>
    <row r="7219" spans="1:2" x14ac:dyDescent="0.25">
      <c r="A7219" s="7">
        <v>36038</v>
      </c>
      <c r="B7219" s="5" t="s">
        <v>6900</v>
      </c>
    </row>
    <row r="7220" spans="1:2" x14ac:dyDescent="0.25">
      <c r="A7220" s="7">
        <v>36039</v>
      </c>
      <c r="B7220" s="5" t="s">
        <v>6901</v>
      </c>
    </row>
    <row r="7221" spans="1:2" x14ac:dyDescent="0.25">
      <c r="A7221" s="7">
        <v>36040</v>
      </c>
      <c r="B7221" s="5" t="s">
        <v>6902</v>
      </c>
    </row>
    <row r="7222" spans="1:2" x14ac:dyDescent="0.25">
      <c r="A7222" s="7">
        <v>36041</v>
      </c>
      <c r="B7222" s="5" t="s">
        <v>6903</v>
      </c>
    </row>
    <row r="7223" spans="1:2" x14ac:dyDescent="0.25">
      <c r="A7223" s="7">
        <v>36042</v>
      </c>
      <c r="B7223" s="5" t="s">
        <v>6904</v>
      </c>
    </row>
    <row r="7224" spans="1:2" x14ac:dyDescent="0.25">
      <c r="A7224" s="7">
        <v>36045</v>
      </c>
      <c r="B7224" s="5" t="s">
        <v>822</v>
      </c>
    </row>
    <row r="7225" spans="1:2" x14ac:dyDescent="0.25">
      <c r="A7225" s="7">
        <v>36046</v>
      </c>
      <c r="B7225" s="5" t="s">
        <v>6905</v>
      </c>
    </row>
    <row r="7226" spans="1:2" x14ac:dyDescent="0.25">
      <c r="A7226" s="7">
        <v>36047</v>
      </c>
      <c r="B7226" s="5" t="s">
        <v>6906</v>
      </c>
    </row>
    <row r="7227" spans="1:2" x14ac:dyDescent="0.25">
      <c r="A7227" s="7">
        <v>36048</v>
      </c>
      <c r="B7227" s="5" t="s">
        <v>6907</v>
      </c>
    </row>
    <row r="7228" spans="1:2" x14ac:dyDescent="0.25">
      <c r="A7228" s="7">
        <v>36049</v>
      </c>
      <c r="B7228" s="5" t="s">
        <v>6908</v>
      </c>
    </row>
    <row r="7229" spans="1:2" x14ac:dyDescent="0.25">
      <c r="A7229" s="7">
        <v>36052</v>
      </c>
      <c r="B7229" s="5" t="s">
        <v>6909</v>
      </c>
    </row>
    <row r="7230" spans="1:2" x14ac:dyDescent="0.25">
      <c r="A7230" s="7">
        <v>36053</v>
      </c>
      <c r="B7230" s="5" t="s">
        <v>6910</v>
      </c>
    </row>
    <row r="7231" spans="1:2" x14ac:dyDescent="0.25">
      <c r="A7231" s="7">
        <v>36054</v>
      </c>
      <c r="B7231" s="5" t="s">
        <v>6911</v>
      </c>
    </row>
    <row r="7232" spans="1:2" x14ac:dyDescent="0.25">
      <c r="A7232" s="7">
        <v>36055</v>
      </c>
      <c r="B7232" s="5" t="s">
        <v>6912</v>
      </c>
    </row>
    <row r="7233" spans="1:2" x14ac:dyDescent="0.25">
      <c r="A7233" s="7">
        <v>36056</v>
      </c>
      <c r="B7233" s="5" t="s">
        <v>6913</v>
      </c>
    </row>
    <row r="7234" spans="1:2" x14ac:dyDescent="0.25">
      <c r="A7234" s="7">
        <v>36059</v>
      </c>
      <c r="B7234" s="5" t="s">
        <v>6914</v>
      </c>
    </row>
    <row r="7235" spans="1:2" x14ac:dyDescent="0.25">
      <c r="A7235" s="7">
        <v>36060</v>
      </c>
      <c r="B7235" s="5" t="s">
        <v>6915</v>
      </c>
    </row>
    <row r="7236" spans="1:2" x14ac:dyDescent="0.25">
      <c r="A7236" s="7">
        <v>36061</v>
      </c>
      <c r="B7236" s="5" t="s">
        <v>6916</v>
      </c>
    </row>
    <row r="7237" spans="1:2" x14ac:dyDescent="0.25">
      <c r="A7237" s="7">
        <v>36062</v>
      </c>
      <c r="B7237" s="5" t="s">
        <v>6917</v>
      </c>
    </row>
    <row r="7238" spans="1:2" x14ac:dyDescent="0.25">
      <c r="A7238" s="7">
        <v>36063</v>
      </c>
      <c r="B7238" s="5" t="s">
        <v>6918</v>
      </c>
    </row>
    <row r="7239" spans="1:2" x14ac:dyDescent="0.25">
      <c r="A7239" s="7">
        <v>36066</v>
      </c>
      <c r="B7239" s="5" t="s">
        <v>6919</v>
      </c>
    </row>
    <row r="7240" spans="1:2" x14ac:dyDescent="0.25">
      <c r="A7240" s="7">
        <v>36067</v>
      </c>
      <c r="B7240" s="5" t="s">
        <v>6920</v>
      </c>
    </row>
    <row r="7241" spans="1:2" x14ac:dyDescent="0.25">
      <c r="A7241" s="7">
        <v>36068</v>
      </c>
      <c r="B7241" s="5" t="s">
        <v>6921</v>
      </c>
    </row>
    <row r="7242" spans="1:2" x14ac:dyDescent="0.25">
      <c r="A7242" s="7">
        <v>36069</v>
      </c>
      <c r="B7242" s="5" t="s">
        <v>6922</v>
      </c>
    </row>
    <row r="7243" spans="1:2" x14ac:dyDescent="0.25">
      <c r="A7243" s="7">
        <v>36070</v>
      </c>
      <c r="B7243" s="5" t="s">
        <v>6923</v>
      </c>
    </row>
    <row r="7244" spans="1:2" x14ac:dyDescent="0.25">
      <c r="A7244" s="7">
        <v>36073</v>
      </c>
      <c r="B7244" s="5" t="s">
        <v>6924</v>
      </c>
    </row>
    <row r="7245" spans="1:2" x14ac:dyDescent="0.25">
      <c r="A7245" s="7">
        <v>36074</v>
      </c>
      <c r="B7245" s="5" t="s">
        <v>6925</v>
      </c>
    </row>
    <row r="7246" spans="1:2" x14ac:dyDescent="0.25">
      <c r="A7246" s="7">
        <v>36075</v>
      </c>
      <c r="B7246" s="5" t="s">
        <v>6926</v>
      </c>
    </row>
    <row r="7247" spans="1:2" x14ac:dyDescent="0.25">
      <c r="A7247" s="7">
        <v>36076</v>
      </c>
      <c r="B7247" s="5" t="s">
        <v>6927</v>
      </c>
    </row>
    <row r="7248" spans="1:2" x14ac:dyDescent="0.25">
      <c r="A7248" s="7">
        <v>36077</v>
      </c>
      <c r="B7248" s="5" t="s">
        <v>6928</v>
      </c>
    </row>
    <row r="7249" spans="1:2" x14ac:dyDescent="0.25">
      <c r="A7249" s="7">
        <v>36080</v>
      </c>
      <c r="B7249" s="5" t="s">
        <v>6929</v>
      </c>
    </row>
    <row r="7250" spans="1:2" x14ac:dyDescent="0.25">
      <c r="A7250" s="7">
        <v>36081</v>
      </c>
      <c r="B7250" s="5" t="s">
        <v>6930</v>
      </c>
    </row>
    <row r="7251" spans="1:2" x14ac:dyDescent="0.25">
      <c r="A7251" s="7">
        <v>36082</v>
      </c>
      <c r="B7251" s="5" t="s">
        <v>6931</v>
      </c>
    </row>
    <row r="7252" spans="1:2" x14ac:dyDescent="0.25">
      <c r="A7252" s="7">
        <v>36083</v>
      </c>
      <c r="B7252" s="5" t="s">
        <v>6932</v>
      </c>
    </row>
    <row r="7253" spans="1:2" x14ac:dyDescent="0.25">
      <c r="A7253" s="7">
        <v>36084</v>
      </c>
      <c r="B7253" s="5" t="s">
        <v>6933</v>
      </c>
    </row>
    <row r="7254" spans="1:2" x14ac:dyDescent="0.25">
      <c r="A7254" s="7">
        <v>36087</v>
      </c>
      <c r="B7254" s="5" t="s">
        <v>6934</v>
      </c>
    </row>
    <row r="7255" spans="1:2" x14ac:dyDescent="0.25">
      <c r="A7255" s="7">
        <v>36088</v>
      </c>
      <c r="B7255" s="5" t="s">
        <v>6935</v>
      </c>
    </row>
    <row r="7256" spans="1:2" x14ac:dyDescent="0.25">
      <c r="A7256" s="7">
        <v>36089</v>
      </c>
      <c r="B7256" s="5" t="s">
        <v>6936</v>
      </c>
    </row>
    <row r="7257" spans="1:2" x14ac:dyDescent="0.25">
      <c r="A7257" s="7">
        <v>36090</v>
      </c>
      <c r="B7257" s="5" t="s">
        <v>6937</v>
      </c>
    </row>
    <row r="7258" spans="1:2" x14ac:dyDescent="0.25">
      <c r="A7258" s="7">
        <v>36091</v>
      </c>
      <c r="B7258" s="5" t="s">
        <v>6938</v>
      </c>
    </row>
    <row r="7259" spans="1:2" x14ac:dyDescent="0.25">
      <c r="A7259" s="7">
        <v>36094</v>
      </c>
      <c r="B7259" s="5" t="s">
        <v>6939</v>
      </c>
    </row>
    <row r="7260" spans="1:2" x14ac:dyDescent="0.25">
      <c r="A7260" s="7">
        <v>36095</v>
      </c>
      <c r="B7260" s="5" t="s">
        <v>6940</v>
      </c>
    </row>
    <row r="7261" spans="1:2" x14ac:dyDescent="0.25">
      <c r="A7261" s="7">
        <v>36096</v>
      </c>
      <c r="B7261" s="5" t="s">
        <v>6941</v>
      </c>
    </row>
    <row r="7262" spans="1:2" x14ac:dyDescent="0.25">
      <c r="A7262" s="7">
        <v>36097</v>
      </c>
      <c r="B7262" s="5" t="s">
        <v>6942</v>
      </c>
    </row>
    <row r="7263" spans="1:2" x14ac:dyDescent="0.25">
      <c r="A7263" s="7">
        <v>36098</v>
      </c>
      <c r="B7263" s="5" t="s">
        <v>6943</v>
      </c>
    </row>
    <row r="7264" spans="1:2" x14ac:dyDescent="0.25">
      <c r="A7264" s="7">
        <v>36101</v>
      </c>
      <c r="B7264" s="5" t="s">
        <v>6944</v>
      </c>
    </row>
    <row r="7265" spans="1:2" x14ac:dyDescent="0.25">
      <c r="A7265" s="7">
        <v>36102</v>
      </c>
      <c r="B7265" s="5" t="s">
        <v>6945</v>
      </c>
    </row>
    <row r="7266" spans="1:2" x14ac:dyDescent="0.25">
      <c r="A7266" s="7">
        <v>36103</v>
      </c>
      <c r="B7266" s="5" t="s">
        <v>6946</v>
      </c>
    </row>
    <row r="7267" spans="1:2" x14ac:dyDescent="0.25">
      <c r="A7267" s="7">
        <v>36104</v>
      </c>
      <c r="B7267" s="5" t="s">
        <v>6947</v>
      </c>
    </row>
    <row r="7268" spans="1:2" x14ac:dyDescent="0.25">
      <c r="A7268" s="7">
        <v>36105</v>
      </c>
      <c r="B7268" s="5" t="s">
        <v>6948</v>
      </c>
    </row>
    <row r="7269" spans="1:2" x14ac:dyDescent="0.25">
      <c r="A7269" s="7">
        <v>36108</v>
      </c>
      <c r="B7269" s="5" t="s">
        <v>6949</v>
      </c>
    </row>
    <row r="7270" spans="1:2" x14ac:dyDescent="0.25">
      <c r="A7270" s="7">
        <v>36109</v>
      </c>
      <c r="B7270" s="5" t="s">
        <v>6950</v>
      </c>
    </row>
    <row r="7271" spans="1:2" x14ac:dyDescent="0.25">
      <c r="A7271" s="7">
        <v>36110</v>
      </c>
      <c r="B7271" s="5" t="s">
        <v>6951</v>
      </c>
    </row>
    <row r="7272" spans="1:2" x14ac:dyDescent="0.25">
      <c r="A7272" s="7">
        <v>36111</v>
      </c>
      <c r="B7272" s="5" t="s">
        <v>6952</v>
      </c>
    </row>
    <row r="7273" spans="1:2" x14ac:dyDescent="0.25">
      <c r="A7273" s="7">
        <v>36112</v>
      </c>
      <c r="B7273" s="5" t="s">
        <v>6953</v>
      </c>
    </row>
    <row r="7274" spans="1:2" x14ac:dyDescent="0.25">
      <c r="A7274" s="7">
        <v>36115</v>
      </c>
      <c r="B7274" s="5" t="s">
        <v>6954</v>
      </c>
    </row>
    <row r="7275" spans="1:2" x14ac:dyDescent="0.25">
      <c r="A7275" s="7">
        <v>36116</v>
      </c>
      <c r="B7275" s="5" t="s">
        <v>6955</v>
      </c>
    </row>
    <row r="7276" spans="1:2" x14ac:dyDescent="0.25">
      <c r="A7276" s="7">
        <v>36117</v>
      </c>
      <c r="B7276" s="5" t="s">
        <v>6956</v>
      </c>
    </row>
    <row r="7277" spans="1:2" x14ac:dyDescent="0.25">
      <c r="A7277" s="7">
        <v>36118</v>
      </c>
      <c r="B7277" s="5" t="s">
        <v>6957</v>
      </c>
    </row>
    <row r="7278" spans="1:2" x14ac:dyDescent="0.25">
      <c r="A7278" s="7">
        <v>36119</v>
      </c>
      <c r="B7278" s="5" t="s">
        <v>6958</v>
      </c>
    </row>
    <row r="7279" spans="1:2" x14ac:dyDescent="0.25">
      <c r="A7279" s="7">
        <v>36122</v>
      </c>
      <c r="B7279" s="5" t="s">
        <v>6959</v>
      </c>
    </row>
    <row r="7280" spans="1:2" x14ac:dyDescent="0.25">
      <c r="A7280" s="7">
        <v>36123</v>
      </c>
      <c r="B7280" s="5" t="s">
        <v>6960</v>
      </c>
    </row>
    <row r="7281" spans="1:2" x14ac:dyDescent="0.25">
      <c r="A7281" s="7">
        <v>36124</v>
      </c>
      <c r="B7281" s="5" t="s">
        <v>6961</v>
      </c>
    </row>
    <row r="7282" spans="1:2" x14ac:dyDescent="0.25">
      <c r="A7282" s="7">
        <v>36125</v>
      </c>
      <c r="B7282" s="5" t="s">
        <v>822</v>
      </c>
    </row>
    <row r="7283" spans="1:2" x14ac:dyDescent="0.25">
      <c r="A7283" s="7">
        <v>36126</v>
      </c>
      <c r="B7283" s="5" t="s">
        <v>6962</v>
      </c>
    </row>
    <row r="7284" spans="1:2" x14ac:dyDescent="0.25">
      <c r="A7284" s="7">
        <v>36129</v>
      </c>
      <c r="B7284" s="5" t="s">
        <v>6963</v>
      </c>
    </row>
    <row r="7285" spans="1:2" x14ac:dyDescent="0.25">
      <c r="A7285" s="7">
        <v>36130</v>
      </c>
      <c r="B7285" s="5" t="s">
        <v>6964</v>
      </c>
    </row>
    <row r="7286" spans="1:2" x14ac:dyDescent="0.25">
      <c r="A7286" s="7">
        <v>36131</v>
      </c>
      <c r="B7286" s="5" t="s">
        <v>6965</v>
      </c>
    </row>
    <row r="7287" spans="1:2" x14ac:dyDescent="0.25">
      <c r="A7287" s="7">
        <v>36132</v>
      </c>
      <c r="B7287" s="5" t="s">
        <v>6966</v>
      </c>
    </row>
    <row r="7288" spans="1:2" x14ac:dyDescent="0.25">
      <c r="A7288" s="7">
        <v>36133</v>
      </c>
      <c r="B7288" s="5" t="s">
        <v>6967</v>
      </c>
    </row>
    <row r="7289" spans="1:2" x14ac:dyDescent="0.25">
      <c r="A7289" s="7">
        <v>36136</v>
      </c>
      <c r="B7289" s="5" t="s">
        <v>6968</v>
      </c>
    </row>
    <row r="7290" spans="1:2" x14ac:dyDescent="0.25">
      <c r="A7290" s="7">
        <v>36137</v>
      </c>
      <c r="B7290" s="5" t="s">
        <v>6969</v>
      </c>
    </row>
    <row r="7291" spans="1:2" x14ac:dyDescent="0.25">
      <c r="A7291" s="7">
        <v>36138</v>
      </c>
      <c r="B7291" s="5" t="s">
        <v>6970</v>
      </c>
    </row>
    <row r="7292" spans="1:2" x14ac:dyDescent="0.25">
      <c r="A7292" s="7">
        <v>36139</v>
      </c>
      <c r="B7292" s="5" t="s">
        <v>6971</v>
      </c>
    </row>
    <row r="7293" spans="1:2" x14ac:dyDescent="0.25">
      <c r="A7293" s="7">
        <v>36140</v>
      </c>
      <c r="B7293" s="5" t="s">
        <v>6972</v>
      </c>
    </row>
    <row r="7294" spans="1:2" x14ac:dyDescent="0.25">
      <c r="A7294" s="7">
        <v>36143</v>
      </c>
      <c r="B7294" s="5" t="s">
        <v>6973</v>
      </c>
    </row>
    <row r="7295" spans="1:2" x14ac:dyDescent="0.25">
      <c r="A7295" s="7">
        <v>36144</v>
      </c>
      <c r="B7295" s="5" t="s">
        <v>6974</v>
      </c>
    </row>
    <row r="7296" spans="1:2" x14ac:dyDescent="0.25">
      <c r="A7296" s="7">
        <v>36145</v>
      </c>
      <c r="B7296" s="5" t="s">
        <v>6975</v>
      </c>
    </row>
    <row r="7297" spans="1:2" x14ac:dyDescent="0.25">
      <c r="A7297" s="7">
        <v>36146</v>
      </c>
      <c r="B7297" s="5" t="s">
        <v>6976</v>
      </c>
    </row>
    <row r="7298" spans="1:2" x14ac:dyDescent="0.25">
      <c r="A7298" s="7">
        <v>36147</v>
      </c>
      <c r="B7298" s="5" t="s">
        <v>6977</v>
      </c>
    </row>
    <row r="7299" spans="1:2" x14ac:dyDescent="0.25">
      <c r="A7299" s="7">
        <v>36150</v>
      </c>
      <c r="B7299" s="5" t="s">
        <v>6978</v>
      </c>
    </row>
    <row r="7300" spans="1:2" x14ac:dyDescent="0.25">
      <c r="A7300" s="7">
        <v>36151</v>
      </c>
      <c r="B7300" s="5" t="s">
        <v>6979</v>
      </c>
    </row>
    <row r="7301" spans="1:2" x14ac:dyDescent="0.25">
      <c r="A7301" s="7">
        <v>36152</v>
      </c>
      <c r="B7301" s="5" t="s">
        <v>6980</v>
      </c>
    </row>
    <row r="7302" spans="1:2" x14ac:dyDescent="0.25">
      <c r="A7302" s="7">
        <v>36153</v>
      </c>
      <c r="B7302" s="5" t="s">
        <v>6981</v>
      </c>
    </row>
    <row r="7303" spans="1:2" x14ac:dyDescent="0.25">
      <c r="A7303" s="7">
        <v>36154</v>
      </c>
      <c r="B7303" s="5" t="s">
        <v>822</v>
      </c>
    </row>
    <row r="7304" spans="1:2" x14ac:dyDescent="0.25">
      <c r="A7304" s="7">
        <v>36157</v>
      </c>
      <c r="B7304" s="5" t="s">
        <v>6982</v>
      </c>
    </row>
    <row r="7305" spans="1:2" x14ac:dyDescent="0.25">
      <c r="A7305" s="7">
        <v>36158</v>
      </c>
      <c r="B7305" s="5" t="s">
        <v>6983</v>
      </c>
    </row>
    <row r="7306" spans="1:2" x14ac:dyDescent="0.25">
      <c r="A7306" s="7">
        <v>36159</v>
      </c>
      <c r="B7306" s="5" t="s">
        <v>6984</v>
      </c>
    </row>
    <row r="7307" spans="1:2" x14ac:dyDescent="0.25">
      <c r="A7307" s="7">
        <v>36160</v>
      </c>
      <c r="B7307" s="5" t="s">
        <v>6985</v>
      </c>
    </row>
    <row r="7308" spans="1:2" x14ac:dyDescent="0.25">
      <c r="A7308" s="7">
        <v>36161</v>
      </c>
      <c r="B7308" s="5" t="s">
        <v>822</v>
      </c>
    </row>
    <row r="7309" spans="1:2" x14ac:dyDescent="0.25">
      <c r="A7309" s="7">
        <v>36164</v>
      </c>
      <c r="B7309" s="5" t="s">
        <v>6986</v>
      </c>
    </row>
    <row r="7310" spans="1:2" x14ac:dyDescent="0.25">
      <c r="A7310" s="7">
        <v>36165</v>
      </c>
      <c r="B7310" s="5" t="s">
        <v>6987</v>
      </c>
    </row>
    <row r="7311" spans="1:2" x14ac:dyDescent="0.25">
      <c r="A7311" s="7">
        <v>36166</v>
      </c>
      <c r="B7311" s="5" t="s">
        <v>6988</v>
      </c>
    </row>
    <row r="7312" spans="1:2" x14ac:dyDescent="0.25">
      <c r="A7312" s="7">
        <v>36167</v>
      </c>
      <c r="B7312" s="5" t="s">
        <v>6989</v>
      </c>
    </row>
    <row r="7313" spans="1:2" x14ac:dyDescent="0.25">
      <c r="A7313" s="7">
        <v>36168</v>
      </c>
      <c r="B7313" s="5" t="s">
        <v>6990</v>
      </c>
    </row>
    <row r="7314" spans="1:2" x14ac:dyDescent="0.25">
      <c r="A7314" s="7">
        <v>36171</v>
      </c>
      <c r="B7314" s="5" t="s">
        <v>6991</v>
      </c>
    </row>
    <row r="7315" spans="1:2" x14ac:dyDescent="0.25">
      <c r="A7315" s="7">
        <v>36172</v>
      </c>
      <c r="B7315" s="5" t="s">
        <v>6992</v>
      </c>
    </row>
    <row r="7316" spans="1:2" x14ac:dyDescent="0.25">
      <c r="A7316" s="7">
        <v>36173</v>
      </c>
      <c r="B7316" s="5" t="s">
        <v>6993</v>
      </c>
    </row>
    <row r="7317" spans="1:2" x14ac:dyDescent="0.25">
      <c r="A7317" s="7">
        <v>36174</v>
      </c>
      <c r="B7317" s="5" t="s">
        <v>6994</v>
      </c>
    </row>
    <row r="7318" spans="1:2" x14ac:dyDescent="0.25">
      <c r="A7318" s="7">
        <v>36175</v>
      </c>
      <c r="B7318" s="5" t="s">
        <v>6995</v>
      </c>
    </row>
    <row r="7319" spans="1:2" x14ac:dyDescent="0.25">
      <c r="A7319" s="7">
        <v>36178</v>
      </c>
      <c r="B7319" s="5" t="s">
        <v>822</v>
      </c>
    </row>
    <row r="7320" spans="1:2" x14ac:dyDescent="0.25">
      <c r="A7320" s="7">
        <v>36179</v>
      </c>
      <c r="B7320" s="5" t="s">
        <v>6996</v>
      </c>
    </row>
    <row r="7321" spans="1:2" x14ac:dyDescent="0.25">
      <c r="A7321" s="7">
        <v>36180</v>
      </c>
      <c r="B7321" s="5" t="s">
        <v>6997</v>
      </c>
    </row>
    <row r="7322" spans="1:2" x14ac:dyDescent="0.25">
      <c r="A7322" s="7">
        <v>36181</v>
      </c>
      <c r="B7322" s="5" t="s">
        <v>6998</v>
      </c>
    </row>
    <row r="7323" spans="1:2" x14ac:dyDescent="0.25">
      <c r="A7323" s="7">
        <v>36182</v>
      </c>
      <c r="B7323" s="5" t="s">
        <v>6999</v>
      </c>
    </row>
    <row r="7324" spans="1:2" x14ac:dyDescent="0.25">
      <c r="A7324" s="7">
        <v>36185</v>
      </c>
      <c r="B7324" s="5" t="s">
        <v>7000</v>
      </c>
    </row>
    <row r="7325" spans="1:2" x14ac:dyDescent="0.25">
      <c r="A7325" s="7">
        <v>36186</v>
      </c>
      <c r="B7325" s="5" t="s">
        <v>7001</v>
      </c>
    </row>
    <row r="7326" spans="1:2" x14ac:dyDescent="0.25">
      <c r="A7326" s="7">
        <v>36187</v>
      </c>
      <c r="B7326" s="5" t="s">
        <v>7002</v>
      </c>
    </row>
    <row r="7327" spans="1:2" x14ac:dyDescent="0.25">
      <c r="A7327" s="7">
        <v>36188</v>
      </c>
      <c r="B7327" s="5" t="s">
        <v>7003</v>
      </c>
    </row>
    <row r="7328" spans="1:2" x14ac:dyDescent="0.25">
      <c r="A7328" s="7">
        <v>36189</v>
      </c>
      <c r="B7328" s="5" t="s">
        <v>7004</v>
      </c>
    </row>
    <row r="7329" spans="1:2" x14ac:dyDescent="0.25">
      <c r="A7329" s="7">
        <v>36192</v>
      </c>
      <c r="B7329" s="5" t="s">
        <v>7005</v>
      </c>
    </row>
    <row r="7330" spans="1:2" x14ac:dyDescent="0.25">
      <c r="A7330" s="7">
        <v>36193</v>
      </c>
      <c r="B7330" s="5" t="s">
        <v>7006</v>
      </c>
    </row>
    <row r="7331" spans="1:2" x14ac:dyDescent="0.25">
      <c r="A7331" s="7">
        <v>36194</v>
      </c>
      <c r="B7331" s="5" t="s">
        <v>7007</v>
      </c>
    </row>
    <row r="7332" spans="1:2" x14ac:dyDescent="0.25">
      <c r="A7332" s="7">
        <v>36195</v>
      </c>
      <c r="B7332" s="5" t="s">
        <v>7008</v>
      </c>
    </row>
    <row r="7333" spans="1:2" x14ac:dyDescent="0.25">
      <c r="A7333" s="7">
        <v>36196</v>
      </c>
      <c r="B7333" s="5" t="s">
        <v>7009</v>
      </c>
    </row>
    <row r="7334" spans="1:2" x14ac:dyDescent="0.25">
      <c r="A7334" s="7">
        <v>36199</v>
      </c>
      <c r="B7334" s="5" t="s">
        <v>7010</v>
      </c>
    </row>
    <row r="7335" spans="1:2" x14ac:dyDescent="0.25">
      <c r="A7335" s="7">
        <v>36200</v>
      </c>
      <c r="B7335" s="5" t="s">
        <v>7011</v>
      </c>
    </row>
    <row r="7336" spans="1:2" x14ac:dyDescent="0.25">
      <c r="A7336" s="7">
        <v>36201</v>
      </c>
      <c r="B7336" s="5" t="s">
        <v>7012</v>
      </c>
    </row>
    <row r="7337" spans="1:2" x14ac:dyDescent="0.25">
      <c r="A7337" s="7">
        <v>36202</v>
      </c>
      <c r="B7337" s="5" t="s">
        <v>7013</v>
      </c>
    </row>
    <row r="7338" spans="1:2" x14ac:dyDescent="0.25">
      <c r="A7338" s="7">
        <v>36203</v>
      </c>
      <c r="B7338" s="5" t="s">
        <v>7014</v>
      </c>
    </row>
    <row r="7339" spans="1:2" x14ac:dyDescent="0.25">
      <c r="A7339" s="7">
        <v>36206</v>
      </c>
      <c r="B7339" s="5" t="s">
        <v>822</v>
      </c>
    </row>
    <row r="7340" spans="1:2" x14ac:dyDescent="0.25">
      <c r="A7340" s="7">
        <v>36207</v>
      </c>
      <c r="B7340" s="5" t="s">
        <v>7015</v>
      </c>
    </row>
    <row r="7341" spans="1:2" x14ac:dyDescent="0.25">
      <c r="A7341" s="7">
        <v>36208</v>
      </c>
      <c r="B7341" s="5" t="s">
        <v>7016</v>
      </c>
    </row>
    <row r="7342" spans="1:2" x14ac:dyDescent="0.25">
      <c r="A7342" s="7">
        <v>36209</v>
      </c>
      <c r="B7342" s="5" t="s">
        <v>7017</v>
      </c>
    </row>
    <row r="7343" spans="1:2" x14ac:dyDescent="0.25">
      <c r="A7343" s="7">
        <v>36210</v>
      </c>
      <c r="B7343" s="5" t="s">
        <v>7018</v>
      </c>
    </row>
    <row r="7344" spans="1:2" x14ac:dyDescent="0.25">
      <c r="A7344" s="7">
        <v>36213</v>
      </c>
      <c r="B7344" s="5" t="s">
        <v>7019</v>
      </c>
    </row>
    <row r="7345" spans="1:2" x14ac:dyDescent="0.25">
      <c r="A7345" s="7">
        <v>36214</v>
      </c>
      <c r="B7345" s="5" t="s">
        <v>7020</v>
      </c>
    </row>
    <row r="7346" spans="1:2" x14ac:dyDescent="0.25">
      <c r="A7346" s="7">
        <v>36215</v>
      </c>
      <c r="B7346" s="5" t="s">
        <v>7021</v>
      </c>
    </row>
    <row r="7347" spans="1:2" x14ac:dyDescent="0.25">
      <c r="A7347" s="7">
        <v>36216</v>
      </c>
      <c r="B7347" s="5" t="s">
        <v>7022</v>
      </c>
    </row>
    <row r="7348" spans="1:2" x14ac:dyDescent="0.25">
      <c r="A7348" s="7">
        <v>36217</v>
      </c>
      <c r="B7348" s="5" t="s">
        <v>7023</v>
      </c>
    </row>
    <row r="7349" spans="1:2" x14ac:dyDescent="0.25">
      <c r="A7349" s="7">
        <v>36220</v>
      </c>
      <c r="B7349" s="5" t="s">
        <v>7024</v>
      </c>
    </row>
    <row r="7350" spans="1:2" x14ac:dyDescent="0.25">
      <c r="A7350" s="7">
        <v>36221</v>
      </c>
      <c r="B7350" s="5" t="s">
        <v>7025</v>
      </c>
    </row>
    <row r="7351" spans="1:2" x14ac:dyDescent="0.25">
      <c r="A7351" s="7">
        <v>36222</v>
      </c>
      <c r="B7351" s="5" t="s">
        <v>7026</v>
      </c>
    </row>
    <row r="7352" spans="1:2" x14ac:dyDescent="0.25">
      <c r="A7352" s="7">
        <v>36223</v>
      </c>
      <c r="B7352" s="5" t="s">
        <v>7027</v>
      </c>
    </row>
    <row r="7353" spans="1:2" x14ac:dyDescent="0.25">
      <c r="A7353" s="7">
        <v>36224</v>
      </c>
      <c r="B7353" s="5" t="s">
        <v>7028</v>
      </c>
    </row>
    <row r="7354" spans="1:2" x14ac:dyDescent="0.25">
      <c r="A7354" s="7">
        <v>36227</v>
      </c>
      <c r="B7354" s="5" t="s">
        <v>7029</v>
      </c>
    </row>
    <row r="7355" spans="1:2" x14ac:dyDescent="0.25">
      <c r="A7355" s="7">
        <v>36228</v>
      </c>
      <c r="B7355" s="5" t="s">
        <v>7030</v>
      </c>
    </row>
    <row r="7356" spans="1:2" x14ac:dyDescent="0.25">
      <c r="A7356" s="7">
        <v>36229</v>
      </c>
      <c r="B7356" s="5" t="s">
        <v>7031</v>
      </c>
    </row>
    <row r="7357" spans="1:2" x14ac:dyDescent="0.25">
      <c r="A7357" s="7">
        <v>36230</v>
      </c>
      <c r="B7357" s="5" t="s">
        <v>7032</v>
      </c>
    </row>
    <row r="7358" spans="1:2" x14ac:dyDescent="0.25">
      <c r="A7358" s="7">
        <v>36231</v>
      </c>
      <c r="B7358" s="5" t="s">
        <v>7033</v>
      </c>
    </row>
    <row r="7359" spans="1:2" x14ac:dyDescent="0.25">
      <c r="A7359" s="7">
        <v>36234</v>
      </c>
      <c r="B7359" s="5" t="s">
        <v>7034</v>
      </c>
    </row>
    <row r="7360" spans="1:2" x14ac:dyDescent="0.25">
      <c r="A7360" s="7">
        <v>36235</v>
      </c>
      <c r="B7360" s="5" t="s">
        <v>7035</v>
      </c>
    </row>
    <row r="7361" spans="1:2" x14ac:dyDescent="0.25">
      <c r="A7361" s="7">
        <v>36236</v>
      </c>
      <c r="B7361" s="5" t="s">
        <v>7036</v>
      </c>
    </row>
    <row r="7362" spans="1:2" x14ac:dyDescent="0.25">
      <c r="A7362" s="7">
        <v>36237</v>
      </c>
      <c r="B7362" s="5" t="s">
        <v>7037</v>
      </c>
    </row>
    <row r="7363" spans="1:2" x14ac:dyDescent="0.25">
      <c r="A7363" s="7">
        <v>36238</v>
      </c>
      <c r="B7363" s="5" t="s">
        <v>7038</v>
      </c>
    </row>
    <row r="7364" spans="1:2" x14ac:dyDescent="0.25">
      <c r="A7364" s="7">
        <v>36241</v>
      </c>
      <c r="B7364" s="5" t="s">
        <v>7039</v>
      </c>
    </row>
    <row r="7365" spans="1:2" x14ac:dyDescent="0.25">
      <c r="A7365" s="7">
        <v>36242</v>
      </c>
      <c r="B7365" s="5" t="s">
        <v>7040</v>
      </c>
    </row>
    <row r="7366" spans="1:2" x14ac:dyDescent="0.25">
      <c r="A7366" s="7">
        <v>36243</v>
      </c>
      <c r="B7366" s="5" t="s">
        <v>7041</v>
      </c>
    </row>
    <row r="7367" spans="1:2" x14ac:dyDescent="0.25">
      <c r="A7367" s="7">
        <v>36244</v>
      </c>
      <c r="B7367" s="5" t="s">
        <v>7042</v>
      </c>
    </row>
    <row r="7368" spans="1:2" x14ac:dyDescent="0.25">
      <c r="A7368" s="7">
        <v>36245</v>
      </c>
      <c r="B7368" s="5" t="s">
        <v>7043</v>
      </c>
    </row>
    <row r="7369" spans="1:2" x14ac:dyDescent="0.25">
      <c r="A7369" s="7">
        <v>36248</v>
      </c>
      <c r="B7369" s="5" t="s">
        <v>7044</v>
      </c>
    </row>
    <row r="7370" spans="1:2" x14ac:dyDescent="0.25">
      <c r="A7370" s="7">
        <v>36249</v>
      </c>
      <c r="B7370" s="5" t="s">
        <v>7045</v>
      </c>
    </row>
    <row r="7371" spans="1:2" x14ac:dyDescent="0.25">
      <c r="A7371" s="7">
        <v>36250</v>
      </c>
      <c r="B7371" s="5" t="s">
        <v>7046</v>
      </c>
    </row>
    <row r="7372" spans="1:2" x14ac:dyDescent="0.25">
      <c r="A7372" s="7">
        <v>36251</v>
      </c>
      <c r="B7372" s="5" t="s">
        <v>7047</v>
      </c>
    </row>
    <row r="7373" spans="1:2" x14ac:dyDescent="0.25">
      <c r="A7373" s="7">
        <v>36252</v>
      </c>
      <c r="B7373" s="5" t="s">
        <v>822</v>
      </c>
    </row>
    <row r="7374" spans="1:2" x14ac:dyDescent="0.25">
      <c r="A7374" s="7">
        <v>36255</v>
      </c>
      <c r="B7374" s="5" t="s">
        <v>7048</v>
      </c>
    </row>
    <row r="7375" spans="1:2" x14ac:dyDescent="0.25">
      <c r="A7375" s="7">
        <v>36256</v>
      </c>
      <c r="B7375" s="5" t="s">
        <v>7049</v>
      </c>
    </row>
    <row r="7376" spans="1:2" x14ac:dyDescent="0.25">
      <c r="A7376" s="7">
        <v>36257</v>
      </c>
      <c r="B7376" s="5" t="s">
        <v>7050</v>
      </c>
    </row>
    <row r="7377" spans="1:2" x14ac:dyDescent="0.25">
      <c r="A7377" s="7">
        <v>36258</v>
      </c>
      <c r="B7377" s="5" t="s">
        <v>7051</v>
      </c>
    </row>
    <row r="7378" spans="1:2" x14ac:dyDescent="0.25">
      <c r="A7378" s="7">
        <v>36259</v>
      </c>
      <c r="B7378" s="5" t="s">
        <v>7052</v>
      </c>
    </row>
    <row r="7379" spans="1:2" x14ac:dyDescent="0.25">
      <c r="A7379" s="7">
        <v>36262</v>
      </c>
      <c r="B7379" s="5" t="s">
        <v>7053</v>
      </c>
    </row>
    <row r="7380" spans="1:2" x14ac:dyDescent="0.25">
      <c r="A7380" s="7">
        <v>36263</v>
      </c>
      <c r="B7380" s="5" t="s">
        <v>7054</v>
      </c>
    </row>
    <row r="7381" spans="1:2" x14ac:dyDescent="0.25">
      <c r="A7381" s="7">
        <v>36264</v>
      </c>
      <c r="B7381" s="5" t="s">
        <v>7055</v>
      </c>
    </row>
    <row r="7382" spans="1:2" x14ac:dyDescent="0.25">
      <c r="A7382" s="7">
        <v>36265</v>
      </c>
      <c r="B7382" s="5" t="s">
        <v>7056</v>
      </c>
    </row>
    <row r="7383" spans="1:2" x14ac:dyDescent="0.25">
      <c r="A7383" s="7">
        <v>36266</v>
      </c>
      <c r="B7383" s="5" t="s">
        <v>7057</v>
      </c>
    </row>
    <row r="7384" spans="1:2" x14ac:dyDescent="0.25">
      <c r="A7384" s="7">
        <v>36269</v>
      </c>
      <c r="B7384" s="5" t="s">
        <v>7058</v>
      </c>
    </row>
    <row r="7385" spans="1:2" x14ac:dyDescent="0.25">
      <c r="A7385" s="7">
        <v>36270</v>
      </c>
      <c r="B7385" s="5" t="s">
        <v>7059</v>
      </c>
    </row>
    <row r="7386" spans="1:2" x14ac:dyDescent="0.25">
      <c r="A7386" s="7">
        <v>36271</v>
      </c>
      <c r="B7386" s="5" t="s">
        <v>7060</v>
      </c>
    </row>
    <row r="7387" spans="1:2" x14ac:dyDescent="0.25">
      <c r="A7387" s="7">
        <v>36272</v>
      </c>
      <c r="B7387" s="5" t="s">
        <v>7061</v>
      </c>
    </row>
    <row r="7388" spans="1:2" x14ac:dyDescent="0.25">
      <c r="A7388" s="7">
        <v>36273</v>
      </c>
      <c r="B7388" s="5" t="s">
        <v>7062</v>
      </c>
    </row>
    <row r="7389" spans="1:2" x14ac:dyDescent="0.25">
      <c r="A7389" s="7">
        <v>36276</v>
      </c>
      <c r="B7389" s="5" t="s">
        <v>7063</v>
      </c>
    </row>
    <row r="7390" spans="1:2" x14ac:dyDescent="0.25">
      <c r="A7390" s="7">
        <v>36277</v>
      </c>
      <c r="B7390" s="5" t="s">
        <v>7064</v>
      </c>
    </row>
    <row r="7391" spans="1:2" x14ac:dyDescent="0.25">
      <c r="A7391" s="7">
        <v>36278</v>
      </c>
      <c r="B7391" s="5" t="s">
        <v>7065</v>
      </c>
    </row>
    <row r="7392" spans="1:2" x14ac:dyDescent="0.25">
      <c r="A7392" s="7">
        <v>36279</v>
      </c>
      <c r="B7392" s="5" t="s">
        <v>7066</v>
      </c>
    </row>
    <row r="7393" spans="1:2" x14ac:dyDescent="0.25">
      <c r="A7393" s="7">
        <v>36280</v>
      </c>
      <c r="B7393" s="5" t="s">
        <v>7067</v>
      </c>
    </row>
    <row r="7394" spans="1:2" x14ac:dyDescent="0.25">
      <c r="A7394" s="7">
        <v>36283</v>
      </c>
      <c r="B7394" s="5" t="s">
        <v>7068</v>
      </c>
    </row>
    <row r="7395" spans="1:2" x14ac:dyDescent="0.25">
      <c r="A7395" s="7">
        <v>36284</v>
      </c>
      <c r="B7395" s="5" t="s">
        <v>7069</v>
      </c>
    </row>
    <row r="7396" spans="1:2" x14ac:dyDescent="0.25">
      <c r="A7396" s="7">
        <v>36285</v>
      </c>
      <c r="B7396" s="5" t="s">
        <v>7070</v>
      </c>
    </row>
    <row r="7397" spans="1:2" x14ac:dyDescent="0.25">
      <c r="A7397" s="7">
        <v>36286</v>
      </c>
      <c r="B7397" s="5" t="s">
        <v>7071</v>
      </c>
    </row>
    <row r="7398" spans="1:2" x14ac:dyDescent="0.25">
      <c r="A7398" s="7">
        <v>36287</v>
      </c>
      <c r="B7398" s="5" t="s">
        <v>7072</v>
      </c>
    </row>
    <row r="7399" spans="1:2" x14ac:dyDescent="0.25">
      <c r="A7399" s="7">
        <v>36290</v>
      </c>
      <c r="B7399" s="5" t="s">
        <v>7073</v>
      </c>
    </row>
    <row r="7400" spans="1:2" x14ac:dyDescent="0.25">
      <c r="A7400" s="7">
        <v>36291</v>
      </c>
      <c r="B7400" s="5" t="s">
        <v>7074</v>
      </c>
    </row>
    <row r="7401" spans="1:2" x14ac:dyDescent="0.25">
      <c r="A7401" s="7">
        <v>36292</v>
      </c>
      <c r="B7401" s="5" t="s">
        <v>7075</v>
      </c>
    </row>
    <row r="7402" spans="1:2" x14ac:dyDescent="0.25">
      <c r="A7402" s="7">
        <v>36293</v>
      </c>
      <c r="B7402" s="5" t="s">
        <v>7076</v>
      </c>
    </row>
    <row r="7403" spans="1:2" x14ac:dyDescent="0.25">
      <c r="A7403" s="7">
        <v>36294</v>
      </c>
      <c r="B7403" s="5" t="s">
        <v>7077</v>
      </c>
    </row>
    <row r="7404" spans="1:2" x14ac:dyDescent="0.25">
      <c r="A7404" s="7">
        <v>36297</v>
      </c>
      <c r="B7404" s="5" t="s">
        <v>7078</v>
      </c>
    </row>
    <row r="7405" spans="1:2" x14ac:dyDescent="0.25">
      <c r="A7405" s="7">
        <v>36298</v>
      </c>
      <c r="B7405" s="5" t="s">
        <v>7079</v>
      </c>
    </row>
    <row r="7406" spans="1:2" x14ac:dyDescent="0.25">
      <c r="A7406" s="7">
        <v>36299</v>
      </c>
      <c r="B7406" s="5" t="s">
        <v>7080</v>
      </c>
    </row>
    <row r="7407" spans="1:2" x14ac:dyDescent="0.25">
      <c r="A7407" s="7">
        <v>36300</v>
      </c>
      <c r="B7407" s="5" t="s">
        <v>7081</v>
      </c>
    </row>
    <row r="7408" spans="1:2" x14ac:dyDescent="0.25">
      <c r="A7408" s="7">
        <v>36301</v>
      </c>
      <c r="B7408" s="5" t="s">
        <v>7082</v>
      </c>
    </row>
    <row r="7409" spans="1:2" x14ac:dyDescent="0.25">
      <c r="A7409" s="7">
        <v>36304</v>
      </c>
      <c r="B7409" s="5" t="s">
        <v>7083</v>
      </c>
    </row>
    <row r="7410" spans="1:2" x14ac:dyDescent="0.25">
      <c r="A7410" s="7">
        <v>36305</v>
      </c>
      <c r="B7410" s="5" t="s">
        <v>7084</v>
      </c>
    </row>
    <row r="7411" spans="1:2" x14ac:dyDescent="0.25">
      <c r="A7411" s="7">
        <v>36306</v>
      </c>
      <c r="B7411" s="5" t="s">
        <v>7085</v>
      </c>
    </row>
    <row r="7412" spans="1:2" x14ac:dyDescent="0.25">
      <c r="A7412" s="7">
        <v>36307</v>
      </c>
      <c r="B7412" s="5" t="s">
        <v>7086</v>
      </c>
    </row>
    <row r="7413" spans="1:2" x14ac:dyDescent="0.25">
      <c r="A7413" s="7">
        <v>36308</v>
      </c>
      <c r="B7413" s="5" t="s">
        <v>7087</v>
      </c>
    </row>
    <row r="7414" spans="1:2" x14ac:dyDescent="0.25">
      <c r="A7414" s="7">
        <v>36311</v>
      </c>
      <c r="B7414" s="5" t="s">
        <v>822</v>
      </c>
    </row>
    <row r="7415" spans="1:2" x14ac:dyDescent="0.25">
      <c r="A7415" s="7">
        <v>36312</v>
      </c>
      <c r="B7415" s="5" t="s">
        <v>7088</v>
      </c>
    </row>
    <row r="7416" spans="1:2" x14ac:dyDescent="0.25">
      <c r="A7416" s="7">
        <v>36313</v>
      </c>
      <c r="B7416" s="5" t="s">
        <v>7089</v>
      </c>
    </row>
    <row r="7417" spans="1:2" x14ac:dyDescent="0.25">
      <c r="A7417" s="7">
        <v>36314</v>
      </c>
      <c r="B7417" s="5" t="s">
        <v>7090</v>
      </c>
    </row>
    <row r="7418" spans="1:2" x14ac:dyDescent="0.25">
      <c r="A7418" s="7">
        <v>36315</v>
      </c>
      <c r="B7418" s="5" t="s">
        <v>7091</v>
      </c>
    </row>
    <row r="7419" spans="1:2" x14ac:dyDescent="0.25">
      <c r="A7419" s="7">
        <v>36318</v>
      </c>
      <c r="B7419" s="5" t="s">
        <v>7092</v>
      </c>
    </row>
    <row r="7420" spans="1:2" x14ac:dyDescent="0.25">
      <c r="A7420" s="7">
        <v>36319</v>
      </c>
      <c r="B7420" s="5" t="s">
        <v>7093</v>
      </c>
    </row>
    <row r="7421" spans="1:2" x14ac:dyDescent="0.25">
      <c r="A7421" s="7">
        <v>36320</v>
      </c>
      <c r="B7421" s="5" t="s">
        <v>7094</v>
      </c>
    </row>
    <row r="7422" spans="1:2" x14ac:dyDescent="0.25">
      <c r="A7422" s="7">
        <v>36321</v>
      </c>
      <c r="B7422" s="5" t="s">
        <v>7095</v>
      </c>
    </row>
    <row r="7423" spans="1:2" x14ac:dyDescent="0.25">
      <c r="A7423" s="7">
        <v>36322</v>
      </c>
      <c r="B7423" s="5" t="s">
        <v>7096</v>
      </c>
    </row>
    <row r="7424" spans="1:2" x14ac:dyDescent="0.25">
      <c r="A7424" s="7">
        <v>36325</v>
      </c>
      <c r="B7424" s="5" t="s">
        <v>7097</v>
      </c>
    </row>
    <row r="7425" spans="1:2" x14ac:dyDescent="0.25">
      <c r="A7425" s="7">
        <v>36326</v>
      </c>
      <c r="B7425" s="5" t="s">
        <v>7098</v>
      </c>
    </row>
    <row r="7426" spans="1:2" x14ac:dyDescent="0.25">
      <c r="A7426" s="7">
        <v>36327</v>
      </c>
      <c r="B7426" s="5" t="s">
        <v>7099</v>
      </c>
    </row>
    <row r="7427" spans="1:2" x14ac:dyDescent="0.25">
      <c r="A7427" s="7">
        <v>36328</v>
      </c>
      <c r="B7427" s="5" t="s">
        <v>7100</v>
      </c>
    </row>
    <row r="7428" spans="1:2" x14ac:dyDescent="0.25">
      <c r="A7428" s="7">
        <v>36329</v>
      </c>
      <c r="B7428" s="5" t="s">
        <v>7101</v>
      </c>
    </row>
    <row r="7429" spans="1:2" x14ac:dyDescent="0.25">
      <c r="A7429" s="7">
        <v>36332</v>
      </c>
      <c r="B7429" s="5" t="s">
        <v>7102</v>
      </c>
    </row>
    <row r="7430" spans="1:2" x14ac:dyDescent="0.25">
      <c r="A7430" s="7">
        <v>36333</v>
      </c>
      <c r="B7430" s="5" t="s">
        <v>7103</v>
      </c>
    </row>
    <row r="7431" spans="1:2" x14ac:dyDescent="0.25">
      <c r="A7431" s="7">
        <v>36334</v>
      </c>
      <c r="B7431" s="5" t="s">
        <v>7104</v>
      </c>
    </row>
    <row r="7432" spans="1:2" x14ac:dyDescent="0.25">
      <c r="A7432" s="7">
        <v>36335</v>
      </c>
      <c r="B7432" s="5" t="s">
        <v>7105</v>
      </c>
    </row>
    <row r="7433" spans="1:2" x14ac:dyDescent="0.25">
      <c r="A7433" s="7">
        <v>36336</v>
      </c>
      <c r="B7433" s="5" t="s">
        <v>7106</v>
      </c>
    </row>
    <row r="7434" spans="1:2" x14ac:dyDescent="0.25">
      <c r="A7434" s="7">
        <v>36339</v>
      </c>
      <c r="B7434" s="5" t="s">
        <v>7107</v>
      </c>
    </row>
    <row r="7435" spans="1:2" x14ac:dyDescent="0.25">
      <c r="A7435" s="7">
        <v>36340</v>
      </c>
      <c r="B7435" s="5" t="s">
        <v>7108</v>
      </c>
    </row>
    <row r="7436" spans="1:2" x14ac:dyDescent="0.25">
      <c r="A7436" s="7">
        <v>36341</v>
      </c>
      <c r="B7436" s="5" t="s">
        <v>7109</v>
      </c>
    </row>
    <row r="7437" spans="1:2" x14ac:dyDescent="0.25">
      <c r="A7437" s="7">
        <v>36342</v>
      </c>
      <c r="B7437" s="5" t="s">
        <v>7110</v>
      </c>
    </row>
    <row r="7438" spans="1:2" x14ac:dyDescent="0.25">
      <c r="A7438" s="7">
        <v>36343</v>
      </c>
      <c r="B7438" s="5" t="s">
        <v>7111</v>
      </c>
    </row>
    <row r="7439" spans="1:2" x14ac:dyDescent="0.25">
      <c r="A7439" s="7">
        <v>36346</v>
      </c>
      <c r="B7439" s="5" t="s">
        <v>822</v>
      </c>
    </row>
    <row r="7440" spans="1:2" x14ac:dyDescent="0.25">
      <c r="A7440" s="7">
        <v>36347</v>
      </c>
      <c r="B7440" s="5" t="s">
        <v>7112</v>
      </c>
    </row>
    <row r="7441" spans="1:2" x14ac:dyDescent="0.25">
      <c r="A7441" s="7">
        <v>36348</v>
      </c>
      <c r="B7441" s="5" t="s">
        <v>7113</v>
      </c>
    </row>
    <row r="7442" spans="1:2" x14ac:dyDescent="0.25">
      <c r="A7442" s="7">
        <v>36349</v>
      </c>
      <c r="B7442" s="5" t="s">
        <v>7114</v>
      </c>
    </row>
    <row r="7443" spans="1:2" x14ac:dyDescent="0.25">
      <c r="A7443" s="7">
        <v>36350</v>
      </c>
      <c r="B7443" s="5" t="s">
        <v>7115</v>
      </c>
    </row>
    <row r="7444" spans="1:2" x14ac:dyDescent="0.25">
      <c r="A7444" s="7">
        <v>36353</v>
      </c>
      <c r="B7444" s="5" t="s">
        <v>7116</v>
      </c>
    </row>
    <row r="7445" spans="1:2" x14ac:dyDescent="0.25">
      <c r="A7445" s="7">
        <v>36354</v>
      </c>
      <c r="B7445" s="5" t="s">
        <v>7117</v>
      </c>
    </row>
    <row r="7446" spans="1:2" x14ac:dyDescent="0.25">
      <c r="A7446" s="7">
        <v>36355</v>
      </c>
      <c r="B7446" s="5" t="s">
        <v>7118</v>
      </c>
    </row>
    <row r="7447" spans="1:2" x14ac:dyDescent="0.25">
      <c r="A7447" s="7">
        <v>36356</v>
      </c>
      <c r="B7447" s="5" t="s">
        <v>7119</v>
      </c>
    </row>
    <row r="7448" spans="1:2" x14ac:dyDescent="0.25">
      <c r="A7448" s="7">
        <v>36357</v>
      </c>
      <c r="B7448" s="5" t="s">
        <v>7120</v>
      </c>
    </row>
    <row r="7449" spans="1:2" x14ac:dyDescent="0.25">
      <c r="A7449" s="7">
        <v>36360</v>
      </c>
      <c r="B7449" s="5" t="s">
        <v>7121</v>
      </c>
    </row>
    <row r="7450" spans="1:2" x14ac:dyDescent="0.25">
      <c r="A7450" s="7">
        <v>36361</v>
      </c>
      <c r="B7450" s="5" t="s">
        <v>7122</v>
      </c>
    </row>
    <row r="7451" spans="1:2" x14ac:dyDescent="0.25">
      <c r="A7451" s="7">
        <v>36362</v>
      </c>
      <c r="B7451" s="5" t="s">
        <v>7123</v>
      </c>
    </row>
    <row r="7452" spans="1:2" x14ac:dyDescent="0.25">
      <c r="A7452" s="7">
        <v>36363</v>
      </c>
      <c r="B7452" s="5" t="s">
        <v>7124</v>
      </c>
    </row>
    <row r="7453" spans="1:2" x14ac:dyDescent="0.25">
      <c r="A7453" s="7">
        <v>36364</v>
      </c>
      <c r="B7453" s="5" t="s">
        <v>7125</v>
      </c>
    </row>
    <row r="7454" spans="1:2" x14ac:dyDescent="0.25">
      <c r="A7454" s="7">
        <v>36367</v>
      </c>
      <c r="B7454" s="5" t="s">
        <v>7126</v>
      </c>
    </row>
    <row r="7455" spans="1:2" x14ac:dyDescent="0.25">
      <c r="A7455" s="7">
        <v>36368</v>
      </c>
      <c r="B7455" s="5" t="s">
        <v>7127</v>
      </c>
    </row>
    <row r="7456" spans="1:2" x14ac:dyDescent="0.25">
      <c r="A7456" s="7">
        <v>36369</v>
      </c>
      <c r="B7456" s="5" t="s">
        <v>7128</v>
      </c>
    </row>
    <row r="7457" spans="1:2" x14ac:dyDescent="0.25">
      <c r="A7457" s="7">
        <v>36370</v>
      </c>
      <c r="B7457" s="5" t="s">
        <v>7129</v>
      </c>
    </row>
    <row r="7458" spans="1:2" x14ac:dyDescent="0.25">
      <c r="A7458" s="7">
        <v>36371</v>
      </c>
      <c r="B7458" s="5" t="s">
        <v>7130</v>
      </c>
    </row>
    <row r="7459" spans="1:2" x14ac:dyDescent="0.25">
      <c r="A7459" s="7">
        <v>36374</v>
      </c>
      <c r="B7459" s="5" t="s">
        <v>7131</v>
      </c>
    </row>
    <row r="7460" spans="1:2" x14ac:dyDescent="0.25">
      <c r="A7460" s="7">
        <v>36375</v>
      </c>
      <c r="B7460" s="5" t="s">
        <v>7132</v>
      </c>
    </row>
    <row r="7461" spans="1:2" x14ac:dyDescent="0.25">
      <c r="A7461" s="7">
        <v>36376</v>
      </c>
      <c r="B7461" s="5" t="s">
        <v>7133</v>
      </c>
    </row>
    <row r="7462" spans="1:2" x14ac:dyDescent="0.25">
      <c r="A7462" s="7">
        <v>36377</v>
      </c>
      <c r="B7462" s="5" t="s">
        <v>7134</v>
      </c>
    </row>
    <row r="7463" spans="1:2" x14ac:dyDescent="0.25">
      <c r="A7463" s="7">
        <v>36378</v>
      </c>
      <c r="B7463" s="5" t="s">
        <v>7135</v>
      </c>
    </row>
    <row r="7464" spans="1:2" x14ac:dyDescent="0.25">
      <c r="A7464" s="7">
        <v>36381</v>
      </c>
      <c r="B7464" s="5" t="s">
        <v>7136</v>
      </c>
    </row>
    <row r="7465" spans="1:2" x14ac:dyDescent="0.25">
      <c r="A7465" s="7">
        <v>36382</v>
      </c>
      <c r="B7465" s="5" t="s">
        <v>7137</v>
      </c>
    </row>
    <row r="7466" spans="1:2" x14ac:dyDescent="0.25">
      <c r="A7466" s="7">
        <v>36383</v>
      </c>
      <c r="B7466" s="5" t="s">
        <v>7138</v>
      </c>
    </row>
    <row r="7467" spans="1:2" x14ac:dyDescent="0.25">
      <c r="A7467" s="7">
        <v>36384</v>
      </c>
      <c r="B7467" s="5" t="s">
        <v>7139</v>
      </c>
    </row>
    <row r="7468" spans="1:2" x14ac:dyDescent="0.25">
      <c r="A7468" s="7">
        <v>36385</v>
      </c>
      <c r="B7468" s="5" t="s">
        <v>7140</v>
      </c>
    </row>
    <row r="7469" spans="1:2" x14ac:dyDescent="0.25">
      <c r="A7469" s="7">
        <v>36388</v>
      </c>
      <c r="B7469" s="5" t="s">
        <v>7141</v>
      </c>
    </row>
    <row r="7470" spans="1:2" x14ac:dyDescent="0.25">
      <c r="A7470" s="7">
        <v>36389</v>
      </c>
      <c r="B7470" s="5" t="s">
        <v>7142</v>
      </c>
    </row>
    <row r="7471" spans="1:2" x14ac:dyDescent="0.25">
      <c r="A7471" s="7">
        <v>36390</v>
      </c>
      <c r="B7471" s="5" t="s">
        <v>7143</v>
      </c>
    </row>
    <row r="7472" spans="1:2" x14ac:dyDescent="0.25">
      <c r="A7472" s="7">
        <v>36391</v>
      </c>
      <c r="B7472" s="5" t="s">
        <v>7144</v>
      </c>
    </row>
    <row r="7473" spans="1:2" x14ac:dyDescent="0.25">
      <c r="A7473" s="7">
        <v>36392</v>
      </c>
      <c r="B7473" s="5" t="s">
        <v>7145</v>
      </c>
    </row>
    <row r="7474" spans="1:2" x14ac:dyDescent="0.25">
      <c r="A7474" s="7">
        <v>36395</v>
      </c>
      <c r="B7474" s="5" t="s">
        <v>7146</v>
      </c>
    </row>
    <row r="7475" spans="1:2" x14ac:dyDescent="0.25">
      <c r="A7475" s="7">
        <v>36396</v>
      </c>
      <c r="B7475" s="5" t="s">
        <v>7147</v>
      </c>
    </row>
    <row r="7476" spans="1:2" x14ac:dyDescent="0.25">
      <c r="A7476" s="7">
        <v>36397</v>
      </c>
      <c r="B7476" s="5" t="s">
        <v>7148</v>
      </c>
    </row>
    <row r="7477" spans="1:2" x14ac:dyDescent="0.25">
      <c r="A7477" s="7">
        <v>36398</v>
      </c>
      <c r="B7477" s="5" t="s">
        <v>7149</v>
      </c>
    </row>
    <row r="7478" spans="1:2" x14ac:dyDescent="0.25">
      <c r="A7478" s="7">
        <v>36399</v>
      </c>
      <c r="B7478" s="5" t="s">
        <v>7150</v>
      </c>
    </row>
    <row r="7479" spans="1:2" x14ac:dyDescent="0.25">
      <c r="A7479" s="7">
        <v>36402</v>
      </c>
      <c r="B7479" s="5" t="s">
        <v>7151</v>
      </c>
    </row>
    <row r="7480" spans="1:2" x14ac:dyDescent="0.25">
      <c r="A7480" s="7">
        <v>36403</v>
      </c>
      <c r="B7480" s="5" t="s">
        <v>7152</v>
      </c>
    </row>
    <row r="7481" spans="1:2" x14ac:dyDescent="0.25">
      <c r="A7481" s="7">
        <v>36404</v>
      </c>
      <c r="B7481" s="5" t="s">
        <v>7153</v>
      </c>
    </row>
    <row r="7482" spans="1:2" x14ac:dyDescent="0.25">
      <c r="A7482" s="7">
        <v>36405</v>
      </c>
      <c r="B7482" s="5" t="s">
        <v>7154</v>
      </c>
    </row>
    <row r="7483" spans="1:2" x14ac:dyDescent="0.25">
      <c r="A7483" s="7">
        <v>36406</v>
      </c>
      <c r="B7483" s="5" t="s">
        <v>7155</v>
      </c>
    </row>
    <row r="7484" spans="1:2" x14ac:dyDescent="0.25">
      <c r="A7484" s="7">
        <v>36409</v>
      </c>
      <c r="B7484" s="5" t="s">
        <v>822</v>
      </c>
    </row>
    <row r="7485" spans="1:2" x14ac:dyDescent="0.25">
      <c r="A7485" s="7">
        <v>36410</v>
      </c>
      <c r="B7485" s="5" t="s">
        <v>7156</v>
      </c>
    </row>
    <row r="7486" spans="1:2" x14ac:dyDescent="0.25">
      <c r="A7486" s="7">
        <v>36411</v>
      </c>
      <c r="B7486" s="5" t="s">
        <v>7157</v>
      </c>
    </row>
    <row r="7487" spans="1:2" x14ac:dyDescent="0.25">
      <c r="A7487" s="7">
        <v>36412</v>
      </c>
      <c r="B7487" s="5" t="s">
        <v>7158</v>
      </c>
    </row>
    <row r="7488" spans="1:2" x14ac:dyDescent="0.25">
      <c r="A7488" s="7">
        <v>36413</v>
      </c>
      <c r="B7488" s="5" t="s">
        <v>7159</v>
      </c>
    </row>
    <row r="7489" spans="1:2" x14ac:dyDescent="0.25">
      <c r="A7489" s="7">
        <v>36416</v>
      </c>
      <c r="B7489" s="5" t="s">
        <v>7160</v>
      </c>
    </row>
    <row r="7490" spans="1:2" x14ac:dyDescent="0.25">
      <c r="A7490" s="7">
        <v>36417</v>
      </c>
      <c r="B7490" s="5" t="s">
        <v>7161</v>
      </c>
    </row>
    <row r="7491" spans="1:2" x14ac:dyDescent="0.25">
      <c r="A7491" s="7">
        <v>36418</v>
      </c>
      <c r="B7491" s="5" t="s">
        <v>7162</v>
      </c>
    </row>
    <row r="7492" spans="1:2" x14ac:dyDescent="0.25">
      <c r="A7492" s="7">
        <v>36419</v>
      </c>
      <c r="B7492" s="5" t="s">
        <v>7163</v>
      </c>
    </row>
    <row r="7493" spans="1:2" x14ac:dyDescent="0.25">
      <c r="A7493" s="7">
        <v>36420</v>
      </c>
      <c r="B7493" s="5" t="s">
        <v>7164</v>
      </c>
    </row>
    <row r="7494" spans="1:2" x14ac:dyDescent="0.25">
      <c r="A7494" s="7">
        <v>36423</v>
      </c>
      <c r="B7494" s="5" t="s">
        <v>7165</v>
      </c>
    </row>
    <row r="7495" spans="1:2" x14ac:dyDescent="0.25">
      <c r="A7495" s="7">
        <v>36424</v>
      </c>
      <c r="B7495" s="5" t="s">
        <v>7166</v>
      </c>
    </row>
    <row r="7496" spans="1:2" x14ac:dyDescent="0.25">
      <c r="A7496" s="7">
        <v>36425</v>
      </c>
      <c r="B7496" s="5" t="s">
        <v>7167</v>
      </c>
    </row>
    <row r="7497" spans="1:2" x14ac:dyDescent="0.25">
      <c r="A7497" s="7">
        <v>36426</v>
      </c>
      <c r="B7497" s="5" t="s">
        <v>7168</v>
      </c>
    </row>
    <row r="7498" spans="1:2" x14ac:dyDescent="0.25">
      <c r="A7498" s="7">
        <v>36427</v>
      </c>
      <c r="B7498" s="5" t="s">
        <v>7169</v>
      </c>
    </row>
    <row r="7499" spans="1:2" x14ac:dyDescent="0.25">
      <c r="A7499" s="7">
        <v>36430</v>
      </c>
      <c r="B7499" s="5" t="s">
        <v>7170</v>
      </c>
    </row>
    <row r="7500" spans="1:2" x14ac:dyDescent="0.25">
      <c r="A7500" s="7">
        <v>36431</v>
      </c>
      <c r="B7500" s="5" t="s">
        <v>7171</v>
      </c>
    </row>
    <row r="7501" spans="1:2" x14ac:dyDescent="0.25">
      <c r="A7501" s="7">
        <v>36432</v>
      </c>
      <c r="B7501" s="5" t="s">
        <v>7172</v>
      </c>
    </row>
    <row r="7502" spans="1:2" x14ac:dyDescent="0.25">
      <c r="A7502" s="7">
        <v>36433</v>
      </c>
      <c r="B7502" s="5" t="s">
        <v>7173</v>
      </c>
    </row>
    <row r="7503" spans="1:2" x14ac:dyDescent="0.25">
      <c r="A7503" s="7">
        <v>36434</v>
      </c>
      <c r="B7503" s="5" t="s">
        <v>7174</v>
      </c>
    </row>
    <row r="7504" spans="1:2" x14ac:dyDescent="0.25">
      <c r="A7504" s="7">
        <v>36437</v>
      </c>
      <c r="B7504" s="5" t="s">
        <v>7175</v>
      </c>
    </row>
    <row r="7505" spans="1:2" x14ac:dyDescent="0.25">
      <c r="A7505" s="7">
        <v>36438</v>
      </c>
      <c r="B7505" s="5" t="s">
        <v>7176</v>
      </c>
    </row>
    <row r="7506" spans="1:2" x14ac:dyDescent="0.25">
      <c r="A7506" s="7">
        <v>36439</v>
      </c>
      <c r="B7506" s="5" t="s">
        <v>7177</v>
      </c>
    </row>
    <row r="7507" spans="1:2" x14ac:dyDescent="0.25">
      <c r="A7507" s="7">
        <v>36440</v>
      </c>
      <c r="B7507" s="5" t="s">
        <v>7178</v>
      </c>
    </row>
    <row r="7508" spans="1:2" x14ac:dyDescent="0.25">
      <c r="A7508" s="7">
        <v>36441</v>
      </c>
      <c r="B7508" s="5" t="s">
        <v>7179</v>
      </c>
    </row>
    <row r="7509" spans="1:2" x14ac:dyDescent="0.25">
      <c r="A7509" s="7">
        <v>36444</v>
      </c>
      <c r="B7509" s="5" t="s">
        <v>7180</v>
      </c>
    </row>
    <row r="7510" spans="1:2" x14ac:dyDescent="0.25">
      <c r="A7510" s="7">
        <v>36445</v>
      </c>
      <c r="B7510" s="5" t="s">
        <v>7181</v>
      </c>
    </row>
    <row r="7511" spans="1:2" x14ac:dyDescent="0.25">
      <c r="A7511" s="7">
        <v>36446</v>
      </c>
      <c r="B7511" s="5" t="s">
        <v>7182</v>
      </c>
    </row>
    <row r="7512" spans="1:2" x14ac:dyDescent="0.25">
      <c r="A7512" s="7">
        <v>36447</v>
      </c>
      <c r="B7512" s="5" t="s">
        <v>7183</v>
      </c>
    </row>
    <row r="7513" spans="1:2" x14ac:dyDescent="0.25">
      <c r="A7513" s="7">
        <v>36448</v>
      </c>
      <c r="B7513" s="5" t="s">
        <v>7184</v>
      </c>
    </row>
    <row r="7514" spans="1:2" x14ac:dyDescent="0.25">
      <c r="A7514" s="7">
        <v>36451</v>
      </c>
      <c r="B7514" s="5" t="s">
        <v>7185</v>
      </c>
    </row>
    <row r="7515" spans="1:2" x14ac:dyDescent="0.25">
      <c r="A7515" s="7">
        <v>36452</v>
      </c>
      <c r="B7515" s="5" t="s">
        <v>7186</v>
      </c>
    </row>
    <row r="7516" spans="1:2" x14ac:dyDescent="0.25">
      <c r="A7516" s="7">
        <v>36453</v>
      </c>
      <c r="B7516" s="5" t="s">
        <v>7187</v>
      </c>
    </row>
    <row r="7517" spans="1:2" x14ac:dyDescent="0.25">
      <c r="A7517" s="7">
        <v>36454</v>
      </c>
      <c r="B7517" s="5" t="s">
        <v>7188</v>
      </c>
    </row>
    <row r="7518" spans="1:2" x14ac:dyDescent="0.25">
      <c r="A7518" s="7">
        <v>36455</v>
      </c>
      <c r="B7518" s="5" t="s">
        <v>7189</v>
      </c>
    </row>
    <row r="7519" spans="1:2" x14ac:dyDescent="0.25">
      <c r="A7519" s="7">
        <v>36458</v>
      </c>
      <c r="B7519" s="5" t="s">
        <v>7190</v>
      </c>
    </row>
    <row r="7520" spans="1:2" x14ac:dyDescent="0.25">
      <c r="A7520" s="7">
        <v>36459</v>
      </c>
      <c r="B7520" s="5" t="s">
        <v>7191</v>
      </c>
    </row>
    <row r="7521" spans="1:2" x14ac:dyDescent="0.25">
      <c r="A7521" s="7">
        <v>36460</v>
      </c>
      <c r="B7521" s="5" t="s">
        <v>7192</v>
      </c>
    </row>
    <row r="7522" spans="1:2" x14ac:dyDescent="0.25">
      <c r="A7522" s="7">
        <v>36461</v>
      </c>
      <c r="B7522" s="5" t="s">
        <v>7193</v>
      </c>
    </row>
    <row r="7523" spans="1:2" x14ac:dyDescent="0.25">
      <c r="A7523" s="7">
        <v>36462</v>
      </c>
      <c r="B7523" s="5" t="s">
        <v>7194</v>
      </c>
    </row>
    <row r="7524" spans="1:2" x14ac:dyDescent="0.25">
      <c r="A7524" s="7">
        <v>36465</v>
      </c>
      <c r="B7524" s="5" t="s">
        <v>7195</v>
      </c>
    </row>
    <row r="7525" spans="1:2" x14ac:dyDescent="0.25">
      <c r="A7525" s="7">
        <v>36466</v>
      </c>
      <c r="B7525" s="5" t="s">
        <v>7196</v>
      </c>
    </row>
    <row r="7526" spans="1:2" x14ac:dyDescent="0.25">
      <c r="A7526" s="7">
        <v>36467</v>
      </c>
      <c r="B7526" s="5" t="s">
        <v>7197</v>
      </c>
    </row>
    <row r="7527" spans="1:2" x14ac:dyDescent="0.25">
      <c r="A7527" s="7">
        <v>36468</v>
      </c>
      <c r="B7527" s="5" t="s">
        <v>7198</v>
      </c>
    </row>
    <row r="7528" spans="1:2" x14ac:dyDescent="0.25">
      <c r="A7528" s="7">
        <v>36469</v>
      </c>
      <c r="B7528" s="5" t="s">
        <v>7199</v>
      </c>
    </row>
    <row r="7529" spans="1:2" x14ac:dyDescent="0.25">
      <c r="A7529" s="7">
        <v>36472</v>
      </c>
      <c r="B7529" s="5" t="s">
        <v>7200</v>
      </c>
    </row>
    <row r="7530" spans="1:2" x14ac:dyDescent="0.25">
      <c r="A7530" s="7">
        <v>36473</v>
      </c>
      <c r="B7530" s="5" t="s">
        <v>7201</v>
      </c>
    </row>
    <row r="7531" spans="1:2" x14ac:dyDescent="0.25">
      <c r="A7531" s="7">
        <v>36474</v>
      </c>
      <c r="B7531" s="5" t="s">
        <v>7202</v>
      </c>
    </row>
    <row r="7532" spans="1:2" x14ac:dyDescent="0.25">
      <c r="A7532" s="7">
        <v>36475</v>
      </c>
      <c r="B7532" s="5" t="s">
        <v>7203</v>
      </c>
    </row>
    <row r="7533" spans="1:2" x14ac:dyDescent="0.25">
      <c r="A7533" s="7">
        <v>36476</v>
      </c>
      <c r="B7533" s="5" t="s">
        <v>7204</v>
      </c>
    </row>
    <row r="7534" spans="1:2" x14ac:dyDescent="0.25">
      <c r="A7534" s="7">
        <v>36479</v>
      </c>
      <c r="B7534" s="5" t="s">
        <v>7205</v>
      </c>
    </row>
    <row r="7535" spans="1:2" x14ac:dyDescent="0.25">
      <c r="A7535" s="7">
        <v>36480</v>
      </c>
      <c r="B7535" s="5" t="s">
        <v>7206</v>
      </c>
    </row>
    <row r="7536" spans="1:2" x14ac:dyDescent="0.25">
      <c r="A7536" s="7">
        <v>36481</v>
      </c>
      <c r="B7536" s="5" t="s">
        <v>7207</v>
      </c>
    </row>
    <row r="7537" spans="1:2" x14ac:dyDescent="0.25">
      <c r="A7537" s="7">
        <v>36482</v>
      </c>
      <c r="B7537" s="5" t="s">
        <v>7208</v>
      </c>
    </row>
    <row r="7538" spans="1:2" x14ac:dyDescent="0.25">
      <c r="A7538" s="7">
        <v>36483</v>
      </c>
      <c r="B7538" s="5" t="s">
        <v>7209</v>
      </c>
    </row>
    <row r="7539" spans="1:2" x14ac:dyDescent="0.25">
      <c r="A7539" s="7">
        <v>36486</v>
      </c>
      <c r="B7539" s="5" t="s">
        <v>7210</v>
      </c>
    </row>
    <row r="7540" spans="1:2" x14ac:dyDescent="0.25">
      <c r="A7540" s="7">
        <v>36487</v>
      </c>
      <c r="B7540" s="5" t="s">
        <v>7211</v>
      </c>
    </row>
    <row r="7541" spans="1:2" x14ac:dyDescent="0.25">
      <c r="A7541" s="7">
        <v>36488</v>
      </c>
      <c r="B7541" s="5" t="s">
        <v>7212</v>
      </c>
    </row>
    <row r="7542" spans="1:2" x14ac:dyDescent="0.25">
      <c r="A7542" s="7">
        <v>36489</v>
      </c>
      <c r="B7542" s="5" t="s">
        <v>822</v>
      </c>
    </row>
    <row r="7543" spans="1:2" x14ac:dyDescent="0.25">
      <c r="A7543" s="7">
        <v>36490</v>
      </c>
      <c r="B7543" s="5" t="s">
        <v>7213</v>
      </c>
    </row>
    <row r="7544" spans="1:2" x14ac:dyDescent="0.25">
      <c r="A7544" s="7">
        <v>36493</v>
      </c>
      <c r="B7544" s="5" t="s">
        <v>7214</v>
      </c>
    </row>
    <row r="7545" spans="1:2" x14ac:dyDescent="0.25">
      <c r="A7545" s="7">
        <v>36494</v>
      </c>
      <c r="B7545" s="5" t="s">
        <v>7215</v>
      </c>
    </row>
    <row r="7546" spans="1:2" x14ac:dyDescent="0.25">
      <c r="A7546" s="7">
        <v>36495</v>
      </c>
      <c r="B7546" s="5" t="s">
        <v>7216</v>
      </c>
    </row>
    <row r="7547" spans="1:2" x14ac:dyDescent="0.25">
      <c r="A7547" s="7">
        <v>36496</v>
      </c>
      <c r="B7547" s="5" t="s">
        <v>7217</v>
      </c>
    </row>
    <row r="7548" spans="1:2" x14ac:dyDescent="0.25">
      <c r="A7548" s="7">
        <v>36497</v>
      </c>
      <c r="B7548" s="5" t="s">
        <v>7218</v>
      </c>
    </row>
    <row r="7549" spans="1:2" x14ac:dyDescent="0.25">
      <c r="A7549" s="7">
        <v>36500</v>
      </c>
      <c r="B7549" s="5" t="s">
        <v>7219</v>
      </c>
    </row>
    <row r="7550" spans="1:2" x14ac:dyDescent="0.25">
      <c r="A7550" s="7">
        <v>36501</v>
      </c>
      <c r="B7550" s="5" t="s">
        <v>7220</v>
      </c>
    </row>
    <row r="7551" spans="1:2" x14ac:dyDescent="0.25">
      <c r="A7551" s="7">
        <v>36502</v>
      </c>
      <c r="B7551" s="5" t="s">
        <v>7221</v>
      </c>
    </row>
    <row r="7552" spans="1:2" x14ac:dyDescent="0.25">
      <c r="A7552" s="7">
        <v>36503</v>
      </c>
      <c r="B7552" s="5" t="s">
        <v>7222</v>
      </c>
    </row>
    <row r="7553" spans="1:2" x14ac:dyDescent="0.25">
      <c r="A7553" s="7">
        <v>36504</v>
      </c>
      <c r="B7553" s="5" t="s">
        <v>7223</v>
      </c>
    </row>
    <row r="7554" spans="1:2" x14ac:dyDescent="0.25">
      <c r="A7554" s="7">
        <v>36507</v>
      </c>
      <c r="B7554" s="5" t="s">
        <v>7224</v>
      </c>
    </row>
    <row r="7555" spans="1:2" x14ac:dyDescent="0.25">
      <c r="A7555" s="7">
        <v>36508</v>
      </c>
      <c r="B7555" s="5" t="s">
        <v>7225</v>
      </c>
    </row>
    <row r="7556" spans="1:2" x14ac:dyDescent="0.25">
      <c r="A7556" s="7">
        <v>36509</v>
      </c>
      <c r="B7556" s="5" t="s">
        <v>7226</v>
      </c>
    </row>
    <row r="7557" spans="1:2" x14ac:dyDescent="0.25">
      <c r="A7557" s="7">
        <v>36510</v>
      </c>
      <c r="B7557" s="5" t="s">
        <v>7227</v>
      </c>
    </row>
    <row r="7558" spans="1:2" x14ac:dyDescent="0.25">
      <c r="A7558" s="7">
        <v>36511</v>
      </c>
      <c r="B7558" s="5" t="s">
        <v>7228</v>
      </c>
    </row>
    <row r="7559" spans="1:2" x14ac:dyDescent="0.25">
      <c r="A7559" s="7">
        <v>36514</v>
      </c>
      <c r="B7559" s="5" t="s">
        <v>7229</v>
      </c>
    </row>
    <row r="7560" spans="1:2" x14ac:dyDescent="0.25">
      <c r="A7560" s="7">
        <v>36515</v>
      </c>
      <c r="B7560" s="5" t="s">
        <v>7230</v>
      </c>
    </row>
    <row r="7561" spans="1:2" x14ac:dyDescent="0.25">
      <c r="A7561" s="7">
        <v>36516</v>
      </c>
      <c r="B7561" s="5" t="s">
        <v>7231</v>
      </c>
    </row>
    <row r="7562" spans="1:2" x14ac:dyDescent="0.25">
      <c r="A7562" s="7">
        <v>36517</v>
      </c>
      <c r="B7562" s="5" t="s">
        <v>7232</v>
      </c>
    </row>
    <row r="7563" spans="1:2" x14ac:dyDescent="0.25">
      <c r="A7563" s="7">
        <v>36518</v>
      </c>
      <c r="B7563" s="5" t="s">
        <v>822</v>
      </c>
    </row>
    <row r="7564" spans="1:2" x14ac:dyDescent="0.25">
      <c r="A7564" s="7">
        <v>36521</v>
      </c>
      <c r="B7564" s="5" t="s">
        <v>7233</v>
      </c>
    </row>
    <row r="7565" spans="1:2" x14ac:dyDescent="0.25">
      <c r="A7565" s="7">
        <v>36522</v>
      </c>
      <c r="B7565" s="5" t="s">
        <v>7234</v>
      </c>
    </row>
    <row r="7566" spans="1:2" x14ac:dyDescent="0.25">
      <c r="A7566" s="7">
        <v>36523</v>
      </c>
      <c r="B7566" s="5" t="s">
        <v>7235</v>
      </c>
    </row>
    <row r="7567" spans="1:2" x14ac:dyDescent="0.25">
      <c r="A7567" s="7">
        <v>36524</v>
      </c>
      <c r="B7567" s="5" t="s">
        <v>7236</v>
      </c>
    </row>
    <row r="7568" spans="1:2" x14ac:dyDescent="0.25">
      <c r="A7568" s="7">
        <v>36525</v>
      </c>
      <c r="B7568" s="5" t="s">
        <v>7237</v>
      </c>
    </row>
    <row r="7569" spans="1:2" x14ac:dyDescent="0.25">
      <c r="A7569" s="7">
        <v>36528</v>
      </c>
      <c r="B7569" s="5" t="s">
        <v>7238</v>
      </c>
    </row>
    <row r="7570" spans="1:2" x14ac:dyDescent="0.25">
      <c r="A7570" s="7">
        <v>36529</v>
      </c>
      <c r="B7570" s="5" t="s">
        <v>7239</v>
      </c>
    </row>
    <row r="7571" spans="1:2" x14ac:dyDescent="0.25">
      <c r="A7571" s="7">
        <v>36530</v>
      </c>
      <c r="B7571" s="5" t="s">
        <v>7240</v>
      </c>
    </row>
    <row r="7572" spans="1:2" x14ac:dyDescent="0.25">
      <c r="A7572" s="7">
        <v>36531</v>
      </c>
      <c r="B7572" s="5" t="s">
        <v>7241</v>
      </c>
    </row>
    <row r="7573" spans="1:2" x14ac:dyDescent="0.25">
      <c r="A7573" s="7">
        <v>36532</v>
      </c>
      <c r="B7573" s="5" t="s">
        <v>7242</v>
      </c>
    </row>
    <row r="7574" spans="1:2" x14ac:dyDescent="0.25">
      <c r="A7574" s="7">
        <v>36535</v>
      </c>
      <c r="B7574" s="5" t="s">
        <v>7243</v>
      </c>
    </row>
    <row r="7575" spans="1:2" x14ac:dyDescent="0.25">
      <c r="A7575" s="7">
        <v>36536</v>
      </c>
      <c r="B7575" s="5" t="s">
        <v>7244</v>
      </c>
    </row>
    <row r="7576" spans="1:2" x14ac:dyDescent="0.25">
      <c r="A7576" s="7">
        <v>36537</v>
      </c>
      <c r="B7576" s="5" t="s">
        <v>7245</v>
      </c>
    </row>
    <row r="7577" spans="1:2" x14ac:dyDescent="0.25">
      <c r="A7577" s="7">
        <v>36538</v>
      </c>
      <c r="B7577" s="5" t="s">
        <v>7246</v>
      </c>
    </row>
    <row r="7578" spans="1:2" x14ac:dyDescent="0.25">
      <c r="A7578" s="7">
        <v>36539</v>
      </c>
      <c r="B7578" s="5" t="s">
        <v>7247</v>
      </c>
    </row>
    <row r="7579" spans="1:2" x14ac:dyDescent="0.25">
      <c r="A7579" s="7">
        <v>36542</v>
      </c>
      <c r="B7579" s="5" t="s">
        <v>822</v>
      </c>
    </row>
    <row r="7580" spans="1:2" x14ac:dyDescent="0.25">
      <c r="A7580" s="7">
        <v>36543</v>
      </c>
      <c r="B7580" s="5" t="s">
        <v>7248</v>
      </c>
    </row>
    <row r="7581" spans="1:2" x14ac:dyDescent="0.25">
      <c r="A7581" s="7">
        <v>36544</v>
      </c>
      <c r="B7581" s="5" t="s">
        <v>7249</v>
      </c>
    </row>
    <row r="7582" spans="1:2" x14ac:dyDescent="0.25">
      <c r="A7582" s="7">
        <v>36545</v>
      </c>
      <c r="B7582" s="5" t="s">
        <v>7250</v>
      </c>
    </row>
    <row r="7583" spans="1:2" x14ac:dyDescent="0.25">
      <c r="A7583" s="7">
        <v>36546</v>
      </c>
      <c r="B7583" s="5" t="s">
        <v>7251</v>
      </c>
    </row>
    <row r="7584" spans="1:2" x14ac:dyDescent="0.25">
      <c r="A7584" s="7">
        <v>36549</v>
      </c>
      <c r="B7584" s="5" t="s">
        <v>7252</v>
      </c>
    </row>
    <row r="7585" spans="1:2" x14ac:dyDescent="0.25">
      <c r="A7585" s="7">
        <v>36550</v>
      </c>
      <c r="B7585" s="5" t="s">
        <v>7253</v>
      </c>
    </row>
    <row r="7586" spans="1:2" x14ac:dyDescent="0.25">
      <c r="A7586" s="7">
        <v>36551</v>
      </c>
      <c r="B7586" s="5" t="s">
        <v>7254</v>
      </c>
    </row>
    <row r="7587" spans="1:2" x14ac:dyDescent="0.25">
      <c r="A7587" s="7">
        <v>36552</v>
      </c>
      <c r="B7587" s="5" t="s">
        <v>7255</v>
      </c>
    </row>
    <row r="7588" spans="1:2" x14ac:dyDescent="0.25">
      <c r="A7588" s="7">
        <v>36553</v>
      </c>
      <c r="B7588" s="5" t="s">
        <v>7256</v>
      </c>
    </row>
    <row r="7589" spans="1:2" x14ac:dyDescent="0.25">
      <c r="A7589" s="7">
        <v>36556</v>
      </c>
      <c r="B7589" s="5" t="s">
        <v>7257</v>
      </c>
    </row>
    <row r="7590" spans="1:2" x14ac:dyDescent="0.25">
      <c r="A7590" s="7">
        <v>36557</v>
      </c>
      <c r="B7590" s="5" t="s">
        <v>7258</v>
      </c>
    </row>
    <row r="7591" spans="1:2" x14ac:dyDescent="0.25">
      <c r="A7591" s="7">
        <v>36558</v>
      </c>
      <c r="B7591" s="5" t="s">
        <v>7259</v>
      </c>
    </row>
    <row r="7592" spans="1:2" x14ac:dyDescent="0.25">
      <c r="A7592" s="7">
        <v>36559</v>
      </c>
      <c r="B7592" s="5" t="s">
        <v>7260</v>
      </c>
    </row>
    <row r="7593" spans="1:2" x14ac:dyDescent="0.25">
      <c r="A7593" s="7">
        <v>36560</v>
      </c>
      <c r="B7593" s="5" t="s">
        <v>7261</v>
      </c>
    </row>
    <row r="7594" spans="1:2" x14ac:dyDescent="0.25">
      <c r="A7594" s="7">
        <v>36563</v>
      </c>
      <c r="B7594" s="5" t="s">
        <v>7262</v>
      </c>
    </row>
    <row r="7595" spans="1:2" x14ac:dyDescent="0.25">
      <c r="A7595" s="7">
        <v>36564</v>
      </c>
      <c r="B7595" s="5" t="s">
        <v>7263</v>
      </c>
    </row>
    <row r="7596" spans="1:2" x14ac:dyDescent="0.25">
      <c r="A7596" s="7">
        <v>36565</v>
      </c>
      <c r="B7596" s="5" t="s">
        <v>7264</v>
      </c>
    </row>
    <row r="7597" spans="1:2" x14ac:dyDescent="0.25">
      <c r="A7597" s="7">
        <v>36566</v>
      </c>
      <c r="B7597" s="5" t="s">
        <v>7265</v>
      </c>
    </row>
    <row r="7598" spans="1:2" x14ac:dyDescent="0.25">
      <c r="A7598" s="7">
        <v>36567</v>
      </c>
      <c r="B7598" s="5" t="s">
        <v>7266</v>
      </c>
    </row>
    <row r="7599" spans="1:2" x14ac:dyDescent="0.25">
      <c r="A7599" s="7">
        <v>36570</v>
      </c>
      <c r="B7599" s="5" t="s">
        <v>7267</v>
      </c>
    </row>
    <row r="7600" spans="1:2" x14ac:dyDescent="0.25">
      <c r="A7600" s="7">
        <v>36571</v>
      </c>
      <c r="B7600" s="5" t="s">
        <v>7268</v>
      </c>
    </row>
    <row r="7601" spans="1:2" x14ac:dyDescent="0.25">
      <c r="A7601" s="7">
        <v>36572</v>
      </c>
      <c r="B7601" s="5" t="s">
        <v>7269</v>
      </c>
    </row>
    <row r="7602" spans="1:2" x14ac:dyDescent="0.25">
      <c r="A7602" s="7">
        <v>36573</v>
      </c>
      <c r="B7602" s="5" t="s">
        <v>7270</v>
      </c>
    </row>
    <row r="7603" spans="1:2" x14ac:dyDescent="0.25">
      <c r="A7603" s="7">
        <v>36574</v>
      </c>
      <c r="B7603" s="5" t="s">
        <v>7271</v>
      </c>
    </row>
    <row r="7604" spans="1:2" x14ac:dyDescent="0.25">
      <c r="A7604" s="7">
        <v>36577</v>
      </c>
      <c r="B7604" s="5" t="s">
        <v>822</v>
      </c>
    </row>
    <row r="7605" spans="1:2" x14ac:dyDescent="0.25">
      <c r="A7605" s="7">
        <v>36578</v>
      </c>
      <c r="B7605" s="5" t="s">
        <v>7272</v>
      </c>
    </row>
    <row r="7606" spans="1:2" x14ac:dyDescent="0.25">
      <c r="A7606" s="7">
        <v>36579</v>
      </c>
      <c r="B7606" s="5" t="s">
        <v>7273</v>
      </c>
    </row>
    <row r="7607" spans="1:2" x14ac:dyDescent="0.25">
      <c r="A7607" s="7">
        <v>36580</v>
      </c>
      <c r="B7607" s="5" t="s">
        <v>7274</v>
      </c>
    </row>
    <row r="7608" spans="1:2" x14ac:dyDescent="0.25">
      <c r="A7608" s="7">
        <v>36581</v>
      </c>
      <c r="B7608" s="5" t="s">
        <v>7275</v>
      </c>
    </row>
    <row r="7609" spans="1:2" x14ac:dyDescent="0.25">
      <c r="A7609" s="7">
        <v>36584</v>
      </c>
      <c r="B7609" s="5" t="s">
        <v>7276</v>
      </c>
    </row>
    <row r="7610" spans="1:2" x14ac:dyDescent="0.25">
      <c r="A7610" s="7">
        <v>36585</v>
      </c>
      <c r="B7610" s="5" t="s">
        <v>7277</v>
      </c>
    </row>
    <row r="7611" spans="1:2" x14ac:dyDescent="0.25">
      <c r="A7611" s="7">
        <v>36586</v>
      </c>
      <c r="B7611" s="5" t="s">
        <v>7278</v>
      </c>
    </row>
    <row r="7612" spans="1:2" x14ac:dyDescent="0.25">
      <c r="A7612" s="7">
        <v>36587</v>
      </c>
      <c r="B7612" s="5" t="s">
        <v>7279</v>
      </c>
    </row>
    <row r="7613" spans="1:2" x14ac:dyDescent="0.25">
      <c r="A7613" s="7">
        <v>36588</v>
      </c>
      <c r="B7613" s="5" t="s">
        <v>7280</v>
      </c>
    </row>
    <row r="7614" spans="1:2" x14ac:dyDescent="0.25">
      <c r="A7614" s="7">
        <v>36591</v>
      </c>
      <c r="B7614" s="5" t="s">
        <v>7281</v>
      </c>
    </row>
    <row r="7615" spans="1:2" x14ac:dyDescent="0.25">
      <c r="A7615" s="7">
        <v>36592</v>
      </c>
      <c r="B7615" s="5" t="s">
        <v>7282</v>
      </c>
    </row>
    <row r="7616" spans="1:2" x14ac:dyDescent="0.25">
      <c r="A7616" s="7">
        <v>36593</v>
      </c>
      <c r="B7616" s="5" t="s">
        <v>7283</v>
      </c>
    </row>
    <row r="7617" spans="1:2" x14ac:dyDescent="0.25">
      <c r="A7617" s="7">
        <v>36594</v>
      </c>
      <c r="B7617" s="5" t="s">
        <v>7284</v>
      </c>
    </row>
    <row r="7618" spans="1:2" x14ac:dyDescent="0.25">
      <c r="A7618" s="7">
        <v>36595</v>
      </c>
      <c r="B7618" s="5" t="s">
        <v>7285</v>
      </c>
    </row>
    <row r="7619" spans="1:2" x14ac:dyDescent="0.25">
      <c r="A7619" s="7">
        <v>36598</v>
      </c>
      <c r="B7619" s="5" t="s">
        <v>7286</v>
      </c>
    </row>
    <row r="7620" spans="1:2" x14ac:dyDescent="0.25">
      <c r="A7620" s="7">
        <v>36599</v>
      </c>
      <c r="B7620" s="5" t="s">
        <v>7287</v>
      </c>
    </row>
    <row r="7621" spans="1:2" x14ac:dyDescent="0.25">
      <c r="A7621" s="7">
        <v>36600</v>
      </c>
      <c r="B7621" s="5" t="s">
        <v>7288</v>
      </c>
    </row>
    <row r="7622" spans="1:2" x14ac:dyDescent="0.25">
      <c r="A7622" s="7">
        <v>36601</v>
      </c>
      <c r="B7622" s="5" t="s">
        <v>7289</v>
      </c>
    </row>
    <row r="7623" spans="1:2" x14ac:dyDescent="0.25">
      <c r="A7623" s="7">
        <v>36602</v>
      </c>
      <c r="B7623" s="5" t="s">
        <v>7290</v>
      </c>
    </row>
    <row r="7624" spans="1:2" x14ac:dyDescent="0.25">
      <c r="A7624" s="7">
        <v>36605</v>
      </c>
      <c r="B7624" s="5" t="s">
        <v>7291</v>
      </c>
    </row>
    <row r="7625" spans="1:2" x14ac:dyDescent="0.25">
      <c r="A7625" s="7">
        <v>36606</v>
      </c>
      <c r="B7625" s="5" t="s">
        <v>7292</v>
      </c>
    </row>
    <row r="7626" spans="1:2" x14ac:dyDescent="0.25">
      <c r="A7626" s="7">
        <v>36607</v>
      </c>
      <c r="B7626" s="5" t="s">
        <v>7293</v>
      </c>
    </row>
    <row r="7627" spans="1:2" x14ac:dyDescent="0.25">
      <c r="A7627" s="7">
        <v>36608</v>
      </c>
      <c r="B7627" s="5" t="s">
        <v>7294</v>
      </c>
    </row>
    <row r="7628" spans="1:2" x14ac:dyDescent="0.25">
      <c r="A7628" s="7">
        <v>36609</v>
      </c>
      <c r="B7628" s="5" t="s">
        <v>7295</v>
      </c>
    </row>
    <row r="7629" spans="1:2" x14ac:dyDescent="0.25">
      <c r="A7629" s="7">
        <v>36612</v>
      </c>
      <c r="B7629" s="5" t="s">
        <v>7296</v>
      </c>
    </row>
    <row r="7630" spans="1:2" x14ac:dyDescent="0.25">
      <c r="A7630" s="7">
        <v>36613</v>
      </c>
      <c r="B7630" s="5" t="s">
        <v>7297</v>
      </c>
    </row>
    <row r="7631" spans="1:2" x14ac:dyDescent="0.25">
      <c r="A7631" s="7">
        <v>36614</v>
      </c>
      <c r="B7631" s="5" t="s">
        <v>7298</v>
      </c>
    </row>
    <row r="7632" spans="1:2" x14ac:dyDescent="0.25">
      <c r="A7632" s="7">
        <v>36615</v>
      </c>
      <c r="B7632" s="5" t="s">
        <v>7299</v>
      </c>
    </row>
    <row r="7633" spans="1:2" x14ac:dyDescent="0.25">
      <c r="A7633" s="7">
        <v>36616</v>
      </c>
      <c r="B7633" s="5" t="s">
        <v>7300</v>
      </c>
    </row>
    <row r="7634" spans="1:2" x14ac:dyDescent="0.25">
      <c r="A7634" s="7">
        <v>36619</v>
      </c>
      <c r="B7634" s="5" t="s">
        <v>7301</v>
      </c>
    </row>
    <row r="7635" spans="1:2" x14ac:dyDescent="0.25">
      <c r="A7635" s="7">
        <v>36620</v>
      </c>
      <c r="B7635" s="5" t="s">
        <v>7302</v>
      </c>
    </row>
    <row r="7636" spans="1:2" x14ac:dyDescent="0.25">
      <c r="A7636" s="7">
        <v>36621</v>
      </c>
      <c r="B7636" s="5" t="s">
        <v>7303</v>
      </c>
    </row>
    <row r="7637" spans="1:2" x14ac:dyDescent="0.25">
      <c r="A7637" s="7">
        <v>36622</v>
      </c>
      <c r="B7637" s="5" t="s">
        <v>7304</v>
      </c>
    </row>
    <row r="7638" spans="1:2" x14ac:dyDescent="0.25">
      <c r="A7638" s="7">
        <v>36623</v>
      </c>
      <c r="B7638" s="5" t="s">
        <v>7305</v>
      </c>
    </row>
    <row r="7639" spans="1:2" x14ac:dyDescent="0.25">
      <c r="A7639" s="7">
        <v>36626</v>
      </c>
      <c r="B7639" s="5" t="s">
        <v>7306</v>
      </c>
    </row>
    <row r="7640" spans="1:2" x14ac:dyDescent="0.25">
      <c r="A7640" s="7">
        <v>36627</v>
      </c>
      <c r="B7640" s="5" t="s">
        <v>7307</v>
      </c>
    </row>
    <row r="7641" spans="1:2" x14ac:dyDescent="0.25">
      <c r="A7641" s="7">
        <v>36628</v>
      </c>
      <c r="B7641" s="5" t="s">
        <v>7308</v>
      </c>
    </row>
    <row r="7642" spans="1:2" x14ac:dyDescent="0.25">
      <c r="A7642" s="7">
        <v>36629</v>
      </c>
      <c r="B7642" s="5" t="s">
        <v>7309</v>
      </c>
    </row>
    <row r="7643" spans="1:2" x14ac:dyDescent="0.25">
      <c r="A7643" s="7">
        <v>36630</v>
      </c>
      <c r="B7643" s="5" t="s">
        <v>7310</v>
      </c>
    </row>
    <row r="7644" spans="1:2" x14ac:dyDescent="0.25">
      <c r="A7644" s="7">
        <v>36633</v>
      </c>
      <c r="B7644" s="5" t="s">
        <v>7311</v>
      </c>
    </row>
    <row r="7645" spans="1:2" x14ac:dyDescent="0.25">
      <c r="A7645" s="7">
        <v>36634</v>
      </c>
      <c r="B7645" s="5" t="s">
        <v>7312</v>
      </c>
    </row>
    <row r="7646" spans="1:2" x14ac:dyDescent="0.25">
      <c r="A7646" s="7">
        <v>36635</v>
      </c>
      <c r="B7646" s="5" t="s">
        <v>7313</v>
      </c>
    </row>
    <row r="7647" spans="1:2" x14ac:dyDescent="0.25">
      <c r="A7647" s="7">
        <v>36636</v>
      </c>
      <c r="B7647" s="5" t="s">
        <v>7314</v>
      </c>
    </row>
    <row r="7648" spans="1:2" x14ac:dyDescent="0.25">
      <c r="A7648" s="7">
        <v>36637</v>
      </c>
      <c r="B7648" s="5" t="s">
        <v>822</v>
      </c>
    </row>
    <row r="7649" spans="1:2" x14ac:dyDescent="0.25">
      <c r="A7649" s="7">
        <v>36640</v>
      </c>
      <c r="B7649" s="5" t="s">
        <v>7315</v>
      </c>
    </row>
    <row r="7650" spans="1:2" x14ac:dyDescent="0.25">
      <c r="A7650" s="7">
        <v>36641</v>
      </c>
      <c r="B7650" s="5" t="s">
        <v>7316</v>
      </c>
    </row>
    <row r="7651" spans="1:2" x14ac:dyDescent="0.25">
      <c r="A7651" s="7">
        <v>36642</v>
      </c>
      <c r="B7651" s="5" t="s">
        <v>7317</v>
      </c>
    </row>
    <row r="7652" spans="1:2" x14ac:dyDescent="0.25">
      <c r="A7652" s="7">
        <v>36643</v>
      </c>
      <c r="B7652" s="5" t="s">
        <v>7318</v>
      </c>
    </row>
    <row r="7653" spans="1:2" x14ac:dyDescent="0.25">
      <c r="A7653" s="7">
        <v>36644</v>
      </c>
      <c r="B7653" s="5" t="s">
        <v>7319</v>
      </c>
    </row>
    <row r="7654" spans="1:2" x14ac:dyDescent="0.25">
      <c r="A7654" s="7">
        <v>36647</v>
      </c>
      <c r="B7654" s="5" t="s">
        <v>7320</v>
      </c>
    </row>
    <row r="7655" spans="1:2" x14ac:dyDescent="0.25">
      <c r="A7655" s="7">
        <v>36648</v>
      </c>
      <c r="B7655" s="5" t="s">
        <v>7321</v>
      </c>
    </row>
    <row r="7656" spans="1:2" x14ac:dyDescent="0.25">
      <c r="A7656" s="7">
        <v>36649</v>
      </c>
      <c r="B7656" s="5" t="s">
        <v>7322</v>
      </c>
    </row>
    <row r="7657" spans="1:2" x14ac:dyDescent="0.25">
      <c r="A7657" s="7">
        <v>36650</v>
      </c>
      <c r="B7657" s="5" t="s">
        <v>7323</v>
      </c>
    </row>
    <row r="7658" spans="1:2" x14ac:dyDescent="0.25">
      <c r="A7658" s="7">
        <v>36651</v>
      </c>
      <c r="B7658" s="5" t="s">
        <v>7324</v>
      </c>
    </row>
    <row r="7659" spans="1:2" x14ac:dyDescent="0.25">
      <c r="A7659" s="7">
        <v>36654</v>
      </c>
      <c r="B7659" s="5" t="s">
        <v>7325</v>
      </c>
    </row>
    <row r="7660" spans="1:2" x14ac:dyDescent="0.25">
      <c r="A7660" s="7">
        <v>36655</v>
      </c>
      <c r="B7660" s="5" t="s">
        <v>7326</v>
      </c>
    </row>
    <row r="7661" spans="1:2" x14ac:dyDescent="0.25">
      <c r="A7661" s="7">
        <v>36656</v>
      </c>
      <c r="B7661" s="5" t="s">
        <v>7327</v>
      </c>
    </row>
    <row r="7662" spans="1:2" x14ac:dyDescent="0.25">
      <c r="A7662" s="7">
        <v>36657</v>
      </c>
      <c r="B7662" s="5" t="s">
        <v>7328</v>
      </c>
    </row>
    <row r="7663" spans="1:2" x14ac:dyDescent="0.25">
      <c r="A7663" s="7">
        <v>36658</v>
      </c>
      <c r="B7663" s="5" t="s">
        <v>7329</v>
      </c>
    </row>
    <row r="7664" spans="1:2" x14ac:dyDescent="0.25">
      <c r="A7664" s="7">
        <v>36661</v>
      </c>
      <c r="B7664" s="5" t="s">
        <v>7330</v>
      </c>
    </row>
    <row r="7665" spans="1:2" x14ac:dyDescent="0.25">
      <c r="A7665" s="7">
        <v>36662</v>
      </c>
      <c r="B7665" s="5" t="s">
        <v>7331</v>
      </c>
    </row>
    <row r="7666" spans="1:2" x14ac:dyDescent="0.25">
      <c r="A7666" s="7">
        <v>36663</v>
      </c>
      <c r="B7666" s="5" t="s">
        <v>7332</v>
      </c>
    </row>
    <row r="7667" spans="1:2" x14ac:dyDescent="0.25">
      <c r="A7667" s="7">
        <v>36664</v>
      </c>
      <c r="B7667" s="5" t="s">
        <v>7333</v>
      </c>
    </row>
    <row r="7668" spans="1:2" x14ac:dyDescent="0.25">
      <c r="A7668" s="7">
        <v>36665</v>
      </c>
      <c r="B7668" s="5" t="s">
        <v>7334</v>
      </c>
    </row>
    <row r="7669" spans="1:2" x14ac:dyDescent="0.25">
      <c r="A7669" s="7">
        <v>36668</v>
      </c>
      <c r="B7669" s="5" t="s">
        <v>7335</v>
      </c>
    </row>
    <row r="7670" spans="1:2" x14ac:dyDescent="0.25">
      <c r="A7670" s="7">
        <v>36669</v>
      </c>
      <c r="B7670" s="5" t="s">
        <v>7336</v>
      </c>
    </row>
    <row r="7671" spans="1:2" x14ac:dyDescent="0.25">
      <c r="A7671" s="7">
        <v>36670</v>
      </c>
      <c r="B7671" s="5" t="s">
        <v>7337</v>
      </c>
    </row>
    <row r="7672" spans="1:2" x14ac:dyDescent="0.25">
      <c r="A7672" s="7">
        <v>36671</v>
      </c>
      <c r="B7672" s="5" t="s">
        <v>7338</v>
      </c>
    </row>
    <row r="7673" spans="1:2" x14ac:dyDescent="0.25">
      <c r="A7673" s="7">
        <v>36672</v>
      </c>
      <c r="B7673" s="5" t="s">
        <v>7339</v>
      </c>
    </row>
    <row r="7674" spans="1:2" x14ac:dyDescent="0.25">
      <c r="A7674" s="7">
        <v>36675</v>
      </c>
      <c r="B7674" s="5" t="s">
        <v>822</v>
      </c>
    </row>
    <row r="7675" spans="1:2" x14ac:dyDescent="0.25">
      <c r="A7675" s="7">
        <v>36676</v>
      </c>
      <c r="B7675" s="5" t="s">
        <v>7340</v>
      </c>
    </row>
    <row r="7676" spans="1:2" x14ac:dyDescent="0.25">
      <c r="A7676" s="7">
        <v>36677</v>
      </c>
      <c r="B7676" s="5" t="s">
        <v>7341</v>
      </c>
    </row>
    <row r="7677" spans="1:2" x14ac:dyDescent="0.25">
      <c r="A7677" s="7">
        <v>36678</v>
      </c>
      <c r="B7677" s="5" t="s">
        <v>7342</v>
      </c>
    </row>
    <row r="7678" spans="1:2" x14ac:dyDescent="0.25">
      <c r="A7678" s="7">
        <v>36679</v>
      </c>
      <c r="B7678" s="5" t="s">
        <v>7343</v>
      </c>
    </row>
    <row r="7679" spans="1:2" x14ac:dyDescent="0.25">
      <c r="A7679" s="7">
        <v>36682</v>
      </c>
      <c r="B7679" s="5" t="s">
        <v>7344</v>
      </c>
    </row>
    <row r="7680" spans="1:2" x14ac:dyDescent="0.25">
      <c r="A7680" s="7">
        <v>36683</v>
      </c>
      <c r="B7680" s="5" t="s">
        <v>7345</v>
      </c>
    </row>
    <row r="7681" spans="1:2" x14ac:dyDescent="0.25">
      <c r="A7681" s="7">
        <v>36684</v>
      </c>
      <c r="B7681" s="5" t="s">
        <v>7346</v>
      </c>
    </row>
    <row r="7682" spans="1:2" x14ac:dyDescent="0.25">
      <c r="A7682" s="7">
        <v>36685</v>
      </c>
      <c r="B7682" s="5" t="s">
        <v>7345</v>
      </c>
    </row>
    <row r="7683" spans="1:2" x14ac:dyDescent="0.25">
      <c r="A7683" s="7">
        <v>36686</v>
      </c>
      <c r="B7683" s="5" t="s">
        <v>7347</v>
      </c>
    </row>
    <row r="7684" spans="1:2" x14ac:dyDescent="0.25">
      <c r="A7684" s="7">
        <v>36689</v>
      </c>
      <c r="B7684" s="5" t="s">
        <v>7348</v>
      </c>
    </row>
    <row r="7685" spans="1:2" x14ac:dyDescent="0.25">
      <c r="A7685" s="7">
        <v>36690</v>
      </c>
      <c r="B7685" s="5" t="s">
        <v>7349</v>
      </c>
    </row>
    <row r="7686" spans="1:2" x14ac:dyDescent="0.25">
      <c r="A7686" s="7">
        <v>36691</v>
      </c>
      <c r="B7686" s="5" t="s">
        <v>7350</v>
      </c>
    </row>
    <row r="7687" spans="1:2" x14ac:dyDescent="0.25">
      <c r="A7687" s="7">
        <v>36692</v>
      </c>
      <c r="B7687" s="5" t="s">
        <v>7351</v>
      </c>
    </row>
    <row r="7688" spans="1:2" x14ac:dyDescent="0.25">
      <c r="A7688" s="7">
        <v>36693</v>
      </c>
      <c r="B7688" s="5" t="s">
        <v>7352</v>
      </c>
    </row>
    <row r="7689" spans="1:2" x14ac:dyDescent="0.25">
      <c r="A7689" s="7">
        <v>36696</v>
      </c>
      <c r="B7689" s="5" t="s">
        <v>7353</v>
      </c>
    </row>
    <row r="7690" spans="1:2" x14ac:dyDescent="0.25">
      <c r="A7690" s="7">
        <v>36697</v>
      </c>
      <c r="B7690" s="5" t="s">
        <v>7354</v>
      </c>
    </row>
    <row r="7691" spans="1:2" x14ac:dyDescent="0.25">
      <c r="A7691" s="7">
        <v>36698</v>
      </c>
      <c r="B7691" s="5" t="s">
        <v>7355</v>
      </c>
    </row>
    <row r="7692" spans="1:2" x14ac:dyDescent="0.25">
      <c r="A7692" s="7">
        <v>36699</v>
      </c>
      <c r="B7692" s="5" t="s">
        <v>7356</v>
      </c>
    </row>
    <row r="7693" spans="1:2" x14ac:dyDescent="0.25">
      <c r="A7693" s="7">
        <v>36700</v>
      </c>
      <c r="B7693" s="5" t="s">
        <v>7357</v>
      </c>
    </row>
    <row r="7694" spans="1:2" x14ac:dyDescent="0.25">
      <c r="A7694" s="7">
        <v>36703</v>
      </c>
      <c r="B7694" s="5" t="s">
        <v>7358</v>
      </c>
    </row>
    <row r="7695" spans="1:2" x14ac:dyDescent="0.25">
      <c r="A7695" s="7">
        <v>36704</v>
      </c>
      <c r="B7695" s="5" t="s">
        <v>7359</v>
      </c>
    </row>
    <row r="7696" spans="1:2" x14ac:dyDescent="0.25">
      <c r="A7696" s="7">
        <v>36705</v>
      </c>
      <c r="B7696" s="5" t="s">
        <v>7360</v>
      </c>
    </row>
    <row r="7697" spans="1:2" x14ac:dyDescent="0.25">
      <c r="A7697" s="7">
        <v>36706</v>
      </c>
      <c r="B7697" s="5" t="s">
        <v>7361</v>
      </c>
    </row>
    <row r="7698" spans="1:2" x14ac:dyDescent="0.25">
      <c r="A7698" s="7">
        <v>36707</v>
      </c>
      <c r="B7698" s="5" t="s">
        <v>7362</v>
      </c>
    </row>
    <row r="7699" spans="1:2" x14ac:dyDescent="0.25">
      <c r="A7699" s="7">
        <v>36710</v>
      </c>
      <c r="B7699" s="5" t="s">
        <v>7363</v>
      </c>
    </row>
    <row r="7700" spans="1:2" x14ac:dyDescent="0.25">
      <c r="A7700" s="7">
        <v>36711</v>
      </c>
      <c r="B7700" s="5" t="s">
        <v>822</v>
      </c>
    </row>
    <row r="7701" spans="1:2" x14ac:dyDescent="0.25">
      <c r="A7701" s="7">
        <v>36712</v>
      </c>
      <c r="B7701" s="5" t="s">
        <v>7364</v>
      </c>
    </row>
    <row r="7702" spans="1:2" x14ac:dyDescent="0.25">
      <c r="A7702" s="7">
        <v>36713</v>
      </c>
      <c r="B7702" s="5" t="s">
        <v>7365</v>
      </c>
    </row>
    <row r="7703" spans="1:2" x14ac:dyDescent="0.25">
      <c r="A7703" s="7">
        <v>36714</v>
      </c>
      <c r="B7703" s="5" t="s">
        <v>7366</v>
      </c>
    </row>
    <row r="7704" spans="1:2" x14ac:dyDescent="0.25">
      <c r="A7704" s="7">
        <v>36717</v>
      </c>
      <c r="B7704" s="5" t="s">
        <v>7367</v>
      </c>
    </row>
    <row r="7705" spans="1:2" x14ac:dyDescent="0.25">
      <c r="A7705" s="7">
        <v>36718</v>
      </c>
      <c r="B7705" s="5" t="s">
        <v>7368</v>
      </c>
    </row>
    <row r="7706" spans="1:2" x14ac:dyDescent="0.25">
      <c r="A7706" s="7">
        <v>36719</v>
      </c>
      <c r="B7706" s="5" t="s">
        <v>7369</v>
      </c>
    </row>
    <row r="7707" spans="1:2" x14ac:dyDescent="0.25">
      <c r="A7707" s="7">
        <v>36720</v>
      </c>
      <c r="B7707" s="5" t="s">
        <v>7370</v>
      </c>
    </row>
    <row r="7708" spans="1:2" x14ac:dyDescent="0.25">
      <c r="A7708" s="7">
        <v>36721</v>
      </c>
      <c r="B7708" s="5" t="s">
        <v>7371</v>
      </c>
    </row>
    <row r="7709" spans="1:2" x14ac:dyDescent="0.25">
      <c r="A7709" s="7">
        <v>36724</v>
      </c>
      <c r="B7709" s="5" t="s">
        <v>7372</v>
      </c>
    </row>
    <row r="7710" spans="1:2" x14ac:dyDescent="0.25">
      <c r="A7710" s="7">
        <v>36725</v>
      </c>
      <c r="B7710" s="5" t="s">
        <v>7373</v>
      </c>
    </row>
    <row r="7711" spans="1:2" x14ac:dyDescent="0.25">
      <c r="A7711" s="7">
        <v>36726</v>
      </c>
      <c r="B7711" s="5" t="s">
        <v>7374</v>
      </c>
    </row>
    <row r="7712" spans="1:2" x14ac:dyDescent="0.25">
      <c r="A7712" s="7">
        <v>36727</v>
      </c>
      <c r="B7712" s="5" t="s">
        <v>7375</v>
      </c>
    </row>
    <row r="7713" spans="1:2" x14ac:dyDescent="0.25">
      <c r="A7713" s="7">
        <v>36728</v>
      </c>
      <c r="B7713" s="5" t="s">
        <v>7376</v>
      </c>
    </row>
    <row r="7714" spans="1:2" x14ac:dyDescent="0.25">
      <c r="A7714" s="7">
        <v>36731</v>
      </c>
      <c r="B7714" s="5" t="s">
        <v>7377</v>
      </c>
    </row>
    <row r="7715" spans="1:2" x14ac:dyDescent="0.25">
      <c r="A7715" s="7">
        <v>36732</v>
      </c>
      <c r="B7715" s="5" t="s">
        <v>7378</v>
      </c>
    </row>
    <row r="7716" spans="1:2" x14ac:dyDescent="0.25">
      <c r="A7716" s="7">
        <v>36733</v>
      </c>
      <c r="B7716" s="5" t="s">
        <v>7379</v>
      </c>
    </row>
    <row r="7717" spans="1:2" x14ac:dyDescent="0.25">
      <c r="A7717" s="7">
        <v>36734</v>
      </c>
      <c r="B7717" s="5" t="s">
        <v>7380</v>
      </c>
    </row>
    <row r="7718" spans="1:2" x14ac:dyDescent="0.25">
      <c r="A7718" s="7">
        <v>36735</v>
      </c>
      <c r="B7718" s="5" t="s">
        <v>7381</v>
      </c>
    </row>
    <row r="7719" spans="1:2" x14ac:dyDescent="0.25">
      <c r="A7719" s="7">
        <v>36738</v>
      </c>
      <c r="B7719" s="5" t="s">
        <v>7382</v>
      </c>
    </row>
    <row r="7720" spans="1:2" x14ac:dyDescent="0.25">
      <c r="A7720" s="7">
        <v>36739</v>
      </c>
      <c r="B7720" s="5" t="s">
        <v>7383</v>
      </c>
    </row>
    <row r="7721" spans="1:2" x14ac:dyDescent="0.25">
      <c r="A7721" s="7">
        <v>36740</v>
      </c>
      <c r="B7721" s="5" t="s">
        <v>7384</v>
      </c>
    </row>
    <row r="7722" spans="1:2" x14ac:dyDescent="0.25">
      <c r="A7722" s="7">
        <v>36741</v>
      </c>
      <c r="B7722" s="5" t="s">
        <v>7385</v>
      </c>
    </row>
    <row r="7723" spans="1:2" x14ac:dyDescent="0.25">
      <c r="A7723" s="7">
        <v>36742</v>
      </c>
      <c r="B7723" s="5" t="s">
        <v>7386</v>
      </c>
    </row>
    <row r="7724" spans="1:2" x14ac:dyDescent="0.25">
      <c r="A7724" s="7">
        <v>36745</v>
      </c>
      <c r="B7724" s="5" t="s">
        <v>7387</v>
      </c>
    </row>
    <row r="7725" spans="1:2" x14ac:dyDescent="0.25">
      <c r="A7725" s="7">
        <v>36746</v>
      </c>
      <c r="B7725" s="5" t="s">
        <v>7388</v>
      </c>
    </row>
    <row r="7726" spans="1:2" x14ac:dyDescent="0.25">
      <c r="A7726" s="7">
        <v>36747</v>
      </c>
      <c r="B7726" s="5" t="s">
        <v>7389</v>
      </c>
    </row>
    <row r="7727" spans="1:2" x14ac:dyDescent="0.25">
      <c r="A7727" s="7">
        <v>36748</v>
      </c>
      <c r="B7727" s="5" t="s">
        <v>7390</v>
      </c>
    </row>
    <row r="7728" spans="1:2" x14ac:dyDescent="0.25">
      <c r="A7728" s="7">
        <v>36749</v>
      </c>
      <c r="B7728" s="5" t="s">
        <v>7391</v>
      </c>
    </row>
    <row r="7729" spans="1:2" x14ac:dyDescent="0.25">
      <c r="A7729" s="7">
        <v>36752</v>
      </c>
      <c r="B7729" s="5" t="s">
        <v>7392</v>
      </c>
    </row>
    <row r="7730" spans="1:2" x14ac:dyDescent="0.25">
      <c r="A7730" s="7">
        <v>36753</v>
      </c>
      <c r="B7730" s="5" t="s">
        <v>7393</v>
      </c>
    </row>
    <row r="7731" spans="1:2" x14ac:dyDescent="0.25">
      <c r="A7731" s="7">
        <v>36754</v>
      </c>
      <c r="B7731" s="5" t="s">
        <v>7394</v>
      </c>
    </row>
    <row r="7732" spans="1:2" x14ac:dyDescent="0.25">
      <c r="A7732" s="7">
        <v>36755</v>
      </c>
      <c r="B7732" s="5" t="s">
        <v>7395</v>
      </c>
    </row>
    <row r="7733" spans="1:2" x14ac:dyDescent="0.25">
      <c r="A7733" s="7">
        <v>36756</v>
      </c>
      <c r="B7733" s="5" t="s">
        <v>7396</v>
      </c>
    </row>
    <row r="7734" spans="1:2" x14ac:dyDescent="0.25">
      <c r="A7734" s="7">
        <v>36759</v>
      </c>
      <c r="B7734" s="5" t="s">
        <v>7397</v>
      </c>
    </row>
    <row r="7735" spans="1:2" x14ac:dyDescent="0.25">
      <c r="A7735" s="7">
        <v>36760</v>
      </c>
      <c r="B7735" s="5" t="s">
        <v>7398</v>
      </c>
    </row>
    <row r="7736" spans="1:2" x14ac:dyDescent="0.25">
      <c r="A7736" s="7">
        <v>36761</v>
      </c>
      <c r="B7736" s="5" t="s">
        <v>7399</v>
      </c>
    </row>
    <row r="7737" spans="1:2" x14ac:dyDescent="0.25">
      <c r="A7737" s="7">
        <v>36762</v>
      </c>
      <c r="B7737" s="5" t="s">
        <v>7400</v>
      </c>
    </row>
    <row r="7738" spans="1:2" x14ac:dyDescent="0.25">
      <c r="A7738" s="7">
        <v>36763</v>
      </c>
      <c r="B7738" s="5" t="s">
        <v>7401</v>
      </c>
    </row>
    <row r="7739" spans="1:2" x14ac:dyDescent="0.25">
      <c r="A7739" s="7">
        <v>36766</v>
      </c>
      <c r="B7739" s="5" t="s">
        <v>7402</v>
      </c>
    </row>
    <row r="7740" spans="1:2" x14ac:dyDescent="0.25">
      <c r="A7740" s="7">
        <v>36767</v>
      </c>
      <c r="B7740" s="5" t="s">
        <v>7403</v>
      </c>
    </row>
    <row r="7741" spans="1:2" x14ac:dyDescent="0.25">
      <c r="A7741" s="7">
        <v>36768</v>
      </c>
      <c r="B7741" s="5" t="s">
        <v>7404</v>
      </c>
    </row>
    <row r="7742" spans="1:2" x14ac:dyDescent="0.25">
      <c r="A7742" s="7">
        <v>36769</v>
      </c>
      <c r="B7742" s="5" t="s">
        <v>7405</v>
      </c>
    </row>
    <row r="7743" spans="1:2" x14ac:dyDescent="0.25">
      <c r="A7743" s="7">
        <v>36770</v>
      </c>
      <c r="B7743" s="5" t="s">
        <v>7406</v>
      </c>
    </row>
    <row r="7744" spans="1:2" x14ac:dyDescent="0.25">
      <c r="A7744" s="7">
        <v>36773</v>
      </c>
      <c r="B7744" s="5" t="s">
        <v>822</v>
      </c>
    </row>
    <row r="7745" spans="1:2" x14ac:dyDescent="0.25">
      <c r="A7745" s="7">
        <v>36774</v>
      </c>
      <c r="B7745" s="5" t="s">
        <v>7407</v>
      </c>
    </row>
    <row r="7746" spans="1:2" x14ac:dyDescent="0.25">
      <c r="A7746" s="7">
        <v>36775</v>
      </c>
      <c r="B7746" s="5" t="s">
        <v>7408</v>
      </c>
    </row>
    <row r="7747" spans="1:2" x14ac:dyDescent="0.25">
      <c r="A7747" s="7">
        <v>36776</v>
      </c>
      <c r="B7747" s="5" t="s">
        <v>7409</v>
      </c>
    </row>
    <row r="7748" spans="1:2" x14ac:dyDescent="0.25">
      <c r="A7748" s="7">
        <v>36777</v>
      </c>
      <c r="B7748" s="5" t="s">
        <v>7410</v>
      </c>
    </row>
    <row r="7749" spans="1:2" x14ac:dyDescent="0.25">
      <c r="A7749" s="7">
        <v>36780</v>
      </c>
      <c r="B7749" s="5" t="s">
        <v>7411</v>
      </c>
    </row>
    <row r="7750" spans="1:2" x14ac:dyDescent="0.25">
      <c r="A7750" s="7">
        <v>36781</v>
      </c>
      <c r="B7750" s="5" t="s">
        <v>7412</v>
      </c>
    </row>
    <row r="7751" spans="1:2" x14ac:dyDescent="0.25">
      <c r="A7751" s="7">
        <v>36782</v>
      </c>
      <c r="B7751" s="5" t="s">
        <v>7413</v>
      </c>
    </row>
    <row r="7752" spans="1:2" x14ac:dyDescent="0.25">
      <c r="A7752" s="7">
        <v>36783</v>
      </c>
      <c r="B7752" s="5" t="s">
        <v>7414</v>
      </c>
    </row>
    <row r="7753" spans="1:2" x14ac:dyDescent="0.25">
      <c r="A7753" s="7">
        <v>36784</v>
      </c>
      <c r="B7753" s="5" t="s">
        <v>7415</v>
      </c>
    </row>
    <row r="7754" spans="1:2" x14ac:dyDescent="0.25">
      <c r="A7754" s="7">
        <v>36787</v>
      </c>
      <c r="B7754" s="5" t="s">
        <v>7416</v>
      </c>
    </row>
    <row r="7755" spans="1:2" x14ac:dyDescent="0.25">
      <c r="A7755" s="7">
        <v>36788</v>
      </c>
      <c r="B7755" s="5" t="s">
        <v>7417</v>
      </c>
    </row>
    <row r="7756" spans="1:2" x14ac:dyDescent="0.25">
      <c r="A7756" s="7">
        <v>36789</v>
      </c>
      <c r="B7756" s="5" t="s">
        <v>7418</v>
      </c>
    </row>
    <row r="7757" spans="1:2" x14ac:dyDescent="0.25">
      <c r="A7757" s="7">
        <v>36790</v>
      </c>
      <c r="B7757" s="5" t="s">
        <v>7419</v>
      </c>
    </row>
    <row r="7758" spans="1:2" x14ac:dyDescent="0.25">
      <c r="A7758" s="7">
        <v>36791</v>
      </c>
      <c r="B7758" s="5" t="s">
        <v>7420</v>
      </c>
    </row>
    <row r="7759" spans="1:2" x14ac:dyDescent="0.25">
      <c r="A7759" s="7">
        <v>36794</v>
      </c>
      <c r="B7759" s="5" t="s">
        <v>7421</v>
      </c>
    </row>
    <row r="7760" spans="1:2" x14ac:dyDescent="0.25">
      <c r="A7760" s="7">
        <v>36795</v>
      </c>
      <c r="B7760" s="5" t="s">
        <v>7422</v>
      </c>
    </row>
    <row r="7761" spans="1:2" x14ac:dyDescent="0.25">
      <c r="A7761" s="7">
        <v>36796</v>
      </c>
      <c r="B7761" s="5" t="s">
        <v>7423</v>
      </c>
    </row>
    <row r="7762" spans="1:2" x14ac:dyDescent="0.25">
      <c r="A7762" s="7">
        <v>36797</v>
      </c>
      <c r="B7762" s="5" t="s">
        <v>7424</v>
      </c>
    </row>
    <row r="7763" spans="1:2" x14ac:dyDescent="0.25">
      <c r="A7763" s="7">
        <v>36798</v>
      </c>
      <c r="B7763" s="5" t="s">
        <v>7425</v>
      </c>
    </row>
    <row r="7764" spans="1:2" x14ac:dyDescent="0.25">
      <c r="A7764" s="7">
        <v>36801</v>
      </c>
      <c r="B7764" s="5" t="s">
        <v>7426</v>
      </c>
    </row>
    <row r="7765" spans="1:2" x14ac:dyDescent="0.25">
      <c r="A7765" s="7">
        <v>36802</v>
      </c>
      <c r="B7765" s="5" t="s">
        <v>7427</v>
      </c>
    </row>
    <row r="7766" spans="1:2" x14ac:dyDescent="0.25">
      <c r="A7766" s="7">
        <v>36803</v>
      </c>
      <c r="B7766" s="5" t="s">
        <v>7428</v>
      </c>
    </row>
    <row r="7767" spans="1:2" x14ac:dyDescent="0.25">
      <c r="A7767" s="7">
        <v>36804</v>
      </c>
      <c r="B7767" s="5" t="s">
        <v>7429</v>
      </c>
    </row>
    <row r="7768" spans="1:2" x14ac:dyDescent="0.25">
      <c r="A7768" s="7">
        <v>36805</v>
      </c>
      <c r="B7768" s="5" t="s">
        <v>7430</v>
      </c>
    </row>
    <row r="7769" spans="1:2" x14ac:dyDescent="0.25">
      <c r="A7769" s="7">
        <v>36808</v>
      </c>
      <c r="B7769" s="5" t="s">
        <v>7431</v>
      </c>
    </row>
    <row r="7770" spans="1:2" x14ac:dyDescent="0.25">
      <c r="A7770" s="7">
        <v>36809</v>
      </c>
      <c r="B7770" s="5" t="s">
        <v>7432</v>
      </c>
    </row>
    <row r="7771" spans="1:2" x14ac:dyDescent="0.25">
      <c r="A7771" s="7">
        <v>36810</v>
      </c>
      <c r="B7771" s="5" t="s">
        <v>7433</v>
      </c>
    </row>
    <row r="7772" spans="1:2" x14ac:dyDescent="0.25">
      <c r="A7772" s="7">
        <v>36811</v>
      </c>
      <c r="B7772" s="5" t="s">
        <v>7434</v>
      </c>
    </row>
    <row r="7773" spans="1:2" x14ac:dyDescent="0.25">
      <c r="A7773" s="7">
        <v>36812</v>
      </c>
      <c r="B7773" s="5" t="s">
        <v>7435</v>
      </c>
    </row>
    <row r="7774" spans="1:2" x14ac:dyDescent="0.25">
      <c r="A7774" s="7">
        <v>36815</v>
      </c>
      <c r="B7774" s="5" t="s">
        <v>7436</v>
      </c>
    </row>
    <row r="7775" spans="1:2" x14ac:dyDescent="0.25">
      <c r="A7775" s="7">
        <v>36816</v>
      </c>
      <c r="B7775" s="5" t="s">
        <v>7437</v>
      </c>
    </row>
    <row r="7776" spans="1:2" x14ac:dyDescent="0.25">
      <c r="A7776" s="7">
        <v>36817</v>
      </c>
      <c r="B7776" s="5" t="s">
        <v>7438</v>
      </c>
    </row>
    <row r="7777" spans="1:2" x14ac:dyDescent="0.25">
      <c r="A7777" s="7">
        <v>36818</v>
      </c>
      <c r="B7777" s="5" t="s">
        <v>7439</v>
      </c>
    </row>
    <row r="7778" spans="1:2" x14ac:dyDescent="0.25">
      <c r="A7778" s="7">
        <v>36819</v>
      </c>
      <c r="B7778" s="5" t="s">
        <v>7440</v>
      </c>
    </row>
    <row r="7779" spans="1:2" x14ac:dyDescent="0.25">
      <c r="A7779" s="7">
        <v>36822</v>
      </c>
      <c r="B7779" s="5" t="s">
        <v>7441</v>
      </c>
    </row>
    <row r="7780" spans="1:2" x14ac:dyDescent="0.25">
      <c r="A7780" s="7">
        <v>36823</v>
      </c>
      <c r="B7780" s="5" t="s">
        <v>7442</v>
      </c>
    </row>
    <row r="7781" spans="1:2" x14ac:dyDescent="0.25">
      <c r="A7781" s="7">
        <v>36824</v>
      </c>
      <c r="B7781" s="5" t="s">
        <v>7443</v>
      </c>
    </row>
    <row r="7782" spans="1:2" x14ac:dyDescent="0.25">
      <c r="A7782" s="7">
        <v>36825</v>
      </c>
      <c r="B7782" s="5" t="s">
        <v>7444</v>
      </c>
    </row>
    <row r="7783" spans="1:2" x14ac:dyDescent="0.25">
      <c r="A7783" s="7">
        <v>36826</v>
      </c>
      <c r="B7783" s="5" t="s">
        <v>7445</v>
      </c>
    </row>
    <row r="7784" spans="1:2" x14ac:dyDescent="0.25">
      <c r="A7784" s="7">
        <v>36829</v>
      </c>
      <c r="B7784" s="5" t="s">
        <v>7446</v>
      </c>
    </row>
    <row r="7785" spans="1:2" x14ac:dyDescent="0.25">
      <c r="A7785" s="7">
        <v>36830</v>
      </c>
      <c r="B7785" s="5" t="s">
        <v>7447</v>
      </c>
    </row>
    <row r="7786" spans="1:2" x14ac:dyDescent="0.25">
      <c r="A7786" s="7">
        <v>36831</v>
      </c>
      <c r="B7786" s="5" t="s">
        <v>7448</v>
      </c>
    </row>
    <row r="7787" spans="1:2" x14ac:dyDescent="0.25">
      <c r="A7787" s="7">
        <v>36832</v>
      </c>
      <c r="B7787" s="5" t="s">
        <v>7449</v>
      </c>
    </row>
    <row r="7788" spans="1:2" x14ac:dyDescent="0.25">
      <c r="A7788" s="7">
        <v>36833</v>
      </c>
      <c r="B7788" s="5" t="s">
        <v>7450</v>
      </c>
    </row>
    <row r="7789" spans="1:2" x14ac:dyDescent="0.25">
      <c r="A7789" s="7">
        <v>36836</v>
      </c>
      <c r="B7789" s="5" t="s">
        <v>7451</v>
      </c>
    </row>
    <row r="7790" spans="1:2" x14ac:dyDescent="0.25">
      <c r="A7790" s="7">
        <v>36837</v>
      </c>
      <c r="B7790" s="5" t="s">
        <v>7452</v>
      </c>
    </row>
    <row r="7791" spans="1:2" x14ac:dyDescent="0.25">
      <c r="A7791" s="7">
        <v>36838</v>
      </c>
      <c r="B7791" s="5" t="s">
        <v>7453</v>
      </c>
    </row>
    <row r="7792" spans="1:2" x14ac:dyDescent="0.25">
      <c r="A7792" s="7">
        <v>36839</v>
      </c>
      <c r="B7792" s="5" t="s">
        <v>7454</v>
      </c>
    </row>
    <row r="7793" spans="1:2" x14ac:dyDescent="0.25">
      <c r="A7793" s="7">
        <v>36840</v>
      </c>
      <c r="B7793" s="5" t="s">
        <v>7455</v>
      </c>
    </row>
    <row r="7794" spans="1:2" x14ac:dyDescent="0.25">
      <c r="A7794" s="7">
        <v>36843</v>
      </c>
      <c r="B7794" s="5" t="s">
        <v>7456</v>
      </c>
    </row>
    <row r="7795" spans="1:2" x14ac:dyDescent="0.25">
      <c r="A7795" s="7">
        <v>36844</v>
      </c>
      <c r="B7795" s="5" t="s">
        <v>7457</v>
      </c>
    </row>
    <row r="7796" spans="1:2" x14ac:dyDescent="0.25">
      <c r="A7796" s="7">
        <v>36845</v>
      </c>
      <c r="B7796" s="5" t="s">
        <v>7458</v>
      </c>
    </row>
    <row r="7797" spans="1:2" x14ac:dyDescent="0.25">
      <c r="A7797" s="7">
        <v>36846</v>
      </c>
      <c r="B7797" s="5" t="s">
        <v>7459</v>
      </c>
    </row>
    <row r="7798" spans="1:2" x14ac:dyDescent="0.25">
      <c r="A7798" s="7">
        <v>36847</v>
      </c>
      <c r="B7798" s="5" t="s">
        <v>7460</v>
      </c>
    </row>
    <row r="7799" spans="1:2" x14ac:dyDescent="0.25">
      <c r="A7799" s="7">
        <v>36850</v>
      </c>
      <c r="B7799" s="5" t="s">
        <v>7461</v>
      </c>
    </row>
    <row r="7800" spans="1:2" x14ac:dyDescent="0.25">
      <c r="A7800" s="7">
        <v>36851</v>
      </c>
      <c r="B7800" s="5" t="s">
        <v>7462</v>
      </c>
    </row>
    <row r="7801" spans="1:2" x14ac:dyDescent="0.25">
      <c r="A7801" s="7">
        <v>36852</v>
      </c>
      <c r="B7801" s="5" t="s">
        <v>7463</v>
      </c>
    </row>
    <row r="7802" spans="1:2" x14ac:dyDescent="0.25">
      <c r="A7802" s="7">
        <v>36853</v>
      </c>
      <c r="B7802" s="5" t="s">
        <v>822</v>
      </c>
    </row>
    <row r="7803" spans="1:2" x14ac:dyDescent="0.25">
      <c r="A7803" s="7">
        <v>36854</v>
      </c>
      <c r="B7803" s="5" t="s">
        <v>7464</v>
      </c>
    </row>
    <row r="7804" spans="1:2" x14ac:dyDescent="0.25">
      <c r="A7804" s="7">
        <v>36857</v>
      </c>
      <c r="B7804" s="5" t="s">
        <v>7465</v>
      </c>
    </row>
    <row r="7805" spans="1:2" x14ac:dyDescent="0.25">
      <c r="A7805" s="7">
        <v>36858</v>
      </c>
      <c r="B7805" s="5" t="s">
        <v>7466</v>
      </c>
    </row>
    <row r="7806" spans="1:2" x14ac:dyDescent="0.25">
      <c r="A7806" s="7">
        <v>36859</v>
      </c>
      <c r="B7806" s="5" t="s">
        <v>7467</v>
      </c>
    </row>
    <row r="7807" spans="1:2" x14ac:dyDescent="0.25">
      <c r="A7807" s="7">
        <v>36860</v>
      </c>
      <c r="B7807" s="5" t="s">
        <v>7468</v>
      </c>
    </row>
    <row r="7808" spans="1:2" x14ac:dyDescent="0.25">
      <c r="A7808" s="7">
        <v>36861</v>
      </c>
      <c r="B7808" s="5" t="s">
        <v>7469</v>
      </c>
    </row>
    <row r="7809" spans="1:2" x14ac:dyDescent="0.25">
      <c r="A7809" s="7">
        <v>36864</v>
      </c>
      <c r="B7809" s="5" t="s">
        <v>7470</v>
      </c>
    </row>
    <row r="7810" spans="1:2" x14ac:dyDescent="0.25">
      <c r="A7810" s="7">
        <v>36865</v>
      </c>
      <c r="B7810" s="5" t="s">
        <v>7471</v>
      </c>
    </row>
    <row r="7811" spans="1:2" x14ac:dyDescent="0.25">
      <c r="A7811" s="7">
        <v>36866</v>
      </c>
      <c r="B7811" s="5" t="s">
        <v>7472</v>
      </c>
    </row>
    <row r="7812" spans="1:2" x14ac:dyDescent="0.25">
      <c r="A7812" s="7">
        <v>36867</v>
      </c>
      <c r="B7812" s="5" t="s">
        <v>7473</v>
      </c>
    </row>
    <row r="7813" spans="1:2" x14ac:dyDescent="0.25">
      <c r="A7813" s="7">
        <v>36868</v>
      </c>
      <c r="B7813" s="5" t="s">
        <v>7474</v>
      </c>
    </row>
    <row r="7814" spans="1:2" x14ac:dyDescent="0.25">
      <c r="A7814" s="7">
        <v>36871</v>
      </c>
      <c r="B7814" s="5" t="s">
        <v>7475</v>
      </c>
    </row>
    <row r="7815" spans="1:2" x14ac:dyDescent="0.25">
      <c r="A7815" s="7">
        <v>36872</v>
      </c>
      <c r="B7815" s="5" t="s">
        <v>7476</v>
      </c>
    </row>
    <row r="7816" spans="1:2" x14ac:dyDescent="0.25">
      <c r="A7816" s="7">
        <v>36873</v>
      </c>
      <c r="B7816" s="5" t="s">
        <v>7477</v>
      </c>
    </row>
    <row r="7817" spans="1:2" x14ac:dyDescent="0.25">
      <c r="A7817" s="7">
        <v>36874</v>
      </c>
      <c r="B7817" s="5" t="s">
        <v>7478</v>
      </c>
    </row>
    <row r="7818" spans="1:2" x14ac:dyDescent="0.25">
      <c r="A7818" s="7">
        <v>36875</v>
      </c>
      <c r="B7818" s="5" t="s">
        <v>7479</v>
      </c>
    </row>
    <row r="7819" spans="1:2" x14ac:dyDescent="0.25">
      <c r="A7819" s="7">
        <v>36878</v>
      </c>
      <c r="B7819" s="5" t="s">
        <v>7480</v>
      </c>
    </row>
    <row r="7820" spans="1:2" x14ac:dyDescent="0.25">
      <c r="A7820" s="7">
        <v>36879</v>
      </c>
      <c r="B7820" s="5" t="s">
        <v>7481</v>
      </c>
    </row>
    <row r="7821" spans="1:2" x14ac:dyDescent="0.25">
      <c r="A7821" s="7">
        <v>36880</v>
      </c>
      <c r="B7821" s="5" t="s">
        <v>7482</v>
      </c>
    </row>
    <row r="7822" spans="1:2" x14ac:dyDescent="0.25">
      <c r="A7822" s="7">
        <v>36881</v>
      </c>
      <c r="B7822" s="5" t="s">
        <v>7483</v>
      </c>
    </row>
    <row r="7823" spans="1:2" x14ac:dyDescent="0.25">
      <c r="A7823" s="7">
        <v>36882</v>
      </c>
      <c r="B7823" s="5" t="s">
        <v>7484</v>
      </c>
    </row>
    <row r="7824" spans="1:2" x14ac:dyDescent="0.25">
      <c r="A7824" s="7">
        <v>36885</v>
      </c>
      <c r="B7824" s="5" t="s">
        <v>822</v>
      </c>
    </row>
    <row r="7825" spans="1:2" x14ac:dyDescent="0.25">
      <c r="A7825" s="7">
        <v>36886</v>
      </c>
      <c r="B7825" s="5" t="s">
        <v>7485</v>
      </c>
    </row>
    <row r="7826" spans="1:2" x14ac:dyDescent="0.25">
      <c r="A7826" s="7">
        <v>36887</v>
      </c>
      <c r="B7826" s="5" t="s">
        <v>7486</v>
      </c>
    </row>
    <row r="7827" spans="1:2" x14ac:dyDescent="0.25">
      <c r="A7827" s="7">
        <v>36888</v>
      </c>
      <c r="B7827" s="5" t="s">
        <v>7487</v>
      </c>
    </row>
    <row r="7828" spans="1:2" x14ac:dyDescent="0.25">
      <c r="A7828" s="7">
        <v>36889</v>
      </c>
      <c r="B7828" s="5" t="s">
        <v>7488</v>
      </c>
    </row>
    <row r="7829" spans="1:2" x14ac:dyDescent="0.25">
      <c r="A7829" s="7">
        <v>36892</v>
      </c>
      <c r="B7829" s="5" t="s">
        <v>822</v>
      </c>
    </row>
    <row r="7830" spans="1:2" x14ac:dyDescent="0.25">
      <c r="A7830" s="7">
        <v>36893</v>
      </c>
      <c r="B7830" s="5" t="s">
        <v>7489</v>
      </c>
    </row>
    <row r="7831" spans="1:2" x14ac:dyDescent="0.25">
      <c r="A7831" s="7">
        <v>36894</v>
      </c>
      <c r="B7831" s="5" t="s">
        <v>7490</v>
      </c>
    </row>
    <row r="7832" spans="1:2" x14ac:dyDescent="0.25">
      <c r="A7832" s="7">
        <v>36895</v>
      </c>
      <c r="B7832" s="5" t="s">
        <v>7491</v>
      </c>
    </row>
    <row r="7833" spans="1:2" x14ac:dyDescent="0.25">
      <c r="A7833" s="7">
        <v>36896</v>
      </c>
      <c r="B7833" s="5" t="s">
        <v>7492</v>
      </c>
    </row>
    <row r="7834" spans="1:2" x14ac:dyDescent="0.25">
      <c r="A7834" s="7">
        <v>36899</v>
      </c>
      <c r="B7834" s="5" t="s">
        <v>7493</v>
      </c>
    </row>
    <row r="7835" spans="1:2" x14ac:dyDescent="0.25">
      <c r="A7835" s="7">
        <v>36900</v>
      </c>
      <c r="B7835" s="5" t="s">
        <v>7494</v>
      </c>
    </row>
    <row r="7836" spans="1:2" x14ac:dyDescent="0.25">
      <c r="A7836" s="7">
        <v>36901</v>
      </c>
      <c r="B7836" s="5" t="s">
        <v>7495</v>
      </c>
    </row>
    <row r="7837" spans="1:2" x14ac:dyDescent="0.25">
      <c r="A7837" s="7">
        <v>36902</v>
      </c>
      <c r="B7837" s="5" t="s">
        <v>7496</v>
      </c>
    </row>
    <row r="7838" spans="1:2" x14ac:dyDescent="0.25">
      <c r="A7838" s="7">
        <v>36903</v>
      </c>
      <c r="B7838" s="5" t="s">
        <v>7497</v>
      </c>
    </row>
    <row r="7839" spans="1:2" x14ac:dyDescent="0.25">
      <c r="A7839" s="7">
        <v>36906</v>
      </c>
      <c r="B7839" s="5" t="s">
        <v>822</v>
      </c>
    </row>
    <row r="7840" spans="1:2" x14ac:dyDescent="0.25">
      <c r="A7840" s="7">
        <v>36907</v>
      </c>
      <c r="B7840" s="5" t="s">
        <v>7498</v>
      </c>
    </row>
    <row r="7841" spans="1:2" x14ac:dyDescent="0.25">
      <c r="A7841" s="7">
        <v>36908</v>
      </c>
      <c r="B7841" s="5" t="s">
        <v>7499</v>
      </c>
    </row>
    <row r="7842" spans="1:2" x14ac:dyDescent="0.25">
      <c r="A7842" s="7">
        <v>36909</v>
      </c>
      <c r="B7842" s="5" t="s">
        <v>7500</v>
      </c>
    </row>
    <row r="7843" spans="1:2" x14ac:dyDescent="0.25">
      <c r="A7843" s="7">
        <v>36910</v>
      </c>
      <c r="B7843" s="5" t="s">
        <v>7501</v>
      </c>
    </row>
    <row r="7844" spans="1:2" x14ac:dyDescent="0.25">
      <c r="A7844" s="7">
        <v>36913</v>
      </c>
      <c r="B7844" s="5" t="s">
        <v>7502</v>
      </c>
    </row>
    <row r="7845" spans="1:2" x14ac:dyDescent="0.25">
      <c r="A7845" s="7">
        <v>36914</v>
      </c>
      <c r="B7845" s="5" t="s">
        <v>7503</v>
      </c>
    </row>
    <row r="7846" spans="1:2" x14ac:dyDescent="0.25">
      <c r="A7846" s="7">
        <v>36915</v>
      </c>
      <c r="B7846" s="5" t="s">
        <v>7504</v>
      </c>
    </row>
    <row r="7847" spans="1:2" x14ac:dyDescent="0.25">
      <c r="A7847" s="7">
        <v>36916</v>
      </c>
      <c r="B7847" s="5" t="s">
        <v>7505</v>
      </c>
    </row>
    <row r="7848" spans="1:2" x14ac:dyDescent="0.25">
      <c r="A7848" s="7">
        <v>36917</v>
      </c>
      <c r="B7848" s="5" t="s">
        <v>7506</v>
      </c>
    </row>
    <row r="7849" spans="1:2" x14ac:dyDescent="0.25">
      <c r="A7849" s="7">
        <v>36920</v>
      </c>
      <c r="B7849" s="5" t="s">
        <v>7507</v>
      </c>
    </row>
    <row r="7850" spans="1:2" x14ac:dyDescent="0.25">
      <c r="A7850" s="7">
        <v>36921</v>
      </c>
      <c r="B7850" s="5" t="s">
        <v>7508</v>
      </c>
    </row>
    <row r="7851" spans="1:2" x14ac:dyDescent="0.25">
      <c r="A7851" s="7">
        <v>36922</v>
      </c>
      <c r="B7851" s="5" t="s">
        <v>7509</v>
      </c>
    </row>
    <row r="7852" spans="1:2" x14ac:dyDescent="0.25">
      <c r="A7852" s="7">
        <v>36923</v>
      </c>
      <c r="B7852" s="5" t="s">
        <v>7510</v>
      </c>
    </row>
    <row r="7853" spans="1:2" x14ac:dyDescent="0.25">
      <c r="A7853" s="7">
        <v>36924</v>
      </c>
      <c r="B7853" s="5" t="s">
        <v>7511</v>
      </c>
    </row>
    <row r="7854" spans="1:2" x14ac:dyDescent="0.25">
      <c r="A7854" s="7">
        <v>36927</v>
      </c>
      <c r="B7854" s="5" t="s">
        <v>7512</v>
      </c>
    </row>
    <row r="7855" spans="1:2" x14ac:dyDescent="0.25">
      <c r="A7855" s="7">
        <v>36928</v>
      </c>
      <c r="B7855" s="5" t="s">
        <v>7513</v>
      </c>
    </row>
    <row r="7856" spans="1:2" x14ac:dyDescent="0.25">
      <c r="A7856" s="7">
        <v>36929</v>
      </c>
      <c r="B7856" s="5" t="s">
        <v>7514</v>
      </c>
    </row>
    <row r="7857" spans="1:2" x14ac:dyDescent="0.25">
      <c r="A7857" s="7">
        <v>36930</v>
      </c>
      <c r="B7857" s="5" t="s">
        <v>7515</v>
      </c>
    </row>
    <row r="7858" spans="1:2" x14ac:dyDescent="0.25">
      <c r="A7858" s="7">
        <v>36931</v>
      </c>
      <c r="B7858" s="5" t="s">
        <v>7516</v>
      </c>
    </row>
    <row r="7859" spans="1:2" x14ac:dyDescent="0.25">
      <c r="A7859" s="7">
        <v>36934</v>
      </c>
      <c r="B7859" s="5" t="s">
        <v>7517</v>
      </c>
    </row>
    <row r="7860" spans="1:2" x14ac:dyDescent="0.25">
      <c r="A7860" s="7">
        <v>36935</v>
      </c>
      <c r="B7860" s="5" t="s">
        <v>7518</v>
      </c>
    </row>
    <row r="7861" spans="1:2" x14ac:dyDescent="0.25">
      <c r="A7861" s="7">
        <v>36936</v>
      </c>
      <c r="B7861" s="5" t="s">
        <v>7519</v>
      </c>
    </row>
    <row r="7862" spans="1:2" x14ac:dyDescent="0.25">
      <c r="A7862" s="7">
        <v>36937</v>
      </c>
      <c r="B7862" s="5" t="s">
        <v>7520</v>
      </c>
    </row>
    <row r="7863" spans="1:2" x14ac:dyDescent="0.25">
      <c r="A7863" s="7">
        <v>36938</v>
      </c>
      <c r="B7863" s="5" t="s">
        <v>7521</v>
      </c>
    </row>
    <row r="7864" spans="1:2" x14ac:dyDescent="0.25">
      <c r="A7864" s="7">
        <v>36941</v>
      </c>
      <c r="B7864" s="5" t="s">
        <v>822</v>
      </c>
    </row>
    <row r="7865" spans="1:2" x14ac:dyDescent="0.25">
      <c r="A7865" s="7">
        <v>36942</v>
      </c>
      <c r="B7865" s="5" t="s">
        <v>7522</v>
      </c>
    </row>
    <row r="7866" spans="1:2" x14ac:dyDescent="0.25">
      <c r="A7866" s="7">
        <v>36943</v>
      </c>
      <c r="B7866" s="5" t="s">
        <v>7523</v>
      </c>
    </row>
    <row r="7867" spans="1:2" x14ac:dyDescent="0.25">
      <c r="A7867" s="7">
        <v>36944</v>
      </c>
      <c r="B7867" s="5" t="s">
        <v>7524</v>
      </c>
    </row>
    <row r="7868" spans="1:2" x14ac:dyDescent="0.25">
      <c r="A7868" s="7">
        <v>36945</v>
      </c>
      <c r="B7868" s="5" t="s">
        <v>7525</v>
      </c>
    </row>
    <row r="7869" spans="1:2" x14ac:dyDescent="0.25">
      <c r="A7869" s="7">
        <v>36948</v>
      </c>
      <c r="B7869" s="5" t="s">
        <v>7526</v>
      </c>
    </row>
    <row r="7870" spans="1:2" x14ac:dyDescent="0.25">
      <c r="A7870" s="7">
        <v>36949</v>
      </c>
      <c r="B7870" s="5" t="s">
        <v>7527</v>
      </c>
    </row>
    <row r="7871" spans="1:2" x14ac:dyDescent="0.25">
      <c r="A7871" s="7">
        <v>36950</v>
      </c>
      <c r="B7871" s="5" t="s">
        <v>7528</v>
      </c>
    </row>
    <row r="7872" spans="1:2" x14ac:dyDescent="0.25">
      <c r="A7872" s="7">
        <v>36951</v>
      </c>
      <c r="B7872" s="5" t="s">
        <v>7529</v>
      </c>
    </row>
    <row r="7873" spans="1:2" x14ac:dyDescent="0.25">
      <c r="A7873" s="7">
        <v>36952</v>
      </c>
      <c r="B7873" s="5" t="s">
        <v>7530</v>
      </c>
    </row>
    <row r="7874" spans="1:2" x14ac:dyDescent="0.25">
      <c r="A7874" s="7">
        <v>36955</v>
      </c>
      <c r="B7874" s="5" t="s">
        <v>7531</v>
      </c>
    </row>
    <row r="7875" spans="1:2" x14ac:dyDescent="0.25">
      <c r="A7875" s="7">
        <v>36956</v>
      </c>
      <c r="B7875" s="5" t="s">
        <v>7532</v>
      </c>
    </row>
    <row r="7876" spans="1:2" x14ac:dyDescent="0.25">
      <c r="A7876" s="7">
        <v>36957</v>
      </c>
      <c r="B7876" s="5" t="s">
        <v>7533</v>
      </c>
    </row>
    <row r="7877" spans="1:2" x14ac:dyDescent="0.25">
      <c r="A7877" s="7">
        <v>36958</v>
      </c>
      <c r="B7877" s="5" t="s">
        <v>7534</v>
      </c>
    </row>
    <row r="7878" spans="1:2" x14ac:dyDescent="0.25">
      <c r="A7878" s="7">
        <v>36959</v>
      </c>
      <c r="B7878" s="5" t="s">
        <v>7535</v>
      </c>
    </row>
    <row r="7879" spans="1:2" x14ac:dyDescent="0.25">
      <c r="A7879" s="7">
        <v>36962</v>
      </c>
      <c r="B7879" s="5" t="s">
        <v>7536</v>
      </c>
    </row>
    <row r="7880" spans="1:2" x14ac:dyDescent="0.25">
      <c r="A7880" s="7">
        <v>36963</v>
      </c>
      <c r="B7880" s="5" t="s">
        <v>7537</v>
      </c>
    </row>
    <row r="7881" spans="1:2" x14ac:dyDescent="0.25">
      <c r="A7881" s="7">
        <v>36964</v>
      </c>
      <c r="B7881" s="5" t="s">
        <v>7538</v>
      </c>
    </row>
    <row r="7882" spans="1:2" x14ac:dyDescent="0.25">
      <c r="A7882" s="7">
        <v>36965</v>
      </c>
      <c r="B7882" s="5" t="s">
        <v>7539</v>
      </c>
    </row>
    <row r="7883" spans="1:2" x14ac:dyDescent="0.25">
      <c r="A7883" s="7">
        <v>36966</v>
      </c>
      <c r="B7883" s="5" t="s">
        <v>7540</v>
      </c>
    </row>
    <row r="7884" spans="1:2" x14ac:dyDescent="0.25">
      <c r="A7884" s="7">
        <v>36969</v>
      </c>
      <c r="B7884" s="5" t="s">
        <v>7541</v>
      </c>
    </row>
    <row r="7885" spans="1:2" x14ac:dyDescent="0.25">
      <c r="A7885" s="7">
        <v>36970</v>
      </c>
      <c r="B7885" s="5" t="s">
        <v>7542</v>
      </c>
    </row>
    <row r="7886" spans="1:2" x14ac:dyDescent="0.25">
      <c r="A7886" s="7">
        <v>36971</v>
      </c>
      <c r="B7886" s="5" t="s">
        <v>7543</v>
      </c>
    </row>
    <row r="7887" spans="1:2" x14ac:dyDescent="0.25">
      <c r="A7887" s="7">
        <v>36972</v>
      </c>
      <c r="B7887" s="5" t="s">
        <v>7544</v>
      </c>
    </row>
    <row r="7888" spans="1:2" x14ac:dyDescent="0.25">
      <c r="A7888" s="7">
        <v>36973</v>
      </c>
      <c r="B7888" s="5" t="s">
        <v>7545</v>
      </c>
    </row>
    <row r="7889" spans="1:2" x14ac:dyDescent="0.25">
      <c r="A7889" s="7">
        <v>36976</v>
      </c>
      <c r="B7889" s="5" t="s">
        <v>7546</v>
      </c>
    </row>
    <row r="7890" spans="1:2" x14ac:dyDescent="0.25">
      <c r="A7890" s="7">
        <v>36977</v>
      </c>
      <c r="B7890" s="5" t="s">
        <v>7547</v>
      </c>
    </row>
    <row r="7891" spans="1:2" x14ac:dyDescent="0.25">
      <c r="A7891" s="7">
        <v>36978</v>
      </c>
      <c r="B7891" s="5" t="s">
        <v>7548</v>
      </c>
    </row>
    <row r="7892" spans="1:2" x14ac:dyDescent="0.25">
      <c r="A7892" s="7">
        <v>36979</v>
      </c>
      <c r="B7892" s="5" t="s">
        <v>7549</v>
      </c>
    </row>
    <row r="7893" spans="1:2" x14ac:dyDescent="0.25">
      <c r="A7893" s="7">
        <v>36980</v>
      </c>
      <c r="B7893" s="5" t="s">
        <v>7550</v>
      </c>
    </row>
    <row r="7894" spans="1:2" x14ac:dyDescent="0.25">
      <c r="A7894" s="7">
        <v>36983</v>
      </c>
      <c r="B7894" s="5" t="s">
        <v>7551</v>
      </c>
    </row>
    <row r="7895" spans="1:2" x14ac:dyDescent="0.25">
      <c r="A7895" s="7">
        <v>36984</v>
      </c>
      <c r="B7895" s="5" t="s">
        <v>7552</v>
      </c>
    </row>
    <row r="7896" spans="1:2" x14ac:dyDescent="0.25">
      <c r="A7896" s="7">
        <v>36985</v>
      </c>
      <c r="B7896" s="5" t="s">
        <v>7553</v>
      </c>
    </row>
    <row r="7897" spans="1:2" x14ac:dyDescent="0.25">
      <c r="A7897" s="7">
        <v>36986</v>
      </c>
      <c r="B7897" s="5" t="s">
        <v>7554</v>
      </c>
    </row>
    <row r="7898" spans="1:2" x14ac:dyDescent="0.25">
      <c r="A7898" s="7">
        <v>36987</v>
      </c>
      <c r="B7898" s="5" t="s">
        <v>7555</v>
      </c>
    </row>
    <row r="7899" spans="1:2" x14ac:dyDescent="0.25">
      <c r="A7899" s="7">
        <v>36990</v>
      </c>
      <c r="B7899" s="5" t="s">
        <v>7556</v>
      </c>
    </row>
    <row r="7900" spans="1:2" x14ac:dyDescent="0.25">
      <c r="A7900" s="7">
        <v>36991</v>
      </c>
      <c r="B7900" s="5" t="s">
        <v>7557</v>
      </c>
    </row>
    <row r="7901" spans="1:2" x14ac:dyDescent="0.25">
      <c r="A7901" s="7">
        <v>36992</v>
      </c>
      <c r="B7901" s="5" t="s">
        <v>7558</v>
      </c>
    </row>
    <row r="7902" spans="1:2" x14ac:dyDescent="0.25">
      <c r="A7902" s="7">
        <v>36993</v>
      </c>
      <c r="B7902" s="5" t="s">
        <v>7559</v>
      </c>
    </row>
    <row r="7903" spans="1:2" x14ac:dyDescent="0.25">
      <c r="A7903" s="7">
        <v>36994</v>
      </c>
      <c r="B7903" s="5" t="s">
        <v>822</v>
      </c>
    </row>
    <row r="7904" spans="1:2" x14ac:dyDescent="0.25">
      <c r="A7904" s="7">
        <v>36997</v>
      </c>
      <c r="B7904" s="5" t="s">
        <v>7560</v>
      </c>
    </row>
    <row r="7905" spans="1:2" x14ac:dyDescent="0.25">
      <c r="A7905" s="7">
        <v>36998</v>
      </c>
      <c r="B7905" s="5" t="s">
        <v>7561</v>
      </c>
    </row>
    <row r="7906" spans="1:2" x14ac:dyDescent="0.25">
      <c r="A7906" s="7">
        <v>36999</v>
      </c>
      <c r="B7906" s="5" t="s">
        <v>7562</v>
      </c>
    </row>
    <row r="7907" spans="1:2" x14ac:dyDescent="0.25">
      <c r="A7907" s="7">
        <v>37000</v>
      </c>
      <c r="B7907" s="5" t="s">
        <v>7563</v>
      </c>
    </row>
    <row r="7908" spans="1:2" x14ac:dyDescent="0.25">
      <c r="A7908" s="7">
        <v>37001</v>
      </c>
      <c r="B7908" s="5" t="s">
        <v>7564</v>
      </c>
    </row>
    <row r="7909" spans="1:2" x14ac:dyDescent="0.25">
      <c r="A7909" s="7">
        <v>37004</v>
      </c>
      <c r="B7909" s="5" t="s">
        <v>7565</v>
      </c>
    </row>
    <row r="7910" spans="1:2" x14ac:dyDescent="0.25">
      <c r="A7910" s="7">
        <v>37005</v>
      </c>
      <c r="B7910" s="5" t="s">
        <v>7566</v>
      </c>
    </row>
    <row r="7911" spans="1:2" x14ac:dyDescent="0.25">
      <c r="A7911" s="7">
        <v>37006</v>
      </c>
      <c r="B7911" s="5" t="s">
        <v>7567</v>
      </c>
    </row>
    <row r="7912" spans="1:2" x14ac:dyDescent="0.25">
      <c r="A7912" s="7">
        <v>37007</v>
      </c>
      <c r="B7912" s="5" t="s">
        <v>7568</v>
      </c>
    </row>
    <row r="7913" spans="1:2" x14ac:dyDescent="0.25">
      <c r="A7913" s="7">
        <v>37008</v>
      </c>
      <c r="B7913" s="5" t="s">
        <v>7569</v>
      </c>
    </row>
    <row r="7914" spans="1:2" x14ac:dyDescent="0.25">
      <c r="A7914" s="7">
        <v>37011</v>
      </c>
      <c r="B7914" s="5" t="s">
        <v>7570</v>
      </c>
    </row>
    <row r="7915" spans="1:2" x14ac:dyDescent="0.25">
      <c r="A7915" s="7">
        <v>37012</v>
      </c>
      <c r="B7915" s="5" t="s">
        <v>7571</v>
      </c>
    </row>
    <row r="7916" spans="1:2" x14ac:dyDescent="0.25">
      <c r="A7916" s="7">
        <v>37013</v>
      </c>
      <c r="B7916" s="5" t="s">
        <v>7572</v>
      </c>
    </row>
    <row r="7917" spans="1:2" x14ac:dyDescent="0.25">
      <c r="A7917" s="7">
        <v>37014</v>
      </c>
      <c r="B7917" s="5" t="s">
        <v>7573</v>
      </c>
    </row>
    <row r="7918" spans="1:2" x14ac:dyDescent="0.25">
      <c r="A7918" s="7">
        <v>37015</v>
      </c>
      <c r="B7918" s="5" t="s">
        <v>7574</v>
      </c>
    </row>
    <row r="7919" spans="1:2" x14ac:dyDescent="0.25">
      <c r="A7919" s="7">
        <v>37018</v>
      </c>
      <c r="B7919" s="5" t="s">
        <v>7575</v>
      </c>
    </row>
    <row r="7920" spans="1:2" x14ac:dyDescent="0.25">
      <c r="A7920" s="7">
        <v>37019</v>
      </c>
      <c r="B7920" s="5" t="s">
        <v>7576</v>
      </c>
    </row>
    <row r="7921" spans="1:2" x14ac:dyDescent="0.25">
      <c r="A7921" s="7">
        <v>37020</v>
      </c>
      <c r="B7921" s="5" t="s">
        <v>7577</v>
      </c>
    </row>
    <row r="7922" spans="1:2" x14ac:dyDescent="0.25">
      <c r="A7922" s="7">
        <v>37021</v>
      </c>
      <c r="B7922" s="5" t="s">
        <v>7578</v>
      </c>
    </row>
    <row r="7923" spans="1:2" x14ac:dyDescent="0.25">
      <c r="A7923" s="7">
        <v>37022</v>
      </c>
      <c r="B7923" s="5" t="s">
        <v>7579</v>
      </c>
    </row>
    <row r="7924" spans="1:2" x14ac:dyDescent="0.25">
      <c r="A7924" s="7">
        <v>37025</v>
      </c>
      <c r="B7924" s="5" t="s">
        <v>7580</v>
      </c>
    </row>
    <row r="7925" spans="1:2" x14ac:dyDescent="0.25">
      <c r="A7925" s="7">
        <v>37026</v>
      </c>
      <c r="B7925" s="5" t="s">
        <v>7581</v>
      </c>
    </row>
    <row r="7926" spans="1:2" x14ac:dyDescent="0.25">
      <c r="A7926" s="7">
        <v>37027</v>
      </c>
      <c r="B7926" s="5" t="s">
        <v>7582</v>
      </c>
    </row>
    <row r="7927" spans="1:2" x14ac:dyDescent="0.25">
      <c r="A7927" s="7">
        <v>37028</v>
      </c>
      <c r="B7927" s="5" t="s">
        <v>7583</v>
      </c>
    </row>
    <row r="7928" spans="1:2" x14ac:dyDescent="0.25">
      <c r="A7928" s="7">
        <v>37029</v>
      </c>
      <c r="B7928" s="5" t="s">
        <v>7584</v>
      </c>
    </row>
    <row r="7929" spans="1:2" x14ac:dyDescent="0.25">
      <c r="A7929" s="7">
        <v>37032</v>
      </c>
      <c r="B7929" s="5" t="s">
        <v>7585</v>
      </c>
    </row>
    <row r="7930" spans="1:2" x14ac:dyDescent="0.25">
      <c r="A7930" s="7">
        <v>37033</v>
      </c>
      <c r="B7930" s="5" t="s">
        <v>7586</v>
      </c>
    </row>
    <row r="7931" spans="1:2" x14ac:dyDescent="0.25">
      <c r="A7931" s="7">
        <v>37034</v>
      </c>
      <c r="B7931" s="5" t="s">
        <v>7587</v>
      </c>
    </row>
    <row r="7932" spans="1:2" x14ac:dyDescent="0.25">
      <c r="A7932" s="7">
        <v>37035</v>
      </c>
      <c r="B7932" s="5" t="s">
        <v>7588</v>
      </c>
    </row>
    <row r="7933" spans="1:2" x14ac:dyDescent="0.25">
      <c r="A7933" s="7">
        <v>37036</v>
      </c>
      <c r="B7933" s="5" t="s">
        <v>7589</v>
      </c>
    </row>
    <row r="7934" spans="1:2" x14ac:dyDescent="0.25">
      <c r="A7934" s="7">
        <v>37039</v>
      </c>
      <c r="B7934" s="5" t="s">
        <v>822</v>
      </c>
    </row>
    <row r="7935" spans="1:2" x14ac:dyDescent="0.25">
      <c r="A7935" s="7">
        <v>37040</v>
      </c>
      <c r="B7935" s="5" t="s">
        <v>7590</v>
      </c>
    </row>
    <row r="7936" spans="1:2" x14ac:dyDescent="0.25">
      <c r="A7936" s="7">
        <v>37041</v>
      </c>
      <c r="B7936" s="5" t="s">
        <v>7591</v>
      </c>
    </row>
    <row r="7937" spans="1:2" x14ac:dyDescent="0.25">
      <c r="A7937" s="7">
        <v>37042</v>
      </c>
      <c r="B7937" s="5" t="s">
        <v>7592</v>
      </c>
    </row>
    <row r="7938" spans="1:2" x14ac:dyDescent="0.25">
      <c r="A7938" s="7">
        <v>37043</v>
      </c>
      <c r="B7938" s="5" t="s">
        <v>7593</v>
      </c>
    </row>
    <row r="7939" spans="1:2" x14ac:dyDescent="0.25">
      <c r="A7939" s="7">
        <v>37046</v>
      </c>
      <c r="B7939" s="5" t="s">
        <v>7594</v>
      </c>
    </row>
    <row r="7940" spans="1:2" x14ac:dyDescent="0.25">
      <c r="A7940" s="7">
        <v>37047</v>
      </c>
      <c r="B7940" s="5" t="s">
        <v>7595</v>
      </c>
    </row>
    <row r="7941" spans="1:2" x14ac:dyDescent="0.25">
      <c r="A7941" s="7">
        <v>37048</v>
      </c>
      <c r="B7941" s="5" t="s">
        <v>7596</v>
      </c>
    </row>
    <row r="7942" spans="1:2" x14ac:dyDescent="0.25">
      <c r="A7942" s="7">
        <v>37049</v>
      </c>
      <c r="B7942" s="5" t="s">
        <v>7597</v>
      </c>
    </row>
    <row r="7943" spans="1:2" x14ac:dyDescent="0.25">
      <c r="A7943" s="7">
        <v>37050</v>
      </c>
      <c r="B7943" s="5" t="s">
        <v>7598</v>
      </c>
    </row>
    <row r="7944" spans="1:2" x14ac:dyDescent="0.25">
      <c r="A7944" s="7">
        <v>37053</v>
      </c>
      <c r="B7944" s="5" t="s">
        <v>7599</v>
      </c>
    </row>
    <row r="7945" spans="1:2" x14ac:dyDescent="0.25">
      <c r="A7945" s="7">
        <v>37054</v>
      </c>
      <c r="B7945" s="5" t="s">
        <v>7600</v>
      </c>
    </row>
    <row r="7946" spans="1:2" x14ac:dyDescent="0.25">
      <c r="A7946" s="7">
        <v>37055</v>
      </c>
      <c r="B7946" s="5" t="s">
        <v>7601</v>
      </c>
    </row>
    <row r="7947" spans="1:2" x14ac:dyDescent="0.25">
      <c r="A7947" s="7">
        <v>37056</v>
      </c>
      <c r="B7947" s="5" t="s">
        <v>7602</v>
      </c>
    </row>
    <row r="7948" spans="1:2" x14ac:dyDescent="0.25">
      <c r="A7948" s="7">
        <v>37057</v>
      </c>
      <c r="B7948" s="5" t="s">
        <v>7603</v>
      </c>
    </row>
    <row r="7949" spans="1:2" x14ac:dyDescent="0.25">
      <c r="A7949" s="7">
        <v>37060</v>
      </c>
      <c r="B7949" s="5" t="s">
        <v>7604</v>
      </c>
    </row>
    <row r="7950" spans="1:2" x14ac:dyDescent="0.25">
      <c r="A7950" s="7">
        <v>37061</v>
      </c>
      <c r="B7950" s="5" t="s">
        <v>7605</v>
      </c>
    </row>
    <row r="7951" spans="1:2" x14ac:dyDescent="0.25">
      <c r="A7951" s="7">
        <v>37062</v>
      </c>
      <c r="B7951" s="5" t="s">
        <v>7606</v>
      </c>
    </row>
    <row r="7952" spans="1:2" x14ac:dyDescent="0.25">
      <c r="A7952" s="7">
        <v>37063</v>
      </c>
      <c r="B7952" s="5" t="s">
        <v>7607</v>
      </c>
    </row>
    <row r="7953" spans="1:2" x14ac:dyDescent="0.25">
      <c r="A7953" s="7">
        <v>37064</v>
      </c>
      <c r="B7953" s="5" t="s">
        <v>7608</v>
      </c>
    </row>
    <row r="7954" spans="1:2" x14ac:dyDescent="0.25">
      <c r="A7954" s="7">
        <v>37067</v>
      </c>
      <c r="B7954" s="5" t="s">
        <v>7609</v>
      </c>
    </row>
    <row r="7955" spans="1:2" x14ac:dyDescent="0.25">
      <c r="A7955" s="7">
        <v>37068</v>
      </c>
      <c r="B7955" s="5" t="s">
        <v>7610</v>
      </c>
    </row>
    <row r="7956" spans="1:2" x14ac:dyDescent="0.25">
      <c r="A7956" s="7">
        <v>37069</v>
      </c>
      <c r="B7956" s="5" t="s">
        <v>7611</v>
      </c>
    </row>
    <row r="7957" spans="1:2" x14ac:dyDescent="0.25">
      <c r="A7957" s="7">
        <v>37070</v>
      </c>
      <c r="B7957" s="5" t="s">
        <v>7612</v>
      </c>
    </row>
    <row r="7958" spans="1:2" x14ac:dyDescent="0.25">
      <c r="A7958" s="7">
        <v>37071</v>
      </c>
      <c r="B7958" s="5" t="s">
        <v>7613</v>
      </c>
    </row>
    <row r="7959" spans="1:2" x14ac:dyDescent="0.25">
      <c r="A7959" s="7">
        <v>37074</v>
      </c>
      <c r="B7959" s="5" t="s">
        <v>7614</v>
      </c>
    </row>
    <row r="7960" spans="1:2" x14ac:dyDescent="0.25">
      <c r="A7960" s="7">
        <v>37075</v>
      </c>
      <c r="B7960" s="5" t="s">
        <v>7615</v>
      </c>
    </row>
    <row r="7961" spans="1:2" x14ac:dyDescent="0.25">
      <c r="A7961" s="7">
        <v>37076</v>
      </c>
      <c r="B7961" s="5" t="s">
        <v>822</v>
      </c>
    </row>
    <row r="7962" spans="1:2" x14ac:dyDescent="0.25">
      <c r="A7962" s="7">
        <v>37077</v>
      </c>
      <c r="B7962" s="5" t="s">
        <v>7616</v>
      </c>
    </row>
    <row r="7963" spans="1:2" x14ac:dyDescent="0.25">
      <c r="A7963" s="7">
        <v>37078</v>
      </c>
      <c r="B7963" s="5" t="s">
        <v>7617</v>
      </c>
    </row>
    <row r="7964" spans="1:2" x14ac:dyDescent="0.25">
      <c r="A7964" s="7">
        <v>37081</v>
      </c>
      <c r="B7964" s="5" t="s">
        <v>7618</v>
      </c>
    </row>
    <row r="7965" spans="1:2" x14ac:dyDescent="0.25">
      <c r="A7965" s="7">
        <v>37082</v>
      </c>
      <c r="B7965" s="5" t="s">
        <v>7619</v>
      </c>
    </row>
    <row r="7966" spans="1:2" x14ac:dyDescent="0.25">
      <c r="A7966" s="7">
        <v>37083</v>
      </c>
      <c r="B7966" s="5" t="s">
        <v>7620</v>
      </c>
    </row>
    <row r="7967" spans="1:2" x14ac:dyDescent="0.25">
      <c r="A7967" s="7">
        <v>37084</v>
      </c>
      <c r="B7967" s="5" t="s">
        <v>7621</v>
      </c>
    </row>
    <row r="7968" spans="1:2" x14ac:dyDescent="0.25">
      <c r="A7968" s="7">
        <v>37085</v>
      </c>
      <c r="B7968" s="5" t="s">
        <v>7622</v>
      </c>
    </row>
    <row r="7969" spans="1:2" x14ac:dyDescent="0.25">
      <c r="A7969" s="7">
        <v>37088</v>
      </c>
      <c r="B7969" s="5" t="s">
        <v>7623</v>
      </c>
    </row>
    <row r="7970" spans="1:2" x14ac:dyDescent="0.25">
      <c r="A7970" s="7">
        <v>37089</v>
      </c>
      <c r="B7970" s="5" t="s">
        <v>7624</v>
      </c>
    </row>
    <row r="7971" spans="1:2" x14ac:dyDescent="0.25">
      <c r="A7971" s="7">
        <v>37090</v>
      </c>
      <c r="B7971" s="5" t="s">
        <v>7625</v>
      </c>
    </row>
    <row r="7972" spans="1:2" x14ac:dyDescent="0.25">
      <c r="A7972" s="7">
        <v>37091</v>
      </c>
      <c r="B7972" s="5" t="s">
        <v>7626</v>
      </c>
    </row>
    <row r="7973" spans="1:2" x14ac:dyDescent="0.25">
      <c r="A7973" s="7">
        <v>37092</v>
      </c>
      <c r="B7973" s="5" t="s">
        <v>7627</v>
      </c>
    </row>
    <row r="7974" spans="1:2" x14ac:dyDescent="0.25">
      <c r="A7974" s="7">
        <v>37095</v>
      </c>
      <c r="B7974" s="5" t="s">
        <v>7628</v>
      </c>
    </row>
    <row r="7975" spans="1:2" x14ac:dyDescent="0.25">
      <c r="A7975" s="7">
        <v>37096</v>
      </c>
      <c r="B7975" s="5" t="s">
        <v>7629</v>
      </c>
    </row>
    <row r="7976" spans="1:2" x14ac:dyDescent="0.25">
      <c r="A7976" s="7">
        <v>37097</v>
      </c>
      <c r="B7976" s="5" t="s">
        <v>7630</v>
      </c>
    </row>
    <row r="7977" spans="1:2" x14ac:dyDescent="0.25">
      <c r="A7977" s="7">
        <v>37098</v>
      </c>
      <c r="B7977" s="5" t="s">
        <v>7631</v>
      </c>
    </row>
    <row r="7978" spans="1:2" x14ac:dyDescent="0.25">
      <c r="A7978" s="7">
        <v>37099</v>
      </c>
      <c r="B7978" s="5" t="s">
        <v>7632</v>
      </c>
    </row>
    <row r="7979" spans="1:2" x14ac:dyDescent="0.25">
      <c r="A7979" s="7">
        <v>37102</v>
      </c>
      <c r="B7979" s="5" t="s">
        <v>7633</v>
      </c>
    </row>
    <row r="7980" spans="1:2" x14ac:dyDescent="0.25">
      <c r="A7980" s="7">
        <v>37103</v>
      </c>
      <c r="B7980" s="5" t="s">
        <v>7634</v>
      </c>
    </row>
    <row r="7981" spans="1:2" x14ac:dyDescent="0.25">
      <c r="A7981" s="7">
        <v>37104</v>
      </c>
      <c r="B7981" s="5" t="s">
        <v>7635</v>
      </c>
    </row>
    <row r="7982" spans="1:2" x14ac:dyDescent="0.25">
      <c r="A7982" s="7">
        <v>37105</v>
      </c>
      <c r="B7982" s="5" t="s">
        <v>7636</v>
      </c>
    </row>
    <row r="7983" spans="1:2" x14ac:dyDescent="0.25">
      <c r="A7983" s="7">
        <v>37106</v>
      </c>
      <c r="B7983" s="5" t="s">
        <v>7637</v>
      </c>
    </row>
    <row r="7984" spans="1:2" x14ac:dyDescent="0.25">
      <c r="A7984" s="7">
        <v>37109</v>
      </c>
      <c r="B7984" s="5" t="s">
        <v>7638</v>
      </c>
    </row>
    <row r="7985" spans="1:2" x14ac:dyDescent="0.25">
      <c r="A7985" s="7">
        <v>37110</v>
      </c>
      <c r="B7985" s="5" t="s">
        <v>7639</v>
      </c>
    </row>
    <row r="7986" spans="1:2" x14ac:dyDescent="0.25">
      <c r="A7986" s="7">
        <v>37111</v>
      </c>
      <c r="B7986" s="5" t="s">
        <v>7640</v>
      </c>
    </row>
    <row r="7987" spans="1:2" x14ac:dyDescent="0.25">
      <c r="A7987" s="7">
        <v>37112</v>
      </c>
      <c r="B7987" s="5" t="s">
        <v>7641</v>
      </c>
    </row>
    <row r="7988" spans="1:2" x14ac:dyDescent="0.25">
      <c r="A7988" s="7">
        <v>37113</v>
      </c>
      <c r="B7988" s="5" t="s">
        <v>7642</v>
      </c>
    </row>
    <row r="7989" spans="1:2" x14ac:dyDescent="0.25">
      <c r="A7989" s="7">
        <v>37116</v>
      </c>
      <c r="B7989" s="5" t="s">
        <v>7643</v>
      </c>
    </row>
    <row r="7990" spans="1:2" x14ac:dyDescent="0.25">
      <c r="A7990" s="7">
        <v>37117</v>
      </c>
      <c r="B7990" s="5" t="s">
        <v>7644</v>
      </c>
    </row>
    <row r="7991" spans="1:2" x14ac:dyDescent="0.25">
      <c r="A7991" s="7">
        <v>37118</v>
      </c>
      <c r="B7991" s="5" t="s">
        <v>7645</v>
      </c>
    </row>
    <row r="7992" spans="1:2" x14ac:dyDescent="0.25">
      <c r="A7992" s="7">
        <v>37119</v>
      </c>
      <c r="B7992" s="5" t="s">
        <v>7646</v>
      </c>
    </row>
    <row r="7993" spans="1:2" x14ac:dyDescent="0.25">
      <c r="A7993" s="7">
        <v>37120</v>
      </c>
      <c r="B7993" s="5" t="s">
        <v>7647</v>
      </c>
    </row>
    <row r="7994" spans="1:2" x14ac:dyDescent="0.25">
      <c r="A7994" s="7">
        <v>37123</v>
      </c>
      <c r="B7994" s="5" t="s">
        <v>7648</v>
      </c>
    </row>
    <row r="7995" spans="1:2" x14ac:dyDescent="0.25">
      <c r="A7995" s="7">
        <v>37124</v>
      </c>
      <c r="B7995" s="5" t="s">
        <v>7649</v>
      </c>
    </row>
    <row r="7996" spans="1:2" x14ac:dyDescent="0.25">
      <c r="A7996" s="7">
        <v>37125</v>
      </c>
      <c r="B7996" s="5" t="s">
        <v>7650</v>
      </c>
    </row>
    <row r="7997" spans="1:2" x14ac:dyDescent="0.25">
      <c r="A7997" s="7">
        <v>37126</v>
      </c>
      <c r="B7997" s="5" t="s">
        <v>7651</v>
      </c>
    </row>
    <row r="7998" spans="1:2" x14ac:dyDescent="0.25">
      <c r="A7998" s="7">
        <v>37127</v>
      </c>
      <c r="B7998" s="5" t="s">
        <v>7652</v>
      </c>
    </row>
    <row r="7999" spans="1:2" x14ac:dyDescent="0.25">
      <c r="A7999" s="7">
        <v>37130</v>
      </c>
      <c r="B7999" s="5" t="s">
        <v>7653</v>
      </c>
    </row>
    <row r="8000" spans="1:2" x14ac:dyDescent="0.25">
      <c r="A8000" s="7">
        <v>37131</v>
      </c>
      <c r="B8000" s="5" t="s">
        <v>7654</v>
      </c>
    </row>
    <row r="8001" spans="1:2" x14ac:dyDescent="0.25">
      <c r="A8001" s="7">
        <v>37132</v>
      </c>
      <c r="B8001" s="5" t="s">
        <v>7655</v>
      </c>
    </row>
    <row r="8002" spans="1:2" x14ac:dyDescent="0.25">
      <c r="A8002" s="7">
        <v>37133</v>
      </c>
      <c r="B8002" s="5" t="s">
        <v>7656</v>
      </c>
    </row>
    <row r="8003" spans="1:2" x14ac:dyDescent="0.25">
      <c r="A8003" s="7">
        <v>37134</v>
      </c>
      <c r="B8003" s="5" t="s">
        <v>6876</v>
      </c>
    </row>
    <row r="8004" spans="1:2" x14ac:dyDescent="0.25">
      <c r="A8004" s="7">
        <v>37137</v>
      </c>
      <c r="B8004" s="5" t="s">
        <v>822</v>
      </c>
    </row>
    <row r="8005" spans="1:2" x14ac:dyDescent="0.25">
      <c r="A8005" s="7">
        <v>37138</v>
      </c>
      <c r="B8005" s="5" t="s">
        <v>7657</v>
      </c>
    </row>
    <row r="8006" spans="1:2" x14ac:dyDescent="0.25">
      <c r="A8006" s="7">
        <v>37139</v>
      </c>
      <c r="B8006" s="5" t="s">
        <v>7658</v>
      </c>
    </row>
    <row r="8007" spans="1:2" x14ac:dyDescent="0.25">
      <c r="A8007" s="7">
        <v>37140</v>
      </c>
      <c r="B8007" s="5" t="s">
        <v>7659</v>
      </c>
    </row>
    <row r="8008" spans="1:2" x14ac:dyDescent="0.25">
      <c r="A8008" s="7">
        <v>37141</v>
      </c>
      <c r="B8008" s="5" t="s">
        <v>7660</v>
      </c>
    </row>
    <row r="8009" spans="1:2" x14ac:dyDescent="0.25">
      <c r="A8009" s="7">
        <v>37144</v>
      </c>
      <c r="B8009" s="5" t="s">
        <v>7661</v>
      </c>
    </row>
    <row r="8010" spans="1:2" x14ac:dyDescent="0.25">
      <c r="A8010" s="7">
        <v>37145</v>
      </c>
      <c r="B8010" s="5" t="s">
        <v>822</v>
      </c>
    </row>
    <row r="8011" spans="1:2" x14ac:dyDescent="0.25">
      <c r="A8011" s="7">
        <v>37146</v>
      </c>
      <c r="B8011" s="5" t="s">
        <v>822</v>
      </c>
    </row>
    <row r="8012" spans="1:2" x14ac:dyDescent="0.25">
      <c r="A8012" s="7">
        <v>37147</v>
      </c>
      <c r="B8012" s="5" t="s">
        <v>822</v>
      </c>
    </row>
    <row r="8013" spans="1:2" x14ac:dyDescent="0.25">
      <c r="A8013" s="7">
        <v>37148</v>
      </c>
      <c r="B8013" s="5" t="s">
        <v>822</v>
      </c>
    </row>
    <row r="8014" spans="1:2" x14ac:dyDescent="0.25">
      <c r="A8014" s="7">
        <v>37151</v>
      </c>
      <c r="B8014" s="5" t="s">
        <v>7662</v>
      </c>
    </row>
    <row r="8015" spans="1:2" x14ac:dyDescent="0.25">
      <c r="A8015" s="7">
        <v>37152</v>
      </c>
      <c r="B8015" s="5" t="s">
        <v>7663</v>
      </c>
    </row>
    <row r="8016" spans="1:2" x14ac:dyDescent="0.25">
      <c r="A8016" s="7">
        <v>37153</v>
      </c>
      <c r="B8016" s="5" t="s">
        <v>7664</v>
      </c>
    </row>
    <row r="8017" spans="1:2" x14ac:dyDescent="0.25">
      <c r="A8017" s="7">
        <v>37154</v>
      </c>
      <c r="B8017" s="5" t="s">
        <v>7665</v>
      </c>
    </row>
    <row r="8018" spans="1:2" x14ac:dyDescent="0.25">
      <c r="A8018" s="7">
        <v>37155</v>
      </c>
      <c r="B8018" s="5" t="s">
        <v>7666</v>
      </c>
    </row>
    <row r="8019" spans="1:2" x14ac:dyDescent="0.25">
      <c r="A8019" s="7">
        <v>37158</v>
      </c>
      <c r="B8019" s="5" t="s">
        <v>7667</v>
      </c>
    </row>
    <row r="8020" spans="1:2" x14ac:dyDescent="0.25">
      <c r="A8020" s="7">
        <v>37159</v>
      </c>
      <c r="B8020" s="5" t="s">
        <v>7668</v>
      </c>
    </row>
    <row r="8021" spans="1:2" x14ac:dyDescent="0.25">
      <c r="A8021" s="7">
        <v>37160</v>
      </c>
      <c r="B8021" s="5" t="s">
        <v>7669</v>
      </c>
    </row>
    <row r="8022" spans="1:2" x14ac:dyDescent="0.25">
      <c r="A8022" s="7">
        <v>37161</v>
      </c>
      <c r="B8022" s="5" t="s">
        <v>7670</v>
      </c>
    </row>
    <row r="8023" spans="1:2" x14ac:dyDescent="0.25">
      <c r="A8023" s="7">
        <v>37162</v>
      </c>
      <c r="B8023" s="5" t="s">
        <v>7671</v>
      </c>
    </row>
    <row r="8024" spans="1:2" x14ac:dyDescent="0.25">
      <c r="A8024" s="7">
        <v>37165</v>
      </c>
      <c r="B8024" s="5" t="s">
        <v>7672</v>
      </c>
    </row>
    <row r="8025" spans="1:2" x14ac:dyDescent="0.25">
      <c r="A8025" s="7">
        <v>37166</v>
      </c>
      <c r="B8025" s="5" t="s">
        <v>7673</v>
      </c>
    </row>
    <row r="8026" spans="1:2" x14ac:dyDescent="0.25">
      <c r="A8026" s="7">
        <v>37167</v>
      </c>
      <c r="B8026" s="5" t="s">
        <v>7674</v>
      </c>
    </row>
    <row r="8027" spans="1:2" x14ac:dyDescent="0.25">
      <c r="A8027" s="7">
        <v>37168</v>
      </c>
      <c r="B8027" s="5" t="s">
        <v>7675</v>
      </c>
    </row>
    <row r="8028" spans="1:2" x14ac:dyDescent="0.25">
      <c r="A8028" s="7">
        <v>37169</v>
      </c>
      <c r="B8028" s="5" t="s">
        <v>7676</v>
      </c>
    </row>
    <row r="8029" spans="1:2" x14ac:dyDescent="0.25">
      <c r="A8029" s="7">
        <v>37172</v>
      </c>
      <c r="B8029" s="5" t="s">
        <v>7677</v>
      </c>
    </row>
    <row r="8030" spans="1:2" x14ac:dyDescent="0.25">
      <c r="A8030" s="7">
        <v>37173</v>
      </c>
      <c r="B8030" s="5" t="s">
        <v>7678</v>
      </c>
    </row>
    <row r="8031" spans="1:2" x14ac:dyDescent="0.25">
      <c r="A8031" s="7">
        <v>37174</v>
      </c>
      <c r="B8031" s="5" t="s">
        <v>7679</v>
      </c>
    </row>
    <row r="8032" spans="1:2" x14ac:dyDescent="0.25">
      <c r="A8032" s="7">
        <v>37175</v>
      </c>
      <c r="B8032" s="5" t="s">
        <v>7680</v>
      </c>
    </row>
    <row r="8033" spans="1:2" x14ac:dyDescent="0.25">
      <c r="A8033" s="7">
        <v>37176</v>
      </c>
      <c r="B8033" s="5" t="s">
        <v>7681</v>
      </c>
    </row>
    <row r="8034" spans="1:2" x14ac:dyDescent="0.25">
      <c r="A8034" s="7">
        <v>37179</v>
      </c>
      <c r="B8034" s="5" t="s">
        <v>7682</v>
      </c>
    </row>
    <row r="8035" spans="1:2" x14ac:dyDescent="0.25">
      <c r="A8035" s="7">
        <v>37180</v>
      </c>
      <c r="B8035" s="5" t="s">
        <v>7683</v>
      </c>
    </row>
    <row r="8036" spans="1:2" x14ac:dyDescent="0.25">
      <c r="A8036" s="7">
        <v>37181</v>
      </c>
      <c r="B8036" s="5" t="s">
        <v>7684</v>
      </c>
    </row>
    <row r="8037" spans="1:2" x14ac:dyDescent="0.25">
      <c r="A8037" s="7">
        <v>37182</v>
      </c>
      <c r="B8037" s="5" t="s">
        <v>7685</v>
      </c>
    </row>
    <row r="8038" spans="1:2" x14ac:dyDescent="0.25">
      <c r="A8038" s="7">
        <v>37183</v>
      </c>
      <c r="B8038" s="5" t="s">
        <v>7686</v>
      </c>
    </row>
    <row r="8039" spans="1:2" x14ac:dyDescent="0.25">
      <c r="A8039" s="7">
        <v>37186</v>
      </c>
      <c r="B8039" s="5" t="s">
        <v>7687</v>
      </c>
    </row>
    <row r="8040" spans="1:2" x14ac:dyDescent="0.25">
      <c r="A8040" s="7">
        <v>37187</v>
      </c>
      <c r="B8040" s="5" t="s">
        <v>7688</v>
      </c>
    </row>
    <row r="8041" spans="1:2" x14ac:dyDescent="0.25">
      <c r="A8041" s="7">
        <v>37188</v>
      </c>
      <c r="B8041" s="5" t="s">
        <v>7689</v>
      </c>
    </row>
    <row r="8042" spans="1:2" x14ac:dyDescent="0.25">
      <c r="A8042" s="7">
        <v>37189</v>
      </c>
      <c r="B8042" s="5" t="s">
        <v>7690</v>
      </c>
    </row>
    <row r="8043" spans="1:2" x14ac:dyDescent="0.25">
      <c r="A8043" s="7">
        <v>37190</v>
      </c>
      <c r="B8043" s="5" t="s">
        <v>7691</v>
      </c>
    </row>
    <row r="8044" spans="1:2" x14ac:dyDescent="0.25">
      <c r="A8044" s="7">
        <v>37193</v>
      </c>
      <c r="B8044" s="5" t="s">
        <v>7692</v>
      </c>
    </row>
    <row r="8045" spans="1:2" x14ac:dyDescent="0.25">
      <c r="A8045" s="7">
        <v>37194</v>
      </c>
      <c r="B8045" s="5" t="s">
        <v>7693</v>
      </c>
    </row>
    <row r="8046" spans="1:2" x14ac:dyDescent="0.25">
      <c r="A8046" s="7">
        <v>37195</v>
      </c>
      <c r="B8046" s="5" t="s">
        <v>7694</v>
      </c>
    </row>
    <row r="8047" spans="1:2" x14ac:dyDescent="0.25">
      <c r="A8047" s="7">
        <v>37196</v>
      </c>
      <c r="B8047" s="5" t="s">
        <v>7695</v>
      </c>
    </row>
    <row r="8048" spans="1:2" x14ac:dyDescent="0.25">
      <c r="A8048" s="7">
        <v>37197</v>
      </c>
      <c r="B8048" s="5" t="s">
        <v>7696</v>
      </c>
    </row>
    <row r="8049" spans="1:2" x14ac:dyDescent="0.25">
      <c r="A8049" s="7">
        <v>37200</v>
      </c>
      <c r="B8049" s="5" t="s">
        <v>7697</v>
      </c>
    </row>
    <row r="8050" spans="1:2" x14ac:dyDescent="0.25">
      <c r="A8050" s="7">
        <v>37201</v>
      </c>
      <c r="B8050" s="5" t="s">
        <v>7698</v>
      </c>
    </row>
    <row r="8051" spans="1:2" x14ac:dyDescent="0.25">
      <c r="A8051" s="7">
        <v>37202</v>
      </c>
      <c r="B8051" s="5" t="s">
        <v>7699</v>
      </c>
    </row>
    <row r="8052" spans="1:2" x14ac:dyDescent="0.25">
      <c r="A8052" s="7">
        <v>37203</v>
      </c>
      <c r="B8052" s="5" t="s">
        <v>7700</v>
      </c>
    </row>
    <row r="8053" spans="1:2" x14ac:dyDescent="0.25">
      <c r="A8053" s="7">
        <v>37204</v>
      </c>
      <c r="B8053" s="5" t="s">
        <v>7701</v>
      </c>
    </row>
    <row r="8054" spans="1:2" x14ac:dyDescent="0.25">
      <c r="A8054" s="7">
        <v>37207</v>
      </c>
      <c r="B8054" s="5" t="s">
        <v>7702</v>
      </c>
    </row>
    <row r="8055" spans="1:2" x14ac:dyDescent="0.25">
      <c r="A8055" s="7">
        <v>37208</v>
      </c>
      <c r="B8055" s="5" t="s">
        <v>7703</v>
      </c>
    </row>
    <row r="8056" spans="1:2" x14ac:dyDescent="0.25">
      <c r="A8056" s="7">
        <v>37209</v>
      </c>
      <c r="B8056" s="5" t="s">
        <v>7704</v>
      </c>
    </row>
    <row r="8057" spans="1:2" x14ac:dyDescent="0.25">
      <c r="A8057" s="7">
        <v>37210</v>
      </c>
      <c r="B8057" s="5" t="s">
        <v>7705</v>
      </c>
    </row>
    <row r="8058" spans="1:2" x14ac:dyDescent="0.25">
      <c r="A8058" s="7">
        <v>37211</v>
      </c>
      <c r="B8058" s="5" t="s">
        <v>7706</v>
      </c>
    </row>
    <row r="8059" spans="1:2" x14ac:dyDescent="0.25">
      <c r="A8059" s="7">
        <v>37214</v>
      </c>
      <c r="B8059" s="5" t="s">
        <v>7707</v>
      </c>
    </row>
    <row r="8060" spans="1:2" x14ac:dyDescent="0.25">
      <c r="A8060" s="7">
        <v>37215</v>
      </c>
      <c r="B8060" s="5" t="s">
        <v>7708</v>
      </c>
    </row>
    <row r="8061" spans="1:2" x14ac:dyDescent="0.25">
      <c r="A8061" s="7">
        <v>37216</v>
      </c>
      <c r="B8061" s="5" t="s">
        <v>7709</v>
      </c>
    </row>
    <row r="8062" spans="1:2" x14ac:dyDescent="0.25">
      <c r="A8062" s="7">
        <v>37217</v>
      </c>
      <c r="B8062" s="5" t="s">
        <v>822</v>
      </c>
    </row>
    <row r="8063" spans="1:2" x14ac:dyDescent="0.25">
      <c r="A8063" s="7">
        <v>37218</v>
      </c>
      <c r="B8063" s="5" t="s">
        <v>7710</v>
      </c>
    </row>
    <row r="8064" spans="1:2" x14ac:dyDescent="0.25">
      <c r="A8064" s="7">
        <v>37221</v>
      </c>
      <c r="B8064" s="5" t="s">
        <v>7711</v>
      </c>
    </row>
    <row r="8065" spans="1:2" x14ac:dyDescent="0.25">
      <c r="A8065" s="7">
        <v>37222</v>
      </c>
      <c r="B8065" s="5" t="s">
        <v>7712</v>
      </c>
    </row>
    <row r="8066" spans="1:2" x14ac:dyDescent="0.25">
      <c r="A8066" s="7">
        <v>37223</v>
      </c>
      <c r="B8066" s="5" t="s">
        <v>7713</v>
      </c>
    </row>
    <row r="8067" spans="1:2" x14ac:dyDescent="0.25">
      <c r="A8067" s="7">
        <v>37224</v>
      </c>
      <c r="B8067" s="5" t="s">
        <v>7714</v>
      </c>
    </row>
    <row r="8068" spans="1:2" x14ac:dyDescent="0.25">
      <c r="A8068" s="7">
        <v>37225</v>
      </c>
      <c r="B8068" s="5" t="s">
        <v>7715</v>
      </c>
    </row>
    <row r="8069" spans="1:2" x14ac:dyDescent="0.25">
      <c r="A8069" s="7">
        <v>37228</v>
      </c>
      <c r="B8069" s="5" t="s">
        <v>7716</v>
      </c>
    </row>
    <row r="8070" spans="1:2" x14ac:dyDescent="0.25">
      <c r="A8070" s="7">
        <v>37229</v>
      </c>
      <c r="B8070" s="5" t="s">
        <v>7717</v>
      </c>
    </row>
    <row r="8071" spans="1:2" x14ac:dyDescent="0.25">
      <c r="A8071" s="7">
        <v>37230</v>
      </c>
      <c r="B8071" s="5" t="s">
        <v>7718</v>
      </c>
    </row>
    <row r="8072" spans="1:2" x14ac:dyDescent="0.25">
      <c r="A8072" s="7">
        <v>37231</v>
      </c>
      <c r="B8072" s="5" t="s">
        <v>7719</v>
      </c>
    </row>
    <row r="8073" spans="1:2" x14ac:dyDescent="0.25">
      <c r="A8073" s="7">
        <v>37232</v>
      </c>
      <c r="B8073" s="5" t="s">
        <v>7720</v>
      </c>
    </row>
    <row r="8074" spans="1:2" x14ac:dyDescent="0.25">
      <c r="A8074" s="7">
        <v>37235</v>
      </c>
      <c r="B8074" s="5" t="s">
        <v>7721</v>
      </c>
    </row>
    <row r="8075" spans="1:2" x14ac:dyDescent="0.25">
      <c r="A8075" s="7">
        <v>37236</v>
      </c>
      <c r="B8075" s="5" t="s">
        <v>7722</v>
      </c>
    </row>
    <row r="8076" spans="1:2" x14ac:dyDescent="0.25">
      <c r="A8076" s="7">
        <v>37237</v>
      </c>
      <c r="B8076" s="5" t="s">
        <v>7723</v>
      </c>
    </row>
    <row r="8077" spans="1:2" x14ac:dyDescent="0.25">
      <c r="A8077" s="7">
        <v>37238</v>
      </c>
      <c r="B8077" s="5" t="s">
        <v>7724</v>
      </c>
    </row>
    <row r="8078" spans="1:2" x14ac:dyDescent="0.25">
      <c r="A8078" s="7">
        <v>37239</v>
      </c>
      <c r="B8078" s="5" t="s">
        <v>7725</v>
      </c>
    </row>
    <row r="8079" spans="1:2" x14ac:dyDescent="0.25">
      <c r="A8079" s="7">
        <v>37242</v>
      </c>
      <c r="B8079" s="5" t="s">
        <v>7726</v>
      </c>
    </row>
    <row r="8080" spans="1:2" x14ac:dyDescent="0.25">
      <c r="A8080" s="7">
        <v>37243</v>
      </c>
      <c r="B8080" s="5" t="s">
        <v>7727</v>
      </c>
    </row>
    <row r="8081" spans="1:2" x14ac:dyDescent="0.25">
      <c r="A8081" s="7">
        <v>37244</v>
      </c>
      <c r="B8081" s="5" t="s">
        <v>7728</v>
      </c>
    </row>
    <row r="8082" spans="1:2" x14ac:dyDescent="0.25">
      <c r="A8082" s="7">
        <v>37245</v>
      </c>
      <c r="B8082" s="5" t="s">
        <v>7729</v>
      </c>
    </row>
    <row r="8083" spans="1:2" x14ac:dyDescent="0.25">
      <c r="A8083" s="7">
        <v>37246</v>
      </c>
      <c r="B8083" s="5" t="s">
        <v>7730</v>
      </c>
    </row>
    <row r="8084" spans="1:2" x14ac:dyDescent="0.25">
      <c r="A8084" s="7">
        <v>37249</v>
      </c>
      <c r="B8084" s="5" t="s">
        <v>7731</v>
      </c>
    </row>
    <row r="8085" spans="1:2" x14ac:dyDescent="0.25">
      <c r="A8085" s="7">
        <v>37250</v>
      </c>
      <c r="B8085" s="5" t="s">
        <v>822</v>
      </c>
    </row>
    <row r="8086" spans="1:2" x14ac:dyDescent="0.25">
      <c r="A8086" s="7">
        <v>37251</v>
      </c>
      <c r="B8086" s="5" t="s">
        <v>7732</v>
      </c>
    </row>
    <row r="8087" spans="1:2" x14ac:dyDescent="0.25">
      <c r="A8087" s="7">
        <v>37252</v>
      </c>
      <c r="B8087" s="5" t="s">
        <v>7733</v>
      </c>
    </row>
    <row r="8088" spans="1:2" x14ac:dyDescent="0.25">
      <c r="A8088" s="7">
        <v>37253</v>
      </c>
      <c r="B8088" s="5" t="s">
        <v>7734</v>
      </c>
    </row>
    <row r="8089" spans="1:2" x14ac:dyDescent="0.25">
      <c r="A8089" s="7">
        <v>37256</v>
      </c>
      <c r="B8089" s="5" t="s">
        <v>7735</v>
      </c>
    </row>
    <row r="8090" spans="1:2" x14ac:dyDescent="0.25">
      <c r="A8090" s="7">
        <v>37257</v>
      </c>
      <c r="B8090" s="5" t="s">
        <v>822</v>
      </c>
    </row>
    <row r="8091" spans="1:2" x14ac:dyDescent="0.25">
      <c r="A8091" s="7">
        <v>37258</v>
      </c>
      <c r="B8091" s="5" t="s">
        <v>7736</v>
      </c>
    </row>
    <row r="8092" spans="1:2" x14ac:dyDescent="0.25">
      <c r="A8092" s="7">
        <v>37259</v>
      </c>
      <c r="B8092" s="5" t="s">
        <v>7737</v>
      </c>
    </row>
    <row r="8093" spans="1:2" x14ac:dyDescent="0.25">
      <c r="A8093" s="7">
        <v>37260</v>
      </c>
      <c r="B8093" s="5" t="s">
        <v>7738</v>
      </c>
    </row>
    <row r="8094" spans="1:2" x14ac:dyDescent="0.25">
      <c r="A8094" s="7">
        <v>37263</v>
      </c>
      <c r="B8094" s="5" t="s">
        <v>7739</v>
      </c>
    </row>
    <row r="8095" spans="1:2" x14ac:dyDescent="0.25">
      <c r="A8095" s="7">
        <v>37264</v>
      </c>
      <c r="B8095" s="5" t="s">
        <v>7740</v>
      </c>
    </row>
    <row r="8096" spans="1:2" x14ac:dyDescent="0.25">
      <c r="A8096" s="7">
        <v>37265</v>
      </c>
      <c r="B8096" s="5" t="s">
        <v>7741</v>
      </c>
    </row>
    <row r="8097" spans="1:2" x14ac:dyDescent="0.25">
      <c r="A8097" s="7">
        <v>37266</v>
      </c>
      <c r="B8097" s="5" t="s">
        <v>7742</v>
      </c>
    </row>
    <row r="8098" spans="1:2" x14ac:dyDescent="0.25">
      <c r="A8098" s="7">
        <v>37267</v>
      </c>
      <c r="B8098" s="5" t="s">
        <v>7743</v>
      </c>
    </row>
    <row r="8099" spans="1:2" x14ac:dyDescent="0.25">
      <c r="A8099" s="7">
        <v>37270</v>
      </c>
      <c r="B8099" s="5" t="s">
        <v>7744</v>
      </c>
    </row>
    <row r="8100" spans="1:2" x14ac:dyDescent="0.25">
      <c r="A8100" s="7">
        <v>37271</v>
      </c>
      <c r="B8100" s="5" t="s">
        <v>7745</v>
      </c>
    </row>
    <row r="8101" spans="1:2" x14ac:dyDescent="0.25">
      <c r="A8101" s="7">
        <v>37272</v>
      </c>
      <c r="B8101" s="5" t="s">
        <v>7746</v>
      </c>
    </row>
    <row r="8102" spans="1:2" x14ac:dyDescent="0.25">
      <c r="A8102" s="7">
        <v>37273</v>
      </c>
      <c r="B8102" s="5" t="s">
        <v>7747</v>
      </c>
    </row>
    <row r="8103" spans="1:2" x14ac:dyDescent="0.25">
      <c r="A8103" s="7">
        <v>37274</v>
      </c>
      <c r="B8103" s="5" t="s">
        <v>7748</v>
      </c>
    </row>
    <row r="8104" spans="1:2" x14ac:dyDescent="0.25">
      <c r="A8104" s="7">
        <v>37277</v>
      </c>
      <c r="B8104" s="5" t="s">
        <v>822</v>
      </c>
    </row>
    <row r="8105" spans="1:2" x14ac:dyDescent="0.25">
      <c r="A8105" s="7">
        <v>37278</v>
      </c>
      <c r="B8105" s="5" t="s">
        <v>7749</v>
      </c>
    </row>
    <row r="8106" spans="1:2" x14ac:dyDescent="0.25">
      <c r="A8106" s="7">
        <v>37279</v>
      </c>
      <c r="B8106" s="5" t="s">
        <v>7750</v>
      </c>
    </row>
    <row r="8107" spans="1:2" x14ac:dyDescent="0.25">
      <c r="A8107" s="7">
        <v>37280</v>
      </c>
      <c r="B8107" s="5" t="s">
        <v>7751</v>
      </c>
    </row>
    <row r="8108" spans="1:2" x14ac:dyDescent="0.25">
      <c r="A8108" s="7">
        <v>37281</v>
      </c>
      <c r="B8108" s="5" t="s">
        <v>7752</v>
      </c>
    </row>
    <row r="8109" spans="1:2" x14ac:dyDescent="0.25">
      <c r="A8109" s="7">
        <v>37284</v>
      </c>
      <c r="B8109" s="5" t="s">
        <v>7753</v>
      </c>
    </row>
    <row r="8110" spans="1:2" x14ac:dyDescent="0.25">
      <c r="A8110" s="7">
        <v>37285</v>
      </c>
      <c r="B8110" s="5" t="s">
        <v>7754</v>
      </c>
    </row>
    <row r="8111" spans="1:2" x14ac:dyDescent="0.25">
      <c r="A8111" s="7">
        <v>37286</v>
      </c>
      <c r="B8111" s="5" t="s">
        <v>7755</v>
      </c>
    </row>
    <row r="8112" spans="1:2" x14ac:dyDescent="0.25">
      <c r="A8112" s="7">
        <v>37287</v>
      </c>
      <c r="B8112" s="5" t="s">
        <v>7756</v>
      </c>
    </row>
    <row r="8113" spans="1:2" x14ac:dyDescent="0.25">
      <c r="A8113" s="7">
        <v>37288</v>
      </c>
      <c r="B8113" s="5" t="s">
        <v>7757</v>
      </c>
    </row>
    <row r="8114" spans="1:2" x14ac:dyDescent="0.25">
      <c r="A8114" s="7">
        <v>37291</v>
      </c>
      <c r="B8114" s="5" t="s">
        <v>7758</v>
      </c>
    </row>
    <row r="8115" spans="1:2" x14ac:dyDescent="0.25">
      <c r="A8115" s="7">
        <v>37292</v>
      </c>
      <c r="B8115" s="5" t="s">
        <v>7759</v>
      </c>
    </row>
    <row r="8116" spans="1:2" x14ac:dyDescent="0.25">
      <c r="A8116" s="7">
        <v>37293</v>
      </c>
      <c r="B8116" s="5" t="s">
        <v>7760</v>
      </c>
    </row>
    <row r="8117" spans="1:2" x14ac:dyDescent="0.25">
      <c r="A8117" s="7">
        <v>37294</v>
      </c>
      <c r="B8117" s="5" t="s">
        <v>7761</v>
      </c>
    </row>
    <row r="8118" spans="1:2" x14ac:dyDescent="0.25">
      <c r="A8118" s="7">
        <v>37295</v>
      </c>
      <c r="B8118" s="5" t="s">
        <v>7762</v>
      </c>
    </row>
    <row r="8119" spans="1:2" x14ac:dyDescent="0.25">
      <c r="A8119" s="7">
        <v>37298</v>
      </c>
      <c r="B8119" s="5" t="s">
        <v>7763</v>
      </c>
    </row>
    <row r="8120" spans="1:2" x14ac:dyDescent="0.25">
      <c r="A8120" s="7">
        <v>37299</v>
      </c>
      <c r="B8120" s="5" t="s">
        <v>7764</v>
      </c>
    </row>
    <row r="8121" spans="1:2" x14ac:dyDescent="0.25">
      <c r="A8121" s="7">
        <v>37300</v>
      </c>
      <c r="B8121" s="5" t="s">
        <v>7765</v>
      </c>
    </row>
    <row r="8122" spans="1:2" x14ac:dyDescent="0.25">
      <c r="A8122" s="7">
        <v>37301</v>
      </c>
      <c r="B8122" s="5" t="s">
        <v>7766</v>
      </c>
    </row>
    <row r="8123" spans="1:2" x14ac:dyDescent="0.25">
      <c r="A8123" s="7">
        <v>37302</v>
      </c>
      <c r="B8123" s="5" t="s">
        <v>7767</v>
      </c>
    </row>
    <row r="8124" spans="1:2" x14ac:dyDescent="0.25">
      <c r="A8124" s="7">
        <v>37305</v>
      </c>
      <c r="B8124" s="5" t="s">
        <v>822</v>
      </c>
    </row>
    <row r="8125" spans="1:2" x14ac:dyDescent="0.25">
      <c r="A8125" s="7">
        <v>37306</v>
      </c>
      <c r="B8125" s="5" t="s">
        <v>7768</v>
      </c>
    </row>
    <row r="8126" spans="1:2" x14ac:dyDescent="0.25">
      <c r="A8126" s="7">
        <v>37307</v>
      </c>
      <c r="B8126" s="5" t="s">
        <v>7769</v>
      </c>
    </row>
    <row r="8127" spans="1:2" x14ac:dyDescent="0.25">
      <c r="A8127" s="7">
        <v>37308</v>
      </c>
      <c r="B8127" s="5" t="s">
        <v>7770</v>
      </c>
    </row>
    <row r="8128" spans="1:2" x14ac:dyDescent="0.25">
      <c r="A8128" s="7">
        <v>37309</v>
      </c>
      <c r="B8128" s="5" t="s">
        <v>7771</v>
      </c>
    </row>
    <row r="8129" spans="1:2" x14ac:dyDescent="0.25">
      <c r="A8129" s="7">
        <v>37312</v>
      </c>
      <c r="B8129" s="5" t="s">
        <v>7772</v>
      </c>
    </row>
    <row r="8130" spans="1:2" x14ac:dyDescent="0.25">
      <c r="A8130" s="7">
        <v>37313</v>
      </c>
      <c r="B8130" s="5" t="s">
        <v>7773</v>
      </c>
    </row>
    <row r="8131" spans="1:2" x14ac:dyDescent="0.25">
      <c r="A8131" s="7">
        <v>37314</v>
      </c>
      <c r="B8131" s="5" t="s">
        <v>7774</v>
      </c>
    </row>
    <row r="8132" spans="1:2" x14ac:dyDescent="0.25">
      <c r="A8132" s="7">
        <v>37315</v>
      </c>
      <c r="B8132" s="5" t="s">
        <v>7775</v>
      </c>
    </row>
    <row r="8133" spans="1:2" x14ac:dyDescent="0.25">
      <c r="A8133" s="7">
        <v>37316</v>
      </c>
      <c r="B8133" s="5" t="s">
        <v>7776</v>
      </c>
    </row>
    <row r="8134" spans="1:2" x14ac:dyDescent="0.25">
      <c r="A8134" s="7">
        <v>37319</v>
      </c>
      <c r="B8134" s="5" t="s">
        <v>7777</v>
      </c>
    </row>
    <row r="8135" spans="1:2" x14ac:dyDescent="0.25">
      <c r="A8135" s="7">
        <v>37320</v>
      </c>
      <c r="B8135" s="5" t="s">
        <v>7778</v>
      </c>
    </row>
    <row r="8136" spans="1:2" x14ac:dyDescent="0.25">
      <c r="A8136" s="7">
        <v>37321</v>
      </c>
      <c r="B8136" s="5" t="s">
        <v>7779</v>
      </c>
    </row>
    <row r="8137" spans="1:2" x14ac:dyDescent="0.25">
      <c r="A8137" s="7">
        <v>37322</v>
      </c>
      <c r="B8137" s="5" t="s">
        <v>7780</v>
      </c>
    </row>
    <row r="8138" spans="1:2" x14ac:dyDescent="0.25">
      <c r="A8138" s="7">
        <v>37323</v>
      </c>
      <c r="B8138" s="5" t="s">
        <v>7781</v>
      </c>
    </row>
    <row r="8139" spans="1:2" x14ac:dyDescent="0.25">
      <c r="A8139" s="7">
        <v>37326</v>
      </c>
      <c r="B8139" s="5" t="s">
        <v>7782</v>
      </c>
    </row>
    <row r="8140" spans="1:2" x14ac:dyDescent="0.25">
      <c r="A8140" s="7">
        <v>37327</v>
      </c>
      <c r="B8140" s="5" t="s">
        <v>7783</v>
      </c>
    </row>
    <row r="8141" spans="1:2" x14ac:dyDescent="0.25">
      <c r="A8141" s="7">
        <v>37328</v>
      </c>
      <c r="B8141" s="5" t="s">
        <v>7784</v>
      </c>
    </row>
    <row r="8142" spans="1:2" x14ac:dyDescent="0.25">
      <c r="A8142" s="7">
        <v>37329</v>
      </c>
      <c r="B8142" s="5" t="s">
        <v>7785</v>
      </c>
    </row>
    <row r="8143" spans="1:2" x14ac:dyDescent="0.25">
      <c r="A8143" s="7">
        <v>37330</v>
      </c>
      <c r="B8143" s="5" t="s">
        <v>7786</v>
      </c>
    </row>
    <row r="8144" spans="1:2" x14ac:dyDescent="0.25">
      <c r="A8144" s="7">
        <v>37333</v>
      </c>
      <c r="B8144" s="5" t="s">
        <v>7787</v>
      </c>
    </row>
    <row r="8145" spans="1:2" x14ac:dyDescent="0.25">
      <c r="A8145" s="7">
        <v>37334</v>
      </c>
      <c r="B8145" s="5" t="s">
        <v>7788</v>
      </c>
    </row>
    <row r="8146" spans="1:2" x14ac:dyDescent="0.25">
      <c r="A8146" s="7">
        <v>37335</v>
      </c>
      <c r="B8146" s="5" t="s">
        <v>7789</v>
      </c>
    </row>
    <row r="8147" spans="1:2" x14ac:dyDescent="0.25">
      <c r="A8147" s="7">
        <v>37336</v>
      </c>
      <c r="B8147" s="5" t="s">
        <v>7790</v>
      </c>
    </row>
    <row r="8148" spans="1:2" x14ac:dyDescent="0.25">
      <c r="A8148" s="7">
        <v>37337</v>
      </c>
      <c r="B8148" s="5" t="s">
        <v>7791</v>
      </c>
    </row>
    <row r="8149" spans="1:2" x14ac:dyDescent="0.25">
      <c r="A8149" s="7">
        <v>37340</v>
      </c>
      <c r="B8149" s="5" t="s">
        <v>7792</v>
      </c>
    </row>
    <row r="8150" spans="1:2" x14ac:dyDescent="0.25">
      <c r="A8150" s="7">
        <v>37341</v>
      </c>
      <c r="B8150" s="5" t="s">
        <v>7793</v>
      </c>
    </row>
    <row r="8151" spans="1:2" x14ac:dyDescent="0.25">
      <c r="A8151" s="7">
        <v>37342</v>
      </c>
      <c r="B8151" s="5" t="s">
        <v>7794</v>
      </c>
    </row>
    <row r="8152" spans="1:2" x14ac:dyDescent="0.25">
      <c r="A8152" s="7">
        <v>37343</v>
      </c>
      <c r="B8152" s="5" t="s">
        <v>7795</v>
      </c>
    </row>
    <row r="8153" spans="1:2" x14ac:dyDescent="0.25">
      <c r="A8153" s="7">
        <v>37344</v>
      </c>
      <c r="B8153" s="5" t="s">
        <v>822</v>
      </c>
    </row>
    <row r="8154" spans="1:2" x14ac:dyDescent="0.25">
      <c r="A8154" s="7">
        <v>37347</v>
      </c>
      <c r="B8154" s="5" t="s">
        <v>7796</v>
      </c>
    </row>
    <row r="8155" spans="1:2" x14ac:dyDescent="0.25">
      <c r="A8155" s="7">
        <v>37348</v>
      </c>
      <c r="B8155" s="5" t="s">
        <v>7797</v>
      </c>
    </row>
    <row r="8156" spans="1:2" x14ac:dyDescent="0.25">
      <c r="A8156" s="7">
        <v>37349</v>
      </c>
      <c r="B8156" s="5" t="s">
        <v>7798</v>
      </c>
    </row>
    <row r="8157" spans="1:2" x14ac:dyDescent="0.25">
      <c r="A8157" s="7">
        <v>37350</v>
      </c>
      <c r="B8157" s="5" t="s">
        <v>7799</v>
      </c>
    </row>
    <row r="8158" spans="1:2" x14ac:dyDescent="0.25">
      <c r="A8158" s="7">
        <v>37351</v>
      </c>
      <c r="B8158" s="5" t="s">
        <v>7800</v>
      </c>
    </row>
    <row r="8159" spans="1:2" x14ac:dyDescent="0.25">
      <c r="A8159" s="7">
        <v>37354</v>
      </c>
      <c r="B8159" s="5" t="s">
        <v>7801</v>
      </c>
    </row>
    <row r="8160" spans="1:2" x14ac:dyDescent="0.25">
      <c r="A8160" s="7">
        <v>37355</v>
      </c>
      <c r="B8160" s="5" t="s">
        <v>7802</v>
      </c>
    </row>
    <row r="8161" spans="1:2" x14ac:dyDescent="0.25">
      <c r="A8161" s="7">
        <v>37356</v>
      </c>
      <c r="B8161" s="5" t="s">
        <v>7803</v>
      </c>
    </row>
    <row r="8162" spans="1:2" x14ac:dyDescent="0.25">
      <c r="A8162" s="7">
        <v>37357</v>
      </c>
      <c r="B8162" s="5" t="s">
        <v>7804</v>
      </c>
    </row>
    <row r="8163" spans="1:2" x14ac:dyDescent="0.25">
      <c r="A8163" s="7">
        <v>37358</v>
      </c>
      <c r="B8163" s="5" t="s">
        <v>7805</v>
      </c>
    </row>
    <row r="8164" spans="1:2" x14ac:dyDescent="0.25">
      <c r="A8164" s="7">
        <v>37361</v>
      </c>
      <c r="B8164" s="5" t="s">
        <v>7806</v>
      </c>
    </row>
    <row r="8165" spans="1:2" x14ac:dyDescent="0.25">
      <c r="A8165" s="7">
        <v>37362</v>
      </c>
      <c r="B8165" s="5" t="s">
        <v>7807</v>
      </c>
    </row>
    <row r="8166" spans="1:2" x14ac:dyDescent="0.25">
      <c r="A8166" s="7">
        <v>37363</v>
      </c>
      <c r="B8166" s="5" t="s">
        <v>7808</v>
      </c>
    </row>
    <row r="8167" spans="1:2" x14ac:dyDescent="0.25">
      <c r="A8167" s="7">
        <v>37364</v>
      </c>
      <c r="B8167" s="5" t="s">
        <v>7809</v>
      </c>
    </row>
    <row r="8168" spans="1:2" x14ac:dyDescent="0.25">
      <c r="A8168" s="7">
        <v>37365</v>
      </c>
      <c r="B8168" s="5" t="s">
        <v>7810</v>
      </c>
    </row>
    <row r="8169" spans="1:2" x14ac:dyDescent="0.25">
      <c r="A8169" s="7">
        <v>37368</v>
      </c>
      <c r="B8169" s="5" t="s">
        <v>7811</v>
      </c>
    </row>
    <row r="8170" spans="1:2" x14ac:dyDescent="0.25">
      <c r="A8170" s="7">
        <v>37369</v>
      </c>
      <c r="B8170" s="5" t="s">
        <v>7812</v>
      </c>
    </row>
    <row r="8171" spans="1:2" x14ac:dyDescent="0.25">
      <c r="A8171" s="7">
        <v>37370</v>
      </c>
      <c r="B8171" s="5" t="s">
        <v>7813</v>
      </c>
    </row>
    <row r="8172" spans="1:2" x14ac:dyDescent="0.25">
      <c r="A8172" s="7">
        <v>37371</v>
      </c>
      <c r="B8172" s="5" t="s">
        <v>7814</v>
      </c>
    </row>
    <row r="8173" spans="1:2" x14ac:dyDescent="0.25">
      <c r="A8173" s="7">
        <v>37372</v>
      </c>
      <c r="B8173" s="5" t="s">
        <v>7815</v>
      </c>
    </row>
    <row r="8174" spans="1:2" x14ac:dyDescent="0.25">
      <c r="A8174" s="7">
        <v>37375</v>
      </c>
      <c r="B8174" s="5" t="s">
        <v>7816</v>
      </c>
    </row>
    <row r="8175" spans="1:2" x14ac:dyDescent="0.25">
      <c r="A8175" s="7">
        <v>37376</v>
      </c>
      <c r="B8175" s="5" t="s">
        <v>7817</v>
      </c>
    </row>
    <row r="8176" spans="1:2" x14ac:dyDescent="0.25">
      <c r="A8176" s="7">
        <v>37377</v>
      </c>
      <c r="B8176" s="5" t="s">
        <v>7818</v>
      </c>
    </row>
    <row r="8177" spans="1:2" x14ac:dyDescent="0.25">
      <c r="A8177" s="7">
        <v>37378</v>
      </c>
      <c r="B8177" s="5" t="s">
        <v>7819</v>
      </c>
    </row>
    <row r="8178" spans="1:2" x14ac:dyDescent="0.25">
      <c r="A8178" s="7">
        <v>37379</v>
      </c>
      <c r="B8178" s="5" t="s">
        <v>7820</v>
      </c>
    </row>
    <row r="8179" spans="1:2" x14ac:dyDescent="0.25">
      <c r="A8179" s="7">
        <v>37382</v>
      </c>
      <c r="B8179" s="5" t="s">
        <v>7821</v>
      </c>
    </row>
    <row r="8180" spans="1:2" x14ac:dyDescent="0.25">
      <c r="A8180" s="7">
        <v>37383</v>
      </c>
      <c r="B8180" s="5" t="s">
        <v>7822</v>
      </c>
    </row>
    <row r="8181" spans="1:2" x14ac:dyDescent="0.25">
      <c r="A8181" s="7">
        <v>37384</v>
      </c>
      <c r="B8181" s="5" t="s">
        <v>7823</v>
      </c>
    </row>
    <row r="8182" spans="1:2" x14ac:dyDescent="0.25">
      <c r="A8182" s="7">
        <v>37385</v>
      </c>
      <c r="B8182" s="5" t="s">
        <v>7824</v>
      </c>
    </row>
    <row r="8183" spans="1:2" x14ac:dyDescent="0.25">
      <c r="A8183" s="7">
        <v>37386</v>
      </c>
      <c r="B8183" s="5" t="s">
        <v>7825</v>
      </c>
    </row>
    <row r="8184" spans="1:2" x14ac:dyDescent="0.25">
      <c r="A8184" s="7">
        <v>37389</v>
      </c>
      <c r="B8184" s="5" t="s">
        <v>7826</v>
      </c>
    </row>
    <row r="8185" spans="1:2" x14ac:dyDescent="0.25">
      <c r="A8185" s="7">
        <v>37390</v>
      </c>
      <c r="B8185" s="5" t="s">
        <v>7827</v>
      </c>
    </row>
    <row r="8186" spans="1:2" x14ac:dyDescent="0.25">
      <c r="A8186" s="7">
        <v>37391</v>
      </c>
      <c r="B8186" s="5" t="s">
        <v>7828</v>
      </c>
    </row>
    <row r="8187" spans="1:2" x14ac:dyDescent="0.25">
      <c r="A8187" s="7">
        <v>37392</v>
      </c>
      <c r="B8187" s="5" t="s">
        <v>7829</v>
      </c>
    </row>
    <row r="8188" spans="1:2" x14ac:dyDescent="0.25">
      <c r="A8188" s="7">
        <v>37393</v>
      </c>
      <c r="B8188" s="5" t="s">
        <v>7830</v>
      </c>
    </row>
    <row r="8189" spans="1:2" x14ac:dyDescent="0.25">
      <c r="A8189" s="7">
        <v>37396</v>
      </c>
      <c r="B8189" s="5" t="s">
        <v>7831</v>
      </c>
    </row>
    <row r="8190" spans="1:2" x14ac:dyDescent="0.25">
      <c r="A8190" s="7">
        <v>37397</v>
      </c>
      <c r="B8190" s="5" t="s">
        <v>7832</v>
      </c>
    </row>
    <row r="8191" spans="1:2" x14ac:dyDescent="0.25">
      <c r="A8191" s="7">
        <v>37398</v>
      </c>
      <c r="B8191" s="5" t="s">
        <v>7833</v>
      </c>
    </row>
    <row r="8192" spans="1:2" x14ac:dyDescent="0.25">
      <c r="A8192" s="7">
        <v>37399</v>
      </c>
      <c r="B8192" s="5" t="s">
        <v>7834</v>
      </c>
    </row>
    <row r="8193" spans="1:2" x14ac:dyDescent="0.25">
      <c r="A8193" s="7">
        <v>37400</v>
      </c>
      <c r="B8193" s="5" t="s">
        <v>7835</v>
      </c>
    </row>
    <row r="8194" spans="1:2" x14ac:dyDescent="0.25">
      <c r="A8194" s="7">
        <v>37403</v>
      </c>
      <c r="B8194" s="5" t="s">
        <v>822</v>
      </c>
    </row>
    <row r="8195" spans="1:2" x14ac:dyDescent="0.25">
      <c r="A8195" s="7">
        <v>37404</v>
      </c>
      <c r="B8195" s="5" t="s">
        <v>7836</v>
      </c>
    </row>
    <row r="8196" spans="1:2" x14ac:dyDescent="0.25">
      <c r="A8196" s="7">
        <v>37405</v>
      </c>
      <c r="B8196" s="5" t="s">
        <v>7837</v>
      </c>
    </row>
    <row r="8197" spans="1:2" x14ac:dyDescent="0.25">
      <c r="A8197" s="7">
        <v>37406</v>
      </c>
      <c r="B8197" s="5" t="s">
        <v>7838</v>
      </c>
    </row>
    <row r="8198" spans="1:2" x14ac:dyDescent="0.25">
      <c r="A8198" s="7">
        <v>37407</v>
      </c>
      <c r="B8198" s="5" t="s">
        <v>7839</v>
      </c>
    </row>
    <row r="8199" spans="1:2" x14ac:dyDescent="0.25">
      <c r="A8199" s="7">
        <v>37410</v>
      </c>
      <c r="B8199" s="5" t="s">
        <v>7840</v>
      </c>
    </row>
    <row r="8200" spans="1:2" x14ac:dyDescent="0.25">
      <c r="A8200" s="7">
        <v>37411</v>
      </c>
      <c r="B8200" s="5" t="s">
        <v>7841</v>
      </c>
    </row>
    <row r="8201" spans="1:2" x14ac:dyDescent="0.25">
      <c r="A8201" s="7">
        <v>37412</v>
      </c>
      <c r="B8201" s="5" t="s">
        <v>7842</v>
      </c>
    </row>
    <row r="8202" spans="1:2" x14ac:dyDescent="0.25">
      <c r="A8202" s="7">
        <v>37413</v>
      </c>
      <c r="B8202" s="5" t="s">
        <v>7843</v>
      </c>
    </row>
    <row r="8203" spans="1:2" x14ac:dyDescent="0.25">
      <c r="A8203" s="7">
        <v>37414</v>
      </c>
      <c r="B8203" s="5" t="s">
        <v>7844</v>
      </c>
    </row>
    <row r="8204" spans="1:2" x14ac:dyDescent="0.25">
      <c r="A8204" s="7">
        <v>37417</v>
      </c>
      <c r="B8204" s="5" t="s">
        <v>7845</v>
      </c>
    </row>
    <row r="8205" spans="1:2" x14ac:dyDescent="0.25">
      <c r="A8205" s="7">
        <v>37418</v>
      </c>
      <c r="B8205" s="5" t="s">
        <v>7846</v>
      </c>
    </row>
    <row r="8206" spans="1:2" x14ac:dyDescent="0.25">
      <c r="A8206" s="7">
        <v>37419</v>
      </c>
      <c r="B8206" s="5" t="s">
        <v>7847</v>
      </c>
    </row>
    <row r="8207" spans="1:2" x14ac:dyDescent="0.25">
      <c r="A8207" s="7">
        <v>37420</v>
      </c>
      <c r="B8207" s="5" t="s">
        <v>7848</v>
      </c>
    </row>
    <row r="8208" spans="1:2" x14ac:dyDescent="0.25">
      <c r="A8208" s="7">
        <v>37421</v>
      </c>
      <c r="B8208" s="5" t="s">
        <v>7849</v>
      </c>
    </row>
    <row r="8209" spans="1:2" x14ac:dyDescent="0.25">
      <c r="A8209" s="7">
        <v>37424</v>
      </c>
      <c r="B8209" s="5" t="s">
        <v>7850</v>
      </c>
    </row>
    <row r="8210" spans="1:2" x14ac:dyDescent="0.25">
      <c r="A8210" s="7">
        <v>37425</v>
      </c>
      <c r="B8210" s="5" t="s">
        <v>7851</v>
      </c>
    </row>
    <row r="8211" spans="1:2" x14ac:dyDescent="0.25">
      <c r="A8211" s="7">
        <v>37426</v>
      </c>
      <c r="B8211" s="5" t="s">
        <v>7852</v>
      </c>
    </row>
    <row r="8212" spans="1:2" x14ac:dyDescent="0.25">
      <c r="A8212" s="7">
        <v>37427</v>
      </c>
      <c r="B8212" s="5" t="s">
        <v>7853</v>
      </c>
    </row>
    <row r="8213" spans="1:2" x14ac:dyDescent="0.25">
      <c r="A8213" s="7">
        <v>37428</v>
      </c>
      <c r="B8213" s="5" t="s">
        <v>7854</v>
      </c>
    </row>
    <row r="8214" spans="1:2" x14ac:dyDescent="0.25">
      <c r="A8214" s="7">
        <v>37431</v>
      </c>
      <c r="B8214" s="5" t="s">
        <v>7855</v>
      </c>
    </row>
    <row r="8215" spans="1:2" x14ac:dyDescent="0.25">
      <c r="A8215" s="7">
        <v>37432</v>
      </c>
      <c r="B8215" s="5" t="s">
        <v>7856</v>
      </c>
    </row>
    <row r="8216" spans="1:2" x14ac:dyDescent="0.25">
      <c r="A8216" s="7">
        <v>37433</v>
      </c>
      <c r="B8216" s="5" t="s">
        <v>7857</v>
      </c>
    </row>
    <row r="8217" spans="1:2" x14ac:dyDescent="0.25">
      <c r="A8217" s="7">
        <v>37434</v>
      </c>
      <c r="B8217" s="5" t="s">
        <v>7858</v>
      </c>
    </row>
    <row r="8218" spans="1:2" x14ac:dyDescent="0.25">
      <c r="A8218" s="7">
        <v>37435</v>
      </c>
      <c r="B8218" s="5" t="s">
        <v>7859</v>
      </c>
    </row>
    <row r="8219" spans="1:2" x14ac:dyDescent="0.25">
      <c r="A8219" s="7">
        <v>37438</v>
      </c>
      <c r="B8219" s="5" t="s">
        <v>7860</v>
      </c>
    </row>
    <row r="8220" spans="1:2" x14ac:dyDescent="0.25">
      <c r="A8220" s="7">
        <v>37439</v>
      </c>
      <c r="B8220" s="5" t="s">
        <v>7861</v>
      </c>
    </row>
    <row r="8221" spans="1:2" x14ac:dyDescent="0.25">
      <c r="A8221" s="7">
        <v>37440</v>
      </c>
      <c r="B8221" s="5" t="s">
        <v>7862</v>
      </c>
    </row>
    <row r="8222" spans="1:2" x14ac:dyDescent="0.25">
      <c r="A8222" s="7">
        <v>37441</v>
      </c>
      <c r="B8222" s="5" t="s">
        <v>822</v>
      </c>
    </row>
    <row r="8223" spans="1:2" x14ac:dyDescent="0.25">
      <c r="A8223" s="7">
        <v>37442</v>
      </c>
      <c r="B8223" s="5" t="s">
        <v>7863</v>
      </c>
    </row>
    <row r="8224" spans="1:2" x14ac:dyDescent="0.25">
      <c r="A8224" s="7">
        <v>37445</v>
      </c>
      <c r="B8224" s="5" t="s">
        <v>7864</v>
      </c>
    </row>
    <row r="8225" spans="1:2" x14ac:dyDescent="0.25">
      <c r="A8225" s="7">
        <v>37446</v>
      </c>
      <c r="B8225" s="5" t="s">
        <v>7865</v>
      </c>
    </row>
    <row r="8226" spans="1:2" x14ac:dyDescent="0.25">
      <c r="A8226" s="7">
        <v>37447</v>
      </c>
      <c r="B8226" s="5" t="s">
        <v>7866</v>
      </c>
    </row>
    <row r="8227" spans="1:2" x14ac:dyDescent="0.25">
      <c r="A8227" s="7">
        <v>37448</v>
      </c>
      <c r="B8227" s="5" t="s">
        <v>7867</v>
      </c>
    </row>
    <row r="8228" spans="1:2" x14ac:dyDescent="0.25">
      <c r="A8228" s="7">
        <v>37449</v>
      </c>
      <c r="B8228" s="5" t="s">
        <v>7868</v>
      </c>
    </row>
    <row r="8229" spans="1:2" x14ac:dyDescent="0.25">
      <c r="A8229" s="7">
        <v>37452</v>
      </c>
      <c r="B8229" s="5" t="s">
        <v>7869</v>
      </c>
    </row>
    <row r="8230" spans="1:2" x14ac:dyDescent="0.25">
      <c r="A8230" s="7">
        <v>37453</v>
      </c>
      <c r="B8230" s="5" t="s">
        <v>7870</v>
      </c>
    </row>
    <row r="8231" spans="1:2" x14ac:dyDescent="0.25">
      <c r="A8231" s="7">
        <v>37454</v>
      </c>
      <c r="B8231" s="5" t="s">
        <v>7871</v>
      </c>
    </row>
    <row r="8232" spans="1:2" x14ac:dyDescent="0.25">
      <c r="A8232" s="7">
        <v>37455</v>
      </c>
      <c r="B8232" s="5" t="s">
        <v>7872</v>
      </c>
    </row>
    <row r="8233" spans="1:2" x14ac:dyDescent="0.25">
      <c r="A8233" s="7">
        <v>37456</v>
      </c>
      <c r="B8233" s="5" t="s">
        <v>7873</v>
      </c>
    </row>
    <row r="8234" spans="1:2" x14ac:dyDescent="0.25">
      <c r="A8234" s="7">
        <v>37459</v>
      </c>
      <c r="B8234" s="5" t="s">
        <v>7874</v>
      </c>
    </row>
    <row r="8235" spans="1:2" x14ac:dyDescent="0.25">
      <c r="A8235" s="7">
        <v>37460</v>
      </c>
      <c r="B8235" s="5" t="s">
        <v>7875</v>
      </c>
    </row>
    <row r="8236" spans="1:2" x14ac:dyDescent="0.25">
      <c r="A8236" s="7">
        <v>37461</v>
      </c>
      <c r="B8236" s="5" t="s">
        <v>7876</v>
      </c>
    </row>
    <row r="8237" spans="1:2" x14ac:dyDescent="0.25">
      <c r="A8237" s="7">
        <v>37462</v>
      </c>
      <c r="B8237" s="5" t="s">
        <v>7877</v>
      </c>
    </row>
    <row r="8238" spans="1:2" x14ac:dyDescent="0.25">
      <c r="A8238" s="7">
        <v>37463</v>
      </c>
      <c r="B8238" s="5" t="s">
        <v>7878</v>
      </c>
    </row>
    <row r="8239" spans="1:2" x14ac:dyDescent="0.25">
      <c r="A8239" s="7">
        <v>37466</v>
      </c>
      <c r="B8239" s="5" t="s">
        <v>7879</v>
      </c>
    </row>
    <row r="8240" spans="1:2" x14ac:dyDescent="0.25">
      <c r="A8240" s="7">
        <v>37467</v>
      </c>
      <c r="B8240" s="5" t="s">
        <v>7880</v>
      </c>
    </row>
    <row r="8241" spans="1:2" x14ac:dyDescent="0.25">
      <c r="A8241" s="7">
        <v>37468</v>
      </c>
      <c r="B8241" s="5" t="s">
        <v>7881</v>
      </c>
    </row>
    <row r="8242" spans="1:2" x14ac:dyDescent="0.25">
      <c r="A8242" s="7">
        <v>37469</v>
      </c>
      <c r="B8242" s="5" t="s">
        <v>7882</v>
      </c>
    </row>
    <row r="8243" spans="1:2" x14ac:dyDescent="0.25">
      <c r="A8243" s="7">
        <v>37470</v>
      </c>
      <c r="B8243" s="5" t="s">
        <v>7883</v>
      </c>
    </row>
    <row r="8244" spans="1:2" x14ac:dyDescent="0.25">
      <c r="A8244" s="7">
        <v>37473</v>
      </c>
      <c r="B8244" s="5" t="s">
        <v>7884</v>
      </c>
    </row>
    <row r="8245" spans="1:2" x14ac:dyDescent="0.25">
      <c r="A8245" s="7">
        <v>37474</v>
      </c>
      <c r="B8245" s="5" t="s">
        <v>7885</v>
      </c>
    </row>
    <row r="8246" spans="1:2" x14ac:dyDescent="0.25">
      <c r="A8246" s="7">
        <v>37475</v>
      </c>
      <c r="B8246" s="5" t="s">
        <v>7886</v>
      </c>
    </row>
    <row r="8247" spans="1:2" x14ac:dyDescent="0.25">
      <c r="A8247" s="7">
        <v>37476</v>
      </c>
      <c r="B8247" s="5" t="s">
        <v>7887</v>
      </c>
    </row>
    <row r="8248" spans="1:2" x14ac:dyDescent="0.25">
      <c r="A8248" s="7">
        <v>37477</v>
      </c>
      <c r="B8248" s="5" t="s">
        <v>7888</v>
      </c>
    </row>
    <row r="8249" spans="1:2" x14ac:dyDescent="0.25">
      <c r="A8249" s="7">
        <v>37480</v>
      </c>
      <c r="B8249" s="5" t="s">
        <v>7889</v>
      </c>
    </row>
    <row r="8250" spans="1:2" x14ac:dyDescent="0.25">
      <c r="A8250" s="7">
        <v>37481</v>
      </c>
      <c r="B8250" s="5" t="s">
        <v>7890</v>
      </c>
    </row>
    <row r="8251" spans="1:2" x14ac:dyDescent="0.25">
      <c r="A8251" s="7">
        <v>37482</v>
      </c>
      <c r="B8251" s="5" t="s">
        <v>7891</v>
      </c>
    </row>
    <row r="8252" spans="1:2" x14ac:dyDescent="0.25">
      <c r="A8252" s="7">
        <v>37483</v>
      </c>
      <c r="B8252" s="5" t="s">
        <v>7892</v>
      </c>
    </row>
    <row r="8253" spans="1:2" x14ac:dyDescent="0.25">
      <c r="A8253" s="7">
        <v>37484</v>
      </c>
      <c r="B8253" s="5" t="s">
        <v>7893</v>
      </c>
    </row>
    <row r="8254" spans="1:2" x14ac:dyDescent="0.25">
      <c r="A8254" s="7">
        <v>37487</v>
      </c>
      <c r="B8254" s="5" t="s">
        <v>7894</v>
      </c>
    </row>
    <row r="8255" spans="1:2" x14ac:dyDescent="0.25">
      <c r="A8255" s="7">
        <v>37488</v>
      </c>
      <c r="B8255" s="5" t="s">
        <v>7895</v>
      </c>
    </row>
    <row r="8256" spans="1:2" x14ac:dyDescent="0.25">
      <c r="A8256" s="7">
        <v>37489</v>
      </c>
      <c r="B8256" s="5" t="s">
        <v>7896</v>
      </c>
    </row>
    <row r="8257" spans="1:2" x14ac:dyDescent="0.25">
      <c r="A8257" s="7">
        <v>37490</v>
      </c>
      <c r="B8257" s="5" t="s">
        <v>7897</v>
      </c>
    </row>
    <row r="8258" spans="1:2" x14ac:dyDescent="0.25">
      <c r="A8258" s="7">
        <v>37491</v>
      </c>
      <c r="B8258" s="5" t="s">
        <v>7898</v>
      </c>
    </row>
    <row r="8259" spans="1:2" x14ac:dyDescent="0.25">
      <c r="A8259" s="7">
        <v>37494</v>
      </c>
      <c r="B8259" s="5" t="s">
        <v>7899</v>
      </c>
    </row>
    <row r="8260" spans="1:2" x14ac:dyDescent="0.25">
      <c r="A8260" s="7">
        <v>37495</v>
      </c>
      <c r="B8260" s="5" t="s">
        <v>7900</v>
      </c>
    </row>
    <row r="8261" spans="1:2" x14ac:dyDescent="0.25">
      <c r="A8261" s="7">
        <v>37496</v>
      </c>
      <c r="B8261" s="5" t="s">
        <v>7901</v>
      </c>
    </row>
    <row r="8262" spans="1:2" x14ac:dyDescent="0.25">
      <c r="A8262" s="7">
        <v>37497</v>
      </c>
      <c r="B8262" s="5" t="s">
        <v>7902</v>
      </c>
    </row>
    <row r="8263" spans="1:2" x14ac:dyDescent="0.25">
      <c r="A8263" s="7">
        <v>37498</v>
      </c>
      <c r="B8263" s="5" t="s">
        <v>7903</v>
      </c>
    </row>
    <row r="8264" spans="1:2" x14ac:dyDescent="0.25">
      <c r="A8264" s="7">
        <v>37501</v>
      </c>
      <c r="B8264" s="5" t="s">
        <v>822</v>
      </c>
    </row>
    <row r="8265" spans="1:2" x14ac:dyDescent="0.25">
      <c r="A8265" s="7">
        <v>37502</v>
      </c>
      <c r="B8265" s="5" t="s">
        <v>7904</v>
      </c>
    </row>
    <row r="8266" spans="1:2" x14ac:dyDescent="0.25">
      <c r="A8266" s="7">
        <v>37503</v>
      </c>
      <c r="B8266" s="5" t="s">
        <v>7905</v>
      </c>
    </row>
    <row r="8267" spans="1:2" x14ac:dyDescent="0.25">
      <c r="A8267" s="7">
        <v>37504</v>
      </c>
      <c r="B8267" s="5" t="s">
        <v>7906</v>
      </c>
    </row>
    <row r="8268" spans="1:2" x14ac:dyDescent="0.25">
      <c r="A8268" s="7">
        <v>37505</v>
      </c>
      <c r="B8268" s="5" t="s">
        <v>7907</v>
      </c>
    </row>
    <row r="8269" spans="1:2" x14ac:dyDescent="0.25">
      <c r="A8269" s="7">
        <v>37508</v>
      </c>
      <c r="B8269" s="5" t="s">
        <v>7908</v>
      </c>
    </row>
    <row r="8270" spans="1:2" x14ac:dyDescent="0.25">
      <c r="A8270" s="7">
        <v>37509</v>
      </c>
      <c r="B8270" s="5" t="s">
        <v>7909</v>
      </c>
    </row>
    <row r="8271" spans="1:2" x14ac:dyDescent="0.25">
      <c r="A8271" s="7">
        <v>37510</v>
      </c>
      <c r="B8271" s="5" t="s">
        <v>7910</v>
      </c>
    </row>
    <row r="8272" spans="1:2" x14ac:dyDescent="0.25">
      <c r="A8272" s="7">
        <v>37511</v>
      </c>
      <c r="B8272" s="5" t="s">
        <v>7911</v>
      </c>
    </row>
    <row r="8273" spans="1:2" x14ac:dyDescent="0.25">
      <c r="A8273" s="7">
        <v>37512</v>
      </c>
      <c r="B8273" s="5" t="s">
        <v>7912</v>
      </c>
    </row>
    <row r="8274" spans="1:2" x14ac:dyDescent="0.25">
      <c r="A8274" s="7">
        <v>37515</v>
      </c>
      <c r="B8274" s="5" t="s">
        <v>7913</v>
      </c>
    </row>
    <row r="8275" spans="1:2" x14ac:dyDescent="0.25">
      <c r="A8275" s="7">
        <v>37516</v>
      </c>
      <c r="B8275" s="5" t="s">
        <v>7914</v>
      </c>
    </row>
    <row r="8276" spans="1:2" x14ac:dyDescent="0.25">
      <c r="A8276" s="7">
        <v>37517</v>
      </c>
      <c r="B8276" s="5" t="s">
        <v>7915</v>
      </c>
    </row>
    <row r="8277" spans="1:2" x14ac:dyDescent="0.25">
      <c r="A8277" s="7">
        <v>37518</v>
      </c>
      <c r="B8277" s="5" t="s">
        <v>7916</v>
      </c>
    </row>
    <row r="8278" spans="1:2" x14ac:dyDescent="0.25">
      <c r="A8278" s="7">
        <v>37519</v>
      </c>
      <c r="B8278" s="5" t="s">
        <v>7917</v>
      </c>
    </row>
    <row r="8279" spans="1:2" x14ac:dyDescent="0.25">
      <c r="A8279" s="7">
        <v>37522</v>
      </c>
      <c r="B8279" s="5" t="s">
        <v>7918</v>
      </c>
    </row>
    <row r="8280" spans="1:2" x14ac:dyDescent="0.25">
      <c r="A8280" s="7">
        <v>37523</v>
      </c>
      <c r="B8280" s="5" t="s">
        <v>7919</v>
      </c>
    </row>
    <row r="8281" spans="1:2" x14ac:dyDescent="0.25">
      <c r="A8281" s="7">
        <v>37524</v>
      </c>
      <c r="B8281" s="5" t="s">
        <v>7920</v>
      </c>
    </row>
    <row r="8282" spans="1:2" x14ac:dyDescent="0.25">
      <c r="A8282" s="7">
        <v>37525</v>
      </c>
      <c r="B8282" s="5" t="s">
        <v>7921</v>
      </c>
    </row>
    <row r="8283" spans="1:2" x14ac:dyDescent="0.25">
      <c r="A8283" s="7">
        <v>37526</v>
      </c>
      <c r="B8283" s="5" t="s">
        <v>7922</v>
      </c>
    </row>
    <row r="8284" spans="1:2" x14ac:dyDescent="0.25">
      <c r="A8284" s="7">
        <v>37529</v>
      </c>
      <c r="B8284" s="5" t="s">
        <v>7923</v>
      </c>
    </row>
    <row r="8285" spans="1:2" x14ac:dyDescent="0.25">
      <c r="A8285" s="7">
        <v>37530</v>
      </c>
      <c r="B8285" s="5" t="s">
        <v>7924</v>
      </c>
    </row>
    <row r="8286" spans="1:2" x14ac:dyDescent="0.25">
      <c r="A8286" s="7">
        <v>37531</v>
      </c>
      <c r="B8286" s="5" t="s">
        <v>7925</v>
      </c>
    </row>
    <row r="8287" spans="1:2" x14ac:dyDescent="0.25">
      <c r="A8287" s="7">
        <v>37532</v>
      </c>
      <c r="B8287" s="5" t="s">
        <v>7926</v>
      </c>
    </row>
    <row r="8288" spans="1:2" x14ac:dyDescent="0.25">
      <c r="A8288" s="7">
        <v>37533</v>
      </c>
      <c r="B8288" s="5" t="s">
        <v>7927</v>
      </c>
    </row>
    <row r="8289" spans="1:2" x14ac:dyDescent="0.25">
      <c r="A8289" s="7">
        <v>37536</v>
      </c>
      <c r="B8289" s="5" t="s">
        <v>7928</v>
      </c>
    </row>
    <row r="8290" spans="1:2" x14ac:dyDescent="0.25">
      <c r="A8290" s="7">
        <v>37537</v>
      </c>
      <c r="B8290" s="5" t="s">
        <v>7929</v>
      </c>
    </row>
    <row r="8291" spans="1:2" x14ac:dyDescent="0.25">
      <c r="A8291" s="7">
        <v>37538</v>
      </c>
      <c r="B8291" s="5" t="s">
        <v>7930</v>
      </c>
    </row>
    <row r="8292" spans="1:2" x14ac:dyDescent="0.25">
      <c r="A8292" s="7">
        <v>37539</v>
      </c>
      <c r="B8292" s="5" t="s">
        <v>7931</v>
      </c>
    </row>
    <row r="8293" spans="1:2" x14ac:dyDescent="0.25">
      <c r="A8293" s="7">
        <v>37540</v>
      </c>
      <c r="B8293" s="5" t="s">
        <v>7932</v>
      </c>
    </row>
    <row r="8294" spans="1:2" x14ac:dyDescent="0.25">
      <c r="A8294" s="7">
        <v>37543</v>
      </c>
      <c r="B8294" s="5" t="s">
        <v>7933</v>
      </c>
    </row>
    <row r="8295" spans="1:2" x14ac:dyDescent="0.25">
      <c r="A8295" s="7">
        <v>37544</v>
      </c>
      <c r="B8295" s="5" t="s">
        <v>7934</v>
      </c>
    </row>
    <row r="8296" spans="1:2" x14ac:dyDescent="0.25">
      <c r="A8296" s="7">
        <v>37545</v>
      </c>
      <c r="B8296" s="5" t="s">
        <v>7935</v>
      </c>
    </row>
    <row r="8297" spans="1:2" x14ac:dyDescent="0.25">
      <c r="A8297" s="7">
        <v>37546</v>
      </c>
      <c r="B8297" s="5" t="s">
        <v>7936</v>
      </c>
    </row>
    <row r="8298" spans="1:2" x14ac:dyDescent="0.25">
      <c r="A8298" s="7">
        <v>37547</v>
      </c>
      <c r="B8298" s="5" t="s">
        <v>7937</v>
      </c>
    </row>
    <row r="8299" spans="1:2" x14ac:dyDescent="0.25">
      <c r="A8299" s="7">
        <v>37550</v>
      </c>
      <c r="B8299" s="5" t="s">
        <v>7938</v>
      </c>
    </row>
    <row r="8300" spans="1:2" x14ac:dyDescent="0.25">
      <c r="A8300" s="7">
        <v>37551</v>
      </c>
      <c r="B8300" s="5" t="s">
        <v>7939</v>
      </c>
    </row>
    <row r="8301" spans="1:2" x14ac:dyDescent="0.25">
      <c r="A8301" s="7">
        <v>37552</v>
      </c>
      <c r="B8301" s="5" t="s">
        <v>7940</v>
      </c>
    </row>
    <row r="8302" spans="1:2" x14ac:dyDescent="0.25">
      <c r="A8302" s="7">
        <v>37553</v>
      </c>
      <c r="B8302" s="5" t="s">
        <v>7941</v>
      </c>
    </row>
    <row r="8303" spans="1:2" x14ac:dyDescent="0.25">
      <c r="A8303" s="7">
        <v>37554</v>
      </c>
      <c r="B8303" s="5" t="s">
        <v>7942</v>
      </c>
    </row>
    <row r="8304" spans="1:2" x14ac:dyDescent="0.25">
      <c r="A8304" s="7">
        <v>37557</v>
      </c>
      <c r="B8304" s="5" t="s">
        <v>7943</v>
      </c>
    </row>
    <row r="8305" spans="1:2" x14ac:dyDescent="0.25">
      <c r="A8305" s="7">
        <v>37558</v>
      </c>
      <c r="B8305" s="5" t="s">
        <v>7944</v>
      </c>
    </row>
    <row r="8306" spans="1:2" x14ac:dyDescent="0.25">
      <c r="A8306" s="7">
        <v>37559</v>
      </c>
      <c r="B8306" s="5" t="s">
        <v>7945</v>
      </c>
    </row>
    <row r="8307" spans="1:2" x14ac:dyDescent="0.25">
      <c r="A8307" s="7">
        <v>37560</v>
      </c>
      <c r="B8307" s="5" t="s">
        <v>7946</v>
      </c>
    </row>
    <row r="8308" spans="1:2" x14ac:dyDescent="0.25">
      <c r="A8308" s="7">
        <v>37561</v>
      </c>
      <c r="B8308" s="5" t="s">
        <v>7947</v>
      </c>
    </row>
    <row r="8309" spans="1:2" x14ac:dyDescent="0.25">
      <c r="A8309" s="7">
        <v>37564</v>
      </c>
      <c r="B8309" s="5" t="s">
        <v>7948</v>
      </c>
    </row>
    <row r="8310" spans="1:2" x14ac:dyDescent="0.25">
      <c r="A8310" s="7">
        <v>37565</v>
      </c>
      <c r="B8310" s="5" t="s">
        <v>7949</v>
      </c>
    </row>
    <row r="8311" spans="1:2" x14ac:dyDescent="0.25">
      <c r="A8311" s="7">
        <v>37566</v>
      </c>
      <c r="B8311" s="5" t="s">
        <v>7950</v>
      </c>
    </row>
    <row r="8312" spans="1:2" x14ac:dyDescent="0.25">
      <c r="A8312" s="7">
        <v>37567</v>
      </c>
      <c r="B8312" s="5" t="s">
        <v>7951</v>
      </c>
    </row>
    <row r="8313" spans="1:2" x14ac:dyDescent="0.25">
      <c r="A8313" s="7">
        <v>37568</v>
      </c>
      <c r="B8313" s="5" t="s">
        <v>7952</v>
      </c>
    </row>
    <row r="8314" spans="1:2" x14ac:dyDescent="0.25">
      <c r="A8314" s="7">
        <v>37571</v>
      </c>
      <c r="B8314" s="5" t="s">
        <v>7953</v>
      </c>
    </row>
    <row r="8315" spans="1:2" x14ac:dyDescent="0.25">
      <c r="A8315" s="7">
        <v>37572</v>
      </c>
      <c r="B8315" s="5" t="s">
        <v>7954</v>
      </c>
    </row>
    <row r="8316" spans="1:2" x14ac:dyDescent="0.25">
      <c r="A8316" s="7">
        <v>37573</v>
      </c>
      <c r="B8316" s="5" t="s">
        <v>7955</v>
      </c>
    </row>
    <row r="8317" spans="1:2" x14ac:dyDescent="0.25">
      <c r="A8317" s="7">
        <v>37574</v>
      </c>
      <c r="B8317" s="5" t="s">
        <v>7956</v>
      </c>
    </row>
    <row r="8318" spans="1:2" x14ac:dyDescent="0.25">
      <c r="A8318" s="7">
        <v>37575</v>
      </c>
      <c r="B8318" s="5" t="s">
        <v>7957</v>
      </c>
    </row>
    <row r="8319" spans="1:2" x14ac:dyDescent="0.25">
      <c r="A8319" s="7">
        <v>37578</v>
      </c>
      <c r="B8319" s="5" t="s">
        <v>7958</v>
      </c>
    </row>
    <row r="8320" spans="1:2" x14ac:dyDescent="0.25">
      <c r="A8320" s="7">
        <v>37579</v>
      </c>
      <c r="B8320" s="5" t="s">
        <v>7959</v>
      </c>
    </row>
    <row r="8321" spans="1:2" x14ac:dyDescent="0.25">
      <c r="A8321" s="7">
        <v>37580</v>
      </c>
      <c r="B8321" s="5" t="s">
        <v>7960</v>
      </c>
    </row>
    <row r="8322" spans="1:2" x14ac:dyDescent="0.25">
      <c r="A8322" s="7">
        <v>37581</v>
      </c>
      <c r="B8322" s="5" t="s">
        <v>7961</v>
      </c>
    </row>
    <row r="8323" spans="1:2" x14ac:dyDescent="0.25">
      <c r="A8323" s="7">
        <v>37582</v>
      </c>
      <c r="B8323" s="5" t="s">
        <v>7962</v>
      </c>
    </row>
    <row r="8324" spans="1:2" x14ac:dyDescent="0.25">
      <c r="A8324" s="7">
        <v>37585</v>
      </c>
      <c r="B8324" s="5" t="s">
        <v>7963</v>
      </c>
    </row>
    <row r="8325" spans="1:2" x14ac:dyDescent="0.25">
      <c r="A8325" s="7">
        <v>37586</v>
      </c>
      <c r="B8325" s="5" t="s">
        <v>7964</v>
      </c>
    </row>
    <row r="8326" spans="1:2" x14ac:dyDescent="0.25">
      <c r="A8326" s="7">
        <v>37587</v>
      </c>
      <c r="B8326" s="5" t="s">
        <v>7965</v>
      </c>
    </row>
    <row r="8327" spans="1:2" x14ac:dyDescent="0.25">
      <c r="A8327" s="7">
        <v>37588</v>
      </c>
      <c r="B8327" s="5" t="s">
        <v>822</v>
      </c>
    </row>
    <row r="8328" spans="1:2" x14ac:dyDescent="0.25">
      <c r="A8328" s="7">
        <v>37589</v>
      </c>
      <c r="B8328" s="5" t="s">
        <v>7966</v>
      </c>
    </row>
    <row r="8329" spans="1:2" x14ac:dyDescent="0.25">
      <c r="A8329" s="7">
        <v>37592</v>
      </c>
      <c r="B8329" s="5" t="s">
        <v>7967</v>
      </c>
    </row>
    <row r="8330" spans="1:2" x14ac:dyDescent="0.25">
      <c r="A8330" s="7">
        <v>37593</v>
      </c>
      <c r="B8330" s="5" t="s">
        <v>7968</v>
      </c>
    </row>
    <row r="8331" spans="1:2" x14ac:dyDescent="0.25">
      <c r="A8331" s="7">
        <v>37594</v>
      </c>
      <c r="B8331" s="5" t="s">
        <v>7869</v>
      </c>
    </row>
    <row r="8332" spans="1:2" x14ac:dyDescent="0.25">
      <c r="A8332" s="7">
        <v>37595</v>
      </c>
      <c r="B8332" s="5" t="s">
        <v>7969</v>
      </c>
    </row>
    <row r="8333" spans="1:2" x14ac:dyDescent="0.25">
      <c r="A8333" s="7">
        <v>37596</v>
      </c>
      <c r="B8333" s="5" t="s">
        <v>7970</v>
      </c>
    </row>
    <row r="8334" spans="1:2" x14ac:dyDescent="0.25">
      <c r="A8334" s="7">
        <v>37599</v>
      </c>
      <c r="B8334" s="5" t="s">
        <v>7971</v>
      </c>
    </row>
    <row r="8335" spans="1:2" x14ac:dyDescent="0.25">
      <c r="A8335" s="7">
        <v>37600</v>
      </c>
      <c r="B8335" s="5" t="s">
        <v>7972</v>
      </c>
    </row>
    <row r="8336" spans="1:2" x14ac:dyDescent="0.25">
      <c r="A8336" s="7">
        <v>37601</v>
      </c>
      <c r="B8336" s="5" t="s">
        <v>7973</v>
      </c>
    </row>
    <row r="8337" spans="1:2" x14ac:dyDescent="0.25">
      <c r="A8337" s="7">
        <v>37602</v>
      </c>
      <c r="B8337" s="5" t="s">
        <v>7974</v>
      </c>
    </row>
    <row r="8338" spans="1:2" x14ac:dyDescent="0.25">
      <c r="A8338" s="7">
        <v>37603</v>
      </c>
      <c r="B8338" s="5" t="s">
        <v>7975</v>
      </c>
    </row>
    <row r="8339" spans="1:2" x14ac:dyDescent="0.25">
      <c r="A8339" s="7">
        <v>37606</v>
      </c>
      <c r="B8339" s="5" t="s">
        <v>7976</v>
      </c>
    </row>
    <row r="8340" spans="1:2" x14ac:dyDescent="0.25">
      <c r="A8340" s="7">
        <v>37607</v>
      </c>
      <c r="B8340" s="5" t="s">
        <v>7977</v>
      </c>
    </row>
    <row r="8341" spans="1:2" x14ac:dyDescent="0.25">
      <c r="A8341" s="7">
        <v>37608</v>
      </c>
      <c r="B8341" s="5" t="s">
        <v>7978</v>
      </c>
    </row>
    <row r="8342" spans="1:2" x14ac:dyDescent="0.25">
      <c r="A8342" s="7">
        <v>37609</v>
      </c>
      <c r="B8342" s="5" t="s">
        <v>7979</v>
      </c>
    </row>
    <row r="8343" spans="1:2" x14ac:dyDescent="0.25">
      <c r="A8343" s="7">
        <v>37610</v>
      </c>
      <c r="B8343" s="5" t="s">
        <v>7980</v>
      </c>
    </row>
    <row r="8344" spans="1:2" x14ac:dyDescent="0.25">
      <c r="A8344" s="7">
        <v>37613</v>
      </c>
      <c r="B8344" s="5" t="s">
        <v>7981</v>
      </c>
    </row>
    <row r="8345" spans="1:2" x14ac:dyDescent="0.25">
      <c r="A8345" s="7">
        <v>37614</v>
      </c>
      <c r="B8345" s="5" t="s">
        <v>7982</v>
      </c>
    </row>
    <row r="8346" spans="1:2" x14ac:dyDescent="0.25">
      <c r="A8346" s="7">
        <v>37615</v>
      </c>
      <c r="B8346" s="5" t="s">
        <v>822</v>
      </c>
    </row>
    <row r="8347" spans="1:2" x14ac:dyDescent="0.25">
      <c r="A8347" s="7">
        <v>37616</v>
      </c>
      <c r="B8347" s="5" t="s">
        <v>7983</v>
      </c>
    </row>
    <row r="8348" spans="1:2" x14ac:dyDescent="0.25">
      <c r="A8348" s="7">
        <v>37617</v>
      </c>
      <c r="B8348" s="5" t="s">
        <v>7984</v>
      </c>
    </row>
    <row r="8349" spans="1:2" x14ac:dyDescent="0.25">
      <c r="A8349" s="7">
        <v>37620</v>
      </c>
      <c r="B8349" s="5" t="s">
        <v>7985</v>
      </c>
    </row>
    <row r="8350" spans="1:2" x14ac:dyDescent="0.25">
      <c r="A8350" s="7">
        <v>37621</v>
      </c>
      <c r="B8350" s="5" t="s">
        <v>7986</v>
      </c>
    </row>
    <row r="8351" spans="1:2" x14ac:dyDescent="0.25">
      <c r="A8351" s="7">
        <v>37622</v>
      </c>
      <c r="B8351" s="5" t="s">
        <v>822</v>
      </c>
    </row>
    <row r="8352" spans="1:2" x14ac:dyDescent="0.25">
      <c r="A8352" s="7">
        <v>37623</v>
      </c>
      <c r="B8352" s="5" t="s">
        <v>7987</v>
      </c>
    </row>
    <row r="8353" spans="1:2" x14ac:dyDescent="0.25">
      <c r="A8353" s="7">
        <v>37624</v>
      </c>
      <c r="B8353" s="5" t="s">
        <v>7988</v>
      </c>
    </row>
    <row r="8354" spans="1:2" x14ac:dyDescent="0.25">
      <c r="A8354" s="7">
        <v>37627</v>
      </c>
      <c r="B8354" s="5" t="s">
        <v>7989</v>
      </c>
    </row>
    <row r="8355" spans="1:2" x14ac:dyDescent="0.25">
      <c r="A8355" s="7">
        <v>37628</v>
      </c>
      <c r="B8355" s="5" t="s">
        <v>7990</v>
      </c>
    </row>
    <row r="8356" spans="1:2" x14ac:dyDescent="0.25">
      <c r="A8356" s="7">
        <v>37629</v>
      </c>
      <c r="B8356" s="5" t="s">
        <v>7991</v>
      </c>
    </row>
    <row r="8357" spans="1:2" x14ac:dyDescent="0.25">
      <c r="A8357" s="7">
        <v>37630</v>
      </c>
      <c r="B8357" s="5" t="s">
        <v>7992</v>
      </c>
    </row>
    <row r="8358" spans="1:2" x14ac:dyDescent="0.25">
      <c r="A8358" s="7">
        <v>37631</v>
      </c>
      <c r="B8358" s="5" t="s">
        <v>7993</v>
      </c>
    </row>
    <row r="8359" spans="1:2" x14ac:dyDescent="0.25">
      <c r="A8359" s="7">
        <v>37634</v>
      </c>
      <c r="B8359" s="5" t="s">
        <v>7994</v>
      </c>
    </row>
    <row r="8360" spans="1:2" x14ac:dyDescent="0.25">
      <c r="A8360" s="7">
        <v>37635</v>
      </c>
      <c r="B8360" s="5" t="s">
        <v>7995</v>
      </c>
    </row>
    <row r="8361" spans="1:2" x14ac:dyDescent="0.25">
      <c r="A8361" s="7">
        <v>37636</v>
      </c>
      <c r="B8361" s="5" t="s">
        <v>7996</v>
      </c>
    </row>
    <row r="8362" spans="1:2" x14ac:dyDescent="0.25">
      <c r="A8362" s="7">
        <v>37637</v>
      </c>
      <c r="B8362" s="5" t="s">
        <v>7997</v>
      </c>
    </row>
    <row r="8363" spans="1:2" x14ac:dyDescent="0.25">
      <c r="A8363" s="7">
        <v>37638</v>
      </c>
      <c r="B8363" s="5" t="s">
        <v>7998</v>
      </c>
    </row>
    <row r="8364" spans="1:2" x14ac:dyDescent="0.25">
      <c r="A8364" s="7">
        <v>37641</v>
      </c>
      <c r="B8364" s="5" t="s">
        <v>822</v>
      </c>
    </row>
    <row r="8365" spans="1:2" x14ac:dyDescent="0.25">
      <c r="A8365" s="7">
        <v>37642</v>
      </c>
      <c r="B8365" s="5" t="s">
        <v>7999</v>
      </c>
    </row>
    <row r="8366" spans="1:2" x14ac:dyDescent="0.25">
      <c r="A8366" s="7">
        <v>37643</v>
      </c>
      <c r="B8366" s="5" t="s">
        <v>8000</v>
      </c>
    </row>
    <row r="8367" spans="1:2" x14ac:dyDescent="0.25">
      <c r="A8367" s="7">
        <v>37644</v>
      </c>
      <c r="B8367" s="5" t="s">
        <v>8001</v>
      </c>
    </row>
    <row r="8368" spans="1:2" x14ac:dyDescent="0.25">
      <c r="A8368" s="7">
        <v>37645</v>
      </c>
      <c r="B8368" s="5" t="s">
        <v>8002</v>
      </c>
    </row>
    <row r="8369" spans="1:2" x14ac:dyDescent="0.25">
      <c r="A8369" s="7">
        <v>37648</v>
      </c>
      <c r="B8369" s="5" t="s">
        <v>8003</v>
      </c>
    </row>
    <row r="8370" spans="1:2" x14ac:dyDescent="0.25">
      <c r="A8370" s="7">
        <v>37649</v>
      </c>
      <c r="B8370" s="5" t="s">
        <v>8004</v>
      </c>
    </row>
    <row r="8371" spans="1:2" x14ac:dyDescent="0.25">
      <c r="A8371" s="7">
        <v>37650</v>
      </c>
      <c r="B8371" s="5" t="s">
        <v>8005</v>
      </c>
    </row>
    <row r="8372" spans="1:2" x14ac:dyDescent="0.25">
      <c r="A8372" s="7">
        <v>37651</v>
      </c>
      <c r="B8372" s="5" t="s">
        <v>8006</v>
      </c>
    </row>
    <row r="8373" spans="1:2" x14ac:dyDescent="0.25">
      <c r="A8373" s="7">
        <v>37652</v>
      </c>
      <c r="B8373" s="5" t="s">
        <v>8007</v>
      </c>
    </row>
    <row r="8374" spans="1:2" x14ac:dyDescent="0.25">
      <c r="A8374" s="7">
        <v>37655</v>
      </c>
      <c r="B8374" s="5" t="s">
        <v>8008</v>
      </c>
    </row>
    <row r="8375" spans="1:2" x14ac:dyDescent="0.25">
      <c r="A8375" s="7">
        <v>37656</v>
      </c>
      <c r="B8375" s="5" t="s">
        <v>8009</v>
      </c>
    </row>
    <row r="8376" spans="1:2" x14ac:dyDescent="0.25">
      <c r="A8376" s="7">
        <v>37657</v>
      </c>
      <c r="B8376" s="5" t="s">
        <v>8010</v>
      </c>
    </row>
    <row r="8377" spans="1:2" x14ac:dyDescent="0.25">
      <c r="A8377" s="7">
        <v>37658</v>
      </c>
      <c r="B8377" s="5" t="s">
        <v>8011</v>
      </c>
    </row>
    <row r="8378" spans="1:2" x14ac:dyDescent="0.25">
      <c r="A8378" s="7">
        <v>37659</v>
      </c>
      <c r="B8378" s="5" t="s">
        <v>8012</v>
      </c>
    </row>
    <row r="8379" spans="1:2" x14ac:dyDescent="0.25">
      <c r="A8379" s="7">
        <v>37662</v>
      </c>
      <c r="B8379" s="5" t="s">
        <v>8013</v>
      </c>
    </row>
    <row r="8380" spans="1:2" x14ac:dyDescent="0.25">
      <c r="A8380" s="7">
        <v>37663</v>
      </c>
      <c r="B8380" s="5" t="s">
        <v>8014</v>
      </c>
    </row>
    <row r="8381" spans="1:2" x14ac:dyDescent="0.25">
      <c r="A8381" s="7">
        <v>37664</v>
      </c>
      <c r="B8381" s="5" t="s">
        <v>8015</v>
      </c>
    </row>
    <row r="8382" spans="1:2" x14ac:dyDescent="0.25">
      <c r="A8382" s="7">
        <v>37665</v>
      </c>
      <c r="B8382" s="5" t="s">
        <v>8016</v>
      </c>
    </row>
    <row r="8383" spans="1:2" x14ac:dyDescent="0.25">
      <c r="A8383" s="7">
        <v>37666</v>
      </c>
      <c r="B8383" s="5" t="s">
        <v>8017</v>
      </c>
    </row>
    <row r="8384" spans="1:2" x14ac:dyDescent="0.25">
      <c r="A8384" s="7">
        <v>37669</v>
      </c>
      <c r="B8384" s="5" t="s">
        <v>822</v>
      </c>
    </row>
    <row r="8385" spans="1:2" x14ac:dyDescent="0.25">
      <c r="A8385" s="7">
        <v>37670</v>
      </c>
      <c r="B8385" s="5" t="s">
        <v>8018</v>
      </c>
    </row>
    <row r="8386" spans="1:2" x14ac:dyDescent="0.25">
      <c r="A8386" s="7">
        <v>37671</v>
      </c>
      <c r="B8386" s="5" t="s">
        <v>8019</v>
      </c>
    </row>
    <row r="8387" spans="1:2" x14ac:dyDescent="0.25">
      <c r="A8387" s="7">
        <v>37672</v>
      </c>
      <c r="B8387" s="5" t="s">
        <v>8020</v>
      </c>
    </row>
    <row r="8388" spans="1:2" x14ac:dyDescent="0.25">
      <c r="A8388" s="7">
        <v>37673</v>
      </c>
      <c r="B8388" s="5" t="s">
        <v>8021</v>
      </c>
    </row>
    <row r="8389" spans="1:2" x14ac:dyDescent="0.25">
      <c r="A8389" s="7">
        <v>37676</v>
      </c>
      <c r="B8389" s="5" t="s">
        <v>8022</v>
      </c>
    </row>
    <row r="8390" spans="1:2" x14ac:dyDescent="0.25">
      <c r="A8390" s="7">
        <v>37677</v>
      </c>
      <c r="B8390" s="5" t="s">
        <v>8023</v>
      </c>
    </row>
    <row r="8391" spans="1:2" x14ac:dyDescent="0.25">
      <c r="A8391" s="7">
        <v>37678</v>
      </c>
      <c r="B8391" s="5" t="s">
        <v>8024</v>
      </c>
    </row>
    <row r="8392" spans="1:2" x14ac:dyDescent="0.25">
      <c r="A8392" s="7">
        <v>37679</v>
      </c>
      <c r="B8392" s="5" t="s">
        <v>8025</v>
      </c>
    </row>
    <row r="8393" spans="1:2" x14ac:dyDescent="0.25">
      <c r="A8393" s="7">
        <v>37680</v>
      </c>
      <c r="B8393" s="5" t="s">
        <v>8026</v>
      </c>
    </row>
    <row r="8394" spans="1:2" x14ac:dyDescent="0.25">
      <c r="A8394" s="7">
        <v>37683</v>
      </c>
      <c r="B8394" s="5" t="s">
        <v>8027</v>
      </c>
    </row>
    <row r="8395" spans="1:2" x14ac:dyDescent="0.25">
      <c r="A8395" s="7">
        <v>37684</v>
      </c>
      <c r="B8395" s="5" t="s">
        <v>8028</v>
      </c>
    </row>
    <row r="8396" spans="1:2" x14ac:dyDescent="0.25">
      <c r="A8396" s="7">
        <v>37685</v>
      </c>
      <c r="B8396" s="5" t="s">
        <v>8029</v>
      </c>
    </row>
    <row r="8397" spans="1:2" x14ac:dyDescent="0.25">
      <c r="A8397" s="7">
        <v>37686</v>
      </c>
      <c r="B8397" s="5" t="s">
        <v>8030</v>
      </c>
    </row>
    <row r="8398" spans="1:2" x14ac:dyDescent="0.25">
      <c r="A8398" s="7">
        <v>37687</v>
      </c>
      <c r="B8398" s="5" t="s">
        <v>8031</v>
      </c>
    </row>
    <row r="8399" spans="1:2" x14ac:dyDescent="0.25">
      <c r="A8399" s="7">
        <v>37690</v>
      </c>
      <c r="B8399" s="5" t="s">
        <v>8032</v>
      </c>
    </row>
    <row r="8400" spans="1:2" x14ac:dyDescent="0.25">
      <c r="A8400" s="7">
        <v>37691</v>
      </c>
      <c r="B8400" s="5" t="s">
        <v>8033</v>
      </c>
    </row>
    <row r="8401" spans="1:2" x14ac:dyDescent="0.25">
      <c r="A8401" s="7">
        <v>37692</v>
      </c>
      <c r="B8401" s="5" t="s">
        <v>8034</v>
      </c>
    </row>
    <row r="8402" spans="1:2" x14ac:dyDescent="0.25">
      <c r="A8402" s="7">
        <v>37693</v>
      </c>
      <c r="B8402" s="5" t="s">
        <v>8035</v>
      </c>
    </row>
    <row r="8403" spans="1:2" x14ac:dyDescent="0.25">
      <c r="A8403" s="7">
        <v>37694</v>
      </c>
      <c r="B8403" s="5" t="s">
        <v>8036</v>
      </c>
    </row>
    <row r="8404" spans="1:2" x14ac:dyDescent="0.25">
      <c r="A8404" s="7">
        <v>37697</v>
      </c>
      <c r="B8404" s="5" t="s">
        <v>8037</v>
      </c>
    </row>
    <row r="8405" spans="1:2" x14ac:dyDescent="0.25">
      <c r="A8405" s="7">
        <v>37698</v>
      </c>
      <c r="B8405" s="5" t="s">
        <v>8038</v>
      </c>
    </row>
    <row r="8406" spans="1:2" x14ac:dyDescent="0.25">
      <c r="A8406" s="7">
        <v>37699</v>
      </c>
      <c r="B8406" s="5" t="s">
        <v>8039</v>
      </c>
    </row>
    <row r="8407" spans="1:2" x14ac:dyDescent="0.25">
      <c r="A8407" s="7">
        <v>37700</v>
      </c>
      <c r="B8407" s="5" t="s">
        <v>8040</v>
      </c>
    </row>
    <row r="8408" spans="1:2" x14ac:dyDescent="0.25">
      <c r="A8408" s="7">
        <v>37701</v>
      </c>
      <c r="B8408" s="5" t="s">
        <v>8041</v>
      </c>
    </row>
    <row r="8409" spans="1:2" x14ac:dyDescent="0.25">
      <c r="A8409" s="7">
        <v>37704</v>
      </c>
      <c r="B8409" s="5" t="s">
        <v>8042</v>
      </c>
    </row>
    <row r="8410" spans="1:2" x14ac:dyDescent="0.25">
      <c r="A8410" s="7">
        <v>37705</v>
      </c>
      <c r="B8410" s="5" t="s">
        <v>8043</v>
      </c>
    </row>
    <row r="8411" spans="1:2" x14ac:dyDescent="0.25">
      <c r="A8411" s="7">
        <v>37706</v>
      </c>
      <c r="B8411" s="5" t="s">
        <v>8044</v>
      </c>
    </row>
    <row r="8412" spans="1:2" x14ac:dyDescent="0.25">
      <c r="A8412" s="7">
        <v>37707</v>
      </c>
      <c r="B8412" s="5" t="s">
        <v>8045</v>
      </c>
    </row>
    <row r="8413" spans="1:2" x14ac:dyDescent="0.25">
      <c r="A8413" s="7">
        <v>37708</v>
      </c>
      <c r="B8413" s="5" t="s">
        <v>8046</v>
      </c>
    </row>
    <row r="8414" spans="1:2" x14ac:dyDescent="0.25">
      <c r="A8414" s="7">
        <v>37711</v>
      </c>
      <c r="B8414" s="5" t="s">
        <v>8047</v>
      </c>
    </row>
    <row r="8415" spans="1:2" x14ac:dyDescent="0.25">
      <c r="A8415" s="7">
        <v>37712</v>
      </c>
      <c r="B8415" s="5" t="s">
        <v>8048</v>
      </c>
    </row>
    <row r="8416" spans="1:2" x14ac:dyDescent="0.25">
      <c r="A8416" s="7">
        <v>37713</v>
      </c>
      <c r="B8416" s="5" t="s">
        <v>8049</v>
      </c>
    </row>
    <row r="8417" spans="1:2" x14ac:dyDescent="0.25">
      <c r="A8417" s="7">
        <v>37714</v>
      </c>
      <c r="B8417" s="5" t="s">
        <v>8050</v>
      </c>
    </row>
    <row r="8418" spans="1:2" x14ac:dyDescent="0.25">
      <c r="A8418" s="7">
        <v>37715</v>
      </c>
      <c r="B8418" s="5" t="s">
        <v>8051</v>
      </c>
    </row>
    <row r="8419" spans="1:2" x14ac:dyDescent="0.25">
      <c r="A8419" s="7">
        <v>37718</v>
      </c>
      <c r="B8419" s="5" t="s">
        <v>8052</v>
      </c>
    </row>
    <row r="8420" spans="1:2" x14ac:dyDescent="0.25">
      <c r="A8420" s="7">
        <v>37719</v>
      </c>
      <c r="B8420" s="5" t="s">
        <v>8053</v>
      </c>
    </row>
    <row r="8421" spans="1:2" x14ac:dyDescent="0.25">
      <c r="A8421" s="7">
        <v>37720</v>
      </c>
      <c r="B8421" s="5" t="s">
        <v>8054</v>
      </c>
    </row>
    <row r="8422" spans="1:2" x14ac:dyDescent="0.25">
      <c r="A8422" s="7">
        <v>37721</v>
      </c>
      <c r="B8422" s="5" t="s">
        <v>8055</v>
      </c>
    </row>
    <row r="8423" spans="1:2" x14ac:dyDescent="0.25">
      <c r="A8423" s="7">
        <v>37722</v>
      </c>
      <c r="B8423" s="5" t="s">
        <v>8056</v>
      </c>
    </row>
    <row r="8424" spans="1:2" x14ac:dyDescent="0.25">
      <c r="A8424" s="7">
        <v>37725</v>
      </c>
      <c r="B8424" s="5" t="s">
        <v>8057</v>
      </c>
    </row>
    <row r="8425" spans="1:2" x14ac:dyDescent="0.25">
      <c r="A8425" s="7">
        <v>37726</v>
      </c>
      <c r="B8425" s="5" t="s">
        <v>8058</v>
      </c>
    </row>
    <row r="8426" spans="1:2" x14ac:dyDescent="0.25">
      <c r="A8426" s="7">
        <v>37727</v>
      </c>
      <c r="B8426" s="5" t="s">
        <v>8059</v>
      </c>
    </row>
    <row r="8427" spans="1:2" x14ac:dyDescent="0.25">
      <c r="A8427" s="7">
        <v>37728</v>
      </c>
      <c r="B8427" s="5" t="s">
        <v>8060</v>
      </c>
    </row>
    <row r="8428" spans="1:2" x14ac:dyDescent="0.25">
      <c r="A8428" s="7">
        <v>37729</v>
      </c>
      <c r="B8428" s="5" t="s">
        <v>822</v>
      </c>
    </row>
    <row r="8429" spans="1:2" x14ac:dyDescent="0.25">
      <c r="A8429" s="7">
        <v>37732</v>
      </c>
      <c r="B8429" s="5" t="s">
        <v>8061</v>
      </c>
    </row>
    <row r="8430" spans="1:2" x14ac:dyDescent="0.25">
      <c r="A8430" s="7">
        <v>37733</v>
      </c>
      <c r="B8430" s="5" t="s">
        <v>8062</v>
      </c>
    </row>
    <row r="8431" spans="1:2" x14ac:dyDescent="0.25">
      <c r="A8431" s="7">
        <v>37734</v>
      </c>
      <c r="B8431" s="5" t="s">
        <v>8063</v>
      </c>
    </row>
    <row r="8432" spans="1:2" x14ac:dyDescent="0.25">
      <c r="A8432" s="7">
        <v>37735</v>
      </c>
      <c r="B8432" s="5" t="s">
        <v>8064</v>
      </c>
    </row>
    <row r="8433" spans="1:2" x14ac:dyDescent="0.25">
      <c r="A8433" s="7">
        <v>37736</v>
      </c>
      <c r="B8433" s="5" t="s">
        <v>8065</v>
      </c>
    </row>
    <row r="8434" spans="1:2" x14ac:dyDescent="0.25">
      <c r="A8434" s="7">
        <v>37739</v>
      </c>
      <c r="B8434" s="5" t="s">
        <v>8066</v>
      </c>
    </row>
    <row r="8435" spans="1:2" x14ac:dyDescent="0.25">
      <c r="A8435" s="7">
        <v>37740</v>
      </c>
      <c r="B8435" s="5" t="s">
        <v>8067</v>
      </c>
    </row>
    <row r="8436" spans="1:2" x14ac:dyDescent="0.25">
      <c r="A8436" s="7">
        <v>37741</v>
      </c>
      <c r="B8436" s="5" t="s">
        <v>8068</v>
      </c>
    </row>
    <row r="8437" spans="1:2" x14ac:dyDescent="0.25">
      <c r="A8437" s="7">
        <v>37742</v>
      </c>
      <c r="B8437" s="5" t="s">
        <v>8069</v>
      </c>
    </row>
    <row r="8438" spans="1:2" x14ac:dyDescent="0.25">
      <c r="A8438" s="7">
        <v>37743</v>
      </c>
      <c r="B8438" s="5" t="s">
        <v>8070</v>
      </c>
    </row>
    <row r="8439" spans="1:2" x14ac:dyDescent="0.25">
      <c r="A8439" s="7">
        <v>37746</v>
      </c>
      <c r="B8439" s="5" t="s">
        <v>8071</v>
      </c>
    </row>
    <row r="8440" spans="1:2" x14ac:dyDescent="0.25">
      <c r="A8440" s="7">
        <v>37747</v>
      </c>
      <c r="B8440" s="5" t="s">
        <v>8072</v>
      </c>
    </row>
    <row r="8441" spans="1:2" x14ac:dyDescent="0.25">
      <c r="A8441" s="7">
        <v>37748</v>
      </c>
      <c r="B8441" s="5" t="s">
        <v>8073</v>
      </c>
    </row>
    <row r="8442" spans="1:2" x14ac:dyDescent="0.25">
      <c r="A8442" s="7">
        <v>37749</v>
      </c>
      <c r="B8442" s="5" t="s">
        <v>8074</v>
      </c>
    </row>
    <row r="8443" spans="1:2" x14ac:dyDescent="0.25">
      <c r="A8443" s="7">
        <v>37750</v>
      </c>
      <c r="B8443" s="5" t="s">
        <v>8075</v>
      </c>
    </row>
    <row r="8444" spans="1:2" x14ac:dyDescent="0.25">
      <c r="A8444" s="7">
        <v>37753</v>
      </c>
      <c r="B8444" s="5" t="s">
        <v>8076</v>
      </c>
    </row>
    <row r="8445" spans="1:2" x14ac:dyDescent="0.25">
      <c r="A8445" s="7">
        <v>37754</v>
      </c>
      <c r="B8445" s="5" t="s">
        <v>8077</v>
      </c>
    </row>
    <row r="8446" spans="1:2" x14ac:dyDescent="0.25">
      <c r="A8446" s="7">
        <v>37755</v>
      </c>
      <c r="B8446" s="5" t="s">
        <v>8078</v>
      </c>
    </row>
    <row r="8447" spans="1:2" x14ac:dyDescent="0.25">
      <c r="A8447" s="7">
        <v>37756</v>
      </c>
      <c r="B8447" s="5" t="s">
        <v>8079</v>
      </c>
    </row>
    <row r="8448" spans="1:2" x14ac:dyDescent="0.25">
      <c r="A8448" s="7">
        <v>37757</v>
      </c>
      <c r="B8448" s="5" t="s">
        <v>8080</v>
      </c>
    </row>
    <row r="8449" spans="1:2" x14ac:dyDescent="0.25">
      <c r="A8449" s="7">
        <v>37760</v>
      </c>
      <c r="B8449" s="5" t="s">
        <v>8081</v>
      </c>
    </row>
    <row r="8450" spans="1:2" x14ac:dyDescent="0.25">
      <c r="A8450" s="7">
        <v>37761</v>
      </c>
      <c r="B8450" s="5" t="s">
        <v>8082</v>
      </c>
    </row>
    <row r="8451" spans="1:2" x14ac:dyDescent="0.25">
      <c r="A8451" s="7">
        <v>37762</v>
      </c>
      <c r="B8451" s="5" t="s">
        <v>8083</v>
      </c>
    </row>
    <row r="8452" spans="1:2" x14ac:dyDescent="0.25">
      <c r="A8452" s="7">
        <v>37763</v>
      </c>
      <c r="B8452" s="5" t="s">
        <v>8084</v>
      </c>
    </row>
    <row r="8453" spans="1:2" x14ac:dyDescent="0.25">
      <c r="A8453" s="7">
        <v>37764</v>
      </c>
      <c r="B8453" s="5" t="s">
        <v>8085</v>
      </c>
    </row>
    <row r="8454" spans="1:2" x14ac:dyDescent="0.25">
      <c r="A8454" s="7">
        <v>37767</v>
      </c>
      <c r="B8454" s="5" t="s">
        <v>822</v>
      </c>
    </row>
    <row r="8455" spans="1:2" x14ac:dyDescent="0.25">
      <c r="A8455" s="7">
        <v>37768</v>
      </c>
      <c r="B8455" s="5" t="s">
        <v>8086</v>
      </c>
    </row>
    <row r="8456" spans="1:2" x14ac:dyDescent="0.25">
      <c r="A8456" s="7">
        <v>37769</v>
      </c>
      <c r="B8456" s="5" t="s">
        <v>8087</v>
      </c>
    </row>
    <row r="8457" spans="1:2" x14ac:dyDescent="0.25">
      <c r="A8457" s="7">
        <v>37770</v>
      </c>
      <c r="B8457" s="5" t="s">
        <v>8088</v>
      </c>
    </row>
    <row r="8458" spans="1:2" x14ac:dyDescent="0.25">
      <c r="A8458" s="7">
        <v>37771</v>
      </c>
      <c r="B8458" s="5" t="s">
        <v>8089</v>
      </c>
    </row>
    <row r="8459" spans="1:2" x14ac:dyDescent="0.25">
      <c r="A8459" s="7">
        <v>37774</v>
      </c>
      <c r="B8459" s="5" t="s">
        <v>8090</v>
      </c>
    </row>
    <row r="8460" spans="1:2" x14ac:dyDescent="0.25">
      <c r="A8460" s="7">
        <v>37775</v>
      </c>
      <c r="B8460" s="5" t="s">
        <v>8091</v>
      </c>
    </row>
    <row r="8461" spans="1:2" x14ac:dyDescent="0.25">
      <c r="A8461" s="7">
        <v>37776</v>
      </c>
      <c r="B8461" s="5" t="s">
        <v>8092</v>
      </c>
    </row>
    <row r="8462" spans="1:2" x14ac:dyDescent="0.25">
      <c r="A8462" s="7">
        <v>37777</v>
      </c>
      <c r="B8462" s="5" t="s">
        <v>8093</v>
      </c>
    </row>
    <row r="8463" spans="1:2" x14ac:dyDescent="0.25">
      <c r="A8463" s="7">
        <v>37778</v>
      </c>
      <c r="B8463" s="5" t="s">
        <v>8094</v>
      </c>
    </row>
    <row r="8464" spans="1:2" x14ac:dyDescent="0.25">
      <c r="A8464" s="7">
        <v>37781</v>
      </c>
      <c r="B8464" s="5" t="s">
        <v>8095</v>
      </c>
    </row>
    <row r="8465" spans="1:2" x14ac:dyDescent="0.25">
      <c r="A8465" s="7">
        <v>37782</v>
      </c>
      <c r="B8465" s="5" t="s">
        <v>8096</v>
      </c>
    </row>
    <row r="8466" spans="1:2" x14ac:dyDescent="0.25">
      <c r="A8466" s="7">
        <v>37783</v>
      </c>
      <c r="B8466" s="5" t="s">
        <v>8097</v>
      </c>
    </row>
    <row r="8467" spans="1:2" x14ac:dyDescent="0.25">
      <c r="A8467" s="7">
        <v>37784</v>
      </c>
      <c r="B8467" s="5" t="s">
        <v>8098</v>
      </c>
    </row>
    <row r="8468" spans="1:2" x14ac:dyDescent="0.25">
      <c r="A8468" s="7">
        <v>37785</v>
      </c>
      <c r="B8468" s="5" t="s">
        <v>8099</v>
      </c>
    </row>
    <row r="8469" spans="1:2" x14ac:dyDescent="0.25">
      <c r="A8469" s="7">
        <v>37788</v>
      </c>
      <c r="B8469" s="5" t="s">
        <v>8100</v>
      </c>
    </row>
    <row r="8470" spans="1:2" x14ac:dyDescent="0.25">
      <c r="A8470" s="7">
        <v>37789</v>
      </c>
      <c r="B8470" s="5" t="s">
        <v>8101</v>
      </c>
    </row>
    <row r="8471" spans="1:2" x14ac:dyDescent="0.25">
      <c r="A8471" s="7">
        <v>37790</v>
      </c>
      <c r="B8471" s="5" t="s">
        <v>8102</v>
      </c>
    </row>
    <row r="8472" spans="1:2" x14ac:dyDescent="0.25">
      <c r="A8472" s="7">
        <v>37791</v>
      </c>
      <c r="B8472" s="5" t="s">
        <v>8103</v>
      </c>
    </row>
    <row r="8473" spans="1:2" x14ac:dyDescent="0.25">
      <c r="A8473" s="7">
        <v>37792</v>
      </c>
      <c r="B8473" s="5" t="s">
        <v>8104</v>
      </c>
    </row>
    <row r="8474" spans="1:2" x14ac:dyDescent="0.25">
      <c r="A8474" s="7">
        <v>37795</v>
      </c>
      <c r="B8474" s="5" t="s">
        <v>8105</v>
      </c>
    </row>
    <row r="8475" spans="1:2" x14ac:dyDescent="0.25">
      <c r="A8475" s="7">
        <v>37796</v>
      </c>
      <c r="B8475" s="5" t="s">
        <v>8106</v>
      </c>
    </row>
    <row r="8476" spans="1:2" x14ac:dyDescent="0.25">
      <c r="A8476" s="7">
        <v>37797</v>
      </c>
      <c r="B8476" s="5" t="s">
        <v>8107</v>
      </c>
    </row>
    <row r="8477" spans="1:2" x14ac:dyDescent="0.25">
      <c r="A8477" s="7">
        <v>37798</v>
      </c>
      <c r="B8477" s="5" t="s">
        <v>8108</v>
      </c>
    </row>
    <row r="8478" spans="1:2" x14ac:dyDescent="0.25">
      <c r="A8478" s="7">
        <v>37799</v>
      </c>
      <c r="B8478" s="5" t="s">
        <v>8109</v>
      </c>
    </row>
    <row r="8479" spans="1:2" x14ac:dyDescent="0.25">
      <c r="A8479" s="7">
        <v>37802</v>
      </c>
      <c r="B8479" s="5" t="s">
        <v>8110</v>
      </c>
    </row>
    <row r="8480" spans="1:2" x14ac:dyDescent="0.25">
      <c r="A8480" s="7">
        <v>37803</v>
      </c>
      <c r="B8480" s="5" t="s">
        <v>8111</v>
      </c>
    </row>
    <row r="8481" spans="1:2" x14ac:dyDescent="0.25">
      <c r="A8481" s="7">
        <v>37804</v>
      </c>
      <c r="B8481" s="5" t="s">
        <v>8112</v>
      </c>
    </row>
    <row r="8482" spans="1:2" x14ac:dyDescent="0.25">
      <c r="A8482" s="7">
        <v>37805</v>
      </c>
      <c r="B8482" s="5" t="s">
        <v>8113</v>
      </c>
    </row>
    <row r="8483" spans="1:2" x14ac:dyDescent="0.25">
      <c r="A8483" s="7">
        <v>37806</v>
      </c>
      <c r="B8483" s="5" t="s">
        <v>822</v>
      </c>
    </row>
    <row r="8484" spans="1:2" x14ac:dyDescent="0.25">
      <c r="A8484" s="7">
        <v>37809</v>
      </c>
      <c r="B8484" s="5" t="s">
        <v>8114</v>
      </c>
    </row>
    <row r="8485" spans="1:2" x14ac:dyDescent="0.25">
      <c r="A8485" s="7">
        <v>37810</v>
      </c>
      <c r="B8485" s="5" t="s">
        <v>8115</v>
      </c>
    </row>
    <row r="8486" spans="1:2" x14ac:dyDescent="0.25">
      <c r="A8486" s="7">
        <v>37811</v>
      </c>
      <c r="B8486" s="5" t="s">
        <v>8116</v>
      </c>
    </row>
    <row r="8487" spans="1:2" x14ac:dyDescent="0.25">
      <c r="A8487" s="7">
        <v>37812</v>
      </c>
      <c r="B8487" s="5" t="s">
        <v>8117</v>
      </c>
    </row>
    <row r="8488" spans="1:2" x14ac:dyDescent="0.25">
      <c r="A8488" s="7">
        <v>37813</v>
      </c>
      <c r="B8488" s="5" t="s">
        <v>8118</v>
      </c>
    </row>
    <row r="8489" spans="1:2" x14ac:dyDescent="0.25">
      <c r="A8489" s="7">
        <v>37816</v>
      </c>
      <c r="B8489" s="5" t="s">
        <v>8119</v>
      </c>
    </row>
    <row r="8490" spans="1:2" x14ac:dyDescent="0.25">
      <c r="A8490" s="7">
        <v>37817</v>
      </c>
      <c r="B8490" s="5" t="s">
        <v>8120</v>
      </c>
    </row>
    <row r="8491" spans="1:2" x14ac:dyDescent="0.25">
      <c r="A8491" s="7">
        <v>37818</v>
      </c>
      <c r="B8491" s="5" t="s">
        <v>8121</v>
      </c>
    </row>
    <row r="8492" spans="1:2" x14ac:dyDescent="0.25">
      <c r="A8492" s="7">
        <v>37819</v>
      </c>
      <c r="B8492" s="5" t="s">
        <v>8122</v>
      </c>
    </row>
    <row r="8493" spans="1:2" x14ac:dyDescent="0.25">
      <c r="A8493" s="7">
        <v>37820</v>
      </c>
      <c r="B8493" s="5" t="s">
        <v>8123</v>
      </c>
    </row>
    <row r="8494" spans="1:2" x14ac:dyDescent="0.25">
      <c r="A8494" s="7">
        <v>37823</v>
      </c>
      <c r="B8494" s="5" t="s">
        <v>8124</v>
      </c>
    </row>
    <row r="8495" spans="1:2" x14ac:dyDescent="0.25">
      <c r="A8495" s="7">
        <v>37824</v>
      </c>
      <c r="B8495" s="5" t="s">
        <v>8125</v>
      </c>
    </row>
    <row r="8496" spans="1:2" x14ac:dyDescent="0.25">
      <c r="A8496" s="7">
        <v>37825</v>
      </c>
      <c r="B8496" s="5" t="s">
        <v>8126</v>
      </c>
    </row>
    <row r="8497" spans="1:2" x14ac:dyDescent="0.25">
      <c r="A8497" s="7">
        <v>37826</v>
      </c>
      <c r="B8497" s="5" t="s">
        <v>8127</v>
      </c>
    </row>
    <row r="8498" spans="1:2" x14ac:dyDescent="0.25">
      <c r="A8498" s="7">
        <v>37827</v>
      </c>
      <c r="B8498" s="5" t="s">
        <v>8128</v>
      </c>
    </row>
    <row r="8499" spans="1:2" x14ac:dyDescent="0.25">
      <c r="A8499" s="7">
        <v>37830</v>
      </c>
      <c r="B8499" s="5" t="s">
        <v>8129</v>
      </c>
    </row>
    <row r="8500" spans="1:2" x14ac:dyDescent="0.25">
      <c r="A8500" s="7">
        <v>37831</v>
      </c>
      <c r="B8500" s="5" t="s">
        <v>8130</v>
      </c>
    </row>
    <row r="8501" spans="1:2" x14ac:dyDescent="0.25">
      <c r="A8501" s="7">
        <v>37832</v>
      </c>
      <c r="B8501" s="5" t="s">
        <v>8131</v>
      </c>
    </row>
    <row r="8502" spans="1:2" x14ac:dyDescent="0.25">
      <c r="A8502" s="7">
        <v>37833</v>
      </c>
      <c r="B8502" s="5" t="s">
        <v>8132</v>
      </c>
    </row>
    <row r="8503" spans="1:2" x14ac:dyDescent="0.25">
      <c r="A8503" s="7">
        <v>37834</v>
      </c>
      <c r="B8503" s="5" t="s">
        <v>8133</v>
      </c>
    </row>
    <row r="8504" spans="1:2" x14ac:dyDescent="0.25">
      <c r="A8504" s="7">
        <v>37837</v>
      </c>
      <c r="B8504" s="5" t="s">
        <v>8134</v>
      </c>
    </row>
    <row r="8505" spans="1:2" x14ac:dyDescent="0.25">
      <c r="A8505" s="7">
        <v>37838</v>
      </c>
      <c r="B8505" s="5" t="s">
        <v>8135</v>
      </c>
    </row>
    <row r="8506" spans="1:2" x14ac:dyDescent="0.25">
      <c r="A8506" s="7">
        <v>37839</v>
      </c>
      <c r="B8506" s="5" t="s">
        <v>8136</v>
      </c>
    </row>
    <row r="8507" spans="1:2" x14ac:dyDescent="0.25">
      <c r="A8507" s="7">
        <v>37840</v>
      </c>
      <c r="B8507" s="5" t="s">
        <v>8137</v>
      </c>
    </row>
    <row r="8508" spans="1:2" x14ac:dyDescent="0.25">
      <c r="A8508" s="7">
        <v>37841</v>
      </c>
      <c r="B8508" s="5" t="s">
        <v>8138</v>
      </c>
    </row>
    <row r="8509" spans="1:2" x14ac:dyDescent="0.25">
      <c r="A8509" s="7">
        <v>37844</v>
      </c>
      <c r="B8509" s="5" t="s">
        <v>8139</v>
      </c>
    </row>
    <row r="8510" spans="1:2" x14ac:dyDescent="0.25">
      <c r="A8510" s="7">
        <v>37845</v>
      </c>
      <c r="B8510" s="5" t="s">
        <v>8140</v>
      </c>
    </row>
    <row r="8511" spans="1:2" x14ac:dyDescent="0.25">
      <c r="A8511" s="7">
        <v>37846</v>
      </c>
      <c r="B8511" s="5" t="s">
        <v>8141</v>
      </c>
    </row>
    <row r="8512" spans="1:2" x14ac:dyDescent="0.25">
      <c r="A8512" s="7">
        <v>37847</v>
      </c>
      <c r="B8512" s="5" t="s">
        <v>8142</v>
      </c>
    </row>
    <row r="8513" spans="1:2" x14ac:dyDescent="0.25">
      <c r="A8513" s="7">
        <v>37848</v>
      </c>
      <c r="B8513" s="5" t="s">
        <v>8143</v>
      </c>
    </row>
    <row r="8514" spans="1:2" x14ac:dyDescent="0.25">
      <c r="A8514" s="7">
        <v>37851</v>
      </c>
      <c r="B8514" s="5" t="s">
        <v>8144</v>
      </c>
    </row>
    <row r="8515" spans="1:2" x14ac:dyDescent="0.25">
      <c r="A8515" s="7">
        <v>37852</v>
      </c>
      <c r="B8515" s="5" t="s">
        <v>8145</v>
      </c>
    </row>
    <row r="8516" spans="1:2" x14ac:dyDescent="0.25">
      <c r="A8516" s="7">
        <v>37853</v>
      </c>
      <c r="B8516" s="5" t="s">
        <v>8146</v>
      </c>
    </row>
    <row r="8517" spans="1:2" x14ac:dyDescent="0.25">
      <c r="A8517" s="7">
        <v>37854</v>
      </c>
      <c r="B8517" s="5" t="s">
        <v>8147</v>
      </c>
    </row>
    <row r="8518" spans="1:2" x14ac:dyDescent="0.25">
      <c r="A8518" s="7">
        <v>37855</v>
      </c>
      <c r="B8518" s="5" t="s">
        <v>8148</v>
      </c>
    </row>
    <row r="8519" spans="1:2" x14ac:dyDescent="0.25">
      <c r="A8519" s="7">
        <v>37858</v>
      </c>
      <c r="B8519" s="5" t="s">
        <v>8149</v>
      </c>
    </row>
    <row r="8520" spans="1:2" x14ac:dyDescent="0.25">
      <c r="A8520" s="7">
        <v>37859</v>
      </c>
      <c r="B8520" s="5" t="s">
        <v>8150</v>
      </c>
    </row>
    <row r="8521" spans="1:2" x14ac:dyDescent="0.25">
      <c r="A8521" s="7">
        <v>37860</v>
      </c>
      <c r="B8521" s="5" t="s">
        <v>8151</v>
      </c>
    </row>
    <row r="8522" spans="1:2" x14ac:dyDescent="0.25">
      <c r="A8522" s="7">
        <v>37861</v>
      </c>
      <c r="B8522" s="5" t="s">
        <v>8152</v>
      </c>
    </row>
    <row r="8523" spans="1:2" x14ac:dyDescent="0.25">
      <c r="A8523" s="7">
        <v>37862</v>
      </c>
      <c r="B8523" s="5" t="s">
        <v>8153</v>
      </c>
    </row>
    <row r="8524" spans="1:2" x14ac:dyDescent="0.25">
      <c r="A8524" s="7">
        <v>37865</v>
      </c>
      <c r="B8524" s="5" t="s">
        <v>822</v>
      </c>
    </row>
    <row r="8525" spans="1:2" x14ac:dyDescent="0.25">
      <c r="A8525" s="7">
        <v>37866</v>
      </c>
      <c r="B8525" s="5" t="s">
        <v>8154</v>
      </c>
    </row>
    <row r="8526" spans="1:2" x14ac:dyDescent="0.25">
      <c r="A8526" s="7">
        <v>37867</v>
      </c>
      <c r="B8526" s="5" t="s">
        <v>8155</v>
      </c>
    </row>
    <row r="8527" spans="1:2" x14ac:dyDescent="0.25">
      <c r="A8527" s="7">
        <v>37868</v>
      </c>
      <c r="B8527" s="5" t="s">
        <v>8156</v>
      </c>
    </row>
    <row r="8528" spans="1:2" x14ac:dyDescent="0.25">
      <c r="A8528" s="7">
        <v>37869</v>
      </c>
      <c r="B8528" s="5" t="s">
        <v>8157</v>
      </c>
    </row>
    <row r="8529" spans="1:2" x14ac:dyDescent="0.25">
      <c r="A8529" s="7">
        <v>37872</v>
      </c>
      <c r="B8529" s="5" t="s">
        <v>8158</v>
      </c>
    </row>
    <row r="8530" spans="1:2" x14ac:dyDescent="0.25">
      <c r="A8530" s="7">
        <v>37873</v>
      </c>
      <c r="B8530" s="5" t="s">
        <v>8159</v>
      </c>
    </row>
    <row r="8531" spans="1:2" x14ac:dyDescent="0.25">
      <c r="A8531" s="7">
        <v>37874</v>
      </c>
      <c r="B8531" s="5" t="s">
        <v>8160</v>
      </c>
    </row>
    <row r="8532" spans="1:2" x14ac:dyDescent="0.25">
      <c r="A8532" s="7">
        <v>37875</v>
      </c>
      <c r="B8532" s="5" t="s">
        <v>8161</v>
      </c>
    </row>
    <row r="8533" spans="1:2" x14ac:dyDescent="0.25">
      <c r="A8533" s="7">
        <v>37876</v>
      </c>
      <c r="B8533" s="5" t="s">
        <v>8162</v>
      </c>
    </row>
    <row r="8534" spans="1:2" x14ac:dyDescent="0.25">
      <c r="A8534" s="7">
        <v>37879</v>
      </c>
      <c r="B8534" s="5" t="s">
        <v>8163</v>
      </c>
    </row>
    <row r="8535" spans="1:2" x14ac:dyDescent="0.25">
      <c r="A8535" s="7">
        <v>37880</v>
      </c>
      <c r="B8535" s="5" t="s">
        <v>8164</v>
      </c>
    </row>
    <row r="8536" spans="1:2" x14ac:dyDescent="0.25">
      <c r="A8536" s="7">
        <v>37881</v>
      </c>
      <c r="B8536" s="5" t="s">
        <v>8165</v>
      </c>
    </row>
    <row r="8537" spans="1:2" x14ac:dyDescent="0.25">
      <c r="A8537" s="7">
        <v>37882</v>
      </c>
      <c r="B8537" s="5" t="s">
        <v>8166</v>
      </c>
    </row>
    <row r="8538" spans="1:2" x14ac:dyDescent="0.25">
      <c r="A8538" s="7">
        <v>37883</v>
      </c>
      <c r="B8538" s="5" t="s">
        <v>8167</v>
      </c>
    </row>
    <row r="8539" spans="1:2" x14ac:dyDescent="0.25">
      <c r="A8539" s="7">
        <v>37886</v>
      </c>
      <c r="B8539" s="5" t="s">
        <v>8168</v>
      </c>
    </row>
    <row r="8540" spans="1:2" x14ac:dyDescent="0.25">
      <c r="A8540" s="7">
        <v>37887</v>
      </c>
      <c r="B8540" s="5" t="s">
        <v>8169</v>
      </c>
    </row>
    <row r="8541" spans="1:2" x14ac:dyDescent="0.25">
      <c r="A8541" s="7">
        <v>37888</v>
      </c>
      <c r="B8541" s="5" t="s">
        <v>8170</v>
      </c>
    </row>
    <row r="8542" spans="1:2" x14ac:dyDescent="0.25">
      <c r="A8542" s="7">
        <v>37889</v>
      </c>
      <c r="B8542" s="5" t="s">
        <v>8171</v>
      </c>
    </row>
    <row r="8543" spans="1:2" x14ac:dyDescent="0.25">
      <c r="A8543" s="7">
        <v>37890</v>
      </c>
      <c r="B8543" s="5" t="s">
        <v>8172</v>
      </c>
    </row>
    <row r="8544" spans="1:2" x14ac:dyDescent="0.25">
      <c r="A8544" s="7">
        <v>37893</v>
      </c>
      <c r="B8544" s="5" t="s">
        <v>8173</v>
      </c>
    </row>
    <row r="8545" spans="1:2" x14ac:dyDescent="0.25">
      <c r="A8545" s="7">
        <v>37894</v>
      </c>
      <c r="B8545" s="5" t="s">
        <v>8174</v>
      </c>
    </row>
    <row r="8546" spans="1:2" x14ac:dyDescent="0.25">
      <c r="A8546" s="7">
        <v>37895</v>
      </c>
      <c r="B8546" s="5" t="s">
        <v>8175</v>
      </c>
    </row>
    <row r="8547" spans="1:2" x14ac:dyDescent="0.25">
      <c r="A8547" s="7">
        <v>37896</v>
      </c>
      <c r="B8547" s="5" t="s">
        <v>8176</v>
      </c>
    </row>
    <row r="8548" spans="1:2" x14ac:dyDescent="0.25">
      <c r="A8548" s="7">
        <v>37897</v>
      </c>
      <c r="B8548" s="5" t="s">
        <v>8177</v>
      </c>
    </row>
    <row r="8549" spans="1:2" x14ac:dyDescent="0.25">
      <c r="A8549" s="7">
        <v>37900</v>
      </c>
      <c r="B8549" s="5" t="s">
        <v>8178</v>
      </c>
    </row>
    <row r="8550" spans="1:2" x14ac:dyDescent="0.25">
      <c r="A8550" s="7">
        <v>37901</v>
      </c>
      <c r="B8550" s="5" t="s">
        <v>8179</v>
      </c>
    </row>
    <row r="8551" spans="1:2" x14ac:dyDescent="0.25">
      <c r="A8551" s="7">
        <v>37902</v>
      </c>
      <c r="B8551" s="5" t="s">
        <v>8180</v>
      </c>
    </row>
    <row r="8552" spans="1:2" x14ac:dyDescent="0.25">
      <c r="A8552" s="7">
        <v>37903</v>
      </c>
      <c r="B8552" s="5" t="s">
        <v>8181</v>
      </c>
    </row>
    <row r="8553" spans="1:2" x14ac:dyDescent="0.25">
      <c r="A8553" s="7">
        <v>37904</v>
      </c>
      <c r="B8553" s="5" t="s">
        <v>8182</v>
      </c>
    </row>
    <row r="8554" spans="1:2" x14ac:dyDescent="0.25">
      <c r="A8554" s="7">
        <v>37907</v>
      </c>
      <c r="B8554" s="5" t="s">
        <v>8183</v>
      </c>
    </row>
    <row r="8555" spans="1:2" x14ac:dyDescent="0.25">
      <c r="A8555" s="7">
        <v>37908</v>
      </c>
      <c r="B8555" s="5" t="s">
        <v>8184</v>
      </c>
    </row>
    <row r="8556" spans="1:2" x14ac:dyDescent="0.25">
      <c r="A8556" s="7">
        <v>37909</v>
      </c>
      <c r="B8556" s="5" t="s">
        <v>8185</v>
      </c>
    </row>
    <row r="8557" spans="1:2" x14ac:dyDescent="0.25">
      <c r="A8557" s="7">
        <v>37910</v>
      </c>
      <c r="B8557" s="5" t="s">
        <v>8186</v>
      </c>
    </row>
    <row r="8558" spans="1:2" x14ac:dyDescent="0.25">
      <c r="A8558" s="7">
        <v>37911</v>
      </c>
      <c r="B8558" s="5" t="s">
        <v>8187</v>
      </c>
    </row>
    <row r="8559" spans="1:2" x14ac:dyDescent="0.25">
      <c r="A8559" s="7">
        <v>37914</v>
      </c>
      <c r="B8559" s="5" t="s">
        <v>8188</v>
      </c>
    </row>
    <row r="8560" spans="1:2" x14ac:dyDescent="0.25">
      <c r="A8560" s="7">
        <v>37915</v>
      </c>
      <c r="B8560" s="5" t="s">
        <v>8189</v>
      </c>
    </row>
    <row r="8561" spans="1:2" x14ac:dyDescent="0.25">
      <c r="A8561" s="7">
        <v>37916</v>
      </c>
      <c r="B8561" s="5" t="s">
        <v>8190</v>
      </c>
    </row>
    <row r="8562" spans="1:2" x14ac:dyDescent="0.25">
      <c r="A8562" s="7">
        <v>37917</v>
      </c>
      <c r="B8562" s="5" t="s">
        <v>8191</v>
      </c>
    </row>
    <row r="8563" spans="1:2" x14ac:dyDescent="0.25">
      <c r="A8563" s="7">
        <v>37918</v>
      </c>
      <c r="B8563" s="5" t="s">
        <v>8192</v>
      </c>
    </row>
    <row r="8564" spans="1:2" x14ac:dyDescent="0.25">
      <c r="A8564" s="7">
        <v>37921</v>
      </c>
      <c r="B8564" s="5" t="s">
        <v>8193</v>
      </c>
    </row>
    <row r="8565" spans="1:2" x14ac:dyDescent="0.25">
      <c r="A8565" s="7">
        <v>37922</v>
      </c>
      <c r="B8565" s="5" t="s">
        <v>8194</v>
      </c>
    </row>
    <row r="8566" spans="1:2" x14ac:dyDescent="0.25">
      <c r="A8566" s="7">
        <v>37923</v>
      </c>
      <c r="B8566" s="5" t="s">
        <v>8195</v>
      </c>
    </row>
    <row r="8567" spans="1:2" x14ac:dyDescent="0.25">
      <c r="A8567" s="7">
        <v>37924</v>
      </c>
      <c r="B8567" s="5" t="s">
        <v>8196</v>
      </c>
    </row>
    <row r="8568" spans="1:2" x14ac:dyDescent="0.25">
      <c r="A8568" s="7">
        <v>37925</v>
      </c>
      <c r="B8568" s="5" t="s">
        <v>8197</v>
      </c>
    </row>
    <row r="8569" spans="1:2" x14ac:dyDescent="0.25">
      <c r="A8569" s="7">
        <v>37928</v>
      </c>
      <c r="B8569" s="5" t="s">
        <v>8198</v>
      </c>
    </row>
    <row r="8570" spans="1:2" x14ac:dyDescent="0.25">
      <c r="A8570" s="7">
        <v>37929</v>
      </c>
      <c r="B8570" s="5" t="s">
        <v>8199</v>
      </c>
    </row>
    <row r="8571" spans="1:2" x14ac:dyDescent="0.25">
      <c r="A8571" s="7">
        <v>37930</v>
      </c>
      <c r="B8571" s="5" t="s">
        <v>8200</v>
      </c>
    </row>
    <row r="8572" spans="1:2" x14ac:dyDescent="0.25">
      <c r="A8572" s="7">
        <v>37931</v>
      </c>
      <c r="B8572" s="5" t="s">
        <v>8201</v>
      </c>
    </row>
    <row r="8573" spans="1:2" x14ac:dyDescent="0.25">
      <c r="A8573" s="7">
        <v>37932</v>
      </c>
      <c r="B8573" s="5" t="s">
        <v>8202</v>
      </c>
    </row>
    <row r="8574" spans="1:2" x14ac:dyDescent="0.25">
      <c r="A8574" s="7">
        <v>37935</v>
      </c>
      <c r="B8574" s="5" t="s">
        <v>8203</v>
      </c>
    </row>
    <row r="8575" spans="1:2" x14ac:dyDescent="0.25">
      <c r="A8575" s="7">
        <v>37936</v>
      </c>
      <c r="B8575" s="5" t="s">
        <v>8204</v>
      </c>
    </row>
    <row r="8576" spans="1:2" x14ac:dyDescent="0.25">
      <c r="A8576" s="7">
        <v>37937</v>
      </c>
      <c r="B8576" s="5" t="s">
        <v>8205</v>
      </c>
    </row>
    <row r="8577" spans="1:2" x14ac:dyDescent="0.25">
      <c r="A8577" s="7">
        <v>37938</v>
      </c>
      <c r="B8577" s="5" t="s">
        <v>8206</v>
      </c>
    </row>
    <row r="8578" spans="1:2" x14ac:dyDescent="0.25">
      <c r="A8578" s="7">
        <v>37939</v>
      </c>
      <c r="B8578" s="5" t="s">
        <v>8207</v>
      </c>
    </row>
    <row r="8579" spans="1:2" x14ac:dyDescent="0.25">
      <c r="A8579" s="7">
        <v>37942</v>
      </c>
      <c r="B8579" s="5" t="s">
        <v>8208</v>
      </c>
    </row>
    <row r="8580" spans="1:2" x14ac:dyDescent="0.25">
      <c r="A8580" s="7">
        <v>37943</v>
      </c>
      <c r="B8580" s="5" t="s">
        <v>8209</v>
      </c>
    </row>
    <row r="8581" spans="1:2" x14ac:dyDescent="0.25">
      <c r="A8581" s="7">
        <v>37944</v>
      </c>
      <c r="B8581" s="5" t="s">
        <v>8210</v>
      </c>
    </row>
    <row r="8582" spans="1:2" x14ac:dyDescent="0.25">
      <c r="A8582" s="7">
        <v>37945</v>
      </c>
      <c r="B8582" s="5" t="s">
        <v>8211</v>
      </c>
    </row>
    <row r="8583" spans="1:2" x14ac:dyDescent="0.25">
      <c r="A8583" s="7">
        <v>37946</v>
      </c>
      <c r="B8583" s="5" t="s">
        <v>8212</v>
      </c>
    </row>
    <row r="8584" spans="1:2" x14ac:dyDescent="0.25">
      <c r="A8584" s="7">
        <v>37949</v>
      </c>
      <c r="B8584" s="5" t="s">
        <v>8213</v>
      </c>
    </row>
    <row r="8585" spans="1:2" x14ac:dyDescent="0.25">
      <c r="A8585" s="7">
        <v>37950</v>
      </c>
      <c r="B8585" s="5" t="s">
        <v>8214</v>
      </c>
    </row>
    <row r="8586" spans="1:2" x14ac:dyDescent="0.25">
      <c r="A8586" s="7">
        <v>37951</v>
      </c>
      <c r="B8586" s="5" t="s">
        <v>8215</v>
      </c>
    </row>
    <row r="8587" spans="1:2" x14ac:dyDescent="0.25">
      <c r="A8587" s="7">
        <v>37952</v>
      </c>
      <c r="B8587" s="5" t="s">
        <v>822</v>
      </c>
    </row>
    <row r="8588" spans="1:2" x14ac:dyDescent="0.25">
      <c r="A8588" s="7">
        <v>37953</v>
      </c>
      <c r="B8588" s="5" t="s">
        <v>8216</v>
      </c>
    </row>
    <row r="8589" spans="1:2" x14ac:dyDescent="0.25">
      <c r="A8589" s="7">
        <v>37956</v>
      </c>
      <c r="B8589" s="5" t="s">
        <v>8217</v>
      </c>
    </row>
    <row r="8590" spans="1:2" x14ac:dyDescent="0.25">
      <c r="A8590" s="7">
        <v>37957</v>
      </c>
      <c r="B8590" s="5" t="s">
        <v>8218</v>
      </c>
    </row>
    <row r="8591" spans="1:2" x14ac:dyDescent="0.25">
      <c r="A8591" s="7">
        <v>37958</v>
      </c>
      <c r="B8591" s="5" t="s">
        <v>8219</v>
      </c>
    </row>
    <row r="8592" spans="1:2" x14ac:dyDescent="0.25">
      <c r="A8592" s="7">
        <v>37959</v>
      </c>
      <c r="B8592" s="5" t="s">
        <v>8220</v>
      </c>
    </row>
    <row r="8593" spans="1:2" x14ac:dyDescent="0.25">
      <c r="A8593" s="7">
        <v>37960</v>
      </c>
      <c r="B8593" s="5" t="s">
        <v>8221</v>
      </c>
    </row>
    <row r="8594" spans="1:2" x14ac:dyDescent="0.25">
      <c r="A8594" s="7">
        <v>37963</v>
      </c>
      <c r="B8594" s="5" t="s">
        <v>8222</v>
      </c>
    </row>
    <row r="8595" spans="1:2" x14ac:dyDescent="0.25">
      <c r="A8595" s="7">
        <v>37964</v>
      </c>
      <c r="B8595" s="5" t="s">
        <v>8223</v>
      </c>
    </row>
    <row r="8596" spans="1:2" x14ac:dyDescent="0.25">
      <c r="A8596" s="7">
        <v>37965</v>
      </c>
      <c r="B8596" s="5" t="s">
        <v>8224</v>
      </c>
    </row>
    <row r="8597" spans="1:2" x14ac:dyDescent="0.25">
      <c r="A8597" s="7">
        <v>37966</v>
      </c>
      <c r="B8597" s="5" t="s">
        <v>8225</v>
      </c>
    </row>
    <row r="8598" spans="1:2" x14ac:dyDescent="0.25">
      <c r="A8598" s="7">
        <v>37967</v>
      </c>
      <c r="B8598" s="5" t="s">
        <v>8226</v>
      </c>
    </row>
    <row r="8599" spans="1:2" x14ac:dyDescent="0.25">
      <c r="A8599" s="7">
        <v>37970</v>
      </c>
      <c r="B8599" s="5" t="s">
        <v>8227</v>
      </c>
    </row>
    <row r="8600" spans="1:2" x14ac:dyDescent="0.25">
      <c r="A8600" s="7">
        <v>37971</v>
      </c>
      <c r="B8600" s="5" t="s">
        <v>8228</v>
      </c>
    </row>
    <row r="8601" spans="1:2" x14ac:dyDescent="0.25">
      <c r="A8601" s="7">
        <v>37972</v>
      </c>
      <c r="B8601" s="5" t="s">
        <v>8229</v>
      </c>
    </row>
    <row r="8602" spans="1:2" x14ac:dyDescent="0.25">
      <c r="A8602" s="7">
        <v>37973</v>
      </c>
      <c r="B8602" s="5" t="s">
        <v>8230</v>
      </c>
    </row>
    <row r="8603" spans="1:2" x14ac:dyDescent="0.25">
      <c r="A8603" s="7">
        <v>37974</v>
      </c>
      <c r="B8603" s="5" t="s">
        <v>8231</v>
      </c>
    </row>
    <row r="8604" spans="1:2" x14ac:dyDescent="0.25">
      <c r="A8604" s="7">
        <v>37977</v>
      </c>
      <c r="B8604" s="5" t="s">
        <v>8232</v>
      </c>
    </row>
    <row r="8605" spans="1:2" x14ac:dyDescent="0.25">
      <c r="A8605" s="7">
        <v>37978</v>
      </c>
      <c r="B8605" s="5" t="s">
        <v>8233</v>
      </c>
    </row>
    <row r="8606" spans="1:2" x14ac:dyDescent="0.25">
      <c r="A8606" s="7">
        <v>37979</v>
      </c>
      <c r="B8606" s="5" t="s">
        <v>8234</v>
      </c>
    </row>
    <row r="8607" spans="1:2" x14ac:dyDescent="0.25">
      <c r="A8607" s="7">
        <v>37980</v>
      </c>
      <c r="B8607" s="5" t="s">
        <v>822</v>
      </c>
    </row>
    <row r="8608" spans="1:2" x14ac:dyDescent="0.25">
      <c r="A8608" s="7">
        <v>37981</v>
      </c>
      <c r="B8608" s="5" t="s">
        <v>8235</v>
      </c>
    </row>
    <row r="8609" spans="1:2" x14ac:dyDescent="0.25">
      <c r="A8609" s="7">
        <v>37984</v>
      </c>
      <c r="B8609" s="5" t="s">
        <v>8236</v>
      </c>
    </row>
    <row r="8610" spans="1:2" x14ac:dyDescent="0.25">
      <c r="A8610" s="7">
        <v>37985</v>
      </c>
      <c r="B8610" s="5" t="s">
        <v>8237</v>
      </c>
    </row>
    <row r="8611" spans="1:2" x14ac:dyDescent="0.25">
      <c r="A8611" s="7">
        <v>37986</v>
      </c>
      <c r="B8611" s="5" t="s">
        <v>8238</v>
      </c>
    </row>
    <row r="8612" spans="1:2" x14ac:dyDescent="0.25">
      <c r="A8612" s="7">
        <v>37987</v>
      </c>
      <c r="B8612" s="5" t="s">
        <v>822</v>
      </c>
    </row>
    <row r="8613" spans="1:2" x14ac:dyDescent="0.25">
      <c r="A8613" s="7">
        <v>37988</v>
      </c>
      <c r="B8613" s="5" t="s">
        <v>8239</v>
      </c>
    </row>
    <row r="8614" spans="1:2" x14ac:dyDescent="0.25">
      <c r="A8614" s="7">
        <v>37991</v>
      </c>
      <c r="B8614" s="5" t="s">
        <v>8240</v>
      </c>
    </row>
    <row r="8615" spans="1:2" x14ac:dyDescent="0.25">
      <c r="A8615" s="7">
        <v>37992</v>
      </c>
      <c r="B8615" s="5" t="s">
        <v>8241</v>
      </c>
    </row>
    <row r="8616" spans="1:2" x14ac:dyDescent="0.25">
      <c r="A8616" s="7">
        <v>37993</v>
      </c>
      <c r="B8616" s="5" t="s">
        <v>8242</v>
      </c>
    </row>
    <row r="8617" spans="1:2" x14ac:dyDescent="0.25">
      <c r="A8617" s="7">
        <v>37994</v>
      </c>
      <c r="B8617" s="5" t="s">
        <v>8243</v>
      </c>
    </row>
    <row r="8618" spans="1:2" x14ac:dyDescent="0.25">
      <c r="A8618" s="7">
        <v>37995</v>
      </c>
      <c r="B8618" s="5" t="s">
        <v>8244</v>
      </c>
    </row>
    <row r="8619" spans="1:2" x14ac:dyDescent="0.25">
      <c r="A8619" s="7">
        <v>37998</v>
      </c>
      <c r="B8619" s="5" t="s">
        <v>8245</v>
      </c>
    </row>
    <row r="8620" spans="1:2" x14ac:dyDescent="0.25">
      <c r="A8620" s="7">
        <v>37999</v>
      </c>
      <c r="B8620" s="5" t="s">
        <v>8246</v>
      </c>
    </row>
    <row r="8621" spans="1:2" x14ac:dyDescent="0.25">
      <c r="A8621" s="7">
        <v>38000</v>
      </c>
      <c r="B8621" s="5" t="s">
        <v>8247</v>
      </c>
    </row>
    <row r="8622" spans="1:2" x14ac:dyDescent="0.25">
      <c r="A8622" s="7">
        <v>38001</v>
      </c>
      <c r="B8622" s="5" t="s">
        <v>8248</v>
      </c>
    </row>
    <row r="8623" spans="1:2" x14ac:dyDescent="0.25">
      <c r="A8623" s="7">
        <v>38002</v>
      </c>
      <c r="B8623" s="5" t="s">
        <v>8249</v>
      </c>
    </row>
    <row r="8624" spans="1:2" x14ac:dyDescent="0.25">
      <c r="A8624" s="7">
        <v>38005</v>
      </c>
      <c r="B8624" s="5" t="s">
        <v>822</v>
      </c>
    </row>
    <row r="8625" spans="1:2" x14ac:dyDescent="0.25">
      <c r="A8625" s="7">
        <v>38006</v>
      </c>
      <c r="B8625" s="5" t="s">
        <v>8250</v>
      </c>
    </row>
    <row r="8626" spans="1:2" x14ac:dyDescent="0.25">
      <c r="A8626" s="7">
        <v>38007</v>
      </c>
      <c r="B8626" s="5" t="s">
        <v>8251</v>
      </c>
    </row>
    <row r="8627" spans="1:2" x14ac:dyDescent="0.25">
      <c r="A8627" s="7">
        <v>38008</v>
      </c>
      <c r="B8627" s="5" t="s">
        <v>8252</v>
      </c>
    </row>
    <row r="8628" spans="1:2" x14ac:dyDescent="0.25">
      <c r="A8628" s="7">
        <v>38009</v>
      </c>
      <c r="B8628" s="5" t="s">
        <v>8253</v>
      </c>
    </row>
    <row r="8629" spans="1:2" x14ac:dyDescent="0.25">
      <c r="A8629" s="7">
        <v>38012</v>
      </c>
      <c r="B8629" s="5" t="s">
        <v>8254</v>
      </c>
    </row>
    <row r="8630" spans="1:2" x14ac:dyDescent="0.25">
      <c r="A8630" s="7">
        <v>38013</v>
      </c>
      <c r="B8630" s="5" t="s">
        <v>8255</v>
      </c>
    </row>
    <row r="8631" spans="1:2" x14ac:dyDescent="0.25">
      <c r="A8631" s="7">
        <v>38014</v>
      </c>
      <c r="B8631" s="5" t="s">
        <v>8256</v>
      </c>
    </row>
    <row r="8632" spans="1:2" x14ac:dyDescent="0.25">
      <c r="A8632" s="7">
        <v>38015</v>
      </c>
      <c r="B8632" s="5" t="s">
        <v>8257</v>
      </c>
    </row>
    <row r="8633" spans="1:2" x14ac:dyDescent="0.25">
      <c r="A8633" s="7">
        <v>38016</v>
      </c>
      <c r="B8633" s="5" t="s">
        <v>8258</v>
      </c>
    </row>
    <row r="8634" spans="1:2" x14ac:dyDescent="0.25">
      <c r="A8634" s="7">
        <v>38019</v>
      </c>
      <c r="B8634" s="5" t="s">
        <v>8259</v>
      </c>
    </row>
    <row r="8635" spans="1:2" x14ac:dyDescent="0.25">
      <c r="A8635" s="7">
        <v>38020</v>
      </c>
      <c r="B8635" s="5" t="s">
        <v>8260</v>
      </c>
    </row>
    <row r="8636" spans="1:2" x14ac:dyDescent="0.25">
      <c r="A8636" s="7">
        <v>38021</v>
      </c>
      <c r="B8636" s="5" t="s">
        <v>8261</v>
      </c>
    </row>
    <row r="8637" spans="1:2" x14ac:dyDescent="0.25">
      <c r="A8637" s="7">
        <v>38022</v>
      </c>
      <c r="B8637" s="5" t="s">
        <v>8262</v>
      </c>
    </row>
    <row r="8638" spans="1:2" x14ac:dyDescent="0.25">
      <c r="A8638" s="7">
        <v>38023</v>
      </c>
      <c r="B8638" s="5" t="s">
        <v>8263</v>
      </c>
    </row>
    <row r="8639" spans="1:2" x14ac:dyDescent="0.25">
      <c r="A8639" s="7">
        <v>38026</v>
      </c>
      <c r="B8639" s="5" t="s">
        <v>8264</v>
      </c>
    </row>
    <row r="8640" spans="1:2" x14ac:dyDescent="0.25">
      <c r="A8640" s="7">
        <v>38027</v>
      </c>
      <c r="B8640" s="5" t="s">
        <v>8265</v>
      </c>
    </row>
    <row r="8641" spans="1:2" x14ac:dyDescent="0.25">
      <c r="A8641" s="7">
        <v>38028</v>
      </c>
      <c r="B8641" s="5" t="s">
        <v>8266</v>
      </c>
    </row>
    <row r="8642" spans="1:2" x14ac:dyDescent="0.25">
      <c r="A8642" s="7">
        <v>38029</v>
      </c>
      <c r="B8642" s="5" t="s">
        <v>8267</v>
      </c>
    </row>
    <row r="8643" spans="1:2" x14ac:dyDescent="0.25">
      <c r="A8643" s="7">
        <v>38030</v>
      </c>
      <c r="B8643" s="5" t="s">
        <v>8268</v>
      </c>
    </row>
    <row r="8644" spans="1:2" x14ac:dyDescent="0.25">
      <c r="A8644" s="7">
        <v>38033</v>
      </c>
      <c r="B8644" s="5" t="s">
        <v>822</v>
      </c>
    </row>
    <row r="8645" spans="1:2" x14ac:dyDescent="0.25">
      <c r="A8645" s="7">
        <v>38034</v>
      </c>
      <c r="B8645" s="5" t="s">
        <v>8269</v>
      </c>
    </row>
    <row r="8646" spans="1:2" x14ac:dyDescent="0.25">
      <c r="A8646" s="7">
        <v>38035</v>
      </c>
      <c r="B8646" s="5" t="s">
        <v>8270</v>
      </c>
    </row>
    <row r="8647" spans="1:2" x14ac:dyDescent="0.25">
      <c r="A8647" s="7">
        <v>38036</v>
      </c>
      <c r="B8647" s="5" t="s">
        <v>8271</v>
      </c>
    </row>
    <row r="8648" spans="1:2" x14ac:dyDescent="0.25">
      <c r="A8648" s="7">
        <v>38037</v>
      </c>
      <c r="B8648" s="5" t="s">
        <v>8272</v>
      </c>
    </row>
    <row r="8649" spans="1:2" x14ac:dyDescent="0.25">
      <c r="A8649" s="7">
        <v>38040</v>
      </c>
      <c r="B8649" s="5" t="s">
        <v>8273</v>
      </c>
    </row>
    <row r="8650" spans="1:2" x14ac:dyDescent="0.25">
      <c r="A8650" s="7">
        <v>38041</v>
      </c>
      <c r="B8650" s="5" t="s">
        <v>8274</v>
      </c>
    </row>
    <row r="8651" spans="1:2" x14ac:dyDescent="0.25">
      <c r="A8651" s="7">
        <v>38042</v>
      </c>
      <c r="B8651" s="5" t="s">
        <v>8275</v>
      </c>
    </row>
    <row r="8652" spans="1:2" x14ac:dyDescent="0.25">
      <c r="A8652" s="7">
        <v>38043</v>
      </c>
      <c r="B8652" s="5" t="s">
        <v>8276</v>
      </c>
    </row>
    <row r="8653" spans="1:2" x14ac:dyDescent="0.25">
      <c r="A8653" s="7">
        <v>38044</v>
      </c>
      <c r="B8653" s="5" t="s">
        <v>8277</v>
      </c>
    </row>
    <row r="8654" spans="1:2" x14ac:dyDescent="0.25">
      <c r="A8654" s="7">
        <v>38047</v>
      </c>
      <c r="B8654" s="5" t="s">
        <v>8278</v>
      </c>
    </row>
    <row r="8655" spans="1:2" x14ac:dyDescent="0.25">
      <c r="A8655" s="7">
        <v>38048</v>
      </c>
      <c r="B8655" s="5" t="s">
        <v>8279</v>
      </c>
    </row>
    <row r="8656" spans="1:2" x14ac:dyDescent="0.25">
      <c r="A8656" s="7">
        <v>38049</v>
      </c>
      <c r="B8656" s="5" t="s">
        <v>8280</v>
      </c>
    </row>
    <row r="8657" spans="1:2" x14ac:dyDescent="0.25">
      <c r="A8657" s="7">
        <v>38050</v>
      </c>
      <c r="B8657" s="5" t="s">
        <v>8281</v>
      </c>
    </row>
    <row r="8658" spans="1:2" x14ac:dyDescent="0.25">
      <c r="A8658" s="7">
        <v>38051</v>
      </c>
      <c r="B8658" s="5" t="s">
        <v>8282</v>
      </c>
    </row>
    <row r="8659" spans="1:2" x14ac:dyDescent="0.25">
      <c r="A8659" s="7">
        <v>38054</v>
      </c>
      <c r="B8659" s="5" t="s">
        <v>8283</v>
      </c>
    </row>
    <row r="8660" spans="1:2" x14ac:dyDescent="0.25">
      <c r="A8660" s="7">
        <v>38055</v>
      </c>
      <c r="B8660" s="5" t="s">
        <v>8284</v>
      </c>
    </row>
    <row r="8661" spans="1:2" x14ac:dyDescent="0.25">
      <c r="A8661" s="7">
        <v>38056</v>
      </c>
      <c r="B8661" s="5" t="s">
        <v>8285</v>
      </c>
    </row>
    <row r="8662" spans="1:2" x14ac:dyDescent="0.25">
      <c r="A8662" s="7">
        <v>38057</v>
      </c>
      <c r="B8662" s="5" t="s">
        <v>8286</v>
      </c>
    </row>
    <row r="8663" spans="1:2" x14ac:dyDescent="0.25">
      <c r="A8663" s="7">
        <v>38058</v>
      </c>
      <c r="B8663" s="5" t="s">
        <v>8287</v>
      </c>
    </row>
    <row r="8664" spans="1:2" x14ac:dyDescent="0.25">
      <c r="A8664" s="7">
        <v>38061</v>
      </c>
      <c r="B8664" s="5" t="s">
        <v>8288</v>
      </c>
    </row>
    <row r="8665" spans="1:2" x14ac:dyDescent="0.25">
      <c r="A8665" s="7">
        <v>38062</v>
      </c>
      <c r="B8665" s="5" t="s">
        <v>8289</v>
      </c>
    </row>
    <row r="8666" spans="1:2" x14ac:dyDescent="0.25">
      <c r="A8666" s="7">
        <v>38063</v>
      </c>
      <c r="B8666" s="5" t="s">
        <v>8290</v>
      </c>
    </row>
    <row r="8667" spans="1:2" x14ac:dyDescent="0.25">
      <c r="A8667" s="7">
        <v>38064</v>
      </c>
      <c r="B8667" s="5" t="s">
        <v>8291</v>
      </c>
    </row>
    <row r="8668" spans="1:2" x14ac:dyDescent="0.25">
      <c r="A8668" s="7">
        <v>38065</v>
      </c>
      <c r="B8668" s="5" t="s">
        <v>8292</v>
      </c>
    </row>
    <row r="8669" spans="1:2" x14ac:dyDescent="0.25">
      <c r="A8669" s="7">
        <v>38068</v>
      </c>
      <c r="B8669" s="5" t="s">
        <v>8293</v>
      </c>
    </row>
    <row r="8670" spans="1:2" x14ac:dyDescent="0.25">
      <c r="A8670" s="7">
        <v>38069</v>
      </c>
      <c r="B8670" s="5" t="s">
        <v>8294</v>
      </c>
    </row>
    <row r="8671" spans="1:2" x14ac:dyDescent="0.25">
      <c r="A8671" s="7">
        <v>38070</v>
      </c>
      <c r="B8671" s="5" t="s">
        <v>8295</v>
      </c>
    </row>
    <row r="8672" spans="1:2" x14ac:dyDescent="0.25">
      <c r="A8672" s="7">
        <v>38071</v>
      </c>
      <c r="B8672" s="5" t="s">
        <v>8296</v>
      </c>
    </row>
    <row r="8673" spans="1:2" x14ac:dyDescent="0.25">
      <c r="A8673" s="7">
        <v>38072</v>
      </c>
      <c r="B8673" s="5" t="s">
        <v>8297</v>
      </c>
    </row>
    <row r="8674" spans="1:2" x14ac:dyDescent="0.25">
      <c r="A8674" s="7">
        <v>38075</v>
      </c>
      <c r="B8674" s="5" t="s">
        <v>8298</v>
      </c>
    </row>
    <row r="8675" spans="1:2" x14ac:dyDescent="0.25">
      <c r="A8675" s="7">
        <v>38076</v>
      </c>
      <c r="B8675" s="5" t="s">
        <v>8299</v>
      </c>
    </row>
    <row r="8676" spans="1:2" x14ac:dyDescent="0.25">
      <c r="A8676" s="7">
        <v>38077</v>
      </c>
      <c r="B8676" s="5" t="s">
        <v>8300</v>
      </c>
    </row>
    <row r="8677" spans="1:2" x14ac:dyDescent="0.25">
      <c r="A8677" s="7">
        <v>38078</v>
      </c>
      <c r="B8677" s="5" t="s">
        <v>8301</v>
      </c>
    </row>
    <row r="8678" spans="1:2" x14ac:dyDescent="0.25">
      <c r="A8678" s="7">
        <v>38079</v>
      </c>
      <c r="B8678" s="5" t="s">
        <v>8302</v>
      </c>
    </row>
    <row r="8679" spans="1:2" x14ac:dyDescent="0.25">
      <c r="A8679" s="7">
        <v>38082</v>
      </c>
      <c r="B8679" s="5" t="s">
        <v>8303</v>
      </c>
    </row>
    <row r="8680" spans="1:2" x14ac:dyDescent="0.25">
      <c r="A8680" s="7">
        <v>38083</v>
      </c>
      <c r="B8680" s="5" t="s">
        <v>8304</v>
      </c>
    </row>
    <row r="8681" spans="1:2" x14ac:dyDescent="0.25">
      <c r="A8681" s="7">
        <v>38084</v>
      </c>
      <c r="B8681" s="5" t="s">
        <v>8305</v>
      </c>
    </row>
    <row r="8682" spans="1:2" x14ac:dyDescent="0.25">
      <c r="A8682" s="7">
        <v>38085</v>
      </c>
      <c r="B8682" s="5" t="s">
        <v>8306</v>
      </c>
    </row>
    <row r="8683" spans="1:2" x14ac:dyDescent="0.25">
      <c r="A8683" s="7">
        <v>38086</v>
      </c>
      <c r="B8683" s="5" t="s">
        <v>822</v>
      </c>
    </row>
    <row r="8684" spans="1:2" x14ac:dyDescent="0.25">
      <c r="A8684" s="7">
        <v>38089</v>
      </c>
      <c r="B8684" s="5" t="s">
        <v>8307</v>
      </c>
    </row>
    <row r="8685" spans="1:2" x14ac:dyDescent="0.25">
      <c r="A8685" s="7">
        <v>38090</v>
      </c>
      <c r="B8685" s="5" t="s">
        <v>8308</v>
      </c>
    </row>
    <row r="8686" spans="1:2" x14ac:dyDescent="0.25">
      <c r="A8686" s="7">
        <v>38091</v>
      </c>
      <c r="B8686" s="5" t="s">
        <v>8309</v>
      </c>
    </row>
    <row r="8687" spans="1:2" x14ac:dyDescent="0.25">
      <c r="A8687" s="7">
        <v>38092</v>
      </c>
      <c r="B8687" s="5" t="s">
        <v>8310</v>
      </c>
    </row>
    <row r="8688" spans="1:2" x14ac:dyDescent="0.25">
      <c r="A8688" s="7">
        <v>38093</v>
      </c>
      <c r="B8688" s="5" t="s">
        <v>8311</v>
      </c>
    </row>
    <row r="8689" spans="1:2" x14ac:dyDescent="0.25">
      <c r="A8689" s="7">
        <v>38096</v>
      </c>
      <c r="B8689" s="5" t="s">
        <v>8312</v>
      </c>
    </row>
    <row r="8690" spans="1:2" x14ac:dyDescent="0.25">
      <c r="A8690" s="7">
        <v>38097</v>
      </c>
      <c r="B8690" s="5" t="s">
        <v>8313</v>
      </c>
    </row>
    <row r="8691" spans="1:2" x14ac:dyDescent="0.25">
      <c r="A8691" s="7">
        <v>38098</v>
      </c>
      <c r="B8691" s="5" t="s">
        <v>8314</v>
      </c>
    </row>
    <row r="8692" spans="1:2" x14ac:dyDescent="0.25">
      <c r="A8692" s="7">
        <v>38099</v>
      </c>
      <c r="B8692" s="5" t="s">
        <v>8315</v>
      </c>
    </row>
    <row r="8693" spans="1:2" x14ac:dyDescent="0.25">
      <c r="A8693" s="7">
        <v>38100</v>
      </c>
      <c r="B8693" s="5" t="s">
        <v>8316</v>
      </c>
    </row>
    <row r="8694" spans="1:2" x14ac:dyDescent="0.25">
      <c r="A8694" s="7">
        <v>38103</v>
      </c>
      <c r="B8694" s="5" t="s">
        <v>8317</v>
      </c>
    </row>
    <row r="8695" spans="1:2" x14ac:dyDescent="0.25">
      <c r="A8695" s="7">
        <v>38104</v>
      </c>
      <c r="B8695" s="5" t="s">
        <v>8318</v>
      </c>
    </row>
    <row r="8696" spans="1:2" x14ac:dyDescent="0.25">
      <c r="A8696" s="7">
        <v>38105</v>
      </c>
      <c r="B8696" s="5" t="s">
        <v>8319</v>
      </c>
    </row>
    <row r="8697" spans="1:2" x14ac:dyDescent="0.25">
      <c r="A8697" s="7">
        <v>38106</v>
      </c>
      <c r="B8697" s="5" t="s">
        <v>8320</v>
      </c>
    </row>
    <row r="8698" spans="1:2" x14ac:dyDescent="0.25">
      <c r="A8698" s="7">
        <v>38107</v>
      </c>
      <c r="B8698" s="5" t="s">
        <v>8321</v>
      </c>
    </row>
    <row r="8699" spans="1:2" x14ac:dyDescent="0.25">
      <c r="A8699" s="7">
        <v>38110</v>
      </c>
      <c r="B8699" s="5" t="s">
        <v>8322</v>
      </c>
    </row>
    <row r="8700" spans="1:2" x14ac:dyDescent="0.25">
      <c r="A8700" s="7">
        <v>38111</v>
      </c>
      <c r="B8700" s="5" t="s">
        <v>8323</v>
      </c>
    </row>
    <row r="8701" spans="1:2" x14ac:dyDescent="0.25">
      <c r="A8701" s="7">
        <v>38112</v>
      </c>
      <c r="B8701" s="5" t="s">
        <v>8324</v>
      </c>
    </row>
    <row r="8702" spans="1:2" x14ac:dyDescent="0.25">
      <c r="A8702" s="7">
        <v>38113</v>
      </c>
      <c r="B8702" s="5" t="s">
        <v>8325</v>
      </c>
    </row>
    <row r="8703" spans="1:2" x14ac:dyDescent="0.25">
      <c r="A8703" s="7">
        <v>38114</v>
      </c>
      <c r="B8703" s="5" t="s">
        <v>8326</v>
      </c>
    </row>
    <row r="8704" spans="1:2" x14ac:dyDescent="0.25">
      <c r="A8704" s="7">
        <v>38117</v>
      </c>
      <c r="B8704" s="5" t="s">
        <v>8327</v>
      </c>
    </row>
    <row r="8705" spans="1:2" x14ac:dyDescent="0.25">
      <c r="A8705" s="7">
        <v>38118</v>
      </c>
      <c r="B8705" s="5" t="s">
        <v>8328</v>
      </c>
    </row>
    <row r="8706" spans="1:2" x14ac:dyDescent="0.25">
      <c r="A8706" s="7">
        <v>38119</v>
      </c>
      <c r="B8706" s="5" t="s">
        <v>8329</v>
      </c>
    </row>
    <row r="8707" spans="1:2" x14ac:dyDescent="0.25">
      <c r="A8707" s="7">
        <v>38120</v>
      </c>
      <c r="B8707" s="5" t="s">
        <v>8330</v>
      </c>
    </row>
    <row r="8708" spans="1:2" x14ac:dyDescent="0.25">
      <c r="A8708" s="7">
        <v>38121</v>
      </c>
      <c r="B8708" s="5" t="s">
        <v>8331</v>
      </c>
    </row>
    <row r="8709" spans="1:2" x14ac:dyDescent="0.25">
      <c r="A8709" s="7">
        <v>38124</v>
      </c>
      <c r="B8709" s="5" t="s">
        <v>8332</v>
      </c>
    </row>
    <row r="8710" spans="1:2" x14ac:dyDescent="0.25">
      <c r="A8710" s="7">
        <v>38125</v>
      </c>
      <c r="B8710" s="5" t="s">
        <v>8333</v>
      </c>
    </row>
    <row r="8711" spans="1:2" x14ac:dyDescent="0.25">
      <c r="A8711" s="7">
        <v>38126</v>
      </c>
      <c r="B8711" s="5" t="s">
        <v>8334</v>
      </c>
    </row>
    <row r="8712" spans="1:2" x14ac:dyDescent="0.25">
      <c r="A8712" s="7">
        <v>38127</v>
      </c>
      <c r="B8712" s="5" t="s">
        <v>8335</v>
      </c>
    </row>
    <row r="8713" spans="1:2" x14ac:dyDescent="0.25">
      <c r="A8713" s="7">
        <v>38128</v>
      </c>
      <c r="B8713" s="5" t="s">
        <v>8336</v>
      </c>
    </row>
    <row r="8714" spans="1:2" x14ac:dyDescent="0.25">
      <c r="A8714" s="7">
        <v>38131</v>
      </c>
      <c r="B8714" s="5" t="s">
        <v>8337</v>
      </c>
    </row>
    <row r="8715" spans="1:2" x14ac:dyDescent="0.25">
      <c r="A8715" s="7">
        <v>38132</v>
      </c>
      <c r="B8715" s="5" t="s">
        <v>8338</v>
      </c>
    </row>
    <row r="8716" spans="1:2" x14ac:dyDescent="0.25">
      <c r="A8716" s="7">
        <v>38133</v>
      </c>
      <c r="B8716" s="5" t="s">
        <v>8339</v>
      </c>
    </row>
    <row r="8717" spans="1:2" x14ac:dyDescent="0.25">
      <c r="A8717" s="7">
        <v>38134</v>
      </c>
      <c r="B8717" s="5" t="s">
        <v>8340</v>
      </c>
    </row>
    <row r="8718" spans="1:2" x14ac:dyDescent="0.25">
      <c r="A8718" s="7">
        <v>38135</v>
      </c>
      <c r="B8718" s="5" t="s">
        <v>8341</v>
      </c>
    </row>
    <row r="8719" spans="1:2" x14ac:dyDescent="0.25">
      <c r="A8719" s="7">
        <v>38138</v>
      </c>
      <c r="B8719" s="5" t="s">
        <v>822</v>
      </c>
    </row>
    <row r="8720" spans="1:2" x14ac:dyDescent="0.25">
      <c r="A8720" s="7">
        <v>38139</v>
      </c>
      <c r="B8720" s="5" t="s">
        <v>8342</v>
      </c>
    </row>
    <row r="8721" spans="1:2" x14ac:dyDescent="0.25">
      <c r="A8721" s="7">
        <v>38140</v>
      </c>
      <c r="B8721" s="5" t="s">
        <v>8343</v>
      </c>
    </row>
    <row r="8722" spans="1:2" x14ac:dyDescent="0.25">
      <c r="A8722" s="7">
        <v>38141</v>
      </c>
      <c r="B8722" s="5" t="s">
        <v>8344</v>
      </c>
    </row>
    <row r="8723" spans="1:2" x14ac:dyDescent="0.25">
      <c r="A8723" s="7">
        <v>38142</v>
      </c>
      <c r="B8723" s="5" t="s">
        <v>8345</v>
      </c>
    </row>
    <row r="8724" spans="1:2" x14ac:dyDescent="0.25">
      <c r="A8724" s="7">
        <v>38145</v>
      </c>
      <c r="B8724" s="5" t="s">
        <v>8346</v>
      </c>
    </row>
    <row r="8725" spans="1:2" x14ac:dyDescent="0.25">
      <c r="A8725" s="7">
        <v>38146</v>
      </c>
      <c r="B8725" s="5" t="s">
        <v>8347</v>
      </c>
    </row>
    <row r="8726" spans="1:2" x14ac:dyDescent="0.25">
      <c r="A8726" s="7">
        <v>38147</v>
      </c>
      <c r="B8726" s="5" t="s">
        <v>8348</v>
      </c>
    </row>
    <row r="8727" spans="1:2" x14ac:dyDescent="0.25">
      <c r="A8727" s="7">
        <v>38148</v>
      </c>
      <c r="B8727" s="5" t="s">
        <v>8349</v>
      </c>
    </row>
    <row r="8728" spans="1:2" x14ac:dyDescent="0.25">
      <c r="A8728" s="7">
        <v>38149</v>
      </c>
      <c r="B8728" s="5" t="s">
        <v>822</v>
      </c>
    </row>
    <row r="8729" spans="1:2" x14ac:dyDescent="0.25">
      <c r="A8729" s="7">
        <v>38152</v>
      </c>
      <c r="B8729" s="5" t="s">
        <v>8350</v>
      </c>
    </row>
    <row r="8730" spans="1:2" x14ac:dyDescent="0.25">
      <c r="A8730" s="7">
        <v>38153</v>
      </c>
      <c r="B8730" s="5" t="s">
        <v>8351</v>
      </c>
    </row>
    <row r="8731" spans="1:2" x14ac:dyDescent="0.25">
      <c r="A8731" s="7">
        <v>38154</v>
      </c>
      <c r="B8731" s="5" t="s">
        <v>8352</v>
      </c>
    </row>
    <row r="8732" spans="1:2" x14ac:dyDescent="0.25">
      <c r="A8732" s="7">
        <v>38155</v>
      </c>
      <c r="B8732" s="5" t="s">
        <v>8353</v>
      </c>
    </row>
    <row r="8733" spans="1:2" x14ac:dyDescent="0.25">
      <c r="A8733" s="7">
        <v>38156</v>
      </c>
      <c r="B8733" s="5" t="s">
        <v>8354</v>
      </c>
    </row>
    <row r="8734" spans="1:2" x14ac:dyDescent="0.25">
      <c r="A8734" s="7">
        <v>38159</v>
      </c>
      <c r="B8734" s="5" t="s">
        <v>8355</v>
      </c>
    </row>
    <row r="8735" spans="1:2" x14ac:dyDescent="0.25">
      <c r="A8735" s="7">
        <v>38160</v>
      </c>
      <c r="B8735" s="5" t="s">
        <v>8356</v>
      </c>
    </row>
    <row r="8736" spans="1:2" x14ac:dyDescent="0.25">
      <c r="A8736" s="7">
        <v>38161</v>
      </c>
      <c r="B8736" s="5" t="s">
        <v>8357</v>
      </c>
    </row>
    <row r="8737" spans="1:2" x14ac:dyDescent="0.25">
      <c r="A8737" s="7">
        <v>38162</v>
      </c>
      <c r="B8737" s="5" t="s">
        <v>8358</v>
      </c>
    </row>
    <row r="8738" spans="1:2" x14ac:dyDescent="0.25">
      <c r="A8738" s="7">
        <v>38163</v>
      </c>
      <c r="B8738" s="5" t="s">
        <v>8359</v>
      </c>
    </row>
    <row r="8739" spans="1:2" x14ac:dyDescent="0.25">
      <c r="A8739" s="7">
        <v>38166</v>
      </c>
      <c r="B8739" s="5" t="s">
        <v>8360</v>
      </c>
    </row>
    <row r="8740" spans="1:2" x14ac:dyDescent="0.25">
      <c r="A8740" s="7">
        <v>38167</v>
      </c>
      <c r="B8740" s="5" t="s">
        <v>8361</v>
      </c>
    </row>
    <row r="8741" spans="1:2" x14ac:dyDescent="0.25">
      <c r="A8741" s="7">
        <v>38168</v>
      </c>
      <c r="B8741" s="5" t="s">
        <v>8362</v>
      </c>
    </row>
    <row r="8742" spans="1:2" x14ac:dyDescent="0.25">
      <c r="A8742" s="7">
        <v>38169</v>
      </c>
      <c r="B8742" s="5" t="s">
        <v>8363</v>
      </c>
    </row>
    <row r="8743" spans="1:2" x14ac:dyDescent="0.25">
      <c r="A8743" s="7">
        <v>38170</v>
      </c>
      <c r="B8743" s="5" t="s">
        <v>8364</v>
      </c>
    </row>
    <row r="8744" spans="1:2" x14ac:dyDescent="0.25">
      <c r="A8744" s="7">
        <v>38173</v>
      </c>
      <c r="B8744" s="5" t="s">
        <v>822</v>
      </c>
    </row>
    <row r="8745" spans="1:2" x14ac:dyDescent="0.25">
      <c r="A8745" s="7">
        <v>38174</v>
      </c>
      <c r="B8745" s="5" t="s">
        <v>8365</v>
      </c>
    </row>
    <row r="8746" spans="1:2" x14ac:dyDescent="0.25">
      <c r="A8746" s="7">
        <v>38175</v>
      </c>
      <c r="B8746" s="5" t="s">
        <v>8366</v>
      </c>
    </row>
    <row r="8747" spans="1:2" x14ac:dyDescent="0.25">
      <c r="A8747" s="7">
        <v>38176</v>
      </c>
      <c r="B8747" s="5" t="s">
        <v>8367</v>
      </c>
    </row>
    <row r="8748" spans="1:2" x14ac:dyDescent="0.25">
      <c r="A8748" s="7">
        <v>38177</v>
      </c>
      <c r="B8748" s="5" t="s">
        <v>8368</v>
      </c>
    </row>
    <row r="8749" spans="1:2" x14ac:dyDescent="0.25">
      <c r="A8749" s="7">
        <v>38180</v>
      </c>
      <c r="B8749" s="5" t="s">
        <v>8369</v>
      </c>
    </row>
    <row r="8750" spans="1:2" x14ac:dyDescent="0.25">
      <c r="A8750" s="7">
        <v>38181</v>
      </c>
      <c r="B8750" s="5" t="s">
        <v>8370</v>
      </c>
    </row>
    <row r="8751" spans="1:2" x14ac:dyDescent="0.25">
      <c r="A8751" s="7">
        <v>38182</v>
      </c>
      <c r="B8751" s="5" t="s">
        <v>8371</v>
      </c>
    </row>
    <row r="8752" spans="1:2" x14ac:dyDescent="0.25">
      <c r="A8752" s="7">
        <v>38183</v>
      </c>
      <c r="B8752" s="5" t="s">
        <v>8372</v>
      </c>
    </row>
    <row r="8753" spans="1:2" x14ac:dyDescent="0.25">
      <c r="A8753" s="7">
        <v>38184</v>
      </c>
      <c r="B8753" s="5" t="s">
        <v>8373</v>
      </c>
    </row>
    <row r="8754" spans="1:2" x14ac:dyDescent="0.25">
      <c r="A8754" s="7">
        <v>38187</v>
      </c>
      <c r="B8754" s="5" t="s">
        <v>8374</v>
      </c>
    </row>
    <row r="8755" spans="1:2" x14ac:dyDescent="0.25">
      <c r="A8755" s="7">
        <v>38188</v>
      </c>
      <c r="B8755" s="5" t="s">
        <v>8375</v>
      </c>
    </row>
    <row r="8756" spans="1:2" x14ac:dyDescent="0.25">
      <c r="A8756" s="7">
        <v>38189</v>
      </c>
      <c r="B8756" s="5" t="s">
        <v>8376</v>
      </c>
    </row>
    <row r="8757" spans="1:2" x14ac:dyDescent="0.25">
      <c r="A8757" s="7">
        <v>38190</v>
      </c>
      <c r="B8757" s="5" t="s">
        <v>8377</v>
      </c>
    </row>
    <row r="8758" spans="1:2" x14ac:dyDescent="0.25">
      <c r="A8758" s="7">
        <v>38191</v>
      </c>
      <c r="B8758" s="5" t="s">
        <v>8378</v>
      </c>
    </row>
    <row r="8759" spans="1:2" x14ac:dyDescent="0.25">
      <c r="A8759" s="7">
        <v>38194</v>
      </c>
      <c r="B8759" s="5" t="s">
        <v>8379</v>
      </c>
    </row>
    <row r="8760" spans="1:2" x14ac:dyDescent="0.25">
      <c r="A8760" s="7">
        <v>38195</v>
      </c>
      <c r="B8760" s="5" t="s">
        <v>8380</v>
      </c>
    </row>
    <row r="8761" spans="1:2" x14ac:dyDescent="0.25">
      <c r="A8761" s="7">
        <v>38196</v>
      </c>
      <c r="B8761" s="5" t="s">
        <v>8381</v>
      </c>
    </row>
    <row r="8762" spans="1:2" x14ac:dyDescent="0.25">
      <c r="A8762" s="7">
        <v>38197</v>
      </c>
      <c r="B8762" s="5" t="s">
        <v>8382</v>
      </c>
    </row>
    <row r="8763" spans="1:2" x14ac:dyDescent="0.25">
      <c r="A8763" s="7">
        <v>38198</v>
      </c>
      <c r="B8763" s="5" t="s">
        <v>8383</v>
      </c>
    </row>
    <row r="8764" spans="1:2" x14ac:dyDescent="0.25">
      <c r="A8764" s="7">
        <v>38201</v>
      </c>
      <c r="B8764" s="5" t="s">
        <v>8384</v>
      </c>
    </row>
    <row r="8765" spans="1:2" x14ac:dyDescent="0.25">
      <c r="A8765" s="7">
        <v>38202</v>
      </c>
      <c r="B8765" s="5" t="s">
        <v>8385</v>
      </c>
    </row>
    <row r="8766" spans="1:2" x14ac:dyDescent="0.25">
      <c r="A8766" s="7">
        <v>38203</v>
      </c>
      <c r="B8766" s="5" t="s">
        <v>8386</v>
      </c>
    </row>
    <row r="8767" spans="1:2" x14ac:dyDescent="0.25">
      <c r="A8767" s="7">
        <v>38204</v>
      </c>
      <c r="B8767" s="5" t="s">
        <v>8387</v>
      </c>
    </row>
    <row r="8768" spans="1:2" x14ac:dyDescent="0.25">
      <c r="A8768" s="7">
        <v>38205</v>
      </c>
      <c r="B8768" s="5" t="s">
        <v>8388</v>
      </c>
    </row>
    <row r="8769" spans="1:2" x14ac:dyDescent="0.25">
      <c r="A8769" s="7">
        <v>38208</v>
      </c>
      <c r="B8769" s="5" t="s">
        <v>8389</v>
      </c>
    </row>
    <row r="8770" spans="1:2" x14ac:dyDescent="0.25">
      <c r="A8770" s="7">
        <v>38209</v>
      </c>
      <c r="B8770" s="5" t="s">
        <v>8390</v>
      </c>
    </row>
    <row r="8771" spans="1:2" x14ac:dyDescent="0.25">
      <c r="A8771" s="7">
        <v>38210</v>
      </c>
      <c r="B8771" s="5" t="s">
        <v>8391</v>
      </c>
    </row>
    <row r="8772" spans="1:2" x14ac:dyDescent="0.25">
      <c r="A8772" s="7">
        <v>38211</v>
      </c>
      <c r="B8772" s="5" t="s">
        <v>8392</v>
      </c>
    </row>
    <row r="8773" spans="1:2" x14ac:dyDescent="0.25">
      <c r="A8773" s="7">
        <v>38212</v>
      </c>
      <c r="B8773" s="5" t="s">
        <v>8393</v>
      </c>
    </row>
    <row r="8774" spans="1:2" x14ac:dyDescent="0.25">
      <c r="A8774" s="7">
        <v>38215</v>
      </c>
      <c r="B8774" s="5" t="s">
        <v>8394</v>
      </c>
    </row>
    <row r="8775" spans="1:2" x14ac:dyDescent="0.25">
      <c r="A8775" s="7">
        <v>38216</v>
      </c>
      <c r="B8775" s="5" t="s">
        <v>8395</v>
      </c>
    </row>
    <row r="8776" spans="1:2" x14ac:dyDescent="0.25">
      <c r="A8776" s="7">
        <v>38217</v>
      </c>
      <c r="B8776" s="5" t="s">
        <v>8396</v>
      </c>
    </row>
    <row r="8777" spans="1:2" x14ac:dyDescent="0.25">
      <c r="A8777" s="7">
        <v>38218</v>
      </c>
      <c r="B8777" s="5" t="s">
        <v>8397</v>
      </c>
    </row>
    <row r="8778" spans="1:2" x14ac:dyDescent="0.25">
      <c r="A8778" s="7">
        <v>38219</v>
      </c>
      <c r="B8778" s="5" t="s">
        <v>8398</v>
      </c>
    </row>
    <row r="8779" spans="1:2" x14ac:dyDescent="0.25">
      <c r="A8779" s="7">
        <v>38222</v>
      </c>
      <c r="B8779" s="5" t="s">
        <v>8399</v>
      </c>
    </row>
    <row r="8780" spans="1:2" x14ac:dyDescent="0.25">
      <c r="A8780" s="7">
        <v>38223</v>
      </c>
      <c r="B8780" s="5" t="s">
        <v>8400</v>
      </c>
    </row>
    <row r="8781" spans="1:2" x14ac:dyDescent="0.25">
      <c r="A8781" s="7">
        <v>38224</v>
      </c>
      <c r="B8781" s="5" t="s">
        <v>8401</v>
      </c>
    </row>
    <row r="8782" spans="1:2" x14ac:dyDescent="0.25">
      <c r="A8782" s="7">
        <v>38225</v>
      </c>
      <c r="B8782" s="5" t="s">
        <v>8402</v>
      </c>
    </row>
    <row r="8783" spans="1:2" x14ac:dyDescent="0.25">
      <c r="A8783" s="7">
        <v>38226</v>
      </c>
      <c r="B8783" s="5" t="s">
        <v>8403</v>
      </c>
    </row>
    <row r="8784" spans="1:2" x14ac:dyDescent="0.25">
      <c r="A8784" s="7">
        <v>38229</v>
      </c>
      <c r="B8784" s="5" t="s">
        <v>8404</v>
      </c>
    </row>
    <row r="8785" spans="1:2" x14ac:dyDescent="0.25">
      <c r="A8785" s="7">
        <v>38230</v>
      </c>
      <c r="B8785" s="5" t="s">
        <v>8405</v>
      </c>
    </row>
    <row r="8786" spans="1:2" x14ac:dyDescent="0.25">
      <c r="A8786" s="7">
        <v>38231</v>
      </c>
      <c r="B8786" s="5" t="s">
        <v>8406</v>
      </c>
    </row>
    <row r="8787" spans="1:2" x14ac:dyDescent="0.25">
      <c r="A8787" s="7">
        <v>38232</v>
      </c>
      <c r="B8787" s="5" t="s">
        <v>8407</v>
      </c>
    </row>
    <row r="8788" spans="1:2" x14ac:dyDescent="0.25">
      <c r="A8788" s="7">
        <v>38233</v>
      </c>
      <c r="B8788" s="5" t="s">
        <v>8408</v>
      </c>
    </row>
    <row r="8789" spans="1:2" x14ac:dyDescent="0.25">
      <c r="A8789" s="7">
        <v>38236</v>
      </c>
      <c r="B8789" s="5" t="s">
        <v>822</v>
      </c>
    </row>
    <row r="8790" spans="1:2" x14ac:dyDescent="0.25">
      <c r="A8790" s="7">
        <v>38237</v>
      </c>
      <c r="B8790" s="5" t="s">
        <v>8409</v>
      </c>
    </row>
    <row r="8791" spans="1:2" x14ac:dyDescent="0.25">
      <c r="A8791" s="7">
        <v>38238</v>
      </c>
      <c r="B8791" s="5" t="s">
        <v>8410</v>
      </c>
    </row>
    <row r="8792" spans="1:2" x14ac:dyDescent="0.25">
      <c r="A8792" s="7">
        <v>38239</v>
      </c>
      <c r="B8792" s="5" t="s">
        <v>8411</v>
      </c>
    </row>
    <row r="8793" spans="1:2" x14ac:dyDescent="0.25">
      <c r="A8793" s="7">
        <v>38240</v>
      </c>
      <c r="B8793" s="5" t="s">
        <v>8412</v>
      </c>
    </row>
    <row r="8794" spans="1:2" x14ac:dyDescent="0.25">
      <c r="A8794" s="7">
        <v>38243</v>
      </c>
      <c r="B8794" s="5" t="s">
        <v>8413</v>
      </c>
    </row>
    <row r="8795" spans="1:2" x14ac:dyDescent="0.25">
      <c r="A8795" s="7">
        <v>38244</v>
      </c>
      <c r="B8795" s="5" t="s">
        <v>8414</v>
      </c>
    </row>
    <row r="8796" spans="1:2" x14ac:dyDescent="0.25">
      <c r="A8796" s="7">
        <v>38245</v>
      </c>
      <c r="B8796" s="5" t="s">
        <v>8415</v>
      </c>
    </row>
    <row r="8797" spans="1:2" x14ac:dyDescent="0.25">
      <c r="A8797" s="7">
        <v>38246</v>
      </c>
      <c r="B8797" s="5" t="s">
        <v>8416</v>
      </c>
    </row>
    <row r="8798" spans="1:2" x14ac:dyDescent="0.25">
      <c r="A8798" s="7">
        <v>38247</v>
      </c>
      <c r="B8798" s="5" t="s">
        <v>8417</v>
      </c>
    </row>
    <row r="8799" spans="1:2" x14ac:dyDescent="0.25">
      <c r="A8799" s="7">
        <v>38250</v>
      </c>
      <c r="B8799" s="5" t="s">
        <v>8418</v>
      </c>
    </row>
    <row r="8800" spans="1:2" x14ac:dyDescent="0.25">
      <c r="A8800" s="7">
        <v>38251</v>
      </c>
      <c r="B8800" s="5" t="s">
        <v>8419</v>
      </c>
    </row>
    <row r="8801" spans="1:2" x14ac:dyDescent="0.25">
      <c r="A8801" s="7">
        <v>38252</v>
      </c>
      <c r="B8801" s="5" t="s">
        <v>8420</v>
      </c>
    </row>
    <row r="8802" spans="1:2" x14ac:dyDescent="0.25">
      <c r="A8802" s="7">
        <v>38253</v>
      </c>
      <c r="B8802" s="5" t="s">
        <v>8421</v>
      </c>
    </row>
    <row r="8803" spans="1:2" x14ac:dyDescent="0.25">
      <c r="A8803" s="7">
        <v>38254</v>
      </c>
      <c r="B8803" s="5" t="s">
        <v>8422</v>
      </c>
    </row>
    <row r="8804" spans="1:2" x14ac:dyDescent="0.25">
      <c r="A8804" s="7">
        <v>38257</v>
      </c>
      <c r="B8804" s="5" t="s">
        <v>8423</v>
      </c>
    </row>
    <row r="8805" spans="1:2" x14ac:dyDescent="0.25">
      <c r="A8805" s="7">
        <v>38258</v>
      </c>
      <c r="B8805" s="5" t="s">
        <v>8424</v>
      </c>
    </row>
    <row r="8806" spans="1:2" x14ac:dyDescent="0.25">
      <c r="A8806" s="7">
        <v>38259</v>
      </c>
      <c r="B8806" s="5" t="s">
        <v>8425</v>
      </c>
    </row>
    <row r="8807" spans="1:2" x14ac:dyDescent="0.25">
      <c r="A8807" s="7">
        <v>38260</v>
      </c>
      <c r="B8807" s="5" t="s">
        <v>8426</v>
      </c>
    </row>
    <row r="8808" spans="1:2" x14ac:dyDescent="0.25">
      <c r="A8808" s="7">
        <v>38261</v>
      </c>
      <c r="B8808" s="5" t="s">
        <v>8427</v>
      </c>
    </row>
    <row r="8809" spans="1:2" x14ac:dyDescent="0.25">
      <c r="A8809" s="7">
        <v>38264</v>
      </c>
      <c r="B8809" s="5" t="s">
        <v>8428</v>
      </c>
    </row>
    <row r="8810" spans="1:2" x14ac:dyDescent="0.25">
      <c r="A8810" s="7">
        <v>38265</v>
      </c>
      <c r="B8810" s="5" t="s">
        <v>8429</v>
      </c>
    </row>
    <row r="8811" spans="1:2" x14ac:dyDescent="0.25">
      <c r="A8811" s="7">
        <v>38266</v>
      </c>
      <c r="B8811" s="5" t="s">
        <v>8430</v>
      </c>
    </row>
    <row r="8812" spans="1:2" x14ac:dyDescent="0.25">
      <c r="A8812" s="7">
        <v>38267</v>
      </c>
      <c r="B8812" s="5" t="s">
        <v>8431</v>
      </c>
    </row>
    <row r="8813" spans="1:2" x14ac:dyDescent="0.25">
      <c r="A8813" s="7">
        <v>38268</v>
      </c>
      <c r="B8813" s="5" t="s">
        <v>8432</v>
      </c>
    </row>
    <row r="8814" spans="1:2" x14ac:dyDescent="0.25">
      <c r="A8814" s="7">
        <v>38271</v>
      </c>
      <c r="B8814" s="5" t="s">
        <v>8433</v>
      </c>
    </row>
    <row r="8815" spans="1:2" x14ac:dyDescent="0.25">
      <c r="A8815" s="7">
        <v>38272</v>
      </c>
      <c r="B8815" s="5" t="s">
        <v>8434</v>
      </c>
    </row>
    <row r="8816" spans="1:2" x14ac:dyDescent="0.25">
      <c r="A8816" s="7">
        <v>38273</v>
      </c>
      <c r="B8816" s="5" t="s">
        <v>8435</v>
      </c>
    </row>
    <row r="8817" spans="1:2" x14ac:dyDescent="0.25">
      <c r="A8817" s="7">
        <v>38274</v>
      </c>
      <c r="B8817" s="5" t="s">
        <v>8436</v>
      </c>
    </row>
    <row r="8818" spans="1:2" x14ac:dyDescent="0.25">
      <c r="A8818" s="7">
        <v>38275</v>
      </c>
      <c r="B8818" s="5" t="s">
        <v>8437</v>
      </c>
    </row>
    <row r="8819" spans="1:2" x14ac:dyDescent="0.25">
      <c r="A8819" s="7">
        <v>38278</v>
      </c>
      <c r="B8819" s="5" t="s">
        <v>8438</v>
      </c>
    </row>
    <row r="8820" spans="1:2" x14ac:dyDescent="0.25">
      <c r="A8820" s="7">
        <v>38279</v>
      </c>
      <c r="B8820" s="5" t="s">
        <v>8439</v>
      </c>
    </row>
    <row r="8821" spans="1:2" x14ac:dyDescent="0.25">
      <c r="A8821" s="7">
        <v>38280</v>
      </c>
      <c r="B8821" s="5" t="s">
        <v>8440</v>
      </c>
    </row>
    <row r="8822" spans="1:2" x14ac:dyDescent="0.25">
      <c r="A8822" s="7">
        <v>38281</v>
      </c>
      <c r="B8822" s="5" t="s">
        <v>8441</v>
      </c>
    </row>
    <row r="8823" spans="1:2" x14ac:dyDescent="0.25">
      <c r="A8823" s="7">
        <v>38282</v>
      </c>
      <c r="B8823" s="5" t="s">
        <v>8442</v>
      </c>
    </row>
    <row r="8824" spans="1:2" x14ac:dyDescent="0.25">
      <c r="A8824" s="7">
        <v>38285</v>
      </c>
      <c r="B8824" s="5" t="s">
        <v>8443</v>
      </c>
    </row>
    <row r="8825" spans="1:2" x14ac:dyDescent="0.25">
      <c r="A8825" s="7">
        <v>38286</v>
      </c>
      <c r="B8825" s="5" t="s">
        <v>8444</v>
      </c>
    </row>
    <row r="8826" spans="1:2" x14ac:dyDescent="0.25">
      <c r="A8826" s="7">
        <v>38287</v>
      </c>
      <c r="B8826" s="5" t="s">
        <v>8445</v>
      </c>
    </row>
    <row r="8827" spans="1:2" x14ac:dyDescent="0.25">
      <c r="A8827" s="7">
        <v>38288</v>
      </c>
      <c r="B8827" s="5" t="s">
        <v>8446</v>
      </c>
    </row>
    <row r="8828" spans="1:2" x14ac:dyDescent="0.25">
      <c r="A8828" s="7">
        <v>38289</v>
      </c>
      <c r="B8828" s="5" t="s">
        <v>8447</v>
      </c>
    </row>
    <row r="8829" spans="1:2" x14ac:dyDescent="0.25">
      <c r="A8829" s="7">
        <v>38292</v>
      </c>
      <c r="B8829" s="5" t="s">
        <v>8448</v>
      </c>
    </row>
    <row r="8830" spans="1:2" x14ac:dyDescent="0.25">
      <c r="A8830" s="7">
        <v>38293</v>
      </c>
      <c r="B8830" s="5" t="s">
        <v>8449</v>
      </c>
    </row>
    <row r="8831" spans="1:2" x14ac:dyDescent="0.25">
      <c r="A8831" s="7">
        <v>38294</v>
      </c>
      <c r="B8831" s="5" t="s">
        <v>8450</v>
      </c>
    </row>
    <row r="8832" spans="1:2" x14ac:dyDescent="0.25">
      <c r="A8832" s="7">
        <v>38295</v>
      </c>
      <c r="B8832" s="5" t="s">
        <v>8451</v>
      </c>
    </row>
    <row r="8833" spans="1:2" x14ac:dyDescent="0.25">
      <c r="A8833" s="7">
        <v>38296</v>
      </c>
      <c r="B8833" s="5" t="s">
        <v>8452</v>
      </c>
    </row>
    <row r="8834" spans="1:2" x14ac:dyDescent="0.25">
      <c r="A8834" s="7">
        <v>38299</v>
      </c>
      <c r="B8834" s="5" t="s">
        <v>8453</v>
      </c>
    </row>
    <row r="8835" spans="1:2" x14ac:dyDescent="0.25">
      <c r="A8835" s="7">
        <v>38300</v>
      </c>
      <c r="B8835" s="5" t="s">
        <v>8454</v>
      </c>
    </row>
    <row r="8836" spans="1:2" x14ac:dyDescent="0.25">
      <c r="A8836" s="7">
        <v>38301</v>
      </c>
      <c r="B8836" s="5" t="s">
        <v>8455</v>
      </c>
    </row>
    <row r="8837" spans="1:2" x14ac:dyDescent="0.25">
      <c r="A8837" s="7">
        <v>38302</v>
      </c>
      <c r="B8837" s="5" t="s">
        <v>8456</v>
      </c>
    </row>
    <row r="8838" spans="1:2" x14ac:dyDescent="0.25">
      <c r="A8838" s="7">
        <v>38303</v>
      </c>
      <c r="B8838" s="5" t="s">
        <v>8457</v>
      </c>
    </row>
    <row r="8839" spans="1:2" x14ac:dyDescent="0.25">
      <c r="A8839" s="7">
        <v>38306</v>
      </c>
      <c r="B8839" s="5" t="s">
        <v>8458</v>
      </c>
    </row>
    <row r="8840" spans="1:2" x14ac:dyDescent="0.25">
      <c r="A8840" s="7">
        <v>38307</v>
      </c>
      <c r="B8840" s="5" t="s">
        <v>8459</v>
      </c>
    </row>
    <row r="8841" spans="1:2" x14ac:dyDescent="0.25">
      <c r="A8841" s="7">
        <v>38308</v>
      </c>
      <c r="B8841" s="5" t="s">
        <v>8460</v>
      </c>
    </row>
    <row r="8842" spans="1:2" x14ac:dyDescent="0.25">
      <c r="A8842" s="7">
        <v>38309</v>
      </c>
      <c r="B8842" s="5" t="s">
        <v>8461</v>
      </c>
    </row>
    <row r="8843" spans="1:2" x14ac:dyDescent="0.25">
      <c r="A8843" s="7">
        <v>38310</v>
      </c>
      <c r="B8843" s="5" t="s">
        <v>8462</v>
      </c>
    </row>
    <row r="8844" spans="1:2" x14ac:dyDescent="0.25">
      <c r="A8844" s="7">
        <v>38313</v>
      </c>
      <c r="B8844" s="5" t="s">
        <v>8463</v>
      </c>
    </row>
    <row r="8845" spans="1:2" x14ac:dyDescent="0.25">
      <c r="A8845" s="7">
        <v>38314</v>
      </c>
      <c r="B8845" s="5" t="s">
        <v>8464</v>
      </c>
    </row>
    <row r="8846" spans="1:2" x14ac:dyDescent="0.25">
      <c r="A8846" s="7">
        <v>38315</v>
      </c>
      <c r="B8846" s="5" t="s">
        <v>8465</v>
      </c>
    </row>
    <row r="8847" spans="1:2" x14ac:dyDescent="0.25">
      <c r="A8847" s="7">
        <v>38316</v>
      </c>
      <c r="B8847" s="5" t="s">
        <v>822</v>
      </c>
    </row>
    <row r="8848" spans="1:2" x14ac:dyDescent="0.25">
      <c r="A8848" s="7">
        <v>38317</v>
      </c>
      <c r="B8848" s="5" t="s">
        <v>8466</v>
      </c>
    </row>
    <row r="8849" spans="1:2" x14ac:dyDescent="0.25">
      <c r="A8849" s="7">
        <v>38320</v>
      </c>
      <c r="B8849" s="5" t="s">
        <v>8467</v>
      </c>
    </row>
    <row r="8850" spans="1:2" x14ac:dyDescent="0.25">
      <c r="A8850" s="7">
        <v>38321</v>
      </c>
      <c r="B8850" s="5" t="s">
        <v>8468</v>
      </c>
    </row>
    <row r="8851" spans="1:2" x14ac:dyDescent="0.25">
      <c r="A8851" s="7">
        <v>38322</v>
      </c>
      <c r="B8851" s="5" t="s">
        <v>8469</v>
      </c>
    </row>
    <row r="8852" spans="1:2" x14ac:dyDescent="0.25">
      <c r="A8852" s="7">
        <v>38323</v>
      </c>
      <c r="B8852" s="5" t="s">
        <v>8470</v>
      </c>
    </row>
    <row r="8853" spans="1:2" x14ac:dyDescent="0.25">
      <c r="A8853" s="7">
        <v>38324</v>
      </c>
      <c r="B8853" s="5" t="s">
        <v>8471</v>
      </c>
    </row>
    <row r="8854" spans="1:2" x14ac:dyDescent="0.25">
      <c r="A8854" s="7">
        <v>38327</v>
      </c>
      <c r="B8854" s="5" t="s">
        <v>8472</v>
      </c>
    </row>
    <row r="8855" spans="1:2" x14ac:dyDescent="0.25">
      <c r="A8855" s="7">
        <v>38328</v>
      </c>
      <c r="B8855" s="5" t="s">
        <v>8473</v>
      </c>
    </row>
    <row r="8856" spans="1:2" x14ac:dyDescent="0.25">
      <c r="A8856" s="7">
        <v>38329</v>
      </c>
      <c r="B8856" s="5" t="s">
        <v>8474</v>
      </c>
    </row>
    <row r="8857" spans="1:2" x14ac:dyDescent="0.25">
      <c r="A8857" s="7">
        <v>38330</v>
      </c>
      <c r="B8857" s="5" t="s">
        <v>8475</v>
      </c>
    </row>
    <row r="8858" spans="1:2" x14ac:dyDescent="0.25">
      <c r="A8858" s="7">
        <v>38331</v>
      </c>
      <c r="B8858" s="5" t="s">
        <v>8476</v>
      </c>
    </row>
    <row r="8859" spans="1:2" x14ac:dyDescent="0.25">
      <c r="A8859" s="7">
        <v>38334</v>
      </c>
      <c r="B8859" s="5" t="s">
        <v>8477</v>
      </c>
    </row>
    <row r="8860" spans="1:2" x14ac:dyDescent="0.25">
      <c r="A8860" s="7">
        <v>38335</v>
      </c>
      <c r="B8860" s="5" t="s">
        <v>8478</v>
      </c>
    </row>
    <row r="8861" spans="1:2" x14ac:dyDescent="0.25">
      <c r="A8861" s="7">
        <v>38336</v>
      </c>
      <c r="B8861" s="5" t="s">
        <v>8479</v>
      </c>
    </row>
    <row r="8862" spans="1:2" x14ac:dyDescent="0.25">
      <c r="A8862" s="7">
        <v>38337</v>
      </c>
      <c r="B8862" s="5" t="s">
        <v>8480</v>
      </c>
    </row>
    <row r="8863" spans="1:2" x14ac:dyDescent="0.25">
      <c r="A8863" s="7">
        <v>38338</v>
      </c>
      <c r="B8863" s="5" t="s">
        <v>8481</v>
      </c>
    </row>
    <row r="8864" spans="1:2" x14ac:dyDescent="0.25">
      <c r="A8864" s="7">
        <v>38341</v>
      </c>
      <c r="B8864" s="5" t="s">
        <v>8482</v>
      </c>
    </row>
    <row r="8865" spans="1:2" x14ac:dyDescent="0.25">
      <c r="A8865" s="7">
        <v>38342</v>
      </c>
      <c r="B8865" s="5" t="s">
        <v>8483</v>
      </c>
    </row>
    <row r="8866" spans="1:2" x14ac:dyDescent="0.25">
      <c r="A8866" s="7">
        <v>38343</v>
      </c>
      <c r="B8866" s="5" t="s">
        <v>8484</v>
      </c>
    </row>
    <row r="8867" spans="1:2" x14ac:dyDescent="0.25">
      <c r="A8867" s="7">
        <v>38344</v>
      </c>
      <c r="B8867" s="5" t="s">
        <v>8485</v>
      </c>
    </row>
    <row r="8868" spans="1:2" x14ac:dyDescent="0.25">
      <c r="A8868" s="7">
        <v>38345</v>
      </c>
      <c r="B8868" s="5" t="s">
        <v>822</v>
      </c>
    </row>
    <row r="8869" spans="1:2" x14ac:dyDescent="0.25">
      <c r="A8869" s="7">
        <v>38348</v>
      </c>
      <c r="B8869" s="5" t="s">
        <v>8486</v>
      </c>
    </row>
    <row r="8870" spans="1:2" x14ac:dyDescent="0.25">
      <c r="A8870" s="7">
        <v>38349</v>
      </c>
      <c r="B8870" s="5" t="s">
        <v>8487</v>
      </c>
    </row>
    <row r="8871" spans="1:2" x14ac:dyDescent="0.25">
      <c r="A8871" s="7">
        <v>38350</v>
      </c>
      <c r="B8871" s="5" t="s">
        <v>8488</v>
      </c>
    </row>
    <row r="8872" spans="1:2" x14ac:dyDescent="0.25">
      <c r="A8872" s="7">
        <v>38351</v>
      </c>
      <c r="B8872" s="5" t="s">
        <v>8489</v>
      </c>
    </row>
    <row r="8873" spans="1:2" x14ac:dyDescent="0.25">
      <c r="A8873" s="7">
        <v>38352</v>
      </c>
      <c r="B8873" s="5" t="s">
        <v>8490</v>
      </c>
    </row>
    <row r="8874" spans="1:2" x14ac:dyDescent="0.25">
      <c r="A8874" s="7">
        <v>38355</v>
      </c>
      <c r="B8874" s="5" t="s">
        <v>8491</v>
      </c>
    </row>
    <row r="8875" spans="1:2" x14ac:dyDescent="0.25">
      <c r="A8875" s="7">
        <v>38356</v>
      </c>
      <c r="B8875" s="5" t="s">
        <v>8492</v>
      </c>
    </row>
    <row r="8876" spans="1:2" x14ac:dyDescent="0.25">
      <c r="A8876" s="7">
        <v>38357</v>
      </c>
      <c r="B8876" s="5" t="s">
        <v>8493</v>
      </c>
    </row>
    <row r="8877" spans="1:2" x14ac:dyDescent="0.25">
      <c r="A8877" s="7">
        <v>38358</v>
      </c>
      <c r="B8877" s="5" t="s">
        <v>8494</v>
      </c>
    </row>
    <row r="8878" spans="1:2" x14ac:dyDescent="0.25">
      <c r="A8878" s="7">
        <v>38359</v>
      </c>
      <c r="B8878" s="5" t="s">
        <v>8495</v>
      </c>
    </row>
    <row r="8879" spans="1:2" x14ac:dyDescent="0.25">
      <c r="A8879" s="7">
        <v>38362</v>
      </c>
      <c r="B8879" s="5" t="s">
        <v>8496</v>
      </c>
    </row>
    <row r="8880" spans="1:2" x14ac:dyDescent="0.25">
      <c r="A8880" s="7">
        <v>38363</v>
      </c>
      <c r="B8880" s="5" t="s">
        <v>8497</v>
      </c>
    </row>
    <row r="8881" spans="1:2" x14ac:dyDescent="0.25">
      <c r="A8881" s="7">
        <v>38364</v>
      </c>
      <c r="B8881" s="5" t="s">
        <v>8498</v>
      </c>
    </row>
    <row r="8882" spans="1:2" x14ac:dyDescent="0.25">
      <c r="A8882" s="7">
        <v>38365</v>
      </c>
      <c r="B8882" s="5" t="s">
        <v>8499</v>
      </c>
    </row>
    <row r="8883" spans="1:2" x14ac:dyDescent="0.25">
      <c r="A8883" s="7">
        <v>38366</v>
      </c>
      <c r="B8883" s="5" t="s">
        <v>8500</v>
      </c>
    </row>
    <row r="8884" spans="1:2" x14ac:dyDescent="0.25">
      <c r="A8884" s="7">
        <v>38369</v>
      </c>
      <c r="B8884" s="5" t="s">
        <v>822</v>
      </c>
    </row>
    <row r="8885" spans="1:2" x14ac:dyDescent="0.25">
      <c r="A8885" s="7">
        <v>38370</v>
      </c>
      <c r="B8885" s="5" t="s">
        <v>8501</v>
      </c>
    </row>
    <row r="8886" spans="1:2" x14ac:dyDescent="0.25">
      <c r="A8886" s="7">
        <v>38371</v>
      </c>
      <c r="B8886" s="5" t="s">
        <v>8502</v>
      </c>
    </row>
    <row r="8887" spans="1:2" x14ac:dyDescent="0.25">
      <c r="A8887" s="7">
        <v>38372</v>
      </c>
      <c r="B8887" s="5" t="s">
        <v>8503</v>
      </c>
    </row>
    <row r="8888" spans="1:2" x14ac:dyDescent="0.25">
      <c r="A8888" s="7">
        <v>38373</v>
      </c>
      <c r="B8888" s="5" t="s">
        <v>8504</v>
      </c>
    </row>
    <row r="8889" spans="1:2" x14ac:dyDescent="0.25">
      <c r="A8889" s="7">
        <v>38376</v>
      </c>
      <c r="B8889" s="5" t="s">
        <v>8505</v>
      </c>
    </row>
    <row r="8890" spans="1:2" x14ac:dyDescent="0.25">
      <c r="A8890" s="7">
        <v>38377</v>
      </c>
      <c r="B8890" s="5" t="s">
        <v>8506</v>
      </c>
    </row>
    <row r="8891" spans="1:2" x14ac:dyDescent="0.25">
      <c r="A8891" s="7">
        <v>38378</v>
      </c>
      <c r="B8891" s="5" t="s">
        <v>8507</v>
      </c>
    </row>
    <row r="8892" spans="1:2" x14ac:dyDescent="0.25">
      <c r="A8892" s="7">
        <v>38379</v>
      </c>
      <c r="B8892" s="5" t="s">
        <v>8508</v>
      </c>
    </row>
    <row r="8893" spans="1:2" x14ac:dyDescent="0.25">
      <c r="A8893" s="7">
        <v>38380</v>
      </c>
      <c r="B8893" s="5" t="s">
        <v>8509</v>
      </c>
    </row>
    <row r="8894" spans="1:2" x14ac:dyDescent="0.25">
      <c r="A8894" s="7">
        <v>38383</v>
      </c>
      <c r="B8894" s="5" t="s">
        <v>8510</v>
      </c>
    </row>
    <row r="8895" spans="1:2" x14ac:dyDescent="0.25">
      <c r="A8895" s="7">
        <v>38384</v>
      </c>
      <c r="B8895" s="5" t="s">
        <v>8511</v>
      </c>
    </row>
    <row r="8896" spans="1:2" x14ac:dyDescent="0.25">
      <c r="A8896" s="7">
        <v>38385</v>
      </c>
      <c r="B8896" s="5" t="s">
        <v>8512</v>
      </c>
    </row>
    <row r="8897" spans="1:2" x14ac:dyDescent="0.25">
      <c r="A8897" s="7">
        <v>38386</v>
      </c>
      <c r="B8897" s="5" t="s">
        <v>8513</v>
      </c>
    </row>
    <row r="8898" spans="1:2" x14ac:dyDescent="0.25">
      <c r="A8898" s="7">
        <v>38387</v>
      </c>
      <c r="B8898" s="5" t="s">
        <v>8514</v>
      </c>
    </row>
    <row r="8899" spans="1:2" x14ac:dyDescent="0.25">
      <c r="A8899" s="7">
        <v>38390</v>
      </c>
      <c r="B8899" s="5" t="s">
        <v>8515</v>
      </c>
    </row>
    <row r="8900" spans="1:2" x14ac:dyDescent="0.25">
      <c r="A8900" s="7">
        <v>38391</v>
      </c>
      <c r="B8900" s="5" t="s">
        <v>8516</v>
      </c>
    </row>
    <row r="8901" spans="1:2" x14ac:dyDescent="0.25">
      <c r="A8901" s="7">
        <v>38392</v>
      </c>
      <c r="B8901" s="5" t="s">
        <v>8517</v>
      </c>
    </row>
    <row r="8902" spans="1:2" x14ac:dyDescent="0.25">
      <c r="A8902" s="7">
        <v>38393</v>
      </c>
      <c r="B8902" s="5" t="s">
        <v>8518</v>
      </c>
    </row>
    <row r="8903" spans="1:2" x14ac:dyDescent="0.25">
      <c r="A8903" s="7">
        <v>38394</v>
      </c>
      <c r="B8903" s="5" t="s">
        <v>8519</v>
      </c>
    </row>
    <row r="8904" spans="1:2" x14ac:dyDescent="0.25">
      <c r="A8904" s="7">
        <v>38397</v>
      </c>
      <c r="B8904" s="5" t="s">
        <v>8520</v>
      </c>
    </row>
    <row r="8905" spans="1:2" x14ac:dyDescent="0.25">
      <c r="A8905" s="7">
        <v>38398</v>
      </c>
      <c r="B8905" s="5" t="s">
        <v>8521</v>
      </c>
    </row>
    <row r="8906" spans="1:2" x14ac:dyDescent="0.25">
      <c r="A8906" s="7">
        <v>38399</v>
      </c>
      <c r="B8906" s="5" t="s">
        <v>8522</v>
      </c>
    </row>
    <row r="8907" spans="1:2" x14ac:dyDescent="0.25">
      <c r="A8907" s="7">
        <v>38400</v>
      </c>
      <c r="B8907" s="5" t="s">
        <v>8523</v>
      </c>
    </row>
    <row r="8908" spans="1:2" x14ac:dyDescent="0.25">
      <c r="A8908" s="7">
        <v>38401</v>
      </c>
      <c r="B8908" s="5" t="s">
        <v>8524</v>
      </c>
    </row>
    <row r="8909" spans="1:2" x14ac:dyDescent="0.25">
      <c r="A8909" s="7">
        <v>38404</v>
      </c>
      <c r="B8909" s="5" t="s">
        <v>822</v>
      </c>
    </row>
    <row r="8910" spans="1:2" x14ac:dyDescent="0.25">
      <c r="A8910" s="7">
        <v>38405</v>
      </c>
      <c r="B8910" s="5" t="s">
        <v>8525</v>
      </c>
    </row>
    <row r="8911" spans="1:2" x14ac:dyDescent="0.25">
      <c r="A8911" s="7">
        <v>38406</v>
      </c>
      <c r="B8911" s="5" t="s">
        <v>8526</v>
      </c>
    </row>
    <row r="8912" spans="1:2" x14ac:dyDescent="0.25">
      <c r="A8912" s="7">
        <v>38407</v>
      </c>
      <c r="B8912" s="5" t="s">
        <v>8527</v>
      </c>
    </row>
    <row r="8913" spans="1:2" x14ac:dyDescent="0.25">
      <c r="A8913" s="7">
        <v>38408</v>
      </c>
      <c r="B8913" s="5" t="s">
        <v>8528</v>
      </c>
    </row>
    <row r="8914" spans="1:2" x14ac:dyDescent="0.25">
      <c r="A8914" s="7">
        <v>38411</v>
      </c>
      <c r="B8914" s="5" t="s">
        <v>8529</v>
      </c>
    </row>
    <row r="8915" spans="1:2" x14ac:dyDescent="0.25">
      <c r="A8915" s="7">
        <v>38412</v>
      </c>
      <c r="B8915" s="5" t="s">
        <v>8530</v>
      </c>
    </row>
    <row r="8916" spans="1:2" x14ac:dyDescent="0.25">
      <c r="A8916" s="7">
        <v>38413</v>
      </c>
      <c r="B8916" s="5" t="s">
        <v>8531</v>
      </c>
    </row>
    <row r="8917" spans="1:2" x14ac:dyDescent="0.25">
      <c r="A8917" s="7">
        <v>38414</v>
      </c>
      <c r="B8917" s="5" t="s">
        <v>8532</v>
      </c>
    </row>
    <row r="8918" spans="1:2" x14ac:dyDescent="0.25">
      <c r="A8918" s="7">
        <v>38415</v>
      </c>
      <c r="B8918" s="5" t="s">
        <v>8533</v>
      </c>
    </row>
    <row r="8919" spans="1:2" x14ac:dyDescent="0.25">
      <c r="A8919" s="7">
        <v>38418</v>
      </c>
      <c r="B8919" s="5" t="s">
        <v>8534</v>
      </c>
    </row>
    <row r="8920" spans="1:2" x14ac:dyDescent="0.25">
      <c r="A8920" s="7">
        <v>38419</v>
      </c>
      <c r="B8920" s="5" t="s">
        <v>8535</v>
      </c>
    </row>
    <row r="8921" spans="1:2" x14ac:dyDescent="0.25">
      <c r="A8921" s="7">
        <v>38420</v>
      </c>
      <c r="B8921" s="5" t="s">
        <v>8536</v>
      </c>
    </row>
    <row r="8922" spans="1:2" x14ac:dyDescent="0.25">
      <c r="A8922" s="7">
        <v>38421</v>
      </c>
      <c r="B8922" s="5" t="s">
        <v>8537</v>
      </c>
    </row>
    <row r="8923" spans="1:2" x14ac:dyDescent="0.25">
      <c r="A8923" s="7">
        <v>38422</v>
      </c>
      <c r="B8923" s="5" t="s">
        <v>8538</v>
      </c>
    </row>
    <row r="8924" spans="1:2" x14ac:dyDescent="0.25">
      <c r="A8924" s="7">
        <v>38425</v>
      </c>
      <c r="B8924" s="5" t="s">
        <v>8539</v>
      </c>
    </row>
    <row r="8925" spans="1:2" x14ac:dyDescent="0.25">
      <c r="A8925" s="7">
        <v>38426</v>
      </c>
      <c r="B8925" s="5" t="s">
        <v>8540</v>
      </c>
    </row>
    <row r="8926" spans="1:2" x14ac:dyDescent="0.25">
      <c r="A8926" s="7">
        <v>38427</v>
      </c>
      <c r="B8926" s="5" t="s">
        <v>8541</v>
      </c>
    </row>
    <row r="8927" spans="1:2" x14ac:dyDescent="0.25">
      <c r="A8927" s="7">
        <v>38428</v>
      </c>
      <c r="B8927" s="5" t="s">
        <v>8542</v>
      </c>
    </row>
    <row r="8928" spans="1:2" x14ac:dyDescent="0.25">
      <c r="A8928" s="7">
        <v>38429</v>
      </c>
      <c r="B8928" s="5" t="s">
        <v>8543</v>
      </c>
    </row>
    <row r="8929" spans="1:2" x14ac:dyDescent="0.25">
      <c r="A8929" s="7">
        <v>38432</v>
      </c>
      <c r="B8929" s="5" t="s">
        <v>8544</v>
      </c>
    </row>
    <row r="8930" spans="1:2" x14ac:dyDescent="0.25">
      <c r="A8930" s="7">
        <v>38433</v>
      </c>
      <c r="B8930" s="5" t="s">
        <v>8545</v>
      </c>
    </row>
    <row r="8931" spans="1:2" x14ac:dyDescent="0.25">
      <c r="A8931" s="7">
        <v>38434</v>
      </c>
      <c r="B8931" s="5" t="s">
        <v>8546</v>
      </c>
    </row>
    <row r="8932" spans="1:2" x14ac:dyDescent="0.25">
      <c r="A8932" s="7">
        <v>38435</v>
      </c>
      <c r="B8932" s="5" t="s">
        <v>8547</v>
      </c>
    </row>
    <row r="8933" spans="1:2" x14ac:dyDescent="0.25">
      <c r="A8933" s="7">
        <v>38436</v>
      </c>
      <c r="B8933" s="5" t="s">
        <v>822</v>
      </c>
    </row>
    <row r="8934" spans="1:2" x14ac:dyDescent="0.25">
      <c r="A8934" s="7">
        <v>38439</v>
      </c>
      <c r="B8934" s="5" t="s">
        <v>8548</v>
      </c>
    </row>
    <row r="8935" spans="1:2" x14ac:dyDescent="0.25">
      <c r="A8935" s="7">
        <v>38440</v>
      </c>
      <c r="B8935" s="5" t="s">
        <v>8549</v>
      </c>
    </row>
    <row r="8936" spans="1:2" x14ac:dyDescent="0.25">
      <c r="A8936" s="7">
        <v>38441</v>
      </c>
      <c r="B8936" s="5" t="s">
        <v>8550</v>
      </c>
    </row>
    <row r="8937" spans="1:2" x14ac:dyDescent="0.25">
      <c r="A8937" s="7">
        <v>38442</v>
      </c>
      <c r="B8937" s="5" t="s">
        <v>8551</v>
      </c>
    </row>
    <row r="8938" spans="1:2" x14ac:dyDescent="0.25">
      <c r="A8938" s="7">
        <v>38443</v>
      </c>
      <c r="B8938" s="5" t="s">
        <v>8552</v>
      </c>
    </row>
    <row r="8939" spans="1:2" x14ac:dyDescent="0.25">
      <c r="A8939" s="7">
        <v>38446</v>
      </c>
      <c r="B8939" s="5" t="s">
        <v>8553</v>
      </c>
    </row>
    <row r="8940" spans="1:2" x14ac:dyDescent="0.25">
      <c r="A8940" s="7">
        <v>38447</v>
      </c>
      <c r="B8940" s="5" t="s">
        <v>8554</v>
      </c>
    </row>
    <row r="8941" spans="1:2" x14ac:dyDescent="0.25">
      <c r="A8941" s="7">
        <v>38448</v>
      </c>
      <c r="B8941" s="5" t="s">
        <v>7593</v>
      </c>
    </row>
    <row r="8942" spans="1:2" x14ac:dyDescent="0.25">
      <c r="A8942" s="7">
        <v>38449</v>
      </c>
      <c r="B8942" s="5" t="s">
        <v>8555</v>
      </c>
    </row>
    <row r="8943" spans="1:2" x14ac:dyDescent="0.25">
      <c r="A8943" s="7">
        <v>38450</v>
      </c>
      <c r="B8943" s="5" t="s">
        <v>8556</v>
      </c>
    </row>
    <row r="8944" spans="1:2" x14ac:dyDescent="0.25">
      <c r="A8944" s="7">
        <v>38453</v>
      </c>
      <c r="B8944" s="5" t="s">
        <v>8557</v>
      </c>
    </row>
    <row r="8945" spans="1:2" x14ac:dyDescent="0.25">
      <c r="A8945" s="7">
        <v>38454</v>
      </c>
      <c r="B8945" s="5" t="s">
        <v>8558</v>
      </c>
    </row>
    <row r="8946" spans="1:2" x14ac:dyDescent="0.25">
      <c r="A8946" s="7">
        <v>38455</v>
      </c>
      <c r="B8946" s="5" t="s">
        <v>8559</v>
      </c>
    </row>
    <row r="8947" spans="1:2" x14ac:dyDescent="0.25">
      <c r="A8947" s="7">
        <v>38456</v>
      </c>
      <c r="B8947" s="5" t="s">
        <v>8560</v>
      </c>
    </row>
    <row r="8948" spans="1:2" x14ac:dyDescent="0.25">
      <c r="A8948" s="7">
        <v>38457</v>
      </c>
      <c r="B8948" s="5" t="s">
        <v>8561</v>
      </c>
    </row>
    <row r="8949" spans="1:2" x14ac:dyDescent="0.25">
      <c r="A8949" s="7">
        <v>38460</v>
      </c>
      <c r="B8949" s="5" t="s">
        <v>8562</v>
      </c>
    </row>
    <row r="8950" spans="1:2" x14ac:dyDescent="0.25">
      <c r="A8950" s="7">
        <v>38461</v>
      </c>
      <c r="B8950" s="5" t="s">
        <v>8563</v>
      </c>
    </row>
    <row r="8951" spans="1:2" x14ac:dyDescent="0.25">
      <c r="A8951" s="7">
        <v>38462</v>
      </c>
      <c r="B8951" s="5" t="s">
        <v>8564</v>
      </c>
    </row>
    <row r="8952" spans="1:2" x14ac:dyDescent="0.25">
      <c r="A8952" s="7">
        <v>38463</v>
      </c>
      <c r="B8952" s="5" t="s">
        <v>8565</v>
      </c>
    </row>
    <row r="8953" spans="1:2" x14ac:dyDescent="0.25">
      <c r="A8953" s="7">
        <v>38464</v>
      </c>
      <c r="B8953" s="5" t="s">
        <v>8566</v>
      </c>
    </row>
    <row r="8954" spans="1:2" x14ac:dyDescent="0.25">
      <c r="A8954" s="7">
        <v>38467</v>
      </c>
      <c r="B8954" s="5" t="s">
        <v>8567</v>
      </c>
    </row>
    <row r="8955" spans="1:2" x14ac:dyDescent="0.25">
      <c r="A8955" s="7">
        <v>38468</v>
      </c>
      <c r="B8955" s="5" t="s">
        <v>8568</v>
      </c>
    </row>
    <row r="8956" spans="1:2" x14ac:dyDescent="0.25">
      <c r="A8956" s="7">
        <v>38469</v>
      </c>
      <c r="B8956" s="5" t="s">
        <v>8569</v>
      </c>
    </row>
    <row r="8957" spans="1:2" x14ac:dyDescent="0.25">
      <c r="A8957" s="7">
        <v>38470</v>
      </c>
      <c r="B8957" s="5" t="s">
        <v>8570</v>
      </c>
    </row>
    <row r="8958" spans="1:2" x14ac:dyDescent="0.25">
      <c r="A8958" s="7">
        <v>38471</v>
      </c>
      <c r="B8958" s="5" t="s">
        <v>8571</v>
      </c>
    </row>
    <row r="8959" spans="1:2" x14ac:dyDescent="0.25">
      <c r="A8959" s="7">
        <v>38474</v>
      </c>
      <c r="B8959" s="5" t="s">
        <v>8572</v>
      </c>
    </row>
    <row r="8960" spans="1:2" x14ac:dyDescent="0.25">
      <c r="A8960" s="7">
        <v>38475</v>
      </c>
      <c r="B8960" s="5" t="s">
        <v>8573</v>
      </c>
    </row>
    <row r="8961" spans="1:2" x14ac:dyDescent="0.25">
      <c r="A8961" s="7">
        <v>38476</v>
      </c>
      <c r="B8961" s="5" t="s">
        <v>8574</v>
      </c>
    </row>
    <row r="8962" spans="1:2" x14ac:dyDescent="0.25">
      <c r="A8962" s="7">
        <v>38477</v>
      </c>
      <c r="B8962" s="5" t="s">
        <v>8575</v>
      </c>
    </row>
    <row r="8963" spans="1:2" x14ac:dyDescent="0.25">
      <c r="A8963" s="7">
        <v>38478</v>
      </c>
      <c r="B8963" s="5" t="s">
        <v>8576</v>
      </c>
    </row>
    <row r="8964" spans="1:2" x14ac:dyDescent="0.25">
      <c r="A8964" s="7">
        <v>38481</v>
      </c>
      <c r="B8964" s="5" t="s">
        <v>8577</v>
      </c>
    </row>
    <row r="8965" spans="1:2" x14ac:dyDescent="0.25">
      <c r="A8965" s="7">
        <v>38482</v>
      </c>
      <c r="B8965" s="5" t="s">
        <v>8578</v>
      </c>
    </row>
    <row r="8966" spans="1:2" x14ac:dyDescent="0.25">
      <c r="A8966" s="7">
        <v>38483</v>
      </c>
      <c r="B8966" s="5" t="s">
        <v>8579</v>
      </c>
    </row>
    <row r="8967" spans="1:2" x14ac:dyDescent="0.25">
      <c r="A8967" s="7">
        <v>38484</v>
      </c>
      <c r="B8967" s="5" t="s">
        <v>8580</v>
      </c>
    </row>
    <row r="8968" spans="1:2" x14ac:dyDescent="0.25">
      <c r="A8968" s="7">
        <v>38485</v>
      </c>
      <c r="B8968" s="5" t="s">
        <v>8581</v>
      </c>
    </row>
    <row r="8969" spans="1:2" x14ac:dyDescent="0.25">
      <c r="A8969" s="7">
        <v>38488</v>
      </c>
      <c r="B8969" s="5" t="s">
        <v>8582</v>
      </c>
    </row>
    <row r="8970" spans="1:2" x14ac:dyDescent="0.25">
      <c r="A8970" s="7">
        <v>38489</v>
      </c>
      <c r="B8970" s="5" t="s">
        <v>8583</v>
      </c>
    </row>
    <row r="8971" spans="1:2" x14ac:dyDescent="0.25">
      <c r="A8971" s="7">
        <v>38490</v>
      </c>
      <c r="B8971" s="5" t="s">
        <v>8584</v>
      </c>
    </row>
    <row r="8972" spans="1:2" x14ac:dyDescent="0.25">
      <c r="A8972" s="7">
        <v>38491</v>
      </c>
      <c r="B8972" s="5" t="s">
        <v>8585</v>
      </c>
    </row>
    <row r="8973" spans="1:2" x14ac:dyDescent="0.25">
      <c r="A8973" s="7">
        <v>38492</v>
      </c>
      <c r="B8973" s="5" t="s">
        <v>8586</v>
      </c>
    </row>
    <row r="8974" spans="1:2" x14ac:dyDescent="0.25">
      <c r="A8974" s="7">
        <v>38495</v>
      </c>
      <c r="B8974" s="5" t="s">
        <v>8587</v>
      </c>
    </row>
    <row r="8975" spans="1:2" x14ac:dyDescent="0.25">
      <c r="A8975" s="7">
        <v>38496</v>
      </c>
      <c r="B8975" s="5" t="s">
        <v>8588</v>
      </c>
    </row>
    <row r="8976" spans="1:2" x14ac:dyDescent="0.25">
      <c r="A8976" s="7">
        <v>38497</v>
      </c>
      <c r="B8976" s="5" t="s">
        <v>8589</v>
      </c>
    </row>
    <row r="8977" spans="1:2" x14ac:dyDescent="0.25">
      <c r="A8977" s="7">
        <v>38498</v>
      </c>
      <c r="B8977" s="5" t="s">
        <v>8590</v>
      </c>
    </row>
    <row r="8978" spans="1:2" x14ac:dyDescent="0.25">
      <c r="A8978" s="7">
        <v>38499</v>
      </c>
      <c r="B8978" s="5" t="s">
        <v>8591</v>
      </c>
    </row>
    <row r="8979" spans="1:2" x14ac:dyDescent="0.25">
      <c r="A8979" s="7">
        <v>38502</v>
      </c>
      <c r="B8979" s="5" t="s">
        <v>822</v>
      </c>
    </row>
    <row r="8980" spans="1:2" x14ac:dyDescent="0.25">
      <c r="A8980" s="7">
        <v>38503</v>
      </c>
      <c r="B8980" s="5" t="s">
        <v>8592</v>
      </c>
    </row>
    <row r="8981" spans="1:2" x14ac:dyDescent="0.25">
      <c r="A8981" s="7">
        <v>38504</v>
      </c>
      <c r="B8981" s="5" t="s">
        <v>8593</v>
      </c>
    </row>
    <row r="8982" spans="1:2" x14ac:dyDescent="0.25">
      <c r="A8982" s="7">
        <v>38505</v>
      </c>
      <c r="B8982" s="5" t="s">
        <v>8594</v>
      </c>
    </row>
    <row r="8983" spans="1:2" x14ac:dyDescent="0.25">
      <c r="A8983" s="7">
        <v>38506</v>
      </c>
      <c r="B8983" s="5" t="s">
        <v>8595</v>
      </c>
    </row>
    <row r="8984" spans="1:2" x14ac:dyDescent="0.25">
      <c r="A8984" s="7">
        <v>38509</v>
      </c>
      <c r="B8984" s="5" t="s">
        <v>8596</v>
      </c>
    </row>
    <row r="8985" spans="1:2" x14ac:dyDescent="0.25">
      <c r="A8985" s="7">
        <v>38510</v>
      </c>
      <c r="B8985" s="5" t="s">
        <v>8597</v>
      </c>
    </row>
    <row r="8986" spans="1:2" x14ac:dyDescent="0.25">
      <c r="A8986" s="7">
        <v>38511</v>
      </c>
      <c r="B8986" s="5" t="s">
        <v>8598</v>
      </c>
    </row>
    <row r="8987" spans="1:2" x14ac:dyDescent="0.25">
      <c r="A8987" s="7">
        <v>38512</v>
      </c>
      <c r="B8987" s="5" t="s">
        <v>8599</v>
      </c>
    </row>
    <row r="8988" spans="1:2" x14ac:dyDescent="0.25">
      <c r="A8988" s="7">
        <v>38513</v>
      </c>
      <c r="B8988" s="5" t="s">
        <v>8600</v>
      </c>
    </row>
    <row r="8989" spans="1:2" x14ac:dyDescent="0.25">
      <c r="A8989" s="7">
        <v>38516</v>
      </c>
      <c r="B8989" s="5" t="s">
        <v>8601</v>
      </c>
    </row>
    <row r="8990" spans="1:2" x14ac:dyDescent="0.25">
      <c r="A8990" s="7">
        <v>38517</v>
      </c>
      <c r="B8990" s="5" t="s">
        <v>8602</v>
      </c>
    </row>
    <row r="8991" spans="1:2" x14ac:dyDescent="0.25">
      <c r="A8991" s="7">
        <v>38518</v>
      </c>
      <c r="B8991" s="5" t="s">
        <v>8603</v>
      </c>
    </row>
    <row r="8992" spans="1:2" x14ac:dyDescent="0.25">
      <c r="A8992" s="7">
        <v>38519</v>
      </c>
      <c r="B8992" s="5" t="s">
        <v>8604</v>
      </c>
    </row>
    <row r="8993" spans="1:2" x14ac:dyDescent="0.25">
      <c r="A8993" s="7">
        <v>38520</v>
      </c>
      <c r="B8993" s="5" t="s">
        <v>8605</v>
      </c>
    </row>
    <row r="8994" spans="1:2" x14ac:dyDescent="0.25">
      <c r="A8994" s="7">
        <v>38523</v>
      </c>
      <c r="B8994" s="5" t="s">
        <v>8606</v>
      </c>
    </row>
    <row r="8995" spans="1:2" x14ac:dyDescent="0.25">
      <c r="A8995" s="7">
        <v>38524</v>
      </c>
      <c r="B8995" s="5" t="s">
        <v>8607</v>
      </c>
    </row>
    <row r="8996" spans="1:2" x14ac:dyDescent="0.25">
      <c r="A8996" s="7">
        <v>38525</v>
      </c>
      <c r="B8996" s="5" t="s">
        <v>8608</v>
      </c>
    </row>
    <row r="8997" spans="1:2" x14ac:dyDescent="0.25">
      <c r="A8997" s="7">
        <v>38526</v>
      </c>
      <c r="B8997" s="5" t="s">
        <v>8609</v>
      </c>
    </row>
    <row r="8998" spans="1:2" x14ac:dyDescent="0.25">
      <c r="A8998" s="7">
        <v>38527</v>
      </c>
      <c r="B8998" s="5" t="s">
        <v>8610</v>
      </c>
    </row>
    <row r="8999" spans="1:2" x14ac:dyDescent="0.25">
      <c r="A8999" s="7">
        <v>38530</v>
      </c>
      <c r="B8999" s="5" t="s">
        <v>8611</v>
      </c>
    </row>
    <row r="9000" spans="1:2" x14ac:dyDescent="0.25">
      <c r="A9000" s="7">
        <v>38531</v>
      </c>
      <c r="B9000" s="5" t="s">
        <v>8612</v>
      </c>
    </row>
    <row r="9001" spans="1:2" x14ac:dyDescent="0.25">
      <c r="A9001" s="7">
        <v>38532</v>
      </c>
      <c r="B9001" s="5" t="s">
        <v>8613</v>
      </c>
    </row>
    <row r="9002" spans="1:2" x14ac:dyDescent="0.25">
      <c r="A9002" s="7">
        <v>38533</v>
      </c>
      <c r="B9002" s="5" t="s">
        <v>8614</v>
      </c>
    </row>
    <row r="9003" spans="1:2" x14ac:dyDescent="0.25">
      <c r="A9003" s="7">
        <v>38534</v>
      </c>
      <c r="B9003" s="5" t="s">
        <v>8615</v>
      </c>
    </row>
    <row r="9004" spans="1:2" x14ac:dyDescent="0.25">
      <c r="A9004" s="7">
        <v>38537</v>
      </c>
      <c r="B9004" s="5" t="s">
        <v>822</v>
      </c>
    </row>
    <row r="9005" spans="1:2" x14ac:dyDescent="0.25">
      <c r="A9005" s="7">
        <v>38538</v>
      </c>
      <c r="B9005" s="5" t="s">
        <v>8616</v>
      </c>
    </row>
    <row r="9006" spans="1:2" x14ac:dyDescent="0.25">
      <c r="A9006" s="7">
        <v>38539</v>
      </c>
      <c r="B9006" s="5" t="s">
        <v>8617</v>
      </c>
    </row>
    <row r="9007" spans="1:2" x14ac:dyDescent="0.25">
      <c r="A9007" s="7">
        <v>38540</v>
      </c>
      <c r="B9007" s="5" t="s">
        <v>8618</v>
      </c>
    </row>
    <row r="9008" spans="1:2" x14ac:dyDescent="0.25">
      <c r="A9008" s="7">
        <v>38541</v>
      </c>
      <c r="B9008" s="5" t="s">
        <v>8619</v>
      </c>
    </row>
    <row r="9009" spans="1:2" x14ac:dyDescent="0.25">
      <c r="A9009" s="7">
        <v>38544</v>
      </c>
      <c r="B9009" s="5" t="s">
        <v>8620</v>
      </c>
    </row>
    <row r="9010" spans="1:2" x14ac:dyDescent="0.25">
      <c r="A9010" s="7">
        <v>38545</v>
      </c>
      <c r="B9010" s="5" t="s">
        <v>8621</v>
      </c>
    </row>
    <row r="9011" spans="1:2" x14ac:dyDescent="0.25">
      <c r="A9011" s="7">
        <v>38546</v>
      </c>
      <c r="B9011" s="5" t="s">
        <v>8622</v>
      </c>
    </row>
    <row r="9012" spans="1:2" x14ac:dyDescent="0.25">
      <c r="A9012" s="7">
        <v>38547</v>
      </c>
      <c r="B9012" s="5" t="s">
        <v>8623</v>
      </c>
    </row>
    <row r="9013" spans="1:2" x14ac:dyDescent="0.25">
      <c r="A9013" s="7">
        <v>38548</v>
      </c>
      <c r="B9013" s="5" t="s">
        <v>8624</v>
      </c>
    </row>
    <row r="9014" spans="1:2" x14ac:dyDescent="0.25">
      <c r="A9014" s="7">
        <v>38551</v>
      </c>
      <c r="B9014" s="5" t="s">
        <v>8625</v>
      </c>
    </row>
    <row r="9015" spans="1:2" x14ac:dyDescent="0.25">
      <c r="A9015" s="7">
        <v>38552</v>
      </c>
      <c r="B9015" s="5" t="s">
        <v>8626</v>
      </c>
    </row>
    <row r="9016" spans="1:2" x14ac:dyDescent="0.25">
      <c r="A9016" s="7">
        <v>38553</v>
      </c>
      <c r="B9016" s="5" t="s">
        <v>8627</v>
      </c>
    </row>
    <row r="9017" spans="1:2" x14ac:dyDescent="0.25">
      <c r="A9017" s="7">
        <v>38554</v>
      </c>
      <c r="B9017" s="5" t="s">
        <v>8628</v>
      </c>
    </row>
    <row r="9018" spans="1:2" x14ac:dyDescent="0.25">
      <c r="A9018" s="7">
        <v>38555</v>
      </c>
      <c r="B9018" s="5" t="s">
        <v>8629</v>
      </c>
    </row>
    <row r="9019" spans="1:2" x14ac:dyDescent="0.25">
      <c r="A9019" s="7">
        <v>38558</v>
      </c>
      <c r="B9019" s="5" t="s">
        <v>8630</v>
      </c>
    </row>
    <row r="9020" spans="1:2" x14ac:dyDescent="0.25">
      <c r="A9020" s="7">
        <v>38559</v>
      </c>
      <c r="B9020" s="5" t="s">
        <v>8631</v>
      </c>
    </row>
    <row r="9021" spans="1:2" x14ac:dyDescent="0.25">
      <c r="A9021" s="7">
        <v>38560</v>
      </c>
      <c r="B9021" s="5" t="s">
        <v>7462</v>
      </c>
    </row>
    <row r="9022" spans="1:2" x14ac:dyDescent="0.25">
      <c r="A9022" s="7">
        <v>38561</v>
      </c>
      <c r="B9022" s="5" t="s">
        <v>8632</v>
      </c>
    </row>
    <row r="9023" spans="1:2" x14ac:dyDescent="0.25">
      <c r="A9023" s="7">
        <v>38562</v>
      </c>
      <c r="B9023" s="5" t="s">
        <v>8633</v>
      </c>
    </row>
    <row r="9024" spans="1:2" x14ac:dyDescent="0.25">
      <c r="A9024" s="7">
        <v>38565</v>
      </c>
      <c r="B9024" s="5" t="s">
        <v>8634</v>
      </c>
    </row>
    <row r="9025" spans="1:2" x14ac:dyDescent="0.25">
      <c r="A9025" s="7">
        <v>38566</v>
      </c>
      <c r="B9025" s="5" t="s">
        <v>8635</v>
      </c>
    </row>
    <row r="9026" spans="1:2" x14ac:dyDescent="0.25">
      <c r="A9026" s="7">
        <v>38567</v>
      </c>
      <c r="B9026" s="5" t="s">
        <v>8636</v>
      </c>
    </row>
    <row r="9027" spans="1:2" x14ac:dyDescent="0.25">
      <c r="A9027" s="7">
        <v>38568</v>
      </c>
      <c r="B9027" s="5" t="s">
        <v>8637</v>
      </c>
    </row>
    <row r="9028" spans="1:2" x14ac:dyDescent="0.25">
      <c r="A9028" s="7">
        <v>38569</v>
      </c>
      <c r="B9028" s="5" t="s">
        <v>8638</v>
      </c>
    </row>
    <row r="9029" spans="1:2" x14ac:dyDescent="0.25">
      <c r="A9029" s="7">
        <v>38572</v>
      </c>
      <c r="B9029" s="5" t="s">
        <v>8639</v>
      </c>
    </row>
    <row r="9030" spans="1:2" x14ac:dyDescent="0.25">
      <c r="A9030" s="7">
        <v>38573</v>
      </c>
      <c r="B9030" s="5" t="s">
        <v>8640</v>
      </c>
    </row>
    <row r="9031" spans="1:2" x14ac:dyDescent="0.25">
      <c r="A9031" s="7">
        <v>38574</v>
      </c>
      <c r="B9031" s="5" t="s">
        <v>8641</v>
      </c>
    </row>
    <row r="9032" spans="1:2" x14ac:dyDescent="0.25">
      <c r="A9032" s="7">
        <v>38575</v>
      </c>
      <c r="B9032" s="5" t="s">
        <v>8642</v>
      </c>
    </row>
    <row r="9033" spans="1:2" x14ac:dyDescent="0.25">
      <c r="A9033" s="7">
        <v>38576</v>
      </c>
      <c r="B9033" s="5" t="s">
        <v>8643</v>
      </c>
    </row>
    <row r="9034" spans="1:2" x14ac:dyDescent="0.25">
      <c r="A9034" s="7">
        <v>38579</v>
      </c>
      <c r="B9034" s="5" t="s">
        <v>8644</v>
      </c>
    </row>
    <row r="9035" spans="1:2" x14ac:dyDescent="0.25">
      <c r="A9035" s="7">
        <v>38580</v>
      </c>
      <c r="B9035" s="5" t="s">
        <v>8645</v>
      </c>
    </row>
    <row r="9036" spans="1:2" x14ac:dyDescent="0.25">
      <c r="A9036" s="7">
        <v>38581</v>
      </c>
      <c r="B9036" s="5" t="s">
        <v>8646</v>
      </c>
    </row>
    <row r="9037" spans="1:2" x14ac:dyDescent="0.25">
      <c r="A9037" s="7">
        <v>38582</v>
      </c>
      <c r="B9037" s="5" t="s">
        <v>8647</v>
      </c>
    </row>
    <row r="9038" spans="1:2" x14ac:dyDescent="0.25">
      <c r="A9038" s="7">
        <v>38583</v>
      </c>
      <c r="B9038" s="5" t="s">
        <v>8648</v>
      </c>
    </row>
    <row r="9039" spans="1:2" x14ac:dyDescent="0.25">
      <c r="A9039" s="7">
        <v>38586</v>
      </c>
      <c r="B9039" s="5" t="s">
        <v>8649</v>
      </c>
    </row>
    <row r="9040" spans="1:2" x14ac:dyDescent="0.25">
      <c r="A9040" s="7">
        <v>38587</v>
      </c>
      <c r="B9040" s="5" t="s">
        <v>8650</v>
      </c>
    </row>
    <row r="9041" spans="1:2" x14ac:dyDescent="0.25">
      <c r="A9041" s="7">
        <v>38588</v>
      </c>
      <c r="B9041" s="5" t="s">
        <v>8651</v>
      </c>
    </row>
    <row r="9042" spans="1:2" x14ac:dyDescent="0.25">
      <c r="A9042" s="7">
        <v>38589</v>
      </c>
      <c r="B9042" s="5" t="s">
        <v>8652</v>
      </c>
    </row>
    <row r="9043" spans="1:2" x14ac:dyDescent="0.25">
      <c r="A9043" s="7">
        <v>38590</v>
      </c>
      <c r="B9043" s="5" t="s">
        <v>8653</v>
      </c>
    </row>
    <row r="9044" spans="1:2" x14ac:dyDescent="0.25">
      <c r="A9044" s="7">
        <v>38593</v>
      </c>
      <c r="B9044" s="5" t="s">
        <v>8654</v>
      </c>
    </row>
    <row r="9045" spans="1:2" x14ac:dyDescent="0.25">
      <c r="A9045" s="7">
        <v>38594</v>
      </c>
      <c r="B9045" s="5" t="s">
        <v>8655</v>
      </c>
    </row>
    <row r="9046" spans="1:2" x14ac:dyDescent="0.25">
      <c r="A9046" s="7">
        <v>38595</v>
      </c>
      <c r="B9046" s="5" t="s">
        <v>8656</v>
      </c>
    </row>
    <row r="9047" spans="1:2" x14ac:dyDescent="0.25">
      <c r="A9047" s="7">
        <v>38596</v>
      </c>
      <c r="B9047" s="5" t="s">
        <v>8657</v>
      </c>
    </row>
    <row r="9048" spans="1:2" x14ac:dyDescent="0.25">
      <c r="A9048" s="7">
        <v>38597</v>
      </c>
      <c r="B9048" s="5" t="s">
        <v>8658</v>
      </c>
    </row>
    <row r="9049" spans="1:2" x14ac:dyDescent="0.25">
      <c r="A9049" s="7">
        <v>38600</v>
      </c>
      <c r="B9049" s="5" t="s">
        <v>822</v>
      </c>
    </row>
    <row r="9050" spans="1:2" x14ac:dyDescent="0.25">
      <c r="A9050" s="7">
        <v>38601</v>
      </c>
      <c r="B9050" s="5" t="s">
        <v>8659</v>
      </c>
    </row>
    <row r="9051" spans="1:2" x14ac:dyDescent="0.25">
      <c r="A9051" s="7">
        <v>38602</v>
      </c>
      <c r="B9051" s="5" t="s">
        <v>8660</v>
      </c>
    </row>
    <row r="9052" spans="1:2" x14ac:dyDescent="0.25">
      <c r="A9052" s="7">
        <v>38603</v>
      </c>
      <c r="B9052" s="5" t="s">
        <v>8661</v>
      </c>
    </row>
    <row r="9053" spans="1:2" x14ac:dyDescent="0.25">
      <c r="A9053" s="7">
        <v>38604</v>
      </c>
      <c r="B9053" s="5" t="s">
        <v>8662</v>
      </c>
    </row>
    <row r="9054" spans="1:2" x14ac:dyDescent="0.25">
      <c r="A9054" s="7">
        <v>38607</v>
      </c>
      <c r="B9054" s="5" t="s">
        <v>8663</v>
      </c>
    </row>
    <row r="9055" spans="1:2" x14ac:dyDescent="0.25">
      <c r="A9055" s="7">
        <v>38608</v>
      </c>
      <c r="B9055" s="5" t="s">
        <v>8664</v>
      </c>
    </row>
    <row r="9056" spans="1:2" x14ac:dyDescent="0.25">
      <c r="A9056" s="7">
        <v>38609</v>
      </c>
      <c r="B9056" s="5" t="s">
        <v>8665</v>
      </c>
    </row>
    <row r="9057" spans="1:2" x14ac:dyDescent="0.25">
      <c r="A9057" s="7">
        <v>38610</v>
      </c>
      <c r="B9057" s="5" t="s">
        <v>8666</v>
      </c>
    </row>
    <row r="9058" spans="1:2" x14ac:dyDescent="0.25">
      <c r="A9058" s="7">
        <v>38611</v>
      </c>
      <c r="B9058" s="5" t="s">
        <v>8667</v>
      </c>
    </row>
    <row r="9059" spans="1:2" x14ac:dyDescent="0.25">
      <c r="A9059" s="7">
        <v>38614</v>
      </c>
      <c r="B9059" s="5" t="s">
        <v>8668</v>
      </c>
    </row>
    <row r="9060" spans="1:2" x14ac:dyDescent="0.25">
      <c r="A9060" s="7">
        <v>38615</v>
      </c>
      <c r="B9060" s="5" t="s">
        <v>8669</v>
      </c>
    </row>
    <row r="9061" spans="1:2" x14ac:dyDescent="0.25">
      <c r="A9061" s="7">
        <v>38616</v>
      </c>
      <c r="B9061" s="5" t="s">
        <v>8670</v>
      </c>
    </row>
    <row r="9062" spans="1:2" x14ac:dyDescent="0.25">
      <c r="A9062" s="7">
        <v>38617</v>
      </c>
      <c r="B9062" s="5" t="s">
        <v>8671</v>
      </c>
    </row>
    <row r="9063" spans="1:2" x14ac:dyDescent="0.25">
      <c r="A9063" s="7">
        <v>38618</v>
      </c>
      <c r="B9063" s="5" t="s">
        <v>8672</v>
      </c>
    </row>
    <row r="9064" spans="1:2" x14ac:dyDescent="0.25">
      <c r="A9064" s="7">
        <v>38621</v>
      </c>
      <c r="B9064" s="5" t="s">
        <v>8673</v>
      </c>
    </row>
    <row r="9065" spans="1:2" x14ac:dyDescent="0.25">
      <c r="A9065" s="7">
        <v>38622</v>
      </c>
      <c r="B9065" s="5" t="s">
        <v>8674</v>
      </c>
    </row>
    <row r="9066" spans="1:2" x14ac:dyDescent="0.25">
      <c r="A9066" s="7">
        <v>38623</v>
      </c>
      <c r="B9066" s="5" t="s">
        <v>8675</v>
      </c>
    </row>
    <row r="9067" spans="1:2" x14ac:dyDescent="0.25">
      <c r="A9067" s="7">
        <v>38624</v>
      </c>
      <c r="B9067" s="5" t="s">
        <v>8676</v>
      </c>
    </row>
    <row r="9068" spans="1:2" x14ac:dyDescent="0.25">
      <c r="A9068" s="7">
        <v>38625</v>
      </c>
      <c r="B9068" s="5" t="s">
        <v>8677</v>
      </c>
    </row>
    <row r="9069" spans="1:2" x14ac:dyDescent="0.25">
      <c r="A9069" s="7">
        <v>38628</v>
      </c>
      <c r="B9069" s="5" t="s">
        <v>8678</v>
      </c>
    </row>
    <row r="9070" spans="1:2" x14ac:dyDescent="0.25">
      <c r="A9070" s="7">
        <v>38629</v>
      </c>
      <c r="B9070" s="5" t="s">
        <v>8679</v>
      </c>
    </row>
    <row r="9071" spans="1:2" x14ac:dyDescent="0.25">
      <c r="A9071" s="7">
        <v>38630</v>
      </c>
      <c r="B9071" s="5" t="s">
        <v>8680</v>
      </c>
    </row>
    <row r="9072" spans="1:2" x14ac:dyDescent="0.25">
      <c r="A9072" s="7">
        <v>38631</v>
      </c>
      <c r="B9072" s="5" t="s">
        <v>8681</v>
      </c>
    </row>
    <row r="9073" spans="1:2" x14ac:dyDescent="0.25">
      <c r="A9073" s="7">
        <v>38632</v>
      </c>
      <c r="B9073" s="5" t="s">
        <v>8682</v>
      </c>
    </row>
    <row r="9074" spans="1:2" x14ac:dyDescent="0.25">
      <c r="A9074" s="7">
        <v>38635</v>
      </c>
      <c r="B9074" s="5" t="s">
        <v>8683</v>
      </c>
    </row>
    <row r="9075" spans="1:2" x14ac:dyDescent="0.25">
      <c r="A9075" s="7">
        <v>38636</v>
      </c>
      <c r="B9075" s="5" t="s">
        <v>8684</v>
      </c>
    </row>
    <row r="9076" spans="1:2" x14ac:dyDescent="0.25">
      <c r="A9076" s="7">
        <v>38637</v>
      </c>
      <c r="B9076" s="5" t="s">
        <v>8685</v>
      </c>
    </row>
    <row r="9077" spans="1:2" x14ac:dyDescent="0.25">
      <c r="A9077" s="7">
        <v>38638</v>
      </c>
      <c r="B9077" s="5" t="s">
        <v>8686</v>
      </c>
    </row>
    <row r="9078" spans="1:2" x14ac:dyDescent="0.25">
      <c r="A9078" s="7">
        <v>38639</v>
      </c>
      <c r="B9078" s="5" t="s">
        <v>8687</v>
      </c>
    </row>
    <row r="9079" spans="1:2" x14ac:dyDescent="0.25">
      <c r="A9079" s="7">
        <v>38642</v>
      </c>
      <c r="B9079" s="5" t="s">
        <v>8688</v>
      </c>
    </row>
    <row r="9080" spans="1:2" x14ac:dyDescent="0.25">
      <c r="A9080" s="7">
        <v>38643</v>
      </c>
      <c r="B9080" s="5" t="s">
        <v>8689</v>
      </c>
    </row>
    <row r="9081" spans="1:2" x14ac:dyDescent="0.25">
      <c r="A9081" s="7">
        <v>38644</v>
      </c>
      <c r="B9081" s="5" t="s">
        <v>8690</v>
      </c>
    </row>
    <row r="9082" spans="1:2" x14ac:dyDescent="0.25">
      <c r="A9082" s="7">
        <v>38645</v>
      </c>
      <c r="B9082" s="5" t="s">
        <v>8691</v>
      </c>
    </row>
    <row r="9083" spans="1:2" x14ac:dyDescent="0.25">
      <c r="A9083" s="7">
        <v>38646</v>
      </c>
      <c r="B9083" s="5" t="s">
        <v>8692</v>
      </c>
    </row>
    <row r="9084" spans="1:2" x14ac:dyDescent="0.25">
      <c r="A9084" s="7">
        <v>38649</v>
      </c>
      <c r="B9084" s="5" t="s">
        <v>8693</v>
      </c>
    </row>
    <row r="9085" spans="1:2" x14ac:dyDescent="0.25">
      <c r="A9085" s="7">
        <v>38650</v>
      </c>
      <c r="B9085" s="5" t="s">
        <v>8694</v>
      </c>
    </row>
    <row r="9086" spans="1:2" x14ac:dyDescent="0.25">
      <c r="A9086" s="7">
        <v>38651</v>
      </c>
      <c r="B9086" s="5" t="s">
        <v>8695</v>
      </c>
    </row>
    <row r="9087" spans="1:2" x14ac:dyDescent="0.25">
      <c r="A9087" s="7">
        <v>38652</v>
      </c>
      <c r="B9087" s="5" t="s">
        <v>8696</v>
      </c>
    </row>
    <row r="9088" spans="1:2" x14ac:dyDescent="0.25">
      <c r="A9088" s="7">
        <v>38653</v>
      </c>
      <c r="B9088" s="5" t="s">
        <v>8697</v>
      </c>
    </row>
    <row r="9089" spans="1:2" x14ac:dyDescent="0.25">
      <c r="A9089" s="7">
        <v>38656</v>
      </c>
      <c r="B9089" s="5" t="s">
        <v>8698</v>
      </c>
    </row>
    <row r="9090" spans="1:2" x14ac:dyDescent="0.25">
      <c r="A9090" s="7">
        <v>38657</v>
      </c>
      <c r="B9090" s="5" t="s">
        <v>8699</v>
      </c>
    </row>
    <row r="9091" spans="1:2" x14ac:dyDescent="0.25">
      <c r="A9091" s="7">
        <v>38658</v>
      </c>
      <c r="B9091" s="5" t="s">
        <v>8700</v>
      </c>
    </row>
    <row r="9092" spans="1:2" x14ac:dyDescent="0.25">
      <c r="A9092" s="7">
        <v>38659</v>
      </c>
      <c r="B9092" s="5" t="s">
        <v>8701</v>
      </c>
    </row>
    <row r="9093" spans="1:2" x14ac:dyDescent="0.25">
      <c r="A9093" s="7">
        <v>38660</v>
      </c>
      <c r="B9093" s="5" t="s">
        <v>8702</v>
      </c>
    </row>
    <row r="9094" spans="1:2" x14ac:dyDescent="0.25">
      <c r="A9094" s="7">
        <v>38663</v>
      </c>
      <c r="B9094" s="5" t="s">
        <v>8703</v>
      </c>
    </row>
    <row r="9095" spans="1:2" x14ac:dyDescent="0.25">
      <c r="A9095" s="7">
        <v>38664</v>
      </c>
      <c r="B9095" s="5" t="s">
        <v>8704</v>
      </c>
    </row>
    <row r="9096" spans="1:2" x14ac:dyDescent="0.25">
      <c r="A9096" s="7">
        <v>38665</v>
      </c>
      <c r="B9096" s="5" t="s">
        <v>8622</v>
      </c>
    </row>
    <row r="9097" spans="1:2" x14ac:dyDescent="0.25">
      <c r="A9097" s="7">
        <v>38666</v>
      </c>
      <c r="B9097" s="5" t="s">
        <v>8705</v>
      </c>
    </row>
    <row r="9098" spans="1:2" x14ac:dyDescent="0.25">
      <c r="A9098" s="7">
        <v>38667</v>
      </c>
      <c r="B9098" s="5" t="s">
        <v>8706</v>
      </c>
    </row>
    <row r="9099" spans="1:2" x14ac:dyDescent="0.25">
      <c r="A9099" s="7">
        <v>38670</v>
      </c>
      <c r="B9099" s="5" t="s">
        <v>8707</v>
      </c>
    </row>
    <row r="9100" spans="1:2" x14ac:dyDescent="0.25">
      <c r="A9100" s="7">
        <v>38671</v>
      </c>
      <c r="B9100" s="5" t="s">
        <v>8708</v>
      </c>
    </row>
    <row r="9101" spans="1:2" x14ac:dyDescent="0.25">
      <c r="A9101" s="7">
        <v>38672</v>
      </c>
      <c r="B9101" s="5" t="s">
        <v>8709</v>
      </c>
    </row>
    <row r="9102" spans="1:2" x14ac:dyDescent="0.25">
      <c r="A9102" s="7">
        <v>38673</v>
      </c>
      <c r="B9102" s="5" t="s">
        <v>8710</v>
      </c>
    </row>
    <row r="9103" spans="1:2" x14ac:dyDescent="0.25">
      <c r="A9103" s="7">
        <v>38674</v>
      </c>
      <c r="B9103" s="5" t="s">
        <v>8711</v>
      </c>
    </row>
    <row r="9104" spans="1:2" x14ac:dyDescent="0.25">
      <c r="A9104" s="7">
        <v>38677</v>
      </c>
      <c r="B9104" s="5" t="s">
        <v>8712</v>
      </c>
    </row>
    <row r="9105" spans="1:2" x14ac:dyDescent="0.25">
      <c r="A9105" s="7">
        <v>38678</v>
      </c>
      <c r="B9105" s="5" t="s">
        <v>8713</v>
      </c>
    </row>
    <row r="9106" spans="1:2" x14ac:dyDescent="0.25">
      <c r="A9106" s="7">
        <v>38679</v>
      </c>
      <c r="B9106" s="5" t="s">
        <v>8714</v>
      </c>
    </row>
    <row r="9107" spans="1:2" x14ac:dyDescent="0.25">
      <c r="A9107" s="7">
        <v>38680</v>
      </c>
      <c r="B9107" s="5" t="s">
        <v>822</v>
      </c>
    </row>
    <row r="9108" spans="1:2" x14ac:dyDescent="0.25">
      <c r="A9108" s="7">
        <v>38681</v>
      </c>
      <c r="B9108" s="5" t="s">
        <v>8715</v>
      </c>
    </row>
    <row r="9109" spans="1:2" x14ac:dyDescent="0.25">
      <c r="A9109" s="7">
        <v>38684</v>
      </c>
      <c r="B9109" s="5" t="s">
        <v>8716</v>
      </c>
    </row>
    <row r="9110" spans="1:2" x14ac:dyDescent="0.25">
      <c r="A9110" s="7">
        <v>38685</v>
      </c>
      <c r="B9110" s="5" t="s">
        <v>8717</v>
      </c>
    </row>
    <row r="9111" spans="1:2" x14ac:dyDescent="0.25">
      <c r="A9111" s="7">
        <v>38686</v>
      </c>
      <c r="B9111" s="5" t="s">
        <v>8718</v>
      </c>
    </row>
    <row r="9112" spans="1:2" x14ac:dyDescent="0.25">
      <c r="A9112" s="7">
        <v>38687</v>
      </c>
      <c r="B9112" s="5" t="s">
        <v>8719</v>
      </c>
    </row>
    <row r="9113" spans="1:2" x14ac:dyDescent="0.25">
      <c r="A9113" s="7">
        <v>38688</v>
      </c>
      <c r="B9113" s="5" t="s">
        <v>8720</v>
      </c>
    </row>
    <row r="9114" spans="1:2" x14ac:dyDescent="0.25">
      <c r="A9114" s="7">
        <v>38691</v>
      </c>
      <c r="B9114" s="5" t="s">
        <v>8721</v>
      </c>
    </row>
    <row r="9115" spans="1:2" x14ac:dyDescent="0.25">
      <c r="A9115" s="7">
        <v>38692</v>
      </c>
      <c r="B9115" s="5" t="s">
        <v>8722</v>
      </c>
    </row>
    <row r="9116" spans="1:2" x14ac:dyDescent="0.25">
      <c r="A9116" s="7">
        <v>38693</v>
      </c>
      <c r="B9116" s="5" t="s">
        <v>8723</v>
      </c>
    </row>
    <row r="9117" spans="1:2" x14ac:dyDescent="0.25">
      <c r="A9117" s="7">
        <v>38694</v>
      </c>
      <c r="B9117" s="5" t="s">
        <v>8724</v>
      </c>
    </row>
    <row r="9118" spans="1:2" x14ac:dyDescent="0.25">
      <c r="A9118" s="7">
        <v>38695</v>
      </c>
      <c r="B9118" s="5" t="s">
        <v>8725</v>
      </c>
    </row>
    <row r="9119" spans="1:2" x14ac:dyDescent="0.25">
      <c r="A9119" s="7">
        <v>38698</v>
      </c>
      <c r="B9119" s="5" t="s">
        <v>8726</v>
      </c>
    </row>
    <row r="9120" spans="1:2" x14ac:dyDescent="0.25">
      <c r="A9120" s="7">
        <v>38699</v>
      </c>
      <c r="B9120" s="5" t="s">
        <v>8727</v>
      </c>
    </row>
    <row r="9121" spans="1:2" x14ac:dyDescent="0.25">
      <c r="A9121" s="7">
        <v>38700</v>
      </c>
      <c r="B9121" s="5" t="s">
        <v>8728</v>
      </c>
    </row>
    <row r="9122" spans="1:2" x14ac:dyDescent="0.25">
      <c r="A9122" s="7">
        <v>38701</v>
      </c>
      <c r="B9122" s="5" t="s">
        <v>8729</v>
      </c>
    </row>
    <row r="9123" spans="1:2" x14ac:dyDescent="0.25">
      <c r="A9123" s="7">
        <v>38702</v>
      </c>
      <c r="B9123" s="5" t="s">
        <v>8730</v>
      </c>
    </row>
    <row r="9124" spans="1:2" x14ac:dyDescent="0.25">
      <c r="A9124" s="7">
        <v>38705</v>
      </c>
      <c r="B9124" s="5" t="s">
        <v>8731</v>
      </c>
    </row>
    <row r="9125" spans="1:2" x14ac:dyDescent="0.25">
      <c r="A9125" s="7">
        <v>38706</v>
      </c>
      <c r="B9125" s="5" t="s">
        <v>8732</v>
      </c>
    </row>
    <row r="9126" spans="1:2" x14ac:dyDescent="0.25">
      <c r="A9126" s="7">
        <v>38707</v>
      </c>
      <c r="B9126" s="5" t="s">
        <v>8733</v>
      </c>
    </row>
    <row r="9127" spans="1:2" x14ac:dyDescent="0.25">
      <c r="A9127" s="7">
        <v>38708</v>
      </c>
      <c r="B9127" s="5" t="s">
        <v>8734</v>
      </c>
    </row>
    <row r="9128" spans="1:2" x14ac:dyDescent="0.25">
      <c r="A9128" s="7">
        <v>38709</v>
      </c>
      <c r="B9128" s="5" t="s">
        <v>8735</v>
      </c>
    </row>
    <row r="9129" spans="1:2" x14ac:dyDescent="0.25">
      <c r="A9129" s="7">
        <v>38712</v>
      </c>
      <c r="B9129" s="5" t="s">
        <v>822</v>
      </c>
    </row>
    <row r="9130" spans="1:2" x14ac:dyDescent="0.25">
      <c r="A9130" s="7">
        <v>38713</v>
      </c>
      <c r="B9130" s="5" t="s">
        <v>8736</v>
      </c>
    </row>
    <row r="9131" spans="1:2" x14ac:dyDescent="0.25">
      <c r="A9131" s="7">
        <v>38714</v>
      </c>
      <c r="B9131" s="5" t="s">
        <v>8737</v>
      </c>
    </row>
    <row r="9132" spans="1:2" x14ac:dyDescent="0.25">
      <c r="A9132" s="7">
        <v>38715</v>
      </c>
      <c r="B9132" s="5" t="s">
        <v>8738</v>
      </c>
    </row>
    <row r="9133" spans="1:2" x14ac:dyDescent="0.25">
      <c r="A9133" s="7">
        <v>38716</v>
      </c>
      <c r="B9133" s="5" t="s">
        <v>8739</v>
      </c>
    </row>
    <row r="9134" spans="1:2" x14ac:dyDescent="0.25">
      <c r="A9134" s="7">
        <v>38719</v>
      </c>
      <c r="B9134" s="5" t="s">
        <v>822</v>
      </c>
    </row>
    <row r="9135" spans="1:2" x14ac:dyDescent="0.25">
      <c r="A9135" s="7">
        <v>38720</v>
      </c>
      <c r="B9135" s="5" t="s">
        <v>8740</v>
      </c>
    </row>
    <row r="9136" spans="1:2" x14ac:dyDescent="0.25">
      <c r="A9136" s="7">
        <v>38721</v>
      </c>
      <c r="B9136" s="5" t="s">
        <v>8741</v>
      </c>
    </row>
    <row r="9137" spans="1:2" x14ac:dyDescent="0.25">
      <c r="A9137" s="7">
        <v>38722</v>
      </c>
      <c r="B9137" s="5" t="s">
        <v>8742</v>
      </c>
    </row>
    <row r="9138" spans="1:2" x14ac:dyDescent="0.25">
      <c r="A9138" s="7">
        <v>38723</v>
      </c>
      <c r="B9138" s="5" t="s">
        <v>8743</v>
      </c>
    </row>
    <row r="9139" spans="1:2" x14ac:dyDescent="0.25">
      <c r="A9139" s="7">
        <v>38726</v>
      </c>
      <c r="B9139" s="5" t="s">
        <v>8744</v>
      </c>
    </row>
    <row r="9140" spans="1:2" x14ac:dyDescent="0.25">
      <c r="A9140" s="7">
        <v>38727</v>
      </c>
      <c r="B9140" s="5" t="s">
        <v>8745</v>
      </c>
    </row>
    <row r="9141" spans="1:2" x14ac:dyDescent="0.25">
      <c r="A9141" s="7">
        <v>38728</v>
      </c>
      <c r="B9141" s="5" t="s">
        <v>8746</v>
      </c>
    </row>
    <row r="9142" spans="1:2" x14ac:dyDescent="0.25">
      <c r="A9142" s="7">
        <v>38729</v>
      </c>
      <c r="B9142" s="5" t="s">
        <v>8747</v>
      </c>
    </row>
    <row r="9143" spans="1:2" x14ac:dyDescent="0.25">
      <c r="A9143" s="7">
        <v>38730</v>
      </c>
      <c r="B9143" s="5" t="s">
        <v>8748</v>
      </c>
    </row>
    <row r="9144" spans="1:2" x14ac:dyDescent="0.25">
      <c r="A9144" s="7">
        <v>38733</v>
      </c>
      <c r="B9144" s="5" t="s">
        <v>822</v>
      </c>
    </row>
    <row r="9145" spans="1:2" x14ac:dyDescent="0.25">
      <c r="A9145" s="7">
        <v>38734</v>
      </c>
      <c r="B9145" s="5" t="s">
        <v>8749</v>
      </c>
    </row>
    <row r="9146" spans="1:2" x14ac:dyDescent="0.25">
      <c r="A9146" s="7">
        <v>38735</v>
      </c>
      <c r="B9146" s="5" t="s">
        <v>8750</v>
      </c>
    </row>
    <row r="9147" spans="1:2" x14ac:dyDescent="0.25">
      <c r="A9147" s="7">
        <v>38736</v>
      </c>
      <c r="B9147" s="5" t="s">
        <v>8751</v>
      </c>
    </row>
    <row r="9148" spans="1:2" x14ac:dyDescent="0.25">
      <c r="A9148" s="7">
        <v>38737</v>
      </c>
      <c r="B9148" s="5" t="s">
        <v>8752</v>
      </c>
    </row>
    <row r="9149" spans="1:2" x14ac:dyDescent="0.25">
      <c r="A9149" s="7">
        <v>38740</v>
      </c>
      <c r="B9149" s="5" t="s">
        <v>8753</v>
      </c>
    </row>
    <row r="9150" spans="1:2" x14ac:dyDescent="0.25">
      <c r="A9150" s="7">
        <v>38741</v>
      </c>
      <c r="B9150" s="5" t="s">
        <v>8754</v>
      </c>
    </row>
    <row r="9151" spans="1:2" x14ac:dyDescent="0.25">
      <c r="A9151" s="7">
        <v>38742</v>
      </c>
      <c r="B9151" s="5" t="s">
        <v>8755</v>
      </c>
    </row>
    <row r="9152" spans="1:2" x14ac:dyDescent="0.25">
      <c r="A9152" s="7">
        <v>38743</v>
      </c>
      <c r="B9152" s="5" t="s">
        <v>8756</v>
      </c>
    </row>
    <row r="9153" spans="1:2" x14ac:dyDescent="0.25">
      <c r="A9153" s="7">
        <v>38744</v>
      </c>
      <c r="B9153" s="5" t="s">
        <v>8757</v>
      </c>
    </row>
    <row r="9154" spans="1:2" x14ac:dyDescent="0.25">
      <c r="A9154" s="7">
        <v>38747</v>
      </c>
      <c r="B9154" s="5" t="s">
        <v>8758</v>
      </c>
    </row>
    <row r="9155" spans="1:2" x14ac:dyDescent="0.25">
      <c r="A9155" s="7">
        <v>38748</v>
      </c>
      <c r="B9155" s="5" t="s">
        <v>8759</v>
      </c>
    </row>
    <row r="9156" spans="1:2" x14ac:dyDescent="0.25">
      <c r="A9156" s="7">
        <v>38749</v>
      </c>
      <c r="B9156" s="5" t="s">
        <v>8760</v>
      </c>
    </row>
    <row r="9157" spans="1:2" x14ac:dyDescent="0.25">
      <c r="A9157" s="7">
        <v>38750</v>
      </c>
      <c r="B9157" s="5" t="s">
        <v>8761</v>
      </c>
    </row>
    <row r="9158" spans="1:2" x14ac:dyDescent="0.25">
      <c r="A9158" s="7">
        <v>38751</v>
      </c>
      <c r="B9158" s="5" t="s">
        <v>8762</v>
      </c>
    </row>
    <row r="9159" spans="1:2" x14ac:dyDescent="0.25">
      <c r="A9159" s="7">
        <v>38754</v>
      </c>
      <c r="B9159" s="5" t="s">
        <v>8763</v>
      </c>
    </row>
    <row r="9160" spans="1:2" x14ac:dyDescent="0.25">
      <c r="A9160" s="7">
        <v>38755</v>
      </c>
      <c r="B9160" s="5" t="s">
        <v>8764</v>
      </c>
    </row>
    <row r="9161" spans="1:2" x14ac:dyDescent="0.25">
      <c r="A9161" s="7">
        <v>38756</v>
      </c>
      <c r="B9161" s="5" t="s">
        <v>8765</v>
      </c>
    </row>
    <row r="9162" spans="1:2" x14ac:dyDescent="0.25">
      <c r="A9162" s="7">
        <v>38757</v>
      </c>
      <c r="B9162" s="5" t="s">
        <v>8766</v>
      </c>
    </row>
    <row r="9163" spans="1:2" x14ac:dyDescent="0.25">
      <c r="A9163" s="7">
        <v>38758</v>
      </c>
      <c r="B9163" s="5" t="s">
        <v>8767</v>
      </c>
    </row>
    <row r="9164" spans="1:2" x14ac:dyDescent="0.25">
      <c r="A9164" s="7">
        <v>38761</v>
      </c>
      <c r="B9164" s="5" t="s">
        <v>8768</v>
      </c>
    </row>
    <row r="9165" spans="1:2" x14ac:dyDescent="0.25">
      <c r="A9165" s="7">
        <v>38762</v>
      </c>
      <c r="B9165" s="5" t="s">
        <v>8769</v>
      </c>
    </row>
    <row r="9166" spans="1:2" x14ac:dyDescent="0.25">
      <c r="A9166" s="7">
        <v>38763</v>
      </c>
      <c r="B9166" s="5" t="s">
        <v>8770</v>
      </c>
    </row>
    <row r="9167" spans="1:2" x14ac:dyDescent="0.25">
      <c r="A9167" s="7">
        <v>38764</v>
      </c>
      <c r="B9167" s="5" t="s">
        <v>8771</v>
      </c>
    </row>
    <row r="9168" spans="1:2" x14ac:dyDescent="0.25">
      <c r="A9168" s="7">
        <v>38765</v>
      </c>
      <c r="B9168" s="5" t="s">
        <v>8772</v>
      </c>
    </row>
    <row r="9169" spans="1:2" x14ac:dyDescent="0.25">
      <c r="A9169" s="7">
        <v>38768</v>
      </c>
      <c r="B9169" s="5" t="s">
        <v>822</v>
      </c>
    </row>
    <row r="9170" spans="1:2" x14ac:dyDescent="0.25">
      <c r="A9170" s="7">
        <v>38769</v>
      </c>
      <c r="B9170" s="5" t="s">
        <v>8773</v>
      </c>
    </row>
    <row r="9171" spans="1:2" x14ac:dyDescent="0.25">
      <c r="A9171" s="7">
        <v>38770</v>
      </c>
      <c r="B9171" s="5" t="s">
        <v>8774</v>
      </c>
    </row>
    <row r="9172" spans="1:2" x14ac:dyDescent="0.25">
      <c r="A9172" s="7">
        <v>38771</v>
      </c>
      <c r="B9172" s="5" t="s">
        <v>8775</v>
      </c>
    </row>
    <row r="9173" spans="1:2" x14ac:dyDescent="0.25">
      <c r="A9173" s="7">
        <v>38772</v>
      </c>
      <c r="B9173" s="5" t="s">
        <v>8776</v>
      </c>
    </row>
    <row r="9174" spans="1:2" x14ac:dyDescent="0.25">
      <c r="A9174" s="7">
        <v>38775</v>
      </c>
      <c r="B9174" s="5" t="s">
        <v>8777</v>
      </c>
    </row>
    <row r="9175" spans="1:2" x14ac:dyDescent="0.25">
      <c r="A9175" s="7">
        <v>38776</v>
      </c>
      <c r="B9175" s="5" t="s">
        <v>8778</v>
      </c>
    </row>
    <row r="9176" spans="1:2" x14ac:dyDescent="0.25">
      <c r="A9176" s="7">
        <v>38777</v>
      </c>
      <c r="B9176" s="5" t="s">
        <v>8779</v>
      </c>
    </row>
    <row r="9177" spans="1:2" x14ac:dyDescent="0.25">
      <c r="A9177" s="7">
        <v>38778</v>
      </c>
      <c r="B9177" s="5" t="s">
        <v>8780</v>
      </c>
    </row>
    <row r="9178" spans="1:2" x14ac:dyDescent="0.25">
      <c r="A9178" s="7">
        <v>38779</v>
      </c>
      <c r="B9178" s="5" t="s">
        <v>8781</v>
      </c>
    </row>
    <row r="9179" spans="1:2" x14ac:dyDescent="0.25">
      <c r="A9179" s="7">
        <v>38782</v>
      </c>
      <c r="B9179" s="5" t="s">
        <v>8782</v>
      </c>
    </row>
    <row r="9180" spans="1:2" x14ac:dyDescent="0.25">
      <c r="A9180" s="7">
        <v>38783</v>
      </c>
      <c r="B9180" s="5" t="s">
        <v>8783</v>
      </c>
    </row>
    <row r="9181" spans="1:2" x14ac:dyDescent="0.25">
      <c r="A9181" s="7">
        <v>38784</v>
      </c>
      <c r="B9181" s="5" t="s">
        <v>8784</v>
      </c>
    </row>
    <row r="9182" spans="1:2" x14ac:dyDescent="0.25">
      <c r="A9182" s="7">
        <v>38785</v>
      </c>
      <c r="B9182" s="5" t="s">
        <v>8785</v>
      </c>
    </row>
    <row r="9183" spans="1:2" x14ac:dyDescent="0.25">
      <c r="A9183" s="7">
        <v>38786</v>
      </c>
      <c r="B9183" s="5" t="s">
        <v>8786</v>
      </c>
    </row>
    <row r="9184" spans="1:2" x14ac:dyDescent="0.25">
      <c r="A9184" s="7">
        <v>38789</v>
      </c>
      <c r="B9184" s="5" t="s">
        <v>8787</v>
      </c>
    </row>
    <row r="9185" spans="1:2" x14ac:dyDescent="0.25">
      <c r="A9185" s="7">
        <v>38790</v>
      </c>
      <c r="B9185" s="5" t="s">
        <v>8788</v>
      </c>
    </row>
    <row r="9186" spans="1:2" x14ac:dyDescent="0.25">
      <c r="A9186" s="7">
        <v>38791</v>
      </c>
      <c r="B9186" s="5" t="s">
        <v>8789</v>
      </c>
    </row>
    <row r="9187" spans="1:2" x14ac:dyDescent="0.25">
      <c r="A9187" s="7">
        <v>38792</v>
      </c>
      <c r="B9187" s="5" t="s">
        <v>8790</v>
      </c>
    </row>
    <row r="9188" spans="1:2" x14ac:dyDescent="0.25">
      <c r="A9188" s="7">
        <v>38793</v>
      </c>
      <c r="B9188" s="5" t="s">
        <v>8791</v>
      </c>
    </row>
    <row r="9189" spans="1:2" x14ac:dyDescent="0.25">
      <c r="A9189" s="7">
        <v>38796</v>
      </c>
      <c r="B9189" s="5" t="s">
        <v>8792</v>
      </c>
    </row>
    <row r="9190" spans="1:2" x14ac:dyDescent="0.25">
      <c r="A9190" s="7">
        <v>38797</v>
      </c>
      <c r="B9190" s="5" t="s">
        <v>8793</v>
      </c>
    </row>
    <row r="9191" spans="1:2" x14ac:dyDescent="0.25">
      <c r="A9191" s="7">
        <v>38798</v>
      </c>
      <c r="B9191" s="5" t="s">
        <v>8794</v>
      </c>
    </row>
    <row r="9192" spans="1:2" x14ac:dyDescent="0.25">
      <c r="A9192" s="7">
        <v>38799</v>
      </c>
      <c r="B9192" s="5" t="s">
        <v>8795</v>
      </c>
    </row>
    <row r="9193" spans="1:2" x14ac:dyDescent="0.25">
      <c r="A9193" s="7">
        <v>38800</v>
      </c>
      <c r="B9193" s="5" t="s">
        <v>8796</v>
      </c>
    </row>
    <row r="9194" spans="1:2" x14ac:dyDescent="0.25">
      <c r="A9194" s="7">
        <v>38803</v>
      </c>
      <c r="B9194" s="5" t="s">
        <v>8797</v>
      </c>
    </row>
    <row r="9195" spans="1:2" x14ac:dyDescent="0.25">
      <c r="A9195" s="7">
        <v>38804</v>
      </c>
      <c r="B9195" s="5" t="s">
        <v>8798</v>
      </c>
    </row>
    <row r="9196" spans="1:2" x14ac:dyDescent="0.25">
      <c r="A9196" s="7">
        <v>38805</v>
      </c>
      <c r="B9196" s="5" t="s">
        <v>8799</v>
      </c>
    </row>
    <row r="9197" spans="1:2" x14ac:dyDescent="0.25">
      <c r="A9197" s="7">
        <v>38806</v>
      </c>
      <c r="B9197" s="5" t="s">
        <v>8800</v>
      </c>
    </row>
    <row r="9198" spans="1:2" x14ac:dyDescent="0.25">
      <c r="A9198" s="7">
        <v>38807</v>
      </c>
      <c r="B9198" s="5" t="s">
        <v>8801</v>
      </c>
    </row>
    <row r="9199" spans="1:2" x14ac:dyDescent="0.25">
      <c r="A9199" s="7">
        <v>38810</v>
      </c>
      <c r="B9199" s="5" t="s">
        <v>8802</v>
      </c>
    </row>
    <row r="9200" spans="1:2" x14ac:dyDescent="0.25">
      <c r="A9200" s="7">
        <v>38811</v>
      </c>
      <c r="B9200" s="5" t="s">
        <v>8803</v>
      </c>
    </row>
    <row r="9201" spans="1:2" x14ac:dyDescent="0.25">
      <c r="A9201" s="7">
        <v>38812</v>
      </c>
      <c r="B9201" s="5" t="s">
        <v>8804</v>
      </c>
    </row>
    <row r="9202" spans="1:2" x14ac:dyDescent="0.25">
      <c r="A9202" s="7">
        <v>38813</v>
      </c>
      <c r="B9202" s="5" t="s">
        <v>8805</v>
      </c>
    </row>
    <row r="9203" spans="1:2" x14ac:dyDescent="0.25">
      <c r="A9203" s="7">
        <v>38814</v>
      </c>
      <c r="B9203" s="5" t="s">
        <v>8806</v>
      </c>
    </row>
    <row r="9204" spans="1:2" x14ac:dyDescent="0.25">
      <c r="A9204" s="7">
        <v>38817</v>
      </c>
      <c r="B9204" s="5" t="s">
        <v>8807</v>
      </c>
    </row>
    <row r="9205" spans="1:2" x14ac:dyDescent="0.25">
      <c r="A9205" s="7">
        <v>38818</v>
      </c>
      <c r="B9205" s="5" t="s">
        <v>8808</v>
      </c>
    </row>
    <row r="9206" spans="1:2" x14ac:dyDescent="0.25">
      <c r="A9206" s="7">
        <v>38819</v>
      </c>
      <c r="B9206" s="5" t="s">
        <v>8809</v>
      </c>
    </row>
    <row r="9207" spans="1:2" x14ac:dyDescent="0.25">
      <c r="A9207" s="7">
        <v>38820</v>
      </c>
      <c r="B9207" s="5" t="s">
        <v>8810</v>
      </c>
    </row>
    <row r="9208" spans="1:2" x14ac:dyDescent="0.25">
      <c r="A9208" s="7">
        <v>38821</v>
      </c>
      <c r="B9208" s="5" t="s">
        <v>822</v>
      </c>
    </row>
    <row r="9209" spans="1:2" x14ac:dyDescent="0.25">
      <c r="A9209" s="7">
        <v>38824</v>
      </c>
      <c r="B9209" s="5" t="s">
        <v>8811</v>
      </c>
    </row>
    <row r="9210" spans="1:2" x14ac:dyDescent="0.25">
      <c r="A9210" s="7">
        <v>38825</v>
      </c>
      <c r="B9210" s="5" t="s">
        <v>8812</v>
      </c>
    </row>
    <row r="9211" spans="1:2" x14ac:dyDescent="0.25">
      <c r="A9211" s="7">
        <v>38826</v>
      </c>
      <c r="B9211" s="5" t="s">
        <v>8813</v>
      </c>
    </row>
    <row r="9212" spans="1:2" x14ac:dyDescent="0.25">
      <c r="A9212" s="7">
        <v>38827</v>
      </c>
      <c r="B9212" s="5" t="s">
        <v>8814</v>
      </c>
    </row>
    <row r="9213" spans="1:2" x14ac:dyDescent="0.25">
      <c r="A9213" s="7">
        <v>38828</v>
      </c>
      <c r="B9213" s="5" t="s">
        <v>8815</v>
      </c>
    </row>
    <row r="9214" spans="1:2" x14ac:dyDescent="0.25">
      <c r="A9214" s="7">
        <v>38831</v>
      </c>
      <c r="B9214" s="5" t="s">
        <v>8816</v>
      </c>
    </row>
    <row r="9215" spans="1:2" x14ac:dyDescent="0.25">
      <c r="A9215" s="7">
        <v>38832</v>
      </c>
      <c r="B9215" s="5" t="s">
        <v>8817</v>
      </c>
    </row>
    <row r="9216" spans="1:2" x14ac:dyDescent="0.25">
      <c r="A9216" s="7">
        <v>38833</v>
      </c>
      <c r="B9216" s="5" t="s">
        <v>8818</v>
      </c>
    </row>
    <row r="9217" spans="1:2" x14ac:dyDescent="0.25">
      <c r="A9217" s="7">
        <v>38834</v>
      </c>
      <c r="B9217" s="5" t="s">
        <v>8819</v>
      </c>
    </row>
    <row r="9218" spans="1:2" x14ac:dyDescent="0.25">
      <c r="A9218" s="7">
        <v>38835</v>
      </c>
      <c r="B9218" s="5" t="s">
        <v>8820</v>
      </c>
    </row>
    <row r="9219" spans="1:2" x14ac:dyDescent="0.25">
      <c r="A9219" s="7">
        <v>38838</v>
      </c>
      <c r="B9219" s="5" t="s">
        <v>8821</v>
      </c>
    </row>
    <row r="9220" spans="1:2" x14ac:dyDescent="0.25">
      <c r="A9220" s="7">
        <v>38839</v>
      </c>
      <c r="B9220" s="5" t="s">
        <v>8822</v>
      </c>
    </row>
    <row r="9221" spans="1:2" x14ac:dyDescent="0.25">
      <c r="A9221" s="7">
        <v>38840</v>
      </c>
      <c r="B9221" s="5" t="s">
        <v>8823</v>
      </c>
    </row>
    <row r="9222" spans="1:2" x14ac:dyDescent="0.25">
      <c r="A9222" s="7">
        <v>38841</v>
      </c>
      <c r="B9222" s="5" t="s">
        <v>8824</v>
      </c>
    </row>
    <row r="9223" spans="1:2" x14ac:dyDescent="0.25">
      <c r="A9223" s="7">
        <v>38842</v>
      </c>
      <c r="B9223" s="5" t="s">
        <v>8825</v>
      </c>
    </row>
    <row r="9224" spans="1:2" x14ac:dyDescent="0.25">
      <c r="A9224" s="7">
        <v>38845</v>
      </c>
      <c r="B9224" s="5" t="s">
        <v>8826</v>
      </c>
    </row>
    <row r="9225" spans="1:2" x14ac:dyDescent="0.25">
      <c r="A9225" s="7">
        <v>38846</v>
      </c>
      <c r="B9225" s="5" t="s">
        <v>8827</v>
      </c>
    </row>
    <row r="9226" spans="1:2" x14ac:dyDescent="0.25">
      <c r="A9226" s="7">
        <v>38847</v>
      </c>
      <c r="B9226" s="5" t="s">
        <v>8828</v>
      </c>
    </row>
    <row r="9227" spans="1:2" x14ac:dyDescent="0.25">
      <c r="A9227" s="7">
        <v>38848</v>
      </c>
      <c r="B9227" s="5" t="s">
        <v>8829</v>
      </c>
    </row>
    <row r="9228" spans="1:2" x14ac:dyDescent="0.25">
      <c r="A9228" s="7">
        <v>38849</v>
      </c>
      <c r="B9228" s="5" t="s">
        <v>8830</v>
      </c>
    </row>
    <row r="9229" spans="1:2" x14ac:dyDescent="0.25">
      <c r="A9229" s="7">
        <v>38852</v>
      </c>
      <c r="B9229" s="5" t="s">
        <v>8831</v>
      </c>
    </row>
    <row r="9230" spans="1:2" x14ac:dyDescent="0.25">
      <c r="A9230" s="7">
        <v>38853</v>
      </c>
      <c r="B9230" s="5" t="s">
        <v>8832</v>
      </c>
    </row>
    <row r="9231" spans="1:2" x14ac:dyDescent="0.25">
      <c r="A9231" s="7">
        <v>38854</v>
      </c>
      <c r="B9231" s="5" t="s">
        <v>8833</v>
      </c>
    </row>
    <row r="9232" spans="1:2" x14ac:dyDescent="0.25">
      <c r="A9232" s="7">
        <v>38855</v>
      </c>
      <c r="B9232" s="5" t="s">
        <v>8834</v>
      </c>
    </row>
    <row r="9233" spans="1:2" x14ac:dyDescent="0.25">
      <c r="A9233" s="7">
        <v>38856</v>
      </c>
      <c r="B9233" s="5" t="s">
        <v>8835</v>
      </c>
    </row>
    <row r="9234" spans="1:2" x14ac:dyDescent="0.25">
      <c r="A9234" s="7">
        <v>38859</v>
      </c>
      <c r="B9234" s="5" t="s">
        <v>8836</v>
      </c>
    </row>
    <row r="9235" spans="1:2" x14ac:dyDescent="0.25">
      <c r="A9235" s="7">
        <v>38860</v>
      </c>
      <c r="B9235" s="5" t="s">
        <v>8837</v>
      </c>
    </row>
    <row r="9236" spans="1:2" x14ac:dyDescent="0.25">
      <c r="A9236" s="7">
        <v>38861</v>
      </c>
      <c r="B9236" s="5" t="s">
        <v>8838</v>
      </c>
    </row>
    <row r="9237" spans="1:2" x14ac:dyDescent="0.25">
      <c r="A9237" s="7">
        <v>38862</v>
      </c>
      <c r="B9237" s="5" t="s">
        <v>8839</v>
      </c>
    </row>
    <row r="9238" spans="1:2" x14ac:dyDescent="0.25">
      <c r="A9238" s="7">
        <v>38863</v>
      </c>
      <c r="B9238" s="5" t="s">
        <v>8840</v>
      </c>
    </row>
    <row r="9239" spans="1:2" x14ac:dyDescent="0.25">
      <c r="A9239" s="7">
        <v>38866</v>
      </c>
      <c r="B9239" s="5" t="s">
        <v>822</v>
      </c>
    </row>
    <row r="9240" spans="1:2" x14ac:dyDescent="0.25">
      <c r="A9240" s="7">
        <v>38867</v>
      </c>
      <c r="B9240" s="5" t="s">
        <v>8841</v>
      </c>
    </row>
    <row r="9241" spans="1:2" x14ac:dyDescent="0.25">
      <c r="A9241" s="7">
        <v>38868</v>
      </c>
      <c r="B9241" s="5" t="s">
        <v>8842</v>
      </c>
    </row>
    <row r="9242" spans="1:2" x14ac:dyDescent="0.25">
      <c r="A9242" s="7">
        <v>38869</v>
      </c>
      <c r="B9242" s="5" t="s">
        <v>8843</v>
      </c>
    </row>
    <row r="9243" spans="1:2" x14ac:dyDescent="0.25">
      <c r="A9243" s="7">
        <v>38870</v>
      </c>
      <c r="B9243" s="5" t="s">
        <v>8844</v>
      </c>
    </row>
    <row r="9244" spans="1:2" x14ac:dyDescent="0.25">
      <c r="A9244" s="7">
        <v>38873</v>
      </c>
      <c r="B9244" s="5" t="s">
        <v>8845</v>
      </c>
    </row>
    <row r="9245" spans="1:2" x14ac:dyDescent="0.25">
      <c r="A9245" s="7">
        <v>38874</v>
      </c>
      <c r="B9245" s="5" t="s">
        <v>8846</v>
      </c>
    </row>
    <row r="9246" spans="1:2" x14ac:dyDescent="0.25">
      <c r="A9246" s="7">
        <v>38875</v>
      </c>
      <c r="B9246" s="5" t="s">
        <v>8847</v>
      </c>
    </row>
    <row r="9247" spans="1:2" x14ac:dyDescent="0.25">
      <c r="A9247" s="7">
        <v>38876</v>
      </c>
      <c r="B9247" s="5" t="s">
        <v>8848</v>
      </c>
    </row>
    <row r="9248" spans="1:2" x14ac:dyDescent="0.25">
      <c r="A9248" s="7">
        <v>38877</v>
      </c>
      <c r="B9248" s="5" t="s">
        <v>8849</v>
      </c>
    </row>
    <row r="9249" spans="1:2" x14ac:dyDescent="0.25">
      <c r="A9249" s="7">
        <v>38880</v>
      </c>
      <c r="B9249" s="5" t="s">
        <v>8850</v>
      </c>
    </row>
    <row r="9250" spans="1:2" x14ac:dyDescent="0.25">
      <c r="A9250" s="7">
        <v>38881</v>
      </c>
      <c r="B9250" s="5" t="s">
        <v>8851</v>
      </c>
    </row>
    <row r="9251" spans="1:2" x14ac:dyDescent="0.25">
      <c r="A9251" s="7">
        <v>38882</v>
      </c>
      <c r="B9251" s="5" t="s">
        <v>8852</v>
      </c>
    </row>
    <row r="9252" spans="1:2" x14ac:dyDescent="0.25">
      <c r="A9252" s="7">
        <v>38883</v>
      </c>
      <c r="B9252" s="5" t="s">
        <v>8853</v>
      </c>
    </row>
    <row r="9253" spans="1:2" x14ac:dyDescent="0.25">
      <c r="A9253" s="7">
        <v>38884</v>
      </c>
      <c r="B9253" s="5" t="s">
        <v>8854</v>
      </c>
    </row>
    <row r="9254" spans="1:2" x14ac:dyDescent="0.25">
      <c r="A9254" s="7">
        <v>38887</v>
      </c>
      <c r="B9254" s="5" t="s">
        <v>8855</v>
      </c>
    </row>
    <row r="9255" spans="1:2" x14ac:dyDescent="0.25">
      <c r="A9255" s="7">
        <v>38888</v>
      </c>
      <c r="B9255" s="5" t="s">
        <v>8856</v>
      </c>
    </row>
    <row r="9256" spans="1:2" x14ac:dyDescent="0.25">
      <c r="A9256" s="7">
        <v>38889</v>
      </c>
      <c r="B9256" s="5" t="s">
        <v>8857</v>
      </c>
    </row>
    <row r="9257" spans="1:2" x14ac:dyDescent="0.25">
      <c r="A9257" s="7">
        <v>38890</v>
      </c>
      <c r="B9257" s="5" t="s">
        <v>8858</v>
      </c>
    </row>
    <row r="9258" spans="1:2" x14ac:dyDescent="0.25">
      <c r="A9258" s="7">
        <v>38891</v>
      </c>
      <c r="B9258" s="5" t="s">
        <v>8859</v>
      </c>
    </row>
    <row r="9259" spans="1:2" x14ac:dyDescent="0.25">
      <c r="A9259" s="7">
        <v>38894</v>
      </c>
      <c r="B9259" s="5" t="s">
        <v>8860</v>
      </c>
    </row>
    <row r="9260" spans="1:2" x14ac:dyDescent="0.25">
      <c r="A9260" s="7">
        <v>38895</v>
      </c>
      <c r="B9260" s="5" t="s">
        <v>8861</v>
      </c>
    </row>
    <row r="9261" spans="1:2" x14ac:dyDescent="0.25">
      <c r="A9261" s="7">
        <v>38896</v>
      </c>
      <c r="B9261" s="5" t="s">
        <v>8862</v>
      </c>
    </row>
    <row r="9262" spans="1:2" x14ac:dyDescent="0.25">
      <c r="A9262" s="7">
        <v>38897</v>
      </c>
      <c r="B9262" s="5" t="s">
        <v>8863</v>
      </c>
    </row>
    <row r="9263" spans="1:2" x14ac:dyDescent="0.25">
      <c r="A9263" s="7">
        <v>38898</v>
      </c>
      <c r="B9263" s="5" t="s">
        <v>8864</v>
      </c>
    </row>
    <row r="9264" spans="1:2" x14ac:dyDescent="0.25">
      <c r="A9264" s="7">
        <v>38901</v>
      </c>
      <c r="B9264" s="5" t="s">
        <v>8865</v>
      </c>
    </row>
    <row r="9265" spans="1:2" x14ac:dyDescent="0.25">
      <c r="A9265" s="7">
        <v>38902</v>
      </c>
      <c r="B9265" s="5" t="s">
        <v>822</v>
      </c>
    </row>
    <row r="9266" spans="1:2" x14ac:dyDescent="0.25">
      <c r="A9266" s="7">
        <v>38903</v>
      </c>
      <c r="B9266" s="5" t="s">
        <v>8866</v>
      </c>
    </row>
    <row r="9267" spans="1:2" x14ac:dyDescent="0.25">
      <c r="A9267" s="7">
        <v>38904</v>
      </c>
      <c r="B9267" s="5" t="s">
        <v>8867</v>
      </c>
    </row>
    <row r="9268" spans="1:2" x14ac:dyDescent="0.25">
      <c r="A9268" s="7">
        <v>38905</v>
      </c>
      <c r="B9268" s="5" t="s">
        <v>8868</v>
      </c>
    </row>
    <row r="9269" spans="1:2" x14ac:dyDescent="0.25">
      <c r="A9269" s="7">
        <v>38908</v>
      </c>
      <c r="B9269" s="5" t="s">
        <v>8869</v>
      </c>
    </row>
    <row r="9270" spans="1:2" x14ac:dyDescent="0.25">
      <c r="A9270" s="7">
        <v>38909</v>
      </c>
      <c r="B9270" s="5" t="s">
        <v>8870</v>
      </c>
    </row>
    <row r="9271" spans="1:2" x14ac:dyDescent="0.25">
      <c r="A9271" s="7">
        <v>38910</v>
      </c>
      <c r="B9271" s="5" t="s">
        <v>8871</v>
      </c>
    </row>
    <row r="9272" spans="1:2" x14ac:dyDescent="0.25">
      <c r="A9272" s="7">
        <v>38911</v>
      </c>
      <c r="B9272" s="5" t="s">
        <v>8872</v>
      </c>
    </row>
    <row r="9273" spans="1:2" x14ac:dyDescent="0.25">
      <c r="A9273" s="7">
        <v>38912</v>
      </c>
      <c r="B9273" s="5" t="s">
        <v>8873</v>
      </c>
    </row>
    <row r="9274" spans="1:2" x14ac:dyDescent="0.25">
      <c r="A9274" s="7">
        <v>38915</v>
      </c>
      <c r="B9274" s="5" t="s">
        <v>8874</v>
      </c>
    </row>
    <row r="9275" spans="1:2" x14ac:dyDescent="0.25">
      <c r="A9275" s="7">
        <v>38916</v>
      </c>
      <c r="B9275" s="5" t="s">
        <v>8875</v>
      </c>
    </row>
    <row r="9276" spans="1:2" x14ac:dyDescent="0.25">
      <c r="A9276" s="7">
        <v>38917</v>
      </c>
      <c r="B9276" s="5" t="s">
        <v>8876</v>
      </c>
    </row>
    <row r="9277" spans="1:2" x14ac:dyDescent="0.25">
      <c r="A9277" s="7">
        <v>38918</v>
      </c>
      <c r="B9277" s="5" t="s">
        <v>8877</v>
      </c>
    </row>
    <row r="9278" spans="1:2" x14ac:dyDescent="0.25">
      <c r="A9278" s="7">
        <v>38919</v>
      </c>
      <c r="B9278" s="5" t="s">
        <v>8878</v>
      </c>
    </row>
    <row r="9279" spans="1:2" x14ac:dyDescent="0.25">
      <c r="A9279" s="7">
        <v>38922</v>
      </c>
      <c r="B9279" s="5" t="s">
        <v>8879</v>
      </c>
    </row>
    <row r="9280" spans="1:2" x14ac:dyDescent="0.25">
      <c r="A9280" s="7">
        <v>38923</v>
      </c>
      <c r="B9280" s="5" t="s">
        <v>8880</v>
      </c>
    </row>
    <row r="9281" spans="1:2" x14ac:dyDescent="0.25">
      <c r="A9281" s="7">
        <v>38924</v>
      </c>
      <c r="B9281" s="5" t="s">
        <v>8881</v>
      </c>
    </row>
    <row r="9282" spans="1:2" x14ac:dyDescent="0.25">
      <c r="A9282" s="7">
        <v>38925</v>
      </c>
      <c r="B9282" s="5" t="s">
        <v>8882</v>
      </c>
    </row>
    <row r="9283" spans="1:2" x14ac:dyDescent="0.25">
      <c r="A9283" s="7">
        <v>38926</v>
      </c>
      <c r="B9283" s="5" t="s">
        <v>8883</v>
      </c>
    </row>
    <row r="9284" spans="1:2" x14ac:dyDescent="0.25">
      <c r="A9284" s="7">
        <v>38929</v>
      </c>
      <c r="B9284" s="5" t="s">
        <v>8884</v>
      </c>
    </row>
    <row r="9285" spans="1:2" x14ac:dyDescent="0.25">
      <c r="A9285" s="7">
        <v>38930</v>
      </c>
      <c r="B9285" s="5" t="s">
        <v>8885</v>
      </c>
    </row>
    <row r="9286" spans="1:2" x14ac:dyDescent="0.25">
      <c r="A9286" s="7">
        <v>38931</v>
      </c>
      <c r="B9286" s="5" t="s">
        <v>8886</v>
      </c>
    </row>
    <row r="9287" spans="1:2" x14ac:dyDescent="0.25">
      <c r="A9287" s="7">
        <v>38932</v>
      </c>
      <c r="B9287" s="5" t="s">
        <v>8887</v>
      </c>
    </row>
    <row r="9288" spans="1:2" x14ac:dyDescent="0.25">
      <c r="A9288" s="7">
        <v>38933</v>
      </c>
      <c r="B9288" s="5" t="s">
        <v>8888</v>
      </c>
    </row>
    <row r="9289" spans="1:2" x14ac:dyDescent="0.25">
      <c r="A9289" s="7">
        <v>38936</v>
      </c>
      <c r="B9289" s="5" t="s">
        <v>8889</v>
      </c>
    </row>
    <row r="9290" spans="1:2" x14ac:dyDescent="0.25">
      <c r="A9290" s="7">
        <v>38937</v>
      </c>
      <c r="B9290" s="5" t="s">
        <v>8890</v>
      </c>
    </row>
    <row r="9291" spans="1:2" x14ac:dyDescent="0.25">
      <c r="A9291" s="7">
        <v>38938</v>
      </c>
      <c r="B9291" s="5" t="s">
        <v>8891</v>
      </c>
    </row>
    <row r="9292" spans="1:2" x14ac:dyDescent="0.25">
      <c r="A9292" s="7">
        <v>38939</v>
      </c>
      <c r="B9292" s="5" t="s">
        <v>8892</v>
      </c>
    </row>
    <row r="9293" spans="1:2" x14ac:dyDescent="0.25">
      <c r="A9293" s="7">
        <v>38940</v>
      </c>
      <c r="B9293" s="5" t="s">
        <v>8893</v>
      </c>
    </row>
    <row r="9294" spans="1:2" x14ac:dyDescent="0.25">
      <c r="A9294" s="7">
        <v>38943</v>
      </c>
      <c r="B9294" s="5" t="s">
        <v>8894</v>
      </c>
    </row>
    <row r="9295" spans="1:2" x14ac:dyDescent="0.25">
      <c r="A9295" s="7">
        <v>38944</v>
      </c>
      <c r="B9295" s="5" t="s">
        <v>8895</v>
      </c>
    </row>
    <row r="9296" spans="1:2" x14ac:dyDescent="0.25">
      <c r="A9296" s="7">
        <v>38945</v>
      </c>
      <c r="B9296" s="5" t="s">
        <v>8896</v>
      </c>
    </row>
    <row r="9297" spans="1:2" x14ac:dyDescent="0.25">
      <c r="A9297" s="7">
        <v>38946</v>
      </c>
      <c r="B9297" s="5" t="s">
        <v>8897</v>
      </c>
    </row>
    <row r="9298" spans="1:2" x14ac:dyDescent="0.25">
      <c r="A9298" s="7">
        <v>38947</v>
      </c>
      <c r="B9298" s="5" t="s">
        <v>8898</v>
      </c>
    </row>
    <row r="9299" spans="1:2" x14ac:dyDescent="0.25">
      <c r="A9299" s="7">
        <v>38950</v>
      </c>
      <c r="B9299" s="5" t="s">
        <v>8899</v>
      </c>
    </row>
    <row r="9300" spans="1:2" x14ac:dyDescent="0.25">
      <c r="A9300" s="7">
        <v>38951</v>
      </c>
      <c r="B9300" s="5" t="s">
        <v>8900</v>
      </c>
    </row>
    <row r="9301" spans="1:2" x14ac:dyDescent="0.25">
      <c r="A9301" s="7">
        <v>38952</v>
      </c>
      <c r="B9301" s="5" t="s">
        <v>8901</v>
      </c>
    </row>
    <row r="9302" spans="1:2" x14ac:dyDescent="0.25">
      <c r="A9302" s="7">
        <v>38953</v>
      </c>
      <c r="B9302" s="5" t="s">
        <v>8902</v>
      </c>
    </row>
    <row r="9303" spans="1:2" x14ac:dyDescent="0.25">
      <c r="A9303" s="7">
        <v>38954</v>
      </c>
      <c r="B9303" s="5" t="s">
        <v>8903</v>
      </c>
    </row>
    <row r="9304" spans="1:2" x14ac:dyDescent="0.25">
      <c r="A9304" s="7">
        <v>38957</v>
      </c>
      <c r="B9304" s="5" t="s">
        <v>8904</v>
      </c>
    </row>
    <row r="9305" spans="1:2" x14ac:dyDescent="0.25">
      <c r="A9305" s="7">
        <v>38958</v>
      </c>
      <c r="B9305" s="5" t="s">
        <v>8905</v>
      </c>
    </row>
    <row r="9306" spans="1:2" x14ac:dyDescent="0.25">
      <c r="A9306" s="7">
        <v>38959</v>
      </c>
      <c r="B9306" s="5" t="s">
        <v>8906</v>
      </c>
    </row>
    <row r="9307" spans="1:2" x14ac:dyDescent="0.25">
      <c r="A9307" s="7">
        <v>38960</v>
      </c>
      <c r="B9307" s="5" t="s">
        <v>8907</v>
      </c>
    </row>
    <row r="9308" spans="1:2" x14ac:dyDescent="0.25">
      <c r="A9308" s="7">
        <v>38961</v>
      </c>
      <c r="B9308" s="5" t="s">
        <v>8908</v>
      </c>
    </row>
    <row r="9309" spans="1:2" x14ac:dyDescent="0.25">
      <c r="A9309" s="7">
        <v>38964</v>
      </c>
      <c r="B9309" s="5" t="s">
        <v>822</v>
      </c>
    </row>
    <row r="9310" spans="1:2" x14ac:dyDescent="0.25">
      <c r="A9310" s="7">
        <v>38965</v>
      </c>
      <c r="B9310" s="5" t="s">
        <v>8909</v>
      </c>
    </row>
    <row r="9311" spans="1:2" x14ac:dyDescent="0.25">
      <c r="A9311" s="7">
        <v>38966</v>
      </c>
      <c r="B9311" s="5" t="s">
        <v>8910</v>
      </c>
    </row>
    <row r="9312" spans="1:2" x14ac:dyDescent="0.25">
      <c r="A9312" s="7">
        <v>38967</v>
      </c>
      <c r="B9312" s="5" t="s">
        <v>8911</v>
      </c>
    </row>
    <row r="9313" spans="1:2" x14ac:dyDescent="0.25">
      <c r="A9313" s="7">
        <v>38968</v>
      </c>
      <c r="B9313" s="5" t="s">
        <v>8912</v>
      </c>
    </row>
    <row r="9314" spans="1:2" x14ac:dyDescent="0.25">
      <c r="A9314" s="7">
        <v>38971</v>
      </c>
      <c r="B9314" s="5" t="s">
        <v>8913</v>
      </c>
    </row>
    <row r="9315" spans="1:2" x14ac:dyDescent="0.25">
      <c r="A9315" s="7">
        <v>38972</v>
      </c>
      <c r="B9315" s="5" t="s">
        <v>8914</v>
      </c>
    </row>
    <row r="9316" spans="1:2" x14ac:dyDescent="0.25">
      <c r="A9316" s="7">
        <v>38973</v>
      </c>
      <c r="B9316" s="5" t="s">
        <v>8915</v>
      </c>
    </row>
    <row r="9317" spans="1:2" x14ac:dyDescent="0.25">
      <c r="A9317" s="7">
        <v>38974</v>
      </c>
      <c r="B9317" s="5" t="s">
        <v>8916</v>
      </c>
    </row>
    <row r="9318" spans="1:2" x14ac:dyDescent="0.25">
      <c r="A9318" s="7">
        <v>38975</v>
      </c>
      <c r="B9318" s="5" t="s">
        <v>8917</v>
      </c>
    </row>
    <row r="9319" spans="1:2" x14ac:dyDescent="0.25">
      <c r="A9319" s="7">
        <v>38978</v>
      </c>
      <c r="B9319" s="5" t="s">
        <v>8918</v>
      </c>
    </row>
    <row r="9320" spans="1:2" x14ac:dyDescent="0.25">
      <c r="A9320" s="7">
        <v>38979</v>
      </c>
      <c r="B9320" s="5" t="s">
        <v>8919</v>
      </c>
    </row>
    <row r="9321" spans="1:2" x14ac:dyDescent="0.25">
      <c r="A9321" s="7">
        <v>38980</v>
      </c>
      <c r="B9321" s="5" t="s">
        <v>8920</v>
      </c>
    </row>
    <row r="9322" spans="1:2" x14ac:dyDescent="0.25">
      <c r="A9322" s="7">
        <v>38981</v>
      </c>
      <c r="B9322" s="5" t="s">
        <v>8921</v>
      </c>
    </row>
    <row r="9323" spans="1:2" x14ac:dyDescent="0.25">
      <c r="A9323" s="7">
        <v>38982</v>
      </c>
      <c r="B9323" s="5" t="s">
        <v>8922</v>
      </c>
    </row>
    <row r="9324" spans="1:2" x14ac:dyDescent="0.25">
      <c r="A9324" s="7">
        <v>38985</v>
      </c>
      <c r="B9324" s="5" t="s">
        <v>8923</v>
      </c>
    </row>
    <row r="9325" spans="1:2" x14ac:dyDescent="0.25">
      <c r="A9325" s="7">
        <v>38986</v>
      </c>
      <c r="B9325" s="5" t="s">
        <v>8924</v>
      </c>
    </row>
    <row r="9326" spans="1:2" x14ac:dyDescent="0.25">
      <c r="A9326" s="7">
        <v>38987</v>
      </c>
      <c r="B9326" s="5" t="s">
        <v>8925</v>
      </c>
    </row>
    <row r="9327" spans="1:2" x14ac:dyDescent="0.25">
      <c r="A9327" s="7">
        <v>38988</v>
      </c>
      <c r="B9327" s="5" t="s">
        <v>8926</v>
      </c>
    </row>
    <row r="9328" spans="1:2" x14ac:dyDescent="0.25">
      <c r="A9328" s="7">
        <v>38989</v>
      </c>
      <c r="B9328" s="5" t="s">
        <v>8927</v>
      </c>
    </row>
    <row r="9329" spans="1:2" x14ac:dyDescent="0.25">
      <c r="A9329" s="7">
        <v>38992</v>
      </c>
      <c r="B9329" s="5" t="s">
        <v>8928</v>
      </c>
    </row>
    <row r="9330" spans="1:2" x14ac:dyDescent="0.25">
      <c r="A9330" s="7">
        <v>38993</v>
      </c>
      <c r="B9330" s="5" t="s">
        <v>8929</v>
      </c>
    </row>
    <row r="9331" spans="1:2" x14ac:dyDescent="0.25">
      <c r="A9331" s="7">
        <v>38994</v>
      </c>
      <c r="B9331" s="5" t="s">
        <v>8930</v>
      </c>
    </row>
    <row r="9332" spans="1:2" x14ac:dyDescent="0.25">
      <c r="A9332" s="7">
        <v>38995</v>
      </c>
      <c r="B9332" s="5" t="s">
        <v>8931</v>
      </c>
    </row>
    <row r="9333" spans="1:2" x14ac:dyDescent="0.25">
      <c r="A9333" s="7">
        <v>38996</v>
      </c>
      <c r="B9333" s="5" t="s">
        <v>8932</v>
      </c>
    </row>
    <row r="9334" spans="1:2" x14ac:dyDescent="0.25">
      <c r="A9334" s="7">
        <v>38999</v>
      </c>
      <c r="B9334" s="5" t="s">
        <v>8933</v>
      </c>
    </row>
    <row r="9335" spans="1:2" x14ac:dyDescent="0.25">
      <c r="A9335" s="7">
        <v>39000</v>
      </c>
      <c r="B9335" s="5" t="s">
        <v>8934</v>
      </c>
    </row>
    <row r="9336" spans="1:2" x14ac:dyDescent="0.25">
      <c r="A9336" s="7">
        <v>39001</v>
      </c>
      <c r="B9336" s="5" t="s">
        <v>8935</v>
      </c>
    </row>
    <row r="9337" spans="1:2" x14ac:dyDescent="0.25">
      <c r="A9337" s="7">
        <v>39002</v>
      </c>
      <c r="B9337" s="5" t="s">
        <v>8936</v>
      </c>
    </row>
    <row r="9338" spans="1:2" x14ac:dyDescent="0.25">
      <c r="A9338" s="7">
        <v>39003</v>
      </c>
      <c r="B9338" s="5" t="s">
        <v>8937</v>
      </c>
    </row>
    <row r="9339" spans="1:2" x14ac:dyDescent="0.25">
      <c r="A9339" s="7">
        <v>39006</v>
      </c>
      <c r="B9339" s="5" t="s">
        <v>8938</v>
      </c>
    </row>
    <row r="9340" spans="1:2" x14ac:dyDescent="0.25">
      <c r="A9340" s="7">
        <v>39007</v>
      </c>
      <c r="B9340" s="5" t="s">
        <v>8939</v>
      </c>
    </row>
    <row r="9341" spans="1:2" x14ac:dyDescent="0.25">
      <c r="A9341" s="7">
        <v>39008</v>
      </c>
      <c r="B9341" s="5" t="s">
        <v>8940</v>
      </c>
    </row>
    <row r="9342" spans="1:2" x14ac:dyDescent="0.25">
      <c r="A9342" s="7">
        <v>39009</v>
      </c>
      <c r="B9342" s="5" t="s">
        <v>8941</v>
      </c>
    </row>
    <row r="9343" spans="1:2" x14ac:dyDescent="0.25">
      <c r="A9343" s="7">
        <v>39010</v>
      </c>
      <c r="B9343" s="5" t="s">
        <v>8942</v>
      </c>
    </row>
    <row r="9344" spans="1:2" x14ac:dyDescent="0.25">
      <c r="A9344" s="7">
        <v>39013</v>
      </c>
      <c r="B9344" s="5" t="s">
        <v>8943</v>
      </c>
    </row>
    <row r="9345" spans="1:2" x14ac:dyDescent="0.25">
      <c r="A9345" s="7">
        <v>39014</v>
      </c>
      <c r="B9345" s="5" t="s">
        <v>8944</v>
      </c>
    </row>
    <row r="9346" spans="1:2" x14ac:dyDescent="0.25">
      <c r="A9346" s="7">
        <v>39015</v>
      </c>
      <c r="B9346" s="5" t="s">
        <v>8945</v>
      </c>
    </row>
    <row r="9347" spans="1:2" x14ac:dyDescent="0.25">
      <c r="A9347" s="7">
        <v>39016</v>
      </c>
      <c r="B9347" s="5" t="s">
        <v>8946</v>
      </c>
    </row>
    <row r="9348" spans="1:2" x14ac:dyDescent="0.25">
      <c r="A9348" s="7">
        <v>39017</v>
      </c>
      <c r="B9348" s="5" t="s">
        <v>8947</v>
      </c>
    </row>
    <row r="9349" spans="1:2" x14ac:dyDescent="0.25">
      <c r="A9349" s="7">
        <v>39020</v>
      </c>
      <c r="B9349" s="5" t="s">
        <v>8948</v>
      </c>
    </row>
    <row r="9350" spans="1:2" x14ac:dyDescent="0.25">
      <c r="A9350" s="7">
        <v>39021</v>
      </c>
      <c r="B9350" s="5" t="s">
        <v>8949</v>
      </c>
    </row>
    <row r="9351" spans="1:2" x14ac:dyDescent="0.25">
      <c r="A9351" s="7">
        <v>39022</v>
      </c>
      <c r="B9351" s="5" t="s">
        <v>8950</v>
      </c>
    </row>
    <row r="9352" spans="1:2" x14ac:dyDescent="0.25">
      <c r="A9352" s="7">
        <v>39023</v>
      </c>
      <c r="B9352" s="5" t="s">
        <v>8951</v>
      </c>
    </row>
    <row r="9353" spans="1:2" x14ac:dyDescent="0.25">
      <c r="A9353" s="7">
        <v>39024</v>
      </c>
      <c r="B9353" s="5" t="s">
        <v>8952</v>
      </c>
    </row>
    <row r="9354" spans="1:2" x14ac:dyDescent="0.25">
      <c r="A9354" s="7">
        <v>39027</v>
      </c>
      <c r="B9354" s="5" t="s">
        <v>8953</v>
      </c>
    </row>
    <row r="9355" spans="1:2" x14ac:dyDescent="0.25">
      <c r="A9355" s="7">
        <v>39028</v>
      </c>
      <c r="B9355" s="5" t="s">
        <v>8954</v>
      </c>
    </row>
    <row r="9356" spans="1:2" x14ac:dyDescent="0.25">
      <c r="A9356" s="7">
        <v>39029</v>
      </c>
      <c r="B9356" s="5" t="s">
        <v>8955</v>
      </c>
    </row>
    <row r="9357" spans="1:2" x14ac:dyDescent="0.25">
      <c r="A9357" s="7">
        <v>39030</v>
      </c>
      <c r="B9357" s="5" t="s">
        <v>8956</v>
      </c>
    </row>
    <row r="9358" spans="1:2" x14ac:dyDescent="0.25">
      <c r="A9358" s="7">
        <v>39031</v>
      </c>
      <c r="B9358" s="5" t="s">
        <v>8957</v>
      </c>
    </row>
    <row r="9359" spans="1:2" x14ac:dyDescent="0.25">
      <c r="A9359" s="7">
        <v>39034</v>
      </c>
      <c r="B9359" s="5" t="s">
        <v>8958</v>
      </c>
    </row>
    <row r="9360" spans="1:2" x14ac:dyDescent="0.25">
      <c r="A9360" s="7">
        <v>39035</v>
      </c>
      <c r="B9360" s="5" t="s">
        <v>8959</v>
      </c>
    </row>
    <row r="9361" spans="1:2" x14ac:dyDescent="0.25">
      <c r="A9361" s="7">
        <v>39036</v>
      </c>
      <c r="B9361" s="5" t="s">
        <v>8960</v>
      </c>
    </row>
    <row r="9362" spans="1:2" x14ac:dyDescent="0.25">
      <c r="A9362" s="7">
        <v>39037</v>
      </c>
      <c r="B9362" s="5" t="s">
        <v>8961</v>
      </c>
    </row>
    <row r="9363" spans="1:2" x14ac:dyDescent="0.25">
      <c r="A9363" s="7">
        <v>39038</v>
      </c>
      <c r="B9363" s="5" t="s">
        <v>8962</v>
      </c>
    </row>
    <row r="9364" spans="1:2" x14ac:dyDescent="0.25">
      <c r="A9364" s="7">
        <v>39041</v>
      </c>
      <c r="B9364" s="5" t="s">
        <v>8963</v>
      </c>
    </row>
    <row r="9365" spans="1:2" x14ac:dyDescent="0.25">
      <c r="A9365" s="7">
        <v>39042</v>
      </c>
      <c r="B9365" s="5" t="s">
        <v>8964</v>
      </c>
    </row>
    <row r="9366" spans="1:2" x14ac:dyDescent="0.25">
      <c r="A9366" s="7">
        <v>39043</v>
      </c>
      <c r="B9366" s="5" t="s">
        <v>8965</v>
      </c>
    </row>
    <row r="9367" spans="1:2" x14ac:dyDescent="0.25">
      <c r="A9367" s="7">
        <v>39044</v>
      </c>
      <c r="B9367" s="5" t="s">
        <v>822</v>
      </c>
    </row>
    <row r="9368" spans="1:2" x14ac:dyDescent="0.25">
      <c r="A9368" s="7">
        <v>39045</v>
      </c>
      <c r="B9368" s="5" t="s">
        <v>8966</v>
      </c>
    </row>
    <row r="9369" spans="1:2" x14ac:dyDescent="0.25">
      <c r="A9369" s="7">
        <v>39048</v>
      </c>
      <c r="B9369" s="5" t="s">
        <v>8967</v>
      </c>
    </row>
    <row r="9370" spans="1:2" x14ac:dyDescent="0.25">
      <c r="A9370" s="7">
        <v>39049</v>
      </c>
      <c r="B9370" s="5" t="s">
        <v>8968</v>
      </c>
    </row>
    <row r="9371" spans="1:2" x14ac:dyDescent="0.25">
      <c r="A9371" s="7">
        <v>39050</v>
      </c>
      <c r="B9371" s="5" t="s">
        <v>8969</v>
      </c>
    </row>
    <row r="9372" spans="1:2" x14ac:dyDescent="0.25">
      <c r="A9372" s="7">
        <v>39051</v>
      </c>
      <c r="B9372" s="5" t="s">
        <v>8970</v>
      </c>
    </row>
    <row r="9373" spans="1:2" x14ac:dyDescent="0.25">
      <c r="A9373" s="7">
        <v>39052</v>
      </c>
      <c r="B9373" s="5" t="s">
        <v>8971</v>
      </c>
    </row>
    <row r="9374" spans="1:2" x14ac:dyDescent="0.25">
      <c r="A9374" s="7">
        <v>39055</v>
      </c>
      <c r="B9374" s="5" t="s">
        <v>8972</v>
      </c>
    </row>
    <row r="9375" spans="1:2" x14ac:dyDescent="0.25">
      <c r="A9375" s="7">
        <v>39056</v>
      </c>
      <c r="B9375" s="5" t="s">
        <v>8973</v>
      </c>
    </row>
    <row r="9376" spans="1:2" x14ac:dyDescent="0.25">
      <c r="A9376" s="7">
        <v>39057</v>
      </c>
      <c r="B9376" s="5" t="s">
        <v>8974</v>
      </c>
    </row>
    <row r="9377" spans="1:2" x14ac:dyDescent="0.25">
      <c r="A9377" s="7">
        <v>39058</v>
      </c>
      <c r="B9377" s="5" t="s">
        <v>8975</v>
      </c>
    </row>
    <row r="9378" spans="1:2" x14ac:dyDescent="0.25">
      <c r="A9378" s="7">
        <v>39059</v>
      </c>
      <c r="B9378" s="5" t="s">
        <v>8976</v>
      </c>
    </row>
    <row r="9379" spans="1:2" x14ac:dyDescent="0.25">
      <c r="A9379" s="7">
        <v>39062</v>
      </c>
      <c r="B9379" s="5" t="s">
        <v>8977</v>
      </c>
    </row>
    <row r="9380" spans="1:2" x14ac:dyDescent="0.25">
      <c r="A9380" s="7">
        <v>39063</v>
      </c>
      <c r="B9380" s="5" t="s">
        <v>8978</v>
      </c>
    </row>
    <row r="9381" spans="1:2" x14ac:dyDescent="0.25">
      <c r="A9381" s="7">
        <v>39064</v>
      </c>
      <c r="B9381" s="5" t="s">
        <v>8979</v>
      </c>
    </row>
    <row r="9382" spans="1:2" x14ac:dyDescent="0.25">
      <c r="A9382" s="7">
        <v>39065</v>
      </c>
      <c r="B9382" s="5" t="s">
        <v>8980</v>
      </c>
    </row>
    <row r="9383" spans="1:2" x14ac:dyDescent="0.25">
      <c r="A9383" s="7">
        <v>39066</v>
      </c>
      <c r="B9383" s="5" t="s">
        <v>8981</v>
      </c>
    </row>
    <row r="9384" spans="1:2" x14ac:dyDescent="0.25">
      <c r="A9384" s="7">
        <v>39069</v>
      </c>
      <c r="B9384" s="5" t="s">
        <v>8982</v>
      </c>
    </row>
    <row r="9385" spans="1:2" x14ac:dyDescent="0.25">
      <c r="A9385" s="7">
        <v>39070</v>
      </c>
      <c r="B9385" s="5" t="s">
        <v>8983</v>
      </c>
    </row>
    <row r="9386" spans="1:2" x14ac:dyDescent="0.25">
      <c r="A9386" s="7">
        <v>39071</v>
      </c>
      <c r="B9386" s="5" t="s">
        <v>8984</v>
      </c>
    </row>
    <row r="9387" spans="1:2" x14ac:dyDescent="0.25">
      <c r="A9387" s="7">
        <v>39072</v>
      </c>
      <c r="B9387" s="5" t="s">
        <v>8985</v>
      </c>
    </row>
    <row r="9388" spans="1:2" x14ac:dyDescent="0.25">
      <c r="A9388" s="7">
        <v>39073</v>
      </c>
      <c r="B9388" s="5" t="s">
        <v>8986</v>
      </c>
    </row>
    <row r="9389" spans="1:2" x14ac:dyDescent="0.25">
      <c r="A9389" s="7">
        <v>39076</v>
      </c>
      <c r="B9389" s="5" t="s">
        <v>822</v>
      </c>
    </row>
    <row r="9390" spans="1:2" x14ac:dyDescent="0.25">
      <c r="A9390" s="7">
        <v>39077</v>
      </c>
      <c r="B9390" s="5" t="s">
        <v>8987</v>
      </c>
    </row>
    <row r="9391" spans="1:2" x14ac:dyDescent="0.25">
      <c r="A9391" s="7">
        <v>39078</v>
      </c>
      <c r="B9391" s="5" t="s">
        <v>8988</v>
      </c>
    </row>
    <row r="9392" spans="1:2" x14ac:dyDescent="0.25">
      <c r="A9392" s="7">
        <v>39079</v>
      </c>
      <c r="B9392" s="5" t="s">
        <v>8989</v>
      </c>
    </row>
    <row r="9393" spans="1:2" x14ac:dyDescent="0.25">
      <c r="A9393" s="7">
        <v>39080</v>
      </c>
      <c r="B9393" s="5" t="s">
        <v>8990</v>
      </c>
    </row>
    <row r="9394" spans="1:2" x14ac:dyDescent="0.25">
      <c r="A9394" s="7">
        <v>39083</v>
      </c>
      <c r="B9394" s="5" t="s">
        <v>822</v>
      </c>
    </row>
    <row r="9395" spans="1:2" x14ac:dyDescent="0.25">
      <c r="A9395" s="7">
        <v>39084</v>
      </c>
      <c r="B9395" s="5" t="s">
        <v>822</v>
      </c>
    </row>
    <row r="9396" spans="1:2" x14ac:dyDescent="0.25">
      <c r="A9396" s="7">
        <v>39085</v>
      </c>
      <c r="B9396" s="5" t="s">
        <v>8991</v>
      </c>
    </row>
    <row r="9397" spans="1:2" x14ac:dyDescent="0.25">
      <c r="A9397" s="7">
        <v>39086</v>
      </c>
      <c r="B9397" s="5" t="s">
        <v>8992</v>
      </c>
    </row>
    <row r="9398" spans="1:2" x14ac:dyDescent="0.25">
      <c r="A9398" s="7">
        <v>39087</v>
      </c>
      <c r="B9398" s="5" t="s">
        <v>8993</v>
      </c>
    </row>
    <row r="9399" spans="1:2" x14ac:dyDescent="0.25">
      <c r="A9399" s="7">
        <v>39090</v>
      </c>
      <c r="B9399" s="5" t="s">
        <v>8994</v>
      </c>
    </row>
    <row r="9400" spans="1:2" x14ac:dyDescent="0.25">
      <c r="A9400" s="7">
        <v>39091</v>
      </c>
      <c r="B9400" s="5" t="s">
        <v>8995</v>
      </c>
    </row>
    <row r="9401" spans="1:2" x14ac:dyDescent="0.25">
      <c r="A9401" s="7">
        <v>39092</v>
      </c>
      <c r="B9401" s="5" t="s">
        <v>8996</v>
      </c>
    </row>
    <row r="9402" spans="1:2" x14ac:dyDescent="0.25">
      <c r="A9402" s="7">
        <v>39093</v>
      </c>
      <c r="B9402" s="5" t="s">
        <v>8997</v>
      </c>
    </row>
    <row r="9403" spans="1:2" x14ac:dyDescent="0.25">
      <c r="A9403" s="7">
        <v>39094</v>
      </c>
      <c r="B9403" s="5" t="s">
        <v>8998</v>
      </c>
    </row>
    <row r="9404" spans="1:2" x14ac:dyDescent="0.25">
      <c r="A9404" s="7">
        <v>39097</v>
      </c>
      <c r="B9404" s="5" t="s">
        <v>822</v>
      </c>
    </row>
    <row r="9405" spans="1:2" x14ac:dyDescent="0.25">
      <c r="A9405" s="7">
        <v>39098</v>
      </c>
      <c r="B9405" s="5" t="s">
        <v>8999</v>
      </c>
    </row>
    <row r="9406" spans="1:2" x14ac:dyDescent="0.25">
      <c r="A9406" s="7">
        <v>39099</v>
      </c>
      <c r="B9406" s="5" t="s">
        <v>9000</v>
      </c>
    </row>
    <row r="9407" spans="1:2" x14ac:dyDescent="0.25">
      <c r="A9407" s="7">
        <v>39100</v>
      </c>
      <c r="B9407" s="5" t="s">
        <v>9001</v>
      </c>
    </row>
    <row r="9408" spans="1:2" x14ac:dyDescent="0.25">
      <c r="A9408" s="7">
        <v>39101</v>
      </c>
      <c r="B9408" s="5" t="s">
        <v>9002</v>
      </c>
    </row>
    <row r="9409" spans="1:2" x14ac:dyDescent="0.25">
      <c r="A9409" s="7">
        <v>39104</v>
      </c>
      <c r="B9409" s="5" t="s">
        <v>9003</v>
      </c>
    </row>
    <row r="9410" spans="1:2" x14ac:dyDescent="0.25">
      <c r="A9410" s="7">
        <v>39105</v>
      </c>
      <c r="B9410" s="5" t="s">
        <v>9004</v>
      </c>
    </row>
    <row r="9411" spans="1:2" x14ac:dyDescent="0.25">
      <c r="A9411" s="7">
        <v>39106</v>
      </c>
      <c r="B9411" s="5" t="s">
        <v>9005</v>
      </c>
    </row>
    <row r="9412" spans="1:2" x14ac:dyDescent="0.25">
      <c r="A9412" s="7">
        <v>39107</v>
      </c>
      <c r="B9412" s="5" t="s">
        <v>9006</v>
      </c>
    </row>
    <row r="9413" spans="1:2" x14ac:dyDescent="0.25">
      <c r="A9413" s="7">
        <v>39108</v>
      </c>
      <c r="B9413" s="5" t="s">
        <v>9007</v>
      </c>
    </row>
    <row r="9414" spans="1:2" x14ac:dyDescent="0.25">
      <c r="A9414" s="7">
        <v>39111</v>
      </c>
      <c r="B9414" s="5" t="s">
        <v>9008</v>
      </c>
    </row>
    <row r="9415" spans="1:2" x14ac:dyDescent="0.25">
      <c r="A9415" s="7">
        <v>39112</v>
      </c>
      <c r="B9415" s="5" t="s">
        <v>9009</v>
      </c>
    </row>
    <row r="9416" spans="1:2" x14ac:dyDescent="0.25">
      <c r="A9416" s="7">
        <v>39113</v>
      </c>
      <c r="B9416" s="5" t="s">
        <v>9010</v>
      </c>
    </row>
    <row r="9417" spans="1:2" x14ac:dyDescent="0.25">
      <c r="A9417" s="7">
        <v>39114</v>
      </c>
      <c r="B9417" s="5" t="s">
        <v>9011</v>
      </c>
    </row>
    <row r="9418" spans="1:2" x14ac:dyDescent="0.25">
      <c r="A9418" s="7">
        <v>39115</v>
      </c>
      <c r="B9418" s="5" t="s">
        <v>9012</v>
      </c>
    </row>
    <row r="9419" spans="1:2" x14ac:dyDescent="0.25">
      <c r="A9419" s="7">
        <v>39118</v>
      </c>
      <c r="B9419" s="5" t="s">
        <v>9013</v>
      </c>
    </row>
    <row r="9420" spans="1:2" x14ac:dyDescent="0.25">
      <c r="A9420" s="7">
        <v>39119</v>
      </c>
      <c r="B9420" s="5" t="s">
        <v>9014</v>
      </c>
    </row>
    <row r="9421" spans="1:2" x14ac:dyDescent="0.25">
      <c r="A9421" s="7">
        <v>39120</v>
      </c>
      <c r="B9421" s="5" t="s">
        <v>9015</v>
      </c>
    </row>
    <row r="9422" spans="1:2" x14ac:dyDescent="0.25">
      <c r="A9422" s="7">
        <v>39121</v>
      </c>
      <c r="B9422" s="5" t="s">
        <v>9016</v>
      </c>
    </row>
    <row r="9423" spans="1:2" x14ac:dyDescent="0.25">
      <c r="A9423" s="7">
        <v>39122</v>
      </c>
      <c r="B9423" s="5" t="s">
        <v>9017</v>
      </c>
    </row>
    <row r="9424" spans="1:2" x14ac:dyDescent="0.25">
      <c r="A9424" s="7">
        <v>39125</v>
      </c>
      <c r="B9424" s="5" t="s">
        <v>9018</v>
      </c>
    </row>
    <row r="9425" spans="1:2" x14ac:dyDescent="0.25">
      <c r="A9425" s="7">
        <v>39126</v>
      </c>
      <c r="B9425" s="5" t="s">
        <v>9019</v>
      </c>
    </row>
    <row r="9426" spans="1:2" x14ac:dyDescent="0.25">
      <c r="A9426" s="7">
        <v>39127</v>
      </c>
      <c r="B9426" s="5" t="s">
        <v>9020</v>
      </c>
    </row>
    <row r="9427" spans="1:2" x14ac:dyDescent="0.25">
      <c r="A9427" s="7">
        <v>39128</v>
      </c>
      <c r="B9427" s="5" t="s">
        <v>9021</v>
      </c>
    </row>
    <row r="9428" spans="1:2" x14ac:dyDescent="0.25">
      <c r="A9428" s="7">
        <v>39129</v>
      </c>
      <c r="B9428" s="5" t="s">
        <v>9022</v>
      </c>
    </row>
    <row r="9429" spans="1:2" x14ac:dyDescent="0.25">
      <c r="A9429" s="7">
        <v>39132</v>
      </c>
      <c r="B9429" s="5" t="s">
        <v>822</v>
      </c>
    </row>
    <row r="9430" spans="1:2" x14ac:dyDescent="0.25">
      <c r="A9430" s="7">
        <v>39133</v>
      </c>
      <c r="B9430" s="5" t="s">
        <v>9023</v>
      </c>
    </row>
    <row r="9431" spans="1:2" x14ac:dyDescent="0.25">
      <c r="A9431" s="7">
        <v>39134</v>
      </c>
      <c r="B9431" s="5" t="s">
        <v>9024</v>
      </c>
    </row>
    <row r="9432" spans="1:2" x14ac:dyDescent="0.25">
      <c r="A9432" s="7">
        <v>39135</v>
      </c>
      <c r="B9432" s="5" t="s">
        <v>9025</v>
      </c>
    </row>
    <row r="9433" spans="1:2" x14ac:dyDescent="0.25">
      <c r="A9433" s="7">
        <v>39136</v>
      </c>
      <c r="B9433" s="5" t="s">
        <v>9026</v>
      </c>
    </row>
    <row r="9434" spans="1:2" x14ac:dyDescent="0.25">
      <c r="A9434" s="7">
        <v>39139</v>
      </c>
      <c r="B9434" s="5" t="s">
        <v>9027</v>
      </c>
    </row>
    <row r="9435" spans="1:2" x14ac:dyDescent="0.25">
      <c r="A9435" s="7">
        <v>39140</v>
      </c>
      <c r="B9435" s="5" t="s">
        <v>9028</v>
      </c>
    </row>
    <row r="9436" spans="1:2" x14ac:dyDescent="0.25">
      <c r="A9436" s="7">
        <v>39141</v>
      </c>
      <c r="B9436" s="5" t="s">
        <v>9029</v>
      </c>
    </row>
    <row r="9437" spans="1:2" x14ac:dyDescent="0.25">
      <c r="A9437" s="7">
        <v>39142</v>
      </c>
      <c r="B9437" s="5" t="s">
        <v>9030</v>
      </c>
    </row>
    <row r="9438" spans="1:2" x14ac:dyDescent="0.25">
      <c r="A9438" s="7">
        <v>39143</v>
      </c>
      <c r="B9438" s="5" t="s">
        <v>9031</v>
      </c>
    </row>
    <row r="9439" spans="1:2" x14ac:dyDescent="0.25">
      <c r="A9439" s="7">
        <v>39146</v>
      </c>
      <c r="B9439" s="5" t="s">
        <v>9032</v>
      </c>
    </row>
    <row r="9440" spans="1:2" x14ac:dyDescent="0.25">
      <c r="A9440" s="7">
        <v>39147</v>
      </c>
      <c r="B9440" s="5" t="s">
        <v>9033</v>
      </c>
    </row>
    <row r="9441" spans="1:2" x14ac:dyDescent="0.25">
      <c r="A9441" s="7">
        <v>39148</v>
      </c>
      <c r="B9441" s="5" t="s">
        <v>9034</v>
      </c>
    </row>
    <row r="9442" spans="1:2" x14ac:dyDescent="0.25">
      <c r="A9442" s="7">
        <v>39149</v>
      </c>
      <c r="B9442" s="5" t="s">
        <v>9035</v>
      </c>
    </row>
    <row r="9443" spans="1:2" x14ac:dyDescent="0.25">
      <c r="A9443" s="7">
        <v>39150</v>
      </c>
      <c r="B9443" s="5" t="s">
        <v>9036</v>
      </c>
    </row>
    <row r="9444" spans="1:2" x14ac:dyDescent="0.25">
      <c r="A9444" s="7">
        <v>39153</v>
      </c>
      <c r="B9444" s="5" t="s">
        <v>9037</v>
      </c>
    </row>
    <row r="9445" spans="1:2" x14ac:dyDescent="0.25">
      <c r="A9445" s="7">
        <v>39154</v>
      </c>
      <c r="B9445" s="5" t="s">
        <v>9038</v>
      </c>
    </row>
    <row r="9446" spans="1:2" x14ac:dyDescent="0.25">
      <c r="A9446" s="7">
        <v>39155</v>
      </c>
      <c r="B9446" s="5" t="s">
        <v>9039</v>
      </c>
    </row>
    <row r="9447" spans="1:2" x14ac:dyDescent="0.25">
      <c r="A9447" s="7">
        <v>39156</v>
      </c>
      <c r="B9447" s="5" t="s">
        <v>9040</v>
      </c>
    </row>
    <row r="9448" spans="1:2" x14ac:dyDescent="0.25">
      <c r="A9448" s="7">
        <v>39157</v>
      </c>
      <c r="B9448" s="5" t="s">
        <v>9041</v>
      </c>
    </row>
    <row r="9449" spans="1:2" x14ac:dyDescent="0.25">
      <c r="A9449" s="7">
        <v>39160</v>
      </c>
      <c r="B9449" s="5" t="s">
        <v>9042</v>
      </c>
    </row>
    <row r="9450" spans="1:2" x14ac:dyDescent="0.25">
      <c r="A9450" s="7">
        <v>39161</v>
      </c>
      <c r="B9450" s="5" t="s">
        <v>9043</v>
      </c>
    </row>
    <row r="9451" spans="1:2" x14ac:dyDescent="0.25">
      <c r="A9451" s="7">
        <v>39162</v>
      </c>
      <c r="B9451" s="5" t="s">
        <v>9044</v>
      </c>
    </row>
    <row r="9452" spans="1:2" x14ac:dyDescent="0.25">
      <c r="A9452" s="7">
        <v>39163</v>
      </c>
      <c r="B9452" s="5" t="s">
        <v>9045</v>
      </c>
    </row>
    <row r="9453" spans="1:2" x14ac:dyDescent="0.25">
      <c r="A9453" s="7">
        <v>39164</v>
      </c>
      <c r="B9453" s="5" t="s">
        <v>9046</v>
      </c>
    </row>
    <row r="9454" spans="1:2" x14ac:dyDescent="0.25">
      <c r="A9454" s="7">
        <v>39167</v>
      </c>
      <c r="B9454" s="5" t="s">
        <v>9047</v>
      </c>
    </row>
    <row r="9455" spans="1:2" x14ac:dyDescent="0.25">
      <c r="A9455" s="7">
        <v>39168</v>
      </c>
      <c r="B9455" s="5" t="s">
        <v>9048</v>
      </c>
    </row>
    <row r="9456" spans="1:2" x14ac:dyDescent="0.25">
      <c r="A9456" s="7">
        <v>39169</v>
      </c>
      <c r="B9456" s="5" t="s">
        <v>9049</v>
      </c>
    </row>
    <row r="9457" spans="1:2" x14ac:dyDescent="0.25">
      <c r="A9457" s="7">
        <v>39170</v>
      </c>
      <c r="B9457" s="5" t="s">
        <v>9050</v>
      </c>
    </row>
    <row r="9458" spans="1:2" x14ac:dyDescent="0.25">
      <c r="A9458" s="7">
        <v>39171</v>
      </c>
      <c r="B9458" s="5" t="s">
        <v>9051</v>
      </c>
    </row>
    <row r="9459" spans="1:2" x14ac:dyDescent="0.25">
      <c r="A9459" s="7">
        <v>39174</v>
      </c>
      <c r="B9459" s="5" t="s">
        <v>9052</v>
      </c>
    </row>
    <row r="9460" spans="1:2" x14ac:dyDescent="0.25">
      <c r="A9460" s="7">
        <v>39175</v>
      </c>
      <c r="B9460" s="5" t="s">
        <v>9053</v>
      </c>
    </row>
    <row r="9461" spans="1:2" x14ac:dyDescent="0.25">
      <c r="A9461" s="7">
        <v>39176</v>
      </c>
      <c r="B9461" s="5" t="s">
        <v>9054</v>
      </c>
    </row>
    <row r="9462" spans="1:2" x14ac:dyDescent="0.25">
      <c r="A9462" s="7">
        <v>39177</v>
      </c>
      <c r="B9462" s="5" t="s">
        <v>9055</v>
      </c>
    </row>
    <row r="9463" spans="1:2" x14ac:dyDescent="0.25">
      <c r="A9463" s="7">
        <v>39178</v>
      </c>
      <c r="B9463" s="5" t="s">
        <v>822</v>
      </c>
    </row>
    <row r="9464" spans="1:2" x14ac:dyDescent="0.25">
      <c r="A9464" s="7">
        <v>39181</v>
      </c>
      <c r="B9464" s="5" t="s">
        <v>9056</v>
      </c>
    </row>
    <row r="9465" spans="1:2" x14ac:dyDescent="0.25">
      <c r="A9465" s="7">
        <v>39182</v>
      </c>
      <c r="B9465" s="5" t="s">
        <v>9057</v>
      </c>
    </row>
    <row r="9466" spans="1:2" x14ac:dyDescent="0.25">
      <c r="A9466" s="7">
        <v>39183</v>
      </c>
      <c r="B9466" s="5" t="s">
        <v>9058</v>
      </c>
    </row>
    <row r="9467" spans="1:2" x14ac:dyDescent="0.25">
      <c r="A9467" s="7">
        <v>39184</v>
      </c>
      <c r="B9467" s="5" t="s">
        <v>9059</v>
      </c>
    </row>
    <row r="9468" spans="1:2" x14ac:dyDescent="0.25">
      <c r="A9468" s="7">
        <v>39185</v>
      </c>
      <c r="B9468" s="5" t="s">
        <v>9060</v>
      </c>
    </row>
    <row r="9469" spans="1:2" x14ac:dyDescent="0.25">
      <c r="A9469" s="7">
        <v>39188</v>
      </c>
      <c r="B9469" s="5" t="s">
        <v>9061</v>
      </c>
    </row>
    <row r="9470" spans="1:2" x14ac:dyDescent="0.25">
      <c r="A9470" s="7">
        <v>39189</v>
      </c>
      <c r="B9470" s="5" t="s">
        <v>9062</v>
      </c>
    </row>
    <row r="9471" spans="1:2" x14ac:dyDescent="0.25">
      <c r="A9471" s="7">
        <v>39190</v>
      </c>
      <c r="B9471" s="5" t="s">
        <v>9063</v>
      </c>
    </row>
    <row r="9472" spans="1:2" x14ac:dyDescent="0.25">
      <c r="A9472" s="7">
        <v>39191</v>
      </c>
      <c r="B9472" s="5" t="s">
        <v>9064</v>
      </c>
    </row>
    <row r="9473" spans="1:2" x14ac:dyDescent="0.25">
      <c r="A9473" s="7">
        <v>39192</v>
      </c>
      <c r="B9473" s="5" t="s">
        <v>9065</v>
      </c>
    </row>
    <row r="9474" spans="1:2" x14ac:dyDescent="0.25">
      <c r="A9474" s="7">
        <v>39195</v>
      </c>
      <c r="B9474" s="5" t="s">
        <v>9066</v>
      </c>
    </row>
    <row r="9475" spans="1:2" x14ac:dyDescent="0.25">
      <c r="A9475" s="7">
        <v>39196</v>
      </c>
      <c r="B9475" s="5" t="s">
        <v>9067</v>
      </c>
    </row>
    <row r="9476" spans="1:2" x14ac:dyDescent="0.25">
      <c r="A9476" s="7">
        <v>39197</v>
      </c>
      <c r="B9476" s="5" t="s">
        <v>9068</v>
      </c>
    </row>
    <row r="9477" spans="1:2" x14ac:dyDescent="0.25">
      <c r="A9477" s="7">
        <v>39198</v>
      </c>
      <c r="B9477" s="5" t="s">
        <v>9069</v>
      </c>
    </row>
    <row r="9478" spans="1:2" x14ac:dyDescent="0.25">
      <c r="A9478" s="7">
        <v>39199</v>
      </c>
      <c r="B9478" s="5" t="s">
        <v>9070</v>
      </c>
    </row>
    <row r="9479" spans="1:2" x14ac:dyDescent="0.25">
      <c r="A9479" s="7">
        <v>39202</v>
      </c>
      <c r="B9479" s="5" t="s">
        <v>9071</v>
      </c>
    </row>
    <row r="9480" spans="1:2" x14ac:dyDescent="0.25">
      <c r="A9480" s="7">
        <v>39203</v>
      </c>
      <c r="B9480" s="5" t="s">
        <v>9072</v>
      </c>
    </row>
    <row r="9481" spans="1:2" x14ac:dyDescent="0.25">
      <c r="A9481" s="7">
        <v>39204</v>
      </c>
      <c r="B9481" s="5" t="s">
        <v>9073</v>
      </c>
    </row>
    <row r="9482" spans="1:2" x14ac:dyDescent="0.25">
      <c r="A9482" s="7">
        <v>39205</v>
      </c>
      <c r="B9482" s="5" t="s">
        <v>9074</v>
      </c>
    </row>
    <row r="9483" spans="1:2" x14ac:dyDescent="0.25">
      <c r="A9483" s="7">
        <v>39206</v>
      </c>
      <c r="B9483" s="5" t="s">
        <v>9075</v>
      </c>
    </row>
    <row r="9484" spans="1:2" x14ac:dyDescent="0.25">
      <c r="A9484" s="7">
        <v>39209</v>
      </c>
      <c r="B9484" s="5" t="s">
        <v>9076</v>
      </c>
    </row>
    <row r="9485" spans="1:2" x14ac:dyDescent="0.25">
      <c r="A9485" s="7">
        <v>39210</v>
      </c>
      <c r="B9485" s="5" t="s">
        <v>9077</v>
      </c>
    </row>
    <row r="9486" spans="1:2" x14ac:dyDescent="0.25">
      <c r="A9486" s="7">
        <v>39211</v>
      </c>
      <c r="B9486" s="5" t="s">
        <v>9078</v>
      </c>
    </row>
    <row r="9487" spans="1:2" x14ac:dyDescent="0.25">
      <c r="A9487" s="7">
        <v>39212</v>
      </c>
      <c r="B9487" s="5" t="s">
        <v>9079</v>
      </c>
    </row>
    <row r="9488" spans="1:2" x14ac:dyDescent="0.25">
      <c r="A9488" s="7">
        <v>39213</v>
      </c>
      <c r="B9488" s="5" t="s">
        <v>9080</v>
      </c>
    </row>
    <row r="9489" spans="1:2" x14ac:dyDescent="0.25">
      <c r="A9489" s="7">
        <v>39216</v>
      </c>
      <c r="B9489" s="5" t="s">
        <v>9081</v>
      </c>
    </row>
    <row r="9490" spans="1:2" x14ac:dyDescent="0.25">
      <c r="A9490" s="7">
        <v>39217</v>
      </c>
      <c r="B9490" s="5" t="s">
        <v>9082</v>
      </c>
    </row>
    <row r="9491" spans="1:2" x14ac:dyDescent="0.25">
      <c r="A9491" s="7">
        <v>39218</v>
      </c>
      <c r="B9491" s="5" t="s">
        <v>9083</v>
      </c>
    </row>
    <row r="9492" spans="1:2" x14ac:dyDescent="0.25">
      <c r="A9492" s="7">
        <v>39219</v>
      </c>
      <c r="B9492" s="5" t="s">
        <v>9084</v>
      </c>
    </row>
    <row r="9493" spans="1:2" x14ac:dyDescent="0.25">
      <c r="A9493" s="7">
        <v>39220</v>
      </c>
      <c r="B9493" s="5" t="s">
        <v>9085</v>
      </c>
    </row>
    <row r="9494" spans="1:2" x14ac:dyDescent="0.25">
      <c r="A9494" s="7">
        <v>39223</v>
      </c>
      <c r="B9494" s="5" t="s">
        <v>9086</v>
      </c>
    </row>
    <row r="9495" spans="1:2" x14ac:dyDescent="0.25">
      <c r="A9495" s="7">
        <v>39224</v>
      </c>
      <c r="B9495" s="5" t="s">
        <v>9087</v>
      </c>
    </row>
    <row r="9496" spans="1:2" x14ac:dyDescent="0.25">
      <c r="A9496" s="7">
        <v>39225</v>
      </c>
      <c r="B9496" s="5" t="s">
        <v>9088</v>
      </c>
    </row>
    <row r="9497" spans="1:2" x14ac:dyDescent="0.25">
      <c r="A9497" s="7">
        <v>39226</v>
      </c>
      <c r="B9497" s="5" t="s">
        <v>9089</v>
      </c>
    </row>
    <row r="9498" spans="1:2" x14ac:dyDescent="0.25">
      <c r="A9498" s="7">
        <v>39227</v>
      </c>
      <c r="B9498" s="5" t="s">
        <v>9090</v>
      </c>
    </row>
    <row r="9499" spans="1:2" x14ac:dyDescent="0.25">
      <c r="A9499" s="7">
        <v>39230</v>
      </c>
      <c r="B9499" s="5" t="s">
        <v>822</v>
      </c>
    </row>
    <row r="9500" spans="1:2" x14ac:dyDescent="0.25">
      <c r="A9500" s="7">
        <v>39231</v>
      </c>
      <c r="B9500" s="5" t="s">
        <v>9091</v>
      </c>
    </row>
    <row r="9501" spans="1:2" x14ac:dyDescent="0.25">
      <c r="A9501" s="7">
        <v>39232</v>
      </c>
      <c r="B9501" s="5" t="s">
        <v>9092</v>
      </c>
    </row>
    <row r="9502" spans="1:2" x14ac:dyDescent="0.25">
      <c r="A9502" s="7">
        <v>39233</v>
      </c>
      <c r="B9502" s="5" t="s">
        <v>9093</v>
      </c>
    </row>
    <row r="9503" spans="1:2" x14ac:dyDescent="0.25">
      <c r="A9503" s="7">
        <v>39234</v>
      </c>
      <c r="B9503" s="5" t="s">
        <v>9094</v>
      </c>
    </row>
    <row r="9504" spans="1:2" x14ac:dyDescent="0.25">
      <c r="A9504" s="7">
        <v>39237</v>
      </c>
      <c r="B9504" s="5" t="s">
        <v>9095</v>
      </c>
    </row>
    <row r="9505" spans="1:2" x14ac:dyDescent="0.25">
      <c r="A9505" s="7">
        <v>39238</v>
      </c>
      <c r="B9505" s="5" t="s">
        <v>9096</v>
      </c>
    </row>
    <row r="9506" spans="1:2" x14ac:dyDescent="0.25">
      <c r="A9506" s="7">
        <v>39239</v>
      </c>
      <c r="B9506" s="5" t="s">
        <v>9097</v>
      </c>
    </row>
    <row r="9507" spans="1:2" x14ac:dyDescent="0.25">
      <c r="A9507" s="7">
        <v>39240</v>
      </c>
      <c r="B9507" s="5" t="s">
        <v>9098</v>
      </c>
    </row>
    <row r="9508" spans="1:2" x14ac:dyDescent="0.25">
      <c r="A9508" s="7">
        <v>39241</v>
      </c>
      <c r="B9508" s="5" t="s">
        <v>9099</v>
      </c>
    </row>
    <row r="9509" spans="1:2" x14ac:dyDescent="0.25">
      <c r="A9509" s="7">
        <v>39244</v>
      </c>
      <c r="B9509" s="5" t="s">
        <v>9100</v>
      </c>
    </row>
    <row r="9510" spans="1:2" x14ac:dyDescent="0.25">
      <c r="A9510" s="7">
        <v>39245</v>
      </c>
      <c r="B9510" s="5" t="s">
        <v>9101</v>
      </c>
    </row>
    <row r="9511" spans="1:2" x14ac:dyDescent="0.25">
      <c r="A9511" s="7">
        <v>39246</v>
      </c>
      <c r="B9511" s="5" t="s">
        <v>9102</v>
      </c>
    </row>
    <row r="9512" spans="1:2" x14ac:dyDescent="0.25">
      <c r="A9512" s="7">
        <v>39247</v>
      </c>
      <c r="B9512" s="5" t="s">
        <v>9103</v>
      </c>
    </row>
    <row r="9513" spans="1:2" x14ac:dyDescent="0.25">
      <c r="A9513" s="7">
        <v>39248</v>
      </c>
      <c r="B9513" s="5" t="s">
        <v>9104</v>
      </c>
    </row>
    <row r="9514" spans="1:2" x14ac:dyDescent="0.25">
      <c r="A9514" s="7">
        <v>39251</v>
      </c>
      <c r="B9514" s="5" t="s">
        <v>9105</v>
      </c>
    </row>
    <row r="9515" spans="1:2" x14ac:dyDescent="0.25">
      <c r="A9515" s="7">
        <v>39252</v>
      </c>
      <c r="B9515" s="5" t="s">
        <v>9106</v>
      </c>
    </row>
    <row r="9516" spans="1:2" x14ac:dyDescent="0.25">
      <c r="A9516" s="7">
        <v>39253</v>
      </c>
      <c r="B9516" s="5" t="s">
        <v>9107</v>
      </c>
    </row>
    <row r="9517" spans="1:2" x14ac:dyDescent="0.25">
      <c r="A9517" s="7">
        <v>39254</v>
      </c>
      <c r="B9517" s="5" t="s">
        <v>9108</v>
      </c>
    </row>
    <row r="9518" spans="1:2" x14ac:dyDescent="0.25">
      <c r="A9518" s="7">
        <v>39255</v>
      </c>
      <c r="B9518" s="5" t="s">
        <v>9109</v>
      </c>
    </row>
    <row r="9519" spans="1:2" x14ac:dyDescent="0.25">
      <c r="A9519" s="7">
        <v>39258</v>
      </c>
      <c r="B9519" s="5" t="s">
        <v>9110</v>
      </c>
    </row>
    <row r="9520" spans="1:2" x14ac:dyDescent="0.25">
      <c r="A9520" s="7">
        <v>39259</v>
      </c>
      <c r="B9520" s="5" t="s">
        <v>9111</v>
      </c>
    </row>
    <row r="9521" spans="1:2" x14ac:dyDescent="0.25">
      <c r="A9521" s="7">
        <v>39260</v>
      </c>
      <c r="B9521" s="5" t="s">
        <v>9112</v>
      </c>
    </row>
    <row r="9522" spans="1:2" x14ac:dyDescent="0.25">
      <c r="A9522" s="7">
        <v>39261</v>
      </c>
      <c r="B9522" s="5" t="s">
        <v>9113</v>
      </c>
    </row>
    <row r="9523" spans="1:2" x14ac:dyDescent="0.25">
      <c r="A9523" s="7">
        <v>39262</v>
      </c>
      <c r="B9523" s="5" t="s">
        <v>9114</v>
      </c>
    </row>
    <row r="9524" spans="1:2" x14ac:dyDescent="0.25">
      <c r="A9524" s="7">
        <v>39265</v>
      </c>
      <c r="B9524" s="5" t="s">
        <v>9115</v>
      </c>
    </row>
    <row r="9525" spans="1:2" x14ac:dyDescent="0.25">
      <c r="A9525" s="7">
        <v>39266</v>
      </c>
      <c r="B9525" s="5" t="s">
        <v>9116</v>
      </c>
    </row>
    <row r="9526" spans="1:2" x14ac:dyDescent="0.25">
      <c r="A9526" s="7">
        <v>39267</v>
      </c>
      <c r="B9526" s="5" t="s">
        <v>822</v>
      </c>
    </row>
    <row r="9527" spans="1:2" x14ac:dyDescent="0.25">
      <c r="A9527" s="7">
        <v>39268</v>
      </c>
      <c r="B9527" s="5" t="s">
        <v>9117</v>
      </c>
    </row>
    <row r="9528" spans="1:2" x14ac:dyDescent="0.25">
      <c r="A9528" s="7">
        <v>39269</v>
      </c>
      <c r="B9528" s="5" t="s">
        <v>9118</v>
      </c>
    </row>
    <row r="9529" spans="1:2" x14ac:dyDescent="0.25">
      <c r="A9529" s="7">
        <v>39272</v>
      </c>
      <c r="B9529" s="5" t="s">
        <v>9119</v>
      </c>
    </row>
    <row r="9530" spans="1:2" x14ac:dyDescent="0.25">
      <c r="A9530" s="7">
        <v>39273</v>
      </c>
      <c r="B9530" s="5" t="s">
        <v>9120</v>
      </c>
    </row>
    <row r="9531" spans="1:2" x14ac:dyDescent="0.25">
      <c r="A9531" s="7">
        <v>39274</v>
      </c>
      <c r="B9531" s="5" t="s">
        <v>9121</v>
      </c>
    </row>
    <row r="9532" spans="1:2" x14ac:dyDescent="0.25">
      <c r="A9532" s="7">
        <v>39275</v>
      </c>
      <c r="B9532" s="5" t="s">
        <v>9122</v>
      </c>
    </row>
    <row r="9533" spans="1:2" x14ac:dyDescent="0.25">
      <c r="A9533" s="7">
        <v>39276</v>
      </c>
      <c r="B9533" s="5" t="s">
        <v>9123</v>
      </c>
    </row>
    <row r="9534" spans="1:2" x14ac:dyDescent="0.25">
      <c r="A9534" s="7">
        <v>39279</v>
      </c>
      <c r="B9534" s="5" t="s">
        <v>9124</v>
      </c>
    </row>
    <row r="9535" spans="1:2" x14ac:dyDescent="0.25">
      <c r="A9535" s="7">
        <v>39280</v>
      </c>
      <c r="B9535" s="5" t="s">
        <v>9125</v>
      </c>
    </row>
    <row r="9536" spans="1:2" x14ac:dyDescent="0.25">
      <c r="A9536" s="7">
        <v>39281</v>
      </c>
      <c r="B9536" s="5" t="s">
        <v>9126</v>
      </c>
    </row>
    <row r="9537" spans="1:2" x14ac:dyDescent="0.25">
      <c r="A9537" s="7">
        <v>39282</v>
      </c>
      <c r="B9537" s="5" t="s">
        <v>9127</v>
      </c>
    </row>
    <row r="9538" spans="1:2" x14ac:dyDescent="0.25">
      <c r="A9538" s="7">
        <v>39283</v>
      </c>
      <c r="B9538" s="5" t="s">
        <v>9128</v>
      </c>
    </row>
    <row r="9539" spans="1:2" x14ac:dyDescent="0.25">
      <c r="A9539" s="7">
        <v>39286</v>
      </c>
      <c r="B9539" s="5" t="s">
        <v>9129</v>
      </c>
    </row>
    <row r="9540" spans="1:2" x14ac:dyDescent="0.25">
      <c r="A9540" s="7">
        <v>39287</v>
      </c>
      <c r="B9540" s="5" t="s">
        <v>9130</v>
      </c>
    </row>
    <row r="9541" spans="1:2" x14ac:dyDescent="0.25">
      <c r="A9541" s="7">
        <v>39288</v>
      </c>
      <c r="B9541" s="5" t="s">
        <v>9131</v>
      </c>
    </row>
    <row r="9542" spans="1:2" x14ac:dyDescent="0.25">
      <c r="A9542" s="7">
        <v>39289</v>
      </c>
      <c r="B9542" s="5" t="s">
        <v>9132</v>
      </c>
    </row>
    <row r="9543" spans="1:2" x14ac:dyDescent="0.25">
      <c r="A9543" s="7">
        <v>39290</v>
      </c>
      <c r="B9543" s="5" t="s">
        <v>9133</v>
      </c>
    </row>
    <row r="9544" spans="1:2" x14ac:dyDescent="0.25">
      <c r="A9544" s="7">
        <v>39293</v>
      </c>
      <c r="B9544" s="5" t="s">
        <v>9134</v>
      </c>
    </row>
    <row r="9545" spans="1:2" x14ac:dyDescent="0.25">
      <c r="A9545" s="7">
        <v>39294</v>
      </c>
      <c r="B9545" s="5" t="s">
        <v>9135</v>
      </c>
    </row>
    <row r="9546" spans="1:2" x14ac:dyDescent="0.25">
      <c r="A9546" s="7">
        <v>39295</v>
      </c>
      <c r="B9546" s="5" t="s">
        <v>9136</v>
      </c>
    </row>
    <row r="9547" spans="1:2" x14ac:dyDescent="0.25">
      <c r="A9547" s="7">
        <v>39296</v>
      </c>
      <c r="B9547" s="5" t="s">
        <v>9137</v>
      </c>
    </row>
    <row r="9548" spans="1:2" x14ac:dyDescent="0.25">
      <c r="A9548" s="7">
        <v>39297</v>
      </c>
      <c r="B9548" s="5" t="s">
        <v>9138</v>
      </c>
    </row>
    <row r="9549" spans="1:2" x14ac:dyDescent="0.25">
      <c r="A9549" s="7">
        <v>39300</v>
      </c>
      <c r="B9549" s="5" t="s">
        <v>9139</v>
      </c>
    </row>
    <row r="9550" spans="1:2" x14ac:dyDescent="0.25">
      <c r="A9550" s="7">
        <v>39301</v>
      </c>
      <c r="B9550" s="5" t="s">
        <v>9140</v>
      </c>
    </row>
    <row r="9551" spans="1:2" x14ac:dyDescent="0.25">
      <c r="A9551" s="7">
        <v>39302</v>
      </c>
      <c r="B9551" s="5" t="s">
        <v>9141</v>
      </c>
    </row>
    <row r="9552" spans="1:2" x14ac:dyDescent="0.25">
      <c r="A9552" s="7">
        <v>39303</v>
      </c>
      <c r="B9552" s="5" t="s">
        <v>9142</v>
      </c>
    </row>
    <row r="9553" spans="1:2" x14ac:dyDescent="0.25">
      <c r="A9553" s="7">
        <v>39304</v>
      </c>
      <c r="B9553" s="5" t="s">
        <v>9143</v>
      </c>
    </row>
    <row r="9554" spans="1:2" x14ac:dyDescent="0.25">
      <c r="A9554" s="7">
        <v>39307</v>
      </c>
      <c r="B9554" s="5" t="s">
        <v>9144</v>
      </c>
    </row>
    <row r="9555" spans="1:2" x14ac:dyDescent="0.25">
      <c r="A9555" s="7">
        <v>39308</v>
      </c>
      <c r="B9555" s="5" t="s">
        <v>9145</v>
      </c>
    </row>
    <row r="9556" spans="1:2" x14ac:dyDescent="0.25">
      <c r="A9556" s="7">
        <v>39309</v>
      </c>
      <c r="B9556" s="5" t="s">
        <v>9146</v>
      </c>
    </row>
    <row r="9557" spans="1:2" x14ac:dyDescent="0.25">
      <c r="A9557" s="7">
        <v>39310</v>
      </c>
      <c r="B9557" s="5" t="s">
        <v>9147</v>
      </c>
    </row>
    <row r="9558" spans="1:2" x14ac:dyDescent="0.25">
      <c r="A9558" s="7">
        <v>39311</v>
      </c>
      <c r="B9558" s="5" t="s">
        <v>9148</v>
      </c>
    </row>
    <row r="9559" spans="1:2" x14ac:dyDescent="0.25">
      <c r="A9559" s="7">
        <v>39314</v>
      </c>
      <c r="B9559" s="5" t="s">
        <v>9149</v>
      </c>
    </row>
    <row r="9560" spans="1:2" x14ac:dyDescent="0.25">
      <c r="A9560" s="7">
        <v>39315</v>
      </c>
      <c r="B9560" s="5" t="s">
        <v>9150</v>
      </c>
    </row>
    <row r="9561" spans="1:2" x14ac:dyDescent="0.25">
      <c r="A9561" s="7">
        <v>39316</v>
      </c>
      <c r="B9561" s="5" t="s">
        <v>9151</v>
      </c>
    </row>
    <row r="9562" spans="1:2" x14ac:dyDescent="0.25">
      <c r="A9562" s="7">
        <v>39317</v>
      </c>
      <c r="B9562" s="5" t="s">
        <v>9152</v>
      </c>
    </row>
    <row r="9563" spans="1:2" x14ac:dyDescent="0.25">
      <c r="A9563" s="7">
        <v>39318</v>
      </c>
      <c r="B9563" s="5" t="s">
        <v>9153</v>
      </c>
    </row>
    <row r="9564" spans="1:2" x14ac:dyDescent="0.25">
      <c r="A9564" s="7">
        <v>39321</v>
      </c>
      <c r="B9564" s="5" t="s">
        <v>9154</v>
      </c>
    </row>
    <row r="9565" spans="1:2" x14ac:dyDescent="0.25">
      <c r="A9565" s="7">
        <v>39322</v>
      </c>
      <c r="B9565" s="5" t="s">
        <v>9155</v>
      </c>
    </row>
    <row r="9566" spans="1:2" x14ac:dyDescent="0.25">
      <c r="A9566" s="7">
        <v>39323</v>
      </c>
      <c r="B9566" s="5" t="s">
        <v>9156</v>
      </c>
    </row>
    <row r="9567" spans="1:2" x14ac:dyDescent="0.25">
      <c r="A9567" s="7">
        <v>39324</v>
      </c>
      <c r="B9567" s="5" t="s">
        <v>9157</v>
      </c>
    </row>
    <row r="9568" spans="1:2" x14ac:dyDescent="0.25">
      <c r="A9568" s="7">
        <v>39325</v>
      </c>
      <c r="B9568" s="5" t="s">
        <v>9158</v>
      </c>
    </row>
    <row r="9569" spans="1:2" x14ac:dyDescent="0.25">
      <c r="A9569" s="7">
        <v>39328</v>
      </c>
      <c r="B9569" s="5" t="s">
        <v>822</v>
      </c>
    </row>
    <row r="9570" spans="1:2" x14ac:dyDescent="0.25">
      <c r="A9570" s="7">
        <v>39329</v>
      </c>
      <c r="B9570" s="5" t="s">
        <v>9159</v>
      </c>
    </row>
    <row r="9571" spans="1:2" x14ac:dyDescent="0.25">
      <c r="A9571" s="7">
        <v>39330</v>
      </c>
      <c r="B9571" s="5" t="s">
        <v>9160</v>
      </c>
    </row>
    <row r="9572" spans="1:2" x14ac:dyDescent="0.25">
      <c r="A9572" s="7">
        <v>39331</v>
      </c>
      <c r="B9572" s="5" t="s">
        <v>9161</v>
      </c>
    </row>
    <row r="9573" spans="1:2" x14ac:dyDescent="0.25">
      <c r="A9573" s="7">
        <v>39332</v>
      </c>
      <c r="B9573" s="5" t="s">
        <v>9162</v>
      </c>
    </row>
    <row r="9574" spans="1:2" x14ac:dyDescent="0.25">
      <c r="A9574" s="7">
        <v>39335</v>
      </c>
      <c r="B9574" s="5" t="s">
        <v>9163</v>
      </c>
    </row>
    <row r="9575" spans="1:2" x14ac:dyDescent="0.25">
      <c r="A9575" s="7">
        <v>39336</v>
      </c>
      <c r="B9575" s="5" t="s">
        <v>9164</v>
      </c>
    </row>
    <row r="9576" spans="1:2" x14ac:dyDescent="0.25">
      <c r="A9576" s="7">
        <v>39337</v>
      </c>
      <c r="B9576" s="5" t="s">
        <v>9165</v>
      </c>
    </row>
    <row r="9577" spans="1:2" x14ac:dyDescent="0.25">
      <c r="A9577" s="7">
        <v>39338</v>
      </c>
      <c r="B9577" s="5" t="s">
        <v>9166</v>
      </c>
    </row>
    <row r="9578" spans="1:2" x14ac:dyDescent="0.25">
      <c r="A9578" s="7">
        <v>39339</v>
      </c>
      <c r="B9578" s="5" t="s">
        <v>9167</v>
      </c>
    </row>
    <row r="9579" spans="1:2" x14ac:dyDescent="0.25">
      <c r="A9579" s="7">
        <v>39342</v>
      </c>
      <c r="B9579" s="5" t="s">
        <v>9168</v>
      </c>
    </row>
    <row r="9580" spans="1:2" x14ac:dyDescent="0.25">
      <c r="A9580" s="7">
        <v>39343</v>
      </c>
      <c r="B9580" s="5" t="s">
        <v>9169</v>
      </c>
    </row>
    <row r="9581" spans="1:2" x14ac:dyDescent="0.25">
      <c r="A9581" s="7">
        <v>39344</v>
      </c>
      <c r="B9581" s="5" t="s">
        <v>9170</v>
      </c>
    </row>
    <row r="9582" spans="1:2" x14ac:dyDescent="0.25">
      <c r="A9582" s="7">
        <v>39345</v>
      </c>
      <c r="B9582" s="5" t="s">
        <v>9171</v>
      </c>
    </row>
    <row r="9583" spans="1:2" x14ac:dyDescent="0.25">
      <c r="A9583" s="7">
        <v>39346</v>
      </c>
      <c r="B9583" s="5" t="s">
        <v>9172</v>
      </c>
    </row>
    <row r="9584" spans="1:2" x14ac:dyDescent="0.25">
      <c r="A9584" s="7">
        <v>39349</v>
      </c>
      <c r="B9584" s="5" t="s">
        <v>9173</v>
      </c>
    </row>
    <row r="9585" spans="1:2" x14ac:dyDescent="0.25">
      <c r="A9585" s="7">
        <v>39350</v>
      </c>
      <c r="B9585" s="5" t="s">
        <v>9174</v>
      </c>
    </row>
    <row r="9586" spans="1:2" x14ac:dyDescent="0.25">
      <c r="A9586" s="7">
        <v>39351</v>
      </c>
      <c r="B9586" s="5" t="s">
        <v>9175</v>
      </c>
    </row>
    <row r="9587" spans="1:2" x14ac:dyDescent="0.25">
      <c r="A9587" s="7">
        <v>39352</v>
      </c>
      <c r="B9587" s="5" t="s">
        <v>9176</v>
      </c>
    </row>
    <row r="9588" spans="1:2" x14ac:dyDescent="0.25">
      <c r="A9588" s="7">
        <v>39353</v>
      </c>
      <c r="B9588" s="5" t="s">
        <v>9177</v>
      </c>
    </row>
    <row r="9589" spans="1:2" x14ac:dyDescent="0.25">
      <c r="A9589" s="7">
        <v>39356</v>
      </c>
      <c r="B9589" s="5" t="s">
        <v>9178</v>
      </c>
    </row>
    <row r="9590" spans="1:2" x14ac:dyDescent="0.25">
      <c r="A9590" s="7">
        <v>39357</v>
      </c>
      <c r="B9590" s="5" t="s">
        <v>9179</v>
      </c>
    </row>
    <row r="9591" spans="1:2" x14ac:dyDescent="0.25">
      <c r="A9591" s="7">
        <v>39358</v>
      </c>
      <c r="B9591" s="5" t="s">
        <v>9180</v>
      </c>
    </row>
    <row r="9592" spans="1:2" x14ac:dyDescent="0.25">
      <c r="A9592" s="7">
        <v>39359</v>
      </c>
      <c r="B9592" s="5" t="s">
        <v>9181</v>
      </c>
    </row>
    <row r="9593" spans="1:2" x14ac:dyDescent="0.25">
      <c r="A9593" s="7">
        <v>39360</v>
      </c>
      <c r="B9593" s="5" t="s">
        <v>9182</v>
      </c>
    </row>
    <row r="9594" spans="1:2" x14ac:dyDescent="0.25">
      <c r="A9594" s="7">
        <v>39363</v>
      </c>
      <c r="B9594" s="5" t="s">
        <v>9183</v>
      </c>
    </row>
    <row r="9595" spans="1:2" x14ac:dyDescent="0.25">
      <c r="A9595" s="7">
        <v>39364</v>
      </c>
      <c r="B9595" s="5" t="s">
        <v>9184</v>
      </c>
    </row>
    <row r="9596" spans="1:2" x14ac:dyDescent="0.25">
      <c r="A9596" s="7">
        <v>39365</v>
      </c>
      <c r="B9596" s="5" t="s">
        <v>9185</v>
      </c>
    </row>
    <row r="9597" spans="1:2" x14ac:dyDescent="0.25">
      <c r="A9597" s="7">
        <v>39366</v>
      </c>
      <c r="B9597" s="5" t="s">
        <v>9186</v>
      </c>
    </row>
    <row r="9598" spans="1:2" x14ac:dyDescent="0.25">
      <c r="A9598" s="7">
        <v>39367</v>
      </c>
      <c r="B9598" s="5" t="s">
        <v>9187</v>
      </c>
    </row>
    <row r="9599" spans="1:2" x14ac:dyDescent="0.25">
      <c r="A9599" s="7">
        <v>39370</v>
      </c>
      <c r="B9599" s="5" t="s">
        <v>9188</v>
      </c>
    </row>
    <row r="9600" spans="1:2" x14ac:dyDescent="0.25">
      <c r="A9600" s="7">
        <v>39371</v>
      </c>
      <c r="B9600" s="5" t="s">
        <v>9189</v>
      </c>
    </row>
    <row r="9601" spans="1:2" x14ac:dyDescent="0.25">
      <c r="A9601" s="7">
        <v>39372</v>
      </c>
      <c r="B9601" s="5" t="s">
        <v>9190</v>
      </c>
    </row>
    <row r="9602" spans="1:2" x14ac:dyDescent="0.25">
      <c r="A9602" s="7">
        <v>39373</v>
      </c>
      <c r="B9602" s="5" t="s">
        <v>9191</v>
      </c>
    </row>
    <row r="9603" spans="1:2" x14ac:dyDescent="0.25">
      <c r="A9603" s="7">
        <v>39374</v>
      </c>
      <c r="B9603" s="5" t="s">
        <v>9192</v>
      </c>
    </row>
    <row r="9604" spans="1:2" x14ac:dyDescent="0.25">
      <c r="A9604" s="7">
        <v>39377</v>
      </c>
      <c r="B9604" s="5" t="s">
        <v>9193</v>
      </c>
    </row>
    <row r="9605" spans="1:2" x14ac:dyDescent="0.25">
      <c r="A9605" s="7">
        <v>39378</v>
      </c>
      <c r="B9605" s="5" t="s">
        <v>9194</v>
      </c>
    </row>
    <row r="9606" spans="1:2" x14ac:dyDescent="0.25">
      <c r="A9606" s="7">
        <v>39379</v>
      </c>
      <c r="B9606" s="5" t="s">
        <v>9195</v>
      </c>
    </row>
    <row r="9607" spans="1:2" x14ac:dyDescent="0.25">
      <c r="A9607" s="7">
        <v>39380</v>
      </c>
      <c r="B9607" s="5" t="s">
        <v>9196</v>
      </c>
    </row>
    <row r="9608" spans="1:2" x14ac:dyDescent="0.25">
      <c r="A9608" s="7">
        <v>39381</v>
      </c>
      <c r="B9608" s="5" t="s">
        <v>9197</v>
      </c>
    </row>
    <row r="9609" spans="1:2" x14ac:dyDescent="0.25">
      <c r="A9609" s="7">
        <v>39384</v>
      </c>
      <c r="B9609" s="5" t="s">
        <v>9198</v>
      </c>
    </row>
    <row r="9610" spans="1:2" x14ac:dyDescent="0.25">
      <c r="A9610" s="7">
        <v>39385</v>
      </c>
      <c r="B9610" s="5" t="s">
        <v>9199</v>
      </c>
    </row>
    <row r="9611" spans="1:2" x14ac:dyDescent="0.25">
      <c r="A9611" s="7">
        <v>39386</v>
      </c>
      <c r="B9611" s="5" t="s">
        <v>9200</v>
      </c>
    </row>
    <row r="9612" spans="1:2" x14ac:dyDescent="0.25">
      <c r="A9612" s="7">
        <v>39387</v>
      </c>
      <c r="B9612" s="5" t="s">
        <v>9201</v>
      </c>
    </row>
    <row r="9613" spans="1:2" x14ac:dyDescent="0.25">
      <c r="A9613" s="7">
        <v>39388</v>
      </c>
      <c r="B9613" s="5" t="s">
        <v>9202</v>
      </c>
    </row>
    <row r="9614" spans="1:2" x14ac:dyDescent="0.25">
      <c r="A9614" s="7">
        <v>39391</v>
      </c>
      <c r="B9614" s="5" t="s">
        <v>9203</v>
      </c>
    </row>
    <row r="9615" spans="1:2" x14ac:dyDescent="0.25">
      <c r="A9615" s="7">
        <v>39392</v>
      </c>
      <c r="B9615" s="5" t="s">
        <v>9204</v>
      </c>
    </row>
    <row r="9616" spans="1:2" x14ac:dyDescent="0.25">
      <c r="A9616" s="7">
        <v>39393</v>
      </c>
      <c r="B9616" s="5" t="s">
        <v>9205</v>
      </c>
    </row>
    <row r="9617" spans="1:2" x14ac:dyDescent="0.25">
      <c r="A9617" s="7">
        <v>39394</v>
      </c>
      <c r="B9617" s="5" t="s">
        <v>9206</v>
      </c>
    </row>
    <row r="9618" spans="1:2" x14ac:dyDescent="0.25">
      <c r="A9618" s="7">
        <v>39395</v>
      </c>
      <c r="B9618" s="5" t="s">
        <v>9207</v>
      </c>
    </row>
    <row r="9619" spans="1:2" x14ac:dyDescent="0.25">
      <c r="A9619" s="7">
        <v>39398</v>
      </c>
      <c r="B9619" s="5" t="s">
        <v>9208</v>
      </c>
    </row>
    <row r="9620" spans="1:2" x14ac:dyDescent="0.25">
      <c r="A9620" s="7">
        <v>39399</v>
      </c>
      <c r="B9620" s="5" t="s">
        <v>9209</v>
      </c>
    </row>
    <row r="9621" spans="1:2" x14ac:dyDescent="0.25">
      <c r="A9621" s="7">
        <v>39400</v>
      </c>
      <c r="B9621" s="5" t="s">
        <v>9210</v>
      </c>
    </row>
    <row r="9622" spans="1:2" x14ac:dyDescent="0.25">
      <c r="A9622" s="7">
        <v>39401</v>
      </c>
      <c r="B9622" s="5" t="s">
        <v>9211</v>
      </c>
    </row>
    <row r="9623" spans="1:2" x14ac:dyDescent="0.25">
      <c r="A9623" s="7">
        <v>39402</v>
      </c>
      <c r="B9623" s="5" t="s">
        <v>9212</v>
      </c>
    </row>
    <row r="9624" spans="1:2" x14ac:dyDescent="0.25">
      <c r="A9624" s="7">
        <v>39405</v>
      </c>
      <c r="B9624" s="5" t="s">
        <v>9213</v>
      </c>
    </row>
    <row r="9625" spans="1:2" x14ac:dyDescent="0.25">
      <c r="A9625" s="7">
        <v>39406</v>
      </c>
      <c r="B9625" s="5" t="s">
        <v>9214</v>
      </c>
    </row>
    <row r="9626" spans="1:2" x14ac:dyDescent="0.25">
      <c r="A9626" s="7">
        <v>39407</v>
      </c>
      <c r="B9626" s="5" t="s">
        <v>9215</v>
      </c>
    </row>
    <row r="9627" spans="1:2" x14ac:dyDescent="0.25">
      <c r="A9627" s="7">
        <v>39408</v>
      </c>
      <c r="B9627" s="5" t="s">
        <v>822</v>
      </c>
    </row>
    <row r="9628" spans="1:2" x14ac:dyDescent="0.25">
      <c r="A9628" s="7">
        <v>39409</v>
      </c>
      <c r="B9628" s="5" t="s">
        <v>9216</v>
      </c>
    </row>
    <row r="9629" spans="1:2" x14ac:dyDescent="0.25">
      <c r="A9629" s="7">
        <v>39412</v>
      </c>
      <c r="B9629" s="5" t="s">
        <v>9217</v>
      </c>
    </row>
    <row r="9630" spans="1:2" x14ac:dyDescent="0.25">
      <c r="A9630" s="7">
        <v>39413</v>
      </c>
      <c r="B9630" s="5" t="s">
        <v>9218</v>
      </c>
    </row>
    <row r="9631" spans="1:2" x14ac:dyDescent="0.25">
      <c r="A9631" s="7">
        <v>39414</v>
      </c>
      <c r="B9631" s="5" t="s">
        <v>9219</v>
      </c>
    </row>
    <row r="9632" spans="1:2" x14ac:dyDescent="0.25">
      <c r="A9632" s="7">
        <v>39415</v>
      </c>
      <c r="B9632" s="5" t="s">
        <v>9220</v>
      </c>
    </row>
    <row r="9633" spans="1:2" x14ac:dyDescent="0.25">
      <c r="A9633" s="7">
        <v>39416</v>
      </c>
      <c r="B9633" s="5" t="s">
        <v>9221</v>
      </c>
    </row>
    <row r="9634" spans="1:2" x14ac:dyDescent="0.25">
      <c r="A9634" s="7">
        <v>39419</v>
      </c>
      <c r="B9634" s="5" t="s">
        <v>9222</v>
      </c>
    </row>
    <row r="9635" spans="1:2" x14ac:dyDescent="0.25">
      <c r="A9635" s="7">
        <v>39420</v>
      </c>
      <c r="B9635" s="5" t="s">
        <v>9223</v>
      </c>
    </row>
    <row r="9636" spans="1:2" x14ac:dyDescent="0.25">
      <c r="A9636" s="7">
        <v>39421</v>
      </c>
      <c r="B9636" s="5" t="s">
        <v>9224</v>
      </c>
    </row>
    <row r="9637" spans="1:2" x14ac:dyDescent="0.25">
      <c r="A9637" s="7">
        <v>39422</v>
      </c>
      <c r="B9637" s="5" t="s">
        <v>9225</v>
      </c>
    </row>
    <row r="9638" spans="1:2" x14ac:dyDescent="0.25">
      <c r="A9638" s="7">
        <v>39423</v>
      </c>
      <c r="B9638" s="5" t="s">
        <v>9226</v>
      </c>
    </row>
    <row r="9639" spans="1:2" x14ac:dyDescent="0.25">
      <c r="A9639" s="7">
        <v>39426</v>
      </c>
      <c r="B9639" s="5" t="s">
        <v>9227</v>
      </c>
    </row>
    <row r="9640" spans="1:2" x14ac:dyDescent="0.25">
      <c r="A9640" s="7">
        <v>39427</v>
      </c>
      <c r="B9640" s="5" t="s">
        <v>9228</v>
      </c>
    </row>
    <row r="9641" spans="1:2" x14ac:dyDescent="0.25">
      <c r="A9641" s="7">
        <v>39428</v>
      </c>
      <c r="B9641" s="5" t="s">
        <v>9229</v>
      </c>
    </row>
    <row r="9642" spans="1:2" x14ac:dyDescent="0.25">
      <c r="A9642" s="7">
        <v>39429</v>
      </c>
      <c r="B9642" s="5" t="s">
        <v>9230</v>
      </c>
    </row>
    <row r="9643" spans="1:2" x14ac:dyDescent="0.25">
      <c r="A9643" s="7">
        <v>39430</v>
      </c>
      <c r="B9643" s="5" t="s">
        <v>9231</v>
      </c>
    </row>
    <row r="9644" spans="1:2" x14ac:dyDescent="0.25">
      <c r="A9644" s="7">
        <v>39433</v>
      </c>
      <c r="B9644" s="5" t="s">
        <v>9232</v>
      </c>
    </row>
    <row r="9645" spans="1:2" x14ac:dyDescent="0.25">
      <c r="A9645" s="7">
        <v>39434</v>
      </c>
      <c r="B9645" s="5" t="s">
        <v>9233</v>
      </c>
    </row>
    <row r="9646" spans="1:2" x14ac:dyDescent="0.25">
      <c r="A9646" s="7">
        <v>39435</v>
      </c>
      <c r="B9646" s="5" t="s">
        <v>9234</v>
      </c>
    </row>
    <row r="9647" spans="1:2" x14ac:dyDescent="0.25">
      <c r="A9647" s="7">
        <v>39436</v>
      </c>
      <c r="B9647" s="5" t="s">
        <v>9235</v>
      </c>
    </row>
    <row r="9648" spans="1:2" x14ac:dyDescent="0.25">
      <c r="A9648" s="7">
        <v>39437</v>
      </c>
      <c r="B9648" s="5" t="s">
        <v>9236</v>
      </c>
    </row>
    <row r="9649" spans="1:2" x14ac:dyDescent="0.25">
      <c r="A9649" s="7">
        <v>39440</v>
      </c>
      <c r="B9649" s="5" t="s">
        <v>9237</v>
      </c>
    </row>
    <row r="9650" spans="1:2" x14ac:dyDescent="0.25">
      <c r="A9650" s="7">
        <v>39441</v>
      </c>
      <c r="B9650" s="5" t="s">
        <v>822</v>
      </c>
    </row>
    <row r="9651" spans="1:2" x14ac:dyDescent="0.25">
      <c r="A9651" s="7">
        <v>39442</v>
      </c>
      <c r="B9651" s="5" t="s">
        <v>9238</v>
      </c>
    </row>
    <row r="9652" spans="1:2" x14ac:dyDescent="0.25">
      <c r="A9652" s="7">
        <v>39443</v>
      </c>
      <c r="B9652" s="5" t="s">
        <v>9239</v>
      </c>
    </row>
    <row r="9653" spans="1:2" x14ac:dyDescent="0.25">
      <c r="A9653" s="7">
        <v>39444</v>
      </c>
      <c r="B9653" s="5" t="s">
        <v>9240</v>
      </c>
    </row>
    <row r="9654" spans="1:2" x14ac:dyDescent="0.25">
      <c r="A9654" s="7">
        <v>39447</v>
      </c>
      <c r="B9654" s="5" t="s">
        <v>9241</v>
      </c>
    </row>
    <row r="9655" spans="1:2" x14ac:dyDescent="0.25">
      <c r="A9655" s="7">
        <v>39448</v>
      </c>
      <c r="B9655" s="5" t="s">
        <v>822</v>
      </c>
    </row>
    <row r="9656" spans="1:2" x14ac:dyDescent="0.25">
      <c r="A9656" s="7">
        <v>39449</v>
      </c>
      <c r="B9656" s="5" t="s">
        <v>9242</v>
      </c>
    </row>
    <row r="9657" spans="1:2" x14ac:dyDescent="0.25">
      <c r="A9657" s="7">
        <v>39450</v>
      </c>
      <c r="B9657" s="5" t="s">
        <v>9243</v>
      </c>
    </row>
    <row r="9658" spans="1:2" x14ac:dyDescent="0.25">
      <c r="A9658" s="7">
        <v>39451</v>
      </c>
      <c r="B9658" s="5" t="s">
        <v>9244</v>
      </c>
    </row>
    <row r="9659" spans="1:2" x14ac:dyDescent="0.25">
      <c r="A9659" s="7">
        <v>39454</v>
      </c>
      <c r="B9659" s="5" t="s">
        <v>9245</v>
      </c>
    </row>
    <row r="9660" spans="1:2" x14ac:dyDescent="0.25">
      <c r="A9660" s="7">
        <v>39455</v>
      </c>
      <c r="B9660" s="5" t="s">
        <v>9246</v>
      </c>
    </row>
    <row r="9661" spans="1:2" x14ac:dyDescent="0.25">
      <c r="A9661" s="7">
        <v>39456</v>
      </c>
      <c r="B9661" s="5" t="s">
        <v>9247</v>
      </c>
    </row>
    <row r="9662" spans="1:2" x14ac:dyDescent="0.25">
      <c r="A9662" s="7">
        <v>39457</v>
      </c>
      <c r="B9662" s="5" t="s">
        <v>9248</v>
      </c>
    </row>
    <row r="9663" spans="1:2" x14ac:dyDescent="0.25">
      <c r="A9663" s="7">
        <v>39458</v>
      </c>
      <c r="B9663" s="5" t="s">
        <v>9249</v>
      </c>
    </row>
    <row r="9664" spans="1:2" x14ac:dyDescent="0.25">
      <c r="A9664" s="7">
        <v>39461</v>
      </c>
      <c r="B9664" s="5" t="s">
        <v>9250</v>
      </c>
    </row>
    <row r="9665" spans="1:2" x14ac:dyDescent="0.25">
      <c r="A9665" s="7">
        <v>39462</v>
      </c>
      <c r="B9665" s="5" t="s">
        <v>9251</v>
      </c>
    </row>
    <row r="9666" spans="1:2" x14ac:dyDescent="0.25">
      <c r="A9666" s="7">
        <v>39463</v>
      </c>
      <c r="B9666" s="5" t="s">
        <v>9252</v>
      </c>
    </row>
    <row r="9667" spans="1:2" x14ac:dyDescent="0.25">
      <c r="A9667" s="7">
        <v>39464</v>
      </c>
      <c r="B9667" s="5" t="s">
        <v>9253</v>
      </c>
    </row>
    <row r="9668" spans="1:2" x14ac:dyDescent="0.25">
      <c r="A9668" s="7">
        <v>39465</v>
      </c>
      <c r="B9668" s="5" t="s">
        <v>9254</v>
      </c>
    </row>
    <row r="9669" spans="1:2" x14ac:dyDescent="0.25">
      <c r="A9669" s="7">
        <v>39468</v>
      </c>
      <c r="B9669" s="5" t="s">
        <v>822</v>
      </c>
    </row>
    <row r="9670" spans="1:2" x14ac:dyDescent="0.25">
      <c r="A9670" s="7">
        <v>39469</v>
      </c>
      <c r="B9670" s="5" t="s">
        <v>9255</v>
      </c>
    </row>
    <row r="9671" spans="1:2" x14ac:dyDescent="0.25">
      <c r="A9671" s="7">
        <v>39470</v>
      </c>
      <c r="B9671" s="5" t="s">
        <v>9256</v>
      </c>
    </row>
    <row r="9672" spans="1:2" x14ac:dyDescent="0.25">
      <c r="A9672" s="7">
        <v>39471</v>
      </c>
      <c r="B9672" s="5" t="s">
        <v>9257</v>
      </c>
    </row>
    <row r="9673" spans="1:2" x14ac:dyDescent="0.25">
      <c r="A9673" s="7">
        <v>39472</v>
      </c>
      <c r="B9673" s="5" t="s">
        <v>9258</v>
      </c>
    </row>
    <row r="9674" spans="1:2" x14ac:dyDescent="0.25">
      <c r="A9674" s="7">
        <v>39475</v>
      </c>
      <c r="B9674" s="5" t="s">
        <v>9259</v>
      </c>
    </row>
    <row r="9675" spans="1:2" x14ac:dyDescent="0.25">
      <c r="A9675" s="7">
        <v>39476</v>
      </c>
      <c r="B9675" s="5" t="s">
        <v>9260</v>
      </c>
    </row>
    <row r="9676" spans="1:2" x14ac:dyDescent="0.25">
      <c r="A9676" s="7">
        <v>39477</v>
      </c>
      <c r="B9676" s="5" t="s">
        <v>9261</v>
      </c>
    </row>
    <row r="9677" spans="1:2" x14ac:dyDescent="0.25">
      <c r="A9677" s="7">
        <v>39478</v>
      </c>
      <c r="B9677" s="5" t="s">
        <v>9262</v>
      </c>
    </row>
    <row r="9678" spans="1:2" x14ac:dyDescent="0.25">
      <c r="A9678" s="7">
        <v>39479</v>
      </c>
      <c r="B9678" s="5" t="s">
        <v>9263</v>
      </c>
    </row>
    <row r="9679" spans="1:2" x14ac:dyDescent="0.25">
      <c r="A9679" s="7">
        <v>39482</v>
      </c>
      <c r="B9679" s="5" t="s">
        <v>9264</v>
      </c>
    </row>
    <row r="9680" spans="1:2" x14ac:dyDescent="0.25">
      <c r="A9680" s="7">
        <v>39483</v>
      </c>
      <c r="B9680" s="5" t="s">
        <v>9265</v>
      </c>
    </row>
    <row r="9681" spans="1:2" x14ac:dyDescent="0.25">
      <c r="A9681" s="7">
        <v>39484</v>
      </c>
      <c r="B9681" s="5" t="s">
        <v>9266</v>
      </c>
    </row>
    <row r="9682" spans="1:2" x14ac:dyDescent="0.25">
      <c r="A9682" s="7">
        <v>39485</v>
      </c>
      <c r="B9682" s="5" t="s">
        <v>9267</v>
      </c>
    </row>
    <row r="9683" spans="1:2" x14ac:dyDescent="0.25">
      <c r="A9683" s="7">
        <v>39486</v>
      </c>
      <c r="B9683" s="5" t="s">
        <v>9268</v>
      </c>
    </row>
    <row r="9684" spans="1:2" x14ac:dyDescent="0.25">
      <c r="A9684" s="7">
        <v>39489</v>
      </c>
      <c r="B9684" s="5" t="s">
        <v>9269</v>
      </c>
    </row>
    <row r="9685" spans="1:2" x14ac:dyDescent="0.25">
      <c r="A9685" s="7">
        <v>39490</v>
      </c>
      <c r="B9685" s="5" t="s">
        <v>9270</v>
      </c>
    </row>
    <row r="9686" spans="1:2" x14ac:dyDescent="0.25">
      <c r="A9686" s="7">
        <v>39491</v>
      </c>
      <c r="B9686" s="5" t="s">
        <v>9271</v>
      </c>
    </row>
    <row r="9687" spans="1:2" x14ac:dyDescent="0.25">
      <c r="A9687" s="7">
        <v>39492</v>
      </c>
      <c r="B9687" s="5" t="s">
        <v>9272</v>
      </c>
    </row>
    <row r="9688" spans="1:2" x14ac:dyDescent="0.25">
      <c r="A9688" s="7">
        <v>39493</v>
      </c>
      <c r="B9688" s="5" t="s">
        <v>9273</v>
      </c>
    </row>
    <row r="9689" spans="1:2" x14ac:dyDescent="0.25">
      <c r="A9689" s="7">
        <v>39496</v>
      </c>
      <c r="B9689" s="5" t="s">
        <v>822</v>
      </c>
    </row>
    <row r="9690" spans="1:2" x14ac:dyDescent="0.25">
      <c r="A9690" s="7">
        <v>39497</v>
      </c>
      <c r="B9690" s="5" t="s">
        <v>9274</v>
      </c>
    </row>
    <row r="9691" spans="1:2" x14ac:dyDescent="0.25">
      <c r="A9691" s="7">
        <v>39498</v>
      </c>
      <c r="B9691" s="5" t="s">
        <v>9275</v>
      </c>
    </row>
    <row r="9692" spans="1:2" x14ac:dyDescent="0.25">
      <c r="A9692" s="7">
        <v>39499</v>
      </c>
      <c r="B9692" s="5" t="s">
        <v>9276</v>
      </c>
    </row>
    <row r="9693" spans="1:2" x14ac:dyDescent="0.25">
      <c r="A9693" s="7">
        <v>39500</v>
      </c>
      <c r="B9693" s="5" t="s">
        <v>9277</v>
      </c>
    </row>
    <row r="9694" spans="1:2" x14ac:dyDescent="0.25">
      <c r="A9694" s="7">
        <v>39503</v>
      </c>
      <c r="B9694" s="5" t="s">
        <v>9278</v>
      </c>
    </row>
    <row r="9695" spans="1:2" x14ac:dyDescent="0.25">
      <c r="A9695" s="7">
        <v>39504</v>
      </c>
      <c r="B9695" s="5" t="s">
        <v>9279</v>
      </c>
    </row>
    <row r="9696" spans="1:2" x14ac:dyDescent="0.25">
      <c r="A9696" s="7">
        <v>39505</v>
      </c>
      <c r="B9696" s="5" t="s">
        <v>9280</v>
      </c>
    </row>
    <row r="9697" spans="1:2" x14ac:dyDescent="0.25">
      <c r="A9697" s="7">
        <v>39506</v>
      </c>
      <c r="B9697" s="5" t="s">
        <v>9281</v>
      </c>
    </row>
    <row r="9698" spans="1:2" x14ac:dyDescent="0.25">
      <c r="A9698" s="7">
        <v>39507</v>
      </c>
      <c r="B9698" s="5" t="s">
        <v>9282</v>
      </c>
    </row>
    <row r="9699" spans="1:2" x14ac:dyDescent="0.25">
      <c r="A9699" s="7">
        <v>39510</v>
      </c>
      <c r="B9699" s="5" t="s">
        <v>9283</v>
      </c>
    </row>
    <row r="9700" spans="1:2" x14ac:dyDescent="0.25">
      <c r="A9700" s="7">
        <v>39511</v>
      </c>
      <c r="B9700" s="5" t="s">
        <v>9284</v>
      </c>
    </row>
    <row r="9701" spans="1:2" x14ac:dyDescent="0.25">
      <c r="A9701" s="7">
        <v>39512</v>
      </c>
      <c r="B9701" s="5" t="s">
        <v>9285</v>
      </c>
    </row>
    <row r="9702" spans="1:2" x14ac:dyDescent="0.25">
      <c r="A9702" s="7">
        <v>39513</v>
      </c>
      <c r="B9702" s="5" t="s">
        <v>9286</v>
      </c>
    </row>
    <row r="9703" spans="1:2" x14ac:dyDescent="0.25">
      <c r="A9703" s="7">
        <v>39514</v>
      </c>
      <c r="B9703" s="5" t="s">
        <v>9287</v>
      </c>
    </row>
    <row r="9704" spans="1:2" x14ac:dyDescent="0.25">
      <c r="A9704" s="7">
        <v>39517</v>
      </c>
      <c r="B9704" s="5" t="s">
        <v>9288</v>
      </c>
    </row>
    <row r="9705" spans="1:2" x14ac:dyDescent="0.25">
      <c r="A9705" s="7">
        <v>39518</v>
      </c>
      <c r="B9705" s="5" t="s">
        <v>9289</v>
      </c>
    </row>
    <row r="9706" spans="1:2" x14ac:dyDescent="0.25">
      <c r="A9706" s="7">
        <v>39519</v>
      </c>
      <c r="B9706" s="5" t="s">
        <v>9290</v>
      </c>
    </row>
    <row r="9707" spans="1:2" x14ac:dyDescent="0.25">
      <c r="A9707" s="7">
        <v>39520</v>
      </c>
      <c r="B9707" s="5" t="s">
        <v>9291</v>
      </c>
    </row>
    <row r="9708" spans="1:2" x14ac:dyDescent="0.25">
      <c r="A9708" s="7">
        <v>39521</v>
      </c>
      <c r="B9708" s="5" t="s">
        <v>9292</v>
      </c>
    </row>
    <row r="9709" spans="1:2" x14ac:dyDescent="0.25">
      <c r="A9709" s="7">
        <v>39524</v>
      </c>
      <c r="B9709" s="5" t="s">
        <v>9293</v>
      </c>
    </row>
    <row r="9710" spans="1:2" x14ac:dyDescent="0.25">
      <c r="A9710" s="7">
        <v>39525</v>
      </c>
      <c r="B9710" s="5" t="s">
        <v>9294</v>
      </c>
    </row>
    <row r="9711" spans="1:2" x14ac:dyDescent="0.25">
      <c r="A9711" s="7">
        <v>39526</v>
      </c>
      <c r="B9711" s="5" t="s">
        <v>9295</v>
      </c>
    </row>
    <row r="9712" spans="1:2" x14ac:dyDescent="0.25">
      <c r="A9712" s="7">
        <v>39527</v>
      </c>
      <c r="B9712" s="5" t="s">
        <v>9296</v>
      </c>
    </row>
    <row r="9713" spans="1:2" x14ac:dyDescent="0.25">
      <c r="A9713" s="7">
        <v>39528</v>
      </c>
      <c r="B9713" s="5" t="s">
        <v>822</v>
      </c>
    </row>
    <row r="9714" spans="1:2" x14ac:dyDescent="0.25">
      <c r="A9714" s="7">
        <v>39531</v>
      </c>
      <c r="B9714" s="5" t="s">
        <v>9297</v>
      </c>
    </row>
    <row r="9715" spans="1:2" x14ac:dyDescent="0.25">
      <c r="A9715" s="7">
        <v>39532</v>
      </c>
      <c r="B9715" s="5" t="s">
        <v>9298</v>
      </c>
    </row>
    <row r="9716" spans="1:2" x14ac:dyDescent="0.25">
      <c r="A9716" s="7">
        <v>39533</v>
      </c>
      <c r="B9716" s="5" t="s">
        <v>9299</v>
      </c>
    </row>
    <row r="9717" spans="1:2" x14ac:dyDescent="0.25">
      <c r="A9717" s="7">
        <v>39534</v>
      </c>
      <c r="B9717" s="5" t="s">
        <v>9300</v>
      </c>
    </row>
    <row r="9718" spans="1:2" x14ac:dyDescent="0.25">
      <c r="A9718" s="7">
        <v>39535</v>
      </c>
      <c r="B9718" s="5" t="s">
        <v>9301</v>
      </c>
    </row>
    <row r="9719" spans="1:2" x14ac:dyDescent="0.25">
      <c r="A9719" s="7">
        <v>39538</v>
      </c>
      <c r="B9719" s="5" t="s">
        <v>9302</v>
      </c>
    </row>
    <row r="9720" spans="1:2" x14ac:dyDescent="0.25">
      <c r="A9720" s="7">
        <v>39539</v>
      </c>
      <c r="B9720" s="5" t="s">
        <v>9303</v>
      </c>
    </row>
    <row r="9721" spans="1:2" x14ac:dyDescent="0.25">
      <c r="A9721" s="7">
        <v>39540</v>
      </c>
      <c r="B9721" s="5" t="s">
        <v>9304</v>
      </c>
    </row>
    <row r="9722" spans="1:2" x14ac:dyDescent="0.25">
      <c r="A9722" s="7">
        <v>39541</v>
      </c>
      <c r="B9722" s="5" t="s">
        <v>9305</v>
      </c>
    </row>
    <row r="9723" spans="1:2" x14ac:dyDescent="0.25">
      <c r="A9723" s="7">
        <v>39542</v>
      </c>
      <c r="B9723" s="5" t="s">
        <v>9306</v>
      </c>
    </row>
    <row r="9724" spans="1:2" x14ac:dyDescent="0.25">
      <c r="A9724" s="7">
        <v>39545</v>
      </c>
      <c r="B9724" s="5" t="s">
        <v>9307</v>
      </c>
    </row>
    <row r="9725" spans="1:2" x14ac:dyDescent="0.25">
      <c r="A9725" s="7">
        <v>39546</v>
      </c>
      <c r="B9725" s="5" t="s">
        <v>9308</v>
      </c>
    </row>
    <row r="9726" spans="1:2" x14ac:dyDescent="0.25">
      <c r="A9726" s="7">
        <v>39547</v>
      </c>
      <c r="B9726" s="5" t="s">
        <v>9309</v>
      </c>
    </row>
    <row r="9727" spans="1:2" x14ac:dyDescent="0.25">
      <c r="A9727" s="7">
        <v>39548</v>
      </c>
      <c r="B9727" s="5" t="s">
        <v>9310</v>
      </c>
    </row>
    <row r="9728" spans="1:2" x14ac:dyDescent="0.25">
      <c r="A9728" s="7">
        <v>39549</v>
      </c>
      <c r="B9728" s="5" t="s">
        <v>9311</v>
      </c>
    </row>
    <row r="9729" spans="1:2" x14ac:dyDescent="0.25">
      <c r="A9729" s="7">
        <v>39552</v>
      </c>
      <c r="B9729" s="5" t="s">
        <v>9312</v>
      </c>
    </row>
    <row r="9730" spans="1:2" x14ac:dyDescent="0.25">
      <c r="A9730" s="7">
        <v>39553</v>
      </c>
      <c r="B9730" s="5" t="s">
        <v>9313</v>
      </c>
    </row>
    <row r="9731" spans="1:2" x14ac:dyDescent="0.25">
      <c r="A9731" s="7">
        <v>39554</v>
      </c>
      <c r="B9731" s="5" t="s">
        <v>9314</v>
      </c>
    </row>
    <row r="9732" spans="1:2" x14ac:dyDescent="0.25">
      <c r="A9732" s="7">
        <v>39555</v>
      </c>
      <c r="B9732" s="5" t="s">
        <v>9315</v>
      </c>
    </row>
    <row r="9733" spans="1:2" x14ac:dyDescent="0.25">
      <c r="A9733" s="7">
        <v>39556</v>
      </c>
      <c r="B9733" s="5" t="s">
        <v>9316</v>
      </c>
    </row>
    <row r="9734" spans="1:2" x14ac:dyDescent="0.25">
      <c r="A9734" s="7">
        <v>39559</v>
      </c>
      <c r="B9734" s="5" t="s">
        <v>9317</v>
      </c>
    </row>
    <row r="9735" spans="1:2" x14ac:dyDescent="0.25">
      <c r="A9735" s="7">
        <v>39560</v>
      </c>
      <c r="B9735" s="5" t="s">
        <v>9318</v>
      </c>
    </row>
    <row r="9736" spans="1:2" x14ac:dyDescent="0.25">
      <c r="A9736" s="7">
        <v>39561</v>
      </c>
      <c r="B9736" s="5" t="s">
        <v>9319</v>
      </c>
    </row>
    <row r="9737" spans="1:2" x14ac:dyDescent="0.25">
      <c r="A9737" s="7">
        <v>39562</v>
      </c>
      <c r="B9737" s="5" t="s">
        <v>9320</v>
      </c>
    </row>
    <row r="9738" spans="1:2" x14ac:dyDescent="0.25">
      <c r="A9738" s="7">
        <v>39563</v>
      </c>
      <c r="B9738" s="5" t="s">
        <v>9321</v>
      </c>
    </row>
    <row r="9739" spans="1:2" x14ac:dyDescent="0.25">
      <c r="A9739" s="7">
        <v>39566</v>
      </c>
      <c r="B9739" s="5" t="s">
        <v>9322</v>
      </c>
    </row>
    <row r="9740" spans="1:2" x14ac:dyDescent="0.25">
      <c r="A9740" s="7">
        <v>39567</v>
      </c>
      <c r="B9740" s="5" t="s">
        <v>9323</v>
      </c>
    </row>
    <row r="9741" spans="1:2" x14ac:dyDescent="0.25">
      <c r="A9741" s="7">
        <v>39568</v>
      </c>
      <c r="B9741" s="5" t="s">
        <v>9324</v>
      </c>
    </row>
    <row r="9742" spans="1:2" x14ac:dyDescent="0.25">
      <c r="A9742" s="7">
        <v>39569</v>
      </c>
      <c r="B9742" s="5" t="s">
        <v>9325</v>
      </c>
    </row>
    <row r="9743" spans="1:2" x14ac:dyDescent="0.25">
      <c r="A9743" s="7">
        <v>39570</v>
      </c>
      <c r="B9743" s="5" t="s">
        <v>9326</v>
      </c>
    </row>
    <row r="9744" spans="1:2" x14ac:dyDescent="0.25">
      <c r="A9744" s="7">
        <v>39573</v>
      </c>
      <c r="B9744" s="5" t="s">
        <v>9327</v>
      </c>
    </row>
    <row r="9745" spans="1:2" x14ac:dyDescent="0.25">
      <c r="A9745" s="7">
        <v>39574</v>
      </c>
      <c r="B9745" s="5" t="s">
        <v>9328</v>
      </c>
    </row>
    <row r="9746" spans="1:2" x14ac:dyDescent="0.25">
      <c r="A9746" s="7">
        <v>39575</v>
      </c>
      <c r="B9746" s="5" t="s">
        <v>9329</v>
      </c>
    </row>
    <row r="9747" spans="1:2" x14ac:dyDescent="0.25">
      <c r="A9747" s="7">
        <v>39576</v>
      </c>
      <c r="B9747" s="5" t="s">
        <v>9330</v>
      </c>
    </row>
    <row r="9748" spans="1:2" x14ac:dyDescent="0.25">
      <c r="A9748" s="7">
        <v>39577</v>
      </c>
      <c r="B9748" s="5" t="s">
        <v>9331</v>
      </c>
    </row>
    <row r="9749" spans="1:2" x14ac:dyDescent="0.25">
      <c r="A9749" s="7">
        <v>39580</v>
      </c>
      <c r="B9749" s="5" t="s">
        <v>9332</v>
      </c>
    </row>
    <row r="9750" spans="1:2" x14ac:dyDescent="0.25">
      <c r="A9750" s="7">
        <v>39581</v>
      </c>
      <c r="B9750" s="5" t="s">
        <v>9333</v>
      </c>
    </row>
    <row r="9751" spans="1:2" x14ac:dyDescent="0.25">
      <c r="A9751" s="7">
        <v>39582</v>
      </c>
      <c r="B9751" s="5" t="s">
        <v>9334</v>
      </c>
    </row>
    <row r="9752" spans="1:2" x14ac:dyDescent="0.25">
      <c r="A9752" s="7">
        <v>39583</v>
      </c>
      <c r="B9752" s="5" t="s">
        <v>9335</v>
      </c>
    </row>
    <row r="9753" spans="1:2" x14ac:dyDescent="0.25">
      <c r="A9753" s="7">
        <v>39584</v>
      </c>
      <c r="B9753" s="5" t="s">
        <v>9336</v>
      </c>
    </row>
    <row r="9754" spans="1:2" x14ac:dyDescent="0.25">
      <c r="A9754" s="7">
        <v>39587</v>
      </c>
      <c r="B9754" s="5" t="s">
        <v>9337</v>
      </c>
    </row>
    <row r="9755" spans="1:2" x14ac:dyDescent="0.25">
      <c r="A9755" s="7">
        <v>39588</v>
      </c>
      <c r="B9755" s="5" t="s">
        <v>9338</v>
      </c>
    </row>
    <row r="9756" spans="1:2" x14ac:dyDescent="0.25">
      <c r="A9756" s="7">
        <v>39589</v>
      </c>
      <c r="B9756" s="5" t="s">
        <v>9339</v>
      </c>
    </row>
    <row r="9757" spans="1:2" x14ac:dyDescent="0.25">
      <c r="A9757" s="7">
        <v>39590</v>
      </c>
      <c r="B9757" s="5" t="s">
        <v>9340</v>
      </c>
    </row>
    <row r="9758" spans="1:2" x14ac:dyDescent="0.25">
      <c r="A9758" s="7">
        <v>39591</v>
      </c>
      <c r="B9758" s="5" t="s">
        <v>9341</v>
      </c>
    </row>
    <row r="9759" spans="1:2" x14ac:dyDescent="0.25">
      <c r="A9759" s="7">
        <v>39594</v>
      </c>
      <c r="B9759" s="5" t="s">
        <v>822</v>
      </c>
    </row>
    <row r="9760" spans="1:2" x14ac:dyDescent="0.25">
      <c r="A9760" s="7">
        <v>39595</v>
      </c>
      <c r="B9760" s="5" t="s">
        <v>9342</v>
      </c>
    </row>
    <row r="9761" spans="1:2" x14ac:dyDescent="0.25">
      <c r="A9761" s="7">
        <v>39596</v>
      </c>
      <c r="B9761" s="5" t="s">
        <v>9343</v>
      </c>
    </row>
    <row r="9762" spans="1:2" x14ac:dyDescent="0.25">
      <c r="A9762" s="7">
        <v>39597</v>
      </c>
      <c r="B9762" s="5" t="s">
        <v>9344</v>
      </c>
    </row>
    <row r="9763" spans="1:2" x14ac:dyDescent="0.25">
      <c r="A9763" s="7">
        <v>39598</v>
      </c>
      <c r="B9763" s="5" t="s">
        <v>9345</v>
      </c>
    </row>
    <row r="9764" spans="1:2" x14ac:dyDescent="0.25">
      <c r="A9764" s="7">
        <v>39601</v>
      </c>
      <c r="B9764" s="5" t="s">
        <v>9346</v>
      </c>
    </row>
    <row r="9765" spans="1:2" x14ac:dyDescent="0.25">
      <c r="A9765" s="7">
        <v>39602</v>
      </c>
      <c r="B9765" s="5" t="s">
        <v>9347</v>
      </c>
    </row>
    <row r="9766" spans="1:2" x14ac:dyDescent="0.25">
      <c r="A9766" s="7">
        <v>39603</v>
      </c>
      <c r="B9766" s="5" t="s">
        <v>9348</v>
      </c>
    </row>
    <row r="9767" spans="1:2" x14ac:dyDescent="0.25">
      <c r="A9767" s="7">
        <v>39604</v>
      </c>
      <c r="B9767" s="5" t="s">
        <v>9349</v>
      </c>
    </row>
    <row r="9768" spans="1:2" x14ac:dyDescent="0.25">
      <c r="A9768" s="7">
        <v>39605</v>
      </c>
      <c r="B9768" s="5" t="s">
        <v>9350</v>
      </c>
    </row>
    <row r="9769" spans="1:2" x14ac:dyDescent="0.25">
      <c r="A9769" s="7">
        <v>39608</v>
      </c>
      <c r="B9769" s="5" t="s">
        <v>9351</v>
      </c>
    </row>
    <row r="9770" spans="1:2" x14ac:dyDescent="0.25">
      <c r="A9770" s="7">
        <v>39609</v>
      </c>
      <c r="B9770" s="5" t="s">
        <v>9352</v>
      </c>
    </row>
    <row r="9771" spans="1:2" x14ac:dyDescent="0.25">
      <c r="A9771" s="7">
        <v>39610</v>
      </c>
      <c r="B9771" s="5" t="s">
        <v>9353</v>
      </c>
    </row>
    <row r="9772" spans="1:2" x14ac:dyDescent="0.25">
      <c r="A9772" s="7">
        <v>39611</v>
      </c>
      <c r="B9772" s="5" t="s">
        <v>9354</v>
      </c>
    </row>
    <row r="9773" spans="1:2" x14ac:dyDescent="0.25">
      <c r="A9773" s="7">
        <v>39612</v>
      </c>
      <c r="B9773" s="5" t="s">
        <v>9355</v>
      </c>
    </row>
    <row r="9774" spans="1:2" x14ac:dyDescent="0.25">
      <c r="A9774" s="7">
        <v>39615</v>
      </c>
      <c r="B9774" s="5" t="s">
        <v>9356</v>
      </c>
    </row>
    <row r="9775" spans="1:2" x14ac:dyDescent="0.25">
      <c r="A9775" s="7">
        <v>39616</v>
      </c>
      <c r="B9775" s="5" t="s">
        <v>9357</v>
      </c>
    </row>
    <row r="9776" spans="1:2" x14ac:dyDescent="0.25">
      <c r="A9776" s="7">
        <v>39617</v>
      </c>
      <c r="B9776" s="5" t="s">
        <v>9358</v>
      </c>
    </row>
    <row r="9777" spans="1:2" x14ac:dyDescent="0.25">
      <c r="A9777" s="7">
        <v>39618</v>
      </c>
      <c r="B9777" s="5" t="s">
        <v>9359</v>
      </c>
    </row>
    <row r="9778" spans="1:2" x14ac:dyDescent="0.25">
      <c r="A9778" s="7">
        <v>39619</v>
      </c>
      <c r="B9778" s="5" t="s">
        <v>9360</v>
      </c>
    </row>
    <row r="9779" spans="1:2" x14ac:dyDescent="0.25">
      <c r="A9779" s="7">
        <v>39622</v>
      </c>
      <c r="B9779" s="5" t="s">
        <v>9361</v>
      </c>
    </row>
    <row r="9780" spans="1:2" x14ac:dyDescent="0.25">
      <c r="A9780" s="7">
        <v>39623</v>
      </c>
      <c r="B9780" s="5" t="s">
        <v>9362</v>
      </c>
    </row>
    <row r="9781" spans="1:2" x14ac:dyDescent="0.25">
      <c r="A9781" s="7">
        <v>39624</v>
      </c>
      <c r="B9781" s="5" t="s">
        <v>9363</v>
      </c>
    </row>
    <row r="9782" spans="1:2" x14ac:dyDescent="0.25">
      <c r="A9782" s="7">
        <v>39625</v>
      </c>
      <c r="B9782" s="5" t="s">
        <v>9364</v>
      </c>
    </row>
    <row r="9783" spans="1:2" x14ac:dyDescent="0.25">
      <c r="A9783" s="7">
        <v>39626</v>
      </c>
      <c r="B9783" s="5" t="s">
        <v>9365</v>
      </c>
    </row>
    <row r="9784" spans="1:2" x14ac:dyDescent="0.25">
      <c r="A9784" s="7">
        <v>39629</v>
      </c>
      <c r="B9784" s="5" t="s">
        <v>9366</v>
      </c>
    </row>
    <row r="9785" spans="1:2" x14ac:dyDescent="0.25">
      <c r="A9785" s="7">
        <v>39630</v>
      </c>
      <c r="B9785" s="5" t="s">
        <v>9367</v>
      </c>
    </row>
    <row r="9786" spans="1:2" x14ac:dyDescent="0.25">
      <c r="A9786" s="7">
        <v>39631</v>
      </c>
      <c r="B9786" s="5" t="s">
        <v>9368</v>
      </c>
    </row>
    <row r="9787" spans="1:2" x14ac:dyDescent="0.25">
      <c r="A9787" s="7">
        <v>39632</v>
      </c>
      <c r="B9787" s="5" t="s">
        <v>9369</v>
      </c>
    </row>
    <row r="9788" spans="1:2" x14ac:dyDescent="0.25">
      <c r="A9788" s="7">
        <v>39633</v>
      </c>
      <c r="B9788" s="5" t="s">
        <v>822</v>
      </c>
    </row>
    <row r="9789" spans="1:2" x14ac:dyDescent="0.25">
      <c r="A9789" s="7">
        <v>39636</v>
      </c>
      <c r="B9789" s="5" t="s">
        <v>9370</v>
      </c>
    </row>
    <row r="9790" spans="1:2" x14ac:dyDescent="0.25">
      <c r="A9790" s="7">
        <v>39637</v>
      </c>
      <c r="B9790" s="5" t="s">
        <v>9371</v>
      </c>
    </row>
    <row r="9791" spans="1:2" x14ac:dyDescent="0.25">
      <c r="A9791" s="7">
        <v>39638</v>
      </c>
      <c r="B9791" s="5" t="s">
        <v>9372</v>
      </c>
    </row>
    <row r="9792" spans="1:2" x14ac:dyDescent="0.25">
      <c r="A9792" s="7">
        <v>39639</v>
      </c>
      <c r="B9792" s="5" t="s">
        <v>9373</v>
      </c>
    </row>
    <row r="9793" spans="1:2" x14ac:dyDescent="0.25">
      <c r="A9793" s="7">
        <v>39640</v>
      </c>
      <c r="B9793" s="5" t="s">
        <v>9374</v>
      </c>
    </row>
    <row r="9794" spans="1:2" x14ac:dyDescent="0.25">
      <c r="A9794" s="7">
        <v>39643</v>
      </c>
      <c r="B9794" s="5" t="s">
        <v>9375</v>
      </c>
    </row>
    <row r="9795" spans="1:2" x14ac:dyDescent="0.25">
      <c r="A9795" s="7">
        <v>39644</v>
      </c>
      <c r="B9795" s="5" t="s">
        <v>9376</v>
      </c>
    </row>
    <row r="9796" spans="1:2" x14ac:dyDescent="0.25">
      <c r="A9796" s="7">
        <v>39645</v>
      </c>
      <c r="B9796" s="5" t="s">
        <v>9377</v>
      </c>
    </row>
    <row r="9797" spans="1:2" x14ac:dyDescent="0.25">
      <c r="A9797" s="7">
        <v>39646</v>
      </c>
      <c r="B9797" s="5" t="s">
        <v>9378</v>
      </c>
    </row>
    <row r="9798" spans="1:2" x14ac:dyDescent="0.25">
      <c r="A9798" s="7">
        <v>39647</v>
      </c>
      <c r="B9798" s="5" t="s">
        <v>9379</v>
      </c>
    </row>
    <row r="9799" spans="1:2" x14ac:dyDescent="0.25">
      <c r="A9799" s="7">
        <v>39650</v>
      </c>
      <c r="B9799" s="5" t="s">
        <v>9380</v>
      </c>
    </row>
    <row r="9800" spans="1:2" x14ac:dyDescent="0.25">
      <c r="A9800" s="7">
        <v>39651</v>
      </c>
      <c r="B9800" s="5" t="s">
        <v>9381</v>
      </c>
    </row>
    <row r="9801" spans="1:2" x14ac:dyDescent="0.25">
      <c r="A9801" s="7">
        <v>39652</v>
      </c>
      <c r="B9801" s="5" t="s">
        <v>9382</v>
      </c>
    </row>
    <row r="9802" spans="1:2" x14ac:dyDescent="0.25">
      <c r="A9802" s="7">
        <v>39653</v>
      </c>
      <c r="B9802" s="5" t="s">
        <v>9383</v>
      </c>
    </row>
    <row r="9803" spans="1:2" x14ac:dyDescent="0.25">
      <c r="A9803" s="7">
        <v>39654</v>
      </c>
      <c r="B9803" s="5" t="s">
        <v>9384</v>
      </c>
    </row>
    <row r="9804" spans="1:2" x14ac:dyDescent="0.25">
      <c r="A9804" s="7">
        <v>39657</v>
      </c>
      <c r="B9804" s="5" t="s">
        <v>9385</v>
      </c>
    </row>
    <row r="9805" spans="1:2" x14ac:dyDescent="0.25">
      <c r="A9805" s="7">
        <v>39658</v>
      </c>
      <c r="B9805" s="5" t="s">
        <v>9386</v>
      </c>
    </row>
    <row r="9806" spans="1:2" x14ac:dyDescent="0.25">
      <c r="A9806" s="7">
        <v>39659</v>
      </c>
      <c r="B9806" s="5" t="s">
        <v>9387</v>
      </c>
    </row>
    <row r="9807" spans="1:2" x14ac:dyDescent="0.25">
      <c r="A9807" s="7">
        <v>39660</v>
      </c>
      <c r="B9807" s="5" t="s">
        <v>9388</v>
      </c>
    </row>
    <row r="9808" spans="1:2" x14ac:dyDescent="0.25">
      <c r="A9808" s="7">
        <v>39661</v>
      </c>
      <c r="B9808" s="5" t="s">
        <v>9389</v>
      </c>
    </row>
    <row r="9809" spans="1:2" x14ac:dyDescent="0.25">
      <c r="A9809" s="7">
        <v>39664</v>
      </c>
      <c r="B9809" s="5" t="s">
        <v>9390</v>
      </c>
    </row>
    <row r="9810" spans="1:2" x14ac:dyDescent="0.25">
      <c r="A9810" s="7">
        <v>39665</v>
      </c>
      <c r="B9810" s="5" t="s">
        <v>9391</v>
      </c>
    </row>
    <row r="9811" spans="1:2" x14ac:dyDescent="0.25">
      <c r="A9811" s="7">
        <v>39666</v>
      </c>
      <c r="B9811" s="5" t="s">
        <v>9392</v>
      </c>
    </row>
    <row r="9812" spans="1:2" x14ac:dyDescent="0.25">
      <c r="A9812" s="7">
        <v>39667</v>
      </c>
      <c r="B9812" s="5" t="s">
        <v>9393</v>
      </c>
    </row>
    <row r="9813" spans="1:2" x14ac:dyDescent="0.25">
      <c r="A9813" s="7">
        <v>39668</v>
      </c>
      <c r="B9813" s="5" t="s">
        <v>9394</v>
      </c>
    </row>
    <row r="9814" spans="1:2" x14ac:dyDescent="0.25">
      <c r="A9814" s="7">
        <v>39671</v>
      </c>
      <c r="B9814" s="5" t="s">
        <v>9395</v>
      </c>
    </row>
    <row r="9815" spans="1:2" x14ac:dyDescent="0.25">
      <c r="A9815" s="7">
        <v>39672</v>
      </c>
      <c r="B9815" s="5" t="s">
        <v>9396</v>
      </c>
    </row>
    <row r="9816" spans="1:2" x14ac:dyDescent="0.25">
      <c r="A9816" s="7">
        <v>39673</v>
      </c>
      <c r="B9816" s="5" t="s">
        <v>9397</v>
      </c>
    </row>
    <row r="9817" spans="1:2" x14ac:dyDescent="0.25">
      <c r="A9817" s="7">
        <v>39674</v>
      </c>
      <c r="B9817" s="5" t="s">
        <v>9398</v>
      </c>
    </row>
    <row r="9818" spans="1:2" x14ac:dyDescent="0.25">
      <c r="A9818" s="7">
        <v>39675</v>
      </c>
      <c r="B9818" s="5" t="s">
        <v>9399</v>
      </c>
    </row>
    <row r="9819" spans="1:2" x14ac:dyDescent="0.25">
      <c r="A9819" s="7">
        <v>39678</v>
      </c>
      <c r="B9819" s="5" t="s">
        <v>9400</v>
      </c>
    </row>
    <row r="9820" spans="1:2" x14ac:dyDescent="0.25">
      <c r="A9820" s="7">
        <v>39679</v>
      </c>
      <c r="B9820" s="5" t="s">
        <v>9401</v>
      </c>
    </row>
    <row r="9821" spans="1:2" x14ac:dyDescent="0.25">
      <c r="A9821" s="7">
        <v>39680</v>
      </c>
      <c r="B9821" s="5" t="s">
        <v>9402</v>
      </c>
    </row>
    <row r="9822" spans="1:2" x14ac:dyDescent="0.25">
      <c r="A9822" s="7">
        <v>39681</v>
      </c>
      <c r="B9822" s="5" t="s">
        <v>9403</v>
      </c>
    </row>
    <row r="9823" spans="1:2" x14ac:dyDescent="0.25">
      <c r="A9823" s="7">
        <v>39682</v>
      </c>
      <c r="B9823" s="5" t="s">
        <v>9404</v>
      </c>
    </row>
    <row r="9824" spans="1:2" x14ac:dyDescent="0.25">
      <c r="A9824" s="7">
        <v>39685</v>
      </c>
      <c r="B9824" s="5" t="s">
        <v>9405</v>
      </c>
    </row>
    <row r="9825" spans="1:2" x14ac:dyDescent="0.25">
      <c r="A9825" s="7">
        <v>39686</v>
      </c>
      <c r="B9825" s="5" t="s">
        <v>9406</v>
      </c>
    </row>
    <row r="9826" spans="1:2" x14ac:dyDescent="0.25">
      <c r="A9826" s="7">
        <v>39687</v>
      </c>
      <c r="B9826" s="5" t="s">
        <v>9407</v>
      </c>
    </row>
    <row r="9827" spans="1:2" x14ac:dyDescent="0.25">
      <c r="A9827" s="7">
        <v>39688</v>
      </c>
      <c r="B9827" s="5" t="s">
        <v>9408</v>
      </c>
    </row>
    <row r="9828" spans="1:2" x14ac:dyDescent="0.25">
      <c r="A9828" s="7">
        <v>39689</v>
      </c>
      <c r="B9828" s="5" t="s">
        <v>9409</v>
      </c>
    </row>
    <row r="9829" spans="1:2" x14ac:dyDescent="0.25">
      <c r="A9829" s="7">
        <v>39692</v>
      </c>
      <c r="B9829" s="5" t="s">
        <v>822</v>
      </c>
    </row>
    <row r="9830" spans="1:2" x14ac:dyDescent="0.25">
      <c r="A9830" s="7">
        <v>39693</v>
      </c>
      <c r="B9830" s="5" t="s">
        <v>9410</v>
      </c>
    </row>
    <row r="9831" spans="1:2" x14ac:dyDescent="0.25">
      <c r="A9831" s="7">
        <v>39694</v>
      </c>
      <c r="B9831" s="5" t="s">
        <v>9411</v>
      </c>
    </row>
    <row r="9832" spans="1:2" x14ac:dyDescent="0.25">
      <c r="A9832" s="7">
        <v>39695</v>
      </c>
      <c r="B9832" s="5" t="s">
        <v>9412</v>
      </c>
    </row>
    <row r="9833" spans="1:2" x14ac:dyDescent="0.25">
      <c r="A9833" s="7">
        <v>39696</v>
      </c>
      <c r="B9833" s="5" t="s">
        <v>9413</v>
      </c>
    </row>
    <row r="9834" spans="1:2" x14ac:dyDescent="0.25">
      <c r="A9834" s="7">
        <v>39699</v>
      </c>
      <c r="B9834" s="5" t="s">
        <v>9414</v>
      </c>
    </row>
    <row r="9835" spans="1:2" x14ac:dyDescent="0.25">
      <c r="A9835" s="7">
        <v>39700</v>
      </c>
      <c r="B9835" s="5" t="s">
        <v>9415</v>
      </c>
    </row>
    <row r="9836" spans="1:2" x14ac:dyDescent="0.25">
      <c r="A9836" s="7">
        <v>39701</v>
      </c>
      <c r="B9836" s="5" t="s">
        <v>9416</v>
      </c>
    </row>
    <row r="9837" spans="1:2" x14ac:dyDescent="0.25">
      <c r="A9837" s="7">
        <v>39702</v>
      </c>
      <c r="B9837" s="5" t="s">
        <v>9417</v>
      </c>
    </row>
    <row r="9838" spans="1:2" x14ac:dyDescent="0.25">
      <c r="A9838" s="7">
        <v>39703</v>
      </c>
      <c r="B9838" s="5" t="s">
        <v>9418</v>
      </c>
    </row>
    <row r="9839" spans="1:2" x14ac:dyDescent="0.25">
      <c r="A9839" s="7">
        <v>39706</v>
      </c>
      <c r="B9839" s="5" t="s">
        <v>9419</v>
      </c>
    </row>
    <row r="9840" spans="1:2" x14ac:dyDescent="0.25">
      <c r="A9840" s="7">
        <v>39707</v>
      </c>
      <c r="B9840" s="5" t="s">
        <v>9420</v>
      </c>
    </row>
    <row r="9841" spans="1:2" x14ac:dyDescent="0.25">
      <c r="A9841" s="7">
        <v>39708</v>
      </c>
      <c r="B9841" s="5" t="s">
        <v>9421</v>
      </c>
    </row>
    <row r="9842" spans="1:2" x14ac:dyDescent="0.25">
      <c r="A9842" s="7">
        <v>39709</v>
      </c>
      <c r="B9842" s="5" t="s">
        <v>9422</v>
      </c>
    </row>
    <row r="9843" spans="1:2" x14ac:dyDescent="0.25">
      <c r="A9843" s="7">
        <v>39710</v>
      </c>
      <c r="B9843" s="5" t="s">
        <v>9423</v>
      </c>
    </row>
    <row r="9844" spans="1:2" x14ac:dyDescent="0.25">
      <c r="A9844" s="7">
        <v>39713</v>
      </c>
      <c r="B9844" s="5" t="s">
        <v>9424</v>
      </c>
    </row>
    <row r="9845" spans="1:2" x14ac:dyDescent="0.25">
      <c r="A9845" s="7">
        <v>39714</v>
      </c>
      <c r="B9845" s="5" t="s">
        <v>9425</v>
      </c>
    </row>
    <row r="9846" spans="1:2" x14ac:dyDescent="0.25">
      <c r="A9846" s="7">
        <v>39715</v>
      </c>
      <c r="B9846" s="5" t="s">
        <v>9426</v>
      </c>
    </row>
    <row r="9847" spans="1:2" x14ac:dyDescent="0.25">
      <c r="A9847" s="7">
        <v>39716</v>
      </c>
      <c r="B9847" s="5" t="s">
        <v>9427</v>
      </c>
    </row>
    <row r="9848" spans="1:2" x14ac:dyDescent="0.25">
      <c r="A9848" s="7">
        <v>39717</v>
      </c>
      <c r="B9848" s="5" t="s">
        <v>9428</v>
      </c>
    </row>
    <row r="9849" spans="1:2" x14ac:dyDescent="0.25">
      <c r="A9849" s="7">
        <v>39720</v>
      </c>
      <c r="B9849" s="5" t="s">
        <v>9429</v>
      </c>
    </row>
    <row r="9850" spans="1:2" x14ac:dyDescent="0.25">
      <c r="A9850" s="7">
        <v>39721</v>
      </c>
      <c r="B9850" s="5" t="s">
        <v>9430</v>
      </c>
    </row>
    <row r="9851" spans="1:2" x14ac:dyDescent="0.25">
      <c r="A9851" s="7">
        <v>39722</v>
      </c>
      <c r="B9851" s="5" t="s">
        <v>9431</v>
      </c>
    </row>
    <row r="9852" spans="1:2" x14ac:dyDescent="0.25">
      <c r="A9852" s="7">
        <v>39723</v>
      </c>
      <c r="B9852" s="5" t="s">
        <v>9432</v>
      </c>
    </row>
    <row r="9853" spans="1:2" x14ac:dyDescent="0.25">
      <c r="A9853" s="7">
        <v>39724</v>
      </c>
      <c r="B9853" s="5" t="s">
        <v>9433</v>
      </c>
    </row>
    <row r="9854" spans="1:2" x14ac:dyDescent="0.25">
      <c r="A9854" s="7">
        <v>39727</v>
      </c>
      <c r="B9854" s="5" t="s">
        <v>9434</v>
      </c>
    </row>
    <row r="9855" spans="1:2" x14ac:dyDescent="0.25">
      <c r="A9855" s="7">
        <v>39728</v>
      </c>
      <c r="B9855" s="5" t="s">
        <v>9435</v>
      </c>
    </row>
    <row r="9856" spans="1:2" x14ac:dyDescent="0.25">
      <c r="A9856" s="7">
        <v>39729</v>
      </c>
      <c r="B9856" s="5" t="s">
        <v>9436</v>
      </c>
    </row>
    <row r="9857" spans="1:2" x14ac:dyDescent="0.25">
      <c r="A9857" s="7">
        <v>39730</v>
      </c>
      <c r="B9857" s="5" t="s">
        <v>9437</v>
      </c>
    </row>
    <row r="9858" spans="1:2" x14ac:dyDescent="0.25">
      <c r="A9858" s="7">
        <v>39731</v>
      </c>
      <c r="B9858" s="5" t="s">
        <v>9438</v>
      </c>
    </row>
    <row r="9859" spans="1:2" x14ac:dyDescent="0.25">
      <c r="A9859" s="7">
        <v>39734</v>
      </c>
      <c r="B9859" s="5" t="s">
        <v>9439</v>
      </c>
    </row>
    <row r="9860" spans="1:2" x14ac:dyDescent="0.25">
      <c r="A9860" s="7">
        <v>39735</v>
      </c>
      <c r="B9860" s="5" t="s">
        <v>9440</v>
      </c>
    </row>
    <row r="9861" spans="1:2" x14ac:dyDescent="0.25">
      <c r="A9861" s="7">
        <v>39736</v>
      </c>
      <c r="B9861" s="5" t="s">
        <v>9441</v>
      </c>
    </row>
    <row r="9862" spans="1:2" x14ac:dyDescent="0.25">
      <c r="A9862" s="7">
        <v>39737</v>
      </c>
      <c r="B9862" s="5" t="s">
        <v>9442</v>
      </c>
    </row>
    <row r="9863" spans="1:2" x14ac:dyDescent="0.25">
      <c r="A9863" s="7">
        <v>39738</v>
      </c>
      <c r="B9863" s="5" t="s">
        <v>9443</v>
      </c>
    </row>
    <row r="9864" spans="1:2" x14ac:dyDescent="0.25">
      <c r="A9864" s="7">
        <v>39741</v>
      </c>
      <c r="B9864" s="5" t="s">
        <v>9444</v>
      </c>
    </row>
    <row r="9865" spans="1:2" x14ac:dyDescent="0.25">
      <c r="A9865" s="7">
        <v>39742</v>
      </c>
      <c r="B9865" s="5" t="s">
        <v>9445</v>
      </c>
    </row>
    <row r="9866" spans="1:2" x14ac:dyDescent="0.25">
      <c r="A9866" s="7">
        <v>39743</v>
      </c>
      <c r="B9866" s="5" t="s">
        <v>9446</v>
      </c>
    </row>
    <row r="9867" spans="1:2" x14ac:dyDescent="0.25">
      <c r="A9867" s="7">
        <v>39744</v>
      </c>
      <c r="B9867" s="5" t="s">
        <v>9447</v>
      </c>
    </row>
    <row r="9868" spans="1:2" x14ac:dyDescent="0.25">
      <c r="A9868" s="7">
        <v>39745</v>
      </c>
      <c r="B9868" s="5" t="s">
        <v>9448</v>
      </c>
    </row>
    <row r="9869" spans="1:2" x14ac:dyDescent="0.25">
      <c r="A9869" s="7">
        <v>39748</v>
      </c>
      <c r="B9869" s="5" t="s">
        <v>9449</v>
      </c>
    </row>
    <row r="9870" spans="1:2" x14ac:dyDescent="0.25">
      <c r="A9870" s="7">
        <v>39749</v>
      </c>
      <c r="B9870" s="5" t="s">
        <v>9450</v>
      </c>
    </row>
    <row r="9871" spans="1:2" x14ac:dyDescent="0.25">
      <c r="A9871" s="7">
        <v>39750</v>
      </c>
      <c r="B9871" s="5" t="s">
        <v>9451</v>
      </c>
    </row>
    <row r="9872" spans="1:2" x14ac:dyDescent="0.25">
      <c r="A9872" s="7">
        <v>39751</v>
      </c>
      <c r="B9872" s="5" t="s">
        <v>9452</v>
      </c>
    </row>
    <row r="9873" spans="1:2" x14ac:dyDescent="0.25">
      <c r="A9873" s="7">
        <v>39752</v>
      </c>
      <c r="B9873" s="5" t="s">
        <v>9453</v>
      </c>
    </row>
    <row r="9874" spans="1:2" x14ac:dyDescent="0.25">
      <c r="A9874" s="7">
        <v>39755</v>
      </c>
      <c r="B9874" s="5" t="s">
        <v>9454</v>
      </c>
    </row>
    <row r="9875" spans="1:2" x14ac:dyDescent="0.25">
      <c r="A9875" s="7">
        <v>39756</v>
      </c>
      <c r="B9875" s="5" t="s">
        <v>9455</v>
      </c>
    </row>
    <row r="9876" spans="1:2" x14ac:dyDescent="0.25">
      <c r="A9876" s="7">
        <v>39757</v>
      </c>
      <c r="B9876" s="5" t="s">
        <v>9456</v>
      </c>
    </row>
    <row r="9877" spans="1:2" x14ac:dyDescent="0.25">
      <c r="A9877" s="7">
        <v>39758</v>
      </c>
      <c r="B9877" s="5" t="s">
        <v>9457</v>
      </c>
    </row>
    <row r="9878" spans="1:2" x14ac:dyDescent="0.25">
      <c r="A9878" s="7">
        <v>39759</v>
      </c>
      <c r="B9878" s="5" t="s">
        <v>9458</v>
      </c>
    </row>
    <row r="9879" spans="1:2" x14ac:dyDescent="0.25">
      <c r="A9879" s="7">
        <v>39762</v>
      </c>
      <c r="B9879" s="5" t="s">
        <v>9459</v>
      </c>
    </row>
    <row r="9880" spans="1:2" x14ac:dyDescent="0.25">
      <c r="A9880" s="7">
        <v>39763</v>
      </c>
      <c r="B9880" s="5" t="s">
        <v>9460</v>
      </c>
    </row>
    <row r="9881" spans="1:2" x14ac:dyDescent="0.25">
      <c r="A9881" s="7">
        <v>39764</v>
      </c>
      <c r="B9881" s="5" t="s">
        <v>9461</v>
      </c>
    </row>
    <row r="9882" spans="1:2" x14ac:dyDescent="0.25">
      <c r="A9882" s="7">
        <v>39765</v>
      </c>
      <c r="B9882" s="5" t="s">
        <v>9462</v>
      </c>
    </row>
    <row r="9883" spans="1:2" x14ac:dyDescent="0.25">
      <c r="A9883" s="7">
        <v>39766</v>
      </c>
      <c r="B9883" s="5" t="s">
        <v>9463</v>
      </c>
    </row>
    <row r="9884" spans="1:2" x14ac:dyDescent="0.25">
      <c r="A9884" s="7">
        <v>39769</v>
      </c>
      <c r="B9884" s="5" t="s">
        <v>9464</v>
      </c>
    </row>
    <row r="9885" spans="1:2" x14ac:dyDescent="0.25">
      <c r="A9885" s="7">
        <v>39770</v>
      </c>
      <c r="B9885" s="5" t="s">
        <v>9465</v>
      </c>
    </row>
    <row r="9886" spans="1:2" x14ac:dyDescent="0.25">
      <c r="A9886" s="7">
        <v>39771</v>
      </c>
      <c r="B9886" s="5" t="s">
        <v>9466</v>
      </c>
    </row>
    <row r="9887" spans="1:2" x14ac:dyDescent="0.25">
      <c r="A9887" s="7">
        <v>39772</v>
      </c>
      <c r="B9887" s="5" t="s">
        <v>9467</v>
      </c>
    </row>
    <row r="9888" spans="1:2" x14ac:dyDescent="0.25">
      <c r="A9888" s="7">
        <v>39773</v>
      </c>
      <c r="B9888" s="5" t="s">
        <v>9468</v>
      </c>
    </row>
    <row r="9889" spans="1:2" x14ac:dyDescent="0.25">
      <c r="A9889" s="7">
        <v>39776</v>
      </c>
      <c r="B9889" s="5" t="s">
        <v>9469</v>
      </c>
    </row>
    <row r="9890" spans="1:2" x14ac:dyDescent="0.25">
      <c r="A9890" s="7">
        <v>39777</v>
      </c>
      <c r="B9890" s="5" t="s">
        <v>9470</v>
      </c>
    </row>
    <row r="9891" spans="1:2" x14ac:dyDescent="0.25">
      <c r="A9891" s="7">
        <v>39778</v>
      </c>
      <c r="B9891" s="5" t="s">
        <v>9471</v>
      </c>
    </row>
    <row r="9892" spans="1:2" x14ac:dyDescent="0.25">
      <c r="A9892" s="7">
        <v>39779</v>
      </c>
      <c r="B9892" s="5" t="s">
        <v>822</v>
      </c>
    </row>
    <row r="9893" spans="1:2" x14ac:dyDescent="0.25">
      <c r="A9893" s="7">
        <v>39780</v>
      </c>
      <c r="B9893" s="5" t="s">
        <v>9472</v>
      </c>
    </row>
    <row r="9894" spans="1:2" x14ac:dyDescent="0.25">
      <c r="A9894" s="7">
        <v>39783</v>
      </c>
      <c r="B9894" s="5" t="s">
        <v>9473</v>
      </c>
    </row>
    <row r="9895" spans="1:2" x14ac:dyDescent="0.25">
      <c r="A9895" s="7">
        <v>39784</v>
      </c>
      <c r="B9895" s="5" t="s">
        <v>9474</v>
      </c>
    </row>
    <row r="9896" spans="1:2" x14ac:dyDescent="0.25">
      <c r="A9896" s="7">
        <v>39785</v>
      </c>
      <c r="B9896" s="5" t="s">
        <v>9475</v>
      </c>
    </row>
    <row r="9897" spans="1:2" x14ac:dyDescent="0.25">
      <c r="A9897" s="7">
        <v>39786</v>
      </c>
      <c r="B9897" s="5" t="s">
        <v>9476</v>
      </c>
    </row>
    <row r="9898" spans="1:2" x14ac:dyDescent="0.25">
      <c r="A9898" s="7">
        <v>39787</v>
      </c>
      <c r="B9898" s="5" t="s">
        <v>9477</v>
      </c>
    </row>
    <row r="9899" spans="1:2" x14ac:dyDescent="0.25">
      <c r="A9899" s="7">
        <v>39790</v>
      </c>
      <c r="B9899" s="5" t="s">
        <v>9478</v>
      </c>
    </row>
    <row r="9900" spans="1:2" x14ac:dyDescent="0.25">
      <c r="A9900" s="7">
        <v>39791</v>
      </c>
      <c r="B9900" s="5" t="s">
        <v>9479</v>
      </c>
    </row>
    <row r="9901" spans="1:2" x14ac:dyDescent="0.25">
      <c r="A9901" s="7">
        <v>39792</v>
      </c>
      <c r="B9901" s="5" t="s">
        <v>9480</v>
      </c>
    </row>
    <row r="9902" spans="1:2" x14ac:dyDescent="0.25">
      <c r="A9902" s="7">
        <v>39793</v>
      </c>
      <c r="B9902" s="5" t="s">
        <v>9481</v>
      </c>
    </row>
    <row r="9903" spans="1:2" x14ac:dyDescent="0.25">
      <c r="A9903" s="7">
        <v>39794</v>
      </c>
      <c r="B9903" s="5" t="s">
        <v>9482</v>
      </c>
    </row>
    <row r="9904" spans="1:2" x14ac:dyDescent="0.25">
      <c r="A9904" s="7">
        <v>39797</v>
      </c>
      <c r="B9904" s="5" t="s">
        <v>9483</v>
      </c>
    </row>
    <row r="9905" spans="1:2" x14ac:dyDescent="0.25">
      <c r="A9905" s="7">
        <v>39798</v>
      </c>
      <c r="B9905" s="5" t="s">
        <v>9484</v>
      </c>
    </row>
    <row r="9906" spans="1:2" x14ac:dyDescent="0.25">
      <c r="A9906" s="7">
        <v>39799</v>
      </c>
      <c r="B9906" s="5" t="s">
        <v>9485</v>
      </c>
    </row>
    <row r="9907" spans="1:2" x14ac:dyDescent="0.25">
      <c r="A9907" s="7">
        <v>39800</v>
      </c>
      <c r="B9907" s="5" t="s">
        <v>9486</v>
      </c>
    </row>
    <row r="9908" spans="1:2" x14ac:dyDescent="0.25">
      <c r="A9908" s="7">
        <v>39801</v>
      </c>
      <c r="B9908" s="5" t="s">
        <v>9487</v>
      </c>
    </row>
    <row r="9909" spans="1:2" x14ac:dyDescent="0.25">
      <c r="A9909" s="7">
        <v>39804</v>
      </c>
      <c r="B9909" s="5" t="s">
        <v>9488</v>
      </c>
    </row>
    <row r="9910" spans="1:2" x14ac:dyDescent="0.25">
      <c r="A9910" s="7">
        <v>39805</v>
      </c>
      <c r="B9910" s="5" t="s">
        <v>9489</v>
      </c>
    </row>
    <row r="9911" spans="1:2" x14ac:dyDescent="0.25">
      <c r="A9911" s="7">
        <v>39806</v>
      </c>
      <c r="B9911" s="5" t="s">
        <v>9490</v>
      </c>
    </row>
    <row r="9912" spans="1:2" x14ac:dyDescent="0.25">
      <c r="A9912" s="7">
        <v>39807</v>
      </c>
      <c r="B9912" s="5" t="s">
        <v>822</v>
      </c>
    </row>
    <row r="9913" spans="1:2" x14ac:dyDescent="0.25">
      <c r="A9913" s="7">
        <v>39808</v>
      </c>
      <c r="B9913" s="5" t="s">
        <v>9491</v>
      </c>
    </row>
    <row r="9914" spans="1:2" x14ac:dyDescent="0.25">
      <c r="A9914" s="7">
        <v>39811</v>
      </c>
      <c r="B9914" s="5" t="s">
        <v>9492</v>
      </c>
    </row>
    <row r="9915" spans="1:2" x14ac:dyDescent="0.25">
      <c r="A9915" s="7">
        <v>39812</v>
      </c>
      <c r="B9915" s="5" t="s">
        <v>9493</v>
      </c>
    </row>
    <row r="9916" spans="1:2" x14ac:dyDescent="0.25">
      <c r="A9916" s="7">
        <v>39813</v>
      </c>
      <c r="B9916" s="5" t="s">
        <v>9494</v>
      </c>
    </row>
    <row r="9917" spans="1:2" x14ac:dyDescent="0.25">
      <c r="A9917" s="7">
        <v>39814</v>
      </c>
      <c r="B9917" s="5" t="s">
        <v>822</v>
      </c>
    </row>
    <row r="9918" spans="1:2" x14ac:dyDescent="0.25">
      <c r="A9918" s="7">
        <v>39815</v>
      </c>
      <c r="B9918" s="5" t="s">
        <v>9495</v>
      </c>
    </row>
    <row r="9919" spans="1:2" x14ac:dyDescent="0.25">
      <c r="A9919" s="7">
        <v>39818</v>
      </c>
      <c r="B9919" s="5" t="s">
        <v>9496</v>
      </c>
    </row>
    <row r="9920" spans="1:2" x14ac:dyDescent="0.25">
      <c r="A9920" s="7">
        <v>39819</v>
      </c>
      <c r="B9920" s="5" t="s">
        <v>9497</v>
      </c>
    </row>
    <row r="9921" spans="1:2" x14ac:dyDescent="0.25">
      <c r="A9921" s="7">
        <v>39820</v>
      </c>
      <c r="B9921" s="5" t="s">
        <v>9498</v>
      </c>
    </row>
    <row r="9922" spans="1:2" x14ac:dyDescent="0.25">
      <c r="A9922" s="7">
        <v>39821</v>
      </c>
      <c r="B9922" s="5" t="s">
        <v>9499</v>
      </c>
    </row>
    <row r="9923" spans="1:2" x14ac:dyDescent="0.25">
      <c r="A9923" s="7">
        <v>39822</v>
      </c>
      <c r="B9923" s="5" t="s">
        <v>9500</v>
      </c>
    </row>
    <row r="9924" spans="1:2" x14ac:dyDescent="0.25">
      <c r="A9924" s="7">
        <v>39825</v>
      </c>
      <c r="B9924" s="5" t="s">
        <v>9501</v>
      </c>
    </row>
    <row r="9925" spans="1:2" x14ac:dyDescent="0.25">
      <c r="A9925" s="7">
        <v>39826</v>
      </c>
      <c r="B9925" s="5" t="s">
        <v>9502</v>
      </c>
    </row>
    <row r="9926" spans="1:2" x14ac:dyDescent="0.25">
      <c r="A9926" s="7">
        <v>39827</v>
      </c>
      <c r="B9926" s="5" t="s">
        <v>9503</v>
      </c>
    </row>
    <row r="9927" spans="1:2" x14ac:dyDescent="0.25">
      <c r="A9927" s="7">
        <v>39828</v>
      </c>
      <c r="B9927" s="5" t="s">
        <v>9504</v>
      </c>
    </row>
    <row r="9928" spans="1:2" x14ac:dyDescent="0.25">
      <c r="A9928" s="7">
        <v>39829</v>
      </c>
      <c r="B9928" s="5" t="s">
        <v>9505</v>
      </c>
    </row>
    <row r="9929" spans="1:2" x14ac:dyDescent="0.25">
      <c r="A9929" s="7">
        <v>39832</v>
      </c>
      <c r="B9929" s="5" t="s">
        <v>822</v>
      </c>
    </row>
    <row r="9930" spans="1:2" x14ac:dyDescent="0.25">
      <c r="A9930" s="7">
        <v>39833</v>
      </c>
      <c r="B9930" s="5" t="s">
        <v>9506</v>
      </c>
    </row>
    <row r="9931" spans="1:2" x14ac:dyDescent="0.25">
      <c r="A9931" s="7">
        <v>39834</v>
      </c>
      <c r="B9931" s="5" t="s">
        <v>9507</v>
      </c>
    </row>
    <row r="9932" spans="1:2" x14ac:dyDescent="0.25">
      <c r="A9932" s="7">
        <v>39835</v>
      </c>
      <c r="B9932" s="5" t="s">
        <v>9508</v>
      </c>
    </row>
    <row r="9933" spans="1:2" x14ac:dyDescent="0.25">
      <c r="A9933" s="7">
        <v>39836</v>
      </c>
      <c r="B9933" s="5" t="s">
        <v>9509</v>
      </c>
    </row>
    <row r="9934" spans="1:2" x14ac:dyDescent="0.25">
      <c r="A9934" s="7">
        <v>39839</v>
      </c>
      <c r="B9934" s="5" t="s">
        <v>9510</v>
      </c>
    </row>
    <row r="9935" spans="1:2" x14ac:dyDescent="0.25">
      <c r="A9935" s="7">
        <v>39840</v>
      </c>
      <c r="B9935" s="5" t="s">
        <v>9511</v>
      </c>
    </row>
    <row r="9936" spans="1:2" x14ac:dyDescent="0.25">
      <c r="A9936" s="7">
        <v>39841</v>
      </c>
      <c r="B9936" s="5" t="s">
        <v>9512</v>
      </c>
    </row>
    <row r="9937" spans="1:2" x14ac:dyDescent="0.25">
      <c r="A9937" s="7">
        <v>39842</v>
      </c>
      <c r="B9937" s="5" t="s">
        <v>9513</v>
      </c>
    </row>
    <row r="9938" spans="1:2" x14ac:dyDescent="0.25">
      <c r="A9938" s="7">
        <v>39843</v>
      </c>
      <c r="B9938" s="5" t="s">
        <v>9514</v>
      </c>
    </row>
    <row r="9939" spans="1:2" x14ac:dyDescent="0.25">
      <c r="A9939" s="7">
        <v>39846</v>
      </c>
      <c r="B9939" s="5" t="s">
        <v>9515</v>
      </c>
    </row>
    <row r="9940" spans="1:2" x14ac:dyDescent="0.25">
      <c r="A9940" s="7">
        <v>39847</v>
      </c>
      <c r="B9940" s="5" t="s">
        <v>9516</v>
      </c>
    </row>
    <row r="9941" spans="1:2" x14ac:dyDescent="0.25">
      <c r="A9941" s="7">
        <v>39848</v>
      </c>
      <c r="B9941" s="5" t="s">
        <v>9517</v>
      </c>
    </row>
    <row r="9942" spans="1:2" x14ac:dyDescent="0.25">
      <c r="A9942" s="7">
        <v>39849</v>
      </c>
      <c r="B9942" s="5" t="s">
        <v>9518</v>
      </c>
    </row>
    <row r="9943" spans="1:2" x14ac:dyDescent="0.25">
      <c r="A9943" s="7">
        <v>39850</v>
      </c>
      <c r="B9943" s="5" t="s">
        <v>9519</v>
      </c>
    </row>
    <row r="9944" spans="1:2" x14ac:dyDescent="0.25">
      <c r="A9944" s="7">
        <v>39853</v>
      </c>
      <c r="B9944" s="5" t="s">
        <v>9520</v>
      </c>
    </row>
    <row r="9945" spans="1:2" x14ac:dyDescent="0.25">
      <c r="A9945" s="7">
        <v>39854</v>
      </c>
      <c r="B9945" s="5" t="s">
        <v>9521</v>
      </c>
    </row>
    <row r="9946" spans="1:2" x14ac:dyDescent="0.25">
      <c r="A9946" s="7">
        <v>39855</v>
      </c>
      <c r="B9946" s="5" t="s">
        <v>9522</v>
      </c>
    </row>
    <row r="9947" spans="1:2" x14ac:dyDescent="0.25">
      <c r="A9947" s="7">
        <v>39856</v>
      </c>
      <c r="B9947" s="5" t="s">
        <v>9523</v>
      </c>
    </row>
    <row r="9948" spans="1:2" x14ac:dyDescent="0.25">
      <c r="A9948" s="7">
        <v>39857</v>
      </c>
      <c r="B9948" s="5" t="s">
        <v>9524</v>
      </c>
    </row>
    <row r="9949" spans="1:2" x14ac:dyDescent="0.25">
      <c r="A9949" s="7">
        <v>39860</v>
      </c>
      <c r="B9949" s="5" t="s">
        <v>822</v>
      </c>
    </row>
    <row r="9950" spans="1:2" x14ac:dyDescent="0.25">
      <c r="A9950" s="7">
        <v>39861</v>
      </c>
      <c r="B9950" s="5" t="s">
        <v>9525</v>
      </c>
    </row>
    <row r="9951" spans="1:2" x14ac:dyDescent="0.25">
      <c r="A9951" s="7">
        <v>39862</v>
      </c>
      <c r="B9951" s="5" t="s">
        <v>9526</v>
      </c>
    </row>
    <row r="9952" spans="1:2" x14ac:dyDescent="0.25">
      <c r="A9952" s="7">
        <v>39863</v>
      </c>
      <c r="B9952" s="5" t="s">
        <v>9527</v>
      </c>
    </row>
    <row r="9953" spans="1:2" x14ac:dyDescent="0.25">
      <c r="A9953" s="7">
        <v>39864</v>
      </c>
      <c r="B9953" s="5" t="s">
        <v>9528</v>
      </c>
    </row>
    <row r="9954" spans="1:2" x14ac:dyDescent="0.25">
      <c r="A9954" s="7">
        <v>39867</v>
      </c>
      <c r="B9954" s="5" t="s">
        <v>9529</v>
      </c>
    </row>
    <row r="9955" spans="1:2" x14ac:dyDescent="0.25">
      <c r="A9955" s="7">
        <v>39868</v>
      </c>
      <c r="B9955" s="5" t="s">
        <v>9530</v>
      </c>
    </row>
    <row r="9956" spans="1:2" x14ac:dyDescent="0.25">
      <c r="A9956" s="7">
        <v>39869</v>
      </c>
      <c r="B9956" s="5" t="s">
        <v>9531</v>
      </c>
    </row>
    <row r="9957" spans="1:2" x14ac:dyDescent="0.25">
      <c r="A9957" s="7">
        <v>39870</v>
      </c>
      <c r="B9957" s="5" t="s">
        <v>9532</v>
      </c>
    </row>
    <row r="9958" spans="1:2" x14ac:dyDescent="0.25">
      <c r="A9958" s="7">
        <v>39871</v>
      </c>
      <c r="B9958" s="5" t="s">
        <v>9533</v>
      </c>
    </row>
    <row r="9959" spans="1:2" x14ac:dyDescent="0.25">
      <c r="A9959" s="7">
        <v>39874</v>
      </c>
      <c r="B9959" s="5" t="s">
        <v>9534</v>
      </c>
    </row>
    <row r="9960" spans="1:2" x14ac:dyDescent="0.25">
      <c r="A9960" s="7">
        <v>39875</v>
      </c>
      <c r="B9960" s="5" t="s">
        <v>9535</v>
      </c>
    </row>
    <row r="9961" spans="1:2" x14ac:dyDescent="0.25">
      <c r="A9961" s="7">
        <v>39876</v>
      </c>
      <c r="B9961" s="5" t="s">
        <v>9536</v>
      </c>
    </row>
    <row r="9962" spans="1:2" x14ac:dyDescent="0.25">
      <c r="A9962" s="7">
        <v>39877</v>
      </c>
      <c r="B9962" s="5" t="s">
        <v>9537</v>
      </c>
    </row>
    <row r="9963" spans="1:2" x14ac:dyDescent="0.25">
      <c r="A9963" s="7">
        <v>39878</v>
      </c>
      <c r="B9963" s="5" t="s">
        <v>9538</v>
      </c>
    </row>
    <row r="9964" spans="1:2" x14ac:dyDescent="0.25">
      <c r="A9964" s="7">
        <v>39881</v>
      </c>
      <c r="B9964" s="5" t="s">
        <v>9539</v>
      </c>
    </row>
    <row r="9965" spans="1:2" x14ac:dyDescent="0.25">
      <c r="A9965" s="7">
        <v>39882</v>
      </c>
      <c r="B9965" s="5" t="s">
        <v>9540</v>
      </c>
    </row>
    <row r="9966" spans="1:2" x14ac:dyDescent="0.25">
      <c r="A9966" s="7">
        <v>39883</v>
      </c>
      <c r="B9966" s="5" t="s">
        <v>9541</v>
      </c>
    </row>
    <row r="9967" spans="1:2" x14ac:dyDescent="0.25">
      <c r="A9967" s="7">
        <v>39884</v>
      </c>
      <c r="B9967" s="5" t="s">
        <v>9542</v>
      </c>
    </row>
    <row r="9968" spans="1:2" x14ac:dyDescent="0.25">
      <c r="A9968" s="7">
        <v>39885</v>
      </c>
      <c r="B9968" s="5" t="s">
        <v>9543</v>
      </c>
    </row>
    <row r="9969" spans="1:2" x14ac:dyDescent="0.25">
      <c r="A9969" s="7">
        <v>39888</v>
      </c>
      <c r="B9969" s="5" t="s">
        <v>9544</v>
      </c>
    </row>
    <row r="9970" spans="1:2" x14ac:dyDescent="0.25">
      <c r="A9970" s="7">
        <v>39889</v>
      </c>
      <c r="B9970" s="5" t="s">
        <v>9545</v>
      </c>
    </row>
    <row r="9971" spans="1:2" x14ac:dyDescent="0.25">
      <c r="A9971" s="7">
        <v>39890</v>
      </c>
      <c r="B9971" s="5" t="s">
        <v>9546</v>
      </c>
    </row>
    <row r="9972" spans="1:2" x14ac:dyDescent="0.25">
      <c r="A9972" s="7">
        <v>39891</v>
      </c>
      <c r="B9972" s="5" t="s">
        <v>9547</v>
      </c>
    </row>
    <row r="9973" spans="1:2" x14ac:dyDescent="0.25">
      <c r="A9973" s="7">
        <v>39892</v>
      </c>
      <c r="B9973" s="5" t="s">
        <v>9548</v>
      </c>
    </row>
    <row r="9974" spans="1:2" x14ac:dyDescent="0.25">
      <c r="A9974" s="7">
        <v>39895</v>
      </c>
      <c r="B9974" s="5" t="s">
        <v>9549</v>
      </c>
    </row>
    <row r="9975" spans="1:2" x14ac:dyDescent="0.25">
      <c r="A9975" s="7">
        <v>39896</v>
      </c>
      <c r="B9975" s="5" t="s">
        <v>9550</v>
      </c>
    </row>
    <row r="9976" spans="1:2" x14ac:dyDescent="0.25">
      <c r="A9976" s="7">
        <v>39897</v>
      </c>
      <c r="B9976" s="5" t="s">
        <v>9551</v>
      </c>
    </row>
    <row r="9977" spans="1:2" x14ac:dyDescent="0.25">
      <c r="A9977" s="7">
        <v>39898</v>
      </c>
      <c r="B9977" s="5" t="s">
        <v>9552</v>
      </c>
    </row>
    <row r="9978" spans="1:2" x14ac:dyDescent="0.25">
      <c r="A9978" s="7">
        <v>39899</v>
      </c>
      <c r="B9978" s="5" t="s">
        <v>9553</v>
      </c>
    </row>
    <row r="9979" spans="1:2" x14ac:dyDescent="0.25">
      <c r="A9979" s="7">
        <v>39902</v>
      </c>
      <c r="B9979" s="5" t="s">
        <v>9554</v>
      </c>
    </row>
    <row r="9980" spans="1:2" x14ac:dyDescent="0.25">
      <c r="A9980" s="7">
        <v>39903</v>
      </c>
      <c r="B9980" s="5" t="s">
        <v>9555</v>
      </c>
    </row>
    <row r="9981" spans="1:2" x14ac:dyDescent="0.25">
      <c r="A9981" s="7">
        <v>39904</v>
      </c>
      <c r="B9981" s="5" t="s">
        <v>9556</v>
      </c>
    </row>
    <row r="9982" spans="1:2" x14ac:dyDescent="0.25">
      <c r="A9982" s="7">
        <v>39905</v>
      </c>
      <c r="B9982" s="5" t="s">
        <v>9557</v>
      </c>
    </row>
    <row r="9983" spans="1:2" x14ac:dyDescent="0.25">
      <c r="A9983" s="7">
        <v>39906</v>
      </c>
      <c r="B9983" s="5" t="s">
        <v>9558</v>
      </c>
    </row>
    <row r="9984" spans="1:2" x14ac:dyDescent="0.25">
      <c r="A9984" s="7">
        <v>39909</v>
      </c>
      <c r="B9984" s="5" t="s">
        <v>9559</v>
      </c>
    </row>
    <row r="9985" spans="1:2" x14ac:dyDescent="0.25">
      <c r="A9985" s="7">
        <v>39910</v>
      </c>
      <c r="B9985" s="5" t="s">
        <v>9560</v>
      </c>
    </row>
    <row r="9986" spans="1:2" x14ac:dyDescent="0.25">
      <c r="A9986" s="7">
        <v>39911</v>
      </c>
      <c r="B9986" s="5" t="s">
        <v>9561</v>
      </c>
    </row>
    <row r="9987" spans="1:2" x14ac:dyDescent="0.25">
      <c r="A9987" s="7">
        <v>39912</v>
      </c>
      <c r="B9987" s="5" t="s">
        <v>9562</v>
      </c>
    </row>
    <row r="9988" spans="1:2" x14ac:dyDescent="0.25">
      <c r="A9988" s="7">
        <v>39913</v>
      </c>
      <c r="B9988" s="5" t="s">
        <v>822</v>
      </c>
    </row>
    <row r="9989" spans="1:2" x14ac:dyDescent="0.25">
      <c r="A9989" s="7">
        <v>39916</v>
      </c>
      <c r="B9989" s="5" t="s">
        <v>9563</v>
      </c>
    </row>
    <row r="9990" spans="1:2" x14ac:dyDescent="0.25">
      <c r="A9990" s="7">
        <v>39917</v>
      </c>
      <c r="B9990" s="5" t="s">
        <v>9564</v>
      </c>
    </row>
    <row r="9991" spans="1:2" x14ac:dyDescent="0.25">
      <c r="A9991" s="7">
        <v>39918</v>
      </c>
      <c r="B9991" s="5" t="s">
        <v>9565</v>
      </c>
    </row>
    <row r="9992" spans="1:2" x14ac:dyDescent="0.25">
      <c r="A9992" s="7">
        <v>39919</v>
      </c>
      <c r="B9992" s="5" t="s">
        <v>9566</v>
      </c>
    </row>
    <row r="9993" spans="1:2" x14ac:dyDescent="0.25">
      <c r="A9993" s="7">
        <v>39920</v>
      </c>
      <c r="B9993" s="5" t="s">
        <v>9567</v>
      </c>
    </row>
    <row r="9994" spans="1:2" x14ac:dyDescent="0.25">
      <c r="A9994" s="7">
        <v>39923</v>
      </c>
      <c r="B9994" s="5" t="s">
        <v>9568</v>
      </c>
    </row>
    <row r="9995" spans="1:2" x14ac:dyDescent="0.25">
      <c r="A9995" s="7">
        <v>39924</v>
      </c>
      <c r="B9995" s="5" t="s">
        <v>9569</v>
      </c>
    </row>
    <row r="9996" spans="1:2" x14ac:dyDescent="0.25">
      <c r="A9996" s="7">
        <v>39925</v>
      </c>
      <c r="B9996" s="5" t="s">
        <v>9570</v>
      </c>
    </row>
    <row r="9997" spans="1:2" x14ac:dyDescent="0.25">
      <c r="A9997" s="7">
        <v>39926</v>
      </c>
      <c r="B9997" s="5" t="s">
        <v>9571</v>
      </c>
    </row>
    <row r="9998" spans="1:2" x14ac:dyDescent="0.25">
      <c r="A9998" s="7">
        <v>39927</v>
      </c>
      <c r="B9998" s="5" t="s">
        <v>9572</v>
      </c>
    </row>
    <row r="9999" spans="1:2" x14ac:dyDescent="0.25">
      <c r="A9999" s="7">
        <v>39930</v>
      </c>
      <c r="B9999" s="5" t="s">
        <v>9573</v>
      </c>
    </row>
    <row r="10000" spans="1:2" x14ac:dyDescent="0.25">
      <c r="A10000" s="7">
        <v>39931</v>
      </c>
      <c r="B10000" s="5" t="s">
        <v>9574</v>
      </c>
    </row>
    <row r="10001" spans="1:2" x14ac:dyDescent="0.25">
      <c r="A10001" s="7">
        <v>39932</v>
      </c>
      <c r="B10001" s="5" t="s">
        <v>9575</v>
      </c>
    </row>
    <row r="10002" spans="1:2" x14ac:dyDescent="0.25">
      <c r="A10002" s="7">
        <v>39933</v>
      </c>
      <c r="B10002" s="5" t="s">
        <v>9576</v>
      </c>
    </row>
    <row r="10003" spans="1:2" x14ac:dyDescent="0.25">
      <c r="A10003" s="7">
        <v>39934</v>
      </c>
      <c r="B10003" s="5" t="s">
        <v>9577</v>
      </c>
    </row>
    <row r="10004" spans="1:2" x14ac:dyDescent="0.25">
      <c r="A10004" s="7">
        <v>39937</v>
      </c>
      <c r="B10004" s="5" t="s">
        <v>9578</v>
      </c>
    </row>
    <row r="10005" spans="1:2" x14ac:dyDescent="0.25">
      <c r="A10005" s="7">
        <v>39938</v>
      </c>
      <c r="B10005" s="5" t="s">
        <v>9579</v>
      </c>
    </row>
    <row r="10006" spans="1:2" x14ac:dyDescent="0.25">
      <c r="A10006" s="7">
        <v>39939</v>
      </c>
      <c r="B10006" s="5" t="s">
        <v>9580</v>
      </c>
    </row>
    <row r="10007" spans="1:2" x14ac:dyDescent="0.25">
      <c r="A10007" s="7">
        <v>39940</v>
      </c>
      <c r="B10007" s="5" t="s">
        <v>9581</v>
      </c>
    </row>
    <row r="10008" spans="1:2" x14ac:dyDescent="0.25">
      <c r="A10008" s="7">
        <v>39941</v>
      </c>
      <c r="B10008" s="5" t="s">
        <v>9582</v>
      </c>
    </row>
    <row r="10009" spans="1:2" x14ac:dyDescent="0.25">
      <c r="A10009" s="7">
        <v>39944</v>
      </c>
      <c r="B10009" s="5" t="s">
        <v>9583</v>
      </c>
    </row>
    <row r="10010" spans="1:2" x14ac:dyDescent="0.25">
      <c r="A10010" s="7">
        <v>39945</v>
      </c>
      <c r="B10010" s="5" t="s">
        <v>9584</v>
      </c>
    </row>
    <row r="10011" spans="1:2" x14ac:dyDescent="0.25">
      <c r="A10011" s="7">
        <v>39946</v>
      </c>
      <c r="B10011" s="5" t="s">
        <v>9585</v>
      </c>
    </row>
    <row r="10012" spans="1:2" x14ac:dyDescent="0.25">
      <c r="A10012" s="7">
        <v>39947</v>
      </c>
      <c r="B10012" s="5" t="s">
        <v>9586</v>
      </c>
    </row>
    <row r="10013" spans="1:2" x14ac:dyDescent="0.25">
      <c r="A10013" s="7">
        <v>39948</v>
      </c>
      <c r="B10013" s="5" t="s">
        <v>9587</v>
      </c>
    </row>
    <row r="10014" spans="1:2" x14ac:dyDescent="0.25">
      <c r="A10014" s="7">
        <v>39951</v>
      </c>
      <c r="B10014" s="5" t="s">
        <v>9588</v>
      </c>
    </row>
    <row r="10015" spans="1:2" x14ac:dyDescent="0.25">
      <c r="A10015" s="7">
        <v>39952</v>
      </c>
      <c r="B10015" s="5" t="s">
        <v>9589</v>
      </c>
    </row>
    <row r="10016" spans="1:2" x14ac:dyDescent="0.25">
      <c r="A10016" s="7">
        <v>39953</v>
      </c>
      <c r="B10016" s="5" t="s">
        <v>9590</v>
      </c>
    </row>
    <row r="10017" spans="1:2" x14ac:dyDescent="0.25">
      <c r="A10017" s="7">
        <v>39954</v>
      </c>
      <c r="B10017" s="5" t="s">
        <v>9591</v>
      </c>
    </row>
    <row r="10018" spans="1:2" x14ac:dyDescent="0.25">
      <c r="A10018" s="7">
        <v>39955</v>
      </c>
      <c r="B10018" s="5" t="s">
        <v>9592</v>
      </c>
    </row>
    <row r="10019" spans="1:2" x14ac:dyDescent="0.25">
      <c r="A10019" s="7">
        <v>39958</v>
      </c>
      <c r="B10019" s="5" t="s">
        <v>822</v>
      </c>
    </row>
    <row r="10020" spans="1:2" x14ac:dyDescent="0.25">
      <c r="A10020" s="7">
        <v>39959</v>
      </c>
      <c r="B10020" s="5" t="s">
        <v>9593</v>
      </c>
    </row>
    <row r="10021" spans="1:2" x14ac:dyDescent="0.25">
      <c r="A10021" s="7">
        <v>39960</v>
      </c>
      <c r="B10021" s="5" t="s">
        <v>9594</v>
      </c>
    </row>
    <row r="10022" spans="1:2" x14ac:dyDescent="0.25">
      <c r="A10022" s="7">
        <v>39961</v>
      </c>
      <c r="B10022" s="5" t="s">
        <v>9595</v>
      </c>
    </row>
    <row r="10023" spans="1:2" x14ac:dyDescent="0.25">
      <c r="A10023" s="7">
        <v>39962</v>
      </c>
      <c r="B10023" s="5" t="s">
        <v>9596</v>
      </c>
    </row>
    <row r="10024" spans="1:2" x14ac:dyDescent="0.25">
      <c r="A10024" s="7">
        <v>39965</v>
      </c>
      <c r="B10024" s="5" t="s">
        <v>9597</v>
      </c>
    </row>
    <row r="10025" spans="1:2" x14ac:dyDescent="0.25">
      <c r="A10025" s="7">
        <v>39966</v>
      </c>
      <c r="B10025" s="5" t="s">
        <v>9598</v>
      </c>
    </row>
    <row r="10026" spans="1:2" x14ac:dyDescent="0.25">
      <c r="A10026" s="7">
        <v>39967</v>
      </c>
      <c r="B10026" s="5" t="s">
        <v>9599</v>
      </c>
    </row>
    <row r="10027" spans="1:2" x14ac:dyDescent="0.25">
      <c r="A10027" s="7">
        <v>39968</v>
      </c>
      <c r="B10027" s="5" t="s">
        <v>9600</v>
      </c>
    </row>
    <row r="10028" spans="1:2" x14ac:dyDescent="0.25">
      <c r="A10028" s="7">
        <v>39969</v>
      </c>
      <c r="B10028" s="5" t="s">
        <v>9601</v>
      </c>
    </row>
    <row r="10029" spans="1:2" x14ac:dyDescent="0.25">
      <c r="A10029" s="7">
        <v>39972</v>
      </c>
      <c r="B10029" s="5" t="s">
        <v>9602</v>
      </c>
    </row>
    <row r="10030" spans="1:2" x14ac:dyDescent="0.25">
      <c r="A10030" s="7">
        <v>39973</v>
      </c>
      <c r="B10030" s="5" t="s">
        <v>9603</v>
      </c>
    </row>
    <row r="10031" spans="1:2" x14ac:dyDescent="0.25">
      <c r="A10031" s="7">
        <v>39974</v>
      </c>
      <c r="B10031" s="5" t="s">
        <v>9604</v>
      </c>
    </row>
    <row r="10032" spans="1:2" x14ac:dyDescent="0.25">
      <c r="A10032" s="7">
        <v>39975</v>
      </c>
      <c r="B10032" s="5" t="s">
        <v>9605</v>
      </c>
    </row>
    <row r="10033" spans="1:2" x14ac:dyDescent="0.25">
      <c r="A10033" s="7">
        <v>39976</v>
      </c>
      <c r="B10033" s="5" t="s">
        <v>9606</v>
      </c>
    </row>
    <row r="10034" spans="1:2" x14ac:dyDescent="0.25">
      <c r="A10034" s="7">
        <v>39979</v>
      </c>
      <c r="B10034" s="5" t="s">
        <v>9607</v>
      </c>
    </row>
    <row r="10035" spans="1:2" x14ac:dyDescent="0.25">
      <c r="A10035" s="7">
        <v>39980</v>
      </c>
      <c r="B10035" s="5" t="s">
        <v>9608</v>
      </c>
    </row>
    <row r="10036" spans="1:2" x14ac:dyDescent="0.25">
      <c r="A10036" s="7">
        <v>39981</v>
      </c>
      <c r="B10036" s="5" t="s">
        <v>9609</v>
      </c>
    </row>
    <row r="10037" spans="1:2" x14ac:dyDescent="0.25">
      <c r="A10037" s="7">
        <v>39982</v>
      </c>
      <c r="B10037" s="5" t="s">
        <v>9610</v>
      </c>
    </row>
    <row r="10038" spans="1:2" x14ac:dyDescent="0.25">
      <c r="A10038" s="7">
        <v>39983</v>
      </c>
      <c r="B10038" s="5" t="s">
        <v>9611</v>
      </c>
    </row>
    <row r="10039" spans="1:2" x14ac:dyDescent="0.25">
      <c r="A10039" s="7">
        <v>39986</v>
      </c>
      <c r="B10039" s="5" t="s">
        <v>9612</v>
      </c>
    </row>
    <row r="10040" spans="1:2" x14ac:dyDescent="0.25">
      <c r="A10040" s="7">
        <v>39987</v>
      </c>
      <c r="B10040" s="5" t="s">
        <v>9613</v>
      </c>
    </row>
    <row r="10041" spans="1:2" x14ac:dyDescent="0.25">
      <c r="A10041" s="7">
        <v>39988</v>
      </c>
      <c r="B10041" s="5" t="s">
        <v>9614</v>
      </c>
    </row>
    <row r="10042" spans="1:2" x14ac:dyDescent="0.25">
      <c r="A10042" s="7">
        <v>39989</v>
      </c>
      <c r="B10042" s="5" t="s">
        <v>9615</v>
      </c>
    </row>
    <row r="10043" spans="1:2" x14ac:dyDescent="0.25">
      <c r="A10043" s="7">
        <v>39990</v>
      </c>
      <c r="B10043" s="5" t="s">
        <v>9616</v>
      </c>
    </row>
    <row r="10044" spans="1:2" x14ac:dyDescent="0.25">
      <c r="A10044" s="7">
        <v>39993</v>
      </c>
      <c r="B10044" s="5" t="s">
        <v>9617</v>
      </c>
    </row>
    <row r="10045" spans="1:2" x14ac:dyDescent="0.25">
      <c r="A10045" s="7">
        <v>39994</v>
      </c>
      <c r="B10045" s="5" t="s">
        <v>9618</v>
      </c>
    </row>
    <row r="10046" spans="1:2" x14ac:dyDescent="0.25">
      <c r="A10046" s="7">
        <v>39995</v>
      </c>
      <c r="B10046" s="5" t="s">
        <v>9619</v>
      </c>
    </row>
    <row r="10047" spans="1:2" x14ac:dyDescent="0.25">
      <c r="A10047" s="7">
        <v>39996</v>
      </c>
      <c r="B10047" s="5" t="s">
        <v>9620</v>
      </c>
    </row>
    <row r="10048" spans="1:2" x14ac:dyDescent="0.25">
      <c r="A10048" s="7">
        <v>39997</v>
      </c>
      <c r="B10048" s="5" t="s">
        <v>822</v>
      </c>
    </row>
    <row r="10049" spans="1:2" x14ac:dyDescent="0.25">
      <c r="A10049" s="7">
        <v>40000</v>
      </c>
      <c r="B10049" s="5" t="s">
        <v>9621</v>
      </c>
    </row>
    <row r="10050" spans="1:2" x14ac:dyDescent="0.25">
      <c r="A10050" s="7">
        <v>40001</v>
      </c>
      <c r="B10050" s="5" t="s">
        <v>9622</v>
      </c>
    </row>
    <row r="10051" spans="1:2" x14ac:dyDescent="0.25">
      <c r="A10051" s="7">
        <v>40002</v>
      </c>
      <c r="B10051" s="5" t="s">
        <v>9623</v>
      </c>
    </row>
    <row r="10052" spans="1:2" x14ac:dyDescent="0.25">
      <c r="A10052" s="7">
        <v>40003</v>
      </c>
      <c r="B10052" s="5" t="s">
        <v>9624</v>
      </c>
    </row>
    <row r="10053" spans="1:2" x14ac:dyDescent="0.25">
      <c r="A10053" s="7">
        <v>40004</v>
      </c>
      <c r="B10053" s="5" t="s">
        <v>9625</v>
      </c>
    </row>
    <row r="10054" spans="1:2" x14ac:dyDescent="0.25">
      <c r="A10054" s="7">
        <v>40007</v>
      </c>
      <c r="B10054" s="5" t="s">
        <v>9626</v>
      </c>
    </row>
    <row r="10055" spans="1:2" x14ac:dyDescent="0.25">
      <c r="A10055" s="7">
        <v>40008</v>
      </c>
      <c r="B10055" s="5" t="s">
        <v>9627</v>
      </c>
    </row>
    <row r="10056" spans="1:2" x14ac:dyDescent="0.25">
      <c r="A10056" s="7">
        <v>40009</v>
      </c>
      <c r="B10056" s="5" t="s">
        <v>9628</v>
      </c>
    </row>
    <row r="10057" spans="1:2" x14ac:dyDescent="0.25">
      <c r="A10057" s="7">
        <v>40010</v>
      </c>
      <c r="B10057" s="5" t="s">
        <v>9629</v>
      </c>
    </row>
    <row r="10058" spans="1:2" x14ac:dyDescent="0.25">
      <c r="A10058" s="7">
        <v>40011</v>
      </c>
      <c r="B10058" s="5" t="s">
        <v>9630</v>
      </c>
    </row>
    <row r="10059" spans="1:2" x14ac:dyDescent="0.25">
      <c r="A10059" s="7">
        <v>40014</v>
      </c>
      <c r="B10059" s="5" t="s">
        <v>9631</v>
      </c>
    </row>
    <row r="10060" spans="1:2" x14ac:dyDescent="0.25">
      <c r="A10060" s="7">
        <v>40015</v>
      </c>
      <c r="B10060" s="5" t="s">
        <v>9632</v>
      </c>
    </row>
    <row r="10061" spans="1:2" x14ac:dyDescent="0.25">
      <c r="A10061" s="7">
        <v>40016</v>
      </c>
      <c r="B10061" s="5" t="s">
        <v>9633</v>
      </c>
    </row>
    <row r="10062" spans="1:2" x14ac:dyDescent="0.25">
      <c r="A10062" s="7">
        <v>40017</v>
      </c>
      <c r="B10062" s="5" t="s">
        <v>9634</v>
      </c>
    </row>
    <row r="10063" spans="1:2" x14ac:dyDescent="0.25">
      <c r="A10063" s="7">
        <v>40018</v>
      </c>
      <c r="B10063" s="5" t="s">
        <v>9635</v>
      </c>
    </row>
    <row r="10064" spans="1:2" x14ac:dyDescent="0.25">
      <c r="A10064" s="7">
        <v>40021</v>
      </c>
      <c r="B10064" s="5" t="s">
        <v>9636</v>
      </c>
    </row>
    <row r="10065" spans="1:2" x14ac:dyDescent="0.25">
      <c r="A10065" s="7">
        <v>40022</v>
      </c>
      <c r="B10065" s="5" t="s">
        <v>9637</v>
      </c>
    </row>
    <row r="10066" spans="1:2" x14ac:dyDescent="0.25">
      <c r="A10066" s="7">
        <v>40023</v>
      </c>
      <c r="B10066" s="5" t="s">
        <v>9638</v>
      </c>
    </row>
    <row r="10067" spans="1:2" x14ac:dyDescent="0.25">
      <c r="A10067" s="7">
        <v>40024</v>
      </c>
      <c r="B10067" s="5" t="s">
        <v>9639</v>
      </c>
    </row>
    <row r="10068" spans="1:2" x14ac:dyDescent="0.25">
      <c r="A10068" s="7">
        <v>40025</v>
      </c>
      <c r="B10068" s="5" t="s">
        <v>9640</v>
      </c>
    </row>
    <row r="10069" spans="1:2" x14ac:dyDescent="0.25">
      <c r="A10069" s="7">
        <v>40028</v>
      </c>
      <c r="B10069" s="5" t="s">
        <v>9641</v>
      </c>
    </row>
    <row r="10070" spans="1:2" x14ac:dyDescent="0.25">
      <c r="A10070" s="7">
        <v>40029</v>
      </c>
      <c r="B10070" s="5" t="s">
        <v>9642</v>
      </c>
    </row>
    <row r="10071" spans="1:2" x14ac:dyDescent="0.25">
      <c r="A10071" s="7">
        <v>40030</v>
      </c>
      <c r="B10071" s="5" t="s">
        <v>9643</v>
      </c>
    </row>
    <row r="10072" spans="1:2" x14ac:dyDescent="0.25">
      <c r="A10072" s="7">
        <v>40031</v>
      </c>
      <c r="B10072" s="5" t="s">
        <v>9644</v>
      </c>
    </row>
    <row r="10073" spans="1:2" x14ac:dyDescent="0.25">
      <c r="A10073" s="7">
        <v>40032</v>
      </c>
      <c r="B10073" s="5" t="s">
        <v>9645</v>
      </c>
    </row>
    <row r="10074" spans="1:2" x14ac:dyDescent="0.25">
      <c r="A10074" s="7">
        <v>40035</v>
      </c>
      <c r="B10074" s="5" t="s">
        <v>9646</v>
      </c>
    </row>
    <row r="10075" spans="1:2" x14ac:dyDescent="0.25">
      <c r="A10075" s="7">
        <v>40036</v>
      </c>
      <c r="B10075" s="5" t="s">
        <v>9647</v>
      </c>
    </row>
    <row r="10076" spans="1:2" x14ac:dyDescent="0.25">
      <c r="A10076" s="7">
        <v>40037</v>
      </c>
      <c r="B10076" s="5" t="s">
        <v>9648</v>
      </c>
    </row>
    <row r="10077" spans="1:2" x14ac:dyDescent="0.25">
      <c r="A10077" s="7">
        <v>40038</v>
      </c>
      <c r="B10077" s="5" t="s">
        <v>9649</v>
      </c>
    </row>
    <row r="10078" spans="1:2" x14ac:dyDescent="0.25">
      <c r="A10078" s="7">
        <v>40039</v>
      </c>
      <c r="B10078" s="5" t="s">
        <v>9650</v>
      </c>
    </row>
    <row r="10079" spans="1:2" x14ac:dyDescent="0.25">
      <c r="A10079" s="7">
        <v>40042</v>
      </c>
      <c r="B10079" s="5" t="s">
        <v>9651</v>
      </c>
    </row>
    <row r="10080" spans="1:2" x14ac:dyDescent="0.25">
      <c r="A10080" s="7">
        <v>40043</v>
      </c>
      <c r="B10080" s="5" t="s">
        <v>9652</v>
      </c>
    </row>
    <row r="10081" spans="1:2" x14ac:dyDescent="0.25">
      <c r="A10081" s="7">
        <v>40044</v>
      </c>
      <c r="B10081" s="5" t="s">
        <v>9653</v>
      </c>
    </row>
    <row r="10082" spans="1:2" x14ac:dyDescent="0.25">
      <c r="A10082" s="7">
        <v>40045</v>
      </c>
      <c r="B10082" s="5" t="s">
        <v>9654</v>
      </c>
    </row>
    <row r="10083" spans="1:2" x14ac:dyDescent="0.25">
      <c r="A10083" s="7">
        <v>40046</v>
      </c>
      <c r="B10083" s="5" t="s">
        <v>9655</v>
      </c>
    </row>
    <row r="10084" spans="1:2" x14ac:dyDescent="0.25">
      <c r="A10084" s="7">
        <v>40049</v>
      </c>
      <c r="B10084" s="5" t="s">
        <v>9656</v>
      </c>
    </row>
    <row r="10085" spans="1:2" x14ac:dyDescent="0.25">
      <c r="A10085" s="7">
        <v>40050</v>
      </c>
      <c r="B10085" s="5" t="s">
        <v>9657</v>
      </c>
    </row>
    <row r="10086" spans="1:2" x14ac:dyDescent="0.25">
      <c r="A10086" s="7">
        <v>40051</v>
      </c>
      <c r="B10086" s="5" t="s">
        <v>9658</v>
      </c>
    </row>
    <row r="10087" spans="1:2" x14ac:dyDescent="0.25">
      <c r="A10087" s="7">
        <v>40052</v>
      </c>
      <c r="B10087" s="5" t="s">
        <v>9659</v>
      </c>
    </row>
    <row r="10088" spans="1:2" x14ac:dyDescent="0.25">
      <c r="A10088" s="7">
        <v>40053</v>
      </c>
      <c r="B10088" s="5" t="s">
        <v>9660</v>
      </c>
    </row>
    <row r="10089" spans="1:2" x14ac:dyDescent="0.25">
      <c r="A10089" s="7">
        <v>40056</v>
      </c>
      <c r="B10089" s="5" t="s">
        <v>9661</v>
      </c>
    </row>
    <row r="10090" spans="1:2" x14ac:dyDescent="0.25">
      <c r="A10090" s="7">
        <v>40057</v>
      </c>
      <c r="B10090" s="5" t="s">
        <v>9662</v>
      </c>
    </row>
    <row r="10091" spans="1:2" x14ac:dyDescent="0.25">
      <c r="A10091" s="7">
        <v>40058</v>
      </c>
      <c r="B10091" s="5" t="s">
        <v>9663</v>
      </c>
    </row>
    <row r="10092" spans="1:2" x14ac:dyDescent="0.25">
      <c r="A10092" s="7">
        <v>40059</v>
      </c>
      <c r="B10092" s="5" t="s">
        <v>9664</v>
      </c>
    </row>
    <row r="10093" spans="1:2" x14ac:dyDescent="0.25">
      <c r="A10093" s="7">
        <v>40060</v>
      </c>
      <c r="B10093" s="5" t="s">
        <v>9665</v>
      </c>
    </row>
    <row r="10094" spans="1:2" x14ac:dyDescent="0.25">
      <c r="A10094" s="7">
        <v>40063</v>
      </c>
      <c r="B10094" s="5" t="s">
        <v>822</v>
      </c>
    </row>
    <row r="10095" spans="1:2" x14ac:dyDescent="0.25">
      <c r="A10095" s="7">
        <v>40064</v>
      </c>
      <c r="B10095" s="5" t="s">
        <v>9666</v>
      </c>
    </row>
    <row r="10096" spans="1:2" x14ac:dyDescent="0.25">
      <c r="A10096" s="7">
        <v>40065</v>
      </c>
      <c r="B10096" s="5" t="s">
        <v>9667</v>
      </c>
    </row>
    <row r="10097" spans="1:2" x14ac:dyDescent="0.25">
      <c r="A10097" s="7">
        <v>40066</v>
      </c>
      <c r="B10097" s="5" t="s">
        <v>9668</v>
      </c>
    </row>
    <row r="10098" spans="1:2" x14ac:dyDescent="0.25">
      <c r="A10098" s="7">
        <v>40067</v>
      </c>
      <c r="B10098" s="5" t="s">
        <v>9669</v>
      </c>
    </row>
    <row r="10099" spans="1:2" x14ac:dyDescent="0.25">
      <c r="A10099" s="7">
        <v>40070</v>
      </c>
      <c r="B10099" s="5" t="s">
        <v>9670</v>
      </c>
    </row>
    <row r="10100" spans="1:2" x14ac:dyDescent="0.25">
      <c r="A10100" s="7">
        <v>40071</v>
      </c>
      <c r="B10100" s="5" t="s">
        <v>9671</v>
      </c>
    </row>
    <row r="10101" spans="1:2" x14ac:dyDescent="0.25">
      <c r="A10101" s="7">
        <v>40072</v>
      </c>
      <c r="B10101" s="5" t="s">
        <v>9672</v>
      </c>
    </row>
    <row r="10102" spans="1:2" x14ac:dyDescent="0.25">
      <c r="A10102" s="7">
        <v>40073</v>
      </c>
      <c r="B10102" s="5" t="s">
        <v>9673</v>
      </c>
    </row>
    <row r="10103" spans="1:2" x14ac:dyDescent="0.25">
      <c r="A10103" s="7">
        <v>40074</v>
      </c>
      <c r="B10103" s="5" t="s">
        <v>9674</v>
      </c>
    </row>
    <row r="10104" spans="1:2" x14ac:dyDescent="0.25">
      <c r="A10104" s="7">
        <v>40077</v>
      </c>
      <c r="B10104" s="5" t="s">
        <v>9675</v>
      </c>
    </row>
    <row r="10105" spans="1:2" x14ac:dyDescent="0.25">
      <c r="A10105" s="7">
        <v>40078</v>
      </c>
      <c r="B10105" s="5" t="s">
        <v>9676</v>
      </c>
    </row>
    <row r="10106" spans="1:2" x14ac:dyDescent="0.25">
      <c r="A10106" s="7">
        <v>40079</v>
      </c>
      <c r="B10106" s="5" t="s">
        <v>9677</v>
      </c>
    </row>
    <row r="10107" spans="1:2" x14ac:dyDescent="0.25">
      <c r="A10107" s="7">
        <v>40080</v>
      </c>
      <c r="B10107" s="5" t="s">
        <v>9678</v>
      </c>
    </row>
    <row r="10108" spans="1:2" x14ac:dyDescent="0.25">
      <c r="A10108" s="7">
        <v>40081</v>
      </c>
      <c r="B10108" s="5" t="s">
        <v>9679</v>
      </c>
    </row>
    <row r="10109" spans="1:2" x14ac:dyDescent="0.25">
      <c r="A10109" s="7">
        <v>40084</v>
      </c>
      <c r="B10109" s="5" t="s">
        <v>9680</v>
      </c>
    </row>
    <row r="10110" spans="1:2" x14ac:dyDescent="0.25">
      <c r="A10110" s="7">
        <v>40085</v>
      </c>
      <c r="B10110" s="5" t="s">
        <v>9681</v>
      </c>
    </row>
    <row r="10111" spans="1:2" x14ac:dyDescent="0.25">
      <c r="A10111" s="7">
        <v>40086</v>
      </c>
      <c r="B10111" s="5" t="s">
        <v>9682</v>
      </c>
    </row>
    <row r="10112" spans="1:2" x14ac:dyDescent="0.25">
      <c r="A10112" s="7">
        <v>40087</v>
      </c>
      <c r="B10112" s="5" t="s">
        <v>9683</v>
      </c>
    </row>
    <row r="10113" spans="1:2" x14ac:dyDescent="0.25">
      <c r="A10113" s="7">
        <v>40088</v>
      </c>
      <c r="B10113" s="5" t="s">
        <v>9684</v>
      </c>
    </row>
    <row r="10114" spans="1:2" x14ac:dyDescent="0.25">
      <c r="A10114" s="7">
        <v>40091</v>
      </c>
      <c r="B10114" s="5" t="s">
        <v>9685</v>
      </c>
    </row>
    <row r="10115" spans="1:2" x14ac:dyDescent="0.25">
      <c r="A10115" s="7">
        <v>40092</v>
      </c>
      <c r="B10115" s="5" t="s">
        <v>9686</v>
      </c>
    </row>
    <row r="10116" spans="1:2" x14ac:dyDescent="0.25">
      <c r="A10116" s="7">
        <v>40093</v>
      </c>
      <c r="B10116" s="5" t="s">
        <v>9687</v>
      </c>
    </row>
    <row r="10117" spans="1:2" x14ac:dyDescent="0.25">
      <c r="A10117" s="7">
        <v>40094</v>
      </c>
      <c r="B10117" s="5" t="s">
        <v>9688</v>
      </c>
    </row>
    <row r="10118" spans="1:2" x14ac:dyDescent="0.25">
      <c r="A10118" s="7">
        <v>40095</v>
      </c>
      <c r="B10118" s="5" t="s">
        <v>9689</v>
      </c>
    </row>
    <row r="10119" spans="1:2" x14ac:dyDescent="0.25">
      <c r="A10119" s="7">
        <v>40098</v>
      </c>
      <c r="B10119" s="5" t="s">
        <v>9690</v>
      </c>
    </row>
    <row r="10120" spans="1:2" x14ac:dyDescent="0.25">
      <c r="A10120" s="7">
        <v>40099</v>
      </c>
      <c r="B10120" s="5" t="s">
        <v>9691</v>
      </c>
    </row>
    <row r="10121" spans="1:2" x14ac:dyDescent="0.25">
      <c r="A10121" s="7">
        <v>40100</v>
      </c>
      <c r="B10121" s="5" t="s">
        <v>9692</v>
      </c>
    </row>
    <row r="10122" spans="1:2" x14ac:dyDescent="0.25">
      <c r="A10122" s="7">
        <v>40101</v>
      </c>
      <c r="B10122" s="5" t="s">
        <v>9693</v>
      </c>
    </row>
    <row r="10123" spans="1:2" x14ac:dyDescent="0.25">
      <c r="A10123" s="7">
        <v>40102</v>
      </c>
      <c r="B10123" s="5" t="s">
        <v>9694</v>
      </c>
    </row>
    <row r="10124" spans="1:2" x14ac:dyDescent="0.25">
      <c r="A10124" s="7">
        <v>40105</v>
      </c>
      <c r="B10124" s="5" t="s">
        <v>9695</v>
      </c>
    </row>
    <row r="10125" spans="1:2" x14ac:dyDescent="0.25">
      <c r="A10125" s="7">
        <v>40106</v>
      </c>
      <c r="B10125" s="5" t="s">
        <v>9696</v>
      </c>
    </row>
    <row r="10126" spans="1:2" x14ac:dyDescent="0.25">
      <c r="A10126" s="7">
        <v>40107</v>
      </c>
      <c r="B10126" s="5" t="s">
        <v>9697</v>
      </c>
    </row>
    <row r="10127" spans="1:2" x14ac:dyDescent="0.25">
      <c r="A10127" s="7">
        <v>40108</v>
      </c>
      <c r="B10127" s="5" t="s">
        <v>9698</v>
      </c>
    </row>
    <row r="10128" spans="1:2" x14ac:dyDescent="0.25">
      <c r="A10128" s="7">
        <v>40109</v>
      </c>
      <c r="B10128" s="5" t="s">
        <v>9699</v>
      </c>
    </row>
    <row r="10129" spans="1:2" x14ac:dyDescent="0.25">
      <c r="A10129" s="7">
        <v>40112</v>
      </c>
      <c r="B10129" s="5" t="s">
        <v>9700</v>
      </c>
    </row>
    <row r="10130" spans="1:2" x14ac:dyDescent="0.25">
      <c r="A10130" s="7">
        <v>40113</v>
      </c>
      <c r="B10130" s="5" t="s">
        <v>9701</v>
      </c>
    </row>
    <row r="10131" spans="1:2" x14ac:dyDescent="0.25">
      <c r="A10131" s="7">
        <v>40114</v>
      </c>
      <c r="B10131" s="5" t="s">
        <v>9702</v>
      </c>
    </row>
    <row r="10132" spans="1:2" x14ac:dyDescent="0.25">
      <c r="A10132" s="7">
        <v>40115</v>
      </c>
      <c r="B10132" s="5" t="s">
        <v>9703</v>
      </c>
    </row>
    <row r="10133" spans="1:2" x14ac:dyDescent="0.25">
      <c r="A10133" s="7">
        <v>40116</v>
      </c>
      <c r="B10133" s="5" t="s">
        <v>9704</v>
      </c>
    </row>
    <row r="10134" spans="1:2" x14ac:dyDescent="0.25">
      <c r="A10134" s="7">
        <v>40119</v>
      </c>
      <c r="B10134" s="5" t="s">
        <v>9705</v>
      </c>
    </row>
    <row r="10135" spans="1:2" x14ac:dyDescent="0.25">
      <c r="A10135" s="7">
        <v>40120</v>
      </c>
      <c r="B10135" s="5" t="s">
        <v>9706</v>
      </c>
    </row>
    <row r="10136" spans="1:2" x14ac:dyDescent="0.25">
      <c r="A10136" s="7">
        <v>40121</v>
      </c>
      <c r="B10136" s="5" t="s">
        <v>9707</v>
      </c>
    </row>
    <row r="10137" spans="1:2" x14ac:dyDescent="0.25">
      <c r="A10137" s="7">
        <v>40122</v>
      </c>
      <c r="B10137" s="5" t="s">
        <v>9708</v>
      </c>
    </row>
    <row r="10138" spans="1:2" x14ac:dyDescent="0.25">
      <c r="A10138" s="7">
        <v>40123</v>
      </c>
      <c r="B10138" s="5" t="s">
        <v>9709</v>
      </c>
    </row>
    <row r="10139" spans="1:2" x14ac:dyDescent="0.25">
      <c r="A10139" s="7">
        <v>40126</v>
      </c>
      <c r="B10139" s="5" t="s">
        <v>9710</v>
      </c>
    </row>
    <row r="10140" spans="1:2" x14ac:dyDescent="0.25">
      <c r="A10140" s="7">
        <v>40127</v>
      </c>
      <c r="B10140" s="5" t="s">
        <v>9711</v>
      </c>
    </row>
    <row r="10141" spans="1:2" x14ac:dyDescent="0.25">
      <c r="A10141" s="7">
        <v>40128</v>
      </c>
      <c r="B10141" s="5" t="s">
        <v>9712</v>
      </c>
    </row>
    <row r="10142" spans="1:2" x14ac:dyDescent="0.25">
      <c r="A10142" s="7">
        <v>40129</v>
      </c>
      <c r="B10142" s="5" t="s">
        <v>9713</v>
      </c>
    </row>
    <row r="10143" spans="1:2" x14ac:dyDescent="0.25">
      <c r="A10143" s="7">
        <v>40130</v>
      </c>
      <c r="B10143" s="5" t="s">
        <v>9714</v>
      </c>
    </row>
    <row r="10144" spans="1:2" x14ac:dyDescent="0.25">
      <c r="A10144" s="7">
        <v>40133</v>
      </c>
      <c r="B10144" s="5" t="s">
        <v>9715</v>
      </c>
    </row>
    <row r="10145" spans="1:2" x14ac:dyDescent="0.25">
      <c r="A10145" s="7">
        <v>40134</v>
      </c>
      <c r="B10145" s="5" t="s">
        <v>9716</v>
      </c>
    </row>
    <row r="10146" spans="1:2" x14ac:dyDescent="0.25">
      <c r="A10146" s="7">
        <v>40135</v>
      </c>
      <c r="B10146" s="5" t="s">
        <v>9717</v>
      </c>
    </row>
    <row r="10147" spans="1:2" x14ac:dyDescent="0.25">
      <c r="A10147" s="7">
        <v>40136</v>
      </c>
      <c r="B10147" s="5" t="s">
        <v>9718</v>
      </c>
    </row>
    <row r="10148" spans="1:2" x14ac:dyDescent="0.25">
      <c r="A10148" s="7">
        <v>40137</v>
      </c>
      <c r="B10148" s="5" t="s">
        <v>9719</v>
      </c>
    </row>
    <row r="10149" spans="1:2" x14ac:dyDescent="0.25">
      <c r="A10149" s="7">
        <v>40140</v>
      </c>
      <c r="B10149" s="5" t="s">
        <v>9720</v>
      </c>
    </row>
    <row r="10150" spans="1:2" x14ac:dyDescent="0.25">
      <c r="A10150" s="7">
        <v>40141</v>
      </c>
      <c r="B10150" s="5" t="s">
        <v>9721</v>
      </c>
    </row>
    <row r="10151" spans="1:2" x14ac:dyDescent="0.25">
      <c r="A10151" s="7">
        <v>40142</v>
      </c>
      <c r="B10151" s="5" t="s">
        <v>9722</v>
      </c>
    </row>
    <row r="10152" spans="1:2" x14ac:dyDescent="0.25">
      <c r="A10152" s="7">
        <v>40143</v>
      </c>
      <c r="B10152" s="5" t="s">
        <v>822</v>
      </c>
    </row>
    <row r="10153" spans="1:2" x14ac:dyDescent="0.25">
      <c r="A10153" s="7">
        <v>40144</v>
      </c>
      <c r="B10153" s="5" t="s">
        <v>9723</v>
      </c>
    </row>
    <row r="10154" spans="1:2" x14ac:dyDescent="0.25">
      <c r="A10154" s="7">
        <v>40147</v>
      </c>
      <c r="B10154" s="5" t="s">
        <v>9724</v>
      </c>
    </row>
    <row r="10155" spans="1:2" x14ac:dyDescent="0.25">
      <c r="A10155" s="7">
        <v>40148</v>
      </c>
      <c r="B10155" s="5" t="s">
        <v>9725</v>
      </c>
    </row>
    <row r="10156" spans="1:2" x14ac:dyDescent="0.25">
      <c r="A10156" s="7">
        <v>40149</v>
      </c>
      <c r="B10156" s="5" t="s">
        <v>9726</v>
      </c>
    </row>
    <row r="10157" spans="1:2" x14ac:dyDescent="0.25">
      <c r="A10157" s="7">
        <v>40150</v>
      </c>
      <c r="B10157" s="5" t="s">
        <v>9727</v>
      </c>
    </row>
    <row r="10158" spans="1:2" x14ac:dyDescent="0.25">
      <c r="A10158" s="7">
        <v>40151</v>
      </c>
      <c r="B10158" s="5" t="s">
        <v>9728</v>
      </c>
    </row>
    <row r="10159" spans="1:2" x14ac:dyDescent="0.25">
      <c r="A10159" s="7">
        <v>40154</v>
      </c>
      <c r="B10159" s="5" t="s">
        <v>9729</v>
      </c>
    </row>
    <row r="10160" spans="1:2" x14ac:dyDescent="0.25">
      <c r="A10160" s="7">
        <v>40155</v>
      </c>
      <c r="B10160" s="5" t="s">
        <v>9730</v>
      </c>
    </row>
    <row r="10161" spans="1:2" x14ac:dyDescent="0.25">
      <c r="A10161" s="7">
        <v>40156</v>
      </c>
      <c r="B10161" s="5" t="s">
        <v>9731</v>
      </c>
    </row>
    <row r="10162" spans="1:2" x14ac:dyDescent="0.25">
      <c r="A10162" s="7">
        <v>40157</v>
      </c>
      <c r="B10162" s="5" t="s">
        <v>9732</v>
      </c>
    </row>
    <row r="10163" spans="1:2" x14ac:dyDescent="0.25">
      <c r="A10163" s="7">
        <v>40158</v>
      </c>
      <c r="B10163" s="5" t="s">
        <v>9733</v>
      </c>
    </row>
    <row r="10164" spans="1:2" x14ac:dyDescent="0.25">
      <c r="A10164" s="7">
        <v>40161</v>
      </c>
      <c r="B10164" s="5" t="s">
        <v>9734</v>
      </c>
    </row>
    <row r="10165" spans="1:2" x14ac:dyDescent="0.25">
      <c r="A10165" s="7">
        <v>40162</v>
      </c>
      <c r="B10165" s="5" t="s">
        <v>9735</v>
      </c>
    </row>
    <row r="10166" spans="1:2" x14ac:dyDescent="0.25">
      <c r="A10166" s="7">
        <v>40163</v>
      </c>
      <c r="B10166" s="5" t="s">
        <v>9736</v>
      </c>
    </row>
    <row r="10167" spans="1:2" x14ac:dyDescent="0.25">
      <c r="A10167" s="7">
        <v>40164</v>
      </c>
      <c r="B10167" s="5" t="s">
        <v>9737</v>
      </c>
    </row>
    <row r="10168" spans="1:2" x14ac:dyDescent="0.25">
      <c r="A10168" s="7">
        <v>40165</v>
      </c>
      <c r="B10168" s="5" t="s">
        <v>9738</v>
      </c>
    </row>
    <row r="10169" spans="1:2" x14ac:dyDescent="0.25">
      <c r="A10169" s="7">
        <v>40168</v>
      </c>
      <c r="B10169" s="5" t="s">
        <v>9739</v>
      </c>
    </row>
    <row r="10170" spans="1:2" x14ac:dyDescent="0.25">
      <c r="A10170" s="7">
        <v>40169</v>
      </c>
      <c r="B10170" s="5" t="s">
        <v>9740</v>
      </c>
    </row>
    <row r="10171" spans="1:2" x14ac:dyDescent="0.25">
      <c r="A10171" s="7">
        <v>40170</v>
      </c>
      <c r="B10171" s="5" t="s">
        <v>9741</v>
      </c>
    </row>
    <row r="10172" spans="1:2" x14ac:dyDescent="0.25">
      <c r="A10172" s="7">
        <v>40171</v>
      </c>
      <c r="B10172" s="5" t="s">
        <v>9742</v>
      </c>
    </row>
    <row r="10173" spans="1:2" x14ac:dyDescent="0.25">
      <c r="A10173" s="7">
        <v>40172</v>
      </c>
      <c r="B10173" s="5" t="s">
        <v>822</v>
      </c>
    </row>
    <row r="10174" spans="1:2" x14ac:dyDescent="0.25">
      <c r="A10174" s="7">
        <v>40175</v>
      </c>
      <c r="B10174" s="5" t="s">
        <v>9743</v>
      </c>
    </row>
    <row r="10175" spans="1:2" x14ac:dyDescent="0.25">
      <c r="A10175" s="7">
        <v>40176</v>
      </c>
      <c r="B10175" s="5" t="s">
        <v>9744</v>
      </c>
    </row>
    <row r="10176" spans="1:2" x14ac:dyDescent="0.25">
      <c r="A10176" s="7">
        <v>40177</v>
      </c>
      <c r="B10176" s="5" t="s">
        <v>9745</v>
      </c>
    </row>
    <row r="10177" spans="1:2" x14ac:dyDescent="0.25">
      <c r="A10177" s="7">
        <v>40178</v>
      </c>
      <c r="B10177" s="5" t="s">
        <v>9746</v>
      </c>
    </row>
    <row r="10178" spans="1:2" x14ac:dyDescent="0.25">
      <c r="A10178" s="7">
        <v>40179</v>
      </c>
      <c r="B10178" s="5" t="s">
        <v>822</v>
      </c>
    </row>
    <row r="10179" spans="1:2" x14ac:dyDescent="0.25">
      <c r="A10179" s="7">
        <v>40182</v>
      </c>
      <c r="B10179" s="5" t="s">
        <v>9747</v>
      </c>
    </row>
    <row r="10180" spans="1:2" x14ac:dyDescent="0.25">
      <c r="A10180" s="7">
        <v>40183</v>
      </c>
      <c r="B10180" s="5" t="s">
        <v>9748</v>
      </c>
    </row>
    <row r="10181" spans="1:2" x14ac:dyDescent="0.25">
      <c r="A10181" s="7">
        <v>40184</v>
      </c>
      <c r="B10181" s="5" t="s">
        <v>9749</v>
      </c>
    </row>
    <row r="10182" spans="1:2" x14ac:dyDescent="0.25">
      <c r="A10182" s="7">
        <v>40185</v>
      </c>
      <c r="B10182" s="5" t="s">
        <v>9750</v>
      </c>
    </row>
    <row r="10183" spans="1:2" x14ac:dyDescent="0.25">
      <c r="A10183" s="7">
        <v>40186</v>
      </c>
      <c r="B10183" s="5" t="s">
        <v>9751</v>
      </c>
    </row>
    <row r="10184" spans="1:2" x14ac:dyDescent="0.25">
      <c r="A10184" s="7">
        <v>40189</v>
      </c>
      <c r="B10184" s="5" t="s">
        <v>9752</v>
      </c>
    </row>
    <row r="10185" spans="1:2" x14ac:dyDescent="0.25">
      <c r="A10185" s="7">
        <v>40190</v>
      </c>
      <c r="B10185" s="5" t="s">
        <v>9753</v>
      </c>
    </row>
    <row r="10186" spans="1:2" x14ac:dyDescent="0.25">
      <c r="A10186" s="7">
        <v>40191</v>
      </c>
      <c r="B10186" s="5" t="s">
        <v>9754</v>
      </c>
    </row>
    <row r="10187" spans="1:2" x14ac:dyDescent="0.25">
      <c r="A10187" s="7">
        <v>40192</v>
      </c>
      <c r="B10187" s="5" t="s">
        <v>9755</v>
      </c>
    </row>
    <row r="10188" spans="1:2" x14ac:dyDescent="0.25">
      <c r="A10188" s="7">
        <v>40193</v>
      </c>
      <c r="B10188" s="5" t="s">
        <v>9756</v>
      </c>
    </row>
    <row r="10189" spans="1:2" x14ac:dyDescent="0.25">
      <c r="A10189" s="7">
        <v>40196</v>
      </c>
      <c r="B10189" s="5" t="s">
        <v>822</v>
      </c>
    </row>
    <row r="10190" spans="1:2" x14ac:dyDescent="0.25">
      <c r="A10190" s="7">
        <v>40197</v>
      </c>
      <c r="B10190" s="5" t="s">
        <v>9757</v>
      </c>
    </row>
    <row r="10191" spans="1:2" x14ac:dyDescent="0.25">
      <c r="A10191" s="7">
        <v>40198</v>
      </c>
      <c r="B10191" s="5" t="s">
        <v>9758</v>
      </c>
    </row>
    <row r="10192" spans="1:2" x14ac:dyDescent="0.25">
      <c r="A10192" s="7">
        <v>40199</v>
      </c>
      <c r="B10192" s="5" t="s">
        <v>9759</v>
      </c>
    </row>
    <row r="10193" spans="1:2" x14ac:dyDescent="0.25">
      <c r="A10193" s="7">
        <v>40200</v>
      </c>
      <c r="B10193" s="5" t="s">
        <v>9760</v>
      </c>
    </row>
    <row r="10194" spans="1:2" x14ac:dyDescent="0.25">
      <c r="A10194" s="7">
        <v>40203</v>
      </c>
      <c r="B10194" s="5" t="s">
        <v>9761</v>
      </c>
    </row>
    <row r="10195" spans="1:2" x14ac:dyDescent="0.25">
      <c r="A10195" s="7">
        <v>40204</v>
      </c>
      <c r="B10195" s="5" t="s">
        <v>9762</v>
      </c>
    </row>
    <row r="10196" spans="1:2" x14ac:dyDescent="0.25">
      <c r="A10196" s="7">
        <v>40205</v>
      </c>
      <c r="B10196" s="5" t="s">
        <v>9763</v>
      </c>
    </row>
    <row r="10197" spans="1:2" x14ac:dyDescent="0.25">
      <c r="A10197" s="7">
        <v>40206</v>
      </c>
      <c r="B10197" s="5" t="s">
        <v>9764</v>
      </c>
    </row>
    <row r="10198" spans="1:2" x14ac:dyDescent="0.25">
      <c r="A10198" s="7">
        <v>40207</v>
      </c>
      <c r="B10198" s="5" t="s">
        <v>9765</v>
      </c>
    </row>
    <row r="10199" spans="1:2" x14ac:dyDescent="0.25">
      <c r="A10199" s="7">
        <v>40210</v>
      </c>
      <c r="B10199" s="5" t="s">
        <v>9766</v>
      </c>
    </row>
    <row r="10200" spans="1:2" x14ac:dyDescent="0.25">
      <c r="A10200" s="7">
        <v>40211</v>
      </c>
      <c r="B10200" s="5" t="s">
        <v>9767</v>
      </c>
    </row>
    <row r="10201" spans="1:2" x14ac:dyDescent="0.25">
      <c r="A10201" s="7">
        <v>40212</v>
      </c>
      <c r="B10201" s="5" t="s">
        <v>9768</v>
      </c>
    </row>
    <row r="10202" spans="1:2" x14ac:dyDescent="0.25">
      <c r="A10202" s="7">
        <v>40213</v>
      </c>
      <c r="B10202" s="5" t="s">
        <v>9769</v>
      </c>
    </row>
    <row r="10203" spans="1:2" x14ac:dyDescent="0.25">
      <c r="A10203" s="7">
        <v>40214</v>
      </c>
      <c r="B10203" s="5" t="s">
        <v>9770</v>
      </c>
    </row>
    <row r="10204" spans="1:2" x14ac:dyDescent="0.25">
      <c r="A10204" s="7">
        <v>40217</v>
      </c>
      <c r="B10204" s="5" t="s">
        <v>9771</v>
      </c>
    </row>
    <row r="10205" spans="1:2" x14ac:dyDescent="0.25">
      <c r="A10205" s="7">
        <v>40218</v>
      </c>
      <c r="B10205" s="5" t="s">
        <v>9772</v>
      </c>
    </row>
    <row r="10206" spans="1:2" x14ac:dyDescent="0.25">
      <c r="A10206" s="7">
        <v>40219</v>
      </c>
      <c r="B10206" s="5" t="s">
        <v>9773</v>
      </c>
    </row>
    <row r="10207" spans="1:2" x14ac:dyDescent="0.25">
      <c r="A10207" s="7">
        <v>40220</v>
      </c>
      <c r="B10207" s="5" t="s">
        <v>9774</v>
      </c>
    </row>
    <row r="10208" spans="1:2" x14ac:dyDescent="0.25">
      <c r="A10208" s="7">
        <v>40221</v>
      </c>
      <c r="B10208" s="5" t="s">
        <v>9775</v>
      </c>
    </row>
    <row r="10209" spans="1:2" x14ac:dyDescent="0.25">
      <c r="A10209" s="7">
        <v>40224</v>
      </c>
      <c r="B10209" s="5" t="s">
        <v>822</v>
      </c>
    </row>
    <row r="10210" spans="1:2" x14ac:dyDescent="0.25">
      <c r="A10210" s="7">
        <v>40225</v>
      </c>
      <c r="B10210" s="5" t="s">
        <v>9776</v>
      </c>
    </row>
    <row r="10211" spans="1:2" x14ac:dyDescent="0.25">
      <c r="A10211" s="7">
        <v>40226</v>
      </c>
      <c r="B10211" s="5" t="s">
        <v>9777</v>
      </c>
    </row>
    <row r="10212" spans="1:2" x14ac:dyDescent="0.25">
      <c r="A10212" s="7">
        <v>40227</v>
      </c>
      <c r="B10212" s="5" t="s">
        <v>9778</v>
      </c>
    </row>
    <row r="10213" spans="1:2" x14ac:dyDescent="0.25">
      <c r="A10213" s="7">
        <v>40228</v>
      </c>
      <c r="B10213" s="5" t="s">
        <v>9779</v>
      </c>
    </row>
    <row r="10214" spans="1:2" x14ac:dyDescent="0.25">
      <c r="A10214" s="7">
        <v>40231</v>
      </c>
      <c r="B10214" s="5" t="s">
        <v>9780</v>
      </c>
    </row>
    <row r="10215" spans="1:2" x14ac:dyDescent="0.25">
      <c r="A10215" s="7">
        <v>40232</v>
      </c>
      <c r="B10215" s="5" t="s">
        <v>9781</v>
      </c>
    </row>
    <row r="10216" spans="1:2" x14ac:dyDescent="0.25">
      <c r="A10216" s="7">
        <v>40233</v>
      </c>
      <c r="B10216" s="5" t="s">
        <v>9782</v>
      </c>
    </row>
    <row r="10217" spans="1:2" x14ac:dyDescent="0.25">
      <c r="A10217" s="7">
        <v>40234</v>
      </c>
      <c r="B10217" s="5" t="s">
        <v>9783</v>
      </c>
    </row>
    <row r="10218" spans="1:2" x14ac:dyDescent="0.25">
      <c r="A10218" s="7">
        <v>40235</v>
      </c>
      <c r="B10218" s="5" t="s">
        <v>9784</v>
      </c>
    </row>
    <row r="10219" spans="1:2" x14ac:dyDescent="0.25">
      <c r="A10219" s="7">
        <v>40238</v>
      </c>
      <c r="B10219" s="5" t="s">
        <v>9785</v>
      </c>
    </row>
    <row r="10220" spans="1:2" x14ac:dyDescent="0.25">
      <c r="A10220" s="7">
        <v>40239</v>
      </c>
      <c r="B10220" s="5" t="s">
        <v>9786</v>
      </c>
    </row>
    <row r="10221" spans="1:2" x14ac:dyDescent="0.25">
      <c r="A10221" s="7">
        <v>40240</v>
      </c>
      <c r="B10221" s="5" t="s">
        <v>9787</v>
      </c>
    </row>
    <row r="10222" spans="1:2" x14ac:dyDescent="0.25">
      <c r="A10222" s="7">
        <v>40241</v>
      </c>
      <c r="B10222" s="5" t="s">
        <v>9788</v>
      </c>
    </row>
    <row r="10223" spans="1:2" x14ac:dyDescent="0.25">
      <c r="A10223" s="7">
        <v>40242</v>
      </c>
      <c r="B10223" s="5" t="s">
        <v>9789</v>
      </c>
    </row>
    <row r="10224" spans="1:2" x14ac:dyDescent="0.25">
      <c r="A10224" s="7">
        <v>40245</v>
      </c>
      <c r="B10224" s="5" t="s">
        <v>9790</v>
      </c>
    </row>
    <row r="10225" spans="1:2" x14ac:dyDescent="0.25">
      <c r="A10225" s="7">
        <v>40246</v>
      </c>
      <c r="B10225" s="5" t="s">
        <v>9791</v>
      </c>
    </row>
    <row r="10226" spans="1:2" x14ac:dyDescent="0.25">
      <c r="A10226" s="7">
        <v>40247</v>
      </c>
      <c r="B10226" s="5" t="s">
        <v>9792</v>
      </c>
    </row>
    <row r="10227" spans="1:2" x14ac:dyDescent="0.25">
      <c r="A10227" s="7">
        <v>40248</v>
      </c>
      <c r="B10227" s="5" t="s">
        <v>9793</v>
      </c>
    </row>
    <row r="10228" spans="1:2" x14ac:dyDescent="0.25">
      <c r="A10228" s="7">
        <v>40249</v>
      </c>
      <c r="B10228" s="5" t="s">
        <v>9794</v>
      </c>
    </row>
    <row r="10229" spans="1:2" x14ac:dyDescent="0.25">
      <c r="A10229" s="7">
        <v>40252</v>
      </c>
      <c r="B10229" s="5" t="s">
        <v>9795</v>
      </c>
    </row>
    <row r="10230" spans="1:2" x14ac:dyDescent="0.25">
      <c r="A10230" s="7">
        <v>40253</v>
      </c>
      <c r="B10230" s="5" t="s">
        <v>9796</v>
      </c>
    </row>
    <row r="10231" spans="1:2" x14ac:dyDescent="0.25">
      <c r="A10231" s="7">
        <v>40254</v>
      </c>
      <c r="B10231" s="5" t="s">
        <v>9797</v>
      </c>
    </row>
    <row r="10232" spans="1:2" x14ac:dyDescent="0.25">
      <c r="A10232" s="7">
        <v>40255</v>
      </c>
      <c r="B10232" s="5" t="s">
        <v>9798</v>
      </c>
    </row>
    <row r="10233" spans="1:2" x14ac:dyDescent="0.25">
      <c r="A10233" s="7">
        <v>40256</v>
      </c>
      <c r="B10233" s="5" t="s">
        <v>9799</v>
      </c>
    </row>
    <row r="10234" spans="1:2" x14ac:dyDescent="0.25">
      <c r="A10234" s="7">
        <v>40259</v>
      </c>
      <c r="B10234" s="5" t="s">
        <v>9800</v>
      </c>
    </row>
    <row r="10235" spans="1:2" x14ac:dyDescent="0.25">
      <c r="A10235" s="7">
        <v>40260</v>
      </c>
      <c r="B10235" s="5" t="s">
        <v>9801</v>
      </c>
    </row>
    <row r="10236" spans="1:2" x14ac:dyDescent="0.25">
      <c r="A10236" s="7">
        <v>40261</v>
      </c>
      <c r="B10236" s="5" t="s">
        <v>9802</v>
      </c>
    </row>
    <row r="10237" spans="1:2" x14ac:dyDescent="0.25">
      <c r="A10237" s="7">
        <v>40262</v>
      </c>
      <c r="B10237" s="5" t="s">
        <v>9803</v>
      </c>
    </row>
    <row r="10238" spans="1:2" x14ac:dyDescent="0.25">
      <c r="A10238" s="7">
        <v>40263</v>
      </c>
      <c r="B10238" s="5" t="s">
        <v>9804</v>
      </c>
    </row>
    <row r="10239" spans="1:2" x14ac:dyDescent="0.25">
      <c r="A10239" s="7">
        <v>40266</v>
      </c>
      <c r="B10239" s="5" t="s">
        <v>9805</v>
      </c>
    </row>
    <row r="10240" spans="1:2" x14ac:dyDescent="0.25">
      <c r="A10240" s="7">
        <v>40267</v>
      </c>
      <c r="B10240" s="5" t="s">
        <v>9806</v>
      </c>
    </row>
    <row r="10241" spans="1:2" x14ac:dyDescent="0.25">
      <c r="A10241" s="7">
        <v>40268</v>
      </c>
      <c r="B10241" s="5" t="s">
        <v>9807</v>
      </c>
    </row>
    <row r="10242" spans="1:2" x14ac:dyDescent="0.25">
      <c r="A10242" s="7">
        <v>40269</v>
      </c>
      <c r="B10242" s="5" t="s">
        <v>9808</v>
      </c>
    </row>
    <row r="10243" spans="1:2" x14ac:dyDescent="0.25">
      <c r="A10243" s="7">
        <v>40270</v>
      </c>
      <c r="B10243" s="5" t="s">
        <v>822</v>
      </c>
    </row>
    <row r="10244" spans="1:2" x14ac:dyDescent="0.25">
      <c r="A10244" s="7">
        <v>40273</v>
      </c>
      <c r="B10244" s="5" t="s">
        <v>9809</v>
      </c>
    </row>
    <row r="10245" spans="1:2" x14ac:dyDescent="0.25">
      <c r="A10245" s="7">
        <v>40274</v>
      </c>
      <c r="B10245" s="5" t="s">
        <v>9810</v>
      </c>
    </row>
    <row r="10246" spans="1:2" x14ac:dyDescent="0.25">
      <c r="A10246" s="7">
        <v>40275</v>
      </c>
      <c r="B10246" s="5" t="s">
        <v>9811</v>
      </c>
    </row>
    <row r="10247" spans="1:2" x14ac:dyDescent="0.25">
      <c r="A10247" s="7">
        <v>40276</v>
      </c>
      <c r="B10247" s="5" t="s">
        <v>9812</v>
      </c>
    </row>
    <row r="10248" spans="1:2" x14ac:dyDescent="0.25">
      <c r="A10248" s="7">
        <v>40277</v>
      </c>
      <c r="B10248" s="5" t="s">
        <v>9813</v>
      </c>
    </row>
    <row r="10249" spans="1:2" x14ac:dyDescent="0.25">
      <c r="A10249" s="7">
        <v>40280</v>
      </c>
      <c r="B10249" s="5" t="s">
        <v>9814</v>
      </c>
    </row>
    <row r="10250" spans="1:2" x14ac:dyDescent="0.25">
      <c r="A10250" s="7">
        <v>40281</v>
      </c>
      <c r="B10250" s="5" t="s">
        <v>9815</v>
      </c>
    </row>
    <row r="10251" spans="1:2" x14ac:dyDescent="0.25">
      <c r="A10251" s="7">
        <v>40282</v>
      </c>
      <c r="B10251" s="5" t="s">
        <v>9816</v>
      </c>
    </row>
    <row r="10252" spans="1:2" x14ac:dyDescent="0.25">
      <c r="A10252" s="7">
        <v>40283</v>
      </c>
      <c r="B10252" s="5" t="s">
        <v>9817</v>
      </c>
    </row>
    <row r="10253" spans="1:2" x14ac:dyDescent="0.25">
      <c r="A10253" s="7">
        <v>40284</v>
      </c>
      <c r="B10253" s="5" t="s">
        <v>9818</v>
      </c>
    </row>
    <row r="10254" spans="1:2" x14ac:dyDescent="0.25">
      <c r="A10254" s="7">
        <v>40287</v>
      </c>
      <c r="B10254" s="5" t="s">
        <v>9819</v>
      </c>
    </row>
    <row r="10255" spans="1:2" x14ac:dyDescent="0.25">
      <c r="A10255" s="7">
        <v>40288</v>
      </c>
      <c r="B10255" s="5" t="s">
        <v>9820</v>
      </c>
    </row>
    <row r="10256" spans="1:2" x14ac:dyDescent="0.25">
      <c r="A10256" s="7">
        <v>40289</v>
      </c>
      <c r="B10256" s="5" t="s">
        <v>9821</v>
      </c>
    </row>
    <row r="10257" spans="1:2" x14ac:dyDescent="0.25">
      <c r="A10257" s="7">
        <v>40290</v>
      </c>
      <c r="B10257" s="5" t="s">
        <v>9822</v>
      </c>
    </row>
    <row r="10258" spans="1:2" x14ac:dyDescent="0.25">
      <c r="A10258" s="7">
        <v>40291</v>
      </c>
      <c r="B10258" s="5" t="s">
        <v>9823</v>
      </c>
    </row>
    <row r="10259" spans="1:2" x14ac:dyDescent="0.25">
      <c r="A10259" s="7">
        <v>40294</v>
      </c>
      <c r="B10259" s="5" t="s">
        <v>9824</v>
      </c>
    </row>
    <row r="10260" spans="1:2" x14ac:dyDescent="0.25">
      <c r="A10260" s="7">
        <v>40295</v>
      </c>
      <c r="B10260" s="5" t="s">
        <v>9825</v>
      </c>
    </row>
    <row r="10261" spans="1:2" x14ac:dyDescent="0.25">
      <c r="A10261" s="7">
        <v>40296</v>
      </c>
      <c r="B10261" s="5" t="s">
        <v>9826</v>
      </c>
    </row>
    <row r="10262" spans="1:2" x14ac:dyDescent="0.25">
      <c r="A10262" s="7">
        <v>40297</v>
      </c>
      <c r="B10262" s="5" t="s">
        <v>9827</v>
      </c>
    </row>
    <row r="10263" spans="1:2" x14ac:dyDescent="0.25">
      <c r="A10263" s="7">
        <v>40298</v>
      </c>
      <c r="B10263" s="5" t="s">
        <v>9828</v>
      </c>
    </row>
    <row r="10264" spans="1:2" x14ac:dyDescent="0.25">
      <c r="A10264" s="7">
        <v>40301</v>
      </c>
      <c r="B10264" s="5" t="s">
        <v>9829</v>
      </c>
    </row>
    <row r="10265" spans="1:2" x14ac:dyDescent="0.25">
      <c r="A10265" s="7">
        <v>40302</v>
      </c>
      <c r="B10265" s="5" t="s">
        <v>9830</v>
      </c>
    </row>
    <row r="10266" spans="1:2" x14ac:dyDescent="0.25">
      <c r="A10266" s="7">
        <v>40303</v>
      </c>
      <c r="B10266" s="5" t="s">
        <v>9831</v>
      </c>
    </row>
    <row r="10267" spans="1:2" x14ac:dyDescent="0.25">
      <c r="A10267" s="7">
        <v>40304</v>
      </c>
      <c r="B10267" s="5" t="s">
        <v>9832</v>
      </c>
    </row>
    <row r="10268" spans="1:2" x14ac:dyDescent="0.25">
      <c r="A10268" s="7">
        <v>40305</v>
      </c>
      <c r="B10268" s="5" t="s">
        <v>9833</v>
      </c>
    </row>
    <row r="10269" spans="1:2" x14ac:dyDescent="0.25">
      <c r="A10269" s="7">
        <v>40308</v>
      </c>
      <c r="B10269" s="5" t="s">
        <v>9834</v>
      </c>
    </row>
    <row r="10270" spans="1:2" x14ac:dyDescent="0.25">
      <c r="A10270" s="7">
        <v>40309</v>
      </c>
      <c r="B10270" s="5" t="s">
        <v>9835</v>
      </c>
    </row>
    <row r="10271" spans="1:2" x14ac:dyDescent="0.25">
      <c r="A10271" s="7">
        <v>40310</v>
      </c>
      <c r="B10271" s="5" t="s">
        <v>9836</v>
      </c>
    </row>
    <row r="10272" spans="1:2" x14ac:dyDescent="0.25">
      <c r="A10272" s="7">
        <v>40311</v>
      </c>
      <c r="B10272" s="5" t="s">
        <v>9837</v>
      </c>
    </row>
    <row r="10273" spans="1:2" x14ac:dyDescent="0.25">
      <c r="A10273" s="7">
        <v>40312</v>
      </c>
      <c r="B10273" s="5" t="s">
        <v>9838</v>
      </c>
    </row>
    <row r="10274" spans="1:2" x14ac:dyDescent="0.25">
      <c r="A10274" s="7">
        <v>40315</v>
      </c>
      <c r="B10274" s="5" t="s">
        <v>9839</v>
      </c>
    </row>
    <row r="10275" spans="1:2" x14ac:dyDescent="0.25">
      <c r="A10275" s="7">
        <v>40316</v>
      </c>
      <c r="B10275" s="5" t="s">
        <v>9840</v>
      </c>
    </row>
    <row r="10276" spans="1:2" x14ac:dyDescent="0.25">
      <c r="A10276" s="7">
        <v>40317</v>
      </c>
      <c r="B10276" s="5" t="s">
        <v>9841</v>
      </c>
    </row>
    <row r="10277" spans="1:2" x14ac:dyDescent="0.25">
      <c r="A10277" s="7">
        <v>40318</v>
      </c>
      <c r="B10277" s="5" t="s">
        <v>9842</v>
      </c>
    </row>
    <row r="10278" spans="1:2" x14ac:dyDescent="0.25">
      <c r="A10278" s="7">
        <v>40319</v>
      </c>
      <c r="B10278" s="5" t="s">
        <v>9843</v>
      </c>
    </row>
    <row r="10279" spans="1:2" x14ac:dyDescent="0.25">
      <c r="A10279" s="7">
        <v>40322</v>
      </c>
      <c r="B10279" s="5" t="s">
        <v>9844</v>
      </c>
    </row>
    <row r="10280" spans="1:2" x14ac:dyDescent="0.25">
      <c r="A10280" s="7">
        <v>40323</v>
      </c>
      <c r="B10280" s="5" t="s">
        <v>9845</v>
      </c>
    </row>
    <row r="10281" spans="1:2" x14ac:dyDescent="0.25">
      <c r="A10281" s="7">
        <v>40324</v>
      </c>
      <c r="B10281" s="5" t="s">
        <v>9846</v>
      </c>
    </row>
    <row r="10282" spans="1:2" x14ac:dyDescent="0.25">
      <c r="A10282" s="7">
        <v>40325</v>
      </c>
      <c r="B10282" s="5" t="s">
        <v>9847</v>
      </c>
    </row>
    <row r="10283" spans="1:2" x14ac:dyDescent="0.25">
      <c r="A10283" s="7">
        <v>40326</v>
      </c>
      <c r="B10283" s="5" t="s">
        <v>9848</v>
      </c>
    </row>
    <row r="10284" spans="1:2" x14ac:dyDescent="0.25">
      <c r="A10284" s="7">
        <v>40329</v>
      </c>
      <c r="B10284" s="5" t="s">
        <v>822</v>
      </c>
    </row>
    <row r="10285" spans="1:2" x14ac:dyDescent="0.25">
      <c r="A10285" s="7">
        <v>40330</v>
      </c>
      <c r="B10285" s="5" t="s">
        <v>9849</v>
      </c>
    </row>
    <row r="10286" spans="1:2" x14ac:dyDescent="0.25">
      <c r="A10286" s="7">
        <v>40331</v>
      </c>
      <c r="B10286" s="5" t="s">
        <v>9850</v>
      </c>
    </row>
    <row r="10287" spans="1:2" x14ac:dyDescent="0.25">
      <c r="A10287" s="7">
        <v>40332</v>
      </c>
      <c r="B10287" s="5" t="s">
        <v>9851</v>
      </c>
    </row>
    <row r="10288" spans="1:2" x14ac:dyDescent="0.25">
      <c r="A10288" s="7">
        <v>40333</v>
      </c>
      <c r="B10288" s="5" t="s">
        <v>9852</v>
      </c>
    </row>
    <row r="10289" spans="1:2" x14ac:dyDescent="0.25">
      <c r="A10289" s="7">
        <v>40336</v>
      </c>
      <c r="B10289" s="5" t="s">
        <v>6867</v>
      </c>
    </row>
    <row r="10290" spans="1:2" x14ac:dyDescent="0.25">
      <c r="A10290" s="7">
        <v>40337</v>
      </c>
      <c r="B10290" s="5" t="s">
        <v>9853</v>
      </c>
    </row>
    <row r="10291" spans="1:2" x14ac:dyDescent="0.25">
      <c r="A10291" s="7">
        <v>40338</v>
      </c>
      <c r="B10291" s="5" t="s">
        <v>9854</v>
      </c>
    </row>
    <row r="10292" spans="1:2" x14ac:dyDescent="0.25">
      <c r="A10292" s="7">
        <v>40339</v>
      </c>
      <c r="B10292" s="5" t="s">
        <v>9855</v>
      </c>
    </row>
    <row r="10293" spans="1:2" x14ac:dyDescent="0.25">
      <c r="A10293" s="7">
        <v>40340</v>
      </c>
      <c r="B10293" s="5" t="s">
        <v>9856</v>
      </c>
    </row>
    <row r="10294" spans="1:2" x14ac:dyDescent="0.25">
      <c r="A10294" s="7">
        <v>40343</v>
      </c>
      <c r="B10294" s="5" t="s">
        <v>9857</v>
      </c>
    </row>
    <row r="10295" spans="1:2" x14ac:dyDescent="0.25">
      <c r="A10295" s="7">
        <v>40344</v>
      </c>
      <c r="B10295" s="5" t="s">
        <v>9858</v>
      </c>
    </row>
    <row r="10296" spans="1:2" x14ac:dyDescent="0.25">
      <c r="A10296" s="7">
        <v>40345</v>
      </c>
      <c r="B10296" s="5" t="s">
        <v>9859</v>
      </c>
    </row>
    <row r="10297" spans="1:2" x14ac:dyDescent="0.25">
      <c r="A10297" s="7">
        <v>40346</v>
      </c>
      <c r="B10297" s="5" t="s">
        <v>9860</v>
      </c>
    </row>
    <row r="10298" spans="1:2" x14ac:dyDescent="0.25">
      <c r="A10298" s="7">
        <v>40347</v>
      </c>
      <c r="B10298" s="5" t="s">
        <v>9861</v>
      </c>
    </row>
    <row r="10299" spans="1:2" x14ac:dyDescent="0.25">
      <c r="A10299" s="7">
        <v>40350</v>
      </c>
      <c r="B10299" s="5" t="s">
        <v>9862</v>
      </c>
    </row>
    <row r="10300" spans="1:2" x14ac:dyDescent="0.25">
      <c r="A10300" s="7">
        <v>40351</v>
      </c>
      <c r="B10300" s="5" t="s">
        <v>9863</v>
      </c>
    </row>
    <row r="10301" spans="1:2" x14ac:dyDescent="0.25">
      <c r="A10301" s="7">
        <v>40352</v>
      </c>
      <c r="B10301" s="5" t="s">
        <v>9864</v>
      </c>
    </row>
    <row r="10302" spans="1:2" x14ac:dyDescent="0.25">
      <c r="A10302" s="7">
        <v>40353</v>
      </c>
      <c r="B10302" s="5" t="s">
        <v>9865</v>
      </c>
    </row>
    <row r="10303" spans="1:2" x14ac:dyDescent="0.25">
      <c r="A10303" s="7">
        <v>40354</v>
      </c>
      <c r="B10303" s="5" t="s">
        <v>9866</v>
      </c>
    </row>
    <row r="10304" spans="1:2" x14ac:dyDescent="0.25">
      <c r="A10304" s="7">
        <v>40357</v>
      </c>
      <c r="B10304" s="5" t="s">
        <v>9867</v>
      </c>
    </row>
    <row r="10305" spans="1:2" x14ac:dyDescent="0.25">
      <c r="A10305" s="7">
        <v>40358</v>
      </c>
      <c r="B10305" s="5" t="s">
        <v>9868</v>
      </c>
    </row>
    <row r="10306" spans="1:2" x14ac:dyDescent="0.25">
      <c r="A10306" s="7">
        <v>40359</v>
      </c>
      <c r="B10306" s="5" t="s">
        <v>9869</v>
      </c>
    </row>
    <row r="10307" spans="1:2" x14ac:dyDescent="0.25">
      <c r="A10307" s="7">
        <v>40360</v>
      </c>
      <c r="B10307" s="5" t="s">
        <v>9870</v>
      </c>
    </row>
    <row r="10308" spans="1:2" x14ac:dyDescent="0.25">
      <c r="A10308" s="7">
        <v>40361</v>
      </c>
      <c r="B10308" s="5" t="s">
        <v>9871</v>
      </c>
    </row>
    <row r="10309" spans="1:2" x14ac:dyDescent="0.25">
      <c r="A10309" s="7">
        <v>40364</v>
      </c>
      <c r="B10309" s="5" t="s">
        <v>822</v>
      </c>
    </row>
    <row r="10310" spans="1:2" x14ac:dyDescent="0.25">
      <c r="A10310" s="7">
        <v>40365</v>
      </c>
      <c r="B10310" s="5" t="s">
        <v>9872</v>
      </c>
    </row>
    <row r="10311" spans="1:2" x14ac:dyDescent="0.25">
      <c r="A10311" s="7">
        <v>40366</v>
      </c>
      <c r="B10311" s="5" t="s">
        <v>9873</v>
      </c>
    </row>
    <row r="10312" spans="1:2" x14ac:dyDescent="0.25">
      <c r="A10312" s="7">
        <v>40367</v>
      </c>
      <c r="B10312" s="5" t="s">
        <v>9874</v>
      </c>
    </row>
    <row r="10313" spans="1:2" x14ac:dyDescent="0.25">
      <c r="A10313" s="7">
        <v>40368</v>
      </c>
      <c r="B10313" s="5" t="s">
        <v>9875</v>
      </c>
    </row>
    <row r="10314" spans="1:2" x14ac:dyDescent="0.25">
      <c r="A10314" s="7">
        <v>40371</v>
      </c>
      <c r="B10314" s="5" t="s">
        <v>9876</v>
      </c>
    </row>
    <row r="10315" spans="1:2" x14ac:dyDescent="0.25">
      <c r="A10315" s="7">
        <v>40372</v>
      </c>
      <c r="B10315" s="5" t="s">
        <v>9877</v>
      </c>
    </row>
    <row r="10316" spans="1:2" x14ac:dyDescent="0.25">
      <c r="A10316" s="7">
        <v>40373</v>
      </c>
      <c r="B10316" s="5" t="s">
        <v>9878</v>
      </c>
    </row>
    <row r="10317" spans="1:2" x14ac:dyDescent="0.25">
      <c r="A10317" s="7">
        <v>40374</v>
      </c>
      <c r="B10317" s="5" t="s">
        <v>9879</v>
      </c>
    </row>
    <row r="10318" spans="1:2" x14ac:dyDescent="0.25">
      <c r="A10318" s="7">
        <v>40375</v>
      </c>
      <c r="B10318" s="5" t="s">
        <v>9880</v>
      </c>
    </row>
    <row r="10319" spans="1:2" x14ac:dyDescent="0.25">
      <c r="A10319" s="7">
        <v>40378</v>
      </c>
      <c r="B10319" s="5" t="s">
        <v>9881</v>
      </c>
    </row>
    <row r="10320" spans="1:2" x14ac:dyDescent="0.25">
      <c r="A10320" s="7">
        <v>40379</v>
      </c>
      <c r="B10320" s="5" t="s">
        <v>9882</v>
      </c>
    </row>
    <row r="10321" spans="1:2" x14ac:dyDescent="0.25">
      <c r="A10321" s="7">
        <v>40380</v>
      </c>
      <c r="B10321" s="5" t="s">
        <v>9883</v>
      </c>
    </row>
    <row r="10322" spans="1:2" x14ac:dyDescent="0.25">
      <c r="A10322" s="7">
        <v>40381</v>
      </c>
      <c r="B10322" s="5" t="s">
        <v>9884</v>
      </c>
    </row>
    <row r="10323" spans="1:2" x14ac:dyDescent="0.25">
      <c r="A10323" s="7">
        <v>40382</v>
      </c>
      <c r="B10323" s="5" t="s">
        <v>9885</v>
      </c>
    </row>
    <row r="10324" spans="1:2" x14ac:dyDescent="0.25">
      <c r="A10324" s="7">
        <v>40385</v>
      </c>
      <c r="B10324" s="5" t="s">
        <v>9886</v>
      </c>
    </row>
    <row r="10325" spans="1:2" x14ac:dyDescent="0.25">
      <c r="A10325" s="7">
        <v>40386</v>
      </c>
      <c r="B10325" s="5" t="s">
        <v>9887</v>
      </c>
    </row>
    <row r="10326" spans="1:2" x14ac:dyDescent="0.25">
      <c r="A10326" s="7">
        <v>40387</v>
      </c>
      <c r="B10326" s="5" t="s">
        <v>9888</v>
      </c>
    </row>
    <row r="10327" spans="1:2" x14ac:dyDescent="0.25">
      <c r="A10327" s="7">
        <v>40388</v>
      </c>
      <c r="B10327" s="5" t="s">
        <v>9889</v>
      </c>
    </row>
    <row r="10328" spans="1:2" x14ac:dyDescent="0.25">
      <c r="A10328" s="7">
        <v>40389</v>
      </c>
      <c r="B10328" s="5" t="s">
        <v>9890</v>
      </c>
    </row>
    <row r="10329" spans="1:2" x14ac:dyDescent="0.25">
      <c r="A10329" s="7">
        <v>40392</v>
      </c>
      <c r="B10329" s="5" t="s">
        <v>9891</v>
      </c>
    </row>
    <row r="10330" spans="1:2" x14ac:dyDescent="0.25">
      <c r="A10330" s="7">
        <v>40393</v>
      </c>
      <c r="B10330" s="5" t="s">
        <v>9892</v>
      </c>
    </row>
    <row r="10331" spans="1:2" x14ac:dyDescent="0.25">
      <c r="A10331" s="7">
        <v>40394</v>
      </c>
      <c r="B10331" s="5" t="s">
        <v>9893</v>
      </c>
    </row>
    <row r="10332" spans="1:2" x14ac:dyDescent="0.25">
      <c r="A10332" s="7">
        <v>40395</v>
      </c>
      <c r="B10332" s="5" t="s">
        <v>9894</v>
      </c>
    </row>
    <row r="10333" spans="1:2" x14ac:dyDescent="0.25">
      <c r="A10333" s="7">
        <v>40396</v>
      </c>
      <c r="B10333" s="5" t="s">
        <v>9895</v>
      </c>
    </row>
    <row r="10334" spans="1:2" x14ac:dyDescent="0.25">
      <c r="A10334" s="7">
        <v>40399</v>
      </c>
      <c r="B10334" s="5" t="s">
        <v>9896</v>
      </c>
    </row>
    <row r="10335" spans="1:2" x14ac:dyDescent="0.25">
      <c r="A10335" s="7">
        <v>40400</v>
      </c>
      <c r="B10335" s="5" t="s">
        <v>9897</v>
      </c>
    </row>
    <row r="10336" spans="1:2" x14ac:dyDescent="0.25">
      <c r="A10336" s="7">
        <v>40401</v>
      </c>
      <c r="B10336" s="5" t="s">
        <v>9898</v>
      </c>
    </row>
    <row r="10337" spans="1:2" x14ac:dyDescent="0.25">
      <c r="A10337" s="7">
        <v>40402</v>
      </c>
      <c r="B10337" s="5" t="s">
        <v>9899</v>
      </c>
    </row>
    <row r="10338" spans="1:2" x14ac:dyDescent="0.25">
      <c r="A10338" s="7">
        <v>40403</v>
      </c>
      <c r="B10338" s="5" t="s">
        <v>9900</v>
      </c>
    </row>
    <row r="10339" spans="1:2" x14ac:dyDescent="0.25">
      <c r="A10339" s="7">
        <v>40406</v>
      </c>
      <c r="B10339" s="5" t="s">
        <v>9901</v>
      </c>
    </row>
    <row r="10340" spans="1:2" x14ac:dyDescent="0.25">
      <c r="A10340" s="7">
        <v>40407</v>
      </c>
      <c r="B10340" s="5" t="s">
        <v>9902</v>
      </c>
    </row>
    <row r="10341" spans="1:2" x14ac:dyDescent="0.25">
      <c r="A10341" s="7">
        <v>40408</v>
      </c>
      <c r="B10341" s="5" t="s">
        <v>9903</v>
      </c>
    </row>
    <row r="10342" spans="1:2" x14ac:dyDescent="0.25">
      <c r="A10342" s="7">
        <v>40409</v>
      </c>
      <c r="B10342" s="5" t="s">
        <v>9904</v>
      </c>
    </row>
    <row r="10343" spans="1:2" x14ac:dyDescent="0.25">
      <c r="A10343" s="7">
        <v>40410</v>
      </c>
      <c r="B10343" s="5" t="s">
        <v>9905</v>
      </c>
    </row>
    <row r="10344" spans="1:2" x14ac:dyDescent="0.25">
      <c r="A10344" s="7">
        <v>40413</v>
      </c>
      <c r="B10344" s="5" t="s">
        <v>9906</v>
      </c>
    </row>
    <row r="10345" spans="1:2" x14ac:dyDescent="0.25">
      <c r="A10345" s="7">
        <v>40414</v>
      </c>
      <c r="B10345" s="5" t="s">
        <v>9907</v>
      </c>
    </row>
    <row r="10346" spans="1:2" x14ac:dyDescent="0.25">
      <c r="A10346" s="7">
        <v>40415</v>
      </c>
      <c r="B10346" s="5" t="s">
        <v>9908</v>
      </c>
    </row>
    <row r="10347" spans="1:2" x14ac:dyDescent="0.25">
      <c r="A10347" s="7">
        <v>40416</v>
      </c>
      <c r="B10347" s="5" t="s">
        <v>9909</v>
      </c>
    </row>
    <row r="10348" spans="1:2" x14ac:dyDescent="0.25">
      <c r="A10348" s="7">
        <v>40417</v>
      </c>
      <c r="B10348" s="5" t="s">
        <v>9910</v>
      </c>
    </row>
    <row r="10349" spans="1:2" x14ac:dyDescent="0.25">
      <c r="A10349" s="7">
        <v>40420</v>
      </c>
      <c r="B10349" s="5" t="s">
        <v>9911</v>
      </c>
    </row>
    <row r="10350" spans="1:2" x14ac:dyDescent="0.25">
      <c r="A10350" s="7">
        <v>40421</v>
      </c>
      <c r="B10350" s="5" t="s">
        <v>9912</v>
      </c>
    </row>
    <row r="10351" spans="1:2" x14ac:dyDescent="0.25">
      <c r="A10351" s="7">
        <v>40422</v>
      </c>
      <c r="B10351" s="5" t="s">
        <v>9913</v>
      </c>
    </row>
    <row r="10352" spans="1:2" x14ac:dyDescent="0.25">
      <c r="A10352" s="7">
        <v>40423</v>
      </c>
      <c r="B10352" s="5" t="s">
        <v>9914</v>
      </c>
    </row>
    <row r="10353" spans="1:2" x14ac:dyDescent="0.25">
      <c r="A10353" s="7">
        <v>40424</v>
      </c>
      <c r="B10353" s="5" t="s">
        <v>9915</v>
      </c>
    </row>
    <row r="10354" spans="1:2" x14ac:dyDescent="0.25">
      <c r="A10354" s="7">
        <v>40427</v>
      </c>
      <c r="B10354" s="5" t="s">
        <v>822</v>
      </c>
    </row>
    <row r="10355" spans="1:2" x14ac:dyDescent="0.25">
      <c r="A10355" s="7">
        <v>40428</v>
      </c>
      <c r="B10355" s="5" t="s">
        <v>9916</v>
      </c>
    </row>
    <row r="10356" spans="1:2" x14ac:dyDescent="0.25">
      <c r="A10356" s="7">
        <v>40429</v>
      </c>
      <c r="B10356" s="5" t="s">
        <v>9917</v>
      </c>
    </row>
    <row r="10357" spans="1:2" x14ac:dyDescent="0.25">
      <c r="A10357" s="7">
        <v>40430</v>
      </c>
      <c r="B10357" s="5" t="s">
        <v>9918</v>
      </c>
    </row>
    <row r="10358" spans="1:2" x14ac:dyDescent="0.25">
      <c r="A10358" s="7">
        <v>40431</v>
      </c>
      <c r="B10358" s="5" t="s">
        <v>9919</v>
      </c>
    </row>
    <row r="10359" spans="1:2" x14ac:dyDescent="0.25">
      <c r="A10359" s="7">
        <v>40434</v>
      </c>
      <c r="B10359" s="5" t="s">
        <v>9920</v>
      </c>
    </row>
    <row r="10360" spans="1:2" x14ac:dyDescent="0.25">
      <c r="A10360" s="7">
        <v>40435</v>
      </c>
      <c r="B10360" s="5" t="s">
        <v>9921</v>
      </c>
    </row>
    <row r="10361" spans="1:2" x14ac:dyDescent="0.25">
      <c r="A10361" s="7">
        <v>40436</v>
      </c>
      <c r="B10361" s="5" t="s">
        <v>9922</v>
      </c>
    </row>
    <row r="10362" spans="1:2" x14ac:dyDescent="0.25">
      <c r="A10362" s="7">
        <v>40437</v>
      </c>
      <c r="B10362" s="5" t="s">
        <v>9923</v>
      </c>
    </row>
    <row r="10363" spans="1:2" x14ac:dyDescent="0.25">
      <c r="A10363" s="7">
        <v>40438</v>
      </c>
      <c r="B10363" s="5" t="s">
        <v>9924</v>
      </c>
    </row>
    <row r="10364" spans="1:2" x14ac:dyDescent="0.25">
      <c r="A10364" s="7">
        <v>40441</v>
      </c>
      <c r="B10364" s="5" t="s">
        <v>9925</v>
      </c>
    </row>
    <row r="10365" spans="1:2" x14ac:dyDescent="0.25">
      <c r="A10365" s="7">
        <v>40442</v>
      </c>
      <c r="B10365" s="5" t="s">
        <v>9926</v>
      </c>
    </row>
    <row r="10366" spans="1:2" x14ac:dyDescent="0.25">
      <c r="A10366" s="7">
        <v>40443</v>
      </c>
      <c r="B10366" s="5" t="s">
        <v>9927</v>
      </c>
    </row>
    <row r="10367" spans="1:2" x14ac:dyDescent="0.25">
      <c r="A10367" s="7">
        <v>40444</v>
      </c>
      <c r="B10367" s="5" t="s">
        <v>9928</v>
      </c>
    </row>
    <row r="10368" spans="1:2" x14ac:dyDescent="0.25">
      <c r="A10368" s="7">
        <v>40445</v>
      </c>
      <c r="B10368" s="5" t="s">
        <v>9929</v>
      </c>
    </row>
    <row r="10369" spans="1:2" x14ac:dyDescent="0.25">
      <c r="A10369" s="7">
        <v>40448</v>
      </c>
      <c r="B10369" s="5" t="s">
        <v>9930</v>
      </c>
    </row>
    <row r="10370" spans="1:2" x14ac:dyDescent="0.25">
      <c r="A10370" s="7">
        <v>40449</v>
      </c>
      <c r="B10370" s="5" t="s">
        <v>9931</v>
      </c>
    </row>
    <row r="10371" spans="1:2" x14ac:dyDescent="0.25">
      <c r="A10371" s="7">
        <v>40450</v>
      </c>
      <c r="B10371" s="5" t="s">
        <v>9932</v>
      </c>
    </row>
    <row r="10372" spans="1:2" x14ac:dyDescent="0.25">
      <c r="A10372" s="7">
        <v>40451</v>
      </c>
      <c r="B10372" s="5" t="s">
        <v>9933</v>
      </c>
    </row>
    <row r="10373" spans="1:2" x14ac:dyDescent="0.25">
      <c r="A10373" s="7">
        <v>40452</v>
      </c>
      <c r="B10373" s="5" t="s">
        <v>9934</v>
      </c>
    </row>
    <row r="10374" spans="1:2" x14ac:dyDescent="0.25">
      <c r="A10374" s="7">
        <v>40455</v>
      </c>
      <c r="B10374" s="5" t="s">
        <v>9935</v>
      </c>
    </row>
    <row r="10375" spans="1:2" x14ac:dyDescent="0.25">
      <c r="A10375" s="7">
        <v>40456</v>
      </c>
      <c r="B10375" s="5" t="s">
        <v>9936</v>
      </c>
    </row>
    <row r="10376" spans="1:2" x14ac:dyDescent="0.25">
      <c r="A10376" s="7">
        <v>40457</v>
      </c>
      <c r="B10376" s="5" t="s">
        <v>9937</v>
      </c>
    </row>
    <row r="10377" spans="1:2" x14ac:dyDescent="0.25">
      <c r="A10377" s="7">
        <v>40458</v>
      </c>
      <c r="B10377" s="5" t="s">
        <v>9938</v>
      </c>
    </row>
    <row r="10378" spans="1:2" x14ac:dyDescent="0.25">
      <c r="A10378" s="7">
        <v>40459</v>
      </c>
      <c r="B10378" s="5" t="s">
        <v>9939</v>
      </c>
    </row>
    <row r="10379" spans="1:2" x14ac:dyDescent="0.25">
      <c r="A10379" s="7">
        <v>40462</v>
      </c>
      <c r="B10379" s="5" t="s">
        <v>9940</v>
      </c>
    </row>
    <row r="10380" spans="1:2" x14ac:dyDescent="0.25">
      <c r="A10380" s="7">
        <v>40463</v>
      </c>
      <c r="B10380" s="5" t="s">
        <v>9941</v>
      </c>
    </row>
    <row r="10381" spans="1:2" x14ac:dyDescent="0.25">
      <c r="A10381" s="7">
        <v>40464</v>
      </c>
      <c r="B10381" s="5" t="s">
        <v>9942</v>
      </c>
    </row>
    <row r="10382" spans="1:2" x14ac:dyDescent="0.25">
      <c r="A10382" s="7">
        <v>40465</v>
      </c>
      <c r="B10382" s="5" t="s">
        <v>9943</v>
      </c>
    </row>
    <row r="10383" spans="1:2" x14ac:dyDescent="0.25">
      <c r="A10383" s="7">
        <v>40466</v>
      </c>
      <c r="B10383" s="5" t="s">
        <v>9944</v>
      </c>
    </row>
    <row r="10384" spans="1:2" x14ac:dyDescent="0.25">
      <c r="A10384" s="7">
        <v>40469</v>
      </c>
      <c r="B10384" s="5" t="s">
        <v>9945</v>
      </c>
    </row>
    <row r="10385" spans="1:2" x14ac:dyDescent="0.25">
      <c r="A10385" s="7">
        <v>40470</v>
      </c>
      <c r="B10385" s="5" t="s">
        <v>9946</v>
      </c>
    </row>
    <row r="10386" spans="1:2" x14ac:dyDescent="0.25">
      <c r="A10386" s="7">
        <v>40471</v>
      </c>
      <c r="B10386" s="5" t="s">
        <v>9947</v>
      </c>
    </row>
    <row r="10387" spans="1:2" x14ac:dyDescent="0.25">
      <c r="A10387" s="7">
        <v>40472</v>
      </c>
      <c r="B10387" s="5" t="s">
        <v>9948</v>
      </c>
    </row>
    <row r="10388" spans="1:2" x14ac:dyDescent="0.25">
      <c r="A10388" s="7">
        <v>40473</v>
      </c>
      <c r="B10388" s="5" t="s">
        <v>9949</v>
      </c>
    </row>
    <row r="10389" spans="1:2" x14ac:dyDescent="0.25">
      <c r="A10389" s="7">
        <v>40476</v>
      </c>
      <c r="B10389" s="5" t="s">
        <v>9950</v>
      </c>
    </row>
    <row r="10390" spans="1:2" x14ac:dyDescent="0.25">
      <c r="A10390" s="7">
        <v>40477</v>
      </c>
      <c r="B10390" s="5" t="s">
        <v>9951</v>
      </c>
    </row>
    <row r="10391" spans="1:2" x14ac:dyDescent="0.25">
      <c r="A10391" s="7">
        <v>40478</v>
      </c>
      <c r="B10391" s="5" t="s">
        <v>9952</v>
      </c>
    </row>
    <row r="10392" spans="1:2" x14ac:dyDescent="0.25">
      <c r="A10392" s="7">
        <v>40479</v>
      </c>
      <c r="B10392" s="5" t="s">
        <v>9953</v>
      </c>
    </row>
    <row r="10393" spans="1:2" x14ac:dyDescent="0.25">
      <c r="A10393" s="7">
        <v>40480</v>
      </c>
      <c r="B10393" s="5" t="s">
        <v>9954</v>
      </c>
    </row>
    <row r="10394" spans="1:2" x14ac:dyDescent="0.25">
      <c r="A10394" s="7">
        <v>40483</v>
      </c>
      <c r="B10394" s="5" t="s">
        <v>9955</v>
      </c>
    </row>
    <row r="10395" spans="1:2" x14ac:dyDescent="0.25">
      <c r="A10395" s="7">
        <v>40484</v>
      </c>
      <c r="B10395" s="5" t="s">
        <v>9956</v>
      </c>
    </row>
    <row r="10396" spans="1:2" x14ac:dyDescent="0.25">
      <c r="A10396" s="7">
        <v>40485</v>
      </c>
      <c r="B10396" s="5" t="s">
        <v>9957</v>
      </c>
    </row>
    <row r="10397" spans="1:2" x14ac:dyDescent="0.25">
      <c r="A10397" s="7">
        <v>40486</v>
      </c>
      <c r="B10397" s="5" t="s">
        <v>9958</v>
      </c>
    </row>
    <row r="10398" spans="1:2" x14ac:dyDescent="0.25">
      <c r="A10398" s="7">
        <v>40487</v>
      </c>
      <c r="B10398" s="5" t="s">
        <v>9959</v>
      </c>
    </row>
    <row r="10399" spans="1:2" x14ac:dyDescent="0.25">
      <c r="A10399" s="7">
        <v>40490</v>
      </c>
      <c r="B10399" s="5" t="s">
        <v>9960</v>
      </c>
    </row>
    <row r="10400" spans="1:2" x14ac:dyDescent="0.25">
      <c r="A10400" s="7">
        <v>40491</v>
      </c>
      <c r="B10400" s="5" t="s">
        <v>9961</v>
      </c>
    </row>
    <row r="10401" spans="1:2" x14ac:dyDescent="0.25">
      <c r="A10401" s="7">
        <v>40492</v>
      </c>
      <c r="B10401" s="5" t="s">
        <v>9962</v>
      </c>
    </row>
    <row r="10402" spans="1:2" x14ac:dyDescent="0.25">
      <c r="A10402" s="7">
        <v>40493</v>
      </c>
      <c r="B10402" s="5" t="s">
        <v>9963</v>
      </c>
    </row>
    <row r="10403" spans="1:2" x14ac:dyDescent="0.25">
      <c r="A10403" s="7">
        <v>40494</v>
      </c>
      <c r="B10403" s="5" t="s">
        <v>9964</v>
      </c>
    </row>
    <row r="10404" spans="1:2" x14ac:dyDescent="0.25">
      <c r="A10404" s="7">
        <v>40497</v>
      </c>
      <c r="B10404" s="5" t="s">
        <v>9965</v>
      </c>
    </row>
    <row r="10405" spans="1:2" x14ac:dyDescent="0.25">
      <c r="A10405" s="7">
        <v>40498</v>
      </c>
      <c r="B10405" s="5" t="s">
        <v>9966</v>
      </c>
    </row>
    <row r="10406" spans="1:2" x14ac:dyDescent="0.25">
      <c r="A10406" s="7">
        <v>40499</v>
      </c>
      <c r="B10406" s="5" t="s">
        <v>9967</v>
      </c>
    </row>
    <row r="10407" spans="1:2" x14ac:dyDescent="0.25">
      <c r="A10407" s="7">
        <v>40500</v>
      </c>
      <c r="B10407" s="5" t="s">
        <v>9968</v>
      </c>
    </row>
    <row r="10408" spans="1:2" x14ac:dyDescent="0.25">
      <c r="A10408" s="7">
        <v>40501</v>
      </c>
      <c r="B10408" s="5" t="s">
        <v>9969</v>
      </c>
    </row>
    <row r="10409" spans="1:2" x14ac:dyDescent="0.25">
      <c r="A10409" s="7">
        <v>40504</v>
      </c>
      <c r="B10409" s="5" t="s">
        <v>9970</v>
      </c>
    </row>
    <row r="10410" spans="1:2" x14ac:dyDescent="0.25">
      <c r="A10410" s="7">
        <v>40505</v>
      </c>
      <c r="B10410" s="5" t="s">
        <v>9971</v>
      </c>
    </row>
    <row r="10411" spans="1:2" x14ac:dyDescent="0.25">
      <c r="A10411" s="7">
        <v>40506</v>
      </c>
      <c r="B10411" s="5" t="s">
        <v>9972</v>
      </c>
    </row>
    <row r="10412" spans="1:2" x14ac:dyDescent="0.25">
      <c r="A10412" s="7">
        <v>40507</v>
      </c>
      <c r="B10412" s="5" t="s">
        <v>822</v>
      </c>
    </row>
    <row r="10413" spans="1:2" x14ac:dyDescent="0.25">
      <c r="A10413" s="7">
        <v>40508</v>
      </c>
      <c r="B10413" s="5" t="s">
        <v>9973</v>
      </c>
    </row>
    <row r="10414" spans="1:2" x14ac:dyDescent="0.25">
      <c r="A10414" s="7">
        <v>40511</v>
      </c>
      <c r="B10414" s="5" t="s">
        <v>9974</v>
      </c>
    </row>
    <row r="10415" spans="1:2" x14ac:dyDescent="0.25">
      <c r="A10415" s="7">
        <v>40512</v>
      </c>
      <c r="B10415" s="5" t="s">
        <v>9975</v>
      </c>
    </row>
    <row r="10416" spans="1:2" x14ac:dyDescent="0.25">
      <c r="A10416" s="7">
        <v>40513</v>
      </c>
      <c r="B10416" s="5" t="s">
        <v>9976</v>
      </c>
    </row>
    <row r="10417" spans="1:2" x14ac:dyDescent="0.25">
      <c r="A10417" s="7">
        <v>40514</v>
      </c>
      <c r="B10417" s="5" t="s">
        <v>9977</v>
      </c>
    </row>
    <row r="10418" spans="1:2" x14ac:dyDescent="0.25">
      <c r="A10418" s="7">
        <v>40515</v>
      </c>
      <c r="B10418" s="5" t="s">
        <v>9978</v>
      </c>
    </row>
    <row r="10419" spans="1:2" x14ac:dyDescent="0.25">
      <c r="A10419" s="7">
        <v>40518</v>
      </c>
      <c r="B10419" s="5" t="s">
        <v>9979</v>
      </c>
    </row>
    <row r="10420" spans="1:2" x14ac:dyDescent="0.25">
      <c r="A10420" s="7">
        <v>40519</v>
      </c>
      <c r="B10420" s="5" t="s">
        <v>9980</v>
      </c>
    </row>
    <row r="10421" spans="1:2" x14ac:dyDescent="0.25">
      <c r="A10421" s="7">
        <v>40520</v>
      </c>
      <c r="B10421" s="5" t="s">
        <v>9981</v>
      </c>
    </row>
    <row r="10422" spans="1:2" x14ac:dyDescent="0.25">
      <c r="A10422" s="7">
        <v>40521</v>
      </c>
      <c r="B10422" s="5" t="s">
        <v>9982</v>
      </c>
    </row>
    <row r="10423" spans="1:2" x14ac:dyDescent="0.25">
      <c r="A10423" s="7">
        <v>40522</v>
      </c>
      <c r="B10423" s="5" t="s">
        <v>9983</v>
      </c>
    </row>
    <row r="10424" spans="1:2" x14ac:dyDescent="0.25">
      <c r="A10424" s="7">
        <v>40525</v>
      </c>
      <c r="B10424" s="5" t="s">
        <v>9984</v>
      </c>
    </row>
    <row r="10425" spans="1:2" x14ac:dyDescent="0.25">
      <c r="A10425" s="7">
        <v>40526</v>
      </c>
      <c r="B10425" s="5" t="s">
        <v>9985</v>
      </c>
    </row>
    <row r="10426" spans="1:2" x14ac:dyDescent="0.25">
      <c r="A10426" s="7">
        <v>40527</v>
      </c>
      <c r="B10426" s="5" t="s">
        <v>9986</v>
      </c>
    </row>
    <row r="10427" spans="1:2" x14ac:dyDescent="0.25">
      <c r="A10427" s="7">
        <v>40528</v>
      </c>
      <c r="B10427" s="5" t="s">
        <v>9987</v>
      </c>
    </row>
    <row r="10428" spans="1:2" x14ac:dyDescent="0.25">
      <c r="A10428" s="7">
        <v>40529</v>
      </c>
      <c r="B10428" s="5" t="s">
        <v>9988</v>
      </c>
    </row>
    <row r="10429" spans="1:2" x14ac:dyDescent="0.25">
      <c r="A10429" s="7">
        <v>40532</v>
      </c>
      <c r="B10429" s="5" t="s">
        <v>9989</v>
      </c>
    </row>
    <row r="10430" spans="1:2" x14ac:dyDescent="0.25">
      <c r="A10430" s="7">
        <v>40533</v>
      </c>
      <c r="B10430" s="5" t="s">
        <v>9990</v>
      </c>
    </row>
    <row r="10431" spans="1:2" x14ac:dyDescent="0.25">
      <c r="A10431" s="7">
        <v>40534</v>
      </c>
      <c r="B10431" s="5" t="s">
        <v>9991</v>
      </c>
    </row>
    <row r="10432" spans="1:2" x14ac:dyDescent="0.25">
      <c r="A10432" s="7">
        <v>40535</v>
      </c>
      <c r="B10432" s="5" t="s">
        <v>9992</v>
      </c>
    </row>
    <row r="10433" spans="1:2" x14ac:dyDescent="0.25">
      <c r="A10433" s="7">
        <v>40536</v>
      </c>
      <c r="B10433" s="5" t="s">
        <v>822</v>
      </c>
    </row>
    <row r="10434" spans="1:2" x14ac:dyDescent="0.25">
      <c r="A10434" s="7">
        <v>40539</v>
      </c>
      <c r="B10434" s="5" t="s">
        <v>9993</v>
      </c>
    </row>
    <row r="10435" spans="1:2" x14ac:dyDescent="0.25">
      <c r="A10435" s="7">
        <v>40540</v>
      </c>
      <c r="B10435" s="5" t="s">
        <v>9994</v>
      </c>
    </row>
    <row r="10436" spans="1:2" x14ac:dyDescent="0.25">
      <c r="A10436" s="7">
        <v>40541</v>
      </c>
      <c r="B10436" s="5" t="s">
        <v>9995</v>
      </c>
    </row>
    <row r="10437" spans="1:2" x14ac:dyDescent="0.25">
      <c r="A10437" s="7">
        <v>40542</v>
      </c>
      <c r="B10437" s="5" t="s">
        <v>9996</v>
      </c>
    </row>
    <row r="10438" spans="1:2" x14ac:dyDescent="0.25">
      <c r="A10438" s="7">
        <v>40543</v>
      </c>
      <c r="B10438" s="5" t="s">
        <v>9997</v>
      </c>
    </row>
    <row r="10439" spans="1:2" x14ac:dyDescent="0.25">
      <c r="A10439" s="7">
        <v>40546</v>
      </c>
      <c r="B10439" s="5" t="s">
        <v>9998</v>
      </c>
    </row>
    <row r="10440" spans="1:2" x14ac:dyDescent="0.25">
      <c r="A10440" s="7">
        <v>40547</v>
      </c>
      <c r="B10440" s="5" t="s">
        <v>9999</v>
      </c>
    </row>
    <row r="10441" spans="1:2" x14ac:dyDescent="0.25">
      <c r="A10441" s="7">
        <v>40548</v>
      </c>
      <c r="B10441" s="5" t="s">
        <v>10000</v>
      </c>
    </row>
    <row r="10442" spans="1:2" x14ac:dyDescent="0.25">
      <c r="A10442" s="7">
        <v>40549</v>
      </c>
      <c r="B10442" s="5" t="s">
        <v>10001</v>
      </c>
    </row>
    <row r="10443" spans="1:2" x14ac:dyDescent="0.25">
      <c r="A10443" s="7">
        <v>40550</v>
      </c>
      <c r="B10443" s="5" t="s">
        <v>10002</v>
      </c>
    </row>
    <row r="10444" spans="1:2" x14ac:dyDescent="0.25">
      <c r="A10444" s="7">
        <v>40553</v>
      </c>
      <c r="B10444" s="5" t="s">
        <v>10003</v>
      </c>
    </row>
    <row r="10445" spans="1:2" x14ac:dyDescent="0.25">
      <c r="A10445" s="7">
        <v>40554</v>
      </c>
      <c r="B10445" s="5" t="s">
        <v>10004</v>
      </c>
    </row>
    <row r="10446" spans="1:2" x14ac:dyDescent="0.25">
      <c r="A10446" s="7">
        <v>40555</v>
      </c>
      <c r="B10446" s="5" t="s">
        <v>10005</v>
      </c>
    </row>
    <row r="10447" spans="1:2" x14ac:dyDescent="0.25">
      <c r="A10447" s="7">
        <v>40556</v>
      </c>
      <c r="B10447" s="5" t="s">
        <v>10006</v>
      </c>
    </row>
    <row r="10448" spans="1:2" x14ac:dyDescent="0.25">
      <c r="A10448" s="7">
        <v>40557</v>
      </c>
      <c r="B10448" s="5" t="s">
        <v>10007</v>
      </c>
    </row>
    <row r="10449" spans="1:2" x14ac:dyDescent="0.25">
      <c r="A10449" s="7">
        <v>40560</v>
      </c>
      <c r="B10449" s="5" t="s">
        <v>822</v>
      </c>
    </row>
    <row r="10450" spans="1:2" x14ac:dyDescent="0.25">
      <c r="A10450" s="7">
        <v>40561</v>
      </c>
      <c r="B10450" s="5" t="s">
        <v>10008</v>
      </c>
    </row>
    <row r="10451" spans="1:2" x14ac:dyDescent="0.25">
      <c r="A10451" s="7">
        <v>40562</v>
      </c>
      <c r="B10451" s="5" t="s">
        <v>10009</v>
      </c>
    </row>
    <row r="10452" spans="1:2" x14ac:dyDescent="0.25">
      <c r="A10452" s="7">
        <v>40563</v>
      </c>
      <c r="B10452" s="5" t="s">
        <v>10010</v>
      </c>
    </row>
    <row r="10453" spans="1:2" x14ac:dyDescent="0.25">
      <c r="A10453" s="7">
        <v>40564</v>
      </c>
      <c r="B10453" s="5" t="s">
        <v>10011</v>
      </c>
    </row>
    <row r="10454" spans="1:2" x14ac:dyDescent="0.25">
      <c r="A10454" s="7">
        <v>40567</v>
      </c>
      <c r="B10454" s="5" t="s">
        <v>10012</v>
      </c>
    </row>
    <row r="10455" spans="1:2" x14ac:dyDescent="0.25">
      <c r="A10455" s="7">
        <v>40568</v>
      </c>
      <c r="B10455" s="5" t="s">
        <v>10013</v>
      </c>
    </row>
    <row r="10456" spans="1:2" x14ac:dyDescent="0.25">
      <c r="A10456" s="7">
        <v>40569</v>
      </c>
      <c r="B10456" s="5" t="s">
        <v>10014</v>
      </c>
    </row>
    <row r="10457" spans="1:2" x14ac:dyDescent="0.25">
      <c r="A10457" s="7">
        <v>40570</v>
      </c>
      <c r="B10457" s="5" t="s">
        <v>10015</v>
      </c>
    </row>
    <row r="10458" spans="1:2" x14ac:dyDescent="0.25">
      <c r="A10458" s="7">
        <v>40571</v>
      </c>
      <c r="B10458" s="5" t="s">
        <v>10016</v>
      </c>
    </row>
    <row r="10459" spans="1:2" x14ac:dyDescent="0.25">
      <c r="A10459" s="7">
        <v>40574</v>
      </c>
      <c r="B10459" s="5" t="s">
        <v>10017</v>
      </c>
    </row>
    <row r="10460" spans="1:2" x14ac:dyDescent="0.25">
      <c r="A10460" s="7">
        <v>40575</v>
      </c>
      <c r="B10460" s="5" t="s">
        <v>10018</v>
      </c>
    </row>
    <row r="10461" spans="1:2" x14ac:dyDescent="0.25">
      <c r="A10461" s="7">
        <v>40576</v>
      </c>
      <c r="B10461" s="5" t="s">
        <v>10019</v>
      </c>
    </row>
    <row r="10462" spans="1:2" x14ac:dyDescent="0.25">
      <c r="A10462" s="7">
        <v>40577</v>
      </c>
      <c r="B10462" s="5" t="s">
        <v>10020</v>
      </c>
    </row>
    <row r="10463" spans="1:2" x14ac:dyDescent="0.25">
      <c r="A10463" s="7">
        <v>40578</v>
      </c>
      <c r="B10463" s="5" t="s">
        <v>10021</v>
      </c>
    </row>
    <row r="10464" spans="1:2" x14ac:dyDescent="0.25">
      <c r="A10464" s="7">
        <v>40581</v>
      </c>
      <c r="B10464" s="5" t="s">
        <v>10022</v>
      </c>
    </row>
    <row r="10465" spans="1:2" x14ac:dyDescent="0.25">
      <c r="A10465" s="7">
        <v>40582</v>
      </c>
      <c r="B10465" s="5" t="s">
        <v>10023</v>
      </c>
    </row>
    <row r="10466" spans="1:2" x14ac:dyDescent="0.25">
      <c r="A10466" s="7">
        <v>40583</v>
      </c>
      <c r="B10466" s="5" t="s">
        <v>10024</v>
      </c>
    </row>
    <row r="10467" spans="1:2" x14ac:dyDescent="0.25">
      <c r="A10467" s="7">
        <v>40584</v>
      </c>
      <c r="B10467" s="5" t="s">
        <v>10025</v>
      </c>
    </row>
    <row r="10468" spans="1:2" x14ac:dyDescent="0.25">
      <c r="A10468" s="7">
        <v>40585</v>
      </c>
      <c r="B10468" s="5" t="s">
        <v>10026</v>
      </c>
    </row>
    <row r="10469" spans="1:2" x14ac:dyDescent="0.25">
      <c r="A10469" s="7">
        <v>40588</v>
      </c>
      <c r="B10469" s="5" t="s">
        <v>10027</v>
      </c>
    </row>
    <row r="10470" spans="1:2" x14ac:dyDescent="0.25">
      <c r="A10470" s="7">
        <v>40589</v>
      </c>
      <c r="B10470" s="5" t="s">
        <v>10028</v>
      </c>
    </row>
    <row r="10471" spans="1:2" x14ac:dyDescent="0.25">
      <c r="A10471" s="7">
        <v>40590</v>
      </c>
      <c r="B10471" s="5" t="s">
        <v>10029</v>
      </c>
    </row>
    <row r="10472" spans="1:2" x14ac:dyDescent="0.25">
      <c r="A10472" s="7">
        <v>40591</v>
      </c>
      <c r="B10472" s="5" t="s">
        <v>10030</v>
      </c>
    </row>
    <row r="10473" spans="1:2" x14ac:dyDescent="0.25">
      <c r="A10473" s="7">
        <v>40592</v>
      </c>
      <c r="B10473" s="5" t="s">
        <v>10031</v>
      </c>
    </row>
    <row r="10474" spans="1:2" x14ac:dyDescent="0.25">
      <c r="A10474" s="7">
        <v>40595</v>
      </c>
      <c r="B10474" s="5" t="s">
        <v>822</v>
      </c>
    </row>
    <row r="10475" spans="1:2" x14ac:dyDescent="0.25">
      <c r="A10475" s="7">
        <v>40596</v>
      </c>
      <c r="B10475" s="5" t="s">
        <v>10032</v>
      </c>
    </row>
    <row r="10476" spans="1:2" x14ac:dyDescent="0.25">
      <c r="A10476" s="7">
        <v>40597</v>
      </c>
      <c r="B10476" s="5" t="s">
        <v>10033</v>
      </c>
    </row>
    <row r="10477" spans="1:2" x14ac:dyDescent="0.25">
      <c r="A10477" s="7">
        <v>40598</v>
      </c>
      <c r="B10477" s="5" t="s">
        <v>10034</v>
      </c>
    </row>
    <row r="10478" spans="1:2" x14ac:dyDescent="0.25">
      <c r="A10478" s="7">
        <v>40599</v>
      </c>
      <c r="B10478" s="5" t="s">
        <v>10035</v>
      </c>
    </row>
    <row r="10479" spans="1:2" x14ac:dyDescent="0.25">
      <c r="A10479" s="7">
        <v>40602</v>
      </c>
      <c r="B10479" s="5" t="s">
        <v>10036</v>
      </c>
    </row>
    <row r="10480" spans="1:2" x14ac:dyDescent="0.25">
      <c r="A10480" s="7">
        <v>40603</v>
      </c>
      <c r="B10480" s="5" t="s">
        <v>10037</v>
      </c>
    </row>
    <row r="10481" spans="1:2" x14ac:dyDescent="0.25">
      <c r="A10481" s="7">
        <v>40604</v>
      </c>
      <c r="B10481" s="5" t="s">
        <v>10038</v>
      </c>
    </row>
    <row r="10482" spans="1:2" x14ac:dyDescent="0.25">
      <c r="A10482" s="7">
        <v>40605</v>
      </c>
      <c r="B10482" s="5" t="s">
        <v>10039</v>
      </c>
    </row>
    <row r="10483" spans="1:2" x14ac:dyDescent="0.25">
      <c r="A10483" s="7">
        <v>40606</v>
      </c>
      <c r="B10483" s="5" t="s">
        <v>10040</v>
      </c>
    </row>
    <row r="10484" spans="1:2" x14ac:dyDescent="0.25">
      <c r="A10484" s="7">
        <v>40609</v>
      </c>
      <c r="B10484" s="5" t="s">
        <v>10041</v>
      </c>
    </row>
    <row r="10485" spans="1:2" x14ac:dyDescent="0.25">
      <c r="A10485" s="7">
        <v>40610</v>
      </c>
      <c r="B10485" s="5" t="s">
        <v>10042</v>
      </c>
    </row>
    <row r="10486" spans="1:2" x14ac:dyDescent="0.25">
      <c r="A10486" s="7">
        <v>40611</v>
      </c>
      <c r="B10486" s="5" t="s">
        <v>10043</v>
      </c>
    </row>
    <row r="10487" spans="1:2" x14ac:dyDescent="0.25">
      <c r="A10487" s="7">
        <v>40612</v>
      </c>
      <c r="B10487" s="5" t="s">
        <v>10044</v>
      </c>
    </row>
    <row r="10488" spans="1:2" x14ac:dyDescent="0.25">
      <c r="A10488" s="7">
        <v>40613</v>
      </c>
      <c r="B10488" s="5" t="s">
        <v>10045</v>
      </c>
    </row>
    <row r="10489" spans="1:2" x14ac:dyDescent="0.25">
      <c r="A10489" s="7">
        <v>40616</v>
      </c>
      <c r="B10489" s="5" t="s">
        <v>10046</v>
      </c>
    </row>
    <row r="10490" spans="1:2" x14ac:dyDescent="0.25">
      <c r="A10490" s="7">
        <v>40617</v>
      </c>
      <c r="B10490" s="5" t="s">
        <v>10047</v>
      </c>
    </row>
    <row r="10491" spans="1:2" x14ac:dyDescent="0.25">
      <c r="A10491" s="7">
        <v>40618</v>
      </c>
      <c r="B10491" s="5" t="s">
        <v>10048</v>
      </c>
    </row>
    <row r="10492" spans="1:2" x14ac:dyDescent="0.25">
      <c r="A10492" s="7">
        <v>40619</v>
      </c>
      <c r="B10492" s="5" t="s">
        <v>10049</v>
      </c>
    </row>
    <row r="10493" spans="1:2" x14ac:dyDescent="0.25">
      <c r="A10493" s="7">
        <v>40620</v>
      </c>
      <c r="B10493" s="5" t="s">
        <v>10050</v>
      </c>
    </row>
    <row r="10494" spans="1:2" x14ac:dyDescent="0.25">
      <c r="A10494" s="7">
        <v>40623</v>
      </c>
      <c r="B10494" s="5" t="s">
        <v>10051</v>
      </c>
    </row>
    <row r="10495" spans="1:2" x14ac:dyDescent="0.25">
      <c r="A10495" s="7">
        <v>40624</v>
      </c>
      <c r="B10495" s="5" t="s">
        <v>10052</v>
      </c>
    </row>
    <row r="10496" spans="1:2" x14ac:dyDescent="0.25">
      <c r="A10496" s="7">
        <v>40625</v>
      </c>
      <c r="B10496" s="5" t="s">
        <v>10053</v>
      </c>
    </row>
    <row r="10497" spans="1:2" x14ac:dyDescent="0.25">
      <c r="A10497" s="7">
        <v>40626</v>
      </c>
      <c r="B10497" s="5" t="s">
        <v>10054</v>
      </c>
    </row>
    <row r="10498" spans="1:2" x14ac:dyDescent="0.25">
      <c r="A10498" s="7">
        <v>40627</v>
      </c>
      <c r="B10498" s="5" t="s">
        <v>10055</v>
      </c>
    </row>
    <row r="10499" spans="1:2" x14ac:dyDescent="0.25">
      <c r="A10499" s="7">
        <v>40630</v>
      </c>
      <c r="B10499" s="5" t="s">
        <v>10056</v>
      </c>
    </row>
    <row r="10500" spans="1:2" x14ac:dyDescent="0.25">
      <c r="A10500" s="7">
        <v>40631</v>
      </c>
      <c r="B10500" s="5" t="s">
        <v>10057</v>
      </c>
    </row>
    <row r="10501" spans="1:2" x14ac:dyDescent="0.25">
      <c r="A10501" s="7">
        <v>40632</v>
      </c>
      <c r="B10501" s="5" t="s">
        <v>10058</v>
      </c>
    </row>
    <row r="10502" spans="1:2" x14ac:dyDescent="0.25">
      <c r="A10502" s="7">
        <v>40633</v>
      </c>
      <c r="B10502" s="5" t="s">
        <v>10059</v>
      </c>
    </row>
    <row r="10503" spans="1:2" x14ac:dyDescent="0.25">
      <c r="A10503" s="7">
        <v>40634</v>
      </c>
      <c r="B10503" s="5" t="s">
        <v>10060</v>
      </c>
    </row>
    <row r="10504" spans="1:2" x14ac:dyDescent="0.25">
      <c r="A10504" s="7">
        <v>40637</v>
      </c>
      <c r="B10504" s="5" t="s">
        <v>10061</v>
      </c>
    </row>
    <row r="10505" spans="1:2" x14ac:dyDescent="0.25">
      <c r="A10505" s="7">
        <v>40638</v>
      </c>
      <c r="B10505" s="5" t="s">
        <v>10062</v>
      </c>
    </row>
    <row r="10506" spans="1:2" x14ac:dyDescent="0.25">
      <c r="A10506" s="7">
        <v>40639</v>
      </c>
      <c r="B10506" s="5" t="s">
        <v>10063</v>
      </c>
    </row>
    <row r="10507" spans="1:2" x14ac:dyDescent="0.25">
      <c r="A10507" s="7">
        <v>40640</v>
      </c>
      <c r="B10507" s="5" t="s">
        <v>10064</v>
      </c>
    </row>
    <row r="10508" spans="1:2" x14ac:dyDescent="0.25">
      <c r="A10508" s="7">
        <v>40641</v>
      </c>
      <c r="B10508" s="5" t="s">
        <v>10065</v>
      </c>
    </row>
    <row r="10509" spans="1:2" x14ac:dyDescent="0.25">
      <c r="A10509" s="7">
        <v>40644</v>
      </c>
      <c r="B10509" s="5" t="s">
        <v>10066</v>
      </c>
    </row>
    <row r="10510" spans="1:2" x14ac:dyDescent="0.25">
      <c r="A10510" s="7">
        <v>40645</v>
      </c>
      <c r="B10510" s="5" t="s">
        <v>10067</v>
      </c>
    </row>
    <row r="10511" spans="1:2" x14ac:dyDescent="0.25">
      <c r="A10511" s="7">
        <v>40646</v>
      </c>
      <c r="B10511" s="5" t="s">
        <v>10068</v>
      </c>
    </row>
    <row r="10512" spans="1:2" x14ac:dyDescent="0.25">
      <c r="A10512" s="7">
        <v>40647</v>
      </c>
      <c r="B10512" s="5" t="s">
        <v>10069</v>
      </c>
    </row>
    <row r="10513" spans="1:2" x14ac:dyDescent="0.25">
      <c r="A10513" s="7">
        <v>40648</v>
      </c>
      <c r="B10513" s="5" t="s">
        <v>10070</v>
      </c>
    </row>
    <row r="10514" spans="1:2" x14ac:dyDescent="0.25">
      <c r="A10514" s="7">
        <v>40651</v>
      </c>
      <c r="B10514" s="5" t="s">
        <v>10071</v>
      </c>
    </row>
    <row r="10515" spans="1:2" x14ac:dyDescent="0.25">
      <c r="A10515" s="7">
        <v>40652</v>
      </c>
      <c r="B10515" s="5" t="s">
        <v>10072</v>
      </c>
    </row>
    <row r="10516" spans="1:2" x14ac:dyDescent="0.25">
      <c r="A10516" s="7">
        <v>40653</v>
      </c>
      <c r="B10516" s="5" t="s">
        <v>10073</v>
      </c>
    </row>
    <row r="10517" spans="1:2" x14ac:dyDescent="0.25">
      <c r="A10517" s="7">
        <v>40654</v>
      </c>
      <c r="B10517" s="5" t="s">
        <v>10074</v>
      </c>
    </row>
    <row r="10518" spans="1:2" x14ac:dyDescent="0.25">
      <c r="A10518" s="7">
        <v>40655</v>
      </c>
      <c r="B10518" s="5" t="s">
        <v>822</v>
      </c>
    </row>
    <row r="10519" spans="1:2" x14ac:dyDescent="0.25">
      <c r="A10519" s="7">
        <v>40658</v>
      </c>
      <c r="B10519" s="5" t="s">
        <v>10075</v>
      </c>
    </row>
    <row r="10520" spans="1:2" x14ac:dyDescent="0.25">
      <c r="A10520" s="7">
        <v>40659</v>
      </c>
      <c r="B10520" s="5" t="s">
        <v>10076</v>
      </c>
    </row>
    <row r="10521" spans="1:2" x14ac:dyDescent="0.25">
      <c r="A10521" s="7">
        <v>40660</v>
      </c>
      <c r="B10521" s="5" t="s">
        <v>10077</v>
      </c>
    </row>
    <row r="10522" spans="1:2" x14ac:dyDescent="0.25">
      <c r="A10522" s="7">
        <v>40661</v>
      </c>
      <c r="B10522" s="5" t="s">
        <v>10078</v>
      </c>
    </row>
    <row r="10523" spans="1:2" x14ac:dyDescent="0.25">
      <c r="A10523" s="7">
        <v>40662</v>
      </c>
      <c r="B10523" s="5" t="s">
        <v>10079</v>
      </c>
    </row>
    <row r="10524" spans="1:2" x14ac:dyDescent="0.25">
      <c r="A10524" s="7">
        <v>40665</v>
      </c>
      <c r="B10524" s="5" t="s">
        <v>10080</v>
      </c>
    </row>
    <row r="10525" spans="1:2" x14ac:dyDescent="0.25">
      <c r="A10525" s="7">
        <v>40666</v>
      </c>
      <c r="B10525" s="5" t="s">
        <v>10081</v>
      </c>
    </row>
    <row r="10526" spans="1:2" x14ac:dyDescent="0.25">
      <c r="A10526" s="7">
        <v>40667</v>
      </c>
      <c r="B10526" s="5" t="s">
        <v>10082</v>
      </c>
    </row>
    <row r="10527" spans="1:2" x14ac:dyDescent="0.25">
      <c r="A10527" s="7">
        <v>40668</v>
      </c>
      <c r="B10527" s="5" t="s">
        <v>10083</v>
      </c>
    </row>
    <row r="10528" spans="1:2" x14ac:dyDescent="0.25">
      <c r="A10528" s="7">
        <v>40669</v>
      </c>
      <c r="B10528" s="5" t="s">
        <v>10084</v>
      </c>
    </row>
    <row r="10529" spans="1:2" x14ac:dyDescent="0.25">
      <c r="A10529" s="7">
        <v>40672</v>
      </c>
      <c r="B10529" s="5" t="s">
        <v>10085</v>
      </c>
    </row>
    <row r="10530" spans="1:2" x14ac:dyDescent="0.25">
      <c r="A10530" s="7">
        <v>40673</v>
      </c>
      <c r="B10530" s="5" t="s">
        <v>10086</v>
      </c>
    </row>
    <row r="10531" spans="1:2" x14ac:dyDescent="0.25">
      <c r="A10531" s="7">
        <v>40674</v>
      </c>
      <c r="B10531" s="5" t="s">
        <v>10087</v>
      </c>
    </row>
    <row r="10532" spans="1:2" x14ac:dyDescent="0.25">
      <c r="A10532" s="7">
        <v>40675</v>
      </c>
      <c r="B10532" s="5" t="s">
        <v>10088</v>
      </c>
    </row>
    <row r="10533" spans="1:2" x14ac:dyDescent="0.25">
      <c r="A10533" s="7">
        <v>40676</v>
      </c>
      <c r="B10533" s="5" t="s">
        <v>10089</v>
      </c>
    </row>
    <row r="10534" spans="1:2" x14ac:dyDescent="0.25">
      <c r="A10534" s="7">
        <v>40679</v>
      </c>
      <c r="B10534" s="5" t="s">
        <v>10090</v>
      </c>
    </row>
    <row r="10535" spans="1:2" x14ac:dyDescent="0.25">
      <c r="A10535" s="7">
        <v>40680</v>
      </c>
      <c r="B10535" s="5" t="s">
        <v>10091</v>
      </c>
    </row>
    <row r="10536" spans="1:2" x14ac:dyDescent="0.25">
      <c r="A10536" s="7">
        <v>40681</v>
      </c>
      <c r="B10536" s="5" t="s">
        <v>10092</v>
      </c>
    </row>
    <row r="10537" spans="1:2" x14ac:dyDescent="0.25">
      <c r="A10537" s="7">
        <v>40682</v>
      </c>
      <c r="B10537" s="5" t="s">
        <v>10093</v>
      </c>
    </row>
    <row r="10538" spans="1:2" x14ac:dyDescent="0.25">
      <c r="A10538" s="7">
        <v>40683</v>
      </c>
      <c r="B10538" s="5" t="s">
        <v>10094</v>
      </c>
    </row>
    <row r="10539" spans="1:2" x14ac:dyDescent="0.25">
      <c r="A10539" s="7">
        <v>40686</v>
      </c>
      <c r="B10539" s="5" t="s">
        <v>10095</v>
      </c>
    </row>
    <row r="10540" spans="1:2" x14ac:dyDescent="0.25">
      <c r="A10540" s="7">
        <v>40687</v>
      </c>
      <c r="B10540" s="5" t="s">
        <v>10096</v>
      </c>
    </row>
    <row r="10541" spans="1:2" x14ac:dyDescent="0.25">
      <c r="A10541" s="7">
        <v>40688</v>
      </c>
      <c r="B10541" s="5" t="s">
        <v>10097</v>
      </c>
    </row>
    <row r="10542" spans="1:2" x14ac:dyDescent="0.25">
      <c r="A10542" s="7">
        <v>40689</v>
      </c>
      <c r="B10542" s="5" t="s">
        <v>10098</v>
      </c>
    </row>
    <row r="10543" spans="1:2" x14ac:dyDescent="0.25">
      <c r="A10543" s="7">
        <v>40690</v>
      </c>
      <c r="B10543" s="5" t="s">
        <v>10099</v>
      </c>
    </row>
    <row r="10544" spans="1:2" x14ac:dyDescent="0.25">
      <c r="A10544" s="7">
        <v>40693</v>
      </c>
      <c r="B10544" s="5" t="s">
        <v>822</v>
      </c>
    </row>
    <row r="10545" spans="1:2" x14ac:dyDescent="0.25">
      <c r="A10545" s="7">
        <v>40694</v>
      </c>
      <c r="B10545" s="5" t="s">
        <v>10100</v>
      </c>
    </row>
    <row r="10546" spans="1:2" x14ac:dyDescent="0.25">
      <c r="A10546" s="7">
        <v>40695</v>
      </c>
      <c r="B10546" s="5" t="s">
        <v>10101</v>
      </c>
    </row>
    <row r="10547" spans="1:2" x14ac:dyDescent="0.25">
      <c r="A10547" s="7">
        <v>40696</v>
      </c>
      <c r="B10547" s="5" t="s">
        <v>10102</v>
      </c>
    </row>
    <row r="10548" spans="1:2" x14ac:dyDescent="0.25">
      <c r="A10548" s="7">
        <v>40697</v>
      </c>
      <c r="B10548" s="5" t="s">
        <v>10103</v>
      </c>
    </row>
    <row r="10549" spans="1:2" x14ac:dyDescent="0.25">
      <c r="A10549" s="7">
        <v>40700</v>
      </c>
      <c r="B10549" s="5" t="s">
        <v>10104</v>
      </c>
    </row>
    <row r="10550" spans="1:2" x14ac:dyDescent="0.25">
      <c r="A10550" s="7">
        <v>40701</v>
      </c>
      <c r="B10550" s="5" t="s">
        <v>10105</v>
      </c>
    </row>
    <row r="10551" spans="1:2" x14ac:dyDescent="0.25">
      <c r="A10551" s="7">
        <v>40702</v>
      </c>
      <c r="B10551" s="5" t="s">
        <v>10106</v>
      </c>
    </row>
    <row r="10552" spans="1:2" x14ac:dyDescent="0.25">
      <c r="A10552" s="7">
        <v>40703</v>
      </c>
      <c r="B10552" s="5" t="s">
        <v>10107</v>
      </c>
    </row>
    <row r="10553" spans="1:2" x14ac:dyDescent="0.25">
      <c r="A10553" s="7">
        <v>40704</v>
      </c>
      <c r="B10553" s="5" t="s">
        <v>10108</v>
      </c>
    </row>
    <row r="10554" spans="1:2" x14ac:dyDescent="0.25">
      <c r="A10554" s="7">
        <v>40707</v>
      </c>
      <c r="B10554" s="5" t="s">
        <v>10109</v>
      </c>
    </row>
    <row r="10555" spans="1:2" x14ac:dyDescent="0.25">
      <c r="A10555" s="7">
        <v>40708</v>
      </c>
      <c r="B10555" s="5" t="s">
        <v>10110</v>
      </c>
    </row>
    <row r="10556" spans="1:2" x14ac:dyDescent="0.25">
      <c r="A10556" s="7">
        <v>40709</v>
      </c>
      <c r="B10556" s="5" t="s">
        <v>10111</v>
      </c>
    </row>
    <row r="10557" spans="1:2" x14ac:dyDescent="0.25">
      <c r="A10557" s="7">
        <v>40710</v>
      </c>
      <c r="B10557" s="5" t="s">
        <v>10112</v>
      </c>
    </row>
    <row r="10558" spans="1:2" x14ac:dyDescent="0.25">
      <c r="A10558" s="7">
        <v>40711</v>
      </c>
      <c r="B10558" s="5" t="s">
        <v>10113</v>
      </c>
    </row>
    <row r="10559" spans="1:2" x14ac:dyDescent="0.25">
      <c r="A10559" s="7">
        <v>40714</v>
      </c>
      <c r="B10559" s="5" t="s">
        <v>10114</v>
      </c>
    </row>
    <row r="10560" spans="1:2" x14ac:dyDescent="0.25">
      <c r="A10560" s="7">
        <v>40715</v>
      </c>
      <c r="B10560" s="5" t="s">
        <v>10115</v>
      </c>
    </row>
    <row r="10561" spans="1:2" x14ac:dyDescent="0.25">
      <c r="A10561" s="7">
        <v>40716</v>
      </c>
      <c r="B10561" s="5" t="s">
        <v>10116</v>
      </c>
    </row>
    <row r="10562" spans="1:2" x14ac:dyDescent="0.25">
      <c r="A10562" s="7">
        <v>40717</v>
      </c>
      <c r="B10562" s="5" t="s">
        <v>10117</v>
      </c>
    </row>
    <row r="10563" spans="1:2" x14ac:dyDescent="0.25">
      <c r="A10563" s="7">
        <v>40718</v>
      </c>
      <c r="B10563" s="5" t="s">
        <v>10118</v>
      </c>
    </row>
    <row r="10564" spans="1:2" x14ac:dyDescent="0.25">
      <c r="A10564" s="7">
        <v>40721</v>
      </c>
      <c r="B10564" s="5" t="s">
        <v>10119</v>
      </c>
    </row>
    <row r="10565" spans="1:2" x14ac:dyDescent="0.25">
      <c r="A10565" s="7">
        <v>40722</v>
      </c>
      <c r="B10565" s="5" t="s">
        <v>10120</v>
      </c>
    </row>
    <row r="10566" spans="1:2" x14ac:dyDescent="0.25">
      <c r="A10566" s="7">
        <v>40723</v>
      </c>
      <c r="B10566" s="5" t="s">
        <v>10121</v>
      </c>
    </row>
    <row r="10567" spans="1:2" x14ac:dyDescent="0.25">
      <c r="A10567" s="7">
        <v>40724</v>
      </c>
      <c r="B10567" s="5" t="s">
        <v>10122</v>
      </c>
    </row>
    <row r="10568" spans="1:2" x14ac:dyDescent="0.25">
      <c r="A10568" s="7">
        <v>40725</v>
      </c>
      <c r="B10568" s="5" t="s">
        <v>10123</v>
      </c>
    </row>
    <row r="10569" spans="1:2" x14ac:dyDescent="0.25">
      <c r="A10569" s="7">
        <v>40728</v>
      </c>
      <c r="B10569" s="5" t="s">
        <v>822</v>
      </c>
    </row>
    <row r="10570" spans="1:2" x14ac:dyDescent="0.25">
      <c r="A10570" s="7">
        <v>40729</v>
      </c>
      <c r="B10570" s="5" t="s">
        <v>10124</v>
      </c>
    </row>
    <row r="10571" spans="1:2" x14ac:dyDescent="0.25">
      <c r="A10571" s="7">
        <v>40730</v>
      </c>
      <c r="B10571" s="5" t="s">
        <v>10125</v>
      </c>
    </row>
    <row r="10572" spans="1:2" x14ac:dyDescent="0.25">
      <c r="A10572" s="7">
        <v>40731</v>
      </c>
      <c r="B10572" s="5" t="s">
        <v>10126</v>
      </c>
    </row>
    <row r="10573" spans="1:2" x14ac:dyDescent="0.25">
      <c r="A10573" s="7">
        <v>40732</v>
      </c>
      <c r="B10573" s="5" t="s">
        <v>10127</v>
      </c>
    </row>
    <row r="10574" spans="1:2" x14ac:dyDescent="0.25">
      <c r="A10574" s="7">
        <v>40735</v>
      </c>
      <c r="B10574" s="5" t="s">
        <v>10128</v>
      </c>
    </row>
    <row r="10575" spans="1:2" x14ac:dyDescent="0.25">
      <c r="A10575" s="7">
        <v>40736</v>
      </c>
      <c r="B10575" s="5" t="s">
        <v>10129</v>
      </c>
    </row>
    <row r="10576" spans="1:2" x14ac:dyDescent="0.25">
      <c r="A10576" s="7">
        <v>40737</v>
      </c>
      <c r="B10576" s="5" t="s">
        <v>10130</v>
      </c>
    </row>
    <row r="10577" spans="1:2" x14ac:dyDescent="0.25">
      <c r="A10577" s="7">
        <v>40738</v>
      </c>
      <c r="B10577" s="5" t="s">
        <v>10131</v>
      </c>
    </row>
    <row r="10578" spans="1:2" x14ac:dyDescent="0.25">
      <c r="A10578" s="7">
        <v>40739</v>
      </c>
      <c r="B10578" s="5" t="s">
        <v>10132</v>
      </c>
    </row>
    <row r="10579" spans="1:2" x14ac:dyDescent="0.25">
      <c r="A10579" s="7">
        <v>40742</v>
      </c>
      <c r="B10579" s="5" t="s">
        <v>10133</v>
      </c>
    </row>
    <row r="10580" spans="1:2" x14ac:dyDescent="0.25">
      <c r="A10580" s="7">
        <v>40743</v>
      </c>
      <c r="B10580" s="5" t="s">
        <v>10134</v>
      </c>
    </row>
    <row r="10581" spans="1:2" x14ac:dyDescent="0.25">
      <c r="A10581" s="7">
        <v>40744</v>
      </c>
      <c r="B10581" s="5" t="s">
        <v>10135</v>
      </c>
    </row>
    <row r="10582" spans="1:2" x14ac:dyDescent="0.25">
      <c r="A10582" s="7">
        <v>40745</v>
      </c>
      <c r="B10582" s="5" t="s">
        <v>10136</v>
      </c>
    </row>
    <row r="10583" spans="1:2" x14ac:dyDescent="0.25">
      <c r="A10583" s="7">
        <v>40746</v>
      </c>
      <c r="B10583" s="5" t="s">
        <v>10137</v>
      </c>
    </row>
    <row r="10584" spans="1:2" x14ac:dyDescent="0.25">
      <c r="A10584" s="7">
        <v>40749</v>
      </c>
      <c r="B10584" s="5" t="s">
        <v>10138</v>
      </c>
    </row>
    <row r="10585" spans="1:2" x14ac:dyDescent="0.25">
      <c r="A10585" s="7">
        <v>40750</v>
      </c>
      <c r="B10585" s="5" t="s">
        <v>10139</v>
      </c>
    </row>
    <row r="10586" spans="1:2" x14ac:dyDescent="0.25">
      <c r="A10586" s="7">
        <v>40751</v>
      </c>
      <c r="B10586" s="5" t="s">
        <v>10140</v>
      </c>
    </row>
    <row r="10587" spans="1:2" x14ac:dyDescent="0.25">
      <c r="A10587" s="7">
        <v>40752</v>
      </c>
      <c r="B10587" s="5" t="s">
        <v>10141</v>
      </c>
    </row>
    <row r="10588" spans="1:2" x14ac:dyDescent="0.25">
      <c r="A10588" s="7">
        <v>40753</v>
      </c>
      <c r="B10588" s="5" t="s">
        <v>10142</v>
      </c>
    </row>
    <row r="10589" spans="1:2" x14ac:dyDescent="0.25">
      <c r="A10589" s="7">
        <v>40756</v>
      </c>
      <c r="B10589" s="5" t="s">
        <v>10143</v>
      </c>
    </row>
    <row r="10590" spans="1:2" x14ac:dyDescent="0.25">
      <c r="A10590" s="7">
        <v>40757</v>
      </c>
      <c r="B10590" s="5" t="s">
        <v>10144</v>
      </c>
    </row>
    <row r="10591" spans="1:2" x14ac:dyDescent="0.25">
      <c r="A10591" s="7">
        <v>40758</v>
      </c>
      <c r="B10591" s="5" t="s">
        <v>10145</v>
      </c>
    </row>
    <row r="10592" spans="1:2" x14ac:dyDescent="0.25">
      <c r="A10592" s="7">
        <v>40759</v>
      </c>
      <c r="B10592" s="5" t="s">
        <v>10146</v>
      </c>
    </row>
    <row r="10593" spans="1:2" x14ac:dyDescent="0.25">
      <c r="A10593" s="7">
        <v>40760</v>
      </c>
      <c r="B10593" s="5" t="s">
        <v>10147</v>
      </c>
    </row>
    <row r="10594" spans="1:2" x14ac:dyDescent="0.25">
      <c r="A10594" s="7">
        <v>40763</v>
      </c>
      <c r="B10594" s="5" t="s">
        <v>10148</v>
      </c>
    </row>
    <row r="10595" spans="1:2" x14ac:dyDescent="0.25">
      <c r="A10595" s="7">
        <v>40764</v>
      </c>
      <c r="B10595" s="5" t="s">
        <v>10149</v>
      </c>
    </row>
    <row r="10596" spans="1:2" x14ac:dyDescent="0.25">
      <c r="A10596" s="7">
        <v>40765</v>
      </c>
      <c r="B10596" s="5" t="s">
        <v>10150</v>
      </c>
    </row>
    <row r="10597" spans="1:2" x14ac:dyDescent="0.25">
      <c r="A10597" s="7">
        <v>40766</v>
      </c>
      <c r="B10597" s="5" t="s">
        <v>10151</v>
      </c>
    </row>
    <row r="10598" spans="1:2" x14ac:dyDescent="0.25">
      <c r="A10598" s="7">
        <v>40767</v>
      </c>
      <c r="B10598" s="5" t="s">
        <v>10152</v>
      </c>
    </row>
    <row r="10599" spans="1:2" x14ac:dyDescent="0.25">
      <c r="A10599" s="7">
        <v>40770</v>
      </c>
      <c r="B10599" s="5" t="s">
        <v>10153</v>
      </c>
    </row>
    <row r="10600" spans="1:2" x14ac:dyDescent="0.25">
      <c r="A10600" s="7">
        <v>40771</v>
      </c>
      <c r="B10600" s="5" t="s">
        <v>10154</v>
      </c>
    </row>
    <row r="10601" spans="1:2" x14ac:dyDescent="0.25">
      <c r="A10601" s="7">
        <v>40772</v>
      </c>
      <c r="B10601" s="5" t="s">
        <v>10155</v>
      </c>
    </row>
    <row r="10602" spans="1:2" x14ac:dyDescent="0.25">
      <c r="A10602" s="7">
        <v>40773</v>
      </c>
      <c r="B10602" s="5" t="s">
        <v>10156</v>
      </c>
    </row>
    <row r="10603" spans="1:2" x14ac:dyDescent="0.25">
      <c r="A10603" s="7">
        <v>40774</v>
      </c>
      <c r="B10603" s="5" t="s">
        <v>10157</v>
      </c>
    </row>
    <row r="10604" spans="1:2" x14ac:dyDescent="0.25">
      <c r="A10604" s="7">
        <v>40777</v>
      </c>
      <c r="B10604" s="5" t="s">
        <v>10158</v>
      </c>
    </row>
    <row r="10605" spans="1:2" x14ac:dyDescent="0.25">
      <c r="A10605" s="7">
        <v>40778</v>
      </c>
      <c r="B10605" s="5" t="s">
        <v>10159</v>
      </c>
    </row>
    <row r="10606" spans="1:2" x14ac:dyDescent="0.25">
      <c r="A10606" s="7">
        <v>40779</v>
      </c>
      <c r="B10606" s="5" t="s">
        <v>10160</v>
      </c>
    </row>
    <row r="10607" spans="1:2" x14ac:dyDescent="0.25">
      <c r="A10607" s="7">
        <v>40780</v>
      </c>
      <c r="B10607" s="5" t="s">
        <v>10161</v>
      </c>
    </row>
    <row r="10608" spans="1:2" x14ac:dyDescent="0.25">
      <c r="A10608" s="7">
        <v>40781</v>
      </c>
      <c r="B10608" s="5" t="s">
        <v>10162</v>
      </c>
    </row>
    <row r="10609" spans="1:2" x14ac:dyDescent="0.25">
      <c r="A10609" s="7">
        <v>40784</v>
      </c>
      <c r="B10609" s="5" t="s">
        <v>10163</v>
      </c>
    </row>
    <row r="10610" spans="1:2" x14ac:dyDescent="0.25">
      <c r="A10610" s="7">
        <v>40785</v>
      </c>
      <c r="B10610" s="5" t="s">
        <v>10164</v>
      </c>
    </row>
    <row r="10611" spans="1:2" x14ac:dyDescent="0.25">
      <c r="A10611" s="7">
        <v>40786</v>
      </c>
      <c r="B10611" s="5" t="s">
        <v>10165</v>
      </c>
    </row>
    <row r="10612" spans="1:2" x14ac:dyDescent="0.25">
      <c r="A10612" s="7">
        <v>40787</v>
      </c>
      <c r="B10612" s="5" t="s">
        <v>10166</v>
      </c>
    </row>
    <row r="10613" spans="1:2" x14ac:dyDescent="0.25">
      <c r="A10613" s="7">
        <v>40788</v>
      </c>
      <c r="B10613" s="5" t="s">
        <v>10167</v>
      </c>
    </row>
    <row r="10614" spans="1:2" x14ac:dyDescent="0.25">
      <c r="A10614" s="7">
        <v>40791</v>
      </c>
      <c r="B10614" s="5" t="s">
        <v>822</v>
      </c>
    </row>
    <row r="10615" spans="1:2" x14ac:dyDescent="0.25">
      <c r="A10615" s="7">
        <v>40792</v>
      </c>
      <c r="B10615" s="5" t="s">
        <v>10168</v>
      </c>
    </row>
    <row r="10616" spans="1:2" x14ac:dyDescent="0.25">
      <c r="A10616" s="7">
        <v>40793</v>
      </c>
      <c r="B10616" s="5" t="s">
        <v>10169</v>
      </c>
    </row>
    <row r="10617" spans="1:2" x14ac:dyDescent="0.25">
      <c r="A10617" s="7">
        <v>40794</v>
      </c>
      <c r="B10617" s="5" t="s">
        <v>10170</v>
      </c>
    </row>
    <row r="10618" spans="1:2" x14ac:dyDescent="0.25">
      <c r="A10618" s="7">
        <v>40795</v>
      </c>
      <c r="B10618" s="5" t="s">
        <v>10171</v>
      </c>
    </row>
    <row r="10619" spans="1:2" x14ac:dyDescent="0.25">
      <c r="A10619" s="7">
        <v>40798</v>
      </c>
      <c r="B10619" s="5" t="s">
        <v>10172</v>
      </c>
    </row>
    <row r="10620" spans="1:2" x14ac:dyDescent="0.25">
      <c r="A10620" s="7">
        <v>40799</v>
      </c>
      <c r="B10620" s="5" t="s">
        <v>10173</v>
      </c>
    </row>
    <row r="10621" spans="1:2" x14ac:dyDescent="0.25">
      <c r="A10621" s="7">
        <v>40800</v>
      </c>
      <c r="B10621" s="5" t="s">
        <v>10174</v>
      </c>
    </row>
    <row r="10622" spans="1:2" x14ac:dyDescent="0.25">
      <c r="A10622" s="7">
        <v>40801</v>
      </c>
      <c r="B10622" s="5" t="s">
        <v>10175</v>
      </c>
    </row>
    <row r="10623" spans="1:2" x14ac:dyDescent="0.25">
      <c r="A10623" s="7">
        <v>40802</v>
      </c>
      <c r="B10623" s="5" t="s">
        <v>10176</v>
      </c>
    </row>
    <row r="10624" spans="1:2" x14ac:dyDescent="0.25">
      <c r="A10624" s="7">
        <v>40805</v>
      </c>
      <c r="B10624" s="5" t="s">
        <v>10177</v>
      </c>
    </row>
    <row r="10625" spans="1:2" x14ac:dyDescent="0.25">
      <c r="A10625" s="7">
        <v>40806</v>
      </c>
      <c r="B10625" s="5" t="s">
        <v>10178</v>
      </c>
    </row>
    <row r="10626" spans="1:2" x14ac:dyDescent="0.25">
      <c r="A10626" s="7">
        <v>40807</v>
      </c>
      <c r="B10626" s="5" t="s">
        <v>10179</v>
      </c>
    </row>
    <row r="10627" spans="1:2" x14ac:dyDescent="0.25">
      <c r="A10627" s="7">
        <v>40808</v>
      </c>
      <c r="B10627" s="5" t="s">
        <v>10180</v>
      </c>
    </row>
    <row r="10628" spans="1:2" x14ac:dyDescent="0.25">
      <c r="A10628" s="7">
        <v>40809</v>
      </c>
      <c r="B10628" s="5" t="s">
        <v>10181</v>
      </c>
    </row>
    <row r="10629" spans="1:2" x14ac:dyDescent="0.25">
      <c r="A10629" s="7">
        <v>40812</v>
      </c>
      <c r="B10629" s="5" t="s">
        <v>10182</v>
      </c>
    </row>
    <row r="10630" spans="1:2" x14ac:dyDescent="0.25">
      <c r="A10630" s="7">
        <v>40813</v>
      </c>
      <c r="B10630" s="5" t="s">
        <v>10183</v>
      </c>
    </row>
    <row r="10631" spans="1:2" x14ac:dyDescent="0.25">
      <c r="A10631" s="7">
        <v>40814</v>
      </c>
      <c r="B10631" s="5" t="s">
        <v>10184</v>
      </c>
    </row>
    <row r="10632" spans="1:2" x14ac:dyDescent="0.25">
      <c r="A10632" s="7">
        <v>40815</v>
      </c>
      <c r="B10632" s="5" t="s">
        <v>10185</v>
      </c>
    </row>
    <row r="10633" spans="1:2" x14ac:dyDescent="0.25">
      <c r="A10633" s="7">
        <v>40816</v>
      </c>
      <c r="B10633" s="5" t="s">
        <v>10186</v>
      </c>
    </row>
    <row r="10634" spans="1:2" x14ac:dyDescent="0.25">
      <c r="A10634" s="7">
        <v>40819</v>
      </c>
      <c r="B10634" s="5" t="s">
        <v>10187</v>
      </c>
    </row>
    <row r="10635" spans="1:2" x14ac:dyDescent="0.25">
      <c r="A10635" s="7">
        <v>40820</v>
      </c>
      <c r="B10635" s="5" t="s">
        <v>10188</v>
      </c>
    </row>
    <row r="10636" spans="1:2" x14ac:dyDescent="0.25">
      <c r="A10636" s="7">
        <v>40821</v>
      </c>
      <c r="B10636" s="5" t="s">
        <v>10189</v>
      </c>
    </row>
    <row r="10637" spans="1:2" x14ac:dyDescent="0.25">
      <c r="A10637" s="7">
        <v>40822</v>
      </c>
      <c r="B10637" s="5" t="s">
        <v>10190</v>
      </c>
    </row>
    <row r="10638" spans="1:2" x14ac:dyDescent="0.25">
      <c r="A10638" s="7">
        <v>40823</v>
      </c>
      <c r="B10638" s="5" t="s">
        <v>10191</v>
      </c>
    </row>
    <row r="10639" spans="1:2" x14ac:dyDescent="0.25">
      <c r="A10639" s="7">
        <v>40826</v>
      </c>
      <c r="B10639" s="5" t="s">
        <v>10192</v>
      </c>
    </row>
    <row r="10640" spans="1:2" x14ac:dyDescent="0.25">
      <c r="A10640" s="7">
        <v>40827</v>
      </c>
      <c r="B10640" s="5" t="s">
        <v>10193</v>
      </c>
    </row>
    <row r="10641" spans="1:2" x14ac:dyDescent="0.25">
      <c r="A10641" s="7">
        <v>40828</v>
      </c>
      <c r="B10641" s="5" t="s">
        <v>10194</v>
      </c>
    </row>
    <row r="10642" spans="1:2" x14ac:dyDescent="0.25">
      <c r="A10642" s="7">
        <v>40829</v>
      </c>
      <c r="B10642" s="5" t="s">
        <v>10195</v>
      </c>
    </row>
    <row r="10643" spans="1:2" x14ac:dyDescent="0.25">
      <c r="A10643" s="7">
        <v>40830</v>
      </c>
      <c r="B10643" s="5" t="s">
        <v>10196</v>
      </c>
    </row>
    <row r="10644" spans="1:2" x14ac:dyDescent="0.25">
      <c r="A10644" s="7">
        <v>40833</v>
      </c>
      <c r="B10644" s="5" t="s">
        <v>10197</v>
      </c>
    </row>
    <row r="10645" spans="1:2" x14ac:dyDescent="0.25">
      <c r="A10645" s="7">
        <v>40834</v>
      </c>
      <c r="B10645" s="5" t="s">
        <v>10198</v>
      </c>
    </row>
    <row r="10646" spans="1:2" x14ac:dyDescent="0.25">
      <c r="A10646" s="7">
        <v>40835</v>
      </c>
      <c r="B10646" s="5" t="s">
        <v>10199</v>
      </c>
    </row>
    <row r="10647" spans="1:2" x14ac:dyDescent="0.25">
      <c r="A10647" s="7">
        <v>40836</v>
      </c>
      <c r="B10647" s="5" t="s">
        <v>10200</v>
      </c>
    </row>
    <row r="10648" spans="1:2" x14ac:dyDescent="0.25">
      <c r="A10648" s="7">
        <v>40837</v>
      </c>
      <c r="B10648" s="5" t="s">
        <v>10201</v>
      </c>
    </row>
    <row r="10649" spans="1:2" x14ac:dyDescent="0.25">
      <c r="A10649" s="7">
        <v>40840</v>
      </c>
      <c r="B10649" s="5" t="s">
        <v>10202</v>
      </c>
    </row>
    <row r="10650" spans="1:2" x14ac:dyDescent="0.25">
      <c r="A10650" s="7">
        <v>40841</v>
      </c>
      <c r="B10650" s="5" t="s">
        <v>10203</v>
      </c>
    </row>
    <row r="10651" spans="1:2" x14ac:dyDescent="0.25">
      <c r="A10651" s="7">
        <v>40842</v>
      </c>
      <c r="B10651" s="5" t="s">
        <v>10204</v>
      </c>
    </row>
    <row r="10652" spans="1:2" x14ac:dyDescent="0.25">
      <c r="A10652" s="7">
        <v>40843</v>
      </c>
      <c r="B10652" s="5" t="s">
        <v>10205</v>
      </c>
    </row>
    <row r="10653" spans="1:2" x14ac:dyDescent="0.25">
      <c r="A10653" s="7">
        <v>40844</v>
      </c>
      <c r="B10653" s="5" t="s">
        <v>10206</v>
      </c>
    </row>
    <row r="10654" spans="1:2" x14ac:dyDescent="0.25">
      <c r="A10654" s="7">
        <v>40847</v>
      </c>
      <c r="B10654" s="5" t="s">
        <v>10207</v>
      </c>
    </row>
    <row r="10655" spans="1:2" x14ac:dyDescent="0.25">
      <c r="A10655" s="7">
        <v>40848</v>
      </c>
      <c r="B10655" s="5" t="s">
        <v>10208</v>
      </c>
    </row>
    <row r="10656" spans="1:2" x14ac:dyDescent="0.25">
      <c r="A10656" s="7">
        <v>40849</v>
      </c>
      <c r="B10656" s="5" t="s">
        <v>10209</v>
      </c>
    </row>
    <row r="10657" spans="1:2" x14ac:dyDescent="0.25">
      <c r="A10657" s="7">
        <v>40850</v>
      </c>
      <c r="B10657" s="5" t="s">
        <v>10210</v>
      </c>
    </row>
    <row r="10658" spans="1:2" x14ac:dyDescent="0.25">
      <c r="A10658" s="7">
        <v>40851</v>
      </c>
      <c r="B10658" s="5" t="s">
        <v>10211</v>
      </c>
    </row>
    <row r="10659" spans="1:2" x14ac:dyDescent="0.25">
      <c r="A10659" s="7">
        <v>40854</v>
      </c>
      <c r="B10659" s="5" t="s">
        <v>10212</v>
      </c>
    </row>
    <row r="10660" spans="1:2" x14ac:dyDescent="0.25">
      <c r="A10660" s="7">
        <v>40855</v>
      </c>
      <c r="B10660" s="5" t="s">
        <v>10213</v>
      </c>
    </row>
    <row r="10661" spans="1:2" x14ac:dyDescent="0.25">
      <c r="A10661" s="7">
        <v>40856</v>
      </c>
      <c r="B10661" s="5" t="s">
        <v>10214</v>
      </c>
    </row>
    <row r="10662" spans="1:2" x14ac:dyDescent="0.25">
      <c r="A10662" s="7">
        <v>40857</v>
      </c>
      <c r="B10662" s="5" t="s">
        <v>10215</v>
      </c>
    </row>
    <row r="10663" spans="1:2" x14ac:dyDescent="0.25">
      <c r="A10663" s="7">
        <v>40858</v>
      </c>
      <c r="B10663" s="5" t="s">
        <v>10216</v>
      </c>
    </row>
    <row r="10664" spans="1:2" x14ac:dyDescent="0.25">
      <c r="A10664" s="7">
        <v>40861</v>
      </c>
      <c r="B10664" s="5" t="s">
        <v>10217</v>
      </c>
    </row>
    <row r="10665" spans="1:2" x14ac:dyDescent="0.25">
      <c r="A10665" s="7">
        <v>40862</v>
      </c>
      <c r="B10665" s="5" t="s">
        <v>10218</v>
      </c>
    </row>
    <row r="10666" spans="1:2" x14ac:dyDescent="0.25">
      <c r="A10666" s="7">
        <v>40863</v>
      </c>
      <c r="B10666" s="5" t="s">
        <v>10219</v>
      </c>
    </row>
    <row r="10667" spans="1:2" x14ac:dyDescent="0.25">
      <c r="A10667" s="7">
        <v>40864</v>
      </c>
      <c r="B10667" s="5" t="s">
        <v>10220</v>
      </c>
    </row>
    <row r="10668" spans="1:2" x14ac:dyDescent="0.25">
      <c r="A10668" s="7">
        <v>40865</v>
      </c>
      <c r="B10668" s="5" t="s">
        <v>10221</v>
      </c>
    </row>
    <row r="10669" spans="1:2" x14ac:dyDescent="0.25">
      <c r="A10669" s="7">
        <v>40868</v>
      </c>
      <c r="B10669" s="5" t="s">
        <v>10222</v>
      </c>
    </row>
    <row r="10670" spans="1:2" x14ac:dyDescent="0.25">
      <c r="A10670" s="7">
        <v>40869</v>
      </c>
      <c r="B10670" s="5" t="s">
        <v>10223</v>
      </c>
    </row>
    <row r="10671" spans="1:2" x14ac:dyDescent="0.25">
      <c r="A10671" s="7">
        <v>40870</v>
      </c>
      <c r="B10671" s="5" t="s">
        <v>10224</v>
      </c>
    </row>
    <row r="10672" spans="1:2" x14ac:dyDescent="0.25">
      <c r="A10672" s="7">
        <v>40871</v>
      </c>
      <c r="B10672" s="5" t="s">
        <v>822</v>
      </c>
    </row>
    <row r="10673" spans="1:2" x14ac:dyDescent="0.25">
      <c r="A10673" s="7">
        <v>40872</v>
      </c>
      <c r="B10673" s="5" t="s">
        <v>10225</v>
      </c>
    </row>
    <row r="10674" spans="1:2" x14ac:dyDescent="0.25">
      <c r="A10674" s="7">
        <v>40875</v>
      </c>
      <c r="B10674" s="5" t="s">
        <v>10226</v>
      </c>
    </row>
    <row r="10675" spans="1:2" x14ac:dyDescent="0.25">
      <c r="A10675" s="7">
        <v>40876</v>
      </c>
      <c r="B10675" s="5" t="s">
        <v>10227</v>
      </c>
    </row>
    <row r="10676" spans="1:2" x14ac:dyDescent="0.25">
      <c r="A10676" s="7">
        <v>40877</v>
      </c>
      <c r="B10676" s="5" t="s">
        <v>10228</v>
      </c>
    </row>
    <row r="10677" spans="1:2" x14ac:dyDescent="0.25">
      <c r="A10677" s="7">
        <v>40878</v>
      </c>
      <c r="B10677" s="5" t="s">
        <v>10229</v>
      </c>
    </row>
    <row r="10678" spans="1:2" x14ac:dyDescent="0.25">
      <c r="A10678" s="7">
        <v>40879</v>
      </c>
      <c r="B10678" s="5" t="s">
        <v>10230</v>
      </c>
    </row>
    <row r="10679" spans="1:2" x14ac:dyDescent="0.25">
      <c r="A10679" s="7">
        <v>40882</v>
      </c>
      <c r="B10679" s="5" t="s">
        <v>10231</v>
      </c>
    </row>
    <row r="10680" spans="1:2" x14ac:dyDescent="0.25">
      <c r="A10680" s="7">
        <v>40883</v>
      </c>
      <c r="B10680" s="5" t="s">
        <v>10232</v>
      </c>
    </row>
    <row r="10681" spans="1:2" x14ac:dyDescent="0.25">
      <c r="A10681" s="7">
        <v>40884</v>
      </c>
      <c r="B10681" s="5" t="s">
        <v>10233</v>
      </c>
    </row>
    <row r="10682" spans="1:2" x14ac:dyDescent="0.25">
      <c r="A10682" s="7">
        <v>40885</v>
      </c>
      <c r="B10682" s="5" t="s">
        <v>10234</v>
      </c>
    </row>
    <row r="10683" spans="1:2" x14ac:dyDescent="0.25">
      <c r="A10683" s="7">
        <v>40886</v>
      </c>
      <c r="B10683" s="5" t="s">
        <v>10235</v>
      </c>
    </row>
    <row r="10684" spans="1:2" x14ac:dyDescent="0.25">
      <c r="A10684" s="7">
        <v>40889</v>
      </c>
      <c r="B10684" s="5" t="s">
        <v>10236</v>
      </c>
    </row>
    <row r="10685" spans="1:2" x14ac:dyDescent="0.25">
      <c r="A10685" s="7">
        <v>40890</v>
      </c>
      <c r="B10685" s="5" t="s">
        <v>10237</v>
      </c>
    </row>
    <row r="10686" spans="1:2" x14ac:dyDescent="0.25">
      <c r="A10686" s="7">
        <v>40891</v>
      </c>
      <c r="B10686" s="5" t="s">
        <v>10238</v>
      </c>
    </row>
    <row r="10687" spans="1:2" x14ac:dyDescent="0.25">
      <c r="A10687" s="7">
        <v>40892</v>
      </c>
      <c r="B10687" s="5" t="s">
        <v>10239</v>
      </c>
    </row>
    <row r="10688" spans="1:2" x14ac:dyDescent="0.25">
      <c r="A10688" s="7">
        <v>40893</v>
      </c>
      <c r="B10688" s="5" t="s">
        <v>10240</v>
      </c>
    </row>
    <row r="10689" spans="1:2" x14ac:dyDescent="0.25">
      <c r="A10689" s="7">
        <v>40896</v>
      </c>
      <c r="B10689" s="5" t="s">
        <v>10241</v>
      </c>
    </row>
    <row r="10690" spans="1:2" x14ac:dyDescent="0.25">
      <c r="A10690" s="7">
        <v>40897</v>
      </c>
      <c r="B10690" s="5" t="s">
        <v>10242</v>
      </c>
    </row>
    <row r="10691" spans="1:2" x14ac:dyDescent="0.25">
      <c r="A10691" s="7">
        <v>40898</v>
      </c>
      <c r="B10691" s="5" t="s">
        <v>10243</v>
      </c>
    </row>
    <row r="10692" spans="1:2" x14ac:dyDescent="0.25">
      <c r="A10692" s="7">
        <v>40899</v>
      </c>
      <c r="B10692" s="5" t="s">
        <v>10244</v>
      </c>
    </row>
    <row r="10693" spans="1:2" x14ac:dyDescent="0.25">
      <c r="A10693" s="7">
        <v>40900</v>
      </c>
      <c r="B10693" s="5" t="s">
        <v>10245</v>
      </c>
    </row>
    <row r="10694" spans="1:2" x14ac:dyDescent="0.25">
      <c r="A10694" s="7">
        <v>40903</v>
      </c>
      <c r="B10694" s="5" t="s">
        <v>822</v>
      </c>
    </row>
    <row r="10695" spans="1:2" x14ac:dyDescent="0.25">
      <c r="A10695" s="7">
        <v>40904</v>
      </c>
      <c r="B10695" s="5" t="s">
        <v>10246</v>
      </c>
    </row>
    <row r="10696" spans="1:2" x14ac:dyDescent="0.25">
      <c r="A10696" s="7">
        <v>40905</v>
      </c>
      <c r="B10696" s="5" t="s">
        <v>10247</v>
      </c>
    </row>
    <row r="10697" spans="1:2" x14ac:dyDescent="0.25">
      <c r="A10697" s="7">
        <v>40906</v>
      </c>
      <c r="B10697" s="5" t="s">
        <v>10248</v>
      </c>
    </row>
    <row r="10698" spans="1:2" x14ac:dyDescent="0.25">
      <c r="A10698" s="7">
        <v>40907</v>
      </c>
      <c r="B10698" s="5" t="s">
        <v>10249</v>
      </c>
    </row>
    <row r="10699" spans="1:2" x14ac:dyDescent="0.25">
      <c r="A10699" s="7">
        <v>40910</v>
      </c>
      <c r="B10699" s="5" t="s">
        <v>822</v>
      </c>
    </row>
    <row r="10700" spans="1:2" x14ac:dyDescent="0.25">
      <c r="A10700" s="7">
        <v>40911</v>
      </c>
      <c r="B10700" s="5" t="s">
        <v>10250</v>
      </c>
    </row>
    <row r="10701" spans="1:2" x14ac:dyDescent="0.25">
      <c r="A10701" s="7">
        <v>40912</v>
      </c>
      <c r="B10701" s="5" t="s">
        <v>10251</v>
      </c>
    </row>
    <row r="10702" spans="1:2" x14ac:dyDescent="0.25">
      <c r="A10702" s="7">
        <v>40913</v>
      </c>
      <c r="B10702" s="5" t="s">
        <v>10252</v>
      </c>
    </row>
    <row r="10703" spans="1:2" x14ac:dyDescent="0.25">
      <c r="A10703" s="7">
        <v>40914</v>
      </c>
      <c r="B10703" s="5" t="s">
        <v>10253</v>
      </c>
    </row>
    <row r="10704" spans="1:2" x14ac:dyDescent="0.25">
      <c r="A10704" s="7">
        <v>40917</v>
      </c>
      <c r="B10704" s="5" t="s">
        <v>10254</v>
      </c>
    </row>
    <row r="10705" spans="1:2" x14ac:dyDescent="0.25">
      <c r="A10705" s="7">
        <v>40918</v>
      </c>
      <c r="B10705" s="5" t="s">
        <v>10255</v>
      </c>
    </row>
    <row r="10706" spans="1:2" x14ac:dyDescent="0.25">
      <c r="A10706" s="7">
        <v>40919</v>
      </c>
      <c r="B10706" s="5" t="s">
        <v>10256</v>
      </c>
    </row>
    <row r="10707" spans="1:2" x14ac:dyDescent="0.25">
      <c r="A10707" s="7">
        <v>40920</v>
      </c>
      <c r="B10707" s="5" t="s">
        <v>10257</v>
      </c>
    </row>
    <row r="10708" spans="1:2" x14ac:dyDescent="0.25">
      <c r="A10708" s="7">
        <v>40921</v>
      </c>
      <c r="B10708" s="5" t="s">
        <v>10258</v>
      </c>
    </row>
    <row r="10709" spans="1:2" x14ac:dyDescent="0.25">
      <c r="A10709" s="7">
        <v>40924</v>
      </c>
      <c r="B10709" s="5" t="s">
        <v>822</v>
      </c>
    </row>
    <row r="10710" spans="1:2" x14ac:dyDescent="0.25">
      <c r="A10710" s="7">
        <v>40925</v>
      </c>
      <c r="B10710" s="5" t="s">
        <v>10259</v>
      </c>
    </row>
    <row r="10711" spans="1:2" x14ac:dyDescent="0.25">
      <c r="A10711" s="7">
        <v>40926</v>
      </c>
      <c r="B10711" s="5" t="s">
        <v>10260</v>
      </c>
    </row>
    <row r="10712" spans="1:2" x14ac:dyDescent="0.25">
      <c r="A10712" s="7">
        <v>40927</v>
      </c>
      <c r="B10712" s="5" t="s">
        <v>10261</v>
      </c>
    </row>
    <row r="10713" spans="1:2" x14ac:dyDescent="0.25">
      <c r="A10713" s="7">
        <v>40928</v>
      </c>
      <c r="B10713" s="5" t="s">
        <v>10262</v>
      </c>
    </row>
    <row r="10714" spans="1:2" x14ac:dyDescent="0.25">
      <c r="A10714" s="7">
        <v>40931</v>
      </c>
      <c r="B10714" s="5" t="s">
        <v>10263</v>
      </c>
    </row>
    <row r="10715" spans="1:2" x14ac:dyDescent="0.25">
      <c r="A10715" s="7">
        <v>40932</v>
      </c>
      <c r="B10715" s="5" t="s">
        <v>10264</v>
      </c>
    </row>
    <row r="10716" spans="1:2" x14ac:dyDescent="0.25">
      <c r="A10716" s="7">
        <v>40933</v>
      </c>
      <c r="B10716" s="5" t="s">
        <v>10265</v>
      </c>
    </row>
    <row r="10717" spans="1:2" x14ac:dyDescent="0.25">
      <c r="A10717" s="7">
        <v>40934</v>
      </c>
      <c r="B10717" s="5" t="s">
        <v>10266</v>
      </c>
    </row>
    <row r="10718" spans="1:2" x14ac:dyDescent="0.25">
      <c r="A10718" s="7">
        <v>40935</v>
      </c>
      <c r="B10718" s="5" t="s">
        <v>10267</v>
      </c>
    </row>
    <row r="10719" spans="1:2" x14ac:dyDescent="0.25">
      <c r="A10719" s="7">
        <v>40938</v>
      </c>
      <c r="B10719" s="5" t="s">
        <v>10268</v>
      </c>
    </row>
    <row r="10720" spans="1:2" x14ac:dyDescent="0.25">
      <c r="A10720" s="7">
        <v>40939</v>
      </c>
      <c r="B10720" s="5" t="s">
        <v>10269</v>
      </c>
    </row>
    <row r="10721" spans="1:2" x14ac:dyDescent="0.25">
      <c r="A10721" s="7">
        <v>40940</v>
      </c>
      <c r="B10721" s="5" t="s">
        <v>10270</v>
      </c>
    </row>
    <row r="10722" spans="1:2" x14ac:dyDescent="0.25">
      <c r="A10722" s="7">
        <v>40941</v>
      </c>
      <c r="B10722" s="5" t="s">
        <v>10271</v>
      </c>
    </row>
    <row r="10723" spans="1:2" x14ac:dyDescent="0.25">
      <c r="A10723" s="7">
        <v>40942</v>
      </c>
      <c r="B10723" s="5" t="s">
        <v>10272</v>
      </c>
    </row>
    <row r="10724" spans="1:2" x14ac:dyDescent="0.25">
      <c r="A10724" s="7">
        <v>40945</v>
      </c>
      <c r="B10724" s="5" t="s">
        <v>10273</v>
      </c>
    </row>
    <row r="10725" spans="1:2" x14ac:dyDescent="0.25">
      <c r="A10725" s="7">
        <v>40946</v>
      </c>
      <c r="B10725" s="5" t="s">
        <v>10274</v>
      </c>
    </row>
    <row r="10726" spans="1:2" x14ac:dyDescent="0.25">
      <c r="A10726" s="7">
        <v>40947</v>
      </c>
      <c r="B10726" s="5" t="s">
        <v>10275</v>
      </c>
    </row>
    <row r="10727" spans="1:2" x14ac:dyDescent="0.25">
      <c r="A10727" s="7">
        <v>40948</v>
      </c>
      <c r="B10727" s="5" t="s">
        <v>10276</v>
      </c>
    </row>
    <row r="10728" spans="1:2" x14ac:dyDescent="0.25">
      <c r="A10728" s="7">
        <v>40949</v>
      </c>
      <c r="B10728" s="5" t="s">
        <v>10277</v>
      </c>
    </row>
    <row r="10729" spans="1:2" x14ac:dyDescent="0.25">
      <c r="A10729" s="7">
        <v>40952</v>
      </c>
      <c r="B10729" s="5" t="s">
        <v>10278</v>
      </c>
    </row>
    <row r="10730" spans="1:2" x14ac:dyDescent="0.25">
      <c r="A10730" s="7">
        <v>40953</v>
      </c>
      <c r="B10730" s="5" t="s">
        <v>10279</v>
      </c>
    </row>
    <row r="10731" spans="1:2" x14ac:dyDescent="0.25">
      <c r="A10731" s="7">
        <v>40954</v>
      </c>
      <c r="B10731" s="5" t="s">
        <v>10280</v>
      </c>
    </row>
    <row r="10732" spans="1:2" x14ac:dyDescent="0.25">
      <c r="A10732" s="7">
        <v>40955</v>
      </c>
      <c r="B10732" s="5" t="s">
        <v>10281</v>
      </c>
    </row>
    <row r="10733" spans="1:2" x14ac:dyDescent="0.25">
      <c r="A10733" s="7">
        <v>40956</v>
      </c>
      <c r="B10733" s="5" t="s">
        <v>10282</v>
      </c>
    </row>
    <row r="10734" spans="1:2" x14ac:dyDescent="0.25">
      <c r="A10734" s="7">
        <v>40959</v>
      </c>
      <c r="B10734" s="5" t="s">
        <v>822</v>
      </c>
    </row>
    <row r="10735" spans="1:2" x14ac:dyDescent="0.25">
      <c r="A10735" s="7">
        <v>40960</v>
      </c>
      <c r="B10735" s="5" t="s">
        <v>10283</v>
      </c>
    </row>
    <row r="10736" spans="1:2" x14ac:dyDescent="0.25">
      <c r="A10736" s="7">
        <v>40961</v>
      </c>
      <c r="B10736" s="5" t="s">
        <v>10284</v>
      </c>
    </row>
    <row r="10737" spans="1:2" x14ac:dyDescent="0.25">
      <c r="A10737" s="7">
        <v>40962</v>
      </c>
      <c r="B10737" s="5" t="s">
        <v>10285</v>
      </c>
    </row>
    <row r="10738" spans="1:2" x14ac:dyDescent="0.25">
      <c r="A10738" s="7">
        <v>40963</v>
      </c>
      <c r="B10738" s="5" t="s">
        <v>10286</v>
      </c>
    </row>
    <row r="10739" spans="1:2" x14ac:dyDescent="0.25">
      <c r="A10739" s="7">
        <v>40966</v>
      </c>
      <c r="B10739" s="5" t="s">
        <v>10287</v>
      </c>
    </row>
    <row r="10740" spans="1:2" x14ac:dyDescent="0.25">
      <c r="A10740" s="7">
        <v>40967</v>
      </c>
      <c r="B10740" s="5" t="s">
        <v>10288</v>
      </c>
    </row>
    <row r="10741" spans="1:2" x14ac:dyDescent="0.25">
      <c r="A10741" s="7">
        <v>40968</v>
      </c>
      <c r="B10741" s="5" t="s">
        <v>10289</v>
      </c>
    </row>
    <row r="10742" spans="1:2" x14ac:dyDescent="0.25">
      <c r="A10742" s="7">
        <v>40969</v>
      </c>
      <c r="B10742" s="5" t="s">
        <v>10290</v>
      </c>
    </row>
    <row r="10743" spans="1:2" x14ac:dyDescent="0.25">
      <c r="A10743" s="7">
        <v>40970</v>
      </c>
      <c r="B10743" s="5" t="s">
        <v>10291</v>
      </c>
    </row>
    <row r="10744" spans="1:2" x14ac:dyDescent="0.25">
      <c r="A10744" s="7">
        <v>40973</v>
      </c>
      <c r="B10744" s="5" t="s">
        <v>10292</v>
      </c>
    </row>
    <row r="10745" spans="1:2" x14ac:dyDescent="0.25">
      <c r="A10745" s="7">
        <v>40974</v>
      </c>
      <c r="B10745" s="5" t="s">
        <v>10293</v>
      </c>
    </row>
    <row r="10746" spans="1:2" x14ac:dyDescent="0.25">
      <c r="A10746" s="7">
        <v>40975</v>
      </c>
      <c r="B10746" s="5" t="s">
        <v>10294</v>
      </c>
    </row>
    <row r="10747" spans="1:2" x14ac:dyDescent="0.25">
      <c r="A10747" s="7">
        <v>40976</v>
      </c>
      <c r="B10747" s="5" t="s">
        <v>10295</v>
      </c>
    </row>
    <row r="10748" spans="1:2" x14ac:dyDescent="0.25">
      <c r="A10748" s="7">
        <v>40977</v>
      </c>
      <c r="B10748" s="5" t="s">
        <v>10296</v>
      </c>
    </row>
    <row r="10749" spans="1:2" x14ac:dyDescent="0.25">
      <c r="A10749" s="7">
        <v>40980</v>
      </c>
      <c r="B10749" s="5" t="s">
        <v>10297</v>
      </c>
    </row>
    <row r="10750" spans="1:2" x14ac:dyDescent="0.25">
      <c r="A10750" s="7">
        <v>40981</v>
      </c>
      <c r="B10750" s="5" t="s">
        <v>10298</v>
      </c>
    </row>
    <row r="10751" spans="1:2" x14ac:dyDescent="0.25">
      <c r="A10751" s="7">
        <v>40982</v>
      </c>
      <c r="B10751" s="5" t="s">
        <v>10299</v>
      </c>
    </row>
    <row r="10752" spans="1:2" x14ac:dyDescent="0.25">
      <c r="A10752" s="7">
        <v>40983</v>
      </c>
      <c r="B10752" s="5" t="s">
        <v>10300</v>
      </c>
    </row>
    <row r="10753" spans="1:2" x14ac:dyDescent="0.25">
      <c r="A10753" s="7">
        <v>40984</v>
      </c>
      <c r="B10753" s="5" t="s">
        <v>10301</v>
      </c>
    </row>
    <row r="10754" spans="1:2" x14ac:dyDescent="0.25">
      <c r="A10754" s="7">
        <v>40987</v>
      </c>
      <c r="B10754" s="5" t="s">
        <v>10302</v>
      </c>
    </row>
    <row r="10755" spans="1:2" x14ac:dyDescent="0.25">
      <c r="A10755" s="7">
        <v>40988</v>
      </c>
      <c r="B10755" s="5" t="s">
        <v>10303</v>
      </c>
    </row>
    <row r="10756" spans="1:2" x14ac:dyDescent="0.25">
      <c r="A10756" s="7">
        <v>40989</v>
      </c>
      <c r="B10756" s="5" t="s">
        <v>10304</v>
      </c>
    </row>
    <row r="10757" spans="1:2" x14ac:dyDescent="0.25">
      <c r="A10757" s="7">
        <v>40990</v>
      </c>
      <c r="B10757" s="5" t="s">
        <v>10305</v>
      </c>
    </row>
    <row r="10758" spans="1:2" x14ac:dyDescent="0.25">
      <c r="A10758" s="7">
        <v>40991</v>
      </c>
      <c r="B10758" s="5" t="s">
        <v>10306</v>
      </c>
    </row>
    <row r="10759" spans="1:2" x14ac:dyDescent="0.25">
      <c r="A10759" s="7">
        <v>40994</v>
      </c>
      <c r="B10759" s="5" t="s">
        <v>10307</v>
      </c>
    </row>
    <row r="10760" spans="1:2" x14ac:dyDescent="0.25">
      <c r="A10760" s="7">
        <v>40995</v>
      </c>
      <c r="B10760" s="5" t="s">
        <v>10308</v>
      </c>
    </row>
    <row r="10761" spans="1:2" x14ac:dyDescent="0.25">
      <c r="A10761" s="7">
        <v>40996</v>
      </c>
      <c r="B10761" s="5" t="s">
        <v>10309</v>
      </c>
    </row>
    <row r="10762" spans="1:2" x14ac:dyDescent="0.25">
      <c r="A10762" s="7">
        <v>40997</v>
      </c>
      <c r="B10762" s="5" t="s">
        <v>10310</v>
      </c>
    </row>
    <row r="10763" spans="1:2" x14ac:dyDescent="0.25">
      <c r="A10763" s="7">
        <v>40998</v>
      </c>
      <c r="B10763" s="5" t="s">
        <v>10311</v>
      </c>
    </row>
    <row r="10764" spans="1:2" x14ac:dyDescent="0.25">
      <c r="A10764" s="7">
        <v>41001</v>
      </c>
      <c r="B10764" s="5" t="s">
        <v>10312</v>
      </c>
    </row>
    <row r="10765" spans="1:2" x14ac:dyDescent="0.25">
      <c r="A10765" s="7">
        <v>41002</v>
      </c>
      <c r="B10765" s="5" t="s">
        <v>10313</v>
      </c>
    </row>
    <row r="10766" spans="1:2" x14ac:dyDescent="0.25">
      <c r="A10766" s="7">
        <v>41003</v>
      </c>
      <c r="B10766" s="5" t="s">
        <v>10314</v>
      </c>
    </row>
    <row r="10767" spans="1:2" x14ac:dyDescent="0.25">
      <c r="A10767" s="7">
        <v>41004</v>
      </c>
      <c r="B10767" s="5" t="s">
        <v>10315</v>
      </c>
    </row>
    <row r="10768" spans="1:2" x14ac:dyDescent="0.25">
      <c r="A10768" s="7">
        <v>41005</v>
      </c>
      <c r="B10768" s="5" t="s">
        <v>822</v>
      </c>
    </row>
    <row r="10769" spans="1:2" x14ac:dyDescent="0.25">
      <c r="A10769" s="7">
        <v>41008</v>
      </c>
      <c r="B10769" s="5" t="s">
        <v>10316</v>
      </c>
    </row>
    <row r="10770" spans="1:2" x14ac:dyDescent="0.25">
      <c r="A10770" s="7">
        <v>41009</v>
      </c>
      <c r="B10770" s="5" t="s">
        <v>10317</v>
      </c>
    </row>
    <row r="10771" spans="1:2" x14ac:dyDescent="0.25">
      <c r="A10771" s="7">
        <v>41010</v>
      </c>
      <c r="B10771" s="5" t="s">
        <v>10318</v>
      </c>
    </row>
    <row r="10772" spans="1:2" x14ac:dyDescent="0.25">
      <c r="A10772" s="7">
        <v>41011</v>
      </c>
      <c r="B10772" s="5" t="s">
        <v>10319</v>
      </c>
    </row>
    <row r="10773" spans="1:2" x14ac:dyDescent="0.25">
      <c r="A10773" s="7">
        <v>41012</v>
      </c>
      <c r="B10773" s="5" t="s">
        <v>10320</v>
      </c>
    </row>
    <row r="10774" spans="1:2" x14ac:dyDescent="0.25">
      <c r="A10774" s="7">
        <v>41015</v>
      </c>
      <c r="B10774" s="5" t="s">
        <v>10321</v>
      </c>
    </row>
    <row r="10775" spans="1:2" x14ac:dyDescent="0.25">
      <c r="A10775" s="7">
        <v>41016</v>
      </c>
      <c r="B10775" s="5" t="s">
        <v>10322</v>
      </c>
    </row>
    <row r="10776" spans="1:2" x14ac:dyDescent="0.25">
      <c r="A10776" s="7">
        <v>41017</v>
      </c>
      <c r="B10776" s="5" t="s">
        <v>10323</v>
      </c>
    </row>
    <row r="10777" spans="1:2" x14ac:dyDescent="0.25">
      <c r="A10777" s="7">
        <v>41018</v>
      </c>
      <c r="B10777" s="5" t="s">
        <v>10324</v>
      </c>
    </row>
    <row r="10778" spans="1:2" x14ac:dyDescent="0.25">
      <c r="A10778" s="7">
        <v>41019</v>
      </c>
      <c r="B10778" s="5" t="s">
        <v>10325</v>
      </c>
    </row>
    <row r="10779" spans="1:2" x14ac:dyDescent="0.25">
      <c r="A10779" s="7">
        <v>41022</v>
      </c>
      <c r="B10779" s="5" t="s">
        <v>10326</v>
      </c>
    </row>
    <row r="10780" spans="1:2" x14ac:dyDescent="0.25">
      <c r="A10780" s="7">
        <v>41023</v>
      </c>
      <c r="B10780" s="5" t="s">
        <v>10327</v>
      </c>
    </row>
    <row r="10781" spans="1:2" x14ac:dyDescent="0.25">
      <c r="A10781" s="7">
        <v>41024</v>
      </c>
      <c r="B10781" s="5" t="s">
        <v>10328</v>
      </c>
    </row>
    <row r="10782" spans="1:2" x14ac:dyDescent="0.25">
      <c r="A10782" s="7">
        <v>41025</v>
      </c>
      <c r="B10782" s="5" t="s">
        <v>10329</v>
      </c>
    </row>
    <row r="10783" spans="1:2" x14ac:dyDescent="0.25">
      <c r="A10783" s="7">
        <v>41026</v>
      </c>
      <c r="B10783" s="5" t="s">
        <v>10330</v>
      </c>
    </row>
    <row r="10784" spans="1:2" x14ac:dyDescent="0.25">
      <c r="A10784" s="7">
        <v>41029</v>
      </c>
      <c r="B10784" s="5" t="s">
        <v>10331</v>
      </c>
    </row>
    <row r="10785" spans="1:2" x14ac:dyDescent="0.25">
      <c r="A10785" s="7">
        <v>41030</v>
      </c>
      <c r="B10785" s="5" t="s">
        <v>10332</v>
      </c>
    </row>
    <row r="10786" spans="1:2" x14ac:dyDescent="0.25">
      <c r="A10786" s="7">
        <v>41031</v>
      </c>
      <c r="B10786" s="5" t="s">
        <v>10333</v>
      </c>
    </row>
    <row r="10787" spans="1:2" x14ac:dyDescent="0.25">
      <c r="A10787" s="7">
        <v>41032</v>
      </c>
      <c r="B10787" s="5" t="s">
        <v>10334</v>
      </c>
    </row>
    <row r="10788" spans="1:2" x14ac:dyDescent="0.25">
      <c r="A10788" s="7">
        <v>41033</v>
      </c>
      <c r="B10788" s="5" t="s">
        <v>10335</v>
      </c>
    </row>
    <row r="10789" spans="1:2" x14ac:dyDescent="0.25">
      <c r="A10789" s="7">
        <v>41036</v>
      </c>
      <c r="B10789" s="5" t="s">
        <v>10336</v>
      </c>
    </row>
    <row r="10790" spans="1:2" x14ac:dyDescent="0.25">
      <c r="A10790" s="7">
        <v>41037</v>
      </c>
      <c r="B10790" s="5" t="s">
        <v>10337</v>
      </c>
    </row>
    <row r="10791" spans="1:2" x14ac:dyDescent="0.25">
      <c r="A10791" s="7">
        <v>41038</v>
      </c>
      <c r="B10791" s="5" t="s">
        <v>10338</v>
      </c>
    </row>
    <row r="10792" spans="1:2" x14ac:dyDescent="0.25">
      <c r="A10792" s="7">
        <v>41039</v>
      </c>
      <c r="B10792" s="5" t="s">
        <v>10339</v>
      </c>
    </row>
    <row r="10793" spans="1:2" x14ac:dyDescent="0.25">
      <c r="A10793" s="7">
        <v>41040</v>
      </c>
      <c r="B10793" s="5" t="s">
        <v>10340</v>
      </c>
    </row>
    <row r="10794" spans="1:2" x14ac:dyDescent="0.25">
      <c r="A10794" s="7">
        <v>41043</v>
      </c>
      <c r="B10794" s="5" t="s">
        <v>10341</v>
      </c>
    </row>
    <row r="10795" spans="1:2" x14ac:dyDescent="0.25">
      <c r="A10795" s="7">
        <v>41044</v>
      </c>
      <c r="B10795" s="5" t="s">
        <v>10342</v>
      </c>
    </row>
    <row r="10796" spans="1:2" x14ac:dyDescent="0.25">
      <c r="A10796" s="7">
        <v>41045</v>
      </c>
      <c r="B10796" s="5" t="s">
        <v>10343</v>
      </c>
    </row>
    <row r="10797" spans="1:2" x14ac:dyDescent="0.25">
      <c r="A10797" s="7">
        <v>41046</v>
      </c>
      <c r="B10797" s="5" t="s">
        <v>10344</v>
      </c>
    </row>
    <row r="10798" spans="1:2" x14ac:dyDescent="0.25">
      <c r="A10798" s="7">
        <v>41047</v>
      </c>
      <c r="B10798" s="5" t="s">
        <v>10345</v>
      </c>
    </row>
    <row r="10799" spans="1:2" x14ac:dyDescent="0.25">
      <c r="A10799" s="7">
        <v>41050</v>
      </c>
      <c r="B10799" s="5" t="s">
        <v>10346</v>
      </c>
    </row>
    <row r="10800" spans="1:2" x14ac:dyDescent="0.25">
      <c r="A10800" s="7">
        <v>41051</v>
      </c>
      <c r="B10800" s="5" t="s">
        <v>10347</v>
      </c>
    </row>
    <row r="10801" spans="1:2" x14ac:dyDescent="0.25">
      <c r="A10801" s="7">
        <v>41052</v>
      </c>
      <c r="B10801" s="5" t="s">
        <v>10348</v>
      </c>
    </row>
    <row r="10802" spans="1:2" x14ac:dyDescent="0.25">
      <c r="A10802" s="7">
        <v>41053</v>
      </c>
      <c r="B10802" s="5" t="s">
        <v>10349</v>
      </c>
    </row>
    <row r="10803" spans="1:2" x14ac:dyDescent="0.25">
      <c r="A10803" s="7">
        <v>41054</v>
      </c>
      <c r="B10803" s="5" t="s">
        <v>10350</v>
      </c>
    </row>
    <row r="10804" spans="1:2" x14ac:dyDescent="0.25">
      <c r="A10804" s="7">
        <v>41057</v>
      </c>
      <c r="B10804" s="5" t="s">
        <v>822</v>
      </c>
    </row>
    <row r="10805" spans="1:2" x14ac:dyDescent="0.25">
      <c r="A10805" s="7">
        <v>41058</v>
      </c>
      <c r="B10805" s="5" t="s">
        <v>10351</v>
      </c>
    </row>
    <row r="10806" spans="1:2" x14ac:dyDescent="0.25">
      <c r="A10806" s="7">
        <v>41059</v>
      </c>
      <c r="B10806" s="5" t="s">
        <v>10352</v>
      </c>
    </row>
    <row r="10807" spans="1:2" x14ac:dyDescent="0.25">
      <c r="A10807" s="7">
        <v>41060</v>
      </c>
      <c r="B10807" s="5" t="s">
        <v>10353</v>
      </c>
    </row>
    <row r="10808" spans="1:2" x14ac:dyDescent="0.25">
      <c r="A10808" s="7">
        <v>41061</v>
      </c>
      <c r="B10808" s="5" t="s">
        <v>10354</v>
      </c>
    </row>
    <row r="10809" spans="1:2" x14ac:dyDescent="0.25">
      <c r="A10809" s="7">
        <v>41064</v>
      </c>
      <c r="B10809" s="5" t="s">
        <v>10355</v>
      </c>
    </row>
    <row r="10810" spans="1:2" x14ac:dyDescent="0.25">
      <c r="A10810" s="7">
        <v>41065</v>
      </c>
      <c r="B10810" s="5" t="s">
        <v>10356</v>
      </c>
    </row>
    <row r="10811" spans="1:2" x14ac:dyDescent="0.25">
      <c r="A10811" s="7">
        <v>41066</v>
      </c>
      <c r="B10811" s="5" t="s">
        <v>10357</v>
      </c>
    </row>
    <row r="10812" spans="1:2" x14ac:dyDescent="0.25">
      <c r="A10812" s="7">
        <v>41067</v>
      </c>
      <c r="B10812" s="5" t="s">
        <v>10358</v>
      </c>
    </row>
    <row r="10813" spans="1:2" x14ac:dyDescent="0.25">
      <c r="A10813" s="7">
        <v>41068</v>
      </c>
      <c r="B10813" s="5" t="s">
        <v>10359</v>
      </c>
    </row>
    <row r="10814" spans="1:2" x14ac:dyDescent="0.25">
      <c r="A10814" s="7">
        <v>41071</v>
      </c>
      <c r="B10814" s="5" t="s">
        <v>10360</v>
      </c>
    </row>
    <row r="10815" spans="1:2" x14ac:dyDescent="0.25">
      <c r="A10815" s="7">
        <v>41072</v>
      </c>
      <c r="B10815" s="5" t="s">
        <v>10361</v>
      </c>
    </row>
    <row r="10816" spans="1:2" x14ac:dyDescent="0.25">
      <c r="A10816" s="7">
        <v>41073</v>
      </c>
      <c r="B10816" s="5" t="s">
        <v>10362</v>
      </c>
    </row>
    <row r="10817" spans="1:2" x14ac:dyDescent="0.25">
      <c r="A10817" s="7">
        <v>41074</v>
      </c>
      <c r="B10817" s="5" t="s">
        <v>10363</v>
      </c>
    </row>
    <row r="10818" spans="1:2" x14ac:dyDescent="0.25">
      <c r="A10818" s="7">
        <v>41075</v>
      </c>
      <c r="B10818" s="5" t="s">
        <v>10364</v>
      </c>
    </row>
    <row r="10819" spans="1:2" x14ac:dyDescent="0.25">
      <c r="A10819" s="7">
        <v>41078</v>
      </c>
      <c r="B10819" s="5" t="s">
        <v>10365</v>
      </c>
    </row>
    <row r="10820" spans="1:2" x14ac:dyDescent="0.25">
      <c r="A10820" s="7">
        <v>41079</v>
      </c>
      <c r="B10820" s="5" t="s">
        <v>10366</v>
      </c>
    </row>
    <row r="10821" spans="1:2" x14ac:dyDescent="0.25">
      <c r="A10821" s="7">
        <v>41080</v>
      </c>
      <c r="B10821" s="5" t="s">
        <v>10367</v>
      </c>
    </row>
    <row r="10822" spans="1:2" x14ac:dyDescent="0.25">
      <c r="A10822" s="7">
        <v>41081</v>
      </c>
      <c r="B10822" s="5" t="s">
        <v>10368</v>
      </c>
    </row>
    <row r="10823" spans="1:2" x14ac:dyDescent="0.25">
      <c r="A10823" s="7">
        <v>41082</v>
      </c>
      <c r="B10823" s="5" t="s">
        <v>10369</v>
      </c>
    </row>
    <row r="10824" spans="1:2" x14ac:dyDescent="0.25">
      <c r="A10824" s="7">
        <v>41085</v>
      </c>
      <c r="B10824" s="5" t="s">
        <v>10370</v>
      </c>
    </row>
    <row r="10825" spans="1:2" x14ac:dyDescent="0.25">
      <c r="A10825" s="7">
        <v>41086</v>
      </c>
      <c r="B10825" s="5" t="s">
        <v>10371</v>
      </c>
    </row>
    <row r="10826" spans="1:2" x14ac:dyDescent="0.25">
      <c r="A10826" s="7">
        <v>41087</v>
      </c>
      <c r="B10826" s="5" t="s">
        <v>10372</v>
      </c>
    </row>
    <row r="10827" spans="1:2" x14ac:dyDescent="0.25">
      <c r="A10827" s="7">
        <v>41088</v>
      </c>
      <c r="B10827" s="5" t="s">
        <v>10373</v>
      </c>
    </row>
    <row r="10828" spans="1:2" x14ac:dyDescent="0.25">
      <c r="A10828" s="7">
        <v>41089</v>
      </c>
      <c r="B10828" s="5" t="s">
        <v>10374</v>
      </c>
    </row>
    <row r="10829" spans="1:2" x14ac:dyDescent="0.25">
      <c r="A10829" s="7">
        <v>41092</v>
      </c>
      <c r="B10829" s="5" t="s">
        <v>10375</v>
      </c>
    </row>
    <row r="10830" spans="1:2" x14ac:dyDescent="0.25">
      <c r="A10830" s="7">
        <v>41093</v>
      </c>
      <c r="B10830" s="5" t="s">
        <v>10376</v>
      </c>
    </row>
    <row r="10831" spans="1:2" x14ac:dyDescent="0.25">
      <c r="A10831" s="7">
        <v>41094</v>
      </c>
      <c r="B10831" s="5" t="s">
        <v>822</v>
      </c>
    </row>
    <row r="10832" spans="1:2" x14ac:dyDescent="0.25">
      <c r="A10832" s="7">
        <v>41095</v>
      </c>
      <c r="B10832" s="5" t="s">
        <v>10377</v>
      </c>
    </row>
    <row r="10833" spans="1:2" x14ac:dyDescent="0.25">
      <c r="A10833" s="7">
        <v>41096</v>
      </c>
      <c r="B10833" s="5" t="s">
        <v>10378</v>
      </c>
    </row>
    <row r="10834" spans="1:2" x14ac:dyDescent="0.25">
      <c r="A10834" s="7">
        <v>41099</v>
      </c>
      <c r="B10834" s="5" t="s">
        <v>10379</v>
      </c>
    </row>
    <row r="10835" spans="1:2" x14ac:dyDescent="0.25">
      <c r="A10835" s="7">
        <v>41100</v>
      </c>
      <c r="B10835" s="5" t="s">
        <v>10380</v>
      </c>
    </row>
    <row r="10836" spans="1:2" x14ac:dyDescent="0.25">
      <c r="A10836" s="7">
        <v>41101</v>
      </c>
      <c r="B10836" s="5" t="s">
        <v>10381</v>
      </c>
    </row>
    <row r="10837" spans="1:2" x14ac:dyDescent="0.25">
      <c r="A10837" s="7">
        <v>41102</v>
      </c>
      <c r="B10837" s="5" t="s">
        <v>10382</v>
      </c>
    </row>
    <row r="10838" spans="1:2" x14ac:dyDescent="0.25">
      <c r="A10838" s="7">
        <v>41103</v>
      </c>
      <c r="B10838" s="5" t="s">
        <v>10383</v>
      </c>
    </row>
    <row r="10839" spans="1:2" x14ac:dyDescent="0.25">
      <c r="A10839" s="7">
        <v>41106</v>
      </c>
      <c r="B10839" s="5" t="s">
        <v>10384</v>
      </c>
    </row>
    <row r="10840" spans="1:2" x14ac:dyDescent="0.25">
      <c r="A10840" s="7">
        <v>41107</v>
      </c>
      <c r="B10840" s="5" t="s">
        <v>10385</v>
      </c>
    </row>
    <row r="10841" spans="1:2" x14ac:dyDescent="0.25">
      <c r="A10841" s="7">
        <v>41108</v>
      </c>
      <c r="B10841" s="5" t="s">
        <v>10386</v>
      </c>
    </row>
    <row r="10842" spans="1:2" x14ac:dyDescent="0.25">
      <c r="A10842" s="7">
        <v>41109</v>
      </c>
      <c r="B10842" s="5" t="s">
        <v>10387</v>
      </c>
    </row>
    <row r="10843" spans="1:2" x14ac:dyDescent="0.25">
      <c r="A10843" s="7">
        <v>41110</v>
      </c>
      <c r="B10843" s="5" t="s">
        <v>10388</v>
      </c>
    </row>
    <row r="10844" spans="1:2" x14ac:dyDescent="0.25">
      <c r="A10844" s="7">
        <v>41113</v>
      </c>
      <c r="B10844" s="5" t="s">
        <v>10389</v>
      </c>
    </row>
    <row r="10845" spans="1:2" x14ac:dyDescent="0.25">
      <c r="A10845" s="7">
        <v>41114</v>
      </c>
      <c r="B10845" s="5" t="s">
        <v>10390</v>
      </c>
    </row>
    <row r="10846" spans="1:2" x14ac:dyDescent="0.25">
      <c r="A10846" s="7">
        <v>41115</v>
      </c>
      <c r="B10846" s="5" t="s">
        <v>10391</v>
      </c>
    </row>
    <row r="10847" spans="1:2" x14ac:dyDescent="0.25">
      <c r="A10847" s="7">
        <v>41116</v>
      </c>
      <c r="B10847" s="5" t="s">
        <v>10392</v>
      </c>
    </row>
    <row r="10848" spans="1:2" x14ac:dyDescent="0.25">
      <c r="A10848" s="7">
        <v>41117</v>
      </c>
      <c r="B10848" s="5" t="s">
        <v>10393</v>
      </c>
    </row>
    <row r="10849" spans="1:2" x14ac:dyDescent="0.25">
      <c r="A10849" s="7">
        <v>41120</v>
      </c>
      <c r="B10849" s="5" t="s">
        <v>10394</v>
      </c>
    </row>
    <row r="10850" spans="1:2" x14ac:dyDescent="0.25">
      <c r="A10850" s="7">
        <v>41121</v>
      </c>
      <c r="B10850" s="5" t="s">
        <v>10395</v>
      </c>
    </row>
    <row r="10851" spans="1:2" x14ac:dyDescent="0.25">
      <c r="A10851" s="7">
        <v>41122</v>
      </c>
      <c r="B10851" s="5" t="s">
        <v>10396</v>
      </c>
    </row>
    <row r="10852" spans="1:2" x14ac:dyDescent="0.25">
      <c r="A10852" s="7">
        <v>41123</v>
      </c>
      <c r="B10852" s="5" t="s">
        <v>10397</v>
      </c>
    </row>
    <row r="10853" spans="1:2" x14ac:dyDescent="0.25">
      <c r="A10853" s="7">
        <v>41124</v>
      </c>
      <c r="B10853" s="5" t="s">
        <v>10398</v>
      </c>
    </row>
    <row r="10854" spans="1:2" x14ac:dyDescent="0.25">
      <c r="A10854" s="7">
        <v>41127</v>
      </c>
      <c r="B10854" s="5" t="s">
        <v>10399</v>
      </c>
    </row>
    <row r="10855" spans="1:2" x14ac:dyDescent="0.25">
      <c r="A10855" s="7">
        <v>41128</v>
      </c>
      <c r="B10855" s="5" t="s">
        <v>10400</v>
      </c>
    </row>
    <row r="10856" spans="1:2" x14ac:dyDescent="0.25">
      <c r="A10856" s="7">
        <v>41129</v>
      </c>
      <c r="B10856" s="5" t="s">
        <v>10401</v>
      </c>
    </row>
    <row r="10857" spans="1:2" x14ac:dyDescent="0.25">
      <c r="A10857" s="7">
        <v>41130</v>
      </c>
      <c r="B10857" s="5" t="s">
        <v>10402</v>
      </c>
    </row>
    <row r="10858" spans="1:2" x14ac:dyDescent="0.25">
      <c r="A10858" s="7">
        <v>41131</v>
      </c>
      <c r="B10858" s="5" t="s">
        <v>10403</v>
      </c>
    </row>
    <row r="10859" spans="1:2" x14ac:dyDescent="0.25">
      <c r="A10859" s="7">
        <v>41134</v>
      </c>
      <c r="B10859" s="5" t="s">
        <v>10404</v>
      </c>
    </row>
    <row r="10860" spans="1:2" x14ac:dyDescent="0.25">
      <c r="A10860" s="7">
        <v>41135</v>
      </c>
      <c r="B10860" s="5" t="s">
        <v>10405</v>
      </c>
    </row>
    <row r="10861" spans="1:2" x14ac:dyDescent="0.25">
      <c r="A10861" s="7">
        <v>41136</v>
      </c>
      <c r="B10861" s="5" t="s">
        <v>10406</v>
      </c>
    </row>
    <row r="10862" spans="1:2" x14ac:dyDescent="0.25">
      <c r="A10862" s="7">
        <v>41137</v>
      </c>
      <c r="B10862" s="5" t="s">
        <v>10407</v>
      </c>
    </row>
    <row r="10863" spans="1:2" x14ac:dyDescent="0.25">
      <c r="A10863" s="7">
        <v>41138</v>
      </c>
      <c r="B10863" s="5" t="s">
        <v>10408</v>
      </c>
    </row>
    <row r="10864" spans="1:2" x14ac:dyDescent="0.25">
      <c r="A10864" s="7">
        <v>41141</v>
      </c>
      <c r="B10864" s="5" t="s">
        <v>10409</v>
      </c>
    </row>
    <row r="10865" spans="1:2" x14ac:dyDescent="0.25">
      <c r="A10865" s="7">
        <v>41142</v>
      </c>
      <c r="B10865" s="5" t="s">
        <v>10410</v>
      </c>
    </row>
    <row r="10866" spans="1:2" x14ac:dyDescent="0.25">
      <c r="A10866" s="7">
        <v>41143</v>
      </c>
      <c r="B10866" s="5" t="s">
        <v>10411</v>
      </c>
    </row>
    <row r="10867" spans="1:2" x14ac:dyDescent="0.25">
      <c r="A10867" s="7">
        <v>41144</v>
      </c>
      <c r="B10867" s="5" t="s">
        <v>10412</v>
      </c>
    </row>
    <row r="10868" spans="1:2" x14ac:dyDescent="0.25">
      <c r="A10868" s="7">
        <v>41145</v>
      </c>
      <c r="B10868" s="5" t="s">
        <v>10413</v>
      </c>
    </row>
    <row r="10869" spans="1:2" x14ac:dyDescent="0.25">
      <c r="A10869" s="7">
        <v>41148</v>
      </c>
      <c r="B10869" s="5" t="s">
        <v>10414</v>
      </c>
    </row>
    <row r="10870" spans="1:2" x14ac:dyDescent="0.25">
      <c r="A10870" s="7">
        <v>41149</v>
      </c>
      <c r="B10870" s="5" t="s">
        <v>10415</v>
      </c>
    </row>
    <row r="10871" spans="1:2" x14ac:dyDescent="0.25">
      <c r="A10871" s="7">
        <v>41150</v>
      </c>
      <c r="B10871" s="5" t="s">
        <v>10416</v>
      </c>
    </row>
    <row r="10872" spans="1:2" x14ac:dyDescent="0.25">
      <c r="A10872" s="7">
        <v>41151</v>
      </c>
      <c r="B10872" s="5" t="s">
        <v>10417</v>
      </c>
    </row>
    <row r="10873" spans="1:2" x14ac:dyDescent="0.25">
      <c r="A10873" s="7">
        <v>41152</v>
      </c>
      <c r="B10873" s="5" t="s">
        <v>10418</v>
      </c>
    </row>
    <row r="10874" spans="1:2" x14ac:dyDescent="0.25">
      <c r="A10874" s="7">
        <v>41155</v>
      </c>
      <c r="B10874" s="5" t="s">
        <v>822</v>
      </c>
    </row>
    <row r="10875" spans="1:2" x14ac:dyDescent="0.25">
      <c r="A10875" s="7">
        <v>41156</v>
      </c>
      <c r="B10875" s="5" t="s">
        <v>10419</v>
      </c>
    </row>
    <row r="10876" spans="1:2" x14ac:dyDescent="0.25">
      <c r="A10876" s="7">
        <v>41157</v>
      </c>
      <c r="B10876" s="5" t="s">
        <v>10420</v>
      </c>
    </row>
    <row r="10877" spans="1:2" x14ac:dyDescent="0.25">
      <c r="A10877" s="7">
        <v>41158</v>
      </c>
      <c r="B10877" s="5" t="s">
        <v>10421</v>
      </c>
    </row>
    <row r="10878" spans="1:2" x14ac:dyDescent="0.25">
      <c r="A10878" s="7">
        <v>41159</v>
      </c>
      <c r="B10878" s="5" t="s">
        <v>10422</v>
      </c>
    </row>
    <row r="10879" spans="1:2" x14ac:dyDescent="0.25">
      <c r="A10879" s="7">
        <v>41162</v>
      </c>
      <c r="B10879" s="5" t="s">
        <v>10423</v>
      </c>
    </row>
    <row r="10880" spans="1:2" x14ac:dyDescent="0.25">
      <c r="A10880" s="7">
        <v>41163</v>
      </c>
      <c r="B10880" s="5" t="s">
        <v>10424</v>
      </c>
    </row>
    <row r="10881" spans="1:2" x14ac:dyDescent="0.25">
      <c r="A10881" s="7">
        <v>41164</v>
      </c>
      <c r="B10881" s="5" t="s">
        <v>10425</v>
      </c>
    </row>
    <row r="10882" spans="1:2" x14ac:dyDescent="0.25">
      <c r="A10882" s="7">
        <v>41165</v>
      </c>
      <c r="B10882" s="5" t="s">
        <v>10426</v>
      </c>
    </row>
    <row r="10883" spans="1:2" x14ac:dyDescent="0.25">
      <c r="A10883" s="7">
        <v>41166</v>
      </c>
      <c r="B10883" s="5" t="s">
        <v>10427</v>
      </c>
    </row>
    <row r="10884" spans="1:2" x14ac:dyDescent="0.25">
      <c r="A10884" s="7">
        <v>41169</v>
      </c>
      <c r="B10884" s="5" t="s">
        <v>10428</v>
      </c>
    </row>
    <row r="10885" spans="1:2" x14ac:dyDescent="0.25">
      <c r="A10885" s="7">
        <v>41170</v>
      </c>
      <c r="B10885" s="5" t="s">
        <v>10429</v>
      </c>
    </row>
    <row r="10886" spans="1:2" x14ac:dyDescent="0.25">
      <c r="A10886" s="7">
        <v>41171</v>
      </c>
      <c r="B10886" s="5" t="s">
        <v>10430</v>
      </c>
    </row>
    <row r="10887" spans="1:2" x14ac:dyDescent="0.25">
      <c r="A10887" s="7">
        <v>41172</v>
      </c>
      <c r="B10887" s="5" t="s">
        <v>10431</v>
      </c>
    </row>
    <row r="10888" spans="1:2" x14ac:dyDescent="0.25">
      <c r="A10888" s="7">
        <v>41173</v>
      </c>
      <c r="B10888" s="5" t="s">
        <v>10432</v>
      </c>
    </row>
    <row r="10889" spans="1:2" x14ac:dyDescent="0.25">
      <c r="A10889" s="7">
        <v>41176</v>
      </c>
      <c r="B10889" s="5" t="s">
        <v>10433</v>
      </c>
    </row>
    <row r="10890" spans="1:2" x14ac:dyDescent="0.25">
      <c r="A10890" s="7">
        <v>41177</v>
      </c>
      <c r="B10890" s="5" t="s">
        <v>10434</v>
      </c>
    </row>
    <row r="10891" spans="1:2" x14ac:dyDescent="0.25">
      <c r="A10891" s="7">
        <v>41178</v>
      </c>
      <c r="B10891" s="5" t="s">
        <v>10435</v>
      </c>
    </row>
    <row r="10892" spans="1:2" x14ac:dyDescent="0.25">
      <c r="A10892" s="7">
        <v>41179</v>
      </c>
      <c r="B10892" s="5" t="s">
        <v>10436</v>
      </c>
    </row>
    <row r="10893" spans="1:2" x14ac:dyDescent="0.25">
      <c r="A10893" s="7">
        <v>41180</v>
      </c>
      <c r="B10893" s="5" t="s">
        <v>10437</v>
      </c>
    </row>
    <row r="10894" spans="1:2" x14ac:dyDescent="0.25">
      <c r="A10894" s="7">
        <v>41183</v>
      </c>
      <c r="B10894" s="5" t="s">
        <v>10438</v>
      </c>
    </row>
    <row r="10895" spans="1:2" x14ac:dyDescent="0.25">
      <c r="A10895" s="7">
        <v>41184</v>
      </c>
      <c r="B10895" s="5" t="s">
        <v>10439</v>
      </c>
    </row>
    <row r="10896" spans="1:2" x14ac:dyDescent="0.25">
      <c r="A10896" s="7">
        <v>41185</v>
      </c>
      <c r="B10896" s="5" t="s">
        <v>10440</v>
      </c>
    </row>
    <row r="10897" spans="1:2" x14ac:dyDescent="0.25">
      <c r="A10897" s="7">
        <v>41186</v>
      </c>
      <c r="B10897" s="5" t="s">
        <v>10441</v>
      </c>
    </row>
    <row r="10898" spans="1:2" x14ac:dyDescent="0.25">
      <c r="A10898" s="7">
        <v>41187</v>
      </c>
      <c r="B10898" s="5" t="s">
        <v>10442</v>
      </c>
    </row>
    <row r="10899" spans="1:2" x14ac:dyDescent="0.25">
      <c r="A10899" s="7">
        <v>41190</v>
      </c>
      <c r="B10899" s="5" t="s">
        <v>10443</v>
      </c>
    </row>
    <row r="10900" spans="1:2" x14ac:dyDescent="0.25">
      <c r="A10900" s="7">
        <v>41191</v>
      </c>
      <c r="B10900" s="5" t="s">
        <v>10444</v>
      </c>
    </row>
    <row r="10901" spans="1:2" x14ac:dyDescent="0.25">
      <c r="A10901" s="7">
        <v>41192</v>
      </c>
      <c r="B10901" s="5" t="s">
        <v>10445</v>
      </c>
    </row>
    <row r="10902" spans="1:2" x14ac:dyDescent="0.25">
      <c r="A10902" s="7">
        <v>41193</v>
      </c>
      <c r="B10902" s="5" t="s">
        <v>10446</v>
      </c>
    </row>
    <row r="10903" spans="1:2" x14ac:dyDescent="0.25">
      <c r="A10903" s="7">
        <v>41194</v>
      </c>
      <c r="B10903" s="5" t="s">
        <v>10447</v>
      </c>
    </row>
    <row r="10904" spans="1:2" x14ac:dyDescent="0.25">
      <c r="A10904" s="7">
        <v>41197</v>
      </c>
      <c r="B10904" s="5" t="s">
        <v>10448</v>
      </c>
    </row>
    <row r="10905" spans="1:2" x14ac:dyDescent="0.25">
      <c r="A10905" s="7">
        <v>41198</v>
      </c>
      <c r="B10905" s="5" t="s">
        <v>10449</v>
      </c>
    </row>
    <row r="10906" spans="1:2" x14ac:dyDescent="0.25">
      <c r="A10906" s="7">
        <v>41199</v>
      </c>
      <c r="B10906" s="5" t="s">
        <v>10450</v>
      </c>
    </row>
    <row r="10907" spans="1:2" x14ac:dyDescent="0.25">
      <c r="A10907" s="7">
        <v>41200</v>
      </c>
      <c r="B10907" s="5" t="s">
        <v>10451</v>
      </c>
    </row>
    <row r="10908" spans="1:2" x14ac:dyDescent="0.25">
      <c r="A10908" s="7">
        <v>41201</v>
      </c>
      <c r="B10908" s="5" t="s">
        <v>10452</v>
      </c>
    </row>
    <row r="10909" spans="1:2" x14ac:dyDescent="0.25">
      <c r="A10909" s="7">
        <v>41204</v>
      </c>
      <c r="B10909" s="5" t="s">
        <v>10453</v>
      </c>
    </row>
    <row r="10910" spans="1:2" x14ac:dyDescent="0.25">
      <c r="A10910" s="7">
        <v>41205</v>
      </c>
      <c r="B10910" s="5" t="s">
        <v>10454</v>
      </c>
    </row>
    <row r="10911" spans="1:2" x14ac:dyDescent="0.25">
      <c r="A10911" s="7">
        <v>41206</v>
      </c>
      <c r="B10911" s="5" t="s">
        <v>10455</v>
      </c>
    </row>
    <row r="10912" spans="1:2" x14ac:dyDescent="0.25">
      <c r="A10912" s="7">
        <v>41207</v>
      </c>
      <c r="B10912" s="5" t="s">
        <v>10456</v>
      </c>
    </row>
    <row r="10913" spans="1:2" x14ac:dyDescent="0.25">
      <c r="A10913" s="7">
        <v>41208</v>
      </c>
      <c r="B10913" s="5" t="s">
        <v>10457</v>
      </c>
    </row>
    <row r="10914" spans="1:2" x14ac:dyDescent="0.25">
      <c r="A10914" s="7">
        <v>41211</v>
      </c>
      <c r="B10914" s="5" t="s">
        <v>822</v>
      </c>
    </row>
    <row r="10915" spans="1:2" x14ac:dyDescent="0.25">
      <c r="A10915" s="7">
        <v>41212</v>
      </c>
      <c r="B10915" s="5" t="s">
        <v>822</v>
      </c>
    </row>
    <row r="10916" spans="1:2" x14ac:dyDescent="0.25">
      <c r="A10916" s="7">
        <v>41213</v>
      </c>
      <c r="B10916" s="5" t="s">
        <v>10458</v>
      </c>
    </row>
    <row r="10917" spans="1:2" x14ac:dyDescent="0.25">
      <c r="A10917" s="7">
        <v>41214</v>
      </c>
      <c r="B10917" s="5" t="s">
        <v>10459</v>
      </c>
    </row>
    <row r="10918" spans="1:2" x14ac:dyDescent="0.25">
      <c r="A10918" s="7">
        <v>41215</v>
      </c>
      <c r="B10918" s="5" t="s">
        <v>10460</v>
      </c>
    </row>
    <row r="10919" spans="1:2" x14ac:dyDescent="0.25">
      <c r="A10919" s="7">
        <v>41218</v>
      </c>
      <c r="B10919" s="5" t="s">
        <v>10461</v>
      </c>
    </row>
    <row r="10920" spans="1:2" x14ac:dyDescent="0.25">
      <c r="A10920" s="7">
        <v>41219</v>
      </c>
      <c r="B10920" s="5" t="s">
        <v>10462</v>
      </c>
    </row>
    <row r="10921" spans="1:2" x14ac:dyDescent="0.25">
      <c r="A10921" s="7">
        <v>41220</v>
      </c>
      <c r="B10921" s="5" t="s">
        <v>10463</v>
      </c>
    </row>
    <row r="10922" spans="1:2" x14ac:dyDescent="0.25">
      <c r="A10922" s="7">
        <v>41221</v>
      </c>
      <c r="B10922" s="5" t="s">
        <v>10464</v>
      </c>
    </row>
    <row r="10923" spans="1:2" x14ac:dyDescent="0.25">
      <c r="A10923" s="7">
        <v>41222</v>
      </c>
      <c r="B10923" s="5" t="s">
        <v>10465</v>
      </c>
    </row>
    <row r="10924" spans="1:2" x14ac:dyDescent="0.25">
      <c r="A10924" s="7">
        <v>41225</v>
      </c>
      <c r="B10924" s="5" t="s">
        <v>10466</v>
      </c>
    </row>
    <row r="10925" spans="1:2" x14ac:dyDescent="0.25">
      <c r="A10925" s="7">
        <v>41226</v>
      </c>
      <c r="B10925" s="5" t="s">
        <v>10467</v>
      </c>
    </row>
    <row r="10926" spans="1:2" x14ac:dyDescent="0.25">
      <c r="A10926" s="7">
        <v>41227</v>
      </c>
      <c r="B10926" s="5" t="s">
        <v>10468</v>
      </c>
    </row>
    <row r="10927" spans="1:2" x14ac:dyDescent="0.25">
      <c r="A10927" s="7">
        <v>41228</v>
      </c>
      <c r="B10927" s="5" t="s">
        <v>10469</v>
      </c>
    </row>
    <row r="10928" spans="1:2" x14ac:dyDescent="0.25">
      <c r="A10928" s="7">
        <v>41229</v>
      </c>
      <c r="B10928" s="5" t="s">
        <v>10470</v>
      </c>
    </row>
    <row r="10929" spans="1:2" x14ac:dyDescent="0.25">
      <c r="A10929" s="7">
        <v>41232</v>
      </c>
      <c r="B10929" s="5" t="s">
        <v>10471</v>
      </c>
    </row>
    <row r="10930" spans="1:2" x14ac:dyDescent="0.25">
      <c r="A10930" s="7">
        <v>41233</v>
      </c>
      <c r="B10930" s="5" t="s">
        <v>10472</v>
      </c>
    </row>
    <row r="10931" spans="1:2" x14ac:dyDescent="0.25">
      <c r="A10931" s="7">
        <v>41234</v>
      </c>
      <c r="B10931" s="5" t="s">
        <v>10473</v>
      </c>
    </row>
    <row r="10932" spans="1:2" x14ac:dyDescent="0.25">
      <c r="A10932" s="7">
        <v>41235</v>
      </c>
      <c r="B10932" s="5" t="s">
        <v>822</v>
      </c>
    </row>
    <row r="10933" spans="1:2" x14ac:dyDescent="0.25">
      <c r="A10933" s="7">
        <v>41236</v>
      </c>
      <c r="B10933" s="5" t="s">
        <v>10474</v>
      </c>
    </row>
    <row r="10934" spans="1:2" x14ac:dyDescent="0.25">
      <c r="A10934" s="7">
        <v>41239</v>
      </c>
      <c r="B10934" s="5" t="s">
        <v>10475</v>
      </c>
    </row>
    <row r="10935" spans="1:2" x14ac:dyDescent="0.25">
      <c r="A10935" s="7">
        <v>41240</v>
      </c>
      <c r="B10935" s="5" t="s">
        <v>10476</v>
      </c>
    </row>
    <row r="10936" spans="1:2" x14ac:dyDescent="0.25">
      <c r="A10936" s="7">
        <v>41241</v>
      </c>
      <c r="B10936" s="5" t="s">
        <v>10477</v>
      </c>
    </row>
    <row r="10937" spans="1:2" x14ac:dyDescent="0.25">
      <c r="A10937" s="7">
        <v>41242</v>
      </c>
      <c r="B10937" s="5" t="s">
        <v>10478</v>
      </c>
    </row>
    <row r="10938" spans="1:2" x14ac:dyDescent="0.25">
      <c r="A10938" s="7">
        <v>41243</v>
      </c>
      <c r="B10938" s="5" t="s">
        <v>10479</v>
      </c>
    </row>
    <row r="10939" spans="1:2" x14ac:dyDescent="0.25">
      <c r="A10939" s="7">
        <v>41246</v>
      </c>
      <c r="B10939" s="5" t="s">
        <v>10480</v>
      </c>
    </row>
    <row r="10940" spans="1:2" x14ac:dyDescent="0.25">
      <c r="A10940" s="7">
        <v>41247</v>
      </c>
      <c r="B10940" s="5" t="s">
        <v>10481</v>
      </c>
    </row>
    <row r="10941" spans="1:2" x14ac:dyDescent="0.25">
      <c r="A10941" s="7">
        <v>41248</v>
      </c>
      <c r="B10941" s="5" t="s">
        <v>10482</v>
      </c>
    </row>
    <row r="10942" spans="1:2" x14ac:dyDescent="0.25">
      <c r="A10942" s="7">
        <v>41249</v>
      </c>
      <c r="B10942" s="5" t="s">
        <v>10483</v>
      </c>
    </row>
    <row r="10943" spans="1:2" x14ac:dyDescent="0.25">
      <c r="A10943" s="7">
        <v>41250</v>
      </c>
      <c r="B10943" s="5" t="s">
        <v>10484</v>
      </c>
    </row>
    <row r="10944" spans="1:2" x14ac:dyDescent="0.25">
      <c r="A10944" s="7">
        <v>41253</v>
      </c>
      <c r="B10944" s="5" t="s">
        <v>10485</v>
      </c>
    </row>
    <row r="10945" spans="1:2" x14ac:dyDescent="0.25">
      <c r="A10945" s="7">
        <v>41254</v>
      </c>
      <c r="B10945" s="5" t="s">
        <v>10486</v>
      </c>
    </row>
    <row r="10946" spans="1:2" x14ac:dyDescent="0.25">
      <c r="A10946" s="7">
        <v>41255</v>
      </c>
      <c r="B10946" s="5" t="s">
        <v>10487</v>
      </c>
    </row>
    <row r="10947" spans="1:2" x14ac:dyDescent="0.25">
      <c r="A10947" s="7">
        <v>41256</v>
      </c>
      <c r="B10947" s="5" t="s">
        <v>10488</v>
      </c>
    </row>
    <row r="10948" spans="1:2" x14ac:dyDescent="0.25">
      <c r="A10948" s="7">
        <v>41257</v>
      </c>
      <c r="B10948" s="5" t="s">
        <v>10489</v>
      </c>
    </row>
    <row r="10949" spans="1:2" x14ac:dyDescent="0.25">
      <c r="A10949" s="7">
        <v>41260</v>
      </c>
      <c r="B10949" s="5" t="s">
        <v>10490</v>
      </c>
    </row>
    <row r="10950" spans="1:2" x14ac:dyDescent="0.25">
      <c r="A10950" s="7">
        <v>41261</v>
      </c>
      <c r="B10950" s="5" t="s">
        <v>10491</v>
      </c>
    </row>
    <row r="10951" spans="1:2" x14ac:dyDescent="0.25">
      <c r="A10951" s="7">
        <v>41262</v>
      </c>
      <c r="B10951" s="5" t="s">
        <v>10492</v>
      </c>
    </row>
    <row r="10952" spans="1:2" x14ac:dyDescent="0.25">
      <c r="A10952" s="7">
        <v>41263</v>
      </c>
      <c r="B10952" s="5" t="s">
        <v>10493</v>
      </c>
    </row>
    <row r="10953" spans="1:2" x14ac:dyDescent="0.25">
      <c r="A10953" s="7">
        <v>41264</v>
      </c>
      <c r="B10953" s="5" t="s">
        <v>10494</v>
      </c>
    </row>
    <row r="10954" spans="1:2" x14ac:dyDescent="0.25">
      <c r="A10954" s="7">
        <v>41267</v>
      </c>
      <c r="B10954" s="5" t="s">
        <v>10495</v>
      </c>
    </row>
    <row r="10955" spans="1:2" x14ac:dyDescent="0.25">
      <c r="A10955" s="7">
        <v>41268</v>
      </c>
      <c r="B10955" s="5" t="s">
        <v>822</v>
      </c>
    </row>
    <row r="10956" spans="1:2" x14ac:dyDescent="0.25">
      <c r="A10956" s="7">
        <v>41269</v>
      </c>
      <c r="B10956" s="5" t="s">
        <v>10496</v>
      </c>
    </row>
    <row r="10957" spans="1:2" x14ac:dyDescent="0.25">
      <c r="A10957" s="7">
        <v>41270</v>
      </c>
      <c r="B10957" s="5" t="s">
        <v>10497</v>
      </c>
    </row>
    <row r="10958" spans="1:2" x14ac:dyDescent="0.25">
      <c r="A10958" s="7">
        <v>41271</v>
      </c>
      <c r="B10958" s="5" t="s">
        <v>10498</v>
      </c>
    </row>
    <row r="10959" spans="1:2" x14ac:dyDescent="0.25">
      <c r="A10959" s="7">
        <v>41274</v>
      </c>
      <c r="B10959" s="5" t="s">
        <v>10499</v>
      </c>
    </row>
    <row r="10960" spans="1:2" x14ac:dyDescent="0.25">
      <c r="A10960" s="7">
        <v>41275</v>
      </c>
      <c r="B10960" s="5" t="s">
        <v>822</v>
      </c>
    </row>
    <row r="10961" spans="1:2" x14ac:dyDescent="0.25">
      <c r="A10961" s="7">
        <v>41276</v>
      </c>
      <c r="B10961" s="5" t="s">
        <v>10500</v>
      </c>
    </row>
    <row r="10962" spans="1:2" x14ac:dyDescent="0.25">
      <c r="A10962" s="7">
        <v>41277</v>
      </c>
      <c r="B10962" s="5" t="s">
        <v>10501</v>
      </c>
    </row>
    <row r="10963" spans="1:2" x14ac:dyDescent="0.25">
      <c r="A10963" s="7">
        <v>41278</v>
      </c>
      <c r="B10963" s="5" t="s">
        <v>10502</v>
      </c>
    </row>
    <row r="10964" spans="1:2" x14ac:dyDescent="0.25">
      <c r="A10964" s="7">
        <v>41281</v>
      </c>
      <c r="B10964" s="5" t="s">
        <v>10503</v>
      </c>
    </row>
    <row r="10965" spans="1:2" x14ac:dyDescent="0.25">
      <c r="A10965" s="7">
        <v>41282</v>
      </c>
      <c r="B10965" s="5" t="s">
        <v>10504</v>
      </c>
    </row>
    <row r="10966" spans="1:2" x14ac:dyDescent="0.25">
      <c r="A10966" s="7">
        <v>41283</v>
      </c>
      <c r="B10966" s="5" t="s">
        <v>10505</v>
      </c>
    </row>
    <row r="10967" spans="1:2" x14ac:dyDescent="0.25">
      <c r="A10967" s="7">
        <v>41284</v>
      </c>
      <c r="B10967" s="5" t="s">
        <v>10506</v>
      </c>
    </row>
    <row r="10968" spans="1:2" x14ac:dyDescent="0.25">
      <c r="A10968" s="7">
        <v>41285</v>
      </c>
      <c r="B10968" s="5" t="s">
        <v>10507</v>
      </c>
    </row>
    <row r="10969" spans="1:2" x14ac:dyDescent="0.25">
      <c r="A10969" s="7">
        <v>41288</v>
      </c>
      <c r="B10969" s="5" t="s">
        <v>10508</v>
      </c>
    </row>
    <row r="10970" spans="1:2" x14ac:dyDescent="0.25">
      <c r="A10970" s="7">
        <v>41289</v>
      </c>
      <c r="B10970" s="5" t="s">
        <v>10509</v>
      </c>
    </row>
    <row r="10971" spans="1:2" x14ac:dyDescent="0.25">
      <c r="A10971" s="7">
        <v>41290</v>
      </c>
      <c r="B10971" s="5" t="s">
        <v>10510</v>
      </c>
    </row>
    <row r="10972" spans="1:2" x14ac:dyDescent="0.25">
      <c r="A10972" s="7">
        <v>41291</v>
      </c>
      <c r="B10972" s="5" t="s">
        <v>10511</v>
      </c>
    </row>
    <row r="10973" spans="1:2" x14ac:dyDescent="0.25">
      <c r="A10973" s="7">
        <v>41292</v>
      </c>
      <c r="B10973" s="5" t="s">
        <v>10512</v>
      </c>
    </row>
    <row r="10974" spans="1:2" x14ac:dyDescent="0.25">
      <c r="A10974" s="7">
        <v>41295</v>
      </c>
      <c r="B10974" s="5" t="s">
        <v>822</v>
      </c>
    </row>
    <row r="10975" spans="1:2" x14ac:dyDescent="0.25">
      <c r="A10975" s="7">
        <v>41296</v>
      </c>
      <c r="B10975" s="5" t="s">
        <v>10513</v>
      </c>
    </row>
    <row r="10976" spans="1:2" x14ac:dyDescent="0.25">
      <c r="A10976" s="7">
        <v>41297</v>
      </c>
      <c r="B10976" s="5" t="s">
        <v>10514</v>
      </c>
    </row>
    <row r="10977" spans="1:2" x14ac:dyDescent="0.25">
      <c r="A10977" s="7">
        <v>41298</v>
      </c>
      <c r="B10977" s="5" t="s">
        <v>10515</v>
      </c>
    </row>
    <row r="10978" spans="1:2" x14ac:dyDescent="0.25">
      <c r="A10978" s="7">
        <v>41299</v>
      </c>
      <c r="B10978" s="5" t="s">
        <v>10516</v>
      </c>
    </row>
    <row r="10979" spans="1:2" x14ac:dyDescent="0.25">
      <c r="A10979" s="7">
        <v>41302</v>
      </c>
      <c r="B10979" s="5" t="s">
        <v>10517</v>
      </c>
    </row>
    <row r="10980" spans="1:2" x14ac:dyDescent="0.25">
      <c r="A10980" s="7">
        <v>41303</v>
      </c>
      <c r="B10980" s="5" t="s">
        <v>10518</v>
      </c>
    </row>
    <row r="10981" spans="1:2" x14ac:dyDescent="0.25">
      <c r="A10981" s="7">
        <v>41304</v>
      </c>
      <c r="B10981" s="5" t="s">
        <v>10519</v>
      </c>
    </row>
    <row r="10982" spans="1:2" x14ac:dyDescent="0.25">
      <c r="A10982" s="7">
        <v>41305</v>
      </c>
      <c r="B10982" s="5" t="s">
        <v>10520</v>
      </c>
    </row>
    <row r="10983" spans="1:2" x14ac:dyDescent="0.25">
      <c r="A10983" s="7">
        <v>41306</v>
      </c>
      <c r="B10983" s="5" t="s">
        <v>10521</v>
      </c>
    </row>
    <row r="10984" spans="1:2" x14ac:dyDescent="0.25">
      <c r="A10984" s="7">
        <v>41309</v>
      </c>
      <c r="B10984" s="5" t="s">
        <v>10522</v>
      </c>
    </row>
    <row r="10985" spans="1:2" x14ac:dyDescent="0.25">
      <c r="A10985" s="7">
        <v>41310</v>
      </c>
      <c r="B10985" s="5" t="s">
        <v>10523</v>
      </c>
    </row>
    <row r="10986" spans="1:2" x14ac:dyDescent="0.25">
      <c r="A10986" s="7">
        <v>41311</v>
      </c>
      <c r="B10986" s="5" t="s">
        <v>10524</v>
      </c>
    </row>
    <row r="10987" spans="1:2" x14ac:dyDescent="0.25">
      <c r="A10987" s="7">
        <v>41312</v>
      </c>
      <c r="B10987" s="5" t="s">
        <v>10525</v>
      </c>
    </row>
    <row r="10988" spans="1:2" x14ac:dyDescent="0.25">
      <c r="A10988" s="7">
        <v>41313</v>
      </c>
      <c r="B10988" s="5" t="s">
        <v>10526</v>
      </c>
    </row>
    <row r="10989" spans="1:2" x14ac:dyDescent="0.25">
      <c r="A10989" s="7">
        <v>41316</v>
      </c>
      <c r="B10989" s="5" t="s">
        <v>10527</v>
      </c>
    </row>
    <row r="10990" spans="1:2" x14ac:dyDescent="0.25">
      <c r="A10990" s="7">
        <v>41317</v>
      </c>
      <c r="B10990" s="5" t="s">
        <v>10528</v>
      </c>
    </row>
    <row r="10991" spans="1:2" x14ac:dyDescent="0.25">
      <c r="A10991" s="7">
        <v>41318</v>
      </c>
      <c r="B10991" s="5" t="s">
        <v>10529</v>
      </c>
    </row>
    <row r="10992" spans="1:2" x14ac:dyDescent="0.25">
      <c r="A10992" s="7">
        <v>41319</v>
      </c>
      <c r="B10992" s="5" t="s">
        <v>10530</v>
      </c>
    </row>
    <row r="10993" spans="1:2" x14ac:dyDescent="0.25">
      <c r="A10993" s="7">
        <v>41320</v>
      </c>
      <c r="B10993" s="5" t="s">
        <v>10531</v>
      </c>
    </row>
    <row r="10994" spans="1:2" x14ac:dyDescent="0.25">
      <c r="A10994" s="7">
        <v>41323</v>
      </c>
      <c r="B10994" s="5" t="s">
        <v>822</v>
      </c>
    </row>
    <row r="10995" spans="1:2" x14ac:dyDescent="0.25">
      <c r="A10995" s="7">
        <v>41324</v>
      </c>
      <c r="B10995" s="5" t="s">
        <v>10532</v>
      </c>
    </row>
    <row r="10996" spans="1:2" x14ac:dyDescent="0.25">
      <c r="A10996" s="7">
        <v>41325</v>
      </c>
      <c r="B10996" s="5" t="s">
        <v>10533</v>
      </c>
    </row>
    <row r="10997" spans="1:2" x14ac:dyDescent="0.25">
      <c r="A10997" s="7">
        <v>41326</v>
      </c>
      <c r="B10997" s="5" t="s">
        <v>10534</v>
      </c>
    </row>
    <row r="10998" spans="1:2" x14ac:dyDescent="0.25">
      <c r="A10998" s="7">
        <v>41327</v>
      </c>
      <c r="B10998" s="5" t="s">
        <v>10535</v>
      </c>
    </row>
    <row r="10999" spans="1:2" x14ac:dyDescent="0.25">
      <c r="A10999" s="7">
        <v>41330</v>
      </c>
      <c r="B10999" s="5" t="s">
        <v>10536</v>
      </c>
    </row>
    <row r="11000" spans="1:2" x14ac:dyDescent="0.25">
      <c r="A11000" s="7">
        <v>41331</v>
      </c>
      <c r="B11000" s="5" t="s">
        <v>10537</v>
      </c>
    </row>
    <row r="11001" spans="1:2" x14ac:dyDescent="0.25">
      <c r="A11001" s="7">
        <v>41332</v>
      </c>
      <c r="B11001" s="5" t="s">
        <v>10538</v>
      </c>
    </row>
    <row r="11002" spans="1:2" x14ac:dyDescent="0.25">
      <c r="A11002" s="7">
        <v>41333</v>
      </c>
      <c r="B11002" s="5" t="s">
        <v>10539</v>
      </c>
    </row>
    <row r="11003" spans="1:2" x14ac:dyDescent="0.25">
      <c r="A11003" s="7">
        <v>41334</v>
      </c>
      <c r="B11003" s="5" t="s">
        <v>10540</v>
      </c>
    </row>
    <row r="11004" spans="1:2" x14ac:dyDescent="0.25">
      <c r="A11004" s="7">
        <v>41337</v>
      </c>
      <c r="B11004" s="5" t="s">
        <v>10541</v>
      </c>
    </row>
    <row r="11005" spans="1:2" x14ac:dyDescent="0.25">
      <c r="A11005" s="7">
        <v>41338</v>
      </c>
      <c r="B11005" s="5" t="s">
        <v>10542</v>
      </c>
    </row>
    <row r="11006" spans="1:2" x14ac:dyDescent="0.25">
      <c r="A11006" s="7">
        <v>41339</v>
      </c>
      <c r="B11006" s="5" t="s">
        <v>10543</v>
      </c>
    </row>
    <row r="11007" spans="1:2" x14ac:dyDescent="0.25">
      <c r="A11007" s="7">
        <v>41340</v>
      </c>
      <c r="B11007" s="5" t="s">
        <v>10544</v>
      </c>
    </row>
    <row r="11008" spans="1:2" x14ac:dyDescent="0.25">
      <c r="A11008" s="7">
        <v>41341</v>
      </c>
      <c r="B11008" s="5" t="s">
        <v>10545</v>
      </c>
    </row>
    <row r="11009" spans="1:2" x14ac:dyDescent="0.25">
      <c r="A11009" s="7">
        <v>41344</v>
      </c>
      <c r="B11009" s="5" t="s">
        <v>10546</v>
      </c>
    </row>
    <row r="11010" spans="1:2" x14ac:dyDescent="0.25">
      <c r="A11010" s="7">
        <v>41345</v>
      </c>
      <c r="B11010" s="5" t="s">
        <v>10547</v>
      </c>
    </row>
    <row r="11011" spans="1:2" x14ac:dyDescent="0.25">
      <c r="A11011" s="7">
        <v>41346</v>
      </c>
      <c r="B11011" s="5" t="s">
        <v>10548</v>
      </c>
    </row>
    <row r="11012" spans="1:2" x14ac:dyDescent="0.25">
      <c r="A11012" s="7">
        <v>41347</v>
      </c>
      <c r="B11012" s="5" t="s">
        <v>10549</v>
      </c>
    </row>
    <row r="11013" spans="1:2" x14ac:dyDescent="0.25">
      <c r="A11013" s="7">
        <v>41348</v>
      </c>
      <c r="B11013" s="5" t="s">
        <v>10550</v>
      </c>
    </row>
    <row r="11014" spans="1:2" x14ac:dyDescent="0.25">
      <c r="A11014" s="7">
        <v>41351</v>
      </c>
      <c r="B11014" s="5" t="s">
        <v>10551</v>
      </c>
    </row>
    <row r="11015" spans="1:2" x14ac:dyDescent="0.25">
      <c r="A11015" s="7">
        <v>41352</v>
      </c>
      <c r="B11015" s="5" t="s">
        <v>10552</v>
      </c>
    </row>
    <row r="11016" spans="1:2" x14ac:dyDescent="0.25">
      <c r="A11016" s="7">
        <v>41353</v>
      </c>
      <c r="B11016" s="5" t="s">
        <v>10553</v>
      </c>
    </row>
    <row r="11017" spans="1:2" x14ac:dyDescent="0.25">
      <c r="A11017" s="7">
        <v>41354</v>
      </c>
      <c r="B11017" s="5" t="s">
        <v>10554</v>
      </c>
    </row>
    <row r="11018" spans="1:2" x14ac:dyDescent="0.25">
      <c r="A11018" s="7">
        <v>41355</v>
      </c>
      <c r="B11018" s="5" t="s">
        <v>10555</v>
      </c>
    </row>
    <row r="11019" spans="1:2" x14ac:dyDescent="0.25">
      <c r="A11019" s="7">
        <v>41358</v>
      </c>
      <c r="B11019" s="5" t="s">
        <v>10556</v>
      </c>
    </row>
    <row r="11020" spans="1:2" x14ac:dyDescent="0.25">
      <c r="A11020" s="7">
        <v>41359</v>
      </c>
      <c r="B11020" s="5" t="s">
        <v>10557</v>
      </c>
    </row>
    <row r="11021" spans="1:2" x14ac:dyDescent="0.25">
      <c r="A11021" s="7">
        <v>41360</v>
      </c>
      <c r="B11021" s="5" t="s">
        <v>10558</v>
      </c>
    </row>
    <row r="11022" spans="1:2" x14ac:dyDescent="0.25">
      <c r="A11022" s="7">
        <v>41361</v>
      </c>
      <c r="B11022" s="5" t="s">
        <v>10559</v>
      </c>
    </row>
    <row r="11023" spans="1:2" x14ac:dyDescent="0.25">
      <c r="A11023" s="7">
        <v>41362</v>
      </c>
      <c r="B11023" s="5" t="s">
        <v>822</v>
      </c>
    </row>
    <row r="11024" spans="1:2" x14ac:dyDescent="0.25">
      <c r="A11024" s="7">
        <v>41365</v>
      </c>
      <c r="B11024" s="5" t="s">
        <v>10560</v>
      </c>
    </row>
    <row r="11025" spans="1:2" x14ac:dyDescent="0.25">
      <c r="A11025" s="7">
        <v>41366</v>
      </c>
      <c r="B11025" s="5" t="s">
        <v>10561</v>
      </c>
    </row>
    <row r="11026" spans="1:2" x14ac:dyDescent="0.25">
      <c r="A11026" s="7">
        <v>41367</v>
      </c>
      <c r="B11026" s="5" t="s">
        <v>10562</v>
      </c>
    </row>
    <row r="11027" spans="1:2" x14ac:dyDescent="0.25">
      <c r="A11027" s="7">
        <v>41368</v>
      </c>
      <c r="B11027" s="5" t="s">
        <v>10563</v>
      </c>
    </row>
    <row r="11028" spans="1:2" x14ac:dyDescent="0.25">
      <c r="A11028" s="7">
        <v>41369</v>
      </c>
      <c r="B11028" s="5" t="s">
        <v>10564</v>
      </c>
    </row>
    <row r="11029" spans="1:2" x14ac:dyDescent="0.25">
      <c r="A11029" s="7">
        <v>41372</v>
      </c>
      <c r="B11029" s="5" t="s">
        <v>10565</v>
      </c>
    </row>
    <row r="11030" spans="1:2" x14ac:dyDescent="0.25">
      <c r="A11030" s="7">
        <v>41373</v>
      </c>
      <c r="B11030" s="5" t="s">
        <v>10566</v>
      </c>
    </row>
    <row r="11031" spans="1:2" x14ac:dyDescent="0.25">
      <c r="A11031" s="7">
        <v>41374</v>
      </c>
      <c r="B11031" s="5" t="s">
        <v>10567</v>
      </c>
    </row>
    <row r="11032" spans="1:2" x14ac:dyDescent="0.25">
      <c r="A11032" s="7">
        <v>41375</v>
      </c>
      <c r="B11032" s="5" t="s">
        <v>10568</v>
      </c>
    </row>
    <row r="11033" spans="1:2" x14ac:dyDescent="0.25">
      <c r="A11033" s="7">
        <v>41376</v>
      </c>
      <c r="B11033" s="5" t="s">
        <v>10569</v>
      </c>
    </row>
    <row r="11034" spans="1:2" x14ac:dyDescent="0.25">
      <c r="A11034" s="7">
        <v>41379</v>
      </c>
      <c r="B11034" s="5" t="s">
        <v>10570</v>
      </c>
    </row>
    <row r="11035" spans="1:2" x14ac:dyDescent="0.25">
      <c r="A11035" s="7">
        <v>41380</v>
      </c>
      <c r="B11035" s="5" t="s">
        <v>10571</v>
      </c>
    </row>
    <row r="11036" spans="1:2" x14ac:dyDescent="0.25">
      <c r="A11036" s="7">
        <v>41381</v>
      </c>
      <c r="B11036" s="5" t="s">
        <v>10572</v>
      </c>
    </row>
    <row r="11037" spans="1:2" x14ac:dyDescent="0.25">
      <c r="A11037" s="7">
        <v>41382</v>
      </c>
      <c r="B11037" s="5" t="s">
        <v>10573</v>
      </c>
    </row>
    <row r="11038" spans="1:2" x14ac:dyDescent="0.25">
      <c r="A11038" s="7">
        <v>41383</v>
      </c>
      <c r="B11038" s="5" t="s">
        <v>10574</v>
      </c>
    </row>
    <row r="11039" spans="1:2" x14ac:dyDescent="0.25">
      <c r="A11039" s="7">
        <v>41386</v>
      </c>
      <c r="B11039" s="5" t="s">
        <v>10575</v>
      </c>
    </row>
    <row r="11040" spans="1:2" x14ac:dyDescent="0.25">
      <c r="A11040" s="7">
        <v>41387</v>
      </c>
      <c r="B11040" s="5" t="s">
        <v>10576</v>
      </c>
    </row>
    <row r="11041" spans="1:2" x14ac:dyDescent="0.25">
      <c r="A11041" s="7">
        <v>41388</v>
      </c>
      <c r="B11041" s="5" t="s">
        <v>10577</v>
      </c>
    </row>
    <row r="11042" spans="1:2" x14ac:dyDescent="0.25">
      <c r="A11042" s="7">
        <v>41389</v>
      </c>
      <c r="B11042" s="5" t="s">
        <v>10578</v>
      </c>
    </row>
    <row r="11043" spans="1:2" x14ac:dyDescent="0.25">
      <c r="A11043" s="7">
        <v>41390</v>
      </c>
      <c r="B11043" s="5" t="s">
        <v>10579</v>
      </c>
    </row>
    <row r="11044" spans="1:2" x14ac:dyDescent="0.25">
      <c r="A11044" s="7">
        <v>41393</v>
      </c>
      <c r="B11044" s="5" t="s">
        <v>10580</v>
      </c>
    </row>
    <row r="11045" spans="1:2" x14ac:dyDescent="0.25">
      <c r="A11045" s="7">
        <v>41394</v>
      </c>
      <c r="B11045" s="5" t="s">
        <v>10581</v>
      </c>
    </row>
    <row r="11046" spans="1:2" x14ac:dyDescent="0.25">
      <c r="A11046" s="7">
        <v>41395</v>
      </c>
      <c r="B11046" s="5" t="s">
        <v>10582</v>
      </c>
    </row>
    <row r="11047" spans="1:2" x14ac:dyDescent="0.25">
      <c r="A11047" s="7">
        <v>41396</v>
      </c>
      <c r="B11047" s="5" t="s">
        <v>10583</v>
      </c>
    </row>
    <row r="11048" spans="1:2" x14ac:dyDescent="0.25">
      <c r="A11048" s="7">
        <v>41397</v>
      </c>
      <c r="B11048" s="5" t="s">
        <v>10584</v>
      </c>
    </row>
    <row r="11049" spans="1:2" x14ac:dyDescent="0.25">
      <c r="A11049" s="7">
        <v>41400</v>
      </c>
      <c r="B11049" s="5" t="s">
        <v>10585</v>
      </c>
    </row>
    <row r="11050" spans="1:2" x14ac:dyDescent="0.25">
      <c r="A11050" s="7">
        <v>41401</v>
      </c>
      <c r="B11050" s="5" t="s">
        <v>10586</v>
      </c>
    </row>
    <row r="11051" spans="1:2" x14ac:dyDescent="0.25">
      <c r="A11051" s="7">
        <v>41402</v>
      </c>
      <c r="B11051" s="5" t="s">
        <v>10587</v>
      </c>
    </row>
    <row r="11052" spans="1:2" x14ac:dyDescent="0.25">
      <c r="A11052" s="7">
        <v>41403</v>
      </c>
      <c r="B11052" s="5" t="s">
        <v>10588</v>
      </c>
    </row>
    <row r="11053" spans="1:2" x14ac:dyDescent="0.25">
      <c r="A11053" s="7">
        <v>41404</v>
      </c>
      <c r="B11053" s="5" t="s">
        <v>10589</v>
      </c>
    </row>
    <row r="11054" spans="1:2" x14ac:dyDescent="0.25">
      <c r="A11054" s="7">
        <v>41407</v>
      </c>
      <c r="B11054" s="5" t="s">
        <v>10590</v>
      </c>
    </row>
    <row r="11055" spans="1:2" x14ac:dyDescent="0.25">
      <c r="A11055" s="7">
        <v>41408</v>
      </c>
      <c r="B11055" s="5" t="s">
        <v>10591</v>
      </c>
    </row>
    <row r="11056" spans="1:2" x14ac:dyDescent="0.25">
      <c r="A11056" s="7">
        <v>41409</v>
      </c>
      <c r="B11056" s="5" t="s">
        <v>10592</v>
      </c>
    </row>
    <row r="11057" spans="1:2" x14ac:dyDescent="0.25">
      <c r="A11057" s="7">
        <v>41410</v>
      </c>
      <c r="B11057" s="5" t="s">
        <v>10593</v>
      </c>
    </row>
    <row r="11058" spans="1:2" x14ac:dyDescent="0.25">
      <c r="A11058" s="7">
        <v>41411</v>
      </c>
      <c r="B11058" s="5" t="s">
        <v>10594</v>
      </c>
    </row>
    <row r="11059" spans="1:2" x14ac:dyDescent="0.25">
      <c r="A11059" s="7">
        <v>41414</v>
      </c>
      <c r="B11059" s="5" t="s">
        <v>10595</v>
      </c>
    </row>
    <row r="11060" spans="1:2" x14ac:dyDescent="0.25">
      <c r="A11060" s="7">
        <v>41415</v>
      </c>
      <c r="B11060" s="5" t="s">
        <v>10596</v>
      </c>
    </row>
    <row r="11061" spans="1:2" x14ac:dyDescent="0.25">
      <c r="A11061" s="7">
        <v>41416</v>
      </c>
      <c r="B11061" s="5" t="s">
        <v>10597</v>
      </c>
    </row>
    <row r="11062" spans="1:2" x14ac:dyDescent="0.25">
      <c r="A11062" s="7">
        <v>41417</v>
      </c>
      <c r="B11062" s="5" t="s">
        <v>10598</v>
      </c>
    </row>
    <row r="11063" spans="1:2" x14ac:dyDescent="0.25">
      <c r="A11063" s="7">
        <v>41418</v>
      </c>
      <c r="B11063" s="5" t="s">
        <v>10599</v>
      </c>
    </row>
    <row r="11064" spans="1:2" x14ac:dyDescent="0.25">
      <c r="A11064" s="7">
        <v>41421</v>
      </c>
      <c r="B11064" s="5" t="s">
        <v>822</v>
      </c>
    </row>
    <row r="11065" spans="1:2" x14ac:dyDescent="0.25">
      <c r="A11065" s="7">
        <v>41422</v>
      </c>
      <c r="B11065" s="5" t="s">
        <v>10600</v>
      </c>
    </row>
    <row r="11066" spans="1:2" x14ac:dyDescent="0.25">
      <c r="A11066" s="7">
        <v>41423</v>
      </c>
      <c r="B11066" s="5" t="s">
        <v>10601</v>
      </c>
    </row>
    <row r="11067" spans="1:2" x14ac:dyDescent="0.25">
      <c r="A11067" s="7">
        <v>41424</v>
      </c>
      <c r="B11067" s="5" t="s">
        <v>10602</v>
      </c>
    </row>
    <row r="11068" spans="1:2" x14ac:dyDescent="0.25">
      <c r="A11068" s="7">
        <v>41425</v>
      </c>
      <c r="B11068" s="5" t="s">
        <v>10603</v>
      </c>
    </row>
    <row r="11069" spans="1:2" x14ac:dyDescent="0.25">
      <c r="A11069" s="7">
        <v>41428</v>
      </c>
      <c r="B11069" s="5" t="s">
        <v>10604</v>
      </c>
    </row>
    <row r="11070" spans="1:2" x14ac:dyDescent="0.25">
      <c r="A11070" s="7">
        <v>41429</v>
      </c>
      <c r="B11070" s="5" t="s">
        <v>10605</v>
      </c>
    </row>
    <row r="11071" spans="1:2" x14ac:dyDescent="0.25">
      <c r="A11071" s="7">
        <v>41430</v>
      </c>
      <c r="B11071" s="5" t="s">
        <v>10606</v>
      </c>
    </row>
    <row r="11072" spans="1:2" x14ac:dyDescent="0.25">
      <c r="A11072" s="7">
        <v>41431</v>
      </c>
      <c r="B11072" s="5" t="s">
        <v>10607</v>
      </c>
    </row>
    <row r="11073" spans="1:2" x14ac:dyDescent="0.25">
      <c r="A11073" s="7">
        <v>41432</v>
      </c>
      <c r="B11073" s="5" t="s">
        <v>10608</v>
      </c>
    </row>
    <row r="11074" spans="1:2" x14ac:dyDescent="0.25">
      <c r="A11074" s="7">
        <v>41435</v>
      </c>
      <c r="B11074" s="5" t="s">
        <v>10609</v>
      </c>
    </row>
    <row r="11075" spans="1:2" x14ac:dyDescent="0.25">
      <c r="A11075" s="7">
        <v>41436</v>
      </c>
      <c r="B11075" s="5" t="s">
        <v>10610</v>
      </c>
    </row>
    <row r="11076" spans="1:2" x14ac:dyDescent="0.25">
      <c r="A11076" s="7">
        <v>41437</v>
      </c>
      <c r="B11076" s="5" t="s">
        <v>10611</v>
      </c>
    </row>
    <row r="11077" spans="1:2" x14ac:dyDescent="0.25">
      <c r="A11077" s="7">
        <v>41438</v>
      </c>
      <c r="B11077" s="5" t="s">
        <v>10612</v>
      </c>
    </row>
    <row r="11078" spans="1:2" x14ac:dyDescent="0.25">
      <c r="A11078" s="7">
        <v>41439</v>
      </c>
      <c r="B11078" s="5" t="s">
        <v>10613</v>
      </c>
    </row>
    <row r="11079" spans="1:2" x14ac:dyDescent="0.25">
      <c r="A11079" s="7">
        <v>41442</v>
      </c>
      <c r="B11079" s="5" t="s">
        <v>10614</v>
      </c>
    </row>
    <row r="11080" spans="1:2" x14ac:dyDescent="0.25">
      <c r="A11080" s="7">
        <v>41443</v>
      </c>
      <c r="B11080" s="5" t="s">
        <v>10615</v>
      </c>
    </row>
    <row r="11081" spans="1:2" x14ac:dyDescent="0.25">
      <c r="A11081" s="7">
        <v>41444</v>
      </c>
      <c r="B11081" s="5" t="s">
        <v>10616</v>
      </c>
    </row>
    <row r="11082" spans="1:2" x14ac:dyDescent="0.25">
      <c r="A11082" s="7">
        <v>41445</v>
      </c>
      <c r="B11082" s="5" t="s">
        <v>10617</v>
      </c>
    </row>
    <row r="11083" spans="1:2" x14ac:dyDescent="0.25">
      <c r="A11083" s="7">
        <v>41446</v>
      </c>
      <c r="B11083" s="5" t="s">
        <v>10618</v>
      </c>
    </row>
    <row r="11084" spans="1:2" x14ac:dyDescent="0.25">
      <c r="A11084" s="7">
        <v>41449</v>
      </c>
      <c r="B11084" s="5" t="s">
        <v>10619</v>
      </c>
    </row>
    <row r="11085" spans="1:2" x14ac:dyDescent="0.25">
      <c r="A11085" s="7">
        <v>41450</v>
      </c>
      <c r="B11085" s="5" t="s">
        <v>10620</v>
      </c>
    </row>
    <row r="11086" spans="1:2" x14ac:dyDescent="0.25">
      <c r="A11086" s="7">
        <v>41451</v>
      </c>
      <c r="B11086" s="5" t="s">
        <v>10621</v>
      </c>
    </row>
    <row r="11087" spans="1:2" x14ac:dyDescent="0.25">
      <c r="A11087" s="7">
        <v>41452</v>
      </c>
      <c r="B11087" s="5" t="s">
        <v>10622</v>
      </c>
    </row>
    <row r="11088" spans="1:2" x14ac:dyDescent="0.25">
      <c r="A11088" s="7">
        <v>41453</v>
      </c>
      <c r="B11088" s="5" t="s">
        <v>10623</v>
      </c>
    </row>
    <row r="11089" spans="1:2" x14ac:dyDescent="0.25">
      <c r="A11089" s="7">
        <v>41456</v>
      </c>
      <c r="B11089" s="5" t="s">
        <v>10624</v>
      </c>
    </row>
    <row r="11090" spans="1:2" x14ac:dyDescent="0.25">
      <c r="A11090" s="7">
        <v>41457</v>
      </c>
      <c r="B11090" s="5" t="s">
        <v>10625</v>
      </c>
    </row>
    <row r="11091" spans="1:2" x14ac:dyDescent="0.25">
      <c r="A11091" s="7">
        <v>41458</v>
      </c>
      <c r="B11091" s="5" t="s">
        <v>10626</v>
      </c>
    </row>
    <row r="11092" spans="1:2" x14ac:dyDescent="0.25">
      <c r="A11092" s="7">
        <v>41459</v>
      </c>
      <c r="B11092" s="5" t="s">
        <v>822</v>
      </c>
    </row>
    <row r="11093" spans="1:2" x14ac:dyDescent="0.25">
      <c r="A11093" s="7">
        <v>41460</v>
      </c>
      <c r="B11093" s="5" t="s">
        <v>10627</v>
      </c>
    </row>
    <row r="11094" spans="1:2" x14ac:dyDescent="0.25">
      <c r="A11094" s="7">
        <v>41463</v>
      </c>
      <c r="B11094" s="5" t="s">
        <v>10628</v>
      </c>
    </row>
    <row r="11095" spans="1:2" x14ac:dyDescent="0.25">
      <c r="A11095" s="7">
        <v>41464</v>
      </c>
      <c r="B11095" s="5" t="s">
        <v>10629</v>
      </c>
    </row>
    <row r="11096" spans="1:2" x14ac:dyDescent="0.25">
      <c r="A11096" s="7">
        <v>41465</v>
      </c>
      <c r="B11096" s="5" t="s">
        <v>10630</v>
      </c>
    </row>
    <row r="11097" spans="1:2" x14ac:dyDescent="0.25">
      <c r="A11097" s="7">
        <v>41466</v>
      </c>
      <c r="B11097" s="5" t="s">
        <v>10631</v>
      </c>
    </row>
    <row r="11098" spans="1:2" x14ac:dyDescent="0.25">
      <c r="A11098" s="7">
        <v>41467</v>
      </c>
      <c r="B11098" s="5" t="s">
        <v>10632</v>
      </c>
    </row>
    <row r="11099" spans="1:2" x14ac:dyDescent="0.25">
      <c r="A11099" s="7">
        <v>41470</v>
      </c>
      <c r="B11099" s="5" t="s">
        <v>10633</v>
      </c>
    </row>
    <row r="11100" spans="1:2" x14ac:dyDescent="0.25">
      <c r="A11100" s="7">
        <v>41471</v>
      </c>
      <c r="B11100" s="5" t="s">
        <v>10634</v>
      </c>
    </row>
    <row r="11101" spans="1:2" x14ac:dyDescent="0.25">
      <c r="A11101" s="7">
        <v>41472</v>
      </c>
      <c r="B11101" s="5" t="s">
        <v>10635</v>
      </c>
    </row>
    <row r="11102" spans="1:2" x14ac:dyDescent="0.25">
      <c r="A11102" s="7">
        <v>41473</v>
      </c>
      <c r="B11102" s="5" t="s">
        <v>10636</v>
      </c>
    </row>
    <row r="11103" spans="1:2" x14ac:dyDescent="0.25">
      <c r="A11103" s="7">
        <v>41474</v>
      </c>
      <c r="B11103" s="5" t="s">
        <v>10637</v>
      </c>
    </row>
    <row r="11104" spans="1:2" x14ac:dyDescent="0.25">
      <c r="A11104" s="7">
        <v>41477</v>
      </c>
      <c r="B11104" s="5" t="s">
        <v>10638</v>
      </c>
    </row>
    <row r="11105" spans="1:2" x14ac:dyDescent="0.25">
      <c r="A11105" s="7">
        <v>41478</v>
      </c>
      <c r="B11105" s="5" t="s">
        <v>10639</v>
      </c>
    </row>
    <row r="11106" spans="1:2" x14ac:dyDescent="0.25">
      <c r="A11106" s="7">
        <v>41479</v>
      </c>
      <c r="B11106" s="5" t="s">
        <v>10640</v>
      </c>
    </row>
    <row r="11107" spans="1:2" x14ac:dyDescent="0.25">
      <c r="A11107" s="7">
        <v>41480</v>
      </c>
      <c r="B11107" s="5" t="s">
        <v>10641</v>
      </c>
    </row>
    <row r="11108" spans="1:2" x14ac:dyDescent="0.25">
      <c r="A11108" s="7">
        <v>41481</v>
      </c>
      <c r="B11108" s="5" t="s">
        <v>10642</v>
      </c>
    </row>
    <row r="11109" spans="1:2" x14ac:dyDescent="0.25">
      <c r="A11109" s="7">
        <v>41484</v>
      </c>
      <c r="B11109" s="5" t="s">
        <v>10643</v>
      </c>
    </row>
    <row r="11110" spans="1:2" x14ac:dyDescent="0.25">
      <c r="A11110" s="7">
        <v>41485</v>
      </c>
      <c r="B11110" s="5" t="s">
        <v>10644</v>
      </c>
    </row>
    <row r="11111" spans="1:2" x14ac:dyDescent="0.25">
      <c r="A11111" s="7">
        <v>41486</v>
      </c>
      <c r="B11111" s="5" t="s">
        <v>10645</v>
      </c>
    </row>
    <row r="11112" spans="1:2" x14ac:dyDescent="0.25">
      <c r="A11112" s="7">
        <v>41487</v>
      </c>
      <c r="B11112" s="5" t="s">
        <v>10646</v>
      </c>
    </row>
    <row r="11113" spans="1:2" x14ac:dyDescent="0.25">
      <c r="A11113" s="7">
        <v>41488</v>
      </c>
      <c r="B11113" s="5" t="s">
        <v>10647</v>
      </c>
    </row>
    <row r="11114" spans="1:2" x14ac:dyDescent="0.25">
      <c r="A11114" s="7">
        <v>41491</v>
      </c>
      <c r="B11114" s="5" t="s">
        <v>10648</v>
      </c>
    </row>
    <row r="11115" spans="1:2" x14ac:dyDescent="0.25">
      <c r="A11115" s="7">
        <v>41492</v>
      </c>
      <c r="B11115" s="5" t="s">
        <v>10649</v>
      </c>
    </row>
    <row r="11116" spans="1:2" x14ac:dyDescent="0.25">
      <c r="A11116" s="7">
        <v>41493</v>
      </c>
      <c r="B11116" s="5" t="s">
        <v>10650</v>
      </c>
    </row>
    <row r="11117" spans="1:2" x14ac:dyDescent="0.25">
      <c r="A11117" s="7">
        <v>41494</v>
      </c>
      <c r="B11117" s="5" t="s">
        <v>10651</v>
      </c>
    </row>
    <row r="11118" spans="1:2" x14ac:dyDescent="0.25">
      <c r="A11118" s="7">
        <v>41495</v>
      </c>
      <c r="B11118" s="5" t="s">
        <v>10652</v>
      </c>
    </row>
    <row r="11119" spans="1:2" x14ac:dyDescent="0.25">
      <c r="A11119" s="7">
        <v>41498</v>
      </c>
      <c r="B11119" s="5" t="s">
        <v>10653</v>
      </c>
    </row>
    <row r="11120" spans="1:2" x14ac:dyDescent="0.25">
      <c r="A11120" s="7">
        <v>41499</v>
      </c>
      <c r="B11120" s="5" t="s">
        <v>10654</v>
      </c>
    </row>
    <row r="11121" spans="1:2" x14ac:dyDescent="0.25">
      <c r="A11121" s="7">
        <v>41500</v>
      </c>
      <c r="B11121" s="5" t="s">
        <v>10655</v>
      </c>
    </row>
    <row r="11122" spans="1:2" x14ac:dyDescent="0.25">
      <c r="A11122" s="7">
        <v>41501</v>
      </c>
      <c r="B11122" s="5" t="s">
        <v>10656</v>
      </c>
    </row>
    <row r="11123" spans="1:2" x14ac:dyDescent="0.25">
      <c r="A11123" s="7">
        <v>41502</v>
      </c>
      <c r="B11123" s="5" t="s">
        <v>10657</v>
      </c>
    </row>
    <row r="11124" spans="1:2" x14ac:dyDescent="0.25">
      <c r="A11124" s="7">
        <v>41505</v>
      </c>
      <c r="B11124" s="5" t="s">
        <v>10658</v>
      </c>
    </row>
    <row r="11125" spans="1:2" x14ac:dyDescent="0.25">
      <c r="A11125" s="7">
        <v>41506</v>
      </c>
      <c r="B11125" s="5" t="s">
        <v>10659</v>
      </c>
    </row>
    <row r="11126" spans="1:2" x14ac:dyDescent="0.25">
      <c r="A11126" s="7">
        <v>41507</v>
      </c>
      <c r="B11126" s="5" t="s">
        <v>10660</v>
      </c>
    </row>
    <row r="11127" spans="1:2" x14ac:dyDescent="0.25">
      <c r="A11127" s="7">
        <v>41508</v>
      </c>
      <c r="B11127" s="5" t="s">
        <v>10661</v>
      </c>
    </row>
    <row r="11128" spans="1:2" x14ac:dyDescent="0.25">
      <c r="A11128" s="7">
        <v>41509</v>
      </c>
      <c r="B11128" s="5" t="s">
        <v>10662</v>
      </c>
    </row>
    <row r="11129" spans="1:2" x14ac:dyDescent="0.25">
      <c r="A11129" s="7">
        <v>41512</v>
      </c>
      <c r="B11129" s="5" t="s">
        <v>10663</v>
      </c>
    </row>
    <row r="11130" spans="1:2" x14ac:dyDescent="0.25">
      <c r="A11130" s="7">
        <v>41513</v>
      </c>
      <c r="B11130" s="5" t="s">
        <v>10664</v>
      </c>
    </row>
    <row r="11131" spans="1:2" x14ac:dyDescent="0.25">
      <c r="A11131" s="7">
        <v>41514</v>
      </c>
      <c r="B11131" s="5" t="s">
        <v>10665</v>
      </c>
    </row>
    <row r="11132" spans="1:2" x14ac:dyDescent="0.25">
      <c r="A11132" s="7">
        <v>41515</v>
      </c>
      <c r="B11132" s="5" t="s">
        <v>10666</v>
      </c>
    </row>
    <row r="11133" spans="1:2" x14ac:dyDescent="0.25">
      <c r="A11133" s="7">
        <v>41516</v>
      </c>
      <c r="B11133" s="5" t="s">
        <v>10667</v>
      </c>
    </row>
    <row r="11134" spans="1:2" x14ac:dyDescent="0.25">
      <c r="A11134" s="7">
        <v>41519</v>
      </c>
      <c r="B11134" s="5" t="s">
        <v>822</v>
      </c>
    </row>
    <row r="11135" spans="1:2" x14ac:dyDescent="0.25">
      <c r="A11135" s="7">
        <v>41520</v>
      </c>
      <c r="B11135" s="5" t="s">
        <v>10668</v>
      </c>
    </row>
    <row r="11136" spans="1:2" x14ac:dyDescent="0.25">
      <c r="A11136" s="7">
        <v>41521</v>
      </c>
      <c r="B11136" s="5" t="s">
        <v>10669</v>
      </c>
    </row>
    <row r="11137" spans="1:2" x14ac:dyDescent="0.25">
      <c r="A11137" s="7">
        <v>41522</v>
      </c>
      <c r="B11137" s="5" t="s">
        <v>10670</v>
      </c>
    </row>
    <row r="11138" spans="1:2" x14ac:dyDescent="0.25">
      <c r="A11138" s="7">
        <v>41523</v>
      </c>
      <c r="B11138" s="5" t="s">
        <v>10671</v>
      </c>
    </row>
    <row r="11139" spans="1:2" x14ac:dyDescent="0.25">
      <c r="A11139" s="7">
        <v>41526</v>
      </c>
      <c r="B11139" s="5" t="s">
        <v>10672</v>
      </c>
    </row>
    <row r="11140" spans="1:2" x14ac:dyDescent="0.25">
      <c r="A11140" s="7">
        <v>41527</v>
      </c>
      <c r="B11140" s="5" t="s">
        <v>10673</v>
      </c>
    </row>
    <row r="11141" spans="1:2" x14ac:dyDescent="0.25">
      <c r="A11141" s="7">
        <v>41528</v>
      </c>
      <c r="B11141" s="5" t="s">
        <v>10674</v>
      </c>
    </row>
    <row r="11142" spans="1:2" x14ac:dyDescent="0.25">
      <c r="A11142" s="7">
        <v>41529</v>
      </c>
      <c r="B11142" s="5" t="s">
        <v>10675</v>
      </c>
    </row>
    <row r="11143" spans="1:2" x14ac:dyDescent="0.25">
      <c r="A11143" s="7">
        <v>41530</v>
      </c>
      <c r="B11143" s="5" t="s">
        <v>10676</v>
      </c>
    </row>
    <row r="11144" spans="1:2" x14ac:dyDescent="0.25">
      <c r="A11144" s="7">
        <v>41533</v>
      </c>
      <c r="B11144" s="5" t="s">
        <v>10677</v>
      </c>
    </row>
    <row r="11145" spans="1:2" x14ac:dyDescent="0.25">
      <c r="A11145" s="7">
        <v>41534</v>
      </c>
      <c r="B11145" s="5" t="s">
        <v>10678</v>
      </c>
    </row>
    <row r="11146" spans="1:2" x14ac:dyDescent="0.25">
      <c r="A11146" s="7">
        <v>41535</v>
      </c>
      <c r="B11146" s="5" t="s">
        <v>10679</v>
      </c>
    </row>
    <row r="11147" spans="1:2" x14ac:dyDescent="0.25">
      <c r="A11147" s="7">
        <v>41536</v>
      </c>
      <c r="B11147" s="5" t="s">
        <v>10680</v>
      </c>
    </row>
    <row r="11148" spans="1:2" x14ac:dyDescent="0.25">
      <c r="A11148" s="7">
        <v>41537</v>
      </c>
      <c r="B11148" s="5" t="s">
        <v>10681</v>
      </c>
    </row>
    <row r="11149" spans="1:2" x14ac:dyDescent="0.25">
      <c r="A11149" s="7">
        <v>41540</v>
      </c>
      <c r="B11149" s="5" t="s">
        <v>10682</v>
      </c>
    </row>
    <row r="11150" spans="1:2" x14ac:dyDescent="0.25">
      <c r="A11150" s="7">
        <v>41541</v>
      </c>
      <c r="B11150" s="5" t="s">
        <v>10683</v>
      </c>
    </row>
    <row r="11151" spans="1:2" x14ac:dyDescent="0.25">
      <c r="A11151" s="7">
        <v>41542</v>
      </c>
      <c r="B11151" s="5" t="s">
        <v>10684</v>
      </c>
    </row>
    <row r="11152" spans="1:2" x14ac:dyDescent="0.25">
      <c r="A11152" s="7">
        <v>41543</v>
      </c>
      <c r="B11152" s="5" t="s">
        <v>10685</v>
      </c>
    </row>
    <row r="11153" spans="1:2" x14ac:dyDescent="0.25">
      <c r="A11153" s="7">
        <v>41544</v>
      </c>
      <c r="B11153" s="5" t="s">
        <v>10686</v>
      </c>
    </row>
    <row r="11154" spans="1:2" x14ac:dyDescent="0.25">
      <c r="A11154" s="7">
        <v>41547</v>
      </c>
      <c r="B11154" s="5" t="s">
        <v>10687</v>
      </c>
    </row>
    <row r="11155" spans="1:2" x14ac:dyDescent="0.25">
      <c r="A11155" s="7">
        <v>41548</v>
      </c>
      <c r="B11155" s="5" t="s">
        <v>10688</v>
      </c>
    </row>
    <row r="11156" spans="1:2" x14ac:dyDescent="0.25">
      <c r="A11156" s="7">
        <v>41549</v>
      </c>
      <c r="B11156" s="5" t="s">
        <v>10689</v>
      </c>
    </row>
    <row r="11157" spans="1:2" x14ac:dyDescent="0.25">
      <c r="A11157" s="7">
        <v>41550</v>
      </c>
      <c r="B11157" s="5" t="s">
        <v>10690</v>
      </c>
    </row>
    <row r="11158" spans="1:2" x14ac:dyDescent="0.25">
      <c r="A11158" s="7">
        <v>41551</v>
      </c>
      <c r="B11158" s="5" t="s">
        <v>10691</v>
      </c>
    </row>
    <row r="11159" spans="1:2" x14ac:dyDescent="0.25">
      <c r="A11159" s="7">
        <v>41554</v>
      </c>
      <c r="B11159" s="5" t="s">
        <v>10692</v>
      </c>
    </row>
    <row r="11160" spans="1:2" x14ac:dyDescent="0.25">
      <c r="A11160" s="7">
        <v>41555</v>
      </c>
      <c r="B11160" s="5" t="s">
        <v>10693</v>
      </c>
    </row>
    <row r="11161" spans="1:2" x14ac:dyDescent="0.25">
      <c r="A11161" s="7">
        <v>41556</v>
      </c>
      <c r="B11161" s="5" t="s">
        <v>10694</v>
      </c>
    </row>
    <row r="11162" spans="1:2" x14ac:dyDescent="0.25">
      <c r="A11162" s="7">
        <v>41557</v>
      </c>
      <c r="B11162" s="5" t="s">
        <v>10695</v>
      </c>
    </row>
    <row r="11163" spans="1:2" x14ac:dyDescent="0.25">
      <c r="A11163" s="7">
        <v>41558</v>
      </c>
      <c r="B11163" s="5" t="s">
        <v>10696</v>
      </c>
    </row>
    <row r="11164" spans="1:2" x14ac:dyDescent="0.25">
      <c r="A11164" s="7">
        <v>41561</v>
      </c>
      <c r="B11164" s="5" t="s">
        <v>10697</v>
      </c>
    </row>
    <row r="11165" spans="1:2" x14ac:dyDescent="0.25">
      <c r="A11165" s="7">
        <v>41562</v>
      </c>
      <c r="B11165" s="5" t="s">
        <v>10698</v>
      </c>
    </row>
    <row r="11166" spans="1:2" x14ac:dyDescent="0.25">
      <c r="A11166" s="7">
        <v>41563</v>
      </c>
      <c r="B11166" s="5" t="s">
        <v>10699</v>
      </c>
    </row>
    <row r="11167" spans="1:2" x14ac:dyDescent="0.25">
      <c r="A11167" s="7">
        <v>41564</v>
      </c>
      <c r="B11167" s="5" t="s">
        <v>10700</v>
      </c>
    </row>
    <row r="11168" spans="1:2" x14ac:dyDescent="0.25">
      <c r="A11168" s="7">
        <v>41565</v>
      </c>
      <c r="B11168" s="5" t="s">
        <v>10701</v>
      </c>
    </row>
    <row r="11169" spans="1:2" x14ac:dyDescent="0.25">
      <c r="A11169" s="7">
        <v>41568</v>
      </c>
      <c r="B11169" s="5" t="s">
        <v>10702</v>
      </c>
    </row>
    <row r="11170" spans="1:2" x14ac:dyDescent="0.25">
      <c r="A11170" s="7">
        <v>41569</v>
      </c>
      <c r="B11170" s="5" t="s">
        <v>10703</v>
      </c>
    </row>
    <row r="11171" spans="1:2" x14ac:dyDescent="0.25">
      <c r="A11171" s="7">
        <v>41570</v>
      </c>
      <c r="B11171" s="5" t="s">
        <v>10704</v>
      </c>
    </row>
    <row r="11172" spans="1:2" x14ac:dyDescent="0.25">
      <c r="A11172" s="7">
        <v>41571</v>
      </c>
      <c r="B11172" s="5" t="s">
        <v>10705</v>
      </c>
    </row>
    <row r="11173" spans="1:2" x14ac:dyDescent="0.25">
      <c r="A11173" s="7">
        <v>41572</v>
      </c>
      <c r="B11173" s="5" t="s">
        <v>10706</v>
      </c>
    </row>
    <row r="11174" spans="1:2" x14ac:dyDescent="0.25">
      <c r="A11174" s="7">
        <v>41575</v>
      </c>
      <c r="B11174" s="5" t="s">
        <v>10707</v>
      </c>
    </row>
    <row r="11175" spans="1:2" x14ac:dyDescent="0.25">
      <c r="A11175" s="7">
        <v>41576</v>
      </c>
      <c r="B11175" s="5" t="s">
        <v>10708</v>
      </c>
    </row>
    <row r="11176" spans="1:2" x14ac:dyDescent="0.25">
      <c r="A11176" s="7">
        <v>41577</v>
      </c>
      <c r="B11176" s="5" t="s">
        <v>10709</v>
      </c>
    </row>
    <row r="11177" spans="1:2" x14ac:dyDescent="0.25">
      <c r="A11177" s="7">
        <v>41578</v>
      </c>
      <c r="B11177" s="5" t="s">
        <v>10710</v>
      </c>
    </row>
    <row r="11178" spans="1:2" x14ac:dyDescent="0.25">
      <c r="A11178" s="7">
        <v>41579</v>
      </c>
      <c r="B11178" s="5" t="s">
        <v>10711</v>
      </c>
    </row>
    <row r="11179" spans="1:2" x14ac:dyDescent="0.25">
      <c r="A11179" s="7">
        <v>41582</v>
      </c>
      <c r="B11179" s="5" t="s">
        <v>10712</v>
      </c>
    </row>
    <row r="11180" spans="1:2" x14ac:dyDescent="0.25">
      <c r="A11180" s="7">
        <v>41583</v>
      </c>
      <c r="B11180" s="5" t="s">
        <v>10713</v>
      </c>
    </row>
    <row r="11181" spans="1:2" x14ac:dyDescent="0.25">
      <c r="A11181" s="7">
        <v>41584</v>
      </c>
      <c r="B11181" s="5" t="s">
        <v>10714</v>
      </c>
    </row>
    <row r="11182" spans="1:2" x14ac:dyDescent="0.25">
      <c r="A11182" s="7">
        <v>41585</v>
      </c>
      <c r="B11182" s="5" t="s">
        <v>10715</v>
      </c>
    </row>
    <row r="11183" spans="1:2" x14ac:dyDescent="0.25">
      <c r="A11183" s="7">
        <v>41586</v>
      </c>
      <c r="B11183" s="5" t="s">
        <v>10716</v>
      </c>
    </row>
    <row r="11184" spans="1:2" x14ac:dyDescent="0.25">
      <c r="A11184" s="7">
        <v>41589</v>
      </c>
      <c r="B11184" s="5" t="s">
        <v>10717</v>
      </c>
    </row>
    <row r="11185" spans="1:2" x14ac:dyDescent="0.25">
      <c r="A11185" s="7">
        <v>41590</v>
      </c>
      <c r="B11185" s="5" t="s">
        <v>10718</v>
      </c>
    </row>
    <row r="11186" spans="1:2" x14ac:dyDescent="0.25">
      <c r="A11186" s="7">
        <v>41591</v>
      </c>
      <c r="B11186" s="5" t="s">
        <v>10719</v>
      </c>
    </row>
    <row r="11187" spans="1:2" x14ac:dyDescent="0.25">
      <c r="A11187" s="7">
        <v>41592</v>
      </c>
      <c r="B11187" s="5" t="s">
        <v>10720</v>
      </c>
    </row>
    <row r="11188" spans="1:2" x14ac:dyDescent="0.25">
      <c r="A11188" s="7">
        <v>41593</v>
      </c>
      <c r="B11188" s="5" t="s">
        <v>10721</v>
      </c>
    </row>
    <row r="11189" spans="1:2" x14ac:dyDescent="0.25">
      <c r="A11189" s="7">
        <v>41596</v>
      </c>
      <c r="B11189" s="5" t="s">
        <v>10722</v>
      </c>
    </row>
    <row r="11190" spans="1:2" x14ac:dyDescent="0.25">
      <c r="A11190" s="7">
        <v>41597</v>
      </c>
      <c r="B11190" s="5" t="s">
        <v>10723</v>
      </c>
    </row>
    <row r="11191" spans="1:2" x14ac:dyDescent="0.25">
      <c r="A11191" s="7">
        <v>41598</v>
      </c>
      <c r="B11191" s="5" t="s">
        <v>10724</v>
      </c>
    </row>
    <row r="11192" spans="1:2" x14ac:dyDescent="0.25">
      <c r="A11192" s="7">
        <v>41599</v>
      </c>
      <c r="B11192" s="5" t="s">
        <v>10725</v>
      </c>
    </row>
    <row r="11193" spans="1:2" x14ac:dyDescent="0.25">
      <c r="A11193" s="7">
        <v>41600</v>
      </c>
      <c r="B11193" s="5" t="s">
        <v>10726</v>
      </c>
    </row>
    <row r="11194" spans="1:2" x14ac:dyDescent="0.25">
      <c r="A11194" s="7">
        <v>41603</v>
      </c>
      <c r="B11194" s="5" t="s">
        <v>10727</v>
      </c>
    </row>
    <row r="11195" spans="1:2" x14ac:dyDescent="0.25">
      <c r="A11195" s="7">
        <v>41604</v>
      </c>
      <c r="B11195" s="5" t="s">
        <v>10728</v>
      </c>
    </row>
    <row r="11196" spans="1:2" x14ac:dyDescent="0.25">
      <c r="A11196" s="7">
        <v>41605</v>
      </c>
      <c r="B11196" s="5" t="s">
        <v>10729</v>
      </c>
    </row>
    <row r="11197" spans="1:2" x14ac:dyDescent="0.25">
      <c r="A11197" s="7">
        <v>41606</v>
      </c>
      <c r="B11197" s="5" t="s">
        <v>822</v>
      </c>
    </row>
    <row r="11198" spans="1:2" x14ac:dyDescent="0.25">
      <c r="A11198" s="7">
        <v>41607</v>
      </c>
      <c r="B11198" s="5" t="s">
        <v>10730</v>
      </c>
    </row>
    <row r="11199" spans="1:2" x14ac:dyDescent="0.25">
      <c r="A11199" s="7">
        <v>41610</v>
      </c>
      <c r="B11199" s="5" t="s">
        <v>10731</v>
      </c>
    </row>
    <row r="11200" spans="1:2" x14ac:dyDescent="0.25">
      <c r="A11200" s="7">
        <v>41611</v>
      </c>
      <c r="B11200" s="5" t="s">
        <v>10732</v>
      </c>
    </row>
    <row r="11201" spans="1:2" x14ac:dyDescent="0.25">
      <c r="A11201" s="7">
        <v>41612</v>
      </c>
      <c r="B11201" s="5" t="s">
        <v>10733</v>
      </c>
    </row>
    <row r="11202" spans="1:2" x14ac:dyDescent="0.25">
      <c r="A11202" s="7">
        <v>41613</v>
      </c>
      <c r="B11202" s="5" t="s">
        <v>10734</v>
      </c>
    </row>
    <row r="11203" spans="1:2" x14ac:dyDescent="0.25">
      <c r="A11203" s="7">
        <v>41614</v>
      </c>
      <c r="B11203" s="5" t="s">
        <v>10735</v>
      </c>
    </row>
    <row r="11204" spans="1:2" x14ac:dyDescent="0.25">
      <c r="A11204" s="7">
        <v>41617</v>
      </c>
      <c r="B11204" s="5" t="s">
        <v>10736</v>
      </c>
    </row>
    <row r="11205" spans="1:2" x14ac:dyDescent="0.25">
      <c r="A11205" s="7">
        <v>41618</v>
      </c>
      <c r="B11205" s="5" t="s">
        <v>10737</v>
      </c>
    </row>
    <row r="11206" spans="1:2" x14ac:dyDescent="0.25">
      <c r="A11206" s="7">
        <v>41619</v>
      </c>
      <c r="B11206" s="5" t="s">
        <v>10738</v>
      </c>
    </row>
    <row r="11207" spans="1:2" x14ac:dyDescent="0.25">
      <c r="A11207" s="7">
        <v>41620</v>
      </c>
      <c r="B11207" s="5" t="s">
        <v>10739</v>
      </c>
    </row>
    <row r="11208" spans="1:2" x14ac:dyDescent="0.25">
      <c r="A11208" s="7">
        <v>41621</v>
      </c>
      <c r="B11208" s="5" t="s">
        <v>10740</v>
      </c>
    </row>
    <row r="11209" spans="1:2" x14ac:dyDescent="0.25">
      <c r="A11209" s="7">
        <v>41624</v>
      </c>
      <c r="B11209" s="5" t="s">
        <v>10741</v>
      </c>
    </row>
    <row r="11210" spans="1:2" x14ac:dyDescent="0.25">
      <c r="A11210" s="7">
        <v>41625</v>
      </c>
      <c r="B11210" s="5" t="s">
        <v>10742</v>
      </c>
    </row>
    <row r="11211" spans="1:2" x14ac:dyDescent="0.25">
      <c r="A11211" s="7">
        <v>41626</v>
      </c>
      <c r="B11211" s="5" t="s">
        <v>10743</v>
      </c>
    </row>
    <row r="11212" spans="1:2" x14ac:dyDescent="0.25">
      <c r="A11212" s="7">
        <v>41627</v>
      </c>
      <c r="B11212" s="5" t="s">
        <v>10744</v>
      </c>
    </row>
    <row r="11213" spans="1:2" x14ac:dyDescent="0.25">
      <c r="A11213" s="7">
        <v>41628</v>
      </c>
      <c r="B11213" s="5" t="s">
        <v>10745</v>
      </c>
    </row>
    <row r="11214" spans="1:2" x14ac:dyDescent="0.25">
      <c r="A11214" s="7">
        <v>41631</v>
      </c>
      <c r="B11214" s="5" t="s">
        <v>10746</v>
      </c>
    </row>
    <row r="11215" spans="1:2" x14ac:dyDescent="0.25">
      <c r="A11215" s="7">
        <v>41632</v>
      </c>
      <c r="B11215" s="5" t="s">
        <v>10747</v>
      </c>
    </row>
    <row r="11216" spans="1:2" x14ac:dyDescent="0.25">
      <c r="A11216" s="7">
        <v>41633</v>
      </c>
      <c r="B11216" s="5" t="s">
        <v>822</v>
      </c>
    </row>
    <row r="11217" spans="1:2" x14ac:dyDescent="0.25">
      <c r="A11217" s="7">
        <v>41634</v>
      </c>
      <c r="B11217" s="5" t="s">
        <v>10748</v>
      </c>
    </row>
    <row r="11218" spans="1:2" x14ac:dyDescent="0.25">
      <c r="A11218" s="7">
        <v>41635</v>
      </c>
      <c r="B11218" s="5" t="s">
        <v>10749</v>
      </c>
    </row>
    <row r="11219" spans="1:2" x14ac:dyDescent="0.25">
      <c r="A11219" s="7">
        <v>41638</v>
      </c>
      <c r="B11219" s="5" t="s">
        <v>10750</v>
      </c>
    </row>
    <row r="11220" spans="1:2" x14ac:dyDescent="0.25">
      <c r="A11220" s="7">
        <v>41639</v>
      </c>
      <c r="B11220" s="5" t="s">
        <v>10751</v>
      </c>
    </row>
    <row r="11221" spans="1:2" x14ac:dyDescent="0.25">
      <c r="A11221" s="7">
        <v>41640</v>
      </c>
      <c r="B11221" s="5" t="s">
        <v>822</v>
      </c>
    </row>
    <row r="11222" spans="1:2" x14ac:dyDescent="0.25">
      <c r="A11222" s="7">
        <v>41641</v>
      </c>
      <c r="B11222" s="5" t="s">
        <v>10752</v>
      </c>
    </row>
    <row r="11223" spans="1:2" x14ac:dyDescent="0.25">
      <c r="A11223" s="7">
        <v>41642</v>
      </c>
      <c r="B11223" s="5" t="s">
        <v>10753</v>
      </c>
    </row>
    <row r="11224" spans="1:2" x14ac:dyDescent="0.25">
      <c r="A11224" s="7">
        <v>41645</v>
      </c>
      <c r="B11224" s="5" t="s">
        <v>10754</v>
      </c>
    </row>
    <row r="11225" spans="1:2" x14ac:dyDescent="0.25">
      <c r="A11225" s="7">
        <v>41646</v>
      </c>
      <c r="B11225" s="5" t="s">
        <v>10755</v>
      </c>
    </row>
    <row r="11226" spans="1:2" x14ac:dyDescent="0.25">
      <c r="A11226" s="7">
        <v>41647</v>
      </c>
      <c r="B11226" s="5" t="s">
        <v>10756</v>
      </c>
    </row>
    <row r="11227" spans="1:2" x14ac:dyDescent="0.25">
      <c r="A11227" s="7">
        <v>41648</v>
      </c>
      <c r="B11227" s="5" t="s">
        <v>10757</v>
      </c>
    </row>
    <row r="11228" spans="1:2" x14ac:dyDescent="0.25">
      <c r="A11228" s="7">
        <v>41649</v>
      </c>
      <c r="B11228" s="5" t="s">
        <v>10758</v>
      </c>
    </row>
    <row r="11229" spans="1:2" x14ac:dyDescent="0.25">
      <c r="A11229" s="7">
        <v>41652</v>
      </c>
      <c r="B11229" s="5" t="s">
        <v>10759</v>
      </c>
    </row>
    <row r="11230" spans="1:2" x14ac:dyDescent="0.25">
      <c r="A11230" s="7">
        <v>41653</v>
      </c>
      <c r="B11230" s="5" t="s">
        <v>10760</v>
      </c>
    </row>
    <row r="11231" spans="1:2" x14ac:dyDescent="0.25">
      <c r="A11231" s="7">
        <v>41654</v>
      </c>
      <c r="B11231" s="5" t="s">
        <v>10761</v>
      </c>
    </row>
    <row r="11232" spans="1:2" x14ac:dyDescent="0.25">
      <c r="A11232" s="7">
        <v>41655</v>
      </c>
      <c r="B11232" s="5" t="s">
        <v>10762</v>
      </c>
    </row>
    <row r="11233" spans="1:2" x14ac:dyDescent="0.25">
      <c r="A11233" s="7">
        <v>41656</v>
      </c>
      <c r="B11233" s="5" t="s">
        <v>10763</v>
      </c>
    </row>
    <row r="11234" spans="1:2" x14ac:dyDescent="0.25">
      <c r="A11234" s="7">
        <v>41659</v>
      </c>
      <c r="B11234" s="5" t="s">
        <v>822</v>
      </c>
    </row>
    <row r="11235" spans="1:2" x14ac:dyDescent="0.25">
      <c r="A11235" s="7">
        <v>41660</v>
      </c>
      <c r="B11235" s="5" t="s">
        <v>10764</v>
      </c>
    </row>
    <row r="11236" spans="1:2" x14ac:dyDescent="0.25">
      <c r="A11236" s="7">
        <v>41661</v>
      </c>
      <c r="B11236" s="5" t="s">
        <v>10765</v>
      </c>
    </row>
    <row r="11237" spans="1:2" x14ac:dyDescent="0.25">
      <c r="A11237" s="7">
        <v>41662</v>
      </c>
      <c r="B11237" s="5" t="s">
        <v>10766</v>
      </c>
    </row>
    <row r="11238" spans="1:2" x14ac:dyDescent="0.25">
      <c r="A11238" s="7">
        <v>41663</v>
      </c>
      <c r="B11238" s="5" t="s">
        <v>10767</v>
      </c>
    </row>
    <row r="11239" spans="1:2" x14ac:dyDescent="0.25">
      <c r="A11239" s="7">
        <v>41666</v>
      </c>
      <c r="B11239" s="5" t="s">
        <v>10768</v>
      </c>
    </row>
    <row r="11240" spans="1:2" x14ac:dyDescent="0.25">
      <c r="A11240" s="7">
        <v>41667</v>
      </c>
      <c r="B11240" s="5" t="s">
        <v>10769</v>
      </c>
    </row>
    <row r="11241" spans="1:2" x14ac:dyDescent="0.25">
      <c r="A11241" s="7">
        <v>41668</v>
      </c>
      <c r="B11241" s="5" t="s">
        <v>10770</v>
      </c>
    </row>
    <row r="11242" spans="1:2" x14ac:dyDescent="0.25">
      <c r="A11242" s="7">
        <v>41669</v>
      </c>
      <c r="B11242" s="5" t="s">
        <v>10771</v>
      </c>
    </row>
    <row r="11243" spans="1:2" x14ac:dyDescent="0.25">
      <c r="A11243" s="7">
        <v>41670</v>
      </c>
      <c r="B11243" s="5" t="s">
        <v>10772</v>
      </c>
    </row>
    <row r="11244" spans="1:2" x14ac:dyDescent="0.25">
      <c r="A11244" s="7">
        <v>41673</v>
      </c>
      <c r="B11244" s="5" t="s">
        <v>10773</v>
      </c>
    </row>
    <row r="11245" spans="1:2" x14ac:dyDescent="0.25">
      <c r="A11245" s="7">
        <v>41674</v>
      </c>
      <c r="B11245" s="5" t="s">
        <v>10774</v>
      </c>
    </row>
    <row r="11246" spans="1:2" x14ac:dyDescent="0.25">
      <c r="A11246" s="7">
        <v>41675</v>
      </c>
      <c r="B11246" s="5" t="s">
        <v>10775</v>
      </c>
    </row>
    <row r="11247" spans="1:2" x14ac:dyDescent="0.25">
      <c r="A11247" s="7">
        <v>41676</v>
      </c>
      <c r="B11247" s="5" t="s">
        <v>10776</v>
      </c>
    </row>
    <row r="11248" spans="1:2" x14ac:dyDescent="0.25">
      <c r="A11248" s="7">
        <v>41677</v>
      </c>
      <c r="B11248" s="5" t="s">
        <v>10777</v>
      </c>
    </row>
    <row r="11249" spans="1:2" x14ac:dyDescent="0.25">
      <c r="A11249" s="7">
        <v>41680</v>
      </c>
      <c r="B11249" s="5" t="s">
        <v>10778</v>
      </c>
    </row>
    <row r="11250" spans="1:2" x14ac:dyDescent="0.25">
      <c r="A11250" s="7">
        <v>41681</v>
      </c>
      <c r="B11250" s="5" t="s">
        <v>10779</v>
      </c>
    </row>
    <row r="11251" spans="1:2" x14ac:dyDescent="0.25">
      <c r="A11251" s="7">
        <v>41682</v>
      </c>
      <c r="B11251" s="5" t="s">
        <v>10780</v>
      </c>
    </row>
    <row r="11252" spans="1:2" x14ac:dyDescent="0.25">
      <c r="A11252" s="7">
        <v>41683</v>
      </c>
      <c r="B11252" s="5" t="s">
        <v>10781</v>
      </c>
    </row>
    <row r="11253" spans="1:2" x14ac:dyDescent="0.25">
      <c r="A11253" s="7">
        <v>41684</v>
      </c>
      <c r="B11253" s="5" t="s">
        <v>10782</v>
      </c>
    </row>
    <row r="11254" spans="1:2" x14ac:dyDescent="0.25">
      <c r="A11254" s="7">
        <v>41687</v>
      </c>
      <c r="B11254" s="5" t="s">
        <v>822</v>
      </c>
    </row>
    <row r="11255" spans="1:2" x14ac:dyDescent="0.25">
      <c r="A11255" s="7">
        <v>41688</v>
      </c>
      <c r="B11255" s="5" t="s">
        <v>10783</v>
      </c>
    </row>
    <row r="11256" spans="1:2" x14ac:dyDescent="0.25">
      <c r="A11256" s="7">
        <v>41689</v>
      </c>
      <c r="B11256" s="5" t="s">
        <v>10784</v>
      </c>
    </row>
    <row r="11257" spans="1:2" x14ac:dyDescent="0.25">
      <c r="A11257" s="7">
        <v>41690</v>
      </c>
      <c r="B11257" s="5" t="s">
        <v>10785</v>
      </c>
    </row>
    <row r="11258" spans="1:2" x14ac:dyDescent="0.25">
      <c r="A11258" s="7">
        <v>41691</v>
      </c>
      <c r="B11258" s="5" t="s">
        <v>10786</v>
      </c>
    </row>
    <row r="11259" spans="1:2" x14ac:dyDescent="0.25">
      <c r="A11259" s="7">
        <v>41694</v>
      </c>
      <c r="B11259" s="5" t="s">
        <v>10787</v>
      </c>
    </row>
    <row r="11260" spans="1:2" x14ac:dyDescent="0.25">
      <c r="A11260" s="7">
        <v>41695</v>
      </c>
      <c r="B11260" s="5" t="s">
        <v>10788</v>
      </c>
    </row>
    <row r="11261" spans="1:2" x14ac:dyDescent="0.25">
      <c r="A11261" s="7">
        <v>41696</v>
      </c>
      <c r="B11261" s="5" t="s">
        <v>10789</v>
      </c>
    </row>
    <row r="11262" spans="1:2" x14ac:dyDescent="0.25">
      <c r="A11262" s="7">
        <v>41697</v>
      </c>
      <c r="B11262" s="5" t="s">
        <v>10790</v>
      </c>
    </row>
    <row r="11263" spans="1:2" x14ac:dyDescent="0.25">
      <c r="A11263" s="7">
        <v>41698</v>
      </c>
      <c r="B11263" s="5" t="s">
        <v>10791</v>
      </c>
    </row>
    <row r="11264" spans="1:2" x14ac:dyDescent="0.25">
      <c r="A11264" s="7">
        <v>41701</v>
      </c>
      <c r="B11264" s="5" t="s">
        <v>10792</v>
      </c>
    </row>
    <row r="11265" spans="1:2" x14ac:dyDescent="0.25">
      <c r="A11265" s="7">
        <v>41702</v>
      </c>
      <c r="B11265" s="5" t="s">
        <v>10793</v>
      </c>
    </row>
    <row r="11266" spans="1:2" x14ac:dyDescent="0.25">
      <c r="A11266" s="7">
        <v>41703</v>
      </c>
      <c r="B11266" s="5" t="s">
        <v>10794</v>
      </c>
    </row>
    <row r="11267" spans="1:2" x14ac:dyDescent="0.25">
      <c r="A11267" s="7">
        <v>41704</v>
      </c>
      <c r="B11267" s="5" t="s">
        <v>10795</v>
      </c>
    </row>
    <row r="11268" spans="1:2" x14ac:dyDescent="0.25">
      <c r="A11268" s="7">
        <v>41705</v>
      </c>
      <c r="B11268" s="5" t="s">
        <v>10796</v>
      </c>
    </row>
    <row r="11269" spans="1:2" x14ac:dyDescent="0.25">
      <c r="A11269" s="7">
        <v>41708</v>
      </c>
      <c r="B11269" s="5" t="s">
        <v>10797</v>
      </c>
    </row>
    <row r="11270" spans="1:2" x14ac:dyDescent="0.25">
      <c r="A11270" s="7">
        <v>41709</v>
      </c>
      <c r="B11270" s="5" t="s">
        <v>10798</v>
      </c>
    </row>
    <row r="11271" spans="1:2" x14ac:dyDescent="0.25">
      <c r="A11271" s="7">
        <v>41710</v>
      </c>
      <c r="B11271" s="5" t="s">
        <v>10799</v>
      </c>
    </row>
    <row r="11272" spans="1:2" x14ac:dyDescent="0.25">
      <c r="A11272" s="7">
        <v>41711</v>
      </c>
      <c r="B11272" s="5" t="s">
        <v>10800</v>
      </c>
    </row>
    <row r="11273" spans="1:2" x14ac:dyDescent="0.25">
      <c r="A11273" s="7">
        <v>41712</v>
      </c>
      <c r="B11273" s="5" t="s">
        <v>10801</v>
      </c>
    </row>
    <row r="11274" spans="1:2" x14ac:dyDescent="0.25">
      <c r="A11274" s="7">
        <v>41715</v>
      </c>
      <c r="B11274" s="5" t="s">
        <v>10802</v>
      </c>
    </row>
    <row r="11275" spans="1:2" x14ac:dyDescent="0.25">
      <c r="A11275" s="7">
        <v>41716</v>
      </c>
      <c r="B11275" s="5" t="s">
        <v>10803</v>
      </c>
    </row>
    <row r="11276" spans="1:2" x14ac:dyDescent="0.25">
      <c r="A11276" s="7">
        <v>41717</v>
      </c>
      <c r="B11276" s="5" t="s">
        <v>10804</v>
      </c>
    </row>
    <row r="11277" spans="1:2" x14ac:dyDescent="0.25">
      <c r="A11277" s="7">
        <v>41718</v>
      </c>
      <c r="B11277" s="5" t="s">
        <v>10805</v>
      </c>
    </row>
    <row r="11278" spans="1:2" x14ac:dyDescent="0.25">
      <c r="A11278" s="7">
        <v>41719</v>
      </c>
      <c r="B11278" s="5" t="s">
        <v>10806</v>
      </c>
    </row>
    <row r="11279" spans="1:2" x14ac:dyDescent="0.25">
      <c r="A11279" s="7">
        <v>41722</v>
      </c>
      <c r="B11279" s="5" t="s">
        <v>10807</v>
      </c>
    </row>
    <row r="11280" spans="1:2" x14ac:dyDescent="0.25">
      <c r="A11280" s="7">
        <v>41723</v>
      </c>
      <c r="B11280" s="5" t="s">
        <v>10808</v>
      </c>
    </row>
    <row r="11281" spans="1:2" x14ac:dyDescent="0.25">
      <c r="A11281" s="7">
        <v>41724</v>
      </c>
      <c r="B11281" s="5" t="s">
        <v>10809</v>
      </c>
    </row>
    <row r="11282" spans="1:2" x14ac:dyDescent="0.25">
      <c r="A11282" s="7">
        <v>41725</v>
      </c>
      <c r="B11282" s="5" t="s">
        <v>10810</v>
      </c>
    </row>
    <row r="11283" spans="1:2" x14ac:dyDescent="0.25">
      <c r="A11283" s="7">
        <v>41726</v>
      </c>
      <c r="B11283" s="5" t="s">
        <v>10811</v>
      </c>
    </row>
    <row r="11284" spans="1:2" x14ac:dyDescent="0.25">
      <c r="A11284" s="7">
        <v>41729</v>
      </c>
      <c r="B11284" s="5" t="s">
        <v>10812</v>
      </c>
    </row>
    <row r="11285" spans="1:2" x14ac:dyDescent="0.25">
      <c r="A11285" s="7">
        <v>41730</v>
      </c>
      <c r="B11285" s="5" t="s">
        <v>10813</v>
      </c>
    </row>
    <row r="11286" spans="1:2" x14ac:dyDescent="0.25">
      <c r="A11286" s="7">
        <v>41731</v>
      </c>
      <c r="B11286" s="5" t="s">
        <v>10814</v>
      </c>
    </row>
    <row r="11287" spans="1:2" x14ac:dyDescent="0.25">
      <c r="A11287" s="7">
        <v>41732</v>
      </c>
      <c r="B11287" s="5" t="s">
        <v>10815</v>
      </c>
    </row>
    <row r="11288" spans="1:2" x14ac:dyDescent="0.25">
      <c r="A11288" s="7">
        <v>41733</v>
      </c>
      <c r="B11288" s="5" t="s">
        <v>10816</v>
      </c>
    </row>
    <row r="11289" spans="1:2" x14ac:dyDescent="0.25">
      <c r="A11289" s="7">
        <v>41736</v>
      </c>
      <c r="B11289" s="5" t="s">
        <v>10817</v>
      </c>
    </row>
    <row r="11290" spans="1:2" x14ac:dyDescent="0.25">
      <c r="A11290" s="7">
        <v>41737</v>
      </c>
      <c r="B11290" s="5" t="s">
        <v>10818</v>
      </c>
    </row>
    <row r="11291" spans="1:2" x14ac:dyDescent="0.25">
      <c r="A11291" s="7">
        <v>41738</v>
      </c>
      <c r="B11291" s="5" t="s">
        <v>10819</v>
      </c>
    </row>
    <row r="11292" spans="1:2" x14ac:dyDescent="0.25">
      <c r="A11292" s="7">
        <v>41739</v>
      </c>
      <c r="B11292" s="5" t="s">
        <v>10820</v>
      </c>
    </row>
    <row r="11293" spans="1:2" x14ac:dyDescent="0.25">
      <c r="A11293" s="7">
        <v>41740</v>
      </c>
      <c r="B11293" s="5" t="s">
        <v>10821</v>
      </c>
    </row>
    <row r="11294" spans="1:2" x14ac:dyDescent="0.25">
      <c r="A11294" s="7">
        <v>41743</v>
      </c>
      <c r="B11294" s="5" t="s">
        <v>10822</v>
      </c>
    </row>
    <row r="11295" spans="1:2" x14ac:dyDescent="0.25">
      <c r="A11295" s="7">
        <v>41744</v>
      </c>
      <c r="B11295" s="5" t="s">
        <v>10823</v>
      </c>
    </row>
    <row r="11296" spans="1:2" x14ac:dyDescent="0.25">
      <c r="A11296" s="7">
        <v>41745</v>
      </c>
      <c r="B11296" s="5" t="s">
        <v>10824</v>
      </c>
    </row>
    <row r="11297" spans="1:2" x14ac:dyDescent="0.25">
      <c r="A11297" s="7">
        <v>41746</v>
      </c>
      <c r="B11297" s="5" t="s">
        <v>10825</v>
      </c>
    </row>
    <row r="11298" spans="1:2" x14ac:dyDescent="0.25">
      <c r="A11298" s="7">
        <v>41747</v>
      </c>
      <c r="B11298" s="5" t="s">
        <v>822</v>
      </c>
    </row>
    <row r="11299" spans="1:2" x14ac:dyDescent="0.25">
      <c r="A11299" s="7">
        <v>41750</v>
      </c>
      <c r="B11299" s="5" t="s">
        <v>10826</v>
      </c>
    </row>
    <row r="11300" spans="1:2" x14ac:dyDescent="0.25">
      <c r="A11300" s="7">
        <v>41751</v>
      </c>
      <c r="B11300" s="5" t="s">
        <v>10827</v>
      </c>
    </row>
    <row r="11301" spans="1:2" x14ac:dyDescent="0.25">
      <c r="A11301" s="7">
        <v>41752</v>
      </c>
      <c r="B11301" s="5" t="s">
        <v>10828</v>
      </c>
    </row>
    <row r="11302" spans="1:2" x14ac:dyDescent="0.25">
      <c r="A11302" s="7">
        <v>41753</v>
      </c>
      <c r="B11302" s="5" t="s">
        <v>10829</v>
      </c>
    </row>
    <row r="11303" spans="1:2" x14ac:dyDescent="0.25">
      <c r="A11303" s="7">
        <v>41754</v>
      </c>
      <c r="B11303" s="5" t="s">
        <v>10830</v>
      </c>
    </row>
    <row r="11304" spans="1:2" x14ac:dyDescent="0.25">
      <c r="A11304" s="7">
        <v>41757</v>
      </c>
      <c r="B11304" s="5" t="s">
        <v>10831</v>
      </c>
    </row>
    <row r="11305" spans="1:2" x14ac:dyDescent="0.25">
      <c r="A11305" s="7">
        <v>41758</v>
      </c>
      <c r="B11305" s="5" t="s">
        <v>10832</v>
      </c>
    </row>
    <row r="11306" spans="1:2" x14ac:dyDescent="0.25">
      <c r="A11306" s="7">
        <v>41759</v>
      </c>
      <c r="B11306" s="5" t="s">
        <v>10833</v>
      </c>
    </row>
    <row r="11307" spans="1:2" x14ac:dyDescent="0.25">
      <c r="A11307" s="7">
        <v>41760</v>
      </c>
      <c r="B11307" s="5" t="s">
        <v>10834</v>
      </c>
    </row>
    <row r="11308" spans="1:2" x14ac:dyDescent="0.25">
      <c r="A11308" s="7">
        <v>41761</v>
      </c>
      <c r="B11308" s="5" t="s">
        <v>10835</v>
      </c>
    </row>
    <row r="11309" spans="1:2" x14ac:dyDescent="0.25">
      <c r="A11309" s="7">
        <v>41764</v>
      </c>
      <c r="B11309" s="5" t="s">
        <v>10836</v>
      </c>
    </row>
    <row r="11310" spans="1:2" x14ac:dyDescent="0.25">
      <c r="A11310" s="7">
        <v>41765</v>
      </c>
      <c r="B11310" s="5" t="s">
        <v>10837</v>
      </c>
    </row>
    <row r="11311" spans="1:2" x14ac:dyDescent="0.25">
      <c r="A11311" s="7">
        <v>41766</v>
      </c>
      <c r="B11311" s="5" t="s">
        <v>10838</v>
      </c>
    </row>
    <row r="11312" spans="1:2" x14ac:dyDescent="0.25">
      <c r="A11312" s="7">
        <v>41767</v>
      </c>
      <c r="B11312" s="5" t="s">
        <v>10839</v>
      </c>
    </row>
    <row r="11313" spans="1:2" x14ac:dyDescent="0.25">
      <c r="A11313" s="7">
        <v>41768</v>
      </c>
      <c r="B11313" s="5" t="s">
        <v>10840</v>
      </c>
    </row>
    <row r="11314" spans="1:2" x14ac:dyDescent="0.25">
      <c r="A11314" s="7">
        <v>41771</v>
      </c>
      <c r="B11314" s="5" t="s">
        <v>10841</v>
      </c>
    </row>
    <row r="11315" spans="1:2" x14ac:dyDescent="0.25">
      <c r="A11315" s="7">
        <v>41772</v>
      </c>
      <c r="B11315" s="5" t="s">
        <v>10842</v>
      </c>
    </row>
    <row r="11316" spans="1:2" x14ac:dyDescent="0.25">
      <c r="A11316" s="7">
        <v>41773</v>
      </c>
      <c r="B11316" s="5" t="s">
        <v>10843</v>
      </c>
    </row>
    <row r="11317" spans="1:2" x14ac:dyDescent="0.25">
      <c r="A11317" s="7">
        <v>41774</v>
      </c>
      <c r="B11317" s="5" t="s">
        <v>10844</v>
      </c>
    </row>
    <row r="11318" spans="1:2" x14ac:dyDescent="0.25">
      <c r="A11318" s="7">
        <v>41775</v>
      </c>
      <c r="B11318" s="5" t="s">
        <v>10845</v>
      </c>
    </row>
    <row r="11319" spans="1:2" x14ac:dyDescent="0.25">
      <c r="A11319" s="7">
        <v>41778</v>
      </c>
      <c r="B11319" s="5" t="s">
        <v>10846</v>
      </c>
    </row>
    <row r="11320" spans="1:2" x14ac:dyDescent="0.25">
      <c r="A11320" s="7">
        <v>41779</v>
      </c>
      <c r="B11320" s="5" t="s">
        <v>10847</v>
      </c>
    </row>
    <row r="11321" spans="1:2" x14ac:dyDescent="0.25">
      <c r="A11321" s="7">
        <v>41780</v>
      </c>
      <c r="B11321" s="5" t="s">
        <v>10848</v>
      </c>
    </row>
    <row r="11322" spans="1:2" x14ac:dyDescent="0.25">
      <c r="A11322" s="7">
        <v>41781</v>
      </c>
      <c r="B11322" s="5" t="s">
        <v>10849</v>
      </c>
    </row>
    <row r="11323" spans="1:2" x14ac:dyDescent="0.25">
      <c r="A11323" s="7">
        <v>41782</v>
      </c>
      <c r="B11323" s="5" t="s">
        <v>10850</v>
      </c>
    </row>
    <row r="11324" spans="1:2" x14ac:dyDescent="0.25">
      <c r="A11324" s="7">
        <v>41785</v>
      </c>
      <c r="B11324" s="5" t="s">
        <v>822</v>
      </c>
    </row>
    <row r="11325" spans="1:2" x14ac:dyDescent="0.25">
      <c r="A11325" s="7">
        <v>41786</v>
      </c>
      <c r="B11325" s="5" t="s">
        <v>10851</v>
      </c>
    </row>
    <row r="11326" spans="1:2" x14ac:dyDescent="0.25">
      <c r="A11326" s="7">
        <v>41787</v>
      </c>
      <c r="B11326" s="5" t="s">
        <v>10852</v>
      </c>
    </row>
    <row r="11327" spans="1:2" x14ac:dyDescent="0.25">
      <c r="A11327" s="7">
        <v>41788</v>
      </c>
      <c r="B11327" s="5" t="s">
        <v>10853</v>
      </c>
    </row>
    <row r="11328" spans="1:2" x14ac:dyDescent="0.25">
      <c r="A11328" s="7">
        <v>41789</v>
      </c>
      <c r="B11328" s="5" t="s">
        <v>10854</v>
      </c>
    </row>
    <row r="11329" spans="1:2" x14ac:dyDescent="0.25">
      <c r="A11329" s="7">
        <v>41792</v>
      </c>
      <c r="B11329" s="5" t="s">
        <v>10855</v>
      </c>
    </row>
    <row r="11330" spans="1:2" x14ac:dyDescent="0.25">
      <c r="A11330" s="7">
        <v>41793</v>
      </c>
      <c r="B11330" s="5" t="s">
        <v>10856</v>
      </c>
    </row>
    <row r="11331" spans="1:2" x14ac:dyDescent="0.25">
      <c r="A11331" s="7">
        <v>41794</v>
      </c>
      <c r="B11331" s="5" t="s">
        <v>10857</v>
      </c>
    </row>
    <row r="11332" spans="1:2" x14ac:dyDescent="0.25">
      <c r="A11332" s="7">
        <v>41795</v>
      </c>
      <c r="B11332" s="5" t="s">
        <v>10858</v>
      </c>
    </row>
    <row r="11333" spans="1:2" x14ac:dyDescent="0.25">
      <c r="A11333" s="7">
        <v>41796</v>
      </c>
      <c r="B11333" s="5" t="s">
        <v>10859</v>
      </c>
    </row>
    <row r="11334" spans="1:2" x14ac:dyDescent="0.25">
      <c r="A11334" s="7">
        <v>41799</v>
      </c>
      <c r="B11334" s="5" t="s">
        <v>10860</v>
      </c>
    </row>
    <row r="11335" spans="1:2" x14ac:dyDescent="0.25">
      <c r="A11335" s="7">
        <v>41800</v>
      </c>
      <c r="B11335" s="5" t="s">
        <v>10861</v>
      </c>
    </row>
    <row r="11336" spans="1:2" x14ac:dyDescent="0.25">
      <c r="A11336" s="7">
        <v>41801</v>
      </c>
      <c r="B11336" s="5" t="s">
        <v>10862</v>
      </c>
    </row>
    <row r="11337" spans="1:2" x14ac:dyDescent="0.25">
      <c r="A11337" s="7">
        <v>41802</v>
      </c>
      <c r="B11337" s="5" t="s">
        <v>10863</v>
      </c>
    </row>
    <row r="11338" spans="1:2" x14ac:dyDescent="0.25">
      <c r="A11338" s="7">
        <v>41803</v>
      </c>
      <c r="B11338" s="5" t="s">
        <v>10864</v>
      </c>
    </row>
    <row r="11339" spans="1:2" x14ac:dyDescent="0.25">
      <c r="A11339" s="7">
        <v>41806</v>
      </c>
      <c r="B11339" s="5" t="s">
        <v>10865</v>
      </c>
    </row>
    <row r="11340" spans="1:2" x14ac:dyDescent="0.25">
      <c r="A11340" s="7">
        <v>41807</v>
      </c>
      <c r="B11340" s="5" t="s">
        <v>10866</v>
      </c>
    </row>
    <row r="11341" spans="1:2" x14ac:dyDescent="0.25">
      <c r="A11341" s="7">
        <v>41808</v>
      </c>
      <c r="B11341" s="5" t="s">
        <v>10867</v>
      </c>
    </row>
    <row r="11342" spans="1:2" x14ac:dyDescent="0.25">
      <c r="A11342" s="7">
        <v>41809</v>
      </c>
      <c r="B11342" s="5" t="s">
        <v>10868</v>
      </c>
    </row>
    <row r="11343" spans="1:2" x14ac:dyDescent="0.25">
      <c r="A11343" s="7">
        <v>41810</v>
      </c>
      <c r="B11343" s="5" t="s">
        <v>10869</v>
      </c>
    </row>
    <row r="11344" spans="1:2" x14ac:dyDescent="0.25">
      <c r="A11344" s="7">
        <v>41813</v>
      </c>
      <c r="B11344" s="5" t="s">
        <v>10870</v>
      </c>
    </row>
    <row r="11345" spans="1:2" x14ac:dyDescent="0.25">
      <c r="A11345" s="7">
        <v>41814</v>
      </c>
      <c r="B11345" s="5" t="s">
        <v>10871</v>
      </c>
    </row>
    <row r="11346" spans="1:2" x14ac:dyDescent="0.25">
      <c r="A11346" s="7">
        <v>41815</v>
      </c>
      <c r="B11346" s="5" t="s">
        <v>10872</v>
      </c>
    </row>
    <row r="11347" spans="1:2" x14ac:dyDescent="0.25">
      <c r="A11347" s="7">
        <v>41816</v>
      </c>
      <c r="B11347" s="5" t="s">
        <v>10873</v>
      </c>
    </row>
    <row r="11348" spans="1:2" x14ac:dyDescent="0.25">
      <c r="A11348" s="7">
        <v>41817</v>
      </c>
      <c r="B11348" s="5" t="s">
        <v>10874</v>
      </c>
    </row>
    <row r="11349" spans="1:2" x14ac:dyDescent="0.25">
      <c r="A11349" s="7">
        <v>41820</v>
      </c>
      <c r="B11349" s="5" t="s">
        <v>10875</v>
      </c>
    </row>
    <row r="11350" spans="1:2" x14ac:dyDescent="0.25">
      <c r="A11350" s="7">
        <v>41821</v>
      </c>
      <c r="B11350" s="5" t="s">
        <v>10876</v>
      </c>
    </row>
    <row r="11351" spans="1:2" x14ac:dyDescent="0.25">
      <c r="A11351" s="7">
        <v>41822</v>
      </c>
      <c r="B11351" s="5" t="s">
        <v>10877</v>
      </c>
    </row>
    <row r="11352" spans="1:2" x14ac:dyDescent="0.25">
      <c r="A11352" s="7">
        <v>41823</v>
      </c>
      <c r="B11352" s="5" t="s">
        <v>10878</v>
      </c>
    </row>
    <row r="11353" spans="1:2" x14ac:dyDescent="0.25">
      <c r="A11353" s="7">
        <v>41824</v>
      </c>
      <c r="B11353" s="5" t="s">
        <v>822</v>
      </c>
    </row>
    <row r="11354" spans="1:2" x14ac:dyDescent="0.25">
      <c r="A11354" s="7">
        <v>41827</v>
      </c>
      <c r="B11354" s="5" t="s">
        <v>10879</v>
      </c>
    </row>
    <row r="11355" spans="1:2" x14ac:dyDescent="0.25">
      <c r="A11355" s="7">
        <v>41828</v>
      </c>
      <c r="B11355" s="5" t="s">
        <v>10880</v>
      </c>
    </row>
    <row r="11356" spans="1:2" x14ac:dyDescent="0.25">
      <c r="A11356" s="7">
        <v>41829</v>
      </c>
      <c r="B11356" s="5" t="s">
        <v>10881</v>
      </c>
    </row>
    <row r="11357" spans="1:2" x14ac:dyDescent="0.25">
      <c r="A11357" s="7">
        <v>41830</v>
      </c>
      <c r="B11357" s="5" t="s">
        <v>10882</v>
      </c>
    </row>
    <row r="11358" spans="1:2" x14ac:dyDescent="0.25">
      <c r="A11358" s="7">
        <v>41831</v>
      </c>
      <c r="B11358" s="5" t="s">
        <v>10883</v>
      </c>
    </row>
    <row r="11359" spans="1:2" x14ac:dyDescent="0.25">
      <c r="A11359" s="7">
        <v>41834</v>
      </c>
      <c r="B11359" s="5" t="s">
        <v>10884</v>
      </c>
    </row>
    <row r="11360" spans="1:2" x14ac:dyDescent="0.25">
      <c r="A11360" s="7">
        <v>41835</v>
      </c>
      <c r="B11360" s="5" t="s">
        <v>10885</v>
      </c>
    </row>
    <row r="11361" spans="1:2" x14ac:dyDescent="0.25">
      <c r="A11361" s="7">
        <v>41836</v>
      </c>
      <c r="B11361" s="5" t="s">
        <v>10886</v>
      </c>
    </row>
    <row r="11362" spans="1:2" x14ac:dyDescent="0.25">
      <c r="A11362" s="7">
        <v>41837</v>
      </c>
      <c r="B11362" s="5" t="s">
        <v>10887</v>
      </c>
    </row>
    <row r="11363" spans="1:2" x14ac:dyDescent="0.25">
      <c r="A11363" s="7">
        <v>41838</v>
      </c>
      <c r="B11363" s="5" t="s">
        <v>10888</v>
      </c>
    </row>
    <row r="11364" spans="1:2" x14ac:dyDescent="0.25">
      <c r="A11364" s="7">
        <v>41841</v>
      </c>
      <c r="B11364" s="5" t="s">
        <v>10889</v>
      </c>
    </row>
    <row r="11365" spans="1:2" x14ac:dyDescent="0.25">
      <c r="A11365" s="7">
        <v>41842</v>
      </c>
      <c r="B11365" s="5" t="s">
        <v>10890</v>
      </c>
    </row>
    <row r="11366" spans="1:2" x14ac:dyDescent="0.25">
      <c r="A11366" s="7">
        <v>41843</v>
      </c>
      <c r="B11366" s="5" t="s">
        <v>10891</v>
      </c>
    </row>
    <row r="11367" spans="1:2" x14ac:dyDescent="0.25">
      <c r="A11367" s="7">
        <v>41844</v>
      </c>
      <c r="B11367" s="5" t="s">
        <v>10892</v>
      </c>
    </row>
    <row r="11368" spans="1:2" x14ac:dyDescent="0.25">
      <c r="A11368" s="7">
        <v>41845</v>
      </c>
      <c r="B11368" s="5" t="s">
        <v>10893</v>
      </c>
    </row>
    <row r="11369" spans="1:2" x14ac:dyDescent="0.25">
      <c r="A11369" s="7">
        <v>41848</v>
      </c>
      <c r="B11369" s="5" t="s">
        <v>10894</v>
      </c>
    </row>
    <row r="11370" spans="1:2" x14ac:dyDescent="0.25">
      <c r="A11370" s="7">
        <v>41849</v>
      </c>
      <c r="B11370" s="5" t="s">
        <v>10895</v>
      </c>
    </row>
    <row r="11371" spans="1:2" x14ac:dyDescent="0.25">
      <c r="A11371" s="7">
        <v>41850</v>
      </c>
      <c r="B11371" s="5" t="s">
        <v>10896</v>
      </c>
    </row>
    <row r="11372" spans="1:2" x14ac:dyDescent="0.25">
      <c r="A11372" s="7">
        <v>41851</v>
      </c>
      <c r="B11372" s="5" t="s">
        <v>10897</v>
      </c>
    </row>
    <row r="11373" spans="1:2" x14ac:dyDescent="0.25">
      <c r="A11373" s="7">
        <v>41852</v>
      </c>
      <c r="B11373" s="5" t="s">
        <v>10898</v>
      </c>
    </row>
    <row r="11374" spans="1:2" x14ac:dyDescent="0.25">
      <c r="A11374" s="7">
        <v>41855</v>
      </c>
      <c r="B11374" s="5" t="s">
        <v>10899</v>
      </c>
    </row>
    <row r="11375" spans="1:2" x14ac:dyDescent="0.25">
      <c r="A11375" s="7">
        <v>41856</v>
      </c>
      <c r="B11375" s="5" t="s">
        <v>10900</v>
      </c>
    </row>
    <row r="11376" spans="1:2" x14ac:dyDescent="0.25">
      <c r="A11376" s="7">
        <v>41857</v>
      </c>
      <c r="B11376" s="5" t="s">
        <v>10901</v>
      </c>
    </row>
    <row r="11377" spans="1:2" x14ac:dyDescent="0.25">
      <c r="A11377" s="7">
        <v>41858</v>
      </c>
      <c r="B11377" s="5" t="s">
        <v>10902</v>
      </c>
    </row>
    <row r="11378" spans="1:2" x14ac:dyDescent="0.25">
      <c r="A11378" s="7">
        <v>41859</v>
      </c>
      <c r="B11378" s="5" t="s">
        <v>10903</v>
      </c>
    </row>
    <row r="11379" spans="1:2" x14ac:dyDescent="0.25">
      <c r="A11379" s="7">
        <v>41862</v>
      </c>
      <c r="B11379" s="5" t="s">
        <v>10904</v>
      </c>
    </row>
    <row r="11380" spans="1:2" x14ac:dyDescent="0.25">
      <c r="A11380" s="7">
        <v>41863</v>
      </c>
      <c r="B11380" s="5" t="s">
        <v>10905</v>
      </c>
    </row>
    <row r="11381" spans="1:2" x14ac:dyDescent="0.25">
      <c r="A11381" s="7">
        <v>41864</v>
      </c>
      <c r="B11381" s="5" t="s">
        <v>10906</v>
      </c>
    </row>
    <row r="11382" spans="1:2" x14ac:dyDescent="0.25">
      <c r="A11382" s="7">
        <v>41865</v>
      </c>
      <c r="B11382" s="5" t="s">
        <v>10907</v>
      </c>
    </row>
    <row r="11383" spans="1:2" x14ac:dyDescent="0.25">
      <c r="A11383" s="7">
        <v>41866</v>
      </c>
      <c r="B11383" s="5" t="s">
        <v>10908</v>
      </c>
    </row>
    <row r="11384" spans="1:2" x14ac:dyDescent="0.25">
      <c r="A11384" s="7">
        <v>41869</v>
      </c>
      <c r="B11384" s="5" t="s">
        <v>10909</v>
      </c>
    </row>
    <row r="11385" spans="1:2" x14ac:dyDescent="0.25">
      <c r="A11385" s="7">
        <v>41870</v>
      </c>
      <c r="B11385" s="5" t="s">
        <v>10910</v>
      </c>
    </row>
    <row r="11386" spans="1:2" x14ac:dyDescent="0.25">
      <c r="A11386" s="7">
        <v>41871</v>
      </c>
      <c r="B11386" s="5" t="s">
        <v>10911</v>
      </c>
    </row>
    <row r="11387" spans="1:2" x14ac:dyDescent="0.25">
      <c r="A11387" s="7">
        <v>41872</v>
      </c>
      <c r="B11387" s="5" t="s">
        <v>10912</v>
      </c>
    </row>
    <row r="11388" spans="1:2" x14ac:dyDescent="0.25">
      <c r="A11388" s="7">
        <v>41873</v>
      </c>
      <c r="B11388" s="5" t="s">
        <v>10913</v>
      </c>
    </row>
    <row r="11389" spans="1:2" x14ac:dyDescent="0.25">
      <c r="A11389" s="7">
        <v>41876</v>
      </c>
      <c r="B11389" s="5" t="s">
        <v>10914</v>
      </c>
    </row>
    <row r="11390" spans="1:2" x14ac:dyDescent="0.25">
      <c r="A11390" s="7">
        <v>41877</v>
      </c>
      <c r="B11390" s="5" t="s">
        <v>10915</v>
      </c>
    </row>
    <row r="11391" spans="1:2" x14ac:dyDescent="0.25">
      <c r="A11391" s="7">
        <v>41878</v>
      </c>
      <c r="B11391" s="5" t="s">
        <v>10916</v>
      </c>
    </row>
    <row r="11392" spans="1:2" x14ac:dyDescent="0.25">
      <c r="A11392" s="7">
        <v>41879</v>
      </c>
      <c r="B11392" s="5" t="s">
        <v>10917</v>
      </c>
    </row>
    <row r="11393" spans="1:2" x14ac:dyDescent="0.25">
      <c r="A11393" s="7">
        <v>41880</v>
      </c>
      <c r="B11393" s="5" t="s">
        <v>10918</v>
      </c>
    </row>
    <row r="11394" spans="1:2" x14ac:dyDescent="0.25">
      <c r="A11394" s="7">
        <v>41883</v>
      </c>
      <c r="B11394" s="5" t="s">
        <v>822</v>
      </c>
    </row>
    <row r="11395" spans="1:2" x14ac:dyDescent="0.25">
      <c r="A11395" s="7">
        <v>41884</v>
      </c>
      <c r="B11395" s="5" t="s">
        <v>10919</v>
      </c>
    </row>
    <row r="11396" spans="1:2" x14ac:dyDescent="0.25">
      <c r="A11396" s="7">
        <v>41885</v>
      </c>
      <c r="B11396" s="5" t="s">
        <v>10920</v>
      </c>
    </row>
    <row r="11397" spans="1:2" x14ac:dyDescent="0.25">
      <c r="A11397" s="7">
        <v>41886</v>
      </c>
      <c r="B11397" s="5" t="s">
        <v>10921</v>
      </c>
    </row>
    <row r="11398" spans="1:2" x14ac:dyDescent="0.25">
      <c r="A11398" s="7">
        <v>41887</v>
      </c>
      <c r="B11398" s="5" t="s">
        <v>10922</v>
      </c>
    </row>
    <row r="11399" spans="1:2" x14ac:dyDescent="0.25">
      <c r="A11399" s="7">
        <v>41890</v>
      </c>
      <c r="B11399" s="5" t="s">
        <v>10923</v>
      </c>
    </row>
    <row r="11400" spans="1:2" x14ac:dyDescent="0.25">
      <c r="A11400" s="7">
        <v>41891</v>
      </c>
      <c r="B11400" s="5" t="s">
        <v>10924</v>
      </c>
    </row>
    <row r="11401" spans="1:2" x14ac:dyDescent="0.25">
      <c r="A11401" s="7">
        <v>41892</v>
      </c>
      <c r="B11401" s="5" t="s">
        <v>10925</v>
      </c>
    </row>
    <row r="11402" spans="1:2" x14ac:dyDescent="0.25">
      <c r="A11402" s="7">
        <v>41893</v>
      </c>
      <c r="B11402" s="5" t="s">
        <v>10926</v>
      </c>
    </row>
    <row r="11403" spans="1:2" x14ac:dyDescent="0.25">
      <c r="A11403" s="7">
        <v>41894</v>
      </c>
      <c r="B11403" s="5" t="s">
        <v>10927</v>
      </c>
    </row>
    <row r="11404" spans="1:2" x14ac:dyDescent="0.25">
      <c r="A11404" s="7">
        <v>41897</v>
      </c>
      <c r="B11404" s="5" t="s">
        <v>10928</v>
      </c>
    </row>
    <row r="11405" spans="1:2" x14ac:dyDescent="0.25">
      <c r="A11405" s="7">
        <v>41898</v>
      </c>
      <c r="B11405" s="5" t="s">
        <v>10929</v>
      </c>
    </row>
    <row r="11406" spans="1:2" x14ac:dyDescent="0.25">
      <c r="A11406" s="7">
        <v>41899</v>
      </c>
      <c r="B11406" s="5" t="s">
        <v>10930</v>
      </c>
    </row>
    <row r="11407" spans="1:2" x14ac:dyDescent="0.25">
      <c r="A11407" s="7">
        <v>41900</v>
      </c>
      <c r="B11407" s="5" t="s">
        <v>10931</v>
      </c>
    </row>
    <row r="11408" spans="1:2" x14ac:dyDescent="0.25">
      <c r="A11408" s="7">
        <v>41901</v>
      </c>
      <c r="B11408" s="5" t="s">
        <v>10932</v>
      </c>
    </row>
    <row r="11409" spans="1:2" x14ac:dyDescent="0.25">
      <c r="A11409" s="7">
        <v>41904</v>
      </c>
      <c r="B11409" s="5" t="s">
        <v>10933</v>
      </c>
    </row>
    <row r="11410" spans="1:2" x14ac:dyDescent="0.25">
      <c r="A11410" s="7">
        <v>41905</v>
      </c>
      <c r="B11410" s="5" t="s">
        <v>10934</v>
      </c>
    </row>
    <row r="11411" spans="1:2" x14ac:dyDescent="0.25">
      <c r="A11411" s="7">
        <v>41906</v>
      </c>
      <c r="B11411" s="5" t="s">
        <v>10935</v>
      </c>
    </row>
    <row r="11412" spans="1:2" x14ac:dyDescent="0.25">
      <c r="A11412" s="7">
        <v>41907</v>
      </c>
      <c r="B11412" s="5" t="s">
        <v>10936</v>
      </c>
    </row>
    <row r="11413" spans="1:2" x14ac:dyDescent="0.25">
      <c r="A11413" s="7">
        <v>41908</v>
      </c>
      <c r="B11413" s="5" t="s">
        <v>10937</v>
      </c>
    </row>
    <row r="11414" spans="1:2" x14ac:dyDescent="0.25">
      <c r="A11414" s="7">
        <v>41911</v>
      </c>
      <c r="B11414" s="5" t="s">
        <v>10938</v>
      </c>
    </row>
    <row r="11415" spans="1:2" x14ac:dyDescent="0.25">
      <c r="A11415" s="7">
        <v>41912</v>
      </c>
      <c r="B11415" s="5" t="s">
        <v>10939</v>
      </c>
    </row>
    <row r="11416" spans="1:2" x14ac:dyDescent="0.25">
      <c r="A11416" s="7">
        <v>41913</v>
      </c>
      <c r="B11416" s="5" t="s">
        <v>10940</v>
      </c>
    </row>
    <row r="11417" spans="1:2" x14ac:dyDescent="0.25">
      <c r="A11417" s="7">
        <v>41914</v>
      </c>
      <c r="B11417" s="5" t="s">
        <v>10941</v>
      </c>
    </row>
    <row r="11418" spans="1:2" x14ac:dyDescent="0.25">
      <c r="A11418" s="7">
        <v>41915</v>
      </c>
      <c r="B11418" s="5" t="s">
        <v>10942</v>
      </c>
    </row>
    <row r="11419" spans="1:2" x14ac:dyDescent="0.25">
      <c r="A11419" s="7">
        <v>41918</v>
      </c>
      <c r="B11419" s="5" t="s">
        <v>10943</v>
      </c>
    </row>
    <row r="11420" spans="1:2" x14ac:dyDescent="0.25">
      <c r="A11420" s="7">
        <v>41919</v>
      </c>
      <c r="B11420" s="5" t="s">
        <v>10944</v>
      </c>
    </row>
    <row r="11421" spans="1:2" x14ac:dyDescent="0.25">
      <c r="A11421" s="7">
        <v>41920</v>
      </c>
      <c r="B11421" s="5" t="s">
        <v>10945</v>
      </c>
    </row>
    <row r="11422" spans="1:2" x14ac:dyDescent="0.25">
      <c r="A11422" s="7">
        <v>41921</v>
      </c>
      <c r="B11422" s="5" t="s">
        <v>10946</v>
      </c>
    </row>
    <row r="11423" spans="1:2" x14ac:dyDescent="0.25">
      <c r="A11423" s="7">
        <v>41922</v>
      </c>
      <c r="B11423" s="5" t="s">
        <v>10947</v>
      </c>
    </row>
    <row r="11424" spans="1:2" x14ac:dyDescent="0.25">
      <c r="A11424" s="7">
        <v>41925</v>
      </c>
      <c r="B11424" s="5" t="s">
        <v>10948</v>
      </c>
    </row>
    <row r="11425" spans="1:2" x14ac:dyDescent="0.25">
      <c r="A11425" s="7">
        <v>41926</v>
      </c>
      <c r="B11425" s="5" t="s">
        <v>10949</v>
      </c>
    </row>
    <row r="11426" spans="1:2" x14ac:dyDescent="0.25">
      <c r="A11426" s="7">
        <v>41927</v>
      </c>
      <c r="B11426" s="5" t="s">
        <v>10950</v>
      </c>
    </row>
    <row r="11427" spans="1:2" x14ac:dyDescent="0.25">
      <c r="A11427" s="7">
        <v>41928</v>
      </c>
      <c r="B11427" s="5" t="s">
        <v>10951</v>
      </c>
    </row>
    <row r="11428" spans="1:2" x14ac:dyDescent="0.25">
      <c r="A11428" s="7">
        <v>41929</v>
      </c>
      <c r="B11428" s="5" t="s">
        <v>10952</v>
      </c>
    </row>
    <row r="11429" spans="1:2" x14ac:dyDescent="0.25">
      <c r="A11429" s="7">
        <v>41932</v>
      </c>
      <c r="B11429" s="5" t="s">
        <v>10953</v>
      </c>
    </row>
    <row r="11430" spans="1:2" x14ac:dyDescent="0.25">
      <c r="A11430" s="7">
        <v>41933</v>
      </c>
      <c r="B11430" s="5" t="s">
        <v>10954</v>
      </c>
    </row>
    <row r="11431" spans="1:2" x14ac:dyDescent="0.25">
      <c r="A11431" s="7">
        <v>41934</v>
      </c>
      <c r="B11431" s="5" t="s">
        <v>10955</v>
      </c>
    </row>
    <row r="11432" spans="1:2" x14ac:dyDescent="0.25">
      <c r="A11432" s="7">
        <v>41935</v>
      </c>
      <c r="B11432" s="5" t="s">
        <v>10956</v>
      </c>
    </row>
    <row r="11433" spans="1:2" x14ac:dyDescent="0.25">
      <c r="A11433" s="7">
        <v>41936</v>
      </c>
      <c r="B11433" s="5" t="s">
        <v>10957</v>
      </c>
    </row>
    <row r="11434" spans="1:2" x14ac:dyDescent="0.25">
      <c r="A11434" s="7">
        <v>41939</v>
      </c>
      <c r="B11434" s="5" t="s">
        <v>10958</v>
      </c>
    </row>
    <row r="11435" spans="1:2" x14ac:dyDescent="0.25">
      <c r="A11435" s="7">
        <v>41940</v>
      </c>
      <c r="B11435" s="5" t="s">
        <v>10959</v>
      </c>
    </row>
    <row r="11436" spans="1:2" x14ac:dyDescent="0.25">
      <c r="A11436" s="7">
        <v>41941</v>
      </c>
      <c r="B11436" s="5" t="s">
        <v>10960</v>
      </c>
    </row>
    <row r="11437" spans="1:2" x14ac:dyDescent="0.25">
      <c r="A11437" s="7">
        <v>41942</v>
      </c>
      <c r="B11437" s="5" t="s">
        <v>10961</v>
      </c>
    </row>
    <row r="11438" spans="1:2" x14ac:dyDescent="0.25">
      <c r="A11438" s="7">
        <v>41943</v>
      </c>
      <c r="B11438" s="5" t="s">
        <v>10962</v>
      </c>
    </row>
    <row r="11439" spans="1:2" x14ac:dyDescent="0.25">
      <c r="A11439" s="7">
        <v>41946</v>
      </c>
      <c r="B11439" s="5" t="s">
        <v>10963</v>
      </c>
    </row>
    <row r="11440" spans="1:2" x14ac:dyDescent="0.25">
      <c r="A11440" s="7">
        <v>41947</v>
      </c>
      <c r="B11440" s="5" t="s">
        <v>10964</v>
      </c>
    </row>
    <row r="11441" spans="1:2" x14ac:dyDescent="0.25">
      <c r="A11441" s="7">
        <v>41948</v>
      </c>
      <c r="B11441" s="5" t="s">
        <v>10965</v>
      </c>
    </row>
    <row r="11442" spans="1:2" x14ac:dyDescent="0.25">
      <c r="A11442" s="7">
        <v>41949</v>
      </c>
      <c r="B11442" s="5" t="s">
        <v>10966</v>
      </c>
    </row>
    <row r="11443" spans="1:2" x14ac:dyDescent="0.25">
      <c r="A11443" s="7">
        <v>41950</v>
      </c>
      <c r="B11443" s="5" t="s">
        <v>10967</v>
      </c>
    </row>
    <row r="11444" spans="1:2" x14ac:dyDescent="0.25">
      <c r="A11444" s="7">
        <v>41953</v>
      </c>
      <c r="B11444" s="5" t="s">
        <v>10968</v>
      </c>
    </row>
    <row r="11445" spans="1:2" x14ac:dyDescent="0.25">
      <c r="A11445" s="7">
        <v>41954</v>
      </c>
      <c r="B11445" s="5" t="s">
        <v>10969</v>
      </c>
    </row>
    <row r="11446" spans="1:2" x14ac:dyDescent="0.25">
      <c r="A11446" s="7">
        <v>41955</v>
      </c>
      <c r="B11446" s="5" t="s">
        <v>10970</v>
      </c>
    </row>
    <row r="11447" spans="1:2" x14ac:dyDescent="0.25">
      <c r="A11447" s="7">
        <v>41956</v>
      </c>
      <c r="B11447" s="5" t="s">
        <v>10971</v>
      </c>
    </row>
    <row r="11448" spans="1:2" x14ac:dyDescent="0.25">
      <c r="A11448" s="7">
        <v>41957</v>
      </c>
      <c r="B11448" s="5" t="s">
        <v>10972</v>
      </c>
    </row>
    <row r="11449" spans="1:2" x14ac:dyDescent="0.25">
      <c r="A11449" s="7">
        <v>41960</v>
      </c>
      <c r="B11449" s="5" t="s">
        <v>10973</v>
      </c>
    </row>
    <row r="11450" spans="1:2" x14ac:dyDescent="0.25">
      <c r="A11450" s="7">
        <v>41961</v>
      </c>
      <c r="B11450" s="5" t="s">
        <v>10974</v>
      </c>
    </row>
    <row r="11451" spans="1:2" x14ac:dyDescent="0.25">
      <c r="A11451" s="7">
        <v>41962</v>
      </c>
      <c r="B11451" s="5" t="s">
        <v>10975</v>
      </c>
    </row>
    <row r="11452" spans="1:2" x14ac:dyDescent="0.25">
      <c r="A11452" s="7">
        <v>41963</v>
      </c>
      <c r="B11452" s="5" t="s">
        <v>10976</v>
      </c>
    </row>
    <row r="11453" spans="1:2" x14ac:dyDescent="0.25">
      <c r="A11453" s="7">
        <v>41964</v>
      </c>
      <c r="B11453" s="5" t="s">
        <v>10977</v>
      </c>
    </row>
    <row r="11454" spans="1:2" x14ac:dyDescent="0.25">
      <c r="A11454" s="7">
        <v>41967</v>
      </c>
      <c r="B11454" s="5" t="s">
        <v>10978</v>
      </c>
    </row>
    <row r="11455" spans="1:2" x14ac:dyDescent="0.25">
      <c r="A11455" s="7">
        <v>41968</v>
      </c>
      <c r="B11455" s="5" t="s">
        <v>10979</v>
      </c>
    </row>
    <row r="11456" spans="1:2" x14ac:dyDescent="0.25">
      <c r="A11456" s="7">
        <v>41969</v>
      </c>
      <c r="B11456" s="5" t="s">
        <v>10980</v>
      </c>
    </row>
    <row r="11457" spans="1:2" x14ac:dyDescent="0.25">
      <c r="A11457" s="7">
        <v>41970</v>
      </c>
      <c r="B11457" s="5" t="s">
        <v>822</v>
      </c>
    </row>
    <row r="11458" spans="1:2" x14ac:dyDescent="0.25">
      <c r="A11458" s="7">
        <v>41971</v>
      </c>
      <c r="B11458" s="5" t="s">
        <v>10981</v>
      </c>
    </row>
    <row r="11459" spans="1:2" x14ac:dyDescent="0.25">
      <c r="A11459" s="7">
        <v>41974</v>
      </c>
      <c r="B11459" s="5" t="s">
        <v>10982</v>
      </c>
    </row>
    <row r="11460" spans="1:2" x14ac:dyDescent="0.25">
      <c r="A11460" s="7">
        <v>41975</v>
      </c>
      <c r="B11460" s="5" t="s">
        <v>10983</v>
      </c>
    </row>
    <row r="11461" spans="1:2" x14ac:dyDescent="0.25">
      <c r="A11461" s="7">
        <v>41976</v>
      </c>
      <c r="B11461" s="5" t="s">
        <v>10984</v>
      </c>
    </row>
    <row r="11462" spans="1:2" x14ac:dyDescent="0.25">
      <c r="A11462" s="7">
        <v>41977</v>
      </c>
      <c r="B11462" s="5" t="s">
        <v>10985</v>
      </c>
    </row>
    <row r="11463" spans="1:2" x14ac:dyDescent="0.25">
      <c r="A11463" s="7">
        <v>41978</v>
      </c>
      <c r="B11463" s="5" t="s">
        <v>10986</v>
      </c>
    </row>
    <row r="11464" spans="1:2" x14ac:dyDescent="0.25">
      <c r="A11464" s="7">
        <v>41981</v>
      </c>
      <c r="B11464" s="5" t="s">
        <v>10987</v>
      </c>
    </row>
    <row r="11465" spans="1:2" x14ac:dyDescent="0.25">
      <c r="A11465" s="7">
        <v>41982</v>
      </c>
      <c r="B11465" s="5" t="s">
        <v>10988</v>
      </c>
    </row>
    <row r="11466" spans="1:2" x14ac:dyDescent="0.25">
      <c r="A11466" s="7">
        <v>41983</v>
      </c>
      <c r="B11466" s="5" t="s">
        <v>10989</v>
      </c>
    </row>
    <row r="11467" spans="1:2" x14ac:dyDescent="0.25">
      <c r="A11467" s="7">
        <v>41984</v>
      </c>
      <c r="B11467" s="5" t="s">
        <v>10990</v>
      </c>
    </row>
    <row r="11468" spans="1:2" x14ac:dyDescent="0.25">
      <c r="A11468" s="7">
        <v>41985</v>
      </c>
      <c r="B11468" s="5" t="s">
        <v>10991</v>
      </c>
    </row>
    <row r="11469" spans="1:2" x14ac:dyDescent="0.25">
      <c r="A11469" s="7">
        <v>41988</v>
      </c>
      <c r="B11469" s="5" t="s">
        <v>10992</v>
      </c>
    </row>
    <row r="11470" spans="1:2" x14ac:dyDescent="0.25">
      <c r="A11470" s="7">
        <v>41989</v>
      </c>
      <c r="B11470" s="5" t="s">
        <v>10993</v>
      </c>
    </row>
    <row r="11471" spans="1:2" x14ac:dyDescent="0.25">
      <c r="A11471" s="7">
        <v>41990</v>
      </c>
      <c r="B11471" s="5" t="s">
        <v>10994</v>
      </c>
    </row>
    <row r="11472" spans="1:2" x14ac:dyDescent="0.25">
      <c r="A11472" s="7">
        <v>41991</v>
      </c>
      <c r="B11472" s="5" t="s">
        <v>10995</v>
      </c>
    </row>
    <row r="11473" spans="1:2" x14ac:dyDescent="0.25">
      <c r="A11473" s="7">
        <v>41992</v>
      </c>
      <c r="B11473" s="5" t="s">
        <v>10996</v>
      </c>
    </row>
    <row r="11474" spans="1:2" x14ac:dyDescent="0.25">
      <c r="A11474" s="7">
        <v>41995</v>
      </c>
      <c r="B11474" s="5" t="s">
        <v>10997</v>
      </c>
    </row>
    <row r="11475" spans="1:2" x14ac:dyDescent="0.25">
      <c r="A11475" s="7">
        <v>41996</v>
      </c>
      <c r="B11475" s="5" t="s">
        <v>10998</v>
      </c>
    </row>
    <row r="11476" spans="1:2" x14ac:dyDescent="0.25">
      <c r="A11476" s="7">
        <v>41997</v>
      </c>
      <c r="B11476" s="5" t="s">
        <v>10999</v>
      </c>
    </row>
    <row r="11477" spans="1:2" x14ac:dyDescent="0.25">
      <c r="A11477" s="7">
        <v>41998</v>
      </c>
      <c r="B11477" s="5" t="s">
        <v>822</v>
      </c>
    </row>
    <row r="11478" spans="1:2" x14ac:dyDescent="0.25">
      <c r="A11478" s="7">
        <v>41999</v>
      </c>
      <c r="B11478" s="5" t="s">
        <v>11000</v>
      </c>
    </row>
    <row r="11479" spans="1:2" x14ac:dyDescent="0.25">
      <c r="A11479" s="7">
        <v>42002</v>
      </c>
      <c r="B11479" s="5" t="s">
        <v>11001</v>
      </c>
    </row>
    <row r="11480" spans="1:2" x14ac:dyDescent="0.25">
      <c r="A11480" s="7">
        <v>42003</v>
      </c>
      <c r="B11480" s="5" t="s">
        <v>11002</v>
      </c>
    </row>
    <row r="11481" spans="1:2" x14ac:dyDescent="0.25">
      <c r="A11481" s="7">
        <v>42004</v>
      </c>
      <c r="B11481" s="5" t="s">
        <v>11003</v>
      </c>
    </row>
    <row r="11482" spans="1:2" x14ac:dyDescent="0.25">
      <c r="A11482" s="7">
        <v>42005</v>
      </c>
      <c r="B11482" s="5" t="s">
        <v>822</v>
      </c>
    </row>
    <row r="11483" spans="1:2" x14ac:dyDescent="0.25">
      <c r="A11483" s="7">
        <v>42006</v>
      </c>
      <c r="B11483" s="5" t="s">
        <v>11004</v>
      </c>
    </row>
    <row r="11484" spans="1:2" x14ac:dyDescent="0.25">
      <c r="A11484" s="7">
        <v>42009</v>
      </c>
      <c r="B11484" s="5" t="s">
        <v>11005</v>
      </c>
    </row>
    <row r="11485" spans="1:2" x14ac:dyDescent="0.25">
      <c r="A11485" s="7">
        <v>42010</v>
      </c>
      <c r="B11485" s="5" t="s">
        <v>11006</v>
      </c>
    </row>
    <row r="11486" spans="1:2" x14ac:dyDescent="0.25">
      <c r="A11486" s="7">
        <v>42011</v>
      </c>
      <c r="B11486" s="5" t="s">
        <v>11007</v>
      </c>
    </row>
    <row r="11487" spans="1:2" x14ac:dyDescent="0.25">
      <c r="A11487" s="7">
        <v>42012</v>
      </c>
      <c r="B11487" s="5" t="s">
        <v>11008</v>
      </c>
    </row>
    <row r="11488" spans="1:2" x14ac:dyDescent="0.25">
      <c r="A11488" s="7">
        <v>42013</v>
      </c>
      <c r="B11488" s="5" t="s">
        <v>11009</v>
      </c>
    </row>
    <row r="11489" spans="1:2" x14ac:dyDescent="0.25">
      <c r="A11489" s="7">
        <v>42016</v>
      </c>
      <c r="B11489" s="5" t="s">
        <v>11010</v>
      </c>
    </row>
    <row r="11490" spans="1:2" x14ac:dyDescent="0.25">
      <c r="A11490" s="7">
        <v>42017</v>
      </c>
      <c r="B11490" s="5" t="s">
        <v>11011</v>
      </c>
    </row>
    <row r="11491" spans="1:2" x14ac:dyDescent="0.25">
      <c r="A11491" s="7">
        <v>42018</v>
      </c>
      <c r="B11491" s="5" t="s">
        <v>11012</v>
      </c>
    </row>
    <row r="11492" spans="1:2" x14ac:dyDescent="0.25">
      <c r="A11492" s="7">
        <v>42019</v>
      </c>
      <c r="B11492" s="5" t="s">
        <v>11013</v>
      </c>
    </row>
    <row r="11493" spans="1:2" x14ac:dyDescent="0.25">
      <c r="A11493" s="7">
        <v>42020</v>
      </c>
      <c r="B11493" s="5" t="s">
        <v>11014</v>
      </c>
    </row>
    <row r="11494" spans="1:2" x14ac:dyDescent="0.25">
      <c r="A11494" s="7">
        <v>42023</v>
      </c>
      <c r="B11494" s="5" t="s">
        <v>822</v>
      </c>
    </row>
    <row r="11495" spans="1:2" x14ac:dyDescent="0.25">
      <c r="A11495" s="7">
        <v>42024</v>
      </c>
      <c r="B11495" s="5" t="s">
        <v>11015</v>
      </c>
    </row>
    <row r="11496" spans="1:2" x14ac:dyDescent="0.25">
      <c r="A11496" s="7">
        <v>42025</v>
      </c>
      <c r="B11496" s="5" t="s">
        <v>11016</v>
      </c>
    </row>
    <row r="11497" spans="1:2" x14ac:dyDescent="0.25">
      <c r="A11497" s="7">
        <v>42026</v>
      </c>
      <c r="B11497" s="5" t="s">
        <v>11017</v>
      </c>
    </row>
    <row r="11498" spans="1:2" x14ac:dyDescent="0.25">
      <c r="A11498" s="7">
        <v>42027</v>
      </c>
      <c r="B11498" s="5" t="s">
        <v>11018</v>
      </c>
    </row>
    <row r="11499" spans="1:2" x14ac:dyDescent="0.25">
      <c r="A11499" s="7">
        <v>42030</v>
      </c>
      <c r="B11499" s="5" t="s">
        <v>11019</v>
      </c>
    </row>
    <row r="11500" spans="1:2" x14ac:dyDescent="0.25">
      <c r="A11500" s="7">
        <v>42031</v>
      </c>
      <c r="B11500" s="5" t="s">
        <v>11020</v>
      </c>
    </row>
    <row r="11501" spans="1:2" x14ac:dyDescent="0.25">
      <c r="A11501" s="7">
        <v>42032</v>
      </c>
      <c r="B11501" s="5" t="s">
        <v>11021</v>
      </c>
    </row>
    <row r="11502" spans="1:2" x14ac:dyDescent="0.25">
      <c r="A11502" s="7">
        <v>42033</v>
      </c>
      <c r="B11502" s="5" t="s">
        <v>11022</v>
      </c>
    </row>
    <row r="11503" spans="1:2" x14ac:dyDescent="0.25">
      <c r="A11503" s="7">
        <v>42034</v>
      </c>
      <c r="B11503" s="5" t="s">
        <v>11023</v>
      </c>
    </row>
    <row r="11504" spans="1:2" x14ac:dyDescent="0.25">
      <c r="A11504" s="7">
        <v>42037</v>
      </c>
      <c r="B11504" s="5" t="s">
        <v>11024</v>
      </c>
    </row>
    <row r="11505" spans="1:2" x14ac:dyDescent="0.25">
      <c r="A11505" s="7">
        <v>42038</v>
      </c>
      <c r="B11505" s="5" t="s">
        <v>11025</v>
      </c>
    </row>
    <row r="11506" spans="1:2" x14ac:dyDescent="0.25">
      <c r="A11506" s="7">
        <v>42039</v>
      </c>
      <c r="B11506" s="5" t="s">
        <v>11026</v>
      </c>
    </row>
    <row r="11507" spans="1:2" x14ac:dyDescent="0.25">
      <c r="A11507" s="7">
        <v>42040</v>
      </c>
      <c r="B11507" s="5" t="s">
        <v>11027</v>
      </c>
    </row>
    <row r="11508" spans="1:2" x14ac:dyDescent="0.25">
      <c r="A11508" s="7">
        <v>42041</v>
      </c>
      <c r="B11508" s="5" t="s">
        <v>11028</v>
      </c>
    </row>
    <row r="11509" spans="1:2" x14ac:dyDescent="0.25">
      <c r="A11509" s="7">
        <v>42044</v>
      </c>
      <c r="B11509" s="5" t="s">
        <v>11029</v>
      </c>
    </row>
    <row r="11510" spans="1:2" x14ac:dyDescent="0.25">
      <c r="A11510" s="7">
        <v>42045</v>
      </c>
      <c r="B11510" s="5" t="s">
        <v>11030</v>
      </c>
    </row>
    <row r="11511" spans="1:2" x14ac:dyDescent="0.25">
      <c r="A11511" s="7">
        <v>42046</v>
      </c>
      <c r="B11511" s="5" t="s">
        <v>11031</v>
      </c>
    </row>
    <row r="11512" spans="1:2" x14ac:dyDescent="0.25">
      <c r="A11512" s="7">
        <v>42047</v>
      </c>
      <c r="B11512" s="5" t="s">
        <v>11032</v>
      </c>
    </row>
    <row r="11513" spans="1:2" x14ac:dyDescent="0.25">
      <c r="A11513" s="7">
        <v>42048</v>
      </c>
      <c r="B11513" s="5" t="s">
        <v>11033</v>
      </c>
    </row>
    <row r="11514" spans="1:2" x14ac:dyDescent="0.25">
      <c r="A11514" s="7">
        <v>42051</v>
      </c>
      <c r="B11514" s="5" t="s">
        <v>822</v>
      </c>
    </row>
    <row r="11515" spans="1:2" x14ac:dyDescent="0.25">
      <c r="A11515" s="7">
        <v>42052</v>
      </c>
      <c r="B11515" s="5" t="s">
        <v>11034</v>
      </c>
    </row>
    <row r="11516" spans="1:2" x14ac:dyDescent="0.25">
      <c r="A11516" s="7">
        <v>42053</v>
      </c>
      <c r="B11516" s="5" t="s">
        <v>11035</v>
      </c>
    </row>
    <row r="11517" spans="1:2" x14ac:dyDescent="0.25">
      <c r="A11517" s="7">
        <v>42054</v>
      </c>
      <c r="B11517" s="5" t="s">
        <v>11036</v>
      </c>
    </row>
    <row r="11518" spans="1:2" x14ac:dyDescent="0.25">
      <c r="A11518" s="7">
        <v>42055</v>
      </c>
      <c r="B11518" s="5" t="s">
        <v>11037</v>
      </c>
    </row>
    <row r="11519" spans="1:2" x14ac:dyDescent="0.25">
      <c r="A11519" s="7">
        <v>42058</v>
      </c>
      <c r="B11519" s="5" t="s">
        <v>11038</v>
      </c>
    </row>
    <row r="11520" spans="1:2" x14ac:dyDescent="0.25">
      <c r="A11520" s="7">
        <v>42059</v>
      </c>
      <c r="B11520" s="5" t="s">
        <v>11039</v>
      </c>
    </row>
    <row r="11521" spans="1:2" x14ac:dyDescent="0.25">
      <c r="A11521" s="7">
        <v>42060</v>
      </c>
      <c r="B11521" s="5" t="s">
        <v>11040</v>
      </c>
    </row>
    <row r="11522" spans="1:2" x14ac:dyDescent="0.25">
      <c r="A11522" s="7">
        <v>42061</v>
      </c>
      <c r="B11522" s="5" t="s">
        <v>11041</v>
      </c>
    </row>
    <row r="11523" spans="1:2" x14ac:dyDescent="0.25">
      <c r="A11523" s="7">
        <v>42062</v>
      </c>
      <c r="B11523" s="5" t="s">
        <v>11042</v>
      </c>
    </row>
    <row r="11524" spans="1:2" x14ac:dyDescent="0.25">
      <c r="A11524" s="7">
        <v>42065</v>
      </c>
      <c r="B11524" s="5" t="s">
        <v>11043</v>
      </c>
    </row>
    <row r="11525" spans="1:2" x14ac:dyDescent="0.25">
      <c r="A11525" s="7">
        <v>42066</v>
      </c>
      <c r="B11525" s="5" t="s">
        <v>11044</v>
      </c>
    </row>
    <row r="11526" spans="1:2" x14ac:dyDescent="0.25">
      <c r="A11526" s="7">
        <v>42067</v>
      </c>
      <c r="B11526" s="5" t="s">
        <v>11045</v>
      </c>
    </row>
    <row r="11527" spans="1:2" x14ac:dyDescent="0.25">
      <c r="A11527" s="7">
        <v>42068</v>
      </c>
      <c r="B11527" s="5" t="s">
        <v>11046</v>
      </c>
    </row>
    <row r="11528" spans="1:2" x14ac:dyDescent="0.25">
      <c r="A11528" s="7">
        <v>42069</v>
      </c>
      <c r="B11528" s="5" t="s">
        <v>11047</v>
      </c>
    </row>
    <row r="11529" spans="1:2" x14ac:dyDescent="0.25">
      <c r="A11529" s="7">
        <v>42072</v>
      </c>
      <c r="B11529" s="5" t="s">
        <v>11048</v>
      </c>
    </row>
    <row r="11530" spans="1:2" x14ac:dyDescent="0.25">
      <c r="A11530" s="7">
        <v>42073</v>
      </c>
      <c r="B11530" s="5" t="s">
        <v>11049</v>
      </c>
    </row>
    <row r="11531" spans="1:2" x14ac:dyDescent="0.25">
      <c r="A11531" s="7">
        <v>42074</v>
      </c>
      <c r="B11531" s="5" t="s">
        <v>11050</v>
      </c>
    </row>
    <row r="11532" spans="1:2" x14ac:dyDescent="0.25">
      <c r="A11532" s="7">
        <v>42075</v>
      </c>
      <c r="B11532" s="5" t="s">
        <v>11051</v>
      </c>
    </row>
    <row r="11533" spans="1:2" x14ac:dyDescent="0.25">
      <c r="A11533" s="7">
        <v>42076</v>
      </c>
      <c r="B11533" s="5" t="s">
        <v>11052</v>
      </c>
    </row>
    <row r="11534" spans="1:2" x14ac:dyDescent="0.25">
      <c r="A11534" s="7">
        <v>42079</v>
      </c>
      <c r="B11534" s="5" t="s">
        <v>11053</v>
      </c>
    </row>
    <row r="11535" spans="1:2" x14ac:dyDescent="0.25">
      <c r="A11535" s="7">
        <v>42080</v>
      </c>
      <c r="B11535" s="5" t="s">
        <v>11054</v>
      </c>
    </row>
    <row r="11536" spans="1:2" x14ac:dyDescent="0.25">
      <c r="A11536" s="7">
        <v>42081</v>
      </c>
      <c r="B11536" s="5" t="s">
        <v>11055</v>
      </c>
    </row>
    <row r="11537" spans="1:2" x14ac:dyDescent="0.25">
      <c r="A11537" s="7">
        <v>42082</v>
      </c>
      <c r="B11537" s="5" t="s">
        <v>11056</v>
      </c>
    </row>
    <row r="11538" spans="1:2" x14ac:dyDescent="0.25">
      <c r="A11538" s="7">
        <v>42083</v>
      </c>
      <c r="B11538" s="5" t="s">
        <v>11057</v>
      </c>
    </row>
    <row r="11539" spans="1:2" x14ac:dyDescent="0.25">
      <c r="A11539" s="7">
        <v>42086</v>
      </c>
      <c r="B11539" s="5" t="s">
        <v>11058</v>
      </c>
    </row>
    <row r="11540" spans="1:2" x14ac:dyDescent="0.25">
      <c r="A11540" s="7">
        <v>42087</v>
      </c>
      <c r="B11540" s="5" t="s">
        <v>11059</v>
      </c>
    </row>
    <row r="11541" spans="1:2" x14ac:dyDescent="0.25">
      <c r="A11541" s="7">
        <v>42088</v>
      </c>
      <c r="B11541" s="5" t="s">
        <v>11060</v>
      </c>
    </row>
    <row r="11542" spans="1:2" x14ac:dyDescent="0.25">
      <c r="A11542" s="7">
        <v>42089</v>
      </c>
      <c r="B11542" s="5" t="s">
        <v>11061</v>
      </c>
    </row>
    <row r="11543" spans="1:2" x14ac:dyDescent="0.25">
      <c r="A11543" s="7">
        <v>42090</v>
      </c>
      <c r="B11543" s="5" t="s">
        <v>11062</v>
      </c>
    </row>
    <row r="11544" spans="1:2" x14ac:dyDescent="0.25">
      <c r="A11544" s="7">
        <v>42093</v>
      </c>
      <c r="B11544" s="5" t="s">
        <v>11063</v>
      </c>
    </row>
    <row r="11545" spans="1:2" x14ac:dyDescent="0.25">
      <c r="A11545" s="7">
        <v>42094</v>
      </c>
      <c r="B11545" s="5" t="s">
        <v>11064</v>
      </c>
    </row>
    <row r="11546" spans="1:2" x14ac:dyDescent="0.25">
      <c r="A11546" s="7">
        <v>42095</v>
      </c>
      <c r="B11546" s="5" t="s">
        <v>11065</v>
      </c>
    </row>
    <row r="11547" spans="1:2" x14ac:dyDescent="0.25">
      <c r="A11547" s="7">
        <v>42096</v>
      </c>
      <c r="B11547" s="5" t="s">
        <v>11066</v>
      </c>
    </row>
    <row r="11548" spans="1:2" x14ac:dyDescent="0.25">
      <c r="A11548" s="7">
        <v>42097</v>
      </c>
      <c r="B11548" s="5" t="s">
        <v>822</v>
      </c>
    </row>
    <row r="11549" spans="1:2" x14ac:dyDescent="0.25">
      <c r="A11549" s="7">
        <v>42100</v>
      </c>
      <c r="B11549" s="5" t="s">
        <v>11067</v>
      </c>
    </row>
    <row r="11550" spans="1:2" x14ac:dyDescent="0.25">
      <c r="A11550" s="7">
        <v>42101</v>
      </c>
      <c r="B11550" s="5" t="s">
        <v>11068</v>
      </c>
    </row>
    <row r="11551" spans="1:2" x14ac:dyDescent="0.25">
      <c r="A11551" s="7">
        <v>42102</v>
      </c>
      <c r="B11551" s="5" t="s">
        <v>11069</v>
      </c>
    </row>
    <row r="11552" spans="1:2" x14ac:dyDescent="0.25">
      <c r="A11552" s="7">
        <v>42103</v>
      </c>
      <c r="B11552" s="5" t="s">
        <v>11070</v>
      </c>
    </row>
    <row r="11553" spans="1:2" x14ac:dyDescent="0.25">
      <c r="A11553" s="7">
        <v>42104</v>
      </c>
      <c r="B11553" s="5" t="s">
        <v>11071</v>
      </c>
    </row>
    <row r="11554" spans="1:2" x14ac:dyDescent="0.25">
      <c r="A11554" s="7">
        <v>42107</v>
      </c>
      <c r="B11554" s="5" t="s">
        <v>11072</v>
      </c>
    </row>
    <row r="11555" spans="1:2" x14ac:dyDescent="0.25">
      <c r="A11555" s="7">
        <v>42108</v>
      </c>
      <c r="B11555" s="5" t="s">
        <v>11073</v>
      </c>
    </row>
    <row r="11556" spans="1:2" x14ac:dyDescent="0.25">
      <c r="A11556" s="7">
        <v>42109</v>
      </c>
      <c r="B11556" s="5" t="s">
        <v>11074</v>
      </c>
    </row>
    <row r="11557" spans="1:2" x14ac:dyDescent="0.25">
      <c r="A11557" s="7">
        <v>42110</v>
      </c>
      <c r="B11557" s="5" t="s">
        <v>11075</v>
      </c>
    </row>
    <row r="11558" spans="1:2" x14ac:dyDescent="0.25">
      <c r="A11558" s="7">
        <v>42111</v>
      </c>
      <c r="B11558" s="5" t="s">
        <v>11076</v>
      </c>
    </row>
    <row r="11559" spans="1:2" x14ac:dyDescent="0.25">
      <c r="A11559" s="7">
        <v>42114</v>
      </c>
      <c r="B11559" s="5" t="s">
        <v>11077</v>
      </c>
    </row>
    <row r="11560" spans="1:2" x14ac:dyDescent="0.25">
      <c r="A11560" s="7">
        <v>42115</v>
      </c>
      <c r="B11560" s="5" t="s">
        <v>11078</v>
      </c>
    </row>
    <row r="11561" spans="1:2" x14ac:dyDescent="0.25">
      <c r="A11561" s="7">
        <v>42116</v>
      </c>
      <c r="B11561" s="5" t="s">
        <v>11079</v>
      </c>
    </row>
    <row r="11562" spans="1:2" x14ac:dyDescent="0.25">
      <c r="A11562" s="7">
        <v>42117</v>
      </c>
      <c r="B11562" s="5" t="s">
        <v>11080</v>
      </c>
    </row>
    <row r="11563" spans="1:2" x14ac:dyDescent="0.25">
      <c r="A11563" s="7">
        <v>42118</v>
      </c>
      <c r="B11563" s="5" t="s">
        <v>11081</v>
      </c>
    </row>
    <row r="11564" spans="1:2" x14ac:dyDescent="0.25">
      <c r="A11564" s="7">
        <v>42121</v>
      </c>
      <c r="B11564" s="5" t="s">
        <v>11082</v>
      </c>
    </row>
    <row r="11565" spans="1:2" x14ac:dyDescent="0.25">
      <c r="A11565" s="7">
        <v>42122</v>
      </c>
      <c r="B11565" s="5" t="s">
        <v>11083</v>
      </c>
    </row>
    <row r="11566" spans="1:2" x14ac:dyDescent="0.25">
      <c r="A11566" s="7">
        <v>42123</v>
      </c>
      <c r="B11566" s="5" t="s">
        <v>11084</v>
      </c>
    </row>
    <row r="11567" spans="1:2" x14ac:dyDescent="0.25">
      <c r="A11567" s="7">
        <v>42124</v>
      </c>
      <c r="B11567" s="5" t="s">
        <v>11085</v>
      </c>
    </row>
    <row r="11568" spans="1:2" x14ac:dyDescent="0.25">
      <c r="A11568" s="7">
        <v>42125</v>
      </c>
      <c r="B11568" s="5" t="s">
        <v>11086</v>
      </c>
    </row>
    <row r="11569" spans="1:2" x14ac:dyDescent="0.25">
      <c r="A11569" s="7">
        <v>42128</v>
      </c>
      <c r="B11569" s="5" t="s">
        <v>11087</v>
      </c>
    </row>
    <row r="11570" spans="1:2" x14ac:dyDescent="0.25">
      <c r="A11570" s="7">
        <v>42129</v>
      </c>
      <c r="B11570" s="5" t="s">
        <v>11088</v>
      </c>
    </row>
    <row r="11571" spans="1:2" x14ac:dyDescent="0.25">
      <c r="A11571" s="7">
        <v>42130</v>
      </c>
      <c r="B11571" s="5" t="s">
        <v>11089</v>
      </c>
    </row>
    <row r="11572" spans="1:2" x14ac:dyDescent="0.25">
      <c r="A11572" s="7">
        <v>42131</v>
      </c>
      <c r="B11572" s="5" t="s">
        <v>11090</v>
      </c>
    </row>
    <row r="11573" spans="1:2" x14ac:dyDescent="0.25">
      <c r="A11573" s="7">
        <v>42132</v>
      </c>
      <c r="B11573" s="5" t="s">
        <v>11091</v>
      </c>
    </row>
    <row r="11574" spans="1:2" x14ac:dyDescent="0.25">
      <c r="A11574" s="7">
        <v>42135</v>
      </c>
      <c r="B11574" s="5" t="s">
        <v>11092</v>
      </c>
    </row>
    <row r="11575" spans="1:2" x14ac:dyDescent="0.25">
      <c r="A11575" s="7">
        <v>42136</v>
      </c>
      <c r="B11575" s="5" t="s">
        <v>11093</v>
      </c>
    </row>
    <row r="11576" spans="1:2" x14ac:dyDescent="0.25">
      <c r="A11576" s="7">
        <v>42137</v>
      </c>
      <c r="B11576" s="5" t="s">
        <v>11094</v>
      </c>
    </row>
    <row r="11577" spans="1:2" x14ac:dyDescent="0.25">
      <c r="A11577" s="7">
        <v>42138</v>
      </c>
      <c r="B11577" s="5" t="s">
        <v>11095</v>
      </c>
    </row>
    <row r="11578" spans="1:2" x14ac:dyDescent="0.25">
      <c r="A11578" s="7">
        <v>42139</v>
      </c>
      <c r="B11578" s="5" t="s">
        <v>11096</v>
      </c>
    </row>
    <row r="11579" spans="1:2" x14ac:dyDescent="0.25">
      <c r="A11579" s="7">
        <v>42142</v>
      </c>
      <c r="B11579" s="5" t="s">
        <v>11097</v>
      </c>
    </row>
    <row r="11580" spans="1:2" x14ac:dyDescent="0.25">
      <c r="A11580" s="7">
        <v>42143</v>
      </c>
      <c r="B11580" s="5" t="s">
        <v>11098</v>
      </c>
    </row>
    <row r="11581" spans="1:2" x14ac:dyDescent="0.25">
      <c r="A11581" s="7">
        <v>42144</v>
      </c>
      <c r="B11581" s="5" t="s">
        <v>11099</v>
      </c>
    </row>
    <row r="11582" spans="1:2" x14ac:dyDescent="0.25">
      <c r="A11582" s="7">
        <v>42145</v>
      </c>
      <c r="B11582" s="5" t="s">
        <v>11100</v>
      </c>
    </row>
    <row r="11583" spans="1:2" x14ac:dyDescent="0.25">
      <c r="A11583" s="7">
        <v>42146</v>
      </c>
      <c r="B11583" s="5" t="s">
        <v>11101</v>
      </c>
    </row>
    <row r="11584" spans="1:2" x14ac:dyDescent="0.25">
      <c r="A11584" s="7">
        <v>42149</v>
      </c>
      <c r="B11584" s="5" t="s">
        <v>822</v>
      </c>
    </row>
    <row r="11585" spans="1:2" x14ac:dyDescent="0.25">
      <c r="A11585" s="7">
        <v>42150</v>
      </c>
      <c r="B11585" s="5" t="s">
        <v>11102</v>
      </c>
    </row>
    <row r="11586" spans="1:2" x14ac:dyDescent="0.25">
      <c r="A11586" s="7">
        <v>42151</v>
      </c>
      <c r="B11586" s="5" t="s">
        <v>11103</v>
      </c>
    </row>
    <row r="11587" spans="1:2" x14ac:dyDescent="0.25">
      <c r="A11587" s="7">
        <v>42152</v>
      </c>
      <c r="B11587" s="5" t="s">
        <v>11104</v>
      </c>
    </row>
    <row r="11588" spans="1:2" x14ac:dyDescent="0.25">
      <c r="A11588" s="7">
        <v>42153</v>
      </c>
      <c r="B11588" s="5" t="s">
        <v>11105</v>
      </c>
    </row>
    <row r="11589" spans="1:2" x14ac:dyDescent="0.25">
      <c r="A11589" s="7">
        <v>42156</v>
      </c>
      <c r="B11589" s="5" t="s">
        <v>11106</v>
      </c>
    </row>
    <row r="11590" spans="1:2" x14ac:dyDescent="0.25">
      <c r="A11590" s="7">
        <v>42157</v>
      </c>
      <c r="B11590" s="5" t="s">
        <v>11107</v>
      </c>
    </row>
    <row r="11591" spans="1:2" x14ac:dyDescent="0.25">
      <c r="A11591" s="7">
        <v>42158</v>
      </c>
      <c r="B11591" s="5" t="s">
        <v>11108</v>
      </c>
    </row>
    <row r="11592" spans="1:2" x14ac:dyDescent="0.25">
      <c r="A11592" s="7">
        <v>42159</v>
      </c>
      <c r="B11592" s="5" t="s">
        <v>11109</v>
      </c>
    </row>
    <row r="11593" spans="1:2" x14ac:dyDescent="0.25">
      <c r="A11593" s="7">
        <v>42160</v>
      </c>
      <c r="B11593" s="5" t="s">
        <v>11110</v>
      </c>
    </row>
    <row r="11594" spans="1:2" x14ac:dyDescent="0.25">
      <c r="A11594" s="7">
        <v>42163</v>
      </c>
      <c r="B11594" s="5" t="s">
        <v>11111</v>
      </c>
    </row>
    <row r="11595" spans="1:2" x14ac:dyDescent="0.25">
      <c r="A11595" s="7">
        <v>42164</v>
      </c>
      <c r="B11595" s="5" t="s">
        <v>11112</v>
      </c>
    </row>
    <row r="11596" spans="1:2" x14ac:dyDescent="0.25">
      <c r="A11596" s="7">
        <v>42165</v>
      </c>
      <c r="B11596" s="5" t="s">
        <v>11113</v>
      </c>
    </row>
    <row r="11597" spans="1:2" x14ac:dyDescent="0.25">
      <c r="A11597" s="7">
        <v>42166</v>
      </c>
      <c r="B11597" s="5" t="s">
        <v>11114</v>
      </c>
    </row>
    <row r="11598" spans="1:2" x14ac:dyDescent="0.25">
      <c r="A11598" s="7">
        <v>42167</v>
      </c>
      <c r="B11598" s="5" t="s">
        <v>11115</v>
      </c>
    </row>
    <row r="11599" spans="1:2" x14ac:dyDescent="0.25">
      <c r="A11599" s="7">
        <v>42170</v>
      </c>
      <c r="B11599" s="5" t="s">
        <v>11116</v>
      </c>
    </row>
    <row r="11600" spans="1:2" x14ac:dyDescent="0.25">
      <c r="A11600" s="7">
        <v>42171</v>
      </c>
      <c r="B11600" s="5" t="s">
        <v>11117</v>
      </c>
    </row>
    <row r="11601" spans="1:2" x14ac:dyDescent="0.25">
      <c r="A11601" s="7">
        <v>42172</v>
      </c>
      <c r="B11601" s="5" t="s">
        <v>11118</v>
      </c>
    </row>
    <row r="11602" spans="1:2" x14ac:dyDescent="0.25">
      <c r="A11602" s="7">
        <v>42173</v>
      </c>
      <c r="B11602" s="5" t="s">
        <v>11119</v>
      </c>
    </row>
    <row r="11603" spans="1:2" x14ac:dyDescent="0.25">
      <c r="A11603" s="7">
        <v>42174</v>
      </c>
      <c r="B11603" s="5" t="s">
        <v>11120</v>
      </c>
    </row>
    <row r="11604" spans="1:2" x14ac:dyDescent="0.25">
      <c r="A11604" s="7">
        <v>42177</v>
      </c>
      <c r="B11604" s="5" t="s">
        <v>11121</v>
      </c>
    </row>
    <row r="11605" spans="1:2" x14ac:dyDescent="0.25">
      <c r="A11605" s="7">
        <v>42178</v>
      </c>
      <c r="B11605" s="5" t="s">
        <v>11122</v>
      </c>
    </row>
    <row r="11606" spans="1:2" x14ac:dyDescent="0.25">
      <c r="A11606" s="7">
        <v>42179</v>
      </c>
      <c r="B11606" s="5" t="s">
        <v>11123</v>
      </c>
    </row>
    <row r="11607" spans="1:2" x14ac:dyDescent="0.25">
      <c r="A11607" s="7">
        <v>42180</v>
      </c>
      <c r="B11607" s="5" t="s">
        <v>11124</v>
      </c>
    </row>
    <row r="11608" spans="1:2" x14ac:dyDescent="0.25">
      <c r="A11608" s="7">
        <v>42181</v>
      </c>
      <c r="B11608" s="5" t="s">
        <v>11125</v>
      </c>
    </row>
    <row r="11609" spans="1:2" x14ac:dyDescent="0.25">
      <c r="A11609" s="7">
        <v>42184</v>
      </c>
      <c r="B11609" s="5" t="s">
        <v>11126</v>
      </c>
    </row>
    <row r="11610" spans="1:2" x14ac:dyDescent="0.25">
      <c r="A11610" s="7">
        <v>42185</v>
      </c>
      <c r="B11610" s="5" t="s">
        <v>11127</v>
      </c>
    </row>
    <row r="11611" spans="1:2" x14ac:dyDescent="0.25">
      <c r="A11611" s="7">
        <v>42186</v>
      </c>
      <c r="B11611" s="5" t="s">
        <v>11128</v>
      </c>
    </row>
    <row r="11612" spans="1:2" x14ac:dyDescent="0.25">
      <c r="A11612" s="7">
        <v>42187</v>
      </c>
      <c r="B11612" s="5" t="s">
        <v>11129</v>
      </c>
    </row>
    <row r="11613" spans="1:2" x14ac:dyDescent="0.25">
      <c r="A11613" s="7">
        <v>42188</v>
      </c>
      <c r="B11613" s="5" t="s">
        <v>822</v>
      </c>
    </row>
    <row r="11614" spans="1:2" x14ac:dyDescent="0.25">
      <c r="A11614" s="7">
        <v>42191</v>
      </c>
      <c r="B11614" s="5" t="s">
        <v>11130</v>
      </c>
    </row>
    <row r="11615" spans="1:2" x14ac:dyDescent="0.25">
      <c r="A11615" s="7">
        <v>42192</v>
      </c>
      <c r="B11615" s="5" t="s">
        <v>11131</v>
      </c>
    </row>
    <row r="11616" spans="1:2" x14ac:dyDescent="0.25">
      <c r="A11616" s="7">
        <v>42193</v>
      </c>
      <c r="B11616" s="5" t="s">
        <v>11132</v>
      </c>
    </row>
    <row r="11617" spans="1:2" x14ac:dyDescent="0.25">
      <c r="A11617" s="7">
        <v>42194</v>
      </c>
      <c r="B11617" s="5" t="s">
        <v>11133</v>
      </c>
    </row>
    <row r="11618" spans="1:2" x14ac:dyDescent="0.25">
      <c r="A11618" s="7">
        <v>42195</v>
      </c>
      <c r="B11618" s="5" t="s">
        <v>11134</v>
      </c>
    </row>
    <row r="11619" spans="1:2" x14ac:dyDescent="0.25">
      <c r="A11619" s="7">
        <v>42198</v>
      </c>
      <c r="B11619" s="5" t="s">
        <v>11135</v>
      </c>
    </row>
    <row r="11620" spans="1:2" x14ac:dyDescent="0.25">
      <c r="A11620" s="7">
        <v>42199</v>
      </c>
      <c r="B11620" s="5" t="s">
        <v>11136</v>
      </c>
    </row>
    <row r="11621" spans="1:2" x14ac:dyDescent="0.25">
      <c r="A11621" s="7">
        <v>42200</v>
      </c>
      <c r="B11621" s="5" t="s">
        <v>11137</v>
      </c>
    </row>
    <row r="11622" spans="1:2" x14ac:dyDescent="0.25">
      <c r="A11622" s="7">
        <v>42201</v>
      </c>
      <c r="B11622" s="5" t="s">
        <v>11138</v>
      </c>
    </row>
    <row r="11623" spans="1:2" x14ac:dyDescent="0.25">
      <c r="A11623" s="7">
        <v>42202</v>
      </c>
      <c r="B11623" s="5" t="s">
        <v>11139</v>
      </c>
    </row>
    <row r="11624" spans="1:2" x14ac:dyDescent="0.25">
      <c r="A11624" s="7">
        <v>42205</v>
      </c>
      <c r="B11624" s="5" t="s">
        <v>11140</v>
      </c>
    </row>
    <row r="11625" spans="1:2" x14ac:dyDescent="0.25">
      <c r="A11625" s="7">
        <v>42206</v>
      </c>
      <c r="B11625" s="5" t="s">
        <v>11141</v>
      </c>
    </row>
    <row r="11626" spans="1:2" x14ac:dyDescent="0.25">
      <c r="A11626" s="7">
        <v>42207</v>
      </c>
      <c r="B11626" s="5" t="s">
        <v>11142</v>
      </c>
    </row>
    <row r="11627" spans="1:2" x14ac:dyDescent="0.25">
      <c r="A11627" s="7">
        <v>42208</v>
      </c>
      <c r="B11627" s="5" t="s">
        <v>11143</v>
      </c>
    </row>
    <row r="11628" spans="1:2" x14ac:dyDescent="0.25">
      <c r="A11628" s="7">
        <v>42209</v>
      </c>
      <c r="B11628" s="5" t="s">
        <v>11144</v>
      </c>
    </row>
    <row r="11629" spans="1:2" x14ac:dyDescent="0.25">
      <c r="A11629" s="7">
        <v>42212</v>
      </c>
      <c r="B11629" s="5" t="s">
        <v>11145</v>
      </c>
    </row>
    <row r="11630" spans="1:2" x14ac:dyDescent="0.25">
      <c r="A11630" s="7">
        <v>42213</v>
      </c>
      <c r="B11630" s="5" t="s">
        <v>11146</v>
      </c>
    </row>
    <row r="11631" spans="1:2" x14ac:dyDescent="0.25">
      <c r="A11631" s="7">
        <v>42214</v>
      </c>
      <c r="B11631" s="5" t="s">
        <v>11147</v>
      </c>
    </row>
    <row r="11632" spans="1:2" x14ac:dyDescent="0.25">
      <c r="A11632" s="7">
        <v>42215</v>
      </c>
      <c r="B11632" s="5" t="s">
        <v>11148</v>
      </c>
    </row>
    <row r="11633" spans="1:2" x14ac:dyDescent="0.25">
      <c r="A11633" s="7">
        <v>42216</v>
      </c>
      <c r="B11633" s="5" t="s">
        <v>11149</v>
      </c>
    </row>
    <row r="11634" spans="1:2" x14ac:dyDescent="0.25">
      <c r="A11634" s="7">
        <v>42219</v>
      </c>
      <c r="B11634" s="5" t="s">
        <v>11150</v>
      </c>
    </row>
    <row r="11635" spans="1:2" x14ac:dyDescent="0.25">
      <c r="A11635" s="7">
        <v>42220</v>
      </c>
      <c r="B11635" s="5" t="s">
        <v>11151</v>
      </c>
    </row>
    <row r="11636" spans="1:2" x14ac:dyDescent="0.25">
      <c r="A11636" s="7">
        <v>42221</v>
      </c>
      <c r="B11636" s="5" t="s">
        <v>11152</v>
      </c>
    </row>
    <row r="11637" spans="1:2" x14ac:dyDescent="0.25">
      <c r="A11637" s="7">
        <v>42222</v>
      </c>
      <c r="B11637" s="5" t="s">
        <v>11153</v>
      </c>
    </row>
    <row r="11638" spans="1:2" x14ac:dyDescent="0.25">
      <c r="A11638" s="7">
        <v>42223</v>
      </c>
      <c r="B11638" s="5" t="s">
        <v>11154</v>
      </c>
    </row>
    <row r="11639" spans="1:2" x14ac:dyDescent="0.25">
      <c r="A11639" s="7">
        <v>42226</v>
      </c>
      <c r="B11639" s="5" t="s">
        <v>11155</v>
      </c>
    </row>
    <row r="11640" spans="1:2" x14ac:dyDescent="0.25">
      <c r="A11640" s="7">
        <v>42227</v>
      </c>
      <c r="B11640" s="5" t="s">
        <v>11156</v>
      </c>
    </row>
    <row r="11641" spans="1:2" x14ac:dyDescent="0.25">
      <c r="A11641" s="7">
        <v>42228</v>
      </c>
      <c r="B11641" s="5" t="s">
        <v>11157</v>
      </c>
    </row>
    <row r="11642" spans="1:2" x14ac:dyDescent="0.25">
      <c r="A11642" s="7">
        <v>42229</v>
      </c>
      <c r="B11642" s="5" t="s">
        <v>11158</v>
      </c>
    </row>
    <row r="11643" spans="1:2" x14ac:dyDescent="0.25">
      <c r="A11643" s="7">
        <v>42230</v>
      </c>
      <c r="B11643" s="5" t="s">
        <v>11159</v>
      </c>
    </row>
    <row r="11644" spans="1:2" x14ac:dyDescent="0.25">
      <c r="A11644" s="7">
        <v>42233</v>
      </c>
      <c r="B11644" s="5" t="s">
        <v>11160</v>
      </c>
    </row>
    <row r="11645" spans="1:2" x14ac:dyDescent="0.25">
      <c r="A11645" s="7">
        <v>42234</v>
      </c>
      <c r="B11645" s="5" t="s">
        <v>11161</v>
      </c>
    </row>
    <row r="11646" spans="1:2" x14ac:dyDescent="0.25">
      <c r="A11646" s="7">
        <v>42235</v>
      </c>
      <c r="B11646" s="5" t="s">
        <v>11162</v>
      </c>
    </row>
    <row r="11647" spans="1:2" x14ac:dyDescent="0.25">
      <c r="A11647" s="7">
        <v>42236</v>
      </c>
      <c r="B11647" s="5" t="s">
        <v>11163</v>
      </c>
    </row>
    <row r="11648" spans="1:2" x14ac:dyDescent="0.25">
      <c r="A11648" s="7">
        <v>42237</v>
      </c>
      <c r="B11648" s="5" t="s">
        <v>11164</v>
      </c>
    </row>
    <row r="11649" spans="1:2" x14ac:dyDescent="0.25">
      <c r="A11649" s="7">
        <v>42240</v>
      </c>
      <c r="B11649" s="5" t="s">
        <v>11165</v>
      </c>
    </row>
    <row r="11650" spans="1:2" x14ac:dyDescent="0.25">
      <c r="A11650" s="7">
        <v>42241</v>
      </c>
      <c r="B11650" s="5" t="s">
        <v>11166</v>
      </c>
    </row>
    <row r="11651" spans="1:2" x14ac:dyDescent="0.25">
      <c r="A11651" s="7">
        <v>42242</v>
      </c>
      <c r="B11651" s="5" t="s">
        <v>11167</v>
      </c>
    </row>
    <row r="11652" spans="1:2" x14ac:dyDescent="0.25">
      <c r="A11652" s="7">
        <v>42243</v>
      </c>
      <c r="B11652" s="5" t="s">
        <v>11168</v>
      </c>
    </row>
    <row r="11653" spans="1:2" x14ac:dyDescent="0.25">
      <c r="A11653" s="7">
        <v>42244</v>
      </c>
      <c r="B11653" s="5" t="s">
        <v>11169</v>
      </c>
    </row>
    <row r="11654" spans="1:2" x14ac:dyDescent="0.25">
      <c r="A11654" s="7">
        <v>42247</v>
      </c>
      <c r="B11654" s="5" t="s">
        <v>11170</v>
      </c>
    </row>
    <row r="11655" spans="1:2" x14ac:dyDescent="0.25">
      <c r="A11655" s="7">
        <v>42248</v>
      </c>
      <c r="B11655" s="5" t="s">
        <v>11171</v>
      </c>
    </row>
    <row r="11656" spans="1:2" x14ac:dyDescent="0.25">
      <c r="A11656" s="7">
        <v>42249</v>
      </c>
      <c r="B11656" s="5" t="s">
        <v>11172</v>
      </c>
    </row>
    <row r="11657" spans="1:2" x14ac:dyDescent="0.25">
      <c r="A11657" s="7">
        <v>42250</v>
      </c>
      <c r="B11657" s="5" t="s">
        <v>11173</v>
      </c>
    </row>
    <row r="11658" spans="1:2" x14ac:dyDescent="0.25">
      <c r="A11658" s="7">
        <v>42251</v>
      </c>
      <c r="B11658" s="5" t="s">
        <v>11174</v>
      </c>
    </row>
    <row r="11659" spans="1:2" x14ac:dyDescent="0.25">
      <c r="A11659" s="7">
        <v>42254</v>
      </c>
      <c r="B11659" s="5" t="s">
        <v>822</v>
      </c>
    </row>
    <row r="11660" spans="1:2" x14ac:dyDescent="0.25">
      <c r="A11660" s="7">
        <v>42255</v>
      </c>
      <c r="B11660" s="5" t="s">
        <v>11175</v>
      </c>
    </row>
    <row r="11661" spans="1:2" x14ac:dyDescent="0.25">
      <c r="A11661" s="7">
        <v>42256</v>
      </c>
      <c r="B11661" s="5" t="s">
        <v>11176</v>
      </c>
    </row>
    <row r="11662" spans="1:2" x14ac:dyDescent="0.25">
      <c r="A11662" s="7">
        <v>42257</v>
      </c>
      <c r="B11662" s="5" t="s">
        <v>11177</v>
      </c>
    </row>
    <row r="11663" spans="1:2" x14ac:dyDescent="0.25">
      <c r="A11663" s="7">
        <v>42258</v>
      </c>
      <c r="B11663" s="5" t="s">
        <v>11178</v>
      </c>
    </row>
    <row r="11664" spans="1:2" x14ac:dyDescent="0.25">
      <c r="A11664" s="7">
        <v>42261</v>
      </c>
      <c r="B11664" s="5" t="s">
        <v>11179</v>
      </c>
    </row>
    <row r="11665" spans="1:2" x14ac:dyDescent="0.25">
      <c r="A11665" s="7">
        <v>42262</v>
      </c>
      <c r="B11665" s="5" t="s">
        <v>11180</v>
      </c>
    </row>
    <row r="11666" spans="1:2" x14ac:dyDescent="0.25">
      <c r="A11666" s="7">
        <v>42263</v>
      </c>
      <c r="B11666" s="5" t="s">
        <v>11181</v>
      </c>
    </row>
    <row r="11667" spans="1:2" x14ac:dyDescent="0.25">
      <c r="A11667" s="7">
        <v>42264</v>
      </c>
      <c r="B11667" s="5" t="s">
        <v>11182</v>
      </c>
    </row>
    <row r="11668" spans="1:2" x14ac:dyDescent="0.25">
      <c r="A11668" s="7">
        <v>42265</v>
      </c>
      <c r="B11668" s="5" t="s">
        <v>11183</v>
      </c>
    </row>
    <row r="11669" spans="1:2" x14ac:dyDescent="0.25">
      <c r="A11669" s="7">
        <v>42268</v>
      </c>
      <c r="B11669" s="5" t="s">
        <v>11184</v>
      </c>
    </row>
    <row r="11670" spans="1:2" x14ac:dyDescent="0.25">
      <c r="A11670" s="7">
        <v>42269</v>
      </c>
      <c r="B11670" s="5" t="s">
        <v>11185</v>
      </c>
    </row>
    <row r="11671" spans="1:2" x14ac:dyDescent="0.25">
      <c r="A11671" s="7">
        <v>42270</v>
      </c>
      <c r="B11671" s="5" t="s">
        <v>11186</v>
      </c>
    </row>
    <row r="11672" spans="1:2" x14ac:dyDescent="0.25">
      <c r="A11672" s="7">
        <v>42271</v>
      </c>
      <c r="B11672" s="5" t="s">
        <v>11187</v>
      </c>
    </row>
    <row r="11673" spans="1:2" x14ac:dyDescent="0.25">
      <c r="A11673" s="7">
        <v>42272</v>
      </c>
      <c r="B11673" s="5" t="s">
        <v>11188</v>
      </c>
    </row>
    <row r="11674" spans="1:2" x14ac:dyDescent="0.25">
      <c r="A11674" s="7">
        <v>42275</v>
      </c>
      <c r="B11674" s="5" t="s">
        <v>11189</v>
      </c>
    </row>
    <row r="11675" spans="1:2" x14ac:dyDescent="0.25">
      <c r="A11675" s="7">
        <v>42276</v>
      </c>
      <c r="B11675" s="5" t="s">
        <v>11190</v>
      </c>
    </row>
    <row r="11676" spans="1:2" x14ac:dyDescent="0.25">
      <c r="A11676" s="7">
        <v>42277</v>
      </c>
      <c r="B11676" s="5" t="s">
        <v>11191</v>
      </c>
    </row>
    <row r="11677" spans="1:2" x14ac:dyDescent="0.25">
      <c r="A11677" s="7">
        <v>42278</v>
      </c>
      <c r="B11677" s="5" t="s">
        <v>11192</v>
      </c>
    </row>
    <row r="11678" spans="1:2" x14ac:dyDescent="0.25">
      <c r="A11678" s="7">
        <v>42279</v>
      </c>
      <c r="B11678" s="5" t="s">
        <v>11193</v>
      </c>
    </row>
    <row r="11679" spans="1:2" x14ac:dyDescent="0.25">
      <c r="A11679" s="7">
        <v>42282</v>
      </c>
      <c r="B11679" s="5" t="s">
        <v>11194</v>
      </c>
    </row>
    <row r="11680" spans="1:2" x14ac:dyDescent="0.25">
      <c r="A11680" s="7">
        <v>42283</v>
      </c>
      <c r="B11680" s="5" t="s">
        <v>11195</v>
      </c>
    </row>
    <row r="11681" spans="1:2" x14ac:dyDescent="0.25">
      <c r="A11681" s="7">
        <v>42284</v>
      </c>
      <c r="B11681" s="5" t="s">
        <v>11196</v>
      </c>
    </row>
    <row r="11682" spans="1:2" x14ac:dyDescent="0.25">
      <c r="A11682" s="7">
        <v>42285</v>
      </c>
      <c r="B11682" s="5" t="s">
        <v>11197</v>
      </c>
    </row>
    <row r="11683" spans="1:2" x14ac:dyDescent="0.25">
      <c r="A11683" s="7">
        <v>42286</v>
      </c>
      <c r="B11683" s="5" t="s">
        <v>11198</v>
      </c>
    </row>
    <row r="11684" spans="1:2" x14ac:dyDescent="0.25">
      <c r="A11684" s="7">
        <v>42289</v>
      </c>
      <c r="B11684" s="5" t="s">
        <v>11199</v>
      </c>
    </row>
    <row r="11685" spans="1:2" x14ac:dyDescent="0.25">
      <c r="A11685" s="7">
        <v>42290</v>
      </c>
      <c r="B11685" s="5" t="s">
        <v>11200</v>
      </c>
    </row>
    <row r="11686" spans="1:2" x14ac:dyDescent="0.25">
      <c r="A11686" s="7">
        <v>42291</v>
      </c>
      <c r="B11686" s="5" t="s">
        <v>11201</v>
      </c>
    </row>
    <row r="11687" spans="1:2" x14ac:dyDescent="0.25">
      <c r="A11687" s="7">
        <v>42292</v>
      </c>
      <c r="B11687" s="5" t="s">
        <v>11202</v>
      </c>
    </row>
    <row r="11688" spans="1:2" x14ac:dyDescent="0.25">
      <c r="A11688" s="7">
        <v>42293</v>
      </c>
      <c r="B11688" s="5" t="s">
        <v>11203</v>
      </c>
    </row>
    <row r="11689" spans="1:2" x14ac:dyDescent="0.25">
      <c r="A11689" s="7">
        <v>42296</v>
      </c>
      <c r="B11689" s="5" t="s">
        <v>11204</v>
      </c>
    </row>
    <row r="11690" spans="1:2" x14ac:dyDescent="0.25">
      <c r="A11690" s="7">
        <v>42297</v>
      </c>
      <c r="B11690" s="5" t="s">
        <v>11205</v>
      </c>
    </row>
    <row r="11691" spans="1:2" x14ac:dyDescent="0.25">
      <c r="A11691" s="7">
        <v>42298</v>
      </c>
      <c r="B11691" s="5" t="s">
        <v>11206</v>
      </c>
    </row>
    <row r="11692" spans="1:2" x14ac:dyDescent="0.25">
      <c r="A11692" s="7">
        <v>42299</v>
      </c>
      <c r="B11692" s="5" t="s">
        <v>11207</v>
      </c>
    </row>
    <row r="11693" spans="1:2" x14ac:dyDescent="0.25">
      <c r="A11693" s="7">
        <v>42300</v>
      </c>
      <c r="B11693" s="5" t="s">
        <v>11208</v>
      </c>
    </row>
    <row r="11694" spans="1:2" x14ac:dyDescent="0.25">
      <c r="A11694" s="7">
        <v>42303</v>
      </c>
      <c r="B11694" s="5" t="s">
        <v>11209</v>
      </c>
    </row>
    <row r="11695" spans="1:2" x14ac:dyDescent="0.25">
      <c r="A11695" s="7">
        <v>42304</v>
      </c>
      <c r="B11695" s="5" t="s">
        <v>11210</v>
      </c>
    </row>
    <row r="11696" spans="1:2" x14ac:dyDescent="0.25">
      <c r="A11696" s="7">
        <v>42305</v>
      </c>
      <c r="B11696" s="5" t="s">
        <v>11211</v>
      </c>
    </row>
    <row r="11697" spans="1:2" x14ac:dyDescent="0.25">
      <c r="A11697" s="7">
        <v>42306</v>
      </c>
      <c r="B11697" s="5" t="s">
        <v>11212</v>
      </c>
    </row>
    <row r="11698" spans="1:2" x14ac:dyDescent="0.25">
      <c r="A11698" s="7">
        <v>42307</v>
      </c>
      <c r="B11698" s="5" t="s">
        <v>11213</v>
      </c>
    </row>
    <row r="11699" spans="1:2" x14ac:dyDescent="0.25">
      <c r="A11699" s="7">
        <v>42310</v>
      </c>
      <c r="B11699" s="5" t="s">
        <v>11214</v>
      </c>
    </row>
    <row r="11700" spans="1:2" x14ac:dyDescent="0.25">
      <c r="A11700" s="7">
        <v>42311</v>
      </c>
      <c r="B11700" s="5" t="s">
        <v>11215</v>
      </c>
    </row>
    <row r="11701" spans="1:2" x14ac:dyDescent="0.25">
      <c r="A11701" s="7">
        <v>42312</v>
      </c>
      <c r="B11701" s="5" t="s">
        <v>11216</v>
      </c>
    </row>
    <row r="11702" spans="1:2" x14ac:dyDescent="0.25">
      <c r="A11702" s="7">
        <v>42313</v>
      </c>
      <c r="B11702" s="5" t="s">
        <v>11217</v>
      </c>
    </row>
    <row r="11703" spans="1:2" x14ac:dyDescent="0.25">
      <c r="A11703" s="7">
        <v>42314</v>
      </c>
      <c r="B11703" s="5" t="s">
        <v>11218</v>
      </c>
    </row>
    <row r="11704" spans="1:2" x14ac:dyDescent="0.25">
      <c r="A11704" s="7">
        <v>42317</v>
      </c>
      <c r="B11704" s="5" t="s">
        <v>11219</v>
      </c>
    </row>
    <row r="11705" spans="1:2" x14ac:dyDescent="0.25">
      <c r="A11705" s="7">
        <v>42318</v>
      </c>
      <c r="B11705" s="5" t="s">
        <v>11220</v>
      </c>
    </row>
    <row r="11706" spans="1:2" x14ac:dyDescent="0.25">
      <c r="A11706" s="7">
        <v>42319</v>
      </c>
      <c r="B11706" s="5" t="s">
        <v>11221</v>
      </c>
    </row>
    <row r="11707" spans="1:2" x14ac:dyDescent="0.25">
      <c r="A11707" s="7">
        <v>42320</v>
      </c>
      <c r="B11707" s="5" t="s">
        <v>11222</v>
      </c>
    </row>
    <row r="11708" spans="1:2" x14ac:dyDescent="0.25">
      <c r="A11708" s="7">
        <v>42321</v>
      </c>
      <c r="B11708" s="5" t="s">
        <v>11223</v>
      </c>
    </row>
    <row r="11709" spans="1:2" x14ac:dyDescent="0.25">
      <c r="A11709" s="7">
        <v>42324</v>
      </c>
      <c r="B11709" s="5" t="s">
        <v>11224</v>
      </c>
    </row>
    <row r="11710" spans="1:2" x14ac:dyDescent="0.25">
      <c r="A11710" s="7">
        <v>42325</v>
      </c>
      <c r="B11710" s="5" t="s">
        <v>11225</v>
      </c>
    </row>
    <row r="11711" spans="1:2" x14ac:dyDescent="0.25">
      <c r="A11711" s="7">
        <v>42326</v>
      </c>
      <c r="B11711" s="5" t="s">
        <v>11226</v>
      </c>
    </row>
    <row r="11712" spans="1:2" x14ac:dyDescent="0.25">
      <c r="A11712" s="7">
        <v>42327</v>
      </c>
      <c r="B11712" s="5" t="s">
        <v>11227</v>
      </c>
    </row>
    <row r="11713" spans="1:2" x14ac:dyDescent="0.25">
      <c r="A11713" s="7">
        <v>42328</v>
      </c>
      <c r="B11713" s="5" t="s">
        <v>11228</v>
      </c>
    </row>
    <row r="11714" spans="1:2" x14ac:dyDescent="0.25">
      <c r="A11714" s="7">
        <v>42331</v>
      </c>
      <c r="B11714" s="5" t="s">
        <v>11229</v>
      </c>
    </row>
    <row r="11715" spans="1:2" x14ac:dyDescent="0.25">
      <c r="A11715" s="7">
        <v>42332</v>
      </c>
      <c r="B11715" s="5" t="s">
        <v>11230</v>
      </c>
    </row>
    <row r="11716" spans="1:2" x14ac:dyDescent="0.25">
      <c r="A11716" s="7">
        <v>42333</v>
      </c>
      <c r="B11716" s="5" t="s">
        <v>11231</v>
      </c>
    </row>
    <row r="11717" spans="1:2" x14ac:dyDescent="0.25">
      <c r="A11717" s="7">
        <v>42334</v>
      </c>
      <c r="B11717" s="5" t="s">
        <v>822</v>
      </c>
    </row>
    <row r="11718" spans="1:2" x14ac:dyDescent="0.25">
      <c r="A11718" s="7">
        <v>42335</v>
      </c>
      <c r="B11718" s="5" t="s">
        <v>11232</v>
      </c>
    </row>
    <row r="11719" spans="1:2" x14ac:dyDescent="0.25">
      <c r="A11719" s="7">
        <v>42338</v>
      </c>
      <c r="B11719" s="5" t="s">
        <v>11233</v>
      </c>
    </row>
    <row r="11720" spans="1:2" x14ac:dyDescent="0.25">
      <c r="A11720" s="7">
        <v>42339</v>
      </c>
      <c r="B11720" s="5" t="s">
        <v>11234</v>
      </c>
    </row>
    <row r="11721" spans="1:2" x14ac:dyDescent="0.25">
      <c r="A11721" s="7">
        <v>42340</v>
      </c>
      <c r="B11721" s="5" t="s">
        <v>11235</v>
      </c>
    </row>
    <row r="11722" spans="1:2" x14ac:dyDescent="0.25">
      <c r="A11722" s="7">
        <v>42341</v>
      </c>
      <c r="B11722" s="5" t="s">
        <v>11236</v>
      </c>
    </row>
    <row r="11723" spans="1:2" x14ac:dyDescent="0.25">
      <c r="A11723" s="7">
        <v>42342</v>
      </c>
      <c r="B11723" s="5" t="s">
        <v>11237</v>
      </c>
    </row>
    <row r="11724" spans="1:2" x14ac:dyDescent="0.25">
      <c r="A11724" s="7">
        <v>42345</v>
      </c>
      <c r="B11724" s="5" t="s">
        <v>11238</v>
      </c>
    </row>
    <row r="11725" spans="1:2" x14ac:dyDescent="0.25">
      <c r="A11725" s="7">
        <v>42346</v>
      </c>
      <c r="B11725" s="5" t="s">
        <v>11239</v>
      </c>
    </row>
    <row r="11726" spans="1:2" x14ac:dyDescent="0.25">
      <c r="A11726" s="7">
        <v>42347</v>
      </c>
      <c r="B11726" s="5" t="s">
        <v>11240</v>
      </c>
    </row>
    <row r="11727" spans="1:2" x14ac:dyDescent="0.25">
      <c r="A11727" s="7">
        <v>42348</v>
      </c>
      <c r="B11727" s="5" t="s">
        <v>11241</v>
      </c>
    </row>
    <row r="11728" spans="1:2" x14ac:dyDescent="0.25">
      <c r="A11728" s="7">
        <v>42349</v>
      </c>
      <c r="B11728" s="5" t="s">
        <v>11242</v>
      </c>
    </row>
    <row r="11729" spans="1:2" x14ac:dyDescent="0.25">
      <c r="A11729" s="7">
        <v>42352</v>
      </c>
      <c r="B11729" s="5" t="s">
        <v>11243</v>
      </c>
    </row>
    <row r="11730" spans="1:2" x14ac:dyDescent="0.25">
      <c r="A11730" s="7">
        <v>42353</v>
      </c>
      <c r="B11730" s="5" t="s">
        <v>11244</v>
      </c>
    </row>
    <row r="11731" spans="1:2" x14ac:dyDescent="0.25">
      <c r="A11731" s="7">
        <v>42354</v>
      </c>
      <c r="B11731" s="5" t="s">
        <v>11245</v>
      </c>
    </row>
    <row r="11732" spans="1:2" x14ac:dyDescent="0.25">
      <c r="A11732" s="7">
        <v>42355</v>
      </c>
      <c r="B11732" s="5" t="s">
        <v>11246</v>
      </c>
    </row>
    <row r="11733" spans="1:2" x14ac:dyDescent="0.25">
      <c r="A11733" s="7">
        <v>42356</v>
      </c>
      <c r="B11733" s="5" t="s">
        <v>11247</v>
      </c>
    </row>
    <row r="11734" spans="1:2" x14ac:dyDescent="0.25">
      <c r="A11734" s="7">
        <v>42359</v>
      </c>
      <c r="B11734" s="5" t="s">
        <v>11248</v>
      </c>
    </row>
    <row r="11735" spans="1:2" x14ac:dyDescent="0.25">
      <c r="A11735" s="7">
        <v>42360</v>
      </c>
      <c r="B11735" s="5" t="s">
        <v>11249</v>
      </c>
    </row>
    <row r="11736" spans="1:2" x14ac:dyDescent="0.25">
      <c r="A11736" s="7">
        <v>42361</v>
      </c>
      <c r="B11736" s="5" t="s">
        <v>11250</v>
      </c>
    </row>
    <row r="11737" spans="1:2" x14ac:dyDescent="0.25">
      <c r="A11737" s="7">
        <v>42362</v>
      </c>
      <c r="B11737" s="5" t="s">
        <v>11251</v>
      </c>
    </row>
    <row r="11738" spans="1:2" x14ac:dyDescent="0.25">
      <c r="A11738" s="7">
        <v>42363</v>
      </c>
      <c r="B11738" s="5" t="s">
        <v>822</v>
      </c>
    </row>
    <row r="11739" spans="1:2" x14ac:dyDescent="0.25">
      <c r="A11739" s="7">
        <v>42366</v>
      </c>
      <c r="B11739" s="5" t="s">
        <v>11252</v>
      </c>
    </row>
    <row r="11740" spans="1:2" x14ac:dyDescent="0.25">
      <c r="A11740" s="7">
        <v>42367</v>
      </c>
      <c r="B11740" s="5" t="s">
        <v>11253</v>
      </c>
    </row>
    <row r="11741" spans="1:2" x14ac:dyDescent="0.25">
      <c r="A11741" s="7">
        <v>42368</v>
      </c>
      <c r="B11741" s="5" t="s">
        <v>11254</v>
      </c>
    </row>
    <row r="11742" spans="1:2" x14ac:dyDescent="0.25">
      <c r="A11742" s="7">
        <v>42369</v>
      </c>
      <c r="B11742" s="5" t="s">
        <v>11255</v>
      </c>
    </row>
    <row r="11743" spans="1:2" x14ac:dyDescent="0.25">
      <c r="A11743" s="7">
        <v>42370</v>
      </c>
      <c r="B11743" s="5" t="s">
        <v>822</v>
      </c>
    </row>
    <row r="11744" spans="1:2" x14ac:dyDescent="0.25">
      <c r="A11744" s="7">
        <v>42373</v>
      </c>
      <c r="B11744" s="5" t="s">
        <v>11256</v>
      </c>
    </row>
    <row r="11745" spans="1:2" x14ac:dyDescent="0.25">
      <c r="A11745" s="7">
        <v>42374</v>
      </c>
      <c r="B11745" s="5" t="s">
        <v>11257</v>
      </c>
    </row>
    <row r="11746" spans="1:2" x14ac:dyDescent="0.25">
      <c r="A11746" s="7">
        <v>42375</v>
      </c>
      <c r="B11746" s="5" t="s">
        <v>11258</v>
      </c>
    </row>
    <row r="11747" spans="1:2" x14ac:dyDescent="0.25">
      <c r="A11747" s="7">
        <v>42376</v>
      </c>
      <c r="B11747" s="5" t="s">
        <v>11259</v>
      </c>
    </row>
    <row r="11748" spans="1:2" x14ac:dyDescent="0.25">
      <c r="A11748" s="7">
        <v>42377</v>
      </c>
      <c r="B11748" s="5" t="s">
        <v>11260</v>
      </c>
    </row>
    <row r="11749" spans="1:2" x14ac:dyDescent="0.25">
      <c r="A11749" s="7">
        <v>42380</v>
      </c>
      <c r="B11749" s="5" t="s">
        <v>11261</v>
      </c>
    </row>
    <row r="11750" spans="1:2" x14ac:dyDescent="0.25">
      <c r="A11750" s="7">
        <v>42381</v>
      </c>
      <c r="B11750" s="5" t="s">
        <v>11262</v>
      </c>
    </row>
    <row r="11751" spans="1:2" x14ac:dyDescent="0.25">
      <c r="A11751" s="7">
        <v>42382</v>
      </c>
      <c r="B11751" s="5" t="s">
        <v>11263</v>
      </c>
    </row>
    <row r="11752" spans="1:2" x14ac:dyDescent="0.25">
      <c r="A11752" s="7">
        <v>42383</v>
      </c>
      <c r="B11752" s="5" t="s">
        <v>11264</v>
      </c>
    </row>
    <row r="11753" spans="1:2" x14ac:dyDescent="0.25">
      <c r="A11753" s="7">
        <v>42384</v>
      </c>
      <c r="B11753" s="5" t="s">
        <v>11265</v>
      </c>
    </row>
    <row r="11754" spans="1:2" x14ac:dyDescent="0.25">
      <c r="A11754" s="7">
        <v>42387</v>
      </c>
      <c r="B11754" s="5" t="s">
        <v>822</v>
      </c>
    </row>
    <row r="11755" spans="1:2" x14ac:dyDescent="0.25">
      <c r="A11755" s="7">
        <v>42388</v>
      </c>
      <c r="B11755" s="5" t="s">
        <v>11266</v>
      </c>
    </row>
    <row r="11756" spans="1:2" x14ac:dyDescent="0.25">
      <c r="A11756" s="7">
        <v>42389</v>
      </c>
      <c r="B11756" s="5" t="s">
        <v>11267</v>
      </c>
    </row>
    <row r="11757" spans="1:2" x14ac:dyDescent="0.25">
      <c r="A11757" s="7">
        <v>42390</v>
      </c>
      <c r="B11757" s="5" t="s">
        <v>11268</v>
      </c>
    </row>
    <row r="11758" spans="1:2" x14ac:dyDescent="0.25">
      <c r="A11758" s="7">
        <v>42391</v>
      </c>
      <c r="B11758" s="5" t="s">
        <v>11269</v>
      </c>
    </row>
    <row r="11759" spans="1:2" x14ac:dyDescent="0.25">
      <c r="A11759" s="7">
        <v>42394</v>
      </c>
      <c r="B11759" s="5" t="s">
        <v>11270</v>
      </c>
    </row>
    <row r="11760" spans="1:2" x14ac:dyDescent="0.25">
      <c r="A11760" s="7">
        <v>42395</v>
      </c>
      <c r="B11760" s="5" t="s">
        <v>11271</v>
      </c>
    </row>
    <row r="11761" spans="1:2" x14ac:dyDescent="0.25">
      <c r="A11761" s="7">
        <v>42396</v>
      </c>
      <c r="B11761" s="5" t="s">
        <v>11272</v>
      </c>
    </row>
    <row r="11762" spans="1:2" x14ac:dyDescent="0.25">
      <c r="A11762" s="7">
        <v>42397</v>
      </c>
      <c r="B11762" s="5" t="s">
        <v>11273</v>
      </c>
    </row>
    <row r="11763" spans="1:2" x14ac:dyDescent="0.25">
      <c r="A11763" s="7">
        <v>42398</v>
      </c>
      <c r="B11763" s="5" t="s">
        <v>11274</v>
      </c>
    </row>
    <row r="11764" spans="1:2" x14ac:dyDescent="0.25">
      <c r="A11764" s="7">
        <v>42401</v>
      </c>
      <c r="B11764" s="5" t="s">
        <v>11275</v>
      </c>
    </row>
    <row r="11765" spans="1:2" x14ac:dyDescent="0.25">
      <c r="A11765" s="7">
        <v>42402</v>
      </c>
      <c r="B11765" s="5" t="s">
        <v>11276</v>
      </c>
    </row>
    <row r="11766" spans="1:2" x14ac:dyDescent="0.25">
      <c r="A11766" s="7">
        <v>42403</v>
      </c>
      <c r="B11766" s="5" t="s">
        <v>11277</v>
      </c>
    </row>
    <row r="11767" spans="1:2" x14ac:dyDescent="0.25">
      <c r="A11767" s="7">
        <v>42404</v>
      </c>
      <c r="B11767" s="5" t="s">
        <v>11278</v>
      </c>
    </row>
    <row r="11768" spans="1:2" x14ac:dyDescent="0.25">
      <c r="A11768" s="7">
        <v>42405</v>
      </c>
      <c r="B11768" s="5" t="s">
        <v>11279</v>
      </c>
    </row>
    <row r="11769" spans="1:2" x14ac:dyDescent="0.25">
      <c r="A11769" s="7">
        <v>42408</v>
      </c>
      <c r="B11769" s="5" t="s">
        <v>11280</v>
      </c>
    </row>
    <row r="11770" spans="1:2" x14ac:dyDescent="0.25">
      <c r="A11770" s="7">
        <v>42409</v>
      </c>
      <c r="B11770" s="5" t="s">
        <v>11281</v>
      </c>
    </row>
    <row r="11771" spans="1:2" x14ac:dyDescent="0.25">
      <c r="A11771" s="7">
        <v>42410</v>
      </c>
      <c r="B11771" s="5" t="s">
        <v>11282</v>
      </c>
    </row>
    <row r="11772" spans="1:2" x14ac:dyDescent="0.25">
      <c r="A11772" s="7">
        <v>42411</v>
      </c>
      <c r="B11772" s="5" t="s">
        <v>11283</v>
      </c>
    </row>
    <row r="11773" spans="1:2" x14ac:dyDescent="0.25">
      <c r="A11773" s="7">
        <v>42412</v>
      </c>
      <c r="B11773" s="5" t="s">
        <v>11284</v>
      </c>
    </row>
    <row r="11774" spans="1:2" x14ac:dyDescent="0.25">
      <c r="A11774" s="7">
        <v>42415</v>
      </c>
      <c r="B11774" s="5" t="s">
        <v>822</v>
      </c>
    </row>
    <row r="11775" spans="1:2" x14ac:dyDescent="0.25">
      <c r="A11775" s="7">
        <v>42416</v>
      </c>
      <c r="B11775" s="5" t="s">
        <v>11285</v>
      </c>
    </row>
    <row r="11776" spans="1:2" x14ac:dyDescent="0.25">
      <c r="A11776" s="7">
        <v>42417</v>
      </c>
      <c r="B11776" s="5" t="s">
        <v>11286</v>
      </c>
    </row>
    <row r="11777" spans="1:2" x14ac:dyDescent="0.25">
      <c r="A11777" s="7">
        <v>42418</v>
      </c>
      <c r="B11777" s="5" t="s">
        <v>11287</v>
      </c>
    </row>
    <row r="11778" spans="1:2" x14ac:dyDescent="0.25">
      <c r="A11778" s="7">
        <v>42419</v>
      </c>
      <c r="B11778" s="5" t="s">
        <v>11288</v>
      </c>
    </row>
    <row r="11779" spans="1:2" x14ac:dyDescent="0.25">
      <c r="A11779" s="7">
        <v>42422</v>
      </c>
      <c r="B11779" s="5" t="s">
        <v>11289</v>
      </c>
    </row>
    <row r="11780" spans="1:2" x14ac:dyDescent="0.25">
      <c r="A11780" s="7">
        <v>42423</v>
      </c>
      <c r="B11780" s="5" t="s">
        <v>11290</v>
      </c>
    </row>
    <row r="11781" spans="1:2" x14ac:dyDescent="0.25">
      <c r="A11781" s="7">
        <v>42424</v>
      </c>
      <c r="B11781" s="5" t="s">
        <v>11291</v>
      </c>
    </row>
    <row r="11782" spans="1:2" x14ac:dyDescent="0.25">
      <c r="A11782" s="7">
        <v>42425</v>
      </c>
      <c r="B11782" s="5" t="s">
        <v>11292</v>
      </c>
    </row>
    <row r="11783" spans="1:2" x14ac:dyDescent="0.25">
      <c r="A11783" s="7">
        <v>42426</v>
      </c>
      <c r="B11783" s="5" t="s">
        <v>11293</v>
      </c>
    </row>
    <row r="11784" spans="1:2" x14ac:dyDescent="0.25">
      <c r="A11784" s="7">
        <v>42429</v>
      </c>
      <c r="B11784" s="5" t="s">
        <v>11294</v>
      </c>
    </row>
    <row r="11785" spans="1:2" x14ac:dyDescent="0.25">
      <c r="A11785" s="7">
        <v>42430</v>
      </c>
      <c r="B11785" s="5" t="s">
        <v>11295</v>
      </c>
    </row>
    <row r="11786" spans="1:2" x14ac:dyDescent="0.25">
      <c r="A11786" s="7">
        <v>42431</v>
      </c>
      <c r="B11786" s="5" t="s">
        <v>11296</v>
      </c>
    </row>
    <row r="11787" spans="1:2" x14ac:dyDescent="0.25">
      <c r="A11787" s="7">
        <v>42432</v>
      </c>
      <c r="B11787" s="5" t="s">
        <v>11297</v>
      </c>
    </row>
    <row r="11788" spans="1:2" x14ac:dyDescent="0.25">
      <c r="A11788" s="7">
        <v>42433</v>
      </c>
      <c r="B11788" s="5" t="s">
        <v>11298</v>
      </c>
    </row>
    <row r="11789" spans="1:2" x14ac:dyDescent="0.25">
      <c r="A11789" s="7">
        <v>42436</v>
      </c>
      <c r="B11789" s="5" t="s">
        <v>11299</v>
      </c>
    </row>
    <row r="11790" spans="1:2" x14ac:dyDescent="0.25">
      <c r="A11790" s="7">
        <v>42437</v>
      </c>
      <c r="B11790" s="5" t="s">
        <v>11300</v>
      </c>
    </row>
    <row r="11791" spans="1:2" x14ac:dyDescent="0.25">
      <c r="A11791" s="7">
        <v>42438</v>
      </c>
      <c r="B11791" s="5" t="s">
        <v>11301</v>
      </c>
    </row>
    <row r="11792" spans="1:2" x14ac:dyDescent="0.25">
      <c r="A11792" s="7">
        <v>42439</v>
      </c>
      <c r="B11792" s="5" t="s">
        <v>11302</v>
      </c>
    </row>
    <row r="11793" spans="1:2" x14ac:dyDescent="0.25">
      <c r="A11793" s="7">
        <v>42440</v>
      </c>
      <c r="B11793" s="5" t="s">
        <v>11170</v>
      </c>
    </row>
    <row r="11794" spans="1:2" x14ac:dyDescent="0.25">
      <c r="A11794" s="7">
        <v>42443</v>
      </c>
      <c r="B11794" s="5" t="s">
        <v>11303</v>
      </c>
    </row>
    <row r="11795" spans="1:2" x14ac:dyDescent="0.25">
      <c r="A11795" s="7">
        <v>42444</v>
      </c>
      <c r="B11795" s="5" t="s">
        <v>11304</v>
      </c>
    </row>
    <row r="11796" spans="1:2" x14ac:dyDescent="0.25">
      <c r="A11796" s="7">
        <v>42445</v>
      </c>
      <c r="B11796" s="5" t="s">
        <v>11305</v>
      </c>
    </row>
    <row r="11797" spans="1:2" x14ac:dyDescent="0.25">
      <c r="A11797" s="7">
        <v>42446</v>
      </c>
      <c r="B11797" s="5" t="s">
        <v>11306</v>
      </c>
    </row>
    <row r="11798" spans="1:2" x14ac:dyDescent="0.25">
      <c r="A11798" s="7">
        <v>42447</v>
      </c>
      <c r="B11798" s="5" t="s">
        <v>11307</v>
      </c>
    </row>
    <row r="11799" spans="1:2" x14ac:dyDescent="0.25">
      <c r="A11799" s="7">
        <v>42450</v>
      </c>
      <c r="B11799" s="5" t="s">
        <v>11308</v>
      </c>
    </row>
    <row r="11800" spans="1:2" x14ac:dyDescent="0.25">
      <c r="A11800" s="7">
        <v>42451</v>
      </c>
      <c r="B11800" s="5" t="s">
        <v>11309</v>
      </c>
    </row>
    <row r="11801" spans="1:2" x14ac:dyDescent="0.25">
      <c r="A11801" s="7">
        <v>42452</v>
      </c>
      <c r="B11801" s="5" t="s">
        <v>11310</v>
      </c>
    </row>
    <row r="11802" spans="1:2" x14ac:dyDescent="0.25">
      <c r="A11802" s="7">
        <v>42453</v>
      </c>
      <c r="B11802" s="5" t="s">
        <v>11311</v>
      </c>
    </row>
    <row r="11803" spans="1:2" x14ac:dyDescent="0.25">
      <c r="A11803" s="7">
        <v>42454</v>
      </c>
      <c r="B11803" s="5" t="s">
        <v>822</v>
      </c>
    </row>
    <row r="11804" spans="1:2" x14ac:dyDescent="0.25">
      <c r="A11804" s="7">
        <v>42457</v>
      </c>
      <c r="B11804" s="5" t="s">
        <v>11312</v>
      </c>
    </row>
    <row r="11805" spans="1:2" x14ac:dyDescent="0.25">
      <c r="A11805" s="7">
        <v>42458</v>
      </c>
      <c r="B11805" s="5" t="s">
        <v>11313</v>
      </c>
    </row>
    <row r="11806" spans="1:2" x14ac:dyDescent="0.25">
      <c r="A11806" s="7">
        <v>42459</v>
      </c>
      <c r="B11806" s="5" t="s">
        <v>11314</v>
      </c>
    </row>
    <row r="11807" spans="1:2" x14ac:dyDescent="0.25">
      <c r="A11807" s="7">
        <v>42460</v>
      </c>
      <c r="B11807" s="5" t="s">
        <v>11315</v>
      </c>
    </row>
    <row r="11808" spans="1:2" x14ac:dyDescent="0.25">
      <c r="A11808" s="7">
        <v>42461</v>
      </c>
      <c r="B11808" s="5" t="s">
        <v>11316</v>
      </c>
    </row>
    <row r="11809" spans="1:2" x14ac:dyDescent="0.25">
      <c r="A11809" s="7">
        <v>42464</v>
      </c>
      <c r="B11809" s="5" t="s">
        <v>11317</v>
      </c>
    </row>
    <row r="11810" spans="1:2" x14ac:dyDescent="0.25">
      <c r="A11810" s="7">
        <v>42465</v>
      </c>
      <c r="B11810" s="5" t="s">
        <v>11318</v>
      </c>
    </row>
    <row r="11811" spans="1:2" x14ac:dyDescent="0.25">
      <c r="A11811" s="7">
        <v>42466</v>
      </c>
      <c r="B11811" s="5" t="s">
        <v>11319</v>
      </c>
    </row>
    <row r="11812" spans="1:2" x14ac:dyDescent="0.25">
      <c r="A11812" s="7">
        <v>42467</v>
      </c>
      <c r="B11812" s="5" t="s">
        <v>11320</v>
      </c>
    </row>
    <row r="11813" spans="1:2" x14ac:dyDescent="0.25">
      <c r="A11813" s="7">
        <v>42468</v>
      </c>
      <c r="B11813" s="5" t="s">
        <v>11321</v>
      </c>
    </row>
    <row r="11814" spans="1:2" x14ac:dyDescent="0.25">
      <c r="A11814" s="7">
        <v>42471</v>
      </c>
      <c r="B11814" s="5" t="s">
        <v>11322</v>
      </c>
    </row>
    <row r="11815" spans="1:2" x14ac:dyDescent="0.25">
      <c r="A11815" s="7">
        <v>42472</v>
      </c>
      <c r="B11815" s="5" t="s">
        <v>11323</v>
      </c>
    </row>
    <row r="11816" spans="1:2" x14ac:dyDescent="0.25">
      <c r="A11816" s="7">
        <v>42473</v>
      </c>
      <c r="B11816" s="5" t="s">
        <v>11324</v>
      </c>
    </row>
    <row r="11817" spans="1:2" x14ac:dyDescent="0.25">
      <c r="A11817" s="7">
        <v>42474</v>
      </c>
      <c r="B11817" s="5" t="s">
        <v>11325</v>
      </c>
    </row>
    <row r="11818" spans="1:2" x14ac:dyDescent="0.25">
      <c r="A11818" s="7">
        <v>42475</v>
      </c>
      <c r="B11818" s="5" t="s">
        <v>11326</v>
      </c>
    </row>
    <row r="11819" spans="1:2" x14ac:dyDescent="0.25">
      <c r="A11819" s="7">
        <v>42478</v>
      </c>
      <c r="B11819" s="5" t="s">
        <v>11327</v>
      </c>
    </row>
    <row r="11820" spans="1:2" x14ac:dyDescent="0.25">
      <c r="A11820" s="7">
        <v>42479</v>
      </c>
      <c r="B11820" s="5" t="s">
        <v>11328</v>
      </c>
    </row>
    <row r="11821" spans="1:2" x14ac:dyDescent="0.25">
      <c r="A11821" s="7">
        <v>42480</v>
      </c>
      <c r="B11821" s="5" t="s">
        <v>11329</v>
      </c>
    </row>
    <row r="11822" spans="1:2" x14ac:dyDescent="0.25">
      <c r="A11822" s="7">
        <v>42481</v>
      </c>
      <c r="B11822" s="5" t="s">
        <v>11330</v>
      </c>
    </row>
    <row r="11823" spans="1:2" x14ac:dyDescent="0.25">
      <c r="A11823" s="7">
        <v>42482</v>
      </c>
      <c r="B11823" s="5" t="s">
        <v>11331</v>
      </c>
    </row>
    <row r="11824" spans="1:2" x14ac:dyDescent="0.25">
      <c r="A11824" s="7">
        <v>42485</v>
      </c>
      <c r="B11824" s="5" t="s">
        <v>11332</v>
      </c>
    </row>
    <row r="11825" spans="1:2" x14ac:dyDescent="0.25">
      <c r="A11825" s="7">
        <v>42486</v>
      </c>
      <c r="B11825" s="5" t="s">
        <v>11333</v>
      </c>
    </row>
    <row r="11826" spans="1:2" x14ac:dyDescent="0.25">
      <c r="A11826" s="7">
        <v>42487</v>
      </c>
      <c r="B11826" s="5" t="s">
        <v>11334</v>
      </c>
    </row>
    <row r="11827" spans="1:2" x14ac:dyDescent="0.25">
      <c r="A11827" s="7">
        <v>42488</v>
      </c>
      <c r="B11827" s="5" t="s">
        <v>11335</v>
      </c>
    </row>
    <row r="11828" spans="1:2" x14ac:dyDescent="0.25">
      <c r="A11828" s="7">
        <v>42489</v>
      </c>
      <c r="B11828" s="5" t="s">
        <v>11336</v>
      </c>
    </row>
    <row r="11829" spans="1:2" x14ac:dyDescent="0.25">
      <c r="A11829" s="7">
        <v>42492</v>
      </c>
      <c r="B11829" s="5" t="s">
        <v>11337</v>
      </c>
    </row>
    <row r="11830" spans="1:2" x14ac:dyDescent="0.25">
      <c r="A11830" s="7">
        <v>42493</v>
      </c>
      <c r="B11830" s="5" t="s">
        <v>11338</v>
      </c>
    </row>
    <row r="11831" spans="1:2" x14ac:dyDescent="0.25">
      <c r="A11831" s="7">
        <v>42494</v>
      </c>
      <c r="B11831" s="5" t="s">
        <v>11339</v>
      </c>
    </row>
    <row r="11832" spans="1:2" x14ac:dyDescent="0.25">
      <c r="A11832" s="7">
        <v>42495</v>
      </c>
      <c r="B11832" s="5" t="s">
        <v>11340</v>
      </c>
    </row>
    <row r="11833" spans="1:2" x14ac:dyDescent="0.25">
      <c r="A11833" s="7">
        <v>42496</v>
      </c>
      <c r="B11833" s="5" t="s">
        <v>11341</v>
      </c>
    </row>
    <row r="11834" spans="1:2" x14ac:dyDescent="0.25">
      <c r="A11834" s="7">
        <v>42499</v>
      </c>
      <c r="B11834" s="5" t="s">
        <v>11342</v>
      </c>
    </row>
    <row r="11835" spans="1:2" x14ac:dyDescent="0.25">
      <c r="A11835" s="7">
        <v>42500</v>
      </c>
      <c r="B11835" s="5" t="s">
        <v>11343</v>
      </c>
    </row>
    <row r="11836" spans="1:2" x14ac:dyDescent="0.25">
      <c r="A11836" s="7">
        <v>42501</v>
      </c>
      <c r="B11836" s="5" t="s">
        <v>11344</v>
      </c>
    </row>
    <row r="11837" spans="1:2" x14ac:dyDescent="0.25">
      <c r="A11837" s="7">
        <v>42502</v>
      </c>
      <c r="B11837" s="5" t="s">
        <v>11345</v>
      </c>
    </row>
    <row r="11838" spans="1:2" x14ac:dyDescent="0.25">
      <c r="A11838" s="7">
        <v>42503</v>
      </c>
      <c r="B11838" s="5" t="s">
        <v>11346</v>
      </c>
    </row>
    <row r="11839" spans="1:2" x14ac:dyDescent="0.25">
      <c r="A11839" s="7">
        <v>42506</v>
      </c>
      <c r="B11839" s="5" t="s">
        <v>11347</v>
      </c>
    </row>
    <row r="11840" spans="1:2" x14ac:dyDescent="0.25">
      <c r="A11840" s="7">
        <v>42507</v>
      </c>
      <c r="B11840" s="5" t="s">
        <v>11348</v>
      </c>
    </row>
    <row r="11841" spans="1:2" x14ac:dyDescent="0.25">
      <c r="A11841" s="7">
        <v>42508</v>
      </c>
      <c r="B11841" s="5" t="s">
        <v>11349</v>
      </c>
    </row>
    <row r="11842" spans="1:2" x14ac:dyDescent="0.25">
      <c r="A11842" s="7">
        <v>42509</v>
      </c>
      <c r="B11842" s="5" t="s">
        <v>11350</v>
      </c>
    </row>
    <row r="11843" spans="1:2" x14ac:dyDescent="0.25">
      <c r="A11843" s="7">
        <v>42510</v>
      </c>
      <c r="B11843" s="5" t="s">
        <v>11351</v>
      </c>
    </row>
    <row r="11844" spans="1:2" x14ac:dyDescent="0.25">
      <c r="A11844" s="7">
        <v>42513</v>
      </c>
      <c r="B11844" s="5" t="s">
        <v>11352</v>
      </c>
    </row>
    <row r="11845" spans="1:2" x14ac:dyDescent="0.25">
      <c r="A11845" s="7">
        <v>42514</v>
      </c>
      <c r="B11845" s="5" t="s">
        <v>11353</v>
      </c>
    </row>
    <row r="11846" spans="1:2" x14ac:dyDescent="0.25">
      <c r="A11846" s="7">
        <v>42515</v>
      </c>
      <c r="B11846" s="5" t="s">
        <v>11354</v>
      </c>
    </row>
    <row r="11847" spans="1:2" x14ac:dyDescent="0.25">
      <c r="A11847" s="7">
        <v>42516</v>
      </c>
      <c r="B11847" s="5" t="s">
        <v>11355</v>
      </c>
    </row>
    <row r="11848" spans="1:2" x14ac:dyDescent="0.25">
      <c r="A11848" s="7">
        <v>42517</v>
      </c>
      <c r="B11848" s="5" t="s">
        <v>11356</v>
      </c>
    </row>
    <row r="11849" spans="1:2" x14ac:dyDescent="0.25">
      <c r="A11849" s="7">
        <v>42520</v>
      </c>
      <c r="B11849" s="5" t="s">
        <v>822</v>
      </c>
    </row>
    <row r="11850" spans="1:2" x14ac:dyDescent="0.25">
      <c r="A11850" s="7">
        <v>42521</v>
      </c>
      <c r="B11850" s="5" t="s">
        <v>11357</v>
      </c>
    </row>
    <row r="11851" spans="1:2" x14ac:dyDescent="0.25">
      <c r="A11851" s="7">
        <v>42522</v>
      </c>
      <c r="B11851" s="5" t="s">
        <v>11358</v>
      </c>
    </row>
    <row r="11852" spans="1:2" x14ac:dyDescent="0.25">
      <c r="A11852" s="7">
        <v>42523</v>
      </c>
      <c r="B11852" s="5" t="s">
        <v>11359</v>
      </c>
    </row>
    <row r="11853" spans="1:2" x14ac:dyDescent="0.25">
      <c r="A11853" s="7">
        <v>42524</v>
      </c>
      <c r="B11853" s="5" t="s">
        <v>11360</v>
      </c>
    </row>
    <row r="11854" spans="1:2" x14ac:dyDescent="0.25">
      <c r="A11854" s="7">
        <v>42527</v>
      </c>
      <c r="B11854" s="5" t="s">
        <v>11361</v>
      </c>
    </row>
    <row r="11855" spans="1:2" x14ac:dyDescent="0.25">
      <c r="A11855" s="7">
        <v>42528</v>
      </c>
      <c r="B11855" s="5" t="s">
        <v>11362</v>
      </c>
    </row>
    <row r="11856" spans="1:2" x14ac:dyDescent="0.25">
      <c r="A11856" s="7">
        <v>42529</v>
      </c>
      <c r="B11856" s="5" t="s">
        <v>11363</v>
      </c>
    </row>
    <row r="11857" spans="1:2" x14ac:dyDescent="0.25">
      <c r="A11857" s="7">
        <v>42530</v>
      </c>
      <c r="B11857" s="5" t="s">
        <v>11364</v>
      </c>
    </row>
    <row r="11858" spans="1:2" x14ac:dyDescent="0.25">
      <c r="A11858" s="7">
        <v>42531</v>
      </c>
      <c r="B11858" s="5" t="s">
        <v>11365</v>
      </c>
    </row>
    <row r="11859" spans="1:2" x14ac:dyDescent="0.25">
      <c r="A11859" s="7">
        <v>42534</v>
      </c>
      <c r="B11859" s="5" t="s">
        <v>11366</v>
      </c>
    </row>
    <row r="11860" spans="1:2" x14ac:dyDescent="0.25">
      <c r="A11860" s="7">
        <v>42535</v>
      </c>
      <c r="B11860" s="5" t="s">
        <v>11367</v>
      </c>
    </row>
    <row r="11861" spans="1:2" x14ac:dyDescent="0.25">
      <c r="A11861" s="7">
        <v>42536</v>
      </c>
      <c r="B11861" s="5" t="s">
        <v>11368</v>
      </c>
    </row>
    <row r="11862" spans="1:2" x14ac:dyDescent="0.25">
      <c r="A11862" s="7">
        <v>42537</v>
      </c>
      <c r="B11862" s="5" t="s">
        <v>11369</v>
      </c>
    </row>
    <row r="11863" spans="1:2" x14ac:dyDescent="0.25">
      <c r="A11863" s="7">
        <v>42538</v>
      </c>
      <c r="B11863" s="5" t="s">
        <v>11370</v>
      </c>
    </row>
    <row r="11864" spans="1:2" x14ac:dyDescent="0.25">
      <c r="A11864" s="7">
        <v>42541</v>
      </c>
      <c r="B11864" s="5" t="s">
        <v>11371</v>
      </c>
    </row>
    <row r="11865" spans="1:2" x14ac:dyDescent="0.25">
      <c r="A11865" s="7">
        <v>42542</v>
      </c>
      <c r="B11865" s="5" t="s">
        <v>11372</v>
      </c>
    </row>
    <row r="11866" spans="1:2" x14ac:dyDescent="0.25">
      <c r="A11866" s="7">
        <v>42543</v>
      </c>
      <c r="B11866" s="5" t="s">
        <v>11373</v>
      </c>
    </row>
    <row r="11867" spans="1:2" x14ac:dyDescent="0.25">
      <c r="A11867" s="7">
        <v>42544</v>
      </c>
      <c r="B11867" s="5" t="s">
        <v>11374</v>
      </c>
    </row>
    <row r="11868" spans="1:2" x14ac:dyDescent="0.25">
      <c r="A11868" s="7">
        <v>42545</v>
      </c>
      <c r="B11868" s="5" t="s">
        <v>11375</v>
      </c>
    </row>
    <row r="11869" spans="1:2" x14ac:dyDescent="0.25">
      <c r="A11869" s="7">
        <v>42548</v>
      </c>
      <c r="B11869" s="5" t="s">
        <v>11376</v>
      </c>
    </row>
    <row r="11870" spans="1:2" x14ac:dyDescent="0.25">
      <c r="A11870" s="7">
        <v>42549</v>
      </c>
      <c r="B11870" s="5" t="s">
        <v>11377</v>
      </c>
    </row>
    <row r="11871" spans="1:2" x14ac:dyDescent="0.25">
      <c r="A11871" s="7">
        <v>42550</v>
      </c>
      <c r="B11871" s="5" t="s">
        <v>11378</v>
      </c>
    </row>
    <row r="11872" spans="1:2" x14ac:dyDescent="0.25">
      <c r="A11872" s="7">
        <v>42551</v>
      </c>
      <c r="B11872" s="5" t="s">
        <v>11379</v>
      </c>
    </row>
    <row r="11873" spans="1:2" x14ac:dyDescent="0.25">
      <c r="A11873" s="7">
        <v>42552</v>
      </c>
      <c r="B11873" s="5" t="s">
        <v>11380</v>
      </c>
    </row>
    <row r="11874" spans="1:2" x14ac:dyDescent="0.25">
      <c r="A11874" s="7">
        <v>42555</v>
      </c>
      <c r="B11874" s="5" t="s">
        <v>822</v>
      </c>
    </row>
    <row r="11875" spans="1:2" x14ac:dyDescent="0.25">
      <c r="A11875" s="7">
        <v>42556</v>
      </c>
      <c r="B11875" s="5" t="s">
        <v>11381</v>
      </c>
    </row>
    <row r="11876" spans="1:2" x14ac:dyDescent="0.25">
      <c r="A11876" s="7">
        <v>42557</v>
      </c>
      <c r="B11876" s="5" t="s">
        <v>11382</v>
      </c>
    </row>
    <row r="11877" spans="1:2" x14ac:dyDescent="0.25">
      <c r="A11877" s="7">
        <v>42558</v>
      </c>
      <c r="B11877" s="5" t="s">
        <v>11383</v>
      </c>
    </row>
    <row r="11878" spans="1:2" x14ac:dyDescent="0.25">
      <c r="A11878" s="7">
        <v>42559</v>
      </c>
      <c r="B11878" s="5" t="s">
        <v>11384</v>
      </c>
    </row>
    <row r="11879" spans="1:2" x14ac:dyDescent="0.25">
      <c r="A11879" s="7">
        <v>42562</v>
      </c>
      <c r="B11879" s="5" t="s">
        <v>11385</v>
      </c>
    </row>
    <row r="11880" spans="1:2" x14ac:dyDescent="0.25">
      <c r="A11880" s="7">
        <v>42563</v>
      </c>
      <c r="B11880" s="5" t="s">
        <v>11386</v>
      </c>
    </row>
    <row r="11881" spans="1:2" x14ac:dyDescent="0.25">
      <c r="A11881" s="7">
        <v>42564</v>
      </c>
      <c r="B11881" s="5" t="s">
        <v>11387</v>
      </c>
    </row>
    <row r="11882" spans="1:2" x14ac:dyDescent="0.25">
      <c r="A11882" s="7">
        <v>42565</v>
      </c>
      <c r="B11882" s="5" t="s">
        <v>11388</v>
      </c>
    </row>
    <row r="11883" spans="1:2" x14ac:dyDescent="0.25">
      <c r="A11883" s="7">
        <v>42566</v>
      </c>
      <c r="B11883" s="5" t="s">
        <v>11389</v>
      </c>
    </row>
    <row r="11884" spans="1:2" x14ac:dyDescent="0.25">
      <c r="A11884" s="7">
        <v>42569</v>
      </c>
      <c r="B11884" s="5" t="s">
        <v>11390</v>
      </c>
    </row>
    <row r="11885" spans="1:2" x14ac:dyDescent="0.25">
      <c r="A11885" s="7">
        <v>42570</v>
      </c>
      <c r="B11885" s="5" t="s">
        <v>11391</v>
      </c>
    </row>
    <row r="11886" spans="1:2" x14ac:dyDescent="0.25">
      <c r="A11886" s="7">
        <v>42571</v>
      </c>
      <c r="B11886" s="5" t="s">
        <v>11392</v>
      </c>
    </row>
    <row r="11887" spans="1:2" x14ac:dyDescent="0.25">
      <c r="A11887" s="7">
        <v>42572</v>
      </c>
      <c r="B11887" s="5" t="s">
        <v>11393</v>
      </c>
    </row>
    <row r="11888" spans="1:2" x14ac:dyDescent="0.25">
      <c r="A11888" s="7">
        <v>42573</v>
      </c>
      <c r="B11888" s="5" t="s">
        <v>11394</v>
      </c>
    </row>
    <row r="11889" spans="1:2" x14ac:dyDescent="0.25">
      <c r="A11889" s="7">
        <v>42576</v>
      </c>
      <c r="B11889" s="5" t="s">
        <v>11395</v>
      </c>
    </row>
    <row r="11890" spans="1:2" x14ac:dyDescent="0.25">
      <c r="A11890" s="7">
        <v>42577</v>
      </c>
      <c r="B11890" s="5" t="s">
        <v>11396</v>
      </c>
    </row>
    <row r="11891" spans="1:2" x14ac:dyDescent="0.25">
      <c r="A11891" s="7">
        <v>42578</v>
      </c>
      <c r="B11891" s="5" t="s">
        <v>11397</v>
      </c>
    </row>
    <row r="11892" spans="1:2" x14ac:dyDescent="0.25">
      <c r="A11892" s="7">
        <v>42579</v>
      </c>
      <c r="B11892" s="5" t="s">
        <v>11398</v>
      </c>
    </row>
    <row r="11893" spans="1:2" x14ac:dyDescent="0.25">
      <c r="A11893" s="7">
        <v>42580</v>
      </c>
      <c r="B11893" s="5" t="s">
        <v>11399</v>
      </c>
    </row>
    <row r="11894" spans="1:2" x14ac:dyDescent="0.25">
      <c r="A11894" s="7">
        <v>42583</v>
      </c>
      <c r="B11894" s="5" t="s">
        <v>11400</v>
      </c>
    </row>
    <row r="11895" spans="1:2" x14ac:dyDescent="0.25">
      <c r="A11895" s="7">
        <v>42584</v>
      </c>
      <c r="B11895" s="5" t="s">
        <v>11401</v>
      </c>
    </row>
    <row r="11896" spans="1:2" x14ac:dyDescent="0.25">
      <c r="A11896" s="7">
        <v>42585</v>
      </c>
      <c r="B11896" s="5" t="s">
        <v>11402</v>
      </c>
    </row>
    <row r="11897" spans="1:2" x14ac:dyDescent="0.25">
      <c r="A11897" s="7">
        <v>42586</v>
      </c>
      <c r="B11897" s="5" t="s">
        <v>11403</v>
      </c>
    </row>
    <row r="11898" spans="1:2" x14ac:dyDescent="0.25">
      <c r="A11898" s="7">
        <v>42587</v>
      </c>
      <c r="B11898" s="5" t="s">
        <v>11404</v>
      </c>
    </row>
    <row r="11899" spans="1:2" x14ac:dyDescent="0.25">
      <c r="A11899" s="7">
        <v>42590</v>
      </c>
      <c r="B11899" s="5" t="s">
        <v>11405</v>
      </c>
    </row>
    <row r="11900" spans="1:2" x14ac:dyDescent="0.25">
      <c r="A11900" s="7">
        <v>42591</v>
      </c>
      <c r="B11900" s="5" t="s">
        <v>11406</v>
      </c>
    </row>
    <row r="11901" spans="1:2" x14ac:dyDescent="0.25">
      <c r="A11901" s="7">
        <v>42592</v>
      </c>
      <c r="B11901" s="5" t="s">
        <v>11407</v>
      </c>
    </row>
    <row r="11902" spans="1:2" x14ac:dyDescent="0.25">
      <c r="A11902" s="7">
        <v>42593</v>
      </c>
      <c r="B11902" s="5" t="s">
        <v>11408</v>
      </c>
    </row>
    <row r="11903" spans="1:2" x14ac:dyDescent="0.25">
      <c r="A11903" s="7">
        <v>42594</v>
      </c>
      <c r="B11903" s="5" t="s">
        <v>11409</v>
      </c>
    </row>
    <row r="11904" spans="1:2" x14ac:dyDescent="0.25">
      <c r="A11904" s="7">
        <v>42597</v>
      </c>
      <c r="B11904" s="5" t="s">
        <v>11410</v>
      </c>
    </row>
    <row r="11905" spans="1:2" x14ac:dyDescent="0.25">
      <c r="A11905" s="7">
        <v>42598</v>
      </c>
      <c r="B11905" s="5" t="s">
        <v>11411</v>
      </c>
    </row>
    <row r="11906" spans="1:2" x14ac:dyDescent="0.25">
      <c r="A11906" s="7">
        <v>42599</v>
      </c>
      <c r="B11906" s="5" t="s">
        <v>11412</v>
      </c>
    </row>
    <row r="11907" spans="1:2" x14ac:dyDescent="0.25">
      <c r="A11907" s="7">
        <v>42600</v>
      </c>
      <c r="B11907" s="5" t="s">
        <v>11413</v>
      </c>
    </row>
    <row r="11908" spans="1:2" x14ac:dyDescent="0.25">
      <c r="A11908" s="7">
        <v>42601</v>
      </c>
      <c r="B11908" s="5" t="s">
        <v>11414</v>
      </c>
    </row>
    <row r="11909" spans="1:2" x14ac:dyDescent="0.25">
      <c r="A11909" s="7">
        <v>42604</v>
      </c>
      <c r="B11909" s="5" t="s">
        <v>11415</v>
      </c>
    </row>
    <row r="11910" spans="1:2" x14ac:dyDescent="0.25">
      <c r="A11910" s="7">
        <v>42605</v>
      </c>
      <c r="B11910" s="5" t="s">
        <v>11416</v>
      </c>
    </row>
    <row r="11911" spans="1:2" x14ac:dyDescent="0.25">
      <c r="A11911" s="7">
        <v>42606</v>
      </c>
      <c r="B11911" s="5" t="s">
        <v>11417</v>
      </c>
    </row>
    <row r="11912" spans="1:2" x14ac:dyDescent="0.25">
      <c r="A11912" s="7">
        <v>42607</v>
      </c>
      <c r="B11912" s="5" t="s">
        <v>11418</v>
      </c>
    </row>
    <row r="11913" spans="1:2" x14ac:dyDescent="0.25">
      <c r="A11913" s="7">
        <v>42608</v>
      </c>
      <c r="B11913" s="5" t="s">
        <v>11419</v>
      </c>
    </row>
    <row r="11914" spans="1:2" x14ac:dyDescent="0.25">
      <c r="A11914" s="7">
        <v>42611</v>
      </c>
      <c r="B11914" s="5" t="s">
        <v>11420</v>
      </c>
    </row>
    <row r="11915" spans="1:2" x14ac:dyDescent="0.25">
      <c r="A11915" s="7">
        <v>42612</v>
      </c>
      <c r="B11915" s="5" t="s">
        <v>11421</v>
      </c>
    </row>
    <row r="11916" spans="1:2" x14ac:dyDescent="0.25">
      <c r="A11916" s="7">
        <v>42613</v>
      </c>
      <c r="B11916" s="5" t="s">
        <v>11422</v>
      </c>
    </row>
    <row r="11917" spans="1:2" x14ac:dyDescent="0.25">
      <c r="A11917" s="7">
        <v>42614</v>
      </c>
      <c r="B11917" s="5" t="s">
        <v>11423</v>
      </c>
    </row>
    <row r="11918" spans="1:2" x14ac:dyDescent="0.25">
      <c r="A11918" s="7">
        <v>42615</v>
      </c>
      <c r="B11918" s="5" t="s">
        <v>821</v>
      </c>
    </row>
    <row r="11919" spans="1:2" x14ac:dyDescent="0.25">
      <c r="A11919" s="7">
        <v>42618</v>
      </c>
      <c r="B11919" s="5" t="s">
        <v>822</v>
      </c>
    </row>
    <row r="11920" spans="1:2" x14ac:dyDescent="0.25">
      <c r="A11920" s="7">
        <v>42619</v>
      </c>
      <c r="B11920" s="5" t="s">
        <v>823</v>
      </c>
    </row>
    <row r="11921" spans="1:2" x14ac:dyDescent="0.25">
      <c r="A11921" s="7">
        <v>42620</v>
      </c>
      <c r="B11921" s="5" t="s">
        <v>824</v>
      </c>
    </row>
    <row r="11922" spans="1:2" x14ac:dyDescent="0.25">
      <c r="A11922" s="7">
        <v>42621</v>
      </c>
      <c r="B11922" s="5" t="s">
        <v>825</v>
      </c>
    </row>
    <row r="11923" spans="1:2" x14ac:dyDescent="0.25">
      <c r="A11923" s="7">
        <v>42622</v>
      </c>
      <c r="B11923" s="5" t="s">
        <v>826</v>
      </c>
    </row>
    <row r="11924" spans="1:2" x14ac:dyDescent="0.25">
      <c r="A11924" s="7">
        <v>42625</v>
      </c>
      <c r="B11924" s="5" t="s">
        <v>827</v>
      </c>
    </row>
    <row r="11925" spans="1:2" x14ac:dyDescent="0.25">
      <c r="A11925" s="7">
        <v>42626</v>
      </c>
      <c r="B11925" s="5" t="s">
        <v>828</v>
      </c>
    </row>
    <row r="11926" spans="1:2" x14ac:dyDescent="0.25">
      <c r="A11926" s="7">
        <v>42627</v>
      </c>
      <c r="B11926" s="5" t="s">
        <v>829</v>
      </c>
    </row>
    <row r="11927" spans="1:2" x14ac:dyDescent="0.25">
      <c r="A11927" s="7">
        <v>42628</v>
      </c>
      <c r="B11927" s="5" t="s">
        <v>830</v>
      </c>
    </row>
    <row r="11928" spans="1:2" x14ac:dyDescent="0.25">
      <c r="A11928" s="7">
        <v>42629</v>
      </c>
      <c r="B11928" s="5" t="s">
        <v>831</v>
      </c>
    </row>
    <row r="11929" spans="1:2" x14ac:dyDescent="0.25">
      <c r="A11929" s="7">
        <v>42632</v>
      </c>
      <c r="B11929" s="5" t="s">
        <v>832</v>
      </c>
    </row>
    <row r="11930" spans="1:2" x14ac:dyDescent="0.25">
      <c r="A11930" s="7">
        <v>42633</v>
      </c>
      <c r="B11930" s="5" t="s">
        <v>833</v>
      </c>
    </row>
    <row r="11931" spans="1:2" x14ac:dyDescent="0.25">
      <c r="A11931" s="7">
        <v>42634</v>
      </c>
      <c r="B11931" s="5" t="s">
        <v>834</v>
      </c>
    </row>
    <row r="11932" spans="1:2" x14ac:dyDescent="0.25">
      <c r="A11932" s="7">
        <v>42635</v>
      </c>
      <c r="B11932" s="5" t="s">
        <v>835</v>
      </c>
    </row>
    <row r="11933" spans="1:2" x14ac:dyDescent="0.25">
      <c r="A11933" s="7">
        <v>42636</v>
      </c>
      <c r="B11933" s="5" t="s">
        <v>836</v>
      </c>
    </row>
    <row r="11934" spans="1:2" x14ac:dyDescent="0.25">
      <c r="A11934" s="7">
        <v>42639</v>
      </c>
      <c r="B11934" s="5" t="s">
        <v>837</v>
      </c>
    </row>
    <row r="11935" spans="1:2" x14ac:dyDescent="0.25">
      <c r="A11935" s="7">
        <v>42640</v>
      </c>
      <c r="B11935" s="5" t="s">
        <v>838</v>
      </c>
    </row>
    <row r="11936" spans="1:2" x14ac:dyDescent="0.25">
      <c r="A11936" s="7">
        <v>42641</v>
      </c>
      <c r="B11936" s="5" t="s">
        <v>839</v>
      </c>
    </row>
    <row r="11937" spans="1:2" x14ac:dyDescent="0.25">
      <c r="A11937" s="7">
        <v>42642</v>
      </c>
      <c r="B11937" s="5" t="s">
        <v>840</v>
      </c>
    </row>
    <row r="11938" spans="1:2" x14ac:dyDescent="0.25">
      <c r="A11938" s="7">
        <v>42643</v>
      </c>
      <c r="B11938" s="5" t="s">
        <v>841</v>
      </c>
    </row>
    <row r="11939" spans="1:2" x14ac:dyDescent="0.25">
      <c r="A11939" s="7">
        <v>42646</v>
      </c>
      <c r="B11939" s="5" t="s">
        <v>842</v>
      </c>
    </row>
    <row r="11940" spans="1:2" x14ac:dyDescent="0.25">
      <c r="A11940" s="7">
        <v>42647</v>
      </c>
      <c r="B11940" s="5" t="s">
        <v>843</v>
      </c>
    </row>
    <row r="11941" spans="1:2" x14ac:dyDescent="0.25">
      <c r="A11941" s="7">
        <v>42648</v>
      </c>
      <c r="B11941" s="5" t="s">
        <v>844</v>
      </c>
    </row>
    <row r="11942" spans="1:2" x14ac:dyDescent="0.25">
      <c r="A11942" s="7">
        <v>42649</v>
      </c>
      <c r="B11942" s="5" t="s">
        <v>845</v>
      </c>
    </row>
    <row r="11943" spans="1:2" x14ac:dyDescent="0.25">
      <c r="A11943" s="7">
        <v>42650</v>
      </c>
      <c r="B11943" s="5" t="s">
        <v>846</v>
      </c>
    </row>
    <row r="11944" spans="1:2" x14ac:dyDescent="0.25">
      <c r="A11944" s="7">
        <v>42653</v>
      </c>
      <c r="B11944" s="5" t="s">
        <v>847</v>
      </c>
    </row>
    <row r="11945" spans="1:2" x14ac:dyDescent="0.25">
      <c r="A11945" s="7">
        <v>42654</v>
      </c>
      <c r="B11945" s="5" t="s">
        <v>848</v>
      </c>
    </row>
    <row r="11946" spans="1:2" x14ac:dyDescent="0.25">
      <c r="A11946" s="7">
        <v>42655</v>
      </c>
      <c r="B11946" s="5" t="s">
        <v>849</v>
      </c>
    </row>
    <row r="11947" spans="1:2" x14ac:dyDescent="0.25">
      <c r="A11947" s="7">
        <v>42656</v>
      </c>
      <c r="B11947" s="5" t="s">
        <v>850</v>
      </c>
    </row>
    <row r="11948" spans="1:2" x14ac:dyDescent="0.25">
      <c r="A11948" s="7">
        <v>42657</v>
      </c>
      <c r="B11948" s="5" t="s">
        <v>851</v>
      </c>
    </row>
    <row r="11949" spans="1:2" x14ac:dyDescent="0.25">
      <c r="A11949" s="7">
        <v>42660</v>
      </c>
      <c r="B11949" s="5" t="s">
        <v>852</v>
      </c>
    </row>
    <row r="11950" spans="1:2" x14ac:dyDescent="0.25">
      <c r="A11950" s="7">
        <v>42661</v>
      </c>
      <c r="B11950" s="5" t="s">
        <v>853</v>
      </c>
    </row>
    <row r="11951" spans="1:2" x14ac:dyDescent="0.25">
      <c r="A11951" s="7">
        <v>42662</v>
      </c>
      <c r="B11951" s="5" t="s">
        <v>854</v>
      </c>
    </row>
    <row r="11952" spans="1:2" x14ac:dyDescent="0.25">
      <c r="A11952" s="7">
        <v>42663</v>
      </c>
      <c r="B11952" s="5" t="s">
        <v>855</v>
      </c>
    </row>
    <row r="11953" spans="1:2" x14ac:dyDescent="0.25">
      <c r="A11953" s="7">
        <v>42664</v>
      </c>
      <c r="B11953" s="5" t="s">
        <v>856</v>
      </c>
    </row>
    <row r="11954" spans="1:2" x14ac:dyDescent="0.25">
      <c r="A11954" s="7">
        <v>42667</v>
      </c>
      <c r="B11954" s="5" t="s">
        <v>857</v>
      </c>
    </row>
    <row r="11955" spans="1:2" x14ac:dyDescent="0.25">
      <c r="A11955" s="7">
        <v>42668</v>
      </c>
      <c r="B11955" s="5" t="s">
        <v>858</v>
      </c>
    </row>
    <row r="11956" spans="1:2" x14ac:dyDescent="0.25">
      <c r="A11956" s="7">
        <v>42669</v>
      </c>
      <c r="B11956" s="5" t="s">
        <v>859</v>
      </c>
    </row>
    <row r="11957" spans="1:2" x14ac:dyDescent="0.25">
      <c r="A11957" s="7">
        <v>42670</v>
      </c>
      <c r="B11957" s="5" t="s">
        <v>860</v>
      </c>
    </row>
    <row r="11958" spans="1:2" x14ac:dyDescent="0.25">
      <c r="A11958" s="7">
        <v>42671</v>
      </c>
      <c r="B11958" s="5" t="s">
        <v>861</v>
      </c>
    </row>
    <row r="11959" spans="1:2" x14ac:dyDescent="0.25">
      <c r="A11959" s="7">
        <v>42674</v>
      </c>
      <c r="B11959" s="5" t="s">
        <v>862</v>
      </c>
    </row>
    <row r="11960" spans="1:2" x14ac:dyDescent="0.25">
      <c r="A11960" s="7">
        <v>42675</v>
      </c>
      <c r="B11960" s="5" t="s">
        <v>863</v>
      </c>
    </row>
    <row r="11961" spans="1:2" x14ac:dyDescent="0.25">
      <c r="A11961" s="7">
        <v>42676</v>
      </c>
      <c r="B11961" s="5" t="s">
        <v>864</v>
      </c>
    </row>
    <row r="11962" spans="1:2" x14ac:dyDescent="0.25">
      <c r="A11962" s="7">
        <v>42677</v>
      </c>
      <c r="B11962" s="5" t="s">
        <v>865</v>
      </c>
    </row>
    <row r="11963" spans="1:2" x14ac:dyDescent="0.25">
      <c r="A11963" s="7">
        <v>42678</v>
      </c>
      <c r="B11963" s="5" t="s">
        <v>866</v>
      </c>
    </row>
    <row r="11964" spans="1:2" x14ac:dyDescent="0.25">
      <c r="A11964" s="7">
        <v>42681</v>
      </c>
      <c r="B11964" s="5" t="s">
        <v>867</v>
      </c>
    </row>
    <row r="11965" spans="1:2" x14ac:dyDescent="0.25">
      <c r="A11965" s="7">
        <v>42682</v>
      </c>
      <c r="B11965" s="5" t="s">
        <v>868</v>
      </c>
    </row>
    <row r="11966" spans="1:2" x14ac:dyDescent="0.25">
      <c r="A11966" s="7">
        <v>42683</v>
      </c>
      <c r="B11966" s="5" t="s">
        <v>869</v>
      </c>
    </row>
    <row r="11967" spans="1:2" x14ac:dyDescent="0.25">
      <c r="A11967" s="7">
        <v>42684</v>
      </c>
      <c r="B11967" s="5" t="s">
        <v>870</v>
      </c>
    </row>
    <row r="11968" spans="1:2" x14ac:dyDescent="0.25">
      <c r="A11968" s="7">
        <v>42685</v>
      </c>
      <c r="B11968" s="5" t="s">
        <v>871</v>
      </c>
    </row>
    <row r="11969" spans="1:2" x14ac:dyDescent="0.25">
      <c r="A11969" s="7">
        <v>42688</v>
      </c>
      <c r="B11969" s="5" t="s">
        <v>872</v>
      </c>
    </row>
    <row r="11970" spans="1:2" x14ac:dyDescent="0.25">
      <c r="A11970" s="7">
        <v>42689</v>
      </c>
      <c r="B11970" s="5" t="s">
        <v>873</v>
      </c>
    </row>
    <row r="11971" spans="1:2" x14ac:dyDescent="0.25">
      <c r="A11971" s="7">
        <v>42690</v>
      </c>
      <c r="B11971" s="5" t="s">
        <v>874</v>
      </c>
    </row>
    <row r="11972" spans="1:2" x14ac:dyDescent="0.25">
      <c r="A11972" s="7">
        <v>42691</v>
      </c>
      <c r="B11972" s="5" t="s">
        <v>875</v>
      </c>
    </row>
    <row r="11973" spans="1:2" x14ac:dyDescent="0.25">
      <c r="A11973" s="7">
        <v>42692</v>
      </c>
      <c r="B11973" s="5" t="s">
        <v>876</v>
      </c>
    </row>
    <row r="11974" spans="1:2" x14ac:dyDescent="0.25">
      <c r="A11974" s="7">
        <v>42695</v>
      </c>
      <c r="B11974" s="5" t="s">
        <v>877</v>
      </c>
    </row>
    <row r="11975" spans="1:2" x14ac:dyDescent="0.25">
      <c r="A11975" s="7">
        <v>42696</v>
      </c>
      <c r="B11975" s="5" t="s">
        <v>878</v>
      </c>
    </row>
    <row r="11976" spans="1:2" x14ac:dyDescent="0.25">
      <c r="A11976" s="7">
        <v>42697</v>
      </c>
      <c r="B11976" s="5" t="s">
        <v>879</v>
      </c>
    </row>
    <row r="11977" spans="1:2" x14ac:dyDescent="0.25">
      <c r="A11977" s="7">
        <v>42698</v>
      </c>
      <c r="B11977" s="5" t="s">
        <v>822</v>
      </c>
    </row>
    <row r="11978" spans="1:2" x14ac:dyDescent="0.25">
      <c r="A11978" s="7">
        <v>42699</v>
      </c>
      <c r="B11978" s="5" t="s">
        <v>880</v>
      </c>
    </row>
    <row r="11979" spans="1:2" x14ac:dyDescent="0.25">
      <c r="A11979" s="7">
        <v>42702</v>
      </c>
      <c r="B11979" s="5" t="s">
        <v>881</v>
      </c>
    </row>
    <row r="11980" spans="1:2" x14ac:dyDescent="0.25">
      <c r="A11980" s="7">
        <v>42703</v>
      </c>
      <c r="B11980" s="5" t="s">
        <v>882</v>
      </c>
    </row>
    <row r="11981" spans="1:2" x14ac:dyDescent="0.25">
      <c r="A11981" s="7">
        <v>42704</v>
      </c>
      <c r="B11981" s="5" t="s">
        <v>883</v>
      </c>
    </row>
    <row r="11982" spans="1:2" x14ac:dyDescent="0.25">
      <c r="A11982" s="7">
        <v>42705</v>
      </c>
      <c r="B11982" s="5" t="s">
        <v>884</v>
      </c>
    </row>
    <row r="11983" spans="1:2" x14ac:dyDescent="0.25">
      <c r="A11983" s="7">
        <v>42706</v>
      </c>
      <c r="B11983" s="5" t="s">
        <v>885</v>
      </c>
    </row>
    <row r="11984" spans="1:2" x14ac:dyDescent="0.25">
      <c r="A11984" s="7">
        <v>42709</v>
      </c>
      <c r="B11984" s="5" t="s">
        <v>886</v>
      </c>
    </row>
    <row r="11985" spans="1:2" x14ac:dyDescent="0.25">
      <c r="A11985" s="7">
        <v>42710</v>
      </c>
      <c r="B11985" s="5" t="s">
        <v>887</v>
      </c>
    </row>
    <row r="11986" spans="1:2" x14ac:dyDescent="0.25">
      <c r="A11986" s="7">
        <v>42711</v>
      </c>
      <c r="B11986" s="5" t="s">
        <v>888</v>
      </c>
    </row>
    <row r="11987" spans="1:2" x14ac:dyDescent="0.25">
      <c r="A11987" s="7">
        <v>42712</v>
      </c>
      <c r="B11987" s="5" t="s">
        <v>889</v>
      </c>
    </row>
    <row r="11988" spans="1:2" x14ac:dyDescent="0.25">
      <c r="A11988" s="7">
        <v>42713</v>
      </c>
      <c r="B11988" s="5" t="s">
        <v>890</v>
      </c>
    </row>
    <row r="11989" spans="1:2" x14ac:dyDescent="0.25">
      <c r="A11989" s="7">
        <v>42716</v>
      </c>
      <c r="B11989" s="5" t="s">
        <v>891</v>
      </c>
    </row>
    <row r="11990" spans="1:2" x14ac:dyDescent="0.25">
      <c r="A11990" s="7">
        <v>42717</v>
      </c>
      <c r="B11990" s="5" t="s">
        <v>892</v>
      </c>
    </row>
    <row r="11991" spans="1:2" x14ac:dyDescent="0.25">
      <c r="A11991" s="7">
        <v>42718</v>
      </c>
      <c r="B11991" s="5" t="s">
        <v>893</v>
      </c>
    </row>
    <row r="11992" spans="1:2" x14ac:dyDescent="0.25">
      <c r="A11992" s="7">
        <v>42719</v>
      </c>
      <c r="B11992" s="5" t="s">
        <v>894</v>
      </c>
    </row>
    <row r="11993" spans="1:2" x14ac:dyDescent="0.25">
      <c r="A11993" s="7">
        <v>42720</v>
      </c>
      <c r="B11993" s="5" t="s">
        <v>895</v>
      </c>
    </row>
    <row r="11994" spans="1:2" x14ac:dyDescent="0.25">
      <c r="A11994" s="7">
        <v>42723</v>
      </c>
      <c r="B11994" s="5" t="s">
        <v>896</v>
      </c>
    </row>
    <row r="11995" spans="1:2" x14ac:dyDescent="0.25">
      <c r="A11995" s="7">
        <v>42724</v>
      </c>
      <c r="B11995" s="5" t="s">
        <v>897</v>
      </c>
    </row>
    <row r="11996" spans="1:2" x14ac:dyDescent="0.25">
      <c r="A11996" s="7">
        <v>42725</v>
      </c>
      <c r="B11996" s="5" t="s">
        <v>898</v>
      </c>
    </row>
    <row r="11997" spans="1:2" x14ac:dyDescent="0.25">
      <c r="A11997" s="7">
        <v>42726</v>
      </c>
      <c r="B11997" s="5" t="s">
        <v>899</v>
      </c>
    </row>
    <row r="11998" spans="1:2" x14ac:dyDescent="0.25">
      <c r="A11998" s="7">
        <v>42727</v>
      </c>
      <c r="B11998" s="5" t="s">
        <v>900</v>
      </c>
    </row>
    <row r="11999" spans="1:2" x14ac:dyDescent="0.25">
      <c r="A11999" s="7">
        <v>42730</v>
      </c>
      <c r="B11999" s="5" t="s">
        <v>822</v>
      </c>
    </row>
    <row r="12000" spans="1:2" x14ac:dyDescent="0.25">
      <c r="A12000" s="7">
        <v>42731</v>
      </c>
      <c r="B12000" s="5" t="s">
        <v>901</v>
      </c>
    </row>
    <row r="12001" spans="1:2" x14ac:dyDescent="0.25">
      <c r="A12001" s="7">
        <v>42732</v>
      </c>
      <c r="B12001" s="5" t="s">
        <v>902</v>
      </c>
    </row>
    <row r="12002" spans="1:2" x14ac:dyDescent="0.25">
      <c r="A12002" s="7">
        <v>42733</v>
      </c>
      <c r="B12002" s="5" t="s">
        <v>903</v>
      </c>
    </row>
    <row r="12003" spans="1:2" x14ac:dyDescent="0.25">
      <c r="A12003" s="7">
        <v>42734</v>
      </c>
      <c r="B12003" s="5" t="s">
        <v>904</v>
      </c>
    </row>
    <row r="12004" spans="1:2" x14ac:dyDescent="0.25">
      <c r="A12004" s="7">
        <v>42737</v>
      </c>
      <c r="B12004" s="5" t="s">
        <v>822</v>
      </c>
    </row>
    <row r="12005" spans="1:2" x14ac:dyDescent="0.25">
      <c r="A12005" s="7">
        <v>42738</v>
      </c>
      <c r="B12005" s="5" t="s">
        <v>905</v>
      </c>
    </row>
    <row r="12006" spans="1:2" x14ac:dyDescent="0.25">
      <c r="A12006" s="7">
        <v>42739</v>
      </c>
      <c r="B12006" s="5" t="s">
        <v>906</v>
      </c>
    </row>
    <row r="12007" spans="1:2" x14ac:dyDescent="0.25">
      <c r="A12007" s="7">
        <v>42740</v>
      </c>
      <c r="B12007" s="5" t="s">
        <v>907</v>
      </c>
    </row>
    <row r="12008" spans="1:2" x14ac:dyDescent="0.25">
      <c r="A12008" s="7">
        <v>42741</v>
      </c>
      <c r="B12008" s="5" t="s">
        <v>908</v>
      </c>
    </row>
    <row r="12009" spans="1:2" x14ac:dyDescent="0.25">
      <c r="A12009" s="7">
        <v>42744</v>
      </c>
      <c r="B12009" s="5" t="s">
        <v>909</v>
      </c>
    </row>
    <row r="12010" spans="1:2" x14ac:dyDescent="0.25">
      <c r="A12010" s="7">
        <v>42745</v>
      </c>
      <c r="B12010" s="5" t="s">
        <v>910</v>
      </c>
    </row>
    <row r="12011" spans="1:2" x14ac:dyDescent="0.25">
      <c r="A12011" s="7">
        <v>42746</v>
      </c>
      <c r="B12011" s="5" t="s">
        <v>911</v>
      </c>
    </row>
    <row r="12012" spans="1:2" x14ac:dyDescent="0.25">
      <c r="A12012" s="7">
        <v>42747</v>
      </c>
      <c r="B12012" s="5" t="s">
        <v>912</v>
      </c>
    </row>
    <row r="12013" spans="1:2" x14ac:dyDescent="0.25">
      <c r="A12013" s="7">
        <v>42748</v>
      </c>
      <c r="B12013" s="5" t="s">
        <v>913</v>
      </c>
    </row>
    <row r="12014" spans="1:2" x14ac:dyDescent="0.25">
      <c r="A12014" s="7">
        <v>42751</v>
      </c>
      <c r="B12014" s="5" t="s">
        <v>822</v>
      </c>
    </row>
    <row r="12015" spans="1:2" x14ac:dyDescent="0.25">
      <c r="A12015" s="7">
        <v>42752</v>
      </c>
      <c r="B12015" s="5" t="s">
        <v>914</v>
      </c>
    </row>
    <row r="12016" spans="1:2" x14ac:dyDescent="0.25">
      <c r="A12016" s="7">
        <v>42753</v>
      </c>
      <c r="B12016" s="5" t="s">
        <v>915</v>
      </c>
    </row>
    <row r="12017" spans="1:2" x14ac:dyDescent="0.25">
      <c r="A12017" s="7">
        <v>42754</v>
      </c>
      <c r="B12017" s="5" t="s">
        <v>916</v>
      </c>
    </row>
    <row r="12018" spans="1:2" x14ac:dyDescent="0.25">
      <c r="A12018" s="7">
        <v>42755</v>
      </c>
      <c r="B12018" s="5" t="s">
        <v>917</v>
      </c>
    </row>
    <row r="12019" spans="1:2" x14ac:dyDescent="0.25">
      <c r="A12019" s="7">
        <v>42758</v>
      </c>
      <c r="B12019" s="5" t="s">
        <v>918</v>
      </c>
    </row>
    <row r="12020" spans="1:2" x14ac:dyDescent="0.25">
      <c r="A12020" s="7">
        <v>42759</v>
      </c>
      <c r="B12020" s="5" t="s">
        <v>919</v>
      </c>
    </row>
    <row r="12021" spans="1:2" x14ac:dyDescent="0.25">
      <c r="A12021" s="7">
        <v>42760</v>
      </c>
      <c r="B12021" s="5" t="s">
        <v>920</v>
      </c>
    </row>
    <row r="12022" spans="1:2" x14ac:dyDescent="0.25">
      <c r="A12022" s="7">
        <v>42761</v>
      </c>
      <c r="B12022" s="5" t="s">
        <v>921</v>
      </c>
    </row>
    <row r="12023" spans="1:2" x14ac:dyDescent="0.25">
      <c r="A12023" s="7">
        <v>42762</v>
      </c>
      <c r="B12023" s="5" t="s">
        <v>922</v>
      </c>
    </row>
    <row r="12024" spans="1:2" x14ac:dyDescent="0.25">
      <c r="A12024" s="7">
        <v>42765</v>
      </c>
      <c r="B12024" s="5" t="s">
        <v>923</v>
      </c>
    </row>
    <row r="12025" spans="1:2" x14ac:dyDescent="0.25">
      <c r="A12025" s="7">
        <v>42766</v>
      </c>
      <c r="B12025" s="5" t="s">
        <v>924</v>
      </c>
    </row>
    <row r="12026" spans="1:2" x14ac:dyDescent="0.25">
      <c r="A12026" s="7">
        <v>42767</v>
      </c>
      <c r="B12026" s="5" t="s">
        <v>925</v>
      </c>
    </row>
    <row r="12027" spans="1:2" x14ac:dyDescent="0.25">
      <c r="A12027" s="7">
        <v>42768</v>
      </c>
      <c r="B12027" s="5" t="s">
        <v>926</v>
      </c>
    </row>
    <row r="12028" spans="1:2" x14ac:dyDescent="0.25">
      <c r="A12028" s="7">
        <v>42769</v>
      </c>
      <c r="B12028" s="5" t="s">
        <v>927</v>
      </c>
    </row>
    <row r="12029" spans="1:2" x14ac:dyDescent="0.25">
      <c r="A12029" s="7">
        <v>42772</v>
      </c>
      <c r="B12029" s="5" t="s">
        <v>928</v>
      </c>
    </row>
    <row r="12030" spans="1:2" x14ac:dyDescent="0.25">
      <c r="A12030" s="7">
        <v>42773</v>
      </c>
      <c r="B12030" s="5" t="s">
        <v>929</v>
      </c>
    </row>
    <row r="12031" spans="1:2" x14ac:dyDescent="0.25">
      <c r="A12031" s="7">
        <v>42774</v>
      </c>
      <c r="B12031" s="5" t="s">
        <v>930</v>
      </c>
    </row>
    <row r="12032" spans="1:2" x14ac:dyDescent="0.25">
      <c r="A12032" s="7">
        <v>42775</v>
      </c>
      <c r="B12032" s="5" t="s">
        <v>931</v>
      </c>
    </row>
    <row r="12033" spans="1:2" x14ac:dyDescent="0.25">
      <c r="A12033" s="7">
        <v>42776</v>
      </c>
      <c r="B12033" s="5" t="s">
        <v>932</v>
      </c>
    </row>
    <row r="12034" spans="1:2" x14ac:dyDescent="0.25">
      <c r="A12034" s="7">
        <v>42779</v>
      </c>
      <c r="B12034" s="5" t="s">
        <v>933</v>
      </c>
    </row>
    <row r="12035" spans="1:2" x14ac:dyDescent="0.25">
      <c r="A12035" s="7">
        <v>42780</v>
      </c>
      <c r="B12035" s="5" t="s">
        <v>934</v>
      </c>
    </row>
    <row r="12036" spans="1:2" x14ac:dyDescent="0.25">
      <c r="A12036" s="7">
        <v>42781</v>
      </c>
      <c r="B12036" s="5" t="s">
        <v>935</v>
      </c>
    </row>
    <row r="12037" spans="1:2" x14ac:dyDescent="0.25">
      <c r="A12037" s="7">
        <v>42782</v>
      </c>
      <c r="B12037" s="5" t="s">
        <v>936</v>
      </c>
    </row>
    <row r="12038" spans="1:2" x14ac:dyDescent="0.25">
      <c r="A12038" s="7">
        <v>42783</v>
      </c>
      <c r="B12038" s="5" t="s">
        <v>937</v>
      </c>
    </row>
    <row r="12039" spans="1:2" x14ac:dyDescent="0.25">
      <c r="A12039" s="7">
        <v>42786</v>
      </c>
      <c r="B12039" s="5" t="s">
        <v>822</v>
      </c>
    </row>
    <row r="12040" spans="1:2" x14ac:dyDescent="0.25">
      <c r="A12040" s="7">
        <v>42787</v>
      </c>
      <c r="B12040" s="5" t="s">
        <v>938</v>
      </c>
    </row>
    <row r="12041" spans="1:2" x14ac:dyDescent="0.25">
      <c r="A12041" s="7">
        <v>42788</v>
      </c>
      <c r="B12041" s="5" t="s">
        <v>939</v>
      </c>
    </row>
    <row r="12042" spans="1:2" x14ac:dyDescent="0.25">
      <c r="A12042" s="7">
        <v>42789</v>
      </c>
      <c r="B12042" s="5" t="s">
        <v>940</v>
      </c>
    </row>
    <row r="12043" spans="1:2" x14ac:dyDescent="0.25">
      <c r="A12043" s="7">
        <v>42790</v>
      </c>
      <c r="B12043" s="5" t="s">
        <v>941</v>
      </c>
    </row>
    <row r="12044" spans="1:2" x14ac:dyDescent="0.25">
      <c r="A12044" s="7">
        <v>42793</v>
      </c>
      <c r="B12044" s="5" t="s">
        <v>942</v>
      </c>
    </row>
    <row r="12045" spans="1:2" x14ac:dyDescent="0.25">
      <c r="A12045" s="7">
        <v>42794</v>
      </c>
      <c r="B12045" s="5" t="s">
        <v>943</v>
      </c>
    </row>
    <row r="12046" spans="1:2" x14ac:dyDescent="0.25">
      <c r="A12046" s="7">
        <v>42795</v>
      </c>
      <c r="B12046" s="5" t="s">
        <v>944</v>
      </c>
    </row>
    <row r="12047" spans="1:2" x14ac:dyDescent="0.25">
      <c r="A12047" s="7">
        <v>42796</v>
      </c>
      <c r="B12047" s="5" t="s">
        <v>945</v>
      </c>
    </row>
    <row r="12048" spans="1:2" x14ac:dyDescent="0.25">
      <c r="A12048" s="7">
        <v>42797</v>
      </c>
      <c r="B12048" s="5" t="s">
        <v>946</v>
      </c>
    </row>
    <row r="12049" spans="1:2" x14ac:dyDescent="0.25">
      <c r="A12049" s="7">
        <v>42800</v>
      </c>
      <c r="B12049" s="5" t="s">
        <v>947</v>
      </c>
    </row>
    <row r="12050" spans="1:2" x14ac:dyDescent="0.25">
      <c r="A12050" s="7">
        <v>42801</v>
      </c>
      <c r="B12050" s="5" t="s">
        <v>948</v>
      </c>
    </row>
    <row r="12051" spans="1:2" x14ac:dyDescent="0.25">
      <c r="A12051" s="7">
        <v>42802</v>
      </c>
      <c r="B12051" s="5" t="s">
        <v>949</v>
      </c>
    </row>
    <row r="12052" spans="1:2" x14ac:dyDescent="0.25">
      <c r="A12052" s="7">
        <v>42803</v>
      </c>
      <c r="B12052" s="5" t="s">
        <v>950</v>
      </c>
    </row>
    <row r="12053" spans="1:2" x14ac:dyDescent="0.25">
      <c r="A12053" s="7">
        <v>42804</v>
      </c>
      <c r="B12053" s="5" t="s">
        <v>951</v>
      </c>
    </row>
    <row r="12054" spans="1:2" x14ac:dyDescent="0.25">
      <c r="A12054" s="7">
        <v>42807</v>
      </c>
      <c r="B12054" s="5" t="s">
        <v>952</v>
      </c>
    </row>
    <row r="12055" spans="1:2" x14ac:dyDescent="0.25">
      <c r="A12055" s="7">
        <v>42808</v>
      </c>
      <c r="B12055" s="5" t="s">
        <v>953</v>
      </c>
    </row>
    <row r="12056" spans="1:2" x14ac:dyDescent="0.25">
      <c r="A12056" s="7">
        <v>42809</v>
      </c>
      <c r="B12056" s="5" t="s">
        <v>954</v>
      </c>
    </row>
    <row r="12057" spans="1:2" x14ac:dyDescent="0.25">
      <c r="A12057" s="7">
        <v>42810</v>
      </c>
      <c r="B12057" s="5" t="s">
        <v>955</v>
      </c>
    </row>
    <row r="12058" spans="1:2" x14ac:dyDescent="0.25">
      <c r="A12058" s="7">
        <v>42811</v>
      </c>
      <c r="B12058" s="5" t="s">
        <v>956</v>
      </c>
    </row>
    <row r="12059" spans="1:2" x14ac:dyDescent="0.25">
      <c r="A12059" s="7">
        <v>42814</v>
      </c>
      <c r="B12059" s="5" t="s">
        <v>957</v>
      </c>
    </row>
    <row r="12060" spans="1:2" x14ac:dyDescent="0.25">
      <c r="A12060" s="7">
        <v>42815</v>
      </c>
      <c r="B12060" s="5" t="s">
        <v>958</v>
      </c>
    </row>
    <row r="12061" spans="1:2" x14ac:dyDescent="0.25">
      <c r="A12061" s="7">
        <v>42816</v>
      </c>
      <c r="B12061" s="5" t="s">
        <v>959</v>
      </c>
    </row>
    <row r="12062" spans="1:2" x14ac:dyDescent="0.25">
      <c r="A12062" s="7">
        <v>42817</v>
      </c>
      <c r="B12062" s="5" t="s">
        <v>960</v>
      </c>
    </row>
    <row r="12063" spans="1:2" x14ac:dyDescent="0.25">
      <c r="A12063" s="7">
        <v>42818</v>
      </c>
      <c r="B12063" s="5" t="s">
        <v>961</v>
      </c>
    </row>
    <row r="12064" spans="1:2" x14ac:dyDescent="0.25">
      <c r="A12064" s="7">
        <v>42821</v>
      </c>
      <c r="B12064" s="5" t="s">
        <v>962</v>
      </c>
    </row>
    <row r="12065" spans="1:2" x14ac:dyDescent="0.25">
      <c r="A12065" s="7">
        <v>42822</v>
      </c>
      <c r="B12065" s="5" t="s">
        <v>963</v>
      </c>
    </row>
    <row r="12066" spans="1:2" x14ac:dyDescent="0.25">
      <c r="A12066" s="7">
        <v>42823</v>
      </c>
      <c r="B12066" s="5" t="s">
        <v>964</v>
      </c>
    </row>
    <row r="12067" spans="1:2" x14ac:dyDescent="0.25">
      <c r="A12067" s="7">
        <v>42824</v>
      </c>
      <c r="B12067" s="5" t="s">
        <v>965</v>
      </c>
    </row>
    <row r="12068" spans="1:2" x14ac:dyDescent="0.25">
      <c r="A12068" s="7">
        <v>42825</v>
      </c>
      <c r="B12068" s="5" t="s">
        <v>966</v>
      </c>
    </row>
    <row r="12069" spans="1:2" x14ac:dyDescent="0.25">
      <c r="A12069" s="7">
        <v>42828</v>
      </c>
      <c r="B12069" s="5" t="s">
        <v>967</v>
      </c>
    </row>
    <row r="12070" spans="1:2" x14ac:dyDescent="0.25">
      <c r="A12070" s="7">
        <v>42829</v>
      </c>
      <c r="B12070" s="5" t="s">
        <v>968</v>
      </c>
    </row>
    <row r="12071" spans="1:2" x14ac:dyDescent="0.25">
      <c r="A12071" s="7">
        <v>42830</v>
      </c>
      <c r="B12071" s="5" t="s">
        <v>969</v>
      </c>
    </row>
    <row r="12072" spans="1:2" x14ac:dyDescent="0.25">
      <c r="A12072" s="7">
        <v>42831</v>
      </c>
      <c r="B12072" s="5" t="s">
        <v>970</v>
      </c>
    </row>
    <row r="12073" spans="1:2" x14ac:dyDescent="0.25">
      <c r="A12073" s="7">
        <v>42832</v>
      </c>
      <c r="B12073" s="5" t="s">
        <v>971</v>
      </c>
    </row>
    <row r="12074" spans="1:2" x14ac:dyDescent="0.25">
      <c r="A12074" s="7">
        <v>42835</v>
      </c>
      <c r="B12074" s="5" t="s">
        <v>972</v>
      </c>
    </row>
    <row r="12075" spans="1:2" x14ac:dyDescent="0.25">
      <c r="A12075" s="7">
        <v>42836</v>
      </c>
      <c r="B12075" s="5" t="s">
        <v>973</v>
      </c>
    </row>
    <row r="12076" spans="1:2" x14ac:dyDescent="0.25">
      <c r="A12076" s="7">
        <v>42837</v>
      </c>
      <c r="B12076" s="5" t="s">
        <v>974</v>
      </c>
    </row>
    <row r="12077" spans="1:2" x14ac:dyDescent="0.25">
      <c r="A12077" s="7">
        <v>42838</v>
      </c>
      <c r="B12077" s="5" t="s">
        <v>975</v>
      </c>
    </row>
    <row r="12078" spans="1:2" x14ac:dyDescent="0.25">
      <c r="A12078" s="7">
        <v>42839</v>
      </c>
      <c r="B12078" s="5" t="s">
        <v>822</v>
      </c>
    </row>
    <row r="12079" spans="1:2" x14ac:dyDescent="0.25">
      <c r="A12079" s="7">
        <v>42842</v>
      </c>
      <c r="B12079" s="5" t="s">
        <v>976</v>
      </c>
    </row>
    <row r="12080" spans="1:2" x14ac:dyDescent="0.25">
      <c r="A12080" s="7">
        <v>42843</v>
      </c>
      <c r="B12080" s="5" t="s">
        <v>977</v>
      </c>
    </row>
    <row r="12081" spans="1:2" x14ac:dyDescent="0.25">
      <c r="A12081" s="7">
        <v>42844</v>
      </c>
      <c r="B12081" s="5" t="s">
        <v>978</v>
      </c>
    </row>
    <row r="12082" spans="1:2" x14ac:dyDescent="0.25">
      <c r="A12082" s="7">
        <v>42845</v>
      </c>
      <c r="B12082" s="5" t="s">
        <v>979</v>
      </c>
    </row>
    <row r="12083" spans="1:2" x14ac:dyDescent="0.25">
      <c r="A12083" s="7">
        <v>42846</v>
      </c>
      <c r="B12083" s="5" t="s">
        <v>980</v>
      </c>
    </row>
    <row r="12084" spans="1:2" x14ac:dyDescent="0.25">
      <c r="A12084" s="7">
        <v>42849</v>
      </c>
      <c r="B12084" s="5" t="s">
        <v>981</v>
      </c>
    </row>
    <row r="12085" spans="1:2" x14ac:dyDescent="0.25">
      <c r="A12085" s="7">
        <v>42850</v>
      </c>
      <c r="B12085" s="5" t="s">
        <v>982</v>
      </c>
    </row>
    <row r="12086" spans="1:2" x14ac:dyDescent="0.25">
      <c r="A12086" s="7">
        <v>42851</v>
      </c>
      <c r="B12086" s="5" t="s">
        <v>983</v>
      </c>
    </row>
    <row r="12087" spans="1:2" x14ac:dyDescent="0.25">
      <c r="A12087" s="7">
        <v>42852</v>
      </c>
      <c r="B12087" s="5" t="s">
        <v>984</v>
      </c>
    </row>
    <row r="12088" spans="1:2" x14ac:dyDescent="0.25">
      <c r="A12088" s="7">
        <v>42853</v>
      </c>
      <c r="B12088" s="5" t="s">
        <v>985</v>
      </c>
    </row>
    <row r="12089" spans="1:2" x14ac:dyDescent="0.25">
      <c r="A12089" s="7">
        <v>42856</v>
      </c>
      <c r="B12089" s="5" t="s">
        <v>986</v>
      </c>
    </row>
    <row r="12090" spans="1:2" x14ac:dyDescent="0.25">
      <c r="A12090" s="7">
        <v>42857</v>
      </c>
      <c r="B12090" s="5" t="s">
        <v>987</v>
      </c>
    </row>
    <row r="12091" spans="1:2" x14ac:dyDescent="0.25">
      <c r="A12091" s="7">
        <v>42858</v>
      </c>
      <c r="B12091" s="5" t="s">
        <v>988</v>
      </c>
    </row>
    <row r="12092" spans="1:2" x14ac:dyDescent="0.25">
      <c r="A12092" s="7">
        <v>42859</v>
      </c>
      <c r="B12092" s="5" t="s">
        <v>989</v>
      </c>
    </row>
    <row r="12093" spans="1:2" x14ac:dyDescent="0.25">
      <c r="A12093" s="7">
        <v>42860</v>
      </c>
      <c r="B12093" s="5" t="s">
        <v>990</v>
      </c>
    </row>
    <row r="12094" spans="1:2" x14ac:dyDescent="0.25">
      <c r="A12094" s="7">
        <v>42863</v>
      </c>
      <c r="B12094" s="5" t="s">
        <v>991</v>
      </c>
    </row>
    <row r="12095" spans="1:2" x14ac:dyDescent="0.25">
      <c r="A12095" s="7">
        <v>42864</v>
      </c>
      <c r="B12095" s="5" t="s">
        <v>992</v>
      </c>
    </row>
    <row r="12096" spans="1:2" x14ac:dyDescent="0.25">
      <c r="A12096" s="7">
        <v>42865</v>
      </c>
      <c r="B12096" s="5" t="s">
        <v>993</v>
      </c>
    </row>
    <row r="12097" spans="1:2" x14ac:dyDescent="0.25">
      <c r="A12097" s="7">
        <v>42866</v>
      </c>
      <c r="B12097" s="5" t="s">
        <v>994</v>
      </c>
    </row>
    <row r="12098" spans="1:2" x14ac:dyDescent="0.25">
      <c r="A12098" s="7">
        <v>42867</v>
      </c>
      <c r="B12098" s="5" t="s">
        <v>995</v>
      </c>
    </row>
    <row r="12099" spans="1:2" x14ac:dyDescent="0.25">
      <c r="A12099" s="7">
        <v>42870</v>
      </c>
      <c r="B12099" s="5" t="s">
        <v>996</v>
      </c>
    </row>
    <row r="12100" spans="1:2" x14ac:dyDescent="0.25">
      <c r="A12100" s="7">
        <v>42871</v>
      </c>
      <c r="B12100" s="5" t="s">
        <v>997</v>
      </c>
    </row>
    <row r="12101" spans="1:2" x14ac:dyDescent="0.25">
      <c r="A12101" s="7">
        <v>42872</v>
      </c>
      <c r="B12101" s="5" t="s">
        <v>998</v>
      </c>
    </row>
    <row r="12102" spans="1:2" x14ac:dyDescent="0.25">
      <c r="A12102" s="7">
        <v>42873</v>
      </c>
      <c r="B12102" s="5" t="s">
        <v>999</v>
      </c>
    </row>
    <row r="12103" spans="1:2" x14ac:dyDescent="0.25">
      <c r="A12103" s="7">
        <v>42874</v>
      </c>
      <c r="B12103" s="5" t="s">
        <v>1000</v>
      </c>
    </row>
    <row r="12104" spans="1:2" x14ac:dyDescent="0.25">
      <c r="A12104" s="7">
        <v>42877</v>
      </c>
      <c r="B12104" s="5" t="s">
        <v>1001</v>
      </c>
    </row>
    <row r="12105" spans="1:2" x14ac:dyDescent="0.25">
      <c r="A12105" s="7">
        <v>42878</v>
      </c>
      <c r="B12105" s="5" t="s">
        <v>1002</v>
      </c>
    </row>
    <row r="12106" spans="1:2" x14ac:dyDescent="0.25">
      <c r="A12106" s="7">
        <v>42879</v>
      </c>
      <c r="B12106" s="5" t="s">
        <v>1003</v>
      </c>
    </row>
    <row r="12107" spans="1:2" x14ac:dyDescent="0.25">
      <c r="A12107" s="7">
        <v>42880</v>
      </c>
      <c r="B12107" s="5" t="s">
        <v>1004</v>
      </c>
    </row>
    <row r="12108" spans="1:2" x14ac:dyDescent="0.25">
      <c r="A12108" s="7">
        <v>42881</v>
      </c>
      <c r="B12108" s="5" t="s">
        <v>1005</v>
      </c>
    </row>
    <row r="12109" spans="1:2" x14ac:dyDescent="0.25">
      <c r="A12109" s="7">
        <v>42884</v>
      </c>
      <c r="B12109" s="5" t="s">
        <v>822</v>
      </c>
    </row>
    <row r="12110" spans="1:2" x14ac:dyDescent="0.25">
      <c r="A12110" s="7">
        <v>42885</v>
      </c>
      <c r="B12110" s="5" t="s">
        <v>1006</v>
      </c>
    </row>
    <row r="12111" spans="1:2" x14ac:dyDescent="0.25">
      <c r="A12111" s="7">
        <v>42886</v>
      </c>
      <c r="B12111" s="5" t="s">
        <v>1007</v>
      </c>
    </row>
    <row r="12112" spans="1:2" x14ac:dyDescent="0.25">
      <c r="A12112" s="7">
        <v>42887</v>
      </c>
      <c r="B12112" s="5" t="s">
        <v>1008</v>
      </c>
    </row>
    <row r="12113" spans="1:2" x14ac:dyDescent="0.25">
      <c r="A12113" s="7">
        <v>42888</v>
      </c>
      <c r="B12113" s="5" t="s">
        <v>1009</v>
      </c>
    </row>
    <row r="12114" spans="1:2" x14ac:dyDescent="0.25">
      <c r="A12114" s="7">
        <v>42891</v>
      </c>
      <c r="B12114" s="5" t="s">
        <v>1010</v>
      </c>
    </row>
    <row r="12115" spans="1:2" x14ac:dyDescent="0.25">
      <c r="A12115" s="7">
        <v>42892</v>
      </c>
      <c r="B12115" s="5" t="s">
        <v>1011</v>
      </c>
    </row>
    <row r="12116" spans="1:2" x14ac:dyDescent="0.25">
      <c r="A12116" s="7">
        <v>42893</v>
      </c>
      <c r="B12116" s="5" t="s">
        <v>1012</v>
      </c>
    </row>
    <row r="12117" spans="1:2" x14ac:dyDescent="0.25">
      <c r="A12117" s="7">
        <v>42894</v>
      </c>
      <c r="B12117" s="5" t="s">
        <v>1013</v>
      </c>
    </row>
    <row r="12118" spans="1:2" x14ac:dyDescent="0.25">
      <c r="A12118" s="7">
        <v>42895</v>
      </c>
      <c r="B12118" s="5" t="s">
        <v>1014</v>
      </c>
    </row>
    <row r="12119" spans="1:2" x14ac:dyDescent="0.25">
      <c r="A12119" s="7">
        <v>42898</v>
      </c>
      <c r="B12119" s="5" t="s">
        <v>1015</v>
      </c>
    </row>
    <row r="12120" spans="1:2" x14ac:dyDescent="0.25">
      <c r="A12120" s="7">
        <v>42899</v>
      </c>
      <c r="B12120" s="5" t="s">
        <v>1016</v>
      </c>
    </row>
    <row r="12121" spans="1:2" x14ac:dyDescent="0.25">
      <c r="A12121" s="7">
        <v>42900</v>
      </c>
      <c r="B12121" s="5" t="s">
        <v>1017</v>
      </c>
    </row>
    <row r="12122" spans="1:2" x14ac:dyDescent="0.25">
      <c r="A12122" s="7">
        <v>42901</v>
      </c>
      <c r="B12122" s="5" t="s">
        <v>1018</v>
      </c>
    </row>
    <row r="12123" spans="1:2" x14ac:dyDescent="0.25">
      <c r="A12123" s="7">
        <v>42902</v>
      </c>
      <c r="B12123" s="5" t="s">
        <v>1019</v>
      </c>
    </row>
    <row r="12124" spans="1:2" x14ac:dyDescent="0.25">
      <c r="A12124" s="7">
        <v>42905</v>
      </c>
      <c r="B12124" s="5" t="s">
        <v>1020</v>
      </c>
    </row>
    <row r="12125" spans="1:2" x14ac:dyDescent="0.25">
      <c r="A12125" s="7">
        <v>42906</v>
      </c>
      <c r="B12125" s="5" t="s">
        <v>1021</v>
      </c>
    </row>
    <row r="12126" spans="1:2" x14ac:dyDescent="0.25">
      <c r="A12126" s="7">
        <v>42907</v>
      </c>
      <c r="B12126" s="5" t="s">
        <v>1022</v>
      </c>
    </row>
    <row r="12127" spans="1:2" x14ac:dyDescent="0.25">
      <c r="A12127" s="7">
        <v>42908</v>
      </c>
      <c r="B12127" s="5" t="s">
        <v>1023</v>
      </c>
    </row>
    <row r="12128" spans="1:2" x14ac:dyDescent="0.25">
      <c r="A12128" s="7">
        <v>42909</v>
      </c>
      <c r="B12128" s="5" t="s">
        <v>1024</v>
      </c>
    </row>
    <row r="12129" spans="1:2" x14ac:dyDescent="0.25">
      <c r="A12129" s="7">
        <v>42912</v>
      </c>
      <c r="B12129" s="5" t="s">
        <v>1025</v>
      </c>
    </row>
    <row r="12130" spans="1:2" x14ac:dyDescent="0.25">
      <c r="A12130" s="7">
        <v>42913</v>
      </c>
      <c r="B12130" s="5" t="s">
        <v>1026</v>
      </c>
    </row>
    <row r="12131" spans="1:2" x14ac:dyDescent="0.25">
      <c r="A12131" s="7">
        <v>42914</v>
      </c>
      <c r="B12131" s="5" t="s">
        <v>1027</v>
      </c>
    </row>
    <row r="12132" spans="1:2" x14ac:dyDescent="0.25">
      <c r="A12132" s="7">
        <v>42915</v>
      </c>
      <c r="B12132" s="5" t="s">
        <v>1028</v>
      </c>
    </row>
    <row r="12133" spans="1:2" x14ac:dyDescent="0.25">
      <c r="A12133" s="7">
        <v>42916</v>
      </c>
      <c r="B12133" s="5" t="s">
        <v>1029</v>
      </c>
    </row>
    <row r="12134" spans="1:2" x14ac:dyDescent="0.25">
      <c r="A12134" s="7">
        <v>42919</v>
      </c>
      <c r="B12134" s="5" t="s">
        <v>1030</v>
      </c>
    </row>
    <row r="12135" spans="1:2" x14ac:dyDescent="0.25">
      <c r="A12135" s="7">
        <v>42920</v>
      </c>
      <c r="B12135" s="5" t="s">
        <v>822</v>
      </c>
    </row>
    <row r="12136" spans="1:2" x14ac:dyDescent="0.25">
      <c r="A12136" s="7">
        <v>42921</v>
      </c>
      <c r="B12136" s="5" t="s">
        <v>1031</v>
      </c>
    </row>
    <row r="12137" spans="1:2" x14ac:dyDescent="0.25">
      <c r="A12137" s="7">
        <v>42922</v>
      </c>
      <c r="B12137" s="5" t="s">
        <v>1032</v>
      </c>
    </row>
    <row r="12138" spans="1:2" x14ac:dyDescent="0.25">
      <c r="A12138" s="7">
        <v>42923</v>
      </c>
      <c r="B12138" s="5" t="s">
        <v>1033</v>
      </c>
    </row>
    <row r="12139" spans="1:2" x14ac:dyDescent="0.25">
      <c r="A12139" s="7">
        <v>42926</v>
      </c>
      <c r="B12139" s="5" t="s">
        <v>1034</v>
      </c>
    </row>
    <row r="12140" spans="1:2" x14ac:dyDescent="0.25">
      <c r="A12140" s="7">
        <v>42927</v>
      </c>
      <c r="B12140" s="5" t="s">
        <v>1035</v>
      </c>
    </row>
    <row r="12141" spans="1:2" x14ac:dyDescent="0.25">
      <c r="A12141" s="7">
        <v>42928</v>
      </c>
      <c r="B12141" s="5" t="s">
        <v>1036</v>
      </c>
    </row>
    <row r="12142" spans="1:2" x14ac:dyDescent="0.25">
      <c r="A12142" s="7">
        <v>42929</v>
      </c>
      <c r="B12142" s="5" t="s">
        <v>1037</v>
      </c>
    </row>
    <row r="12143" spans="1:2" x14ac:dyDescent="0.25">
      <c r="A12143" s="7">
        <v>42930</v>
      </c>
      <c r="B12143" s="5" t="s">
        <v>1038</v>
      </c>
    </row>
    <row r="12144" spans="1:2" x14ac:dyDescent="0.25">
      <c r="A12144" s="7">
        <v>42933</v>
      </c>
      <c r="B12144" s="5" t="s">
        <v>1039</v>
      </c>
    </row>
    <row r="12145" spans="1:2" x14ac:dyDescent="0.25">
      <c r="A12145" s="7">
        <v>42934</v>
      </c>
      <c r="B12145" s="5" t="s">
        <v>1040</v>
      </c>
    </row>
    <row r="12146" spans="1:2" x14ac:dyDescent="0.25">
      <c r="A12146" s="7">
        <v>42935</v>
      </c>
      <c r="B12146" s="5" t="s">
        <v>1041</v>
      </c>
    </row>
    <row r="12147" spans="1:2" x14ac:dyDescent="0.25">
      <c r="A12147" s="7">
        <v>42936</v>
      </c>
      <c r="B12147" s="5" t="s">
        <v>1042</v>
      </c>
    </row>
    <row r="12148" spans="1:2" x14ac:dyDescent="0.25">
      <c r="A12148" s="7">
        <v>42937</v>
      </c>
      <c r="B12148" s="5" t="s">
        <v>1043</v>
      </c>
    </row>
    <row r="12149" spans="1:2" x14ac:dyDescent="0.25">
      <c r="A12149" s="7">
        <v>42940</v>
      </c>
      <c r="B12149" s="5" t="s">
        <v>1044</v>
      </c>
    </row>
    <row r="12150" spans="1:2" x14ac:dyDescent="0.25">
      <c r="A12150" s="7">
        <v>42941</v>
      </c>
      <c r="B12150" s="5" t="s">
        <v>1045</v>
      </c>
    </row>
    <row r="12151" spans="1:2" x14ac:dyDescent="0.25">
      <c r="A12151" s="7">
        <v>42942</v>
      </c>
      <c r="B12151" s="5" t="s">
        <v>1046</v>
      </c>
    </row>
    <row r="12152" spans="1:2" x14ac:dyDescent="0.25">
      <c r="A12152" s="7">
        <v>42943</v>
      </c>
      <c r="B12152" s="5" t="s">
        <v>1047</v>
      </c>
    </row>
    <row r="12153" spans="1:2" x14ac:dyDescent="0.25">
      <c r="A12153" s="7">
        <v>42944</v>
      </c>
      <c r="B12153" s="5" t="s">
        <v>1048</v>
      </c>
    </row>
    <row r="12154" spans="1:2" x14ac:dyDescent="0.25">
      <c r="A12154" s="7">
        <v>42947</v>
      </c>
      <c r="B12154" s="5" t="s">
        <v>1049</v>
      </c>
    </row>
    <row r="12155" spans="1:2" x14ac:dyDescent="0.25">
      <c r="A12155" s="7">
        <v>42948</v>
      </c>
      <c r="B12155" s="5" t="s">
        <v>1050</v>
      </c>
    </row>
    <row r="12156" spans="1:2" x14ac:dyDescent="0.25">
      <c r="A12156" s="7">
        <v>42949</v>
      </c>
      <c r="B12156" s="5" t="s">
        <v>1051</v>
      </c>
    </row>
    <row r="12157" spans="1:2" x14ac:dyDescent="0.25">
      <c r="A12157" s="7">
        <v>42950</v>
      </c>
      <c r="B12157" s="5" t="s">
        <v>1052</v>
      </c>
    </row>
    <row r="12158" spans="1:2" x14ac:dyDescent="0.25">
      <c r="A12158" s="7">
        <v>42951</v>
      </c>
      <c r="B12158" s="5" t="s">
        <v>1053</v>
      </c>
    </row>
    <row r="12159" spans="1:2" x14ac:dyDescent="0.25">
      <c r="A12159" s="7">
        <v>42954</v>
      </c>
      <c r="B12159" s="5" t="s">
        <v>1054</v>
      </c>
    </row>
    <row r="12160" spans="1:2" x14ac:dyDescent="0.25">
      <c r="A12160" s="7">
        <v>42955</v>
      </c>
      <c r="B12160" s="5" t="s">
        <v>1055</v>
      </c>
    </row>
    <row r="12161" spans="1:2" x14ac:dyDescent="0.25">
      <c r="A12161" s="7">
        <v>42956</v>
      </c>
      <c r="B12161" s="5" t="s">
        <v>1056</v>
      </c>
    </row>
    <row r="12162" spans="1:2" x14ac:dyDescent="0.25">
      <c r="A12162" s="7">
        <v>42957</v>
      </c>
      <c r="B12162" s="5" t="s">
        <v>1057</v>
      </c>
    </row>
    <row r="12163" spans="1:2" x14ac:dyDescent="0.25">
      <c r="A12163" s="7">
        <v>42958</v>
      </c>
      <c r="B12163" s="5" t="s">
        <v>1058</v>
      </c>
    </row>
    <row r="12164" spans="1:2" x14ac:dyDescent="0.25">
      <c r="A12164" s="7">
        <v>42961</v>
      </c>
      <c r="B12164" s="5" t="s">
        <v>1059</v>
      </c>
    </row>
    <row r="12165" spans="1:2" x14ac:dyDescent="0.25">
      <c r="A12165" s="7">
        <v>42962</v>
      </c>
      <c r="B12165" s="5" t="s">
        <v>1060</v>
      </c>
    </row>
    <row r="12166" spans="1:2" x14ac:dyDescent="0.25">
      <c r="A12166" s="7">
        <v>42963</v>
      </c>
      <c r="B12166" s="5" t="s">
        <v>1061</v>
      </c>
    </row>
    <row r="12167" spans="1:2" x14ac:dyDescent="0.25">
      <c r="A12167" s="7">
        <v>42964</v>
      </c>
      <c r="B12167" s="5" t="s">
        <v>1062</v>
      </c>
    </row>
    <row r="12168" spans="1:2" x14ac:dyDescent="0.25">
      <c r="A12168" s="7">
        <v>42965</v>
      </c>
      <c r="B12168" s="5" t="s">
        <v>1063</v>
      </c>
    </row>
    <row r="12169" spans="1:2" x14ac:dyDescent="0.25">
      <c r="A12169" s="7">
        <v>42968</v>
      </c>
      <c r="B12169" s="5" t="s">
        <v>1064</v>
      </c>
    </row>
    <row r="12170" spans="1:2" x14ac:dyDescent="0.25">
      <c r="A12170" s="7">
        <v>42969</v>
      </c>
      <c r="B12170" s="5" t="s">
        <v>1065</v>
      </c>
    </row>
    <row r="12171" spans="1:2" x14ac:dyDescent="0.25">
      <c r="A12171" s="7">
        <v>42970</v>
      </c>
      <c r="B12171" s="5" t="s">
        <v>1066</v>
      </c>
    </row>
    <row r="12172" spans="1:2" x14ac:dyDescent="0.25">
      <c r="A12172" s="7">
        <v>42971</v>
      </c>
      <c r="B12172" s="5" t="s">
        <v>1067</v>
      </c>
    </row>
    <row r="12173" spans="1:2" x14ac:dyDescent="0.25">
      <c r="A12173" s="7">
        <v>42972</v>
      </c>
      <c r="B12173" s="5" t="s">
        <v>1068</v>
      </c>
    </row>
    <row r="12174" spans="1:2" x14ac:dyDescent="0.25">
      <c r="A12174" s="7">
        <v>42975</v>
      </c>
      <c r="B12174" s="5" t="s">
        <v>1069</v>
      </c>
    </row>
    <row r="12175" spans="1:2" x14ac:dyDescent="0.25">
      <c r="A12175" s="7">
        <v>42976</v>
      </c>
      <c r="B12175" s="5" t="s">
        <v>1070</v>
      </c>
    </row>
    <row r="12176" spans="1:2" x14ac:dyDescent="0.25">
      <c r="A12176" s="7">
        <v>42977</v>
      </c>
      <c r="B12176" s="5" t="s">
        <v>1071</v>
      </c>
    </row>
    <row r="12177" spans="1:2" x14ac:dyDescent="0.25">
      <c r="A12177" s="7">
        <v>42978</v>
      </c>
      <c r="B12177" s="5" t="s">
        <v>1072</v>
      </c>
    </row>
    <row r="12178" spans="1:2" x14ac:dyDescent="0.25">
      <c r="A12178" s="7">
        <v>42979</v>
      </c>
      <c r="B12178" s="5" t="s">
        <v>1073</v>
      </c>
    </row>
    <row r="12179" spans="1:2" x14ac:dyDescent="0.25">
      <c r="A12179" s="7">
        <v>42982</v>
      </c>
      <c r="B12179" s="5" t="s">
        <v>822</v>
      </c>
    </row>
    <row r="12180" spans="1:2" x14ac:dyDescent="0.25">
      <c r="A12180" s="7">
        <v>42983</v>
      </c>
      <c r="B12180" s="5" t="s">
        <v>1074</v>
      </c>
    </row>
    <row r="12181" spans="1:2" x14ac:dyDescent="0.25">
      <c r="A12181" s="7">
        <v>42984</v>
      </c>
      <c r="B12181" s="5" t="s">
        <v>1075</v>
      </c>
    </row>
    <row r="12182" spans="1:2" x14ac:dyDescent="0.25">
      <c r="A12182" s="7">
        <v>42985</v>
      </c>
      <c r="B12182" s="5" t="s">
        <v>1076</v>
      </c>
    </row>
    <row r="12183" spans="1:2" x14ac:dyDescent="0.25">
      <c r="A12183" s="7">
        <v>42986</v>
      </c>
      <c r="B12183" s="5" t="s">
        <v>1077</v>
      </c>
    </row>
    <row r="12184" spans="1:2" x14ac:dyDescent="0.25">
      <c r="A12184" s="7">
        <v>42989</v>
      </c>
      <c r="B12184" s="5" t="s">
        <v>1078</v>
      </c>
    </row>
    <row r="12185" spans="1:2" x14ac:dyDescent="0.25">
      <c r="A12185" s="7">
        <v>42990</v>
      </c>
      <c r="B12185" s="5" t="s">
        <v>1079</v>
      </c>
    </row>
    <row r="12186" spans="1:2" x14ac:dyDescent="0.25">
      <c r="A12186" s="7">
        <v>42991</v>
      </c>
      <c r="B12186" s="5" t="s">
        <v>1080</v>
      </c>
    </row>
    <row r="12187" spans="1:2" x14ac:dyDescent="0.25">
      <c r="A12187" s="7">
        <v>42992</v>
      </c>
      <c r="B12187" s="5" t="s">
        <v>1081</v>
      </c>
    </row>
    <row r="12188" spans="1:2" x14ac:dyDescent="0.25">
      <c r="A12188" s="7">
        <v>42993</v>
      </c>
      <c r="B12188" s="5" t="s">
        <v>1082</v>
      </c>
    </row>
    <row r="12189" spans="1:2" x14ac:dyDescent="0.25">
      <c r="A12189" s="7">
        <v>42996</v>
      </c>
      <c r="B12189" s="5" t="s">
        <v>1083</v>
      </c>
    </row>
    <row r="12190" spans="1:2" x14ac:dyDescent="0.25">
      <c r="A12190" s="7">
        <v>42997</v>
      </c>
      <c r="B12190" s="5" t="s">
        <v>1084</v>
      </c>
    </row>
    <row r="12191" spans="1:2" x14ac:dyDescent="0.25">
      <c r="A12191" s="7">
        <v>42998</v>
      </c>
      <c r="B12191" s="5" t="s">
        <v>1085</v>
      </c>
    </row>
    <row r="12192" spans="1:2" x14ac:dyDescent="0.25">
      <c r="A12192" s="7">
        <v>42999</v>
      </c>
      <c r="B12192" s="5" t="s">
        <v>1086</v>
      </c>
    </row>
    <row r="12193" spans="1:2" x14ac:dyDescent="0.25">
      <c r="A12193" s="7">
        <v>43000</v>
      </c>
      <c r="B12193" s="5" t="s">
        <v>1087</v>
      </c>
    </row>
    <row r="12194" spans="1:2" x14ac:dyDescent="0.25">
      <c r="A12194" s="7">
        <v>43003</v>
      </c>
      <c r="B12194" s="5" t="s">
        <v>1088</v>
      </c>
    </row>
    <row r="12195" spans="1:2" x14ac:dyDescent="0.25">
      <c r="A12195" s="7">
        <v>43004</v>
      </c>
      <c r="B12195" s="5" t="s">
        <v>1089</v>
      </c>
    </row>
    <row r="12196" spans="1:2" x14ac:dyDescent="0.25">
      <c r="A12196" s="7">
        <v>43005</v>
      </c>
      <c r="B12196" s="5" t="s">
        <v>1090</v>
      </c>
    </row>
    <row r="12197" spans="1:2" x14ac:dyDescent="0.25">
      <c r="A12197" s="7">
        <v>43006</v>
      </c>
      <c r="B12197" s="5" t="s">
        <v>1091</v>
      </c>
    </row>
    <row r="12198" spans="1:2" x14ac:dyDescent="0.25">
      <c r="A12198" s="7">
        <v>43007</v>
      </c>
      <c r="B12198" s="5" t="s">
        <v>1092</v>
      </c>
    </row>
    <row r="12199" spans="1:2" x14ac:dyDescent="0.25">
      <c r="A12199" s="7">
        <v>43010</v>
      </c>
      <c r="B12199" s="5" t="s">
        <v>1093</v>
      </c>
    </row>
    <row r="12200" spans="1:2" x14ac:dyDescent="0.25">
      <c r="A12200" s="7">
        <v>43011</v>
      </c>
      <c r="B12200" s="5" t="s">
        <v>1094</v>
      </c>
    </row>
    <row r="12201" spans="1:2" x14ac:dyDescent="0.25">
      <c r="A12201" s="7">
        <v>43012</v>
      </c>
      <c r="B12201" s="5" t="s">
        <v>1095</v>
      </c>
    </row>
    <row r="12202" spans="1:2" x14ac:dyDescent="0.25">
      <c r="A12202" s="7">
        <v>43013</v>
      </c>
      <c r="B12202" s="5" t="s">
        <v>1096</v>
      </c>
    </row>
    <row r="12203" spans="1:2" x14ac:dyDescent="0.25">
      <c r="A12203" s="7">
        <v>43014</v>
      </c>
      <c r="B12203" s="5" t="s">
        <v>1097</v>
      </c>
    </row>
    <row r="12204" spans="1:2" x14ac:dyDescent="0.25">
      <c r="A12204" s="7">
        <v>43017</v>
      </c>
      <c r="B12204" s="5" t="s">
        <v>1098</v>
      </c>
    </row>
    <row r="12205" spans="1:2" x14ac:dyDescent="0.25">
      <c r="A12205" s="7">
        <v>43018</v>
      </c>
      <c r="B12205" s="5" t="s">
        <v>1099</v>
      </c>
    </row>
    <row r="12206" spans="1:2" x14ac:dyDescent="0.25">
      <c r="A12206" s="7">
        <v>43019</v>
      </c>
      <c r="B12206" s="5" t="s">
        <v>1100</v>
      </c>
    </row>
    <row r="12207" spans="1:2" x14ac:dyDescent="0.25">
      <c r="A12207" s="7">
        <v>43020</v>
      </c>
      <c r="B12207" s="5" t="s">
        <v>1101</v>
      </c>
    </row>
    <row r="12208" spans="1:2" x14ac:dyDescent="0.25">
      <c r="A12208" s="7">
        <v>43021</v>
      </c>
      <c r="B12208" s="5" t="s">
        <v>1102</v>
      </c>
    </row>
    <row r="12209" spans="1:2" x14ac:dyDescent="0.25">
      <c r="A12209" s="7">
        <v>43024</v>
      </c>
      <c r="B12209" s="5" t="s">
        <v>1103</v>
      </c>
    </row>
    <row r="12210" spans="1:2" x14ac:dyDescent="0.25">
      <c r="A12210" s="7">
        <v>43025</v>
      </c>
      <c r="B12210" s="5" t="s">
        <v>1104</v>
      </c>
    </row>
    <row r="12211" spans="1:2" x14ac:dyDescent="0.25">
      <c r="A12211" s="7">
        <v>43026</v>
      </c>
      <c r="B12211" s="5" t="s">
        <v>1105</v>
      </c>
    </row>
    <row r="12212" spans="1:2" x14ac:dyDescent="0.25">
      <c r="A12212" s="7">
        <v>43027</v>
      </c>
      <c r="B12212" s="5" t="s">
        <v>1106</v>
      </c>
    </row>
    <row r="12213" spans="1:2" x14ac:dyDescent="0.25">
      <c r="A12213" s="7">
        <v>43028</v>
      </c>
      <c r="B12213" s="5" t="s">
        <v>1107</v>
      </c>
    </row>
    <row r="12214" spans="1:2" x14ac:dyDescent="0.25">
      <c r="A12214" s="7">
        <v>43031</v>
      </c>
      <c r="B12214" s="5" t="s">
        <v>1108</v>
      </c>
    </row>
    <row r="12215" spans="1:2" x14ac:dyDescent="0.25">
      <c r="A12215" s="7">
        <v>43032</v>
      </c>
      <c r="B12215" s="5" t="s">
        <v>1109</v>
      </c>
    </row>
    <row r="12216" spans="1:2" x14ac:dyDescent="0.25">
      <c r="A12216" s="7">
        <v>43033</v>
      </c>
      <c r="B12216" s="5" t="s">
        <v>1110</v>
      </c>
    </row>
    <row r="12217" spans="1:2" x14ac:dyDescent="0.25">
      <c r="A12217" s="7">
        <v>43034</v>
      </c>
      <c r="B12217" s="5" t="s">
        <v>1111</v>
      </c>
    </row>
    <row r="12218" spans="1:2" x14ac:dyDescent="0.25">
      <c r="A12218" s="7">
        <v>43035</v>
      </c>
      <c r="B12218" s="5" t="s">
        <v>1112</v>
      </c>
    </row>
    <row r="12219" spans="1:2" x14ac:dyDescent="0.25">
      <c r="A12219" s="7">
        <v>43038</v>
      </c>
      <c r="B12219" s="5" t="s">
        <v>1113</v>
      </c>
    </row>
    <row r="12220" spans="1:2" x14ac:dyDescent="0.25">
      <c r="A12220" s="7">
        <v>43039</v>
      </c>
      <c r="B12220" s="5" t="s">
        <v>1114</v>
      </c>
    </row>
    <row r="12221" spans="1:2" x14ac:dyDescent="0.25">
      <c r="A12221" s="7">
        <v>43040</v>
      </c>
      <c r="B12221" s="5" t="s">
        <v>1115</v>
      </c>
    </row>
    <row r="12222" spans="1:2" x14ac:dyDescent="0.25">
      <c r="A12222" s="7">
        <v>43041</v>
      </c>
      <c r="B12222" s="5" t="s">
        <v>1116</v>
      </c>
    </row>
    <row r="12223" spans="1:2" x14ac:dyDescent="0.25">
      <c r="A12223" s="7">
        <v>43042</v>
      </c>
      <c r="B12223" s="5" t="s">
        <v>1117</v>
      </c>
    </row>
    <row r="12224" spans="1:2" x14ac:dyDescent="0.25">
      <c r="A12224" s="7">
        <v>43045</v>
      </c>
      <c r="B12224" s="5" t="s">
        <v>1118</v>
      </c>
    </row>
    <row r="12225" spans="1:2" x14ac:dyDescent="0.25">
      <c r="A12225" s="7">
        <v>43046</v>
      </c>
      <c r="B12225" s="5" t="s">
        <v>1119</v>
      </c>
    </row>
    <row r="12226" spans="1:2" x14ac:dyDescent="0.25">
      <c r="A12226" s="7">
        <v>43047</v>
      </c>
      <c r="B12226" s="5" t="s">
        <v>1120</v>
      </c>
    </row>
    <row r="12227" spans="1:2" x14ac:dyDescent="0.25">
      <c r="A12227" s="7">
        <v>43048</v>
      </c>
      <c r="B12227" s="5" t="s">
        <v>1121</v>
      </c>
    </row>
    <row r="12228" spans="1:2" x14ac:dyDescent="0.25">
      <c r="A12228" s="7">
        <v>43049</v>
      </c>
      <c r="B12228" s="5" t="s">
        <v>1122</v>
      </c>
    </row>
    <row r="12229" spans="1:2" x14ac:dyDescent="0.25">
      <c r="A12229" s="7">
        <v>43052</v>
      </c>
      <c r="B12229" s="5" t="s">
        <v>1123</v>
      </c>
    </row>
    <row r="12230" spans="1:2" x14ac:dyDescent="0.25">
      <c r="A12230" s="7">
        <v>43053</v>
      </c>
      <c r="B12230" s="5" t="s">
        <v>1124</v>
      </c>
    </row>
    <row r="12231" spans="1:2" x14ac:dyDescent="0.25">
      <c r="A12231" s="7">
        <v>43054</v>
      </c>
      <c r="B12231" s="5" t="s">
        <v>1125</v>
      </c>
    </row>
    <row r="12232" spans="1:2" x14ac:dyDescent="0.25">
      <c r="A12232" s="7">
        <v>43055</v>
      </c>
      <c r="B12232" s="5" t="s">
        <v>1126</v>
      </c>
    </row>
    <row r="12233" spans="1:2" x14ac:dyDescent="0.25">
      <c r="A12233" s="7">
        <v>43056</v>
      </c>
      <c r="B12233" s="5" t="s">
        <v>1127</v>
      </c>
    </row>
    <row r="12234" spans="1:2" x14ac:dyDescent="0.25">
      <c r="A12234" s="7">
        <v>43059</v>
      </c>
      <c r="B12234" s="5" t="s">
        <v>1128</v>
      </c>
    </row>
    <row r="12235" spans="1:2" x14ac:dyDescent="0.25">
      <c r="A12235" s="7">
        <v>43060</v>
      </c>
      <c r="B12235" s="5" t="s">
        <v>1129</v>
      </c>
    </row>
    <row r="12236" spans="1:2" x14ac:dyDescent="0.25">
      <c r="A12236" s="7">
        <v>43061</v>
      </c>
      <c r="B12236" s="5" t="s">
        <v>1130</v>
      </c>
    </row>
    <row r="12237" spans="1:2" x14ac:dyDescent="0.25">
      <c r="A12237" s="7">
        <v>43062</v>
      </c>
      <c r="B12237" s="5" t="s">
        <v>822</v>
      </c>
    </row>
    <row r="12238" spans="1:2" x14ac:dyDescent="0.25">
      <c r="A12238" s="7">
        <v>43063</v>
      </c>
      <c r="B12238" s="5" t="s">
        <v>1131</v>
      </c>
    </row>
    <row r="12239" spans="1:2" x14ac:dyDescent="0.25">
      <c r="A12239" s="7">
        <v>43066</v>
      </c>
      <c r="B12239" s="5" t="s">
        <v>1132</v>
      </c>
    </row>
    <row r="12240" spans="1:2" x14ac:dyDescent="0.25">
      <c r="A12240" s="7">
        <v>43067</v>
      </c>
      <c r="B12240" s="5" t="s">
        <v>1133</v>
      </c>
    </row>
    <row r="12241" spans="1:2" x14ac:dyDescent="0.25">
      <c r="A12241" s="7">
        <v>43068</v>
      </c>
      <c r="B12241" s="5" t="s">
        <v>1134</v>
      </c>
    </row>
    <row r="12242" spans="1:2" x14ac:dyDescent="0.25">
      <c r="A12242" s="7">
        <v>43069</v>
      </c>
      <c r="B12242" s="5" t="s">
        <v>1135</v>
      </c>
    </row>
    <row r="12243" spans="1:2" x14ac:dyDescent="0.25">
      <c r="A12243" s="7">
        <v>43070</v>
      </c>
      <c r="B12243" s="5" t="s">
        <v>1136</v>
      </c>
    </row>
    <row r="12244" spans="1:2" x14ac:dyDescent="0.25">
      <c r="A12244" s="7">
        <v>43073</v>
      </c>
      <c r="B12244" s="5" t="s">
        <v>1137</v>
      </c>
    </row>
    <row r="12245" spans="1:2" x14ac:dyDescent="0.25">
      <c r="A12245" s="7">
        <v>43074</v>
      </c>
      <c r="B12245" s="5" t="s">
        <v>1138</v>
      </c>
    </row>
    <row r="12246" spans="1:2" x14ac:dyDescent="0.25">
      <c r="A12246" s="7">
        <v>43075</v>
      </c>
      <c r="B12246" s="5" t="s">
        <v>1139</v>
      </c>
    </row>
    <row r="12247" spans="1:2" x14ac:dyDescent="0.25">
      <c r="A12247" s="7">
        <v>43076</v>
      </c>
      <c r="B12247" s="5" t="s">
        <v>1140</v>
      </c>
    </row>
    <row r="12248" spans="1:2" x14ac:dyDescent="0.25">
      <c r="A12248" s="7">
        <v>43077</v>
      </c>
      <c r="B12248" s="5" t="s">
        <v>1141</v>
      </c>
    </row>
    <row r="12249" spans="1:2" x14ac:dyDescent="0.25">
      <c r="A12249" s="7">
        <v>43080</v>
      </c>
      <c r="B12249" s="5" t="s">
        <v>1142</v>
      </c>
    </row>
    <row r="12250" spans="1:2" x14ac:dyDescent="0.25">
      <c r="A12250" s="7">
        <v>43081</v>
      </c>
      <c r="B12250" s="5" t="s">
        <v>1143</v>
      </c>
    </row>
    <row r="12251" spans="1:2" x14ac:dyDescent="0.25">
      <c r="A12251" s="7">
        <v>43082</v>
      </c>
      <c r="B12251" s="5" t="s">
        <v>1144</v>
      </c>
    </row>
    <row r="12252" spans="1:2" x14ac:dyDescent="0.25">
      <c r="A12252" s="7">
        <v>43083</v>
      </c>
      <c r="B12252" s="5" t="s">
        <v>1145</v>
      </c>
    </row>
    <row r="12253" spans="1:2" x14ac:dyDescent="0.25">
      <c r="A12253" s="7">
        <v>43084</v>
      </c>
      <c r="B12253" s="5" t="s">
        <v>1146</v>
      </c>
    </row>
    <row r="12254" spans="1:2" x14ac:dyDescent="0.25">
      <c r="A12254" s="7">
        <v>43087</v>
      </c>
      <c r="B12254" s="5" t="s">
        <v>1147</v>
      </c>
    </row>
    <row r="12255" spans="1:2" x14ac:dyDescent="0.25">
      <c r="A12255" s="7">
        <v>43088</v>
      </c>
      <c r="B12255" s="5" t="s">
        <v>1148</v>
      </c>
    </row>
    <row r="12256" spans="1:2" x14ac:dyDescent="0.25">
      <c r="A12256" s="7">
        <v>43089</v>
      </c>
      <c r="B12256" s="5" t="s">
        <v>1149</v>
      </c>
    </row>
    <row r="12257" spans="1:2" x14ac:dyDescent="0.25">
      <c r="A12257" s="7">
        <v>43090</v>
      </c>
      <c r="B12257" s="5" t="s">
        <v>1150</v>
      </c>
    </row>
    <row r="12258" spans="1:2" x14ac:dyDescent="0.25">
      <c r="A12258" s="7">
        <v>43091</v>
      </c>
      <c r="B12258" s="5" t="s">
        <v>1151</v>
      </c>
    </row>
    <row r="12259" spans="1:2" x14ac:dyDescent="0.25">
      <c r="A12259" s="7">
        <v>43094</v>
      </c>
      <c r="B12259" s="5" t="s">
        <v>822</v>
      </c>
    </row>
    <row r="12260" spans="1:2" x14ac:dyDescent="0.25">
      <c r="A12260" s="7">
        <v>43095</v>
      </c>
      <c r="B12260" s="5" t="s">
        <v>1152</v>
      </c>
    </row>
    <row r="12261" spans="1:2" x14ac:dyDescent="0.25">
      <c r="A12261" s="7">
        <v>43096</v>
      </c>
      <c r="B12261" s="5" t="s">
        <v>1153</v>
      </c>
    </row>
    <row r="12262" spans="1:2" x14ac:dyDescent="0.25">
      <c r="A12262" s="7">
        <v>43097</v>
      </c>
      <c r="B12262" s="5" t="s">
        <v>1154</v>
      </c>
    </row>
    <row r="12263" spans="1:2" x14ac:dyDescent="0.25">
      <c r="A12263" s="7">
        <v>43098</v>
      </c>
      <c r="B12263" s="5" t="s">
        <v>1155</v>
      </c>
    </row>
    <row r="12264" spans="1:2" x14ac:dyDescent="0.25">
      <c r="A12264" s="7">
        <v>43101</v>
      </c>
      <c r="B12264" s="5" t="s">
        <v>822</v>
      </c>
    </row>
    <row r="12265" spans="1:2" x14ac:dyDescent="0.25">
      <c r="A12265" s="7">
        <v>43102</v>
      </c>
      <c r="B12265" s="5" t="s">
        <v>1156</v>
      </c>
    </row>
    <row r="12266" spans="1:2" x14ac:dyDescent="0.25">
      <c r="A12266" s="7">
        <v>43103</v>
      </c>
      <c r="B12266" s="5" t="s">
        <v>1157</v>
      </c>
    </row>
    <row r="12267" spans="1:2" x14ac:dyDescent="0.25">
      <c r="A12267" s="7">
        <v>43104</v>
      </c>
      <c r="B12267" s="5" t="s">
        <v>1158</v>
      </c>
    </row>
    <row r="12268" spans="1:2" x14ac:dyDescent="0.25">
      <c r="A12268" s="7">
        <v>43105</v>
      </c>
      <c r="B12268" s="5" t="s">
        <v>1159</v>
      </c>
    </row>
    <row r="12269" spans="1:2" x14ac:dyDescent="0.25">
      <c r="A12269" s="7">
        <v>43108</v>
      </c>
      <c r="B12269" s="5" t="s">
        <v>1160</v>
      </c>
    </row>
    <row r="12270" spans="1:2" x14ac:dyDescent="0.25">
      <c r="A12270" s="7">
        <v>43109</v>
      </c>
      <c r="B12270" s="5" t="s">
        <v>1161</v>
      </c>
    </row>
    <row r="12271" spans="1:2" x14ac:dyDescent="0.25">
      <c r="A12271" s="7">
        <v>43110</v>
      </c>
      <c r="B12271" s="5" t="s">
        <v>1162</v>
      </c>
    </row>
    <row r="12272" spans="1:2" x14ac:dyDescent="0.25">
      <c r="A12272" s="7">
        <v>43111</v>
      </c>
      <c r="B12272" s="5" t="s">
        <v>1163</v>
      </c>
    </row>
    <row r="12273" spans="1:2" x14ac:dyDescent="0.25">
      <c r="A12273" s="7">
        <v>43112</v>
      </c>
      <c r="B12273" s="5" t="s">
        <v>1164</v>
      </c>
    </row>
    <row r="12274" spans="1:2" x14ac:dyDescent="0.25">
      <c r="A12274" s="7">
        <v>43115</v>
      </c>
      <c r="B12274" s="5" t="s">
        <v>822</v>
      </c>
    </row>
    <row r="12275" spans="1:2" x14ac:dyDescent="0.25">
      <c r="A12275" s="7">
        <v>43116</v>
      </c>
      <c r="B12275" s="5" t="s">
        <v>1165</v>
      </c>
    </row>
    <row r="12276" spans="1:2" x14ac:dyDescent="0.25">
      <c r="A12276" s="7">
        <v>43117</v>
      </c>
      <c r="B12276" s="5" t="s">
        <v>1166</v>
      </c>
    </row>
    <row r="12277" spans="1:2" x14ac:dyDescent="0.25">
      <c r="A12277" s="7">
        <v>43118</v>
      </c>
      <c r="B12277" s="5" t="s">
        <v>1167</v>
      </c>
    </row>
    <row r="12278" spans="1:2" x14ac:dyDescent="0.25">
      <c r="A12278" s="7">
        <v>43119</v>
      </c>
      <c r="B12278" s="5" t="s">
        <v>1168</v>
      </c>
    </row>
    <row r="12279" spans="1:2" x14ac:dyDescent="0.25">
      <c r="A12279" s="7">
        <v>43122</v>
      </c>
      <c r="B12279" s="5" t="s">
        <v>1169</v>
      </c>
    </row>
    <row r="12280" spans="1:2" x14ac:dyDescent="0.25">
      <c r="A12280" s="7">
        <v>43123</v>
      </c>
      <c r="B12280" s="5" t="s">
        <v>1170</v>
      </c>
    </row>
    <row r="12281" spans="1:2" x14ac:dyDescent="0.25">
      <c r="A12281" s="7">
        <v>43124</v>
      </c>
      <c r="B12281" s="5" t="s">
        <v>1171</v>
      </c>
    </row>
    <row r="12282" spans="1:2" x14ac:dyDescent="0.25">
      <c r="A12282" s="7">
        <v>43125</v>
      </c>
      <c r="B12282" s="5" t="s">
        <v>1172</v>
      </c>
    </row>
    <row r="12283" spans="1:2" x14ac:dyDescent="0.25">
      <c r="A12283" s="7">
        <v>43126</v>
      </c>
      <c r="B12283" s="5" t="s">
        <v>1173</v>
      </c>
    </row>
    <row r="12284" spans="1:2" x14ac:dyDescent="0.25">
      <c r="A12284" s="7">
        <v>43129</v>
      </c>
      <c r="B12284" s="5" t="s">
        <v>1174</v>
      </c>
    </row>
    <row r="12285" spans="1:2" x14ac:dyDescent="0.25">
      <c r="A12285" s="7">
        <v>43130</v>
      </c>
      <c r="B12285" s="5" t="s">
        <v>1175</v>
      </c>
    </row>
    <row r="12286" spans="1:2" x14ac:dyDescent="0.25">
      <c r="A12286" s="7">
        <v>43131</v>
      </c>
      <c r="B12286" s="5" t="s">
        <v>1176</v>
      </c>
    </row>
    <row r="12287" spans="1:2" x14ac:dyDescent="0.25">
      <c r="A12287" s="7">
        <v>43132</v>
      </c>
      <c r="B12287" s="5" t="s">
        <v>1177</v>
      </c>
    </row>
    <row r="12288" spans="1:2" x14ac:dyDescent="0.25">
      <c r="A12288" s="7">
        <v>43133</v>
      </c>
      <c r="B12288" s="5" t="s">
        <v>1178</v>
      </c>
    </row>
    <row r="12289" spans="1:2" x14ac:dyDescent="0.25">
      <c r="A12289" s="7">
        <v>43136</v>
      </c>
      <c r="B12289" s="5" t="s">
        <v>1179</v>
      </c>
    </row>
    <row r="12290" spans="1:2" x14ac:dyDescent="0.25">
      <c r="A12290" s="7">
        <v>43137</v>
      </c>
      <c r="B12290" s="5" t="s">
        <v>1180</v>
      </c>
    </row>
    <row r="12291" spans="1:2" x14ac:dyDescent="0.25">
      <c r="A12291" s="7">
        <v>43138</v>
      </c>
      <c r="B12291" s="5" t="s">
        <v>1181</v>
      </c>
    </row>
    <row r="12292" spans="1:2" x14ac:dyDescent="0.25">
      <c r="A12292" s="7">
        <v>43139</v>
      </c>
      <c r="B12292" s="5" t="s">
        <v>1182</v>
      </c>
    </row>
    <row r="12293" spans="1:2" x14ac:dyDescent="0.25">
      <c r="A12293" s="7">
        <v>43140</v>
      </c>
      <c r="B12293" s="5" t="s">
        <v>1183</v>
      </c>
    </row>
    <row r="12294" spans="1:2" x14ac:dyDescent="0.25">
      <c r="A12294" s="7">
        <v>43143</v>
      </c>
      <c r="B12294" s="5" t="s">
        <v>1184</v>
      </c>
    </row>
    <row r="12295" spans="1:2" x14ac:dyDescent="0.25">
      <c r="A12295" s="7">
        <v>43144</v>
      </c>
      <c r="B12295" s="5" t="s">
        <v>1185</v>
      </c>
    </row>
    <row r="12296" spans="1:2" x14ac:dyDescent="0.25">
      <c r="A12296" s="7">
        <v>43145</v>
      </c>
      <c r="B12296" s="5" t="s">
        <v>1186</v>
      </c>
    </row>
    <row r="12297" spans="1:2" x14ac:dyDescent="0.25">
      <c r="A12297" s="7">
        <v>43146</v>
      </c>
      <c r="B12297" s="5" t="s">
        <v>1187</v>
      </c>
    </row>
    <row r="12298" spans="1:2" x14ac:dyDescent="0.25">
      <c r="A12298" s="7">
        <v>43147</v>
      </c>
      <c r="B12298" s="5" t="s">
        <v>1188</v>
      </c>
    </row>
    <row r="12299" spans="1:2" x14ac:dyDescent="0.25">
      <c r="A12299" s="7">
        <v>43150</v>
      </c>
      <c r="B12299" s="5" t="s">
        <v>822</v>
      </c>
    </row>
    <row r="12300" spans="1:2" x14ac:dyDescent="0.25">
      <c r="A12300" s="7">
        <v>43151</v>
      </c>
      <c r="B12300" s="5" t="s">
        <v>1189</v>
      </c>
    </row>
    <row r="12301" spans="1:2" x14ac:dyDescent="0.25">
      <c r="A12301" s="7">
        <v>43152</v>
      </c>
      <c r="B12301" s="5" t="s">
        <v>1190</v>
      </c>
    </row>
    <row r="12302" spans="1:2" x14ac:dyDescent="0.25">
      <c r="A12302" s="7">
        <v>43153</v>
      </c>
      <c r="B12302" s="5" t="s">
        <v>1191</v>
      </c>
    </row>
    <row r="12303" spans="1:2" x14ac:dyDescent="0.25">
      <c r="A12303" s="7">
        <v>43154</v>
      </c>
      <c r="B12303" s="5" t="s">
        <v>1192</v>
      </c>
    </row>
    <row r="12304" spans="1:2" x14ac:dyDescent="0.25">
      <c r="A12304" s="7">
        <v>43157</v>
      </c>
      <c r="B12304" s="5" t="s">
        <v>1193</v>
      </c>
    </row>
    <row r="12305" spans="1:2" x14ac:dyDescent="0.25">
      <c r="A12305" s="7">
        <v>43158</v>
      </c>
      <c r="B12305" s="5" t="s">
        <v>1194</v>
      </c>
    </row>
    <row r="12306" spans="1:2" x14ac:dyDescent="0.25">
      <c r="A12306" s="7">
        <v>43159</v>
      </c>
      <c r="B12306" s="5" t="s">
        <v>1195</v>
      </c>
    </row>
    <row r="12307" spans="1:2" x14ac:dyDescent="0.25">
      <c r="A12307" s="7">
        <v>43160</v>
      </c>
      <c r="B12307" s="5" t="s">
        <v>1196</v>
      </c>
    </row>
    <row r="12308" spans="1:2" x14ac:dyDescent="0.25">
      <c r="A12308" s="7">
        <v>43161</v>
      </c>
      <c r="B12308" s="5" t="s">
        <v>1197</v>
      </c>
    </row>
    <row r="12309" spans="1:2" x14ac:dyDescent="0.25">
      <c r="A12309" s="7">
        <v>43164</v>
      </c>
      <c r="B12309" s="5" t="s">
        <v>1198</v>
      </c>
    </row>
    <row r="12310" spans="1:2" x14ac:dyDescent="0.25">
      <c r="A12310" s="7">
        <v>43165</v>
      </c>
      <c r="B12310" s="5" t="s">
        <v>1199</v>
      </c>
    </row>
    <row r="12311" spans="1:2" x14ac:dyDescent="0.25">
      <c r="A12311" s="7">
        <v>43166</v>
      </c>
      <c r="B12311" s="5" t="s">
        <v>1200</v>
      </c>
    </row>
    <row r="12312" spans="1:2" x14ac:dyDescent="0.25">
      <c r="A12312" s="7">
        <v>43167</v>
      </c>
      <c r="B12312" s="5" t="s">
        <v>1201</v>
      </c>
    </row>
    <row r="12313" spans="1:2" x14ac:dyDescent="0.25">
      <c r="A12313" s="7">
        <v>43168</v>
      </c>
      <c r="B12313" s="5" t="s">
        <v>1202</v>
      </c>
    </row>
    <row r="12314" spans="1:2" x14ac:dyDescent="0.25">
      <c r="A12314" s="7">
        <v>43171</v>
      </c>
      <c r="B12314" s="5" t="s">
        <v>1203</v>
      </c>
    </row>
    <row r="12315" spans="1:2" x14ac:dyDescent="0.25">
      <c r="A12315" s="7">
        <v>43172</v>
      </c>
      <c r="B12315" s="5" t="s">
        <v>1204</v>
      </c>
    </row>
    <row r="12316" spans="1:2" x14ac:dyDescent="0.25">
      <c r="A12316" s="7">
        <v>43173</v>
      </c>
      <c r="B12316" s="5" t="s">
        <v>1205</v>
      </c>
    </row>
    <row r="12317" spans="1:2" x14ac:dyDescent="0.25">
      <c r="A12317" s="7">
        <v>43174</v>
      </c>
      <c r="B12317" s="5" t="s">
        <v>1206</v>
      </c>
    </row>
    <row r="12318" spans="1:2" x14ac:dyDescent="0.25">
      <c r="A12318" s="7">
        <v>43175</v>
      </c>
      <c r="B12318" s="5" t="s">
        <v>1207</v>
      </c>
    </row>
    <row r="12319" spans="1:2" x14ac:dyDescent="0.25">
      <c r="A12319" s="7">
        <v>43178</v>
      </c>
      <c r="B12319" s="5" t="s">
        <v>1208</v>
      </c>
    </row>
    <row r="12320" spans="1:2" x14ac:dyDescent="0.25">
      <c r="A12320" s="7">
        <v>43179</v>
      </c>
      <c r="B12320" s="5" t="s">
        <v>1209</v>
      </c>
    </row>
    <row r="12321" spans="1:2" x14ac:dyDescent="0.25">
      <c r="A12321" s="7">
        <v>43180</v>
      </c>
      <c r="B12321" s="5" t="s">
        <v>1210</v>
      </c>
    </row>
    <row r="12322" spans="1:2" x14ac:dyDescent="0.25">
      <c r="A12322" s="7">
        <v>43181</v>
      </c>
      <c r="B12322" s="5" t="s">
        <v>1211</v>
      </c>
    </row>
    <row r="12323" spans="1:2" x14ac:dyDescent="0.25">
      <c r="A12323" s="7">
        <v>43182</v>
      </c>
      <c r="B12323" s="5" t="s">
        <v>1212</v>
      </c>
    </row>
    <row r="12324" spans="1:2" x14ac:dyDescent="0.25">
      <c r="A12324" s="7">
        <v>43185</v>
      </c>
      <c r="B12324" s="5" t="s">
        <v>1213</v>
      </c>
    </row>
    <row r="12325" spans="1:2" x14ac:dyDescent="0.25">
      <c r="A12325" s="7">
        <v>43186</v>
      </c>
      <c r="B12325" s="5" t="s">
        <v>1214</v>
      </c>
    </row>
    <row r="12326" spans="1:2" x14ac:dyDescent="0.25">
      <c r="A12326" s="7">
        <v>43187</v>
      </c>
      <c r="B12326" s="5" t="s">
        <v>1215</v>
      </c>
    </row>
    <row r="12327" spans="1:2" x14ac:dyDescent="0.25">
      <c r="A12327" s="7">
        <v>43188</v>
      </c>
      <c r="B12327" s="5" t="s">
        <v>1216</v>
      </c>
    </row>
    <row r="12328" spans="1:2" x14ac:dyDescent="0.25">
      <c r="A12328" s="7">
        <v>43189</v>
      </c>
      <c r="B12328" s="5" t="s">
        <v>822</v>
      </c>
    </row>
    <row r="12329" spans="1:2" x14ac:dyDescent="0.25">
      <c r="A12329" s="7">
        <v>43192</v>
      </c>
      <c r="B12329" s="5" t="s">
        <v>1217</v>
      </c>
    </row>
    <row r="12330" spans="1:2" x14ac:dyDescent="0.25">
      <c r="A12330" s="7">
        <v>43193</v>
      </c>
      <c r="B12330" s="5" t="s">
        <v>1218</v>
      </c>
    </row>
    <row r="12331" spans="1:2" x14ac:dyDescent="0.25">
      <c r="A12331" s="7">
        <v>43194</v>
      </c>
      <c r="B12331" s="5" t="s">
        <v>1219</v>
      </c>
    </row>
    <row r="12332" spans="1:2" x14ac:dyDescent="0.25">
      <c r="A12332" s="7">
        <v>43195</v>
      </c>
      <c r="B12332" s="5" t="s">
        <v>1220</v>
      </c>
    </row>
    <row r="12333" spans="1:2" x14ac:dyDescent="0.25">
      <c r="A12333" s="7">
        <v>43196</v>
      </c>
      <c r="B12333" s="5" t="s">
        <v>1221</v>
      </c>
    </row>
    <row r="12334" spans="1:2" x14ac:dyDescent="0.25">
      <c r="A12334" s="7">
        <v>43199</v>
      </c>
      <c r="B12334" s="5" t="s">
        <v>1222</v>
      </c>
    </row>
    <row r="12335" spans="1:2" x14ac:dyDescent="0.25">
      <c r="A12335" s="7">
        <v>43200</v>
      </c>
      <c r="B12335" s="5" t="s">
        <v>1223</v>
      </c>
    </row>
    <row r="12336" spans="1:2" x14ac:dyDescent="0.25">
      <c r="A12336" s="7">
        <v>43201</v>
      </c>
      <c r="B12336" s="5" t="s">
        <v>1224</v>
      </c>
    </row>
    <row r="12337" spans="1:2" x14ac:dyDescent="0.25">
      <c r="A12337" s="7">
        <v>43202</v>
      </c>
      <c r="B12337" s="5" t="s">
        <v>1225</v>
      </c>
    </row>
    <row r="12338" spans="1:2" x14ac:dyDescent="0.25">
      <c r="A12338" s="7">
        <v>43203</v>
      </c>
      <c r="B12338" s="5" t="s">
        <v>1226</v>
      </c>
    </row>
    <row r="12339" spans="1:2" x14ac:dyDescent="0.25">
      <c r="A12339" s="7">
        <v>43206</v>
      </c>
      <c r="B12339" s="5" t="s">
        <v>1227</v>
      </c>
    </row>
    <row r="12340" spans="1:2" x14ac:dyDescent="0.25">
      <c r="A12340" s="7">
        <v>43207</v>
      </c>
      <c r="B12340" s="5" t="s">
        <v>1228</v>
      </c>
    </row>
    <row r="12341" spans="1:2" x14ac:dyDescent="0.25">
      <c r="A12341" s="7">
        <v>43208</v>
      </c>
      <c r="B12341" s="5" t="s">
        <v>1229</v>
      </c>
    </row>
    <row r="12342" spans="1:2" x14ac:dyDescent="0.25">
      <c r="A12342" s="7">
        <v>43209</v>
      </c>
      <c r="B12342" s="5" t="s">
        <v>1230</v>
      </c>
    </row>
    <row r="12343" spans="1:2" x14ac:dyDescent="0.25">
      <c r="A12343" s="7">
        <v>43210</v>
      </c>
      <c r="B12343" s="5" t="s">
        <v>1231</v>
      </c>
    </row>
    <row r="12344" spans="1:2" x14ac:dyDescent="0.25">
      <c r="A12344" s="7">
        <v>43213</v>
      </c>
      <c r="B12344" s="5" t="s">
        <v>1232</v>
      </c>
    </row>
    <row r="12345" spans="1:2" x14ac:dyDescent="0.25">
      <c r="A12345" s="7">
        <v>43214</v>
      </c>
      <c r="B12345" s="5" t="s">
        <v>1233</v>
      </c>
    </row>
    <row r="12346" spans="1:2" x14ac:dyDescent="0.25">
      <c r="A12346" s="7">
        <v>43215</v>
      </c>
      <c r="B12346" s="5" t="s">
        <v>1234</v>
      </c>
    </row>
    <row r="12347" spans="1:2" x14ac:dyDescent="0.25">
      <c r="A12347" s="7">
        <v>43216</v>
      </c>
      <c r="B12347" s="5" t="s">
        <v>1235</v>
      </c>
    </row>
    <row r="12348" spans="1:2" x14ac:dyDescent="0.25">
      <c r="A12348" s="7">
        <v>43217</v>
      </c>
      <c r="B12348" s="5" t="s">
        <v>1236</v>
      </c>
    </row>
    <row r="12349" spans="1:2" x14ac:dyDescent="0.25">
      <c r="A12349" s="7">
        <v>43220</v>
      </c>
      <c r="B12349" s="5" t="s">
        <v>1237</v>
      </c>
    </row>
    <row r="12350" spans="1:2" x14ac:dyDescent="0.25">
      <c r="A12350" s="7">
        <v>43221</v>
      </c>
      <c r="B12350" s="5" t="s">
        <v>1238</v>
      </c>
    </row>
    <row r="12351" spans="1:2" x14ac:dyDescent="0.25">
      <c r="A12351" s="7">
        <v>43222</v>
      </c>
      <c r="B12351" s="5" t="s">
        <v>1239</v>
      </c>
    </row>
    <row r="12352" spans="1:2" x14ac:dyDescent="0.25">
      <c r="A12352" s="7">
        <v>43223</v>
      </c>
      <c r="B12352" s="5" t="s">
        <v>1240</v>
      </c>
    </row>
    <row r="12353" spans="1:2" x14ac:dyDescent="0.25">
      <c r="A12353" s="7">
        <v>43224</v>
      </c>
      <c r="B12353" s="5" t="s">
        <v>1241</v>
      </c>
    </row>
    <row r="12354" spans="1:2" x14ac:dyDescent="0.25">
      <c r="A12354" s="7">
        <v>43227</v>
      </c>
      <c r="B12354" s="5" t="s">
        <v>1242</v>
      </c>
    </row>
    <row r="12355" spans="1:2" x14ac:dyDescent="0.25">
      <c r="A12355" s="7">
        <v>43228</v>
      </c>
      <c r="B12355" s="5" t="s">
        <v>1243</v>
      </c>
    </row>
    <row r="12356" spans="1:2" x14ac:dyDescent="0.25">
      <c r="A12356" s="7">
        <v>43229</v>
      </c>
      <c r="B12356" s="5" t="s">
        <v>1244</v>
      </c>
    </row>
    <row r="12357" spans="1:2" x14ac:dyDescent="0.25">
      <c r="A12357" s="7">
        <v>43230</v>
      </c>
      <c r="B12357" s="5" t="s">
        <v>1245</v>
      </c>
    </row>
    <row r="12358" spans="1:2" x14ac:dyDescent="0.25">
      <c r="A12358" s="7">
        <v>43231</v>
      </c>
      <c r="B12358" s="5" t="s">
        <v>1246</v>
      </c>
    </row>
    <row r="12359" spans="1:2" x14ac:dyDescent="0.25">
      <c r="A12359" s="7">
        <v>43234</v>
      </c>
      <c r="B12359" s="5" t="s">
        <v>1247</v>
      </c>
    </row>
    <row r="12360" spans="1:2" x14ac:dyDescent="0.25">
      <c r="A12360" s="7">
        <v>43235</v>
      </c>
      <c r="B12360" s="5" t="s">
        <v>1248</v>
      </c>
    </row>
    <row r="12361" spans="1:2" x14ac:dyDescent="0.25">
      <c r="A12361" s="7">
        <v>43236</v>
      </c>
      <c r="B12361" s="5" t="s">
        <v>1249</v>
      </c>
    </row>
    <row r="12362" spans="1:2" x14ac:dyDescent="0.25">
      <c r="A12362" s="7">
        <v>43237</v>
      </c>
      <c r="B12362" s="5" t="s">
        <v>1250</v>
      </c>
    </row>
    <row r="12363" spans="1:2" x14ac:dyDescent="0.25">
      <c r="A12363" s="7">
        <v>43238</v>
      </c>
      <c r="B12363" s="5" t="s">
        <v>1251</v>
      </c>
    </row>
    <row r="12364" spans="1:2" x14ac:dyDescent="0.25">
      <c r="A12364" s="7">
        <v>43241</v>
      </c>
      <c r="B12364" s="5" t="s">
        <v>1252</v>
      </c>
    </row>
    <row r="12365" spans="1:2" x14ac:dyDescent="0.25">
      <c r="A12365" s="7">
        <v>43242</v>
      </c>
      <c r="B12365" s="5" t="s">
        <v>1253</v>
      </c>
    </row>
    <row r="12366" spans="1:2" x14ac:dyDescent="0.25">
      <c r="A12366" s="7">
        <v>43243</v>
      </c>
      <c r="B12366" s="5" t="s">
        <v>1254</v>
      </c>
    </row>
    <row r="12367" spans="1:2" x14ac:dyDescent="0.25">
      <c r="A12367" s="7">
        <v>43244</v>
      </c>
      <c r="B12367" s="5" t="s">
        <v>1255</v>
      </c>
    </row>
    <row r="12368" spans="1:2" x14ac:dyDescent="0.25">
      <c r="A12368" s="7">
        <v>43245</v>
      </c>
      <c r="B12368" s="5" t="s">
        <v>1256</v>
      </c>
    </row>
    <row r="12369" spans="1:2" x14ac:dyDescent="0.25">
      <c r="A12369" s="7">
        <v>43248</v>
      </c>
      <c r="B12369" s="5" t="s">
        <v>822</v>
      </c>
    </row>
    <row r="12370" spans="1:2" x14ac:dyDescent="0.25">
      <c r="A12370" s="7">
        <v>43249</v>
      </c>
      <c r="B12370" s="5" t="s">
        <v>1257</v>
      </c>
    </row>
    <row r="12371" spans="1:2" x14ac:dyDescent="0.25">
      <c r="A12371" s="7">
        <v>43250</v>
      </c>
      <c r="B12371" s="5" t="s">
        <v>1258</v>
      </c>
    </row>
    <row r="12372" spans="1:2" x14ac:dyDescent="0.25">
      <c r="A12372" s="7">
        <v>43251</v>
      </c>
      <c r="B12372" s="5" t="s">
        <v>1259</v>
      </c>
    </row>
    <row r="12373" spans="1:2" x14ac:dyDescent="0.25">
      <c r="A12373" s="7">
        <v>43252</v>
      </c>
      <c r="B12373" s="5" t="s">
        <v>1260</v>
      </c>
    </row>
    <row r="12374" spans="1:2" x14ac:dyDescent="0.25">
      <c r="A12374" s="7">
        <v>43255</v>
      </c>
      <c r="B12374" s="5" t="s">
        <v>1261</v>
      </c>
    </row>
    <row r="12375" spans="1:2" x14ac:dyDescent="0.25">
      <c r="A12375" s="7">
        <v>43256</v>
      </c>
      <c r="B12375" s="5" t="s">
        <v>1262</v>
      </c>
    </row>
    <row r="12376" spans="1:2" x14ac:dyDescent="0.25">
      <c r="A12376" s="7">
        <v>43257</v>
      </c>
      <c r="B12376" s="5" t="s">
        <v>1263</v>
      </c>
    </row>
    <row r="12377" spans="1:2" x14ac:dyDescent="0.25">
      <c r="A12377" s="7">
        <v>43258</v>
      </c>
      <c r="B12377" s="5" t="s">
        <v>1264</v>
      </c>
    </row>
    <row r="12378" spans="1:2" x14ac:dyDescent="0.25">
      <c r="A12378" s="7">
        <v>43259</v>
      </c>
      <c r="B12378" s="5" t="s">
        <v>1265</v>
      </c>
    </row>
    <row r="12379" spans="1:2" x14ac:dyDescent="0.25">
      <c r="A12379" s="7">
        <v>43262</v>
      </c>
      <c r="B12379" s="5" t="s">
        <v>1266</v>
      </c>
    </row>
    <row r="12380" spans="1:2" x14ac:dyDescent="0.25">
      <c r="A12380" s="7">
        <v>43263</v>
      </c>
      <c r="B12380" s="5" t="s">
        <v>1267</v>
      </c>
    </row>
    <row r="12381" spans="1:2" x14ac:dyDescent="0.25">
      <c r="A12381" s="7">
        <v>43264</v>
      </c>
      <c r="B12381" s="5" t="s">
        <v>1167</v>
      </c>
    </row>
    <row r="12382" spans="1:2" x14ac:dyDescent="0.25">
      <c r="A12382" s="7">
        <v>43265</v>
      </c>
      <c r="B12382" s="5" t="s">
        <v>1268</v>
      </c>
    </row>
    <row r="12383" spans="1:2" x14ac:dyDescent="0.25">
      <c r="A12383" s="7">
        <v>43266</v>
      </c>
      <c r="B12383" s="5" t="s">
        <v>1269</v>
      </c>
    </row>
    <row r="12384" spans="1:2" x14ac:dyDescent="0.25">
      <c r="A12384" s="7">
        <v>43269</v>
      </c>
      <c r="B12384" s="5" t="s">
        <v>1270</v>
      </c>
    </row>
    <row r="12385" spans="1:2" x14ac:dyDescent="0.25">
      <c r="A12385" s="7">
        <v>43270</v>
      </c>
      <c r="B12385" s="5" t="s">
        <v>1271</v>
      </c>
    </row>
    <row r="12386" spans="1:2" x14ac:dyDescent="0.25">
      <c r="A12386" s="7">
        <v>43271</v>
      </c>
      <c r="B12386" s="5" t="s">
        <v>1272</v>
      </c>
    </row>
    <row r="12387" spans="1:2" x14ac:dyDescent="0.25">
      <c r="A12387" s="7">
        <v>43272</v>
      </c>
      <c r="B12387" s="5" t="s">
        <v>1273</v>
      </c>
    </row>
    <row r="12388" spans="1:2" x14ac:dyDescent="0.25">
      <c r="A12388" s="7">
        <v>43273</v>
      </c>
      <c r="B12388" s="5" t="s">
        <v>1274</v>
      </c>
    </row>
    <row r="12389" spans="1:2" x14ac:dyDescent="0.25">
      <c r="A12389" s="7">
        <v>43276</v>
      </c>
      <c r="B12389" s="5" t="s">
        <v>1275</v>
      </c>
    </row>
    <row r="12390" spans="1:2" x14ac:dyDescent="0.25">
      <c r="A12390" s="7">
        <v>43277</v>
      </c>
      <c r="B12390" s="5" t="s">
        <v>1276</v>
      </c>
    </row>
    <row r="12391" spans="1:2" x14ac:dyDescent="0.25">
      <c r="A12391" s="7">
        <v>43278</v>
      </c>
      <c r="B12391" s="5" t="s">
        <v>1277</v>
      </c>
    </row>
    <row r="12392" spans="1:2" x14ac:dyDescent="0.25">
      <c r="A12392" s="7">
        <v>43279</v>
      </c>
      <c r="B12392" s="5" t="s">
        <v>1278</v>
      </c>
    </row>
    <row r="12393" spans="1:2" x14ac:dyDescent="0.25">
      <c r="A12393" s="7">
        <v>43280</v>
      </c>
      <c r="B12393" s="5" t="s">
        <v>1279</v>
      </c>
    </row>
    <row r="12394" spans="1:2" x14ac:dyDescent="0.25">
      <c r="A12394" s="7">
        <v>43283</v>
      </c>
      <c r="B12394" s="5" t="s">
        <v>1280</v>
      </c>
    </row>
    <row r="12395" spans="1:2" x14ac:dyDescent="0.25">
      <c r="A12395" s="7">
        <v>43284</v>
      </c>
      <c r="B12395" s="5" t="s">
        <v>1281</v>
      </c>
    </row>
    <row r="12396" spans="1:2" x14ac:dyDescent="0.25">
      <c r="A12396" s="7">
        <v>43285</v>
      </c>
      <c r="B12396" s="5" t="s">
        <v>822</v>
      </c>
    </row>
    <row r="12397" spans="1:2" x14ac:dyDescent="0.25">
      <c r="A12397" s="7">
        <v>43286</v>
      </c>
      <c r="B12397" s="5" t="s">
        <v>1282</v>
      </c>
    </row>
    <row r="12398" spans="1:2" x14ac:dyDescent="0.25">
      <c r="A12398" s="7">
        <v>43287</v>
      </c>
      <c r="B12398" s="5" t="s">
        <v>1283</v>
      </c>
    </row>
    <row r="12399" spans="1:2" x14ac:dyDescent="0.25">
      <c r="A12399" s="7">
        <v>43290</v>
      </c>
      <c r="B12399" s="5" t="s">
        <v>1284</v>
      </c>
    </row>
    <row r="12400" spans="1:2" x14ac:dyDescent="0.25">
      <c r="A12400" s="7">
        <v>43291</v>
      </c>
      <c r="B12400" s="5" t="s">
        <v>1285</v>
      </c>
    </row>
    <row r="12401" spans="1:2" x14ac:dyDescent="0.25">
      <c r="A12401" s="7">
        <v>43292</v>
      </c>
      <c r="B12401" s="5" t="s">
        <v>1286</v>
      </c>
    </row>
    <row r="12402" spans="1:2" x14ac:dyDescent="0.25">
      <c r="A12402" s="7">
        <v>43293</v>
      </c>
      <c r="B12402" s="5" t="s">
        <v>1287</v>
      </c>
    </row>
    <row r="12403" spans="1:2" x14ac:dyDescent="0.25">
      <c r="A12403" s="7">
        <v>43294</v>
      </c>
      <c r="B12403" s="5" t="s">
        <v>1288</v>
      </c>
    </row>
    <row r="12404" spans="1:2" x14ac:dyDescent="0.25">
      <c r="A12404" s="7">
        <v>43297</v>
      </c>
      <c r="B12404" s="5" t="s">
        <v>1289</v>
      </c>
    </row>
    <row r="12405" spans="1:2" x14ac:dyDescent="0.25">
      <c r="A12405" s="7">
        <v>43298</v>
      </c>
      <c r="B12405" s="5" t="s">
        <v>1290</v>
      </c>
    </row>
    <row r="12406" spans="1:2" x14ac:dyDescent="0.25">
      <c r="A12406" s="7">
        <v>43299</v>
      </c>
      <c r="B12406" s="5" t="s">
        <v>1291</v>
      </c>
    </row>
    <row r="12407" spans="1:2" x14ac:dyDescent="0.25">
      <c r="A12407" s="7">
        <v>43300</v>
      </c>
      <c r="B12407" s="5" t="s">
        <v>1292</v>
      </c>
    </row>
    <row r="12408" spans="1:2" x14ac:dyDescent="0.25">
      <c r="A12408" s="7">
        <v>43301</v>
      </c>
      <c r="B12408" s="5" t="s">
        <v>1293</v>
      </c>
    </row>
    <row r="12409" spans="1:2" x14ac:dyDescent="0.25">
      <c r="A12409" s="7">
        <v>43304</v>
      </c>
      <c r="B12409" s="5" t="s">
        <v>1294</v>
      </c>
    </row>
    <row r="12410" spans="1:2" x14ac:dyDescent="0.25">
      <c r="A12410" s="7">
        <v>43305</v>
      </c>
      <c r="B12410" s="5" t="s">
        <v>1295</v>
      </c>
    </row>
    <row r="12411" spans="1:2" x14ac:dyDescent="0.25">
      <c r="A12411" s="7">
        <v>43306</v>
      </c>
      <c r="B12411" s="5" t="s">
        <v>1296</v>
      </c>
    </row>
    <row r="12412" spans="1:2" x14ac:dyDescent="0.25">
      <c r="A12412" s="7">
        <v>43307</v>
      </c>
      <c r="B12412" s="5" t="s">
        <v>1297</v>
      </c>
    </row>
    <row r="12413" spans="1:2" x14ac:dyDescent="0.25">
      <c r="A12413" s="7">
        <v>43308</v>
      </c>
      <c r="B12413" s="5" t="s">
        <v>1298</v>
      </c>
    </row>
    <row r="12414" spans="1:2" x14ac:dyDescent="0.25">
      <c r="A12414" s="7">
        <v>43311</v>
      </c>
      <c r="B12414" s="5" t="s">
        <v>1299</v>
      </c>
    </row>
    <row r="12415" spans="1:2" x14ac:dyDescent="0.25">
      <c r="A12415" s="7">
        <v>43312</v>
      </c>
      <c r="B12415" s="5" t="s">
        <v>1300</v>
      </c>
    </row>
    <row r="12416" spans="1:2" x14ac:dyDescent="0.25">
      <c r="A12416" s="7">
        <v>43313</v>
      </c>
      <c r="B12416" s="5" t="s">
        <v>1301</v>
      </c>
    </row>
    <row r="12417" spans="1:2" x14ac:dyDescent="0.25">
      <c r="A12417" s="7">
        <v>43314</v>
      </c>
      <c r="B12417" s="5" t="s">
        <v>1302</v>
      </c>
    </row>
    <row r="12418" spans="1:2" x14ac:dyDescent="0.25">
      <c r="A12418" s="7">
        <v>43315</v>
      </c>
      <c r="B12418" s="5" t="s">
        <v>1303</v>
      </c>
    </row>
    <row r="12419" spans="1:2" x14ac:dyDescent="0.25">
      <c r="A12419" s="7">
        <v>43318</v>
      </c>
      <c r="B12419" s="5" t="s">
        <v>1304</v>
      </c>
    </row>
    <row r="12420" spans="1:2" x14ac:dyDescent="0.25">
      <c r="A12420" s="7">
        <v>43319</v>
      </c>
      <c r="B12420" s="5" t="s">
        <v>1305</v>
      </c>
    </row>
    <row r="12421" spans="1:2" x14ac:dyDescent="0.25">
      <c r="A12421" s="7">
        <v>43320</v>
      </c>
      <c r="B12421" s="5" t="s">
        <v>1306</v>
      </c>
    </row>
    <row r="12422" spans="1:2" x14ac:dyDescent="0.25">
      <c r="A12422" s="7">
        <v>43321</v>
      </c>
      <c r="B12422" s="5" t="s">
        <v>1307</v>
      </c>
    </row>
    <row r="12423" spans="1:2" x14ac:dyDescent="0.25">
      <c r="A12423" s="7">
        <v>43322</v>
      </c>
      <c r="B12423" s="5" t="s">
        <v>1308</v>
      </c>
    </row>
    <row r="12424" spans="1:2" x14ac:dyDescent="0.25">
      <c r="A12424" s="7">
        <v>43325</v>
      </c>
      <c r="B12424" s="5" t="s">
        <v>1309</v>
      </c>
    </row>
    <row r="12425" spans="1:2" x14ac:dyDescent="0.25">
      <c r="A12425" s="7">
        <v>43326</v>
      </c>
      <c r="B12425" s="5" t="s">
        <v>1310</v>
      </c>
    </row>
    <row r="12426" spans="1:2" x14ac:dyDescent="0.25">
      <c r="A12426" s="7">
        <v>43327</v>
      </c>
      <c r="B12426" s="5" t="s">
        <v>1311</v>
      </c>
    </row>
    <row r="12427" spans="1:2" x14ac:dyDescent="0.25">
      <c r="A12427" s="7">
        <v>43328</v>
      </c>
      <c r="B12427" s="5" t="s">
        <v>1312</v>
      </c>
    </row>
    <row r="12428" spans="1:2" x14ac:dyDescent="0.25">
      <c r="A12428" s="7">
        <v>43329</v>
      </c>
      <c r="B12428" s="5" t="s">
        <v>1313</v>
      </c>
    </row>
    <row r="12429" spans="1:2" x14ac:dyDescent="0.25">
      <c r="A12429" s="7">
        <v>43332</v>
      </c>
      <c r="B12429" s="5" t="s">
        <v>1314</v>
      </c>
    </row>
    <row r="12430" spans="1:2" x14ac:dyDescent="0.25">
      <c r="A12430" s="7">
        <v>43333</v>
      </c>
      <c r="B12430" s="5" t="s">
        <v>1315</v>
      </c>
    </row>
    <row r="12431" spans="1:2" x14ac:dyDescent="0.25">
      <c r="A12431" s="7">
        <v>43334</v>
      </c>
      <c r="B12431" s="5" t="s">
        <v>1316</v>
      </c>
    </row>
    <row r="12432" spans="1:2" x14ac:dyDescent="0.25">
      <c r="A12432" s="7">
        <v>43335</v>
      </c>
      <c r="B12432" s="5" t="s">
        <v>1317</v>
      </c>
    </row>
    <row r="12433" spans="1:2" x14ac:dyDescent="0.25">
      <c r="A12433" s="7">
        <v>43336</v>
      </c>
      <c r="B12433" s="5" t="s">
        <v>1318</v>
      </c>
    </row>
    <row r="12434" spans="1:2" x14ac:dyDescent="0.25">
      <c r="A12434" s="7">
        <v>43339</v>
      </c>
      <c r="B12434" s="5" t="s">
        <v>1319</v>
      </c>
    </row>
    <row r="12435" spans="1:2" x14ac:dyDescent="0.25">
      <c r="A12435" s="7">
        <v>43340</v>
      </c>
      <c r="B12435" s="5" t="s">
        <v>1320</v>
      </c>
    </row>
    <row r="12436" spans="1:2" x14ac:dyDescent="0.25">
      <c r="A12436" s="7">
        <v>43341</v>
      </c>
      <c r="B12436" s="5" t="s">
        <v>1321</v>
      </c>
    </row>
    <row r="12437" spans="1:2" x14ac:dyDescent="0.25">
      <c r="A12437" s="7">
        <v>43342</v>
      </c>
      <c r="B12437" s="5" t="s">
        <v>1322</v>
      </c>
    </row>
    <row r="12438" spans="1:2" x14ac:dyDescent="0.25">
      <c r="A12438" s="7">
        <v>43343</v>
      </c>
      <c r="B12438" s="5" t="s">
        <v>1323</v>
      </c>
    </row>
    <row r="12439" spans="1:2" x14ac:dyDescent="0.25">
      <c r="A12439" s="7">
        <v>43346</v>
      </c>
      <c r="B12439" s="5" t="s">
        <v>822</v>
      </c>
    </row>
    <row r="12440" spans="1:2" x14ac:dyDescent="0.25">
      <c r="A12440" s="7">
        <v>43347</v>
      </c>
      <c r="B12440" s="5" t="s">
        <v>1324</v>
      </c>
    </row>
    <row r="12441" spans="1:2" x14ac:dyDescent="0.25">
      <c r="A12441" s="7">
        <v>43348</v>
      </c>
      <c r="B12441" s="5" t="s">
        <v>1325</v>
      </c>
    </row>
    <row r="12442" spans="1:2" x14ac:dyDescent="0.25">
      <c r="A12442" s="7">
        <v>43349</v>
      </c>
      <c r="B12442" s="5" t="s">
        <v>1326</v>
      </c>
    </row>
    <row r="12443" spans="1:2" x14ac:dyDescent="0.25">
      <c r="A12443" s="7">
        <v>43350</v>
      </c>
      <c r="B12443" s="5" t="s">
        <v>1327</v>
      </c>
    </row>
    <row r="12444" spans="1:2" x14ac:dyDescent="0.25">
      <c r="A12444" s="7">
        <v>43353</v>
      </c>
      <c r="B12444" s="5" t="s">
        <v>1328</v>
      </c>
    </row>
    <row r="12445" spans="1:2" x14ac:dyDescent="0.25">
      <c r="A12445" s="7">
        <v>43354</v>
      </c>
      <c r="B12445" s="5" t="s">
        <v>1329</v>
      </c>
    </row>
    <row r="12446" spans="1:2" x14ac:dyDescent="0.25">
      <c r="A12446" s="7">
        <v>43355</v>
      </c>
      <c r="B12446" s="5" t="s">
        <v>1330</v>
      </c>
    </row>
    <row r="12447" spans="1:2" x14ac:dyDescent="0.25">
      <c r="A12447" s="7">
        <v>43356</v>
      </c>
      <c r="B12447" s="5" t="s">
        <v>1331</v>
      </c>
    </row>
    <row r="12448" spans="1:2" x14ac:dyDescent="0.25">
      <c r="A12448" s="7">
        <v>43357</v>
      </c>
      <c r="B12448" s="5" t="s">
        <v>1332</v>
      </c>
    </row>
    <row r="12449" spans="1:2" x14ac:dyDescent="0.25">
      <c r="A12449" s="7">
        <v>43360</v>
      </c>
      <c r="B12449" s="5" t="s">
        <v>1333</v>
      </c>
    </row>
    <row r="12450" spans="1:2" x14ac:dyDescent="0.25">
      <c r="A12450" s="7">
        <v>43361</v>
      </c>
      <c r="B12450" s="5" t="s">
        <v>1334</v>
      </c>
    </row>
    <row r="12451" spans="1:2" x14ac:dyDescent="0.25">
      <c r="A12451" s="7">
        <v>43362</v>
      </c>
      <c r="B12451" s="5" t="s">
        <v>1335</v>
      </c>
    </row>
    <row r="12452" spans="1:2" x14ac:dyDescent="0.25">
      <c r="A12452" s="7">
        <v>43363</v>
      </c>
      <c r="B12452" s="5" t="s">
        <v>1336</v>
      </c>
    </row>
    <row r="12453" spans="1:2" x14ac:dyDescent="0.25">
      <c r="A12453" s="7">
        <v>43364</v>
      </c>
      <c r="B12453" s="5" t="s">
        <v>1337</v>
      </c>
    </row>
    <row r="12454" spans="1:2" x14ac:dyDescent="0.25">
      <c r="A12454" s="7">
        <v>43367</v>
      </c>
      <c r="B12454" s="5" t="s">
        <v>1338</v>
      </c>
    </row>
    <row r="12455" spans="1:2" x14ac:dyDescent="0.25">
      <c r="A12455" s="7">
        <v>43368</v>
      </c>
      <c r="B12455" s="5" t="s">
        <v>1339</v>
      </c>
    </row>
    <row r="12456" spans="1:2" x14ac:dyDescent="0.25">
      <c r="A12456" s="7">
        <v>43369</v>
      </c>
      <c r="B12456" s="5" t="s">
        <v>1340</v>
      </c>
    </row>
    <row r="12457" spans="1:2" x14ac:dyDescent="0.25">
      <c r="A12457" s="7">
        <v>43370</v>
      </c>
      <c r="B12457" s="5" t="s">
        <v>1341</v>
      </c>
    </row>
    <row r="12458" spans="1:2" x14ac:dyDescent="0.25">
      <c r="A12458" s="7">
        <v>43371</v>
      </c>
      <c r="B12458" s="5" t="s">
        <v>1342</v>
      </c>
    </row>
    <row r="12459" spans="1:2" x14ac:dyDescent="0.25">
      <c r="A12459" s="7">
        <v>43374</v>
      </c>
      <c r="B12459" s="5" t="s">
        <v>1343</v>
      </c>
    </row>
    <row r="12460" spans="1:2" x14ac:dyDescent="0.25">
      <c r="A12460" s="7">
        <v>43375</v>
      </c>
      <c r="B12460" s="5" t="s">
        <v>1344</v>
      </c>
    </row>
    <row r="12461" spans="1:2" x14ac:dyDescent="0.25">
      <c r="A12461" s="7">
        <v>43376</v>
      </c>
      <c r="B12461" s="5" t="s">
        <v>1345</v>
      </c>
    </row>
    <row r="12462" spans="1:2" x14ac:dyDescent="0.25">
      <c r="A12462" s="7">
        <v>43377</v>
      </c>
      <c r="B12462" s="5" t="s">
        <v>1346</v>
      </c>
    </row>
    <row r="12463" spans="1:2" x14ac:dyDescent="0.25">
      <c r="A12463" s="7">
        <v>43378</v>
      </c>
      <c r="B12463" s="5" t="s">
        <v>1347</v>
      </c>
    </row>
    <row r="12464" spans="1:2" x14ac:dyDescent="0.25">
      <c r="A12464" s="7">
        <v>43381</v>
      </c>
      <c r="B12464" s="5" t="s">
        <v>1348</v>
      </c>
    </row>
    <row r="12465" spans="1:2" x14ac:dyDescent="0.25">
      <c r="A12465" s="7">
        <v>43382</v>
      </c>
      <c r="B12465" s="5" t="s">
        <v>1349</v>
      </c>
    </row>
    <row r="12466" spans="1:2" x14ac:dyDescent="0.25">
      <c r="A12466" s="7">
        <v>43383</v>
      </c>
      <c r="B12466" s="5" t="s">
        <v>1350</v>
      </c>
    </row>
    <row r="12467" spans="1:2" x14ac:dyDescent="0.25">
      <c r="A12467" s="7">
        <v>43384</v>
      </c>
      <c r="B12467" s="5" t="s">
        <v>1351</v>
      </c>
    </row>
    <row r="12468" spans="1:2" x14ac:dyDescent="0.25">
      <c r="A12468" s="7">
        <v>43385</v>
      </c>
      <c r="B12468" s="5" t="s">
        <v>1352</v>
      </c>
    </row>
    <row r="12469" spans="1:2" x14ac:dyDescent="0.25">
      <c r="A12469" s="7">
        <v>43388</v>
      </c>
      <c r="B12469" s="5" t="s">
        <v>1353</v>
      </c>
    </row>
    <row r="12470" spans="1:2" x14ac:dyDescent="0.25">
      <c r="A12470" s="7">
        <v>43389</v>
      </c>
      <c r="B12470" s="5" t="s">
        <v>1354</v>
      </c>
    </row>
    <row r="12471" spans="1:2" x14ac:dyDescent="0.25">
      <c r="A12471" s="7">
        <v>43390</v>
      </c>
      <c r="B12471" s="5" t="s">
        <v>1355</v>
      </c>
    </row>
    <row r="12472" spans="1:2" x14ac:dyDescent="0.25">
      <c r="A12472" s="7">
        <v>43391</v>
      </c>
      <c r="B12472" s="5" t="s">
        <v>1356</v>
      </c>
    </row>
    <row r="12473" spans="1:2" x14ac:dyDescent="0.25">
      <c r="A12473" s="7">
        <v>43392</v>
      </c>
      <c r="B12473" s="5" t="s">
        <v>1357</v>
      </c>
    </row>
    <row r="12474" spans="1:2" x14ac:dyDescent="0.25">
      <c r="A12474" s="7">
        <v>43395</v>
      </c>
      <c r="B12474" s="5" t="s">
        <v>1358</v>
      </c>
    </row>
    <row r="12475" spans="1:2" x14ac:dyDescent="0.25">
      <c r="A12475" s="7">
        <v>43396</v>
      </c>
      <c r="B12475" s="5" t="s">
        <v>1359</v>
      </c>
    </row>
    <row r="12476" spans="1:2" x14ac:dyDescent="0.25">
      <c r="A12476" s="7">
        <v>43397</v>
      </c>
      <c r="B12476" s="5" t="s">
        <v>1360</v>
      </c>
    </row>
    <row r="12477" spans="1:2" x14ac:dyDescent="0.25">
      <c r="A12477" s="7">
        <v>43398</v>
      </c>
      <c r="B12477" s="5" t="s">
        <v>1361</v>
      </c>
    </row>
    <row r="12478" spans="1:2" x14ac:dyDescent="0.25">
      <c r="A12478" s="7">
        <v>43399</v>
      </c>
      <c r="B12478" s="5" t="s">
        <v>1362</v>
      </c>
    </row>
    <row r="12479" spans="1:2" x14ac:dyDescent="0.25">
      <c r="A12479" s="7">
        <v>43402</v>
      </c>
      <c r="B12479" s="5" t="s">
        <v>1363</v>
      </c>
    </row>
    <row r="12480" spans="1:2" x14ac:dyDescent="0.25">
      <c r="A12480" s="7">
        <v>43403</v>
      </c>
      <c r="B12480" s="5" t="s">
        <v>1364</v>
      </c>
    </row>
    <row r="12481" spans="1:2" x14ac:dyDescent="0.25">
      <c r="A12481" s="7">
        <v>43404</v>
      </c>
      <c r="B12481" s="5" t="s">
        <v>1365</v>
      </c>
    </row>
    <row r="12482" spans="1:2" x14ac:dyDescent="0.25">
      <c r="A12482" s="7">
        <v>43405</v>
      </c>
      <c r="B12482" s="5" t="s">
        <v>1366</v>
      </c>
    </row>
    <row r="12483" spans="1:2" x14ac:dyDescent="0.25">
      <c r="A12483" s="7">
        <v>43406</v>
      </c>
      <c r="B12483" s="5" t="s">
        <v>1367</v>
      </c>
    </row>
    <row r="12484" spans="1:2" x14ac:dyDescent="0.25">
      <c r="A12484" s="7">
        <v>43409</v>
      </c>
      <c r="B12484" s="5" t="s">
        <v>1368</v>
      </c>
    </row>
    <row r="12485" spans="1:2" x14ac:dyDescent="0.25">
      <c r="A12485" s="7">
        <v>43410</v>
      </c>
      <c r="B12485" s="5" t="s">
        <v>1369</v>
      </c>
    </row>
    <row r="12486" spans="1:2" x14ac:dyDescent="0.25">
      <c r="A12486" s="7">
        <v>43411</v>
      </c>
      <c r="B12486" s="5" t="s">
        <v>1370</v>
      </c>
    </row>
    <row r="12487" spans="1:2" x14ac:dyDescent="0.25">
      <c r="A12487" s="7">
        <v>43412</v>
      </c>
      <c r="B12487" s="5" t="s">
        <v>1371</v>
      </c>
    </row>
    <row r="12488" spans="1:2" x14ac:dyDescent="0.25">
      <c r="A12488" s="7">
        <v>43413</v>
      </c>
      <c r="B12488" s="5" t="s">
        <v>1372</v>
      </c>
    </row>
    <row r="12489" spans="1:2" x14ac:dyDescent="0.25">
      <c r="A12489" s="7">
        <v>43416</v>
      </c>
      <c r="B12489" s="5" t="s">
        <v>1373</v>
      </c>
    </row>
    <row r="12490" spans="1:2" x14ac:dyDescent="0.25">
      <c r="A12490" s="7">
        <v>43417</v>
      </c>
      <c r="B12490" s="5" t="s">
        <v>1374</v>
      </c>
    </row>
    <row r="12491" spans="1:2" x14ac:dyDescent="0.25">
      <c r="A12491" s="7">
        <v>43418</v>
      </c>
      <c r="B12491" s="5" t="s">
        <v>1375</v>
      </c>
    </row>
    <row r="12492" spans="1:2" x14ac:dyDescent="0.25">
      <c r="A12492" s="7">
        <v>43419</v>
      </c>
      <c r="B12492" s="5" t="s">
        <v>1376</v>
      </c>
    </row>
    <row r="12493" spans="1:2" x14ac:dyDescent="0.25">
      <c r="A12493" s="7">
        <v>43420</v>
      </c>
      <c r="B12493" s="5" t="s">
        <v>1377</v>
      </c>
    </row>
    <row r="12494" spans="1:2" x14ac:dyDescent="0.25">
      <c r="A12494" s="7">
        <v>43423</v>
      </c>
      <c r="B12494" s="5" t="s">
        <v>1378</v>
      </c>
    </row>
    <row r="12495" spans="1:2" x14ac:dyDescent="0.25">
      <c r="A12495" s="7">
        <v>43424</v>
      </c>
      <c r="B12495" s="5" t="s">
        <v>1379</v>
      </c>
    </row>
    <row r="12496" spans="1:2" x14ac:dyDescent="0.25">
      <c r="A12496" s="7">
        <v>43425</v>
      </c>
      <c r="B12496" s="5" t="s">
        <v>1380</v>
      </c>
    </row>
    <row r="12497" spans="1:2" x14ac:dyDescent="0.25">
      <c r="A12497" s="7">
        <v>43426</v>
      </c>
      <c r="B12497" s="5" t="s">
        <v>822</v>
      </c>
    </row>
    <row r="12498" spans="1:2" x14ac:dyDescent="0.25">
      <c r="A12498" s="7">
        <v>43427</v>
      </c>
      <c r="B12498" s="5" t="s">
        <v>1381</v>
      </c>
    </row>
    <row r="12499" spans="1:2" x14ac:dyDescent="0.25">
      <c r="A12499" s="7">
        <v>43430</v>
      </c>
      <c r="B12499" s="5" t="s">
        <v>1382</v>
      </c>
    </row>
    <row r="12500" spans="1:2" x14ac:dyDescent="0.25">
      <c r="A12500" s="7">
        <v>43431</v>
      </c>
      <c r="B12500" s="5" t="s">
        <v>1383</v>
      </c>
    </row>
    <row r="12501" spans="1:2" x14ac:dyDescent="0.25">
      <c r="A12501" s="7">
        <v>43432</v>
      </c>
      <c r="B12501" s="5" t="s">
        <v>1384</v>
      </c>
    </row>
    <row r="12502" spans="1:2" x14ac:dyDescent="0.25">
      <c r="A12502" s="7">
        <v>43433</v>
      </c>
      <c r="B12502" s="5" t="s">
        <v>1385</v>
      </c>
    </row>
    <row r="12503" spans="1:2" x14ac:dyDescent="0.25">
      <c r="A12503" s="7">
        <v>43434</v>
      </c>
      <c r="B12503" s="5" t="s">
        <v>1386</v>
      </c>
    </row>
    <row r="12504" spans="1:2" x14ac:dyDescent="0.25">
      <c r="A12504" s="7">
        <v>43437</v>
      </c>
      <c r="B12504" s="5" t="s">
        <v>1387</v>
      </c>
    </row>
    <row r="12505" spans="1:2" x14ac:dyDescent="0.25">
      <c r="A12505" s="7">
        <v>43438</v>
      </c>
      <c r="B12505" s="5" t="s">
        <v>1388</v>
      </c>
    </row>
    <row r="12506" spans="1:2" x14ac:dyDescent="0.25">
      <c r="A12506" s="7">
        <v>43439</v>
      </c>
      <c r="B12506" s="5" t="s">
        <v>822</v>
      </c>
    </row>
    <row r="12507" spans="1:2" x14ac:dyDescent="0.25">
      <c r="A12507" s="7">
        <v>43440</v>
      </c>
      <c r="B12507" s="5" t="s">
        <v>1389</v>
      </c>
    </row>
    <row r="12508" spans="1:2" x14ac:dyDescent="0.25">
      <c r="A12508" s="7">
        <v>43441</v>
      </c>
      <c r="B12508" s="5" t="s">
        <v>1390</v>
      </c>
    </row>
    <row r="12509" spans="1:2" x14ac:dyDescent="0.25">
      <c r="A12509" s="7">
        <v>43444</v>
      </c>
      <c r="B12509" s="5" t="s">
        <v>1391</v>
      </c>
    </row>
    <row r="12510" spans="1:2" x14ac:dyDescent="0.25">
      <c r="A12510" s="7">
        <v>43445</v>
      </c>
      <c r="B12510" s="5" t="s">
        <v>1392</v>
      </c>
    </row>
    <row r="12511" spans="1:2" x14ac:dyDescent="0.25">
      <c r="A12511" s="7">
        <v>43446</v>
      </c>
      <c r="B12511" s="5" t="s">
        <v>1393</v>
      </c>
    </row>
    <row r="12512" spans="1:2" x14ac:dyDescent="0.25">
      <c r="A12512" s="7">
        <v>43447</v>
      </c>
      <c r="B12512" s="5" t="s">
        <v>1394</v>
      </c>
    </row>
    <row r="12513" spans="1:2" x14ac:dyDescent="0.25">
      <c r="A12513" s="7">
        <v>43448</v>
      </c>
      <c r="B12513" s="5" t="s">
        <v>1395</v>
      </c>
    </row>
    <row r="12514" spans="1:2" x14ac:dyDescent="0.25">
      <c r="A12514" s="7">
        <v>43451</v>
      </c>
      <c r="B12514" s="5" t="s">
        <v>1396</v>
      </c>
    </row>
    <row r="12515" spans="1:2" x14ac:dyDescent="0.25">
      <c r="A12515" s="7">
        <v>43452</v>
      </c>
      <c r="B12515" s="5" t="s">
        <v>1397</v>
      </c>
    </row>
    <row r="12516" spans="1:2" x14ac:dyDescent="0.25">
      <c r="A12516" s="7">
        <v>43453</v>
      </c>
      <c r="B12516" s="5" t="s">
        <v>1398</v>
      </c>
    </row>
    <row r="12517" spans="1:2" x14ac:dyDescent="0.25">
      <c r="A12517" s="7">
        <v>43454</v>
      </c>
      <c r="B12517" s="5" t="s">
        <v>1399</v>
      </c>
    </row>
    <row r="12518" spans="1:2" x14ac:dyDescent="0.25">
      <c r="A12518" s="7">
        <v>43455</v>
      </c>
      <c r="B12518" s="5" t="s">
        <v>1400</v>
      </c>
    </row>
    <row r="12519" spans="1:2" x14ac:dyDescent="0.25">
      <c r="A12519" s="7">
        <v>43458</v>
      </c>
      <c r="B12519" s="5" t="s">
        <v>1401</v>
      </c>
    </row>
    <row r="12520" spans="1:2" x14ac:dyDescent="0.25">
      <c r="A12520" s="7">
        <v>43459</v>
      </c>
      <c r="B12520" s="5" t="s">
        <v>822</v>
      </c>
    </row>
    <row r="12521" spans="1:2" x14ac:dyDescent="0.25">
      <c r="A12521" s="7">
        <v>43460</v>
      </c>
      <c r="B12521" s="5" t="s">
        <v>1402</v>
      </c>
    </row>
    <row r="12522" spans="1:2" x14ac:dyDescent="0.25">
      <c r="A12522" s="7">
        <v>43461</v>
      </c>
      <c r="B12522" s="5" t="s">
        <v>1403</v>
      </c>
    </row>
    <row r="12523" spans="1:2" x14ac:dyDescent="0.25">
      <c r="A12523" s="7">
        <v>43462</v>
      </c>
      <c r="B12523" s="5" t="s">
        <v>1404</v>
      </c>
    </row>
    <row r="12524" spans="1:2" x14ac:dyDescent="0.25">
      <c r="A12524" s="7">
        <v>43465</v>
      </c>
      <c r="B12524" s="5" t="s">
        <v>1405</v>
      </c>
    </row>
    <row r="12525" spans="1:2" x14ac:dyDescent="0.25">
      <c r="A12525" s="7">
        <v>43466</v>
      </c>
      <c r="B12525" s="5" t="s">
        <v>822</v>
      </c>
    </row>
    <row r="12526" spans="1:2" x14ac:dyDescent="0.25">
      <c r="A12526" s="7">
        <v>43467</v>
      </c>
      <c r="B12526" s="5" t="s">
        <v>1406</v>
      </c>
    </row>
    <row r="12527" spans="1:2" x14ac:dyDescent="0.25">
      <c r="A12527" s="7">
        <v>43468</v>
      </c>
      <c r="B12527" s="5" t="s">
        <v>1407</v>
      </c>
    </row>
    <row r="12528" spans="1:2" x14ac:dyDescent="0.25">
      <c r="A12528" s="7">
        <v>43469</v>
      </c>
      <c r="B12528" s="5" t="s">
        <v>1408</v>
      </c>
    </row>
    <row r="12529" spans="1:2" x14ac:dyDescent="0.25">
      <c r="A12529" s="7">
        <v>43472</v>
      </c>
      <c r="B12529" s="5" t="s">
        <v>1409</v>
      </c>
    </row>
    <row r="12530" spans="1:2" x14ac:dyDescent="0.25">
      <c r="A12530" s="7">
        <v>43473</v>
      </c>
      <c r="B12530" s="5" t="s">
        <v>1410</v>
      </c>
    </row>
    <row r="12531" spans="1:2" x14ac:dyDescent="0.25">
      <c r="A12531" s="7">
        <v>43474</v>
      </c>
      <c r="B12531" s="5" t="s">
        <v>1411</v>
      </c>
    </row>
    <row r="12532" spans="1:2" x14ac:dyDescent="0.25">
      <c r="A12532" s="7">
        <v>43475</v>
      </c>
      <c r="B12532" s="5" t="s">
        <v>1412</v>
      </c>
    </row>
    <row r="12533" spans="1:2" x14ac:dyDescent="0.25">
      <c r="A12533" s="7">
        <v>43476</v>
      </c>
      <c r="B12533" s="5" t="s">
        <v>1413</v>
      </c>
    </row>
    <row r="12534" spans="1:2" x14ac:dyDescent="0.25">
      <c r="A12534" s="7">
        <v>43479</v>
      </c>
      <c r="B12534" s="5" t="s">
        <v>1414</v>
      </c>
    </row>
    <row r="12535" spans="1:2" x14ac:dyDescent="0.25">
      <c r="A12535" s="7">
        <v>43480</v>
      </c>
      <c r="B12535" s="5" t="s">
        <v>1415</v>
      </c>
    </row>
    <row r="12536" spans="1:2" x14ac:dyDescent="0.25">
      <c r="A12536" s="7">
        <v>43481</v>
      </c>
      <c r="B12536" s="5" t="s">
        <v>1416</v>
      </c>
    </row>
    <row r="12537" spans="1:2" x14ac:dyDescent="0.25">
      <c r="A12537" s="7">
        <v>43482</v>
      </c>
      <c r="B12537" s="5" t="s">
        <v>1417</v>
      </c>
    </row>
    <row r="12538" spans="1:2" x14ac:dyDescent="0.25">
      <c r="A12538" s="7">
        <v>43483</v>
      </c>
      <c r="B12538" s="5" t="s">
        <v>1418</v>
      </c>
    </row>
    <row r="12539" spans="1:2" x14ac:dyDescent="0.25">
      <c r="A12539" s="7">
        <v>43486</v>
      </c>
      <c r="B12539" s="5" t="s">
        <v>822</v>
      </c>
    </row>
    <row r="12540" spans="1:2" x14ac:dyDescent="0.25">
      <c r="A12540" s="7">
        <v>43487</v>
      </c>
      <c r="B12540" s="5" t="s">
        <v>1419</v>
      </c>
    </row>
    <row r="12541" spans="1:2" x14ac:dyDescent="0.25">
      <c r="A12541" s="7">
        <v>43488</v>
      </c>
      <c r="B12541" s="5" t="s">
        <v>1420</v>
      </c>
    </row>
    <row r="12542" spans="1:2" x14ac:dyDescent="0.25">
      <c r="A12542" s="7">
        <v>43489</v>
      </c>
      <c r="B12542" s="5" t="s">
        <v>1421</v>
      </c>
    </row>
    <row r="12543" spans="1:2" x14ac:dyDescent="0.25">
      <c r="A12543" s="7">
        <v>43490</v>
      </c>
      <c r="B12543" s="5" t="s">
        <v>1422</v>
      </c>
    </row>
    <row r="12544" spans="1:2" x14ac:dyDescent="0.25">
      <c r="A12544" s="7">
        <v>43493</v>
      </c>
      <c r="B12544" s="5" t="s">
        <v>1423</v>
      </c>
    </row>
    <row r="12545" spans="1:2" x14ac:dyDescent="0.25">
      <c r="A12545" s="7">
        <v>43494</v>
      </c>
      <c r="B12545" s="5" t="s">
        <v>1424</v>
      </c>
    </row>
    <row r="12546" spans="1:2" x14ac:dyDescent="0.25">
      <c r="A12546" s="7">
        <v>43495</v>
      </c>
      <c r="B12546" s="5" t="s">
        <v>1425</v>
      </c>
    </row>
    <row r="12547" spans="1:2" x14ac:dyDescent="0.25">
      <c r="A12547" s="7">
        <v>43496</v>
      </c>
      <c r="B12547" s="5" t="s">
        <v>1426</v>
      </c>
    </row>
    <row r="12548" spans="1:2" x14ac:dyDescent="0.25">
      <c r="A12548" s="7">
        <v>43497</v>
      </c>
      <c r="B12548" s="5" t="s">
        <v>1427</v>
      </c>
    </row>
    <row r="12549" spans="1:2" x14ac:dyDescent="0.25">
      <c r="A12549" s="7">
        <v>43500</v>
      </c>
      <c r="B12549" s="5" t="s">
        <v>1428</v>
      </c>
    </row>
    <row r="12550" spans="1:2" x14ac:dyDescent="0.25">
      <c r="A12550" s="7">
        <v>43501</v>
      </c>
      <c r="B12550" s="5" t="s">
        <v>1429</v>
      </c>
    </row>
    <row r="12551" spans="1:2" x14ac:dyDescent="0.25">
      <c r="A12551" s="7">
        <v>43502</v>
      </c>
      <c r="B12551" s="5" t="s">
        <v>1430</v>
      </c>
    </row>
    <row r="12552" spans="1:2" x14ac:dyDescent="0.25">
      <c r="A12552" s="7">
        <v>43503</v>
      </c>
      <c r="B12552" s="5" t="s">
        <v>1431</v>
      </c>
    </row>
    <row r="12553" spans="1:2" x14ac:dyDescent="0.25">
      <c r="A12553" s="7">
        <v>43504</v>
      </c>
      <c r="B12553" s="5" t="s">
        <v>1432</v>
      </c>
    </row>
    <row r="12554" spans="1:2" x14ac:dyDescent="0.25">
      <c r="A12554" s="7">
        <v>43507</v>
      </c>
      <c r="B12554" s="5" t="s">
        <v>1433</v>
      </c>
    </row>
    <row r="12555" spans="1:2" x14ac:dyDescent="0.25">
      <c r="A12555" s="7">
        <v>43508</v>
      </c>
      <c r="B12555" s="5" t="s">
        <v>1434</v>
      </c>
    </row>
    <row r="12556" spans="1:2" x14ac:dyDescent="0.25">
      <c r="A12556" s="7">
        <v>43509</v>
      </c>
      <c r="B12556" s="5" t="s">
        <v>1435</v>
      </c>
    </row>
    <row r="12557" spans="1:2" x14ac:dyDescent="0.25">
      <c r="A12557" s="7">
        <v>43510</v>
      </c>
      <c r="B12557" s="5" t="s">
        <v>1436</v>
      </c>
    </row>
    <row r="12558" spans="1:2" x14ac:dyDescent="0.25">
      <c r="A12558" s="7">
        <v>43511</v>
      </c>
      <c r="B12558" s="5" t="s">
        <v>1437</v>
      </c>
    </row>
    <row r="12559" spans="1:2" x14ac:dyDescent="0.25">
      <c r="A12559" s="7">
        <v>43514</v>
      </c>
      <c r="B12559" s="5" t="s">
        <v>822</v>
      </c>
    </row>
    <row r="12560" spans="1:2" x14ac:dyDescent="0.25">
      <c r="A12560" s="7">
        <v>43515</v>
      </c>
      <c r="B12560" s="5" t="s">
        <v>1438</v>
      </c>
    </row>
    <row r="12561" spans="1:2" x14ac:dyDescent="0.25">
      <c r="A12561" s="7">
        <v>43516</v>
      </c>
      <c r="B12561" s="5" t="s">
        <v>1439</v>
      </c>
    </row>
    <row r="12562" spans="1:2" x14ac:dyDescent="0.25">
      <c r="A12562" s="7">
        <v>43517</v>
      </c>
      <c r="B12562" s="5" t="s">
        <v>1440</v>
      </c>
    </row>
    <row r="12563" spans="1:2" x14ac:dyDescent="0.25">
      <c r="A12563" s="7">
        <v>43518</v>
      </c>
      <c r="B12563" s="5" t="s">
        <v>1441</v>
      </c>
    </row>
    <row r="12564" spans="1:2" x14ac:dyDescent="0.25">
      <c r="A12564" s="7">
        <v>43521</v>
      </c>
      <c r="B12564" s="5" t="s">
        <v>1442</v>
      </c>
    </row>
    <row r="12565" spans="1:2" x14ac:dyDescent="0.25">
      <c r="A12565" s="7">
        <v>43522</v>
      </c>
      <c r="B12565" s="5" t="s">
        <v>1443</v>
      </c>
    </row>
    <row r="12566" spans="1:2" x14ac:dyDescent="0.25">
      <c r="A12566" s="7">
        <v>43523</v>
      </c>
      <c r="B12566" s="5" t="s">
        <v>1444</v>
      </c>
    </row>
    <row r="12567" spans="1:2" x14ac:dyDescent="0.25">
      <c r="A12567" s="7">
        <v>43524</v>
      </c>
      <c r="B12567" s="5" t="s">
        <v>1445</v>
      </c>
    </row>
    <row r="12568" spans="1:2" x14ac:dyDescent="0.25">
      <c r="A12568" s="7">
        <v>43525</v>
      </c>
      <c r="B12568" s="5" t="s">
        <v>1446</v>
      </c>
    </row>
    <row r="12569" spans="1:2" x14ac:dyDescent="0.25">
      <c r="A12569" s="7">
        <v>43528</v>
      </c>
      <c r="B12569" s="5" t="s">
        <v>1447</v>
      </c>
    </row>
    <row r="12570" spans="1:2" x14ac:dyDescent="0.25">
      <c r="A12570" s="7">
        <v>43529</v>
      </c>
      <c r="B12570" s="5" t="s">
        <v>1448</v>
      </c>
    </row>
    <row r="12571" spans="1:2" x14ac:dyDescent="0.25">
      <c r="A12571" s="7">
        <v>43530</v>
      </c>
      <c r="B12571" s="5" t="s">
        <v>1449</v>
      </c>
    </row>
    <row r="12572" spans="1:2" x14ac:dyDescent="0.25">
      <c r="A12572" s="7">
        <v>43531</v>
      </c>
      <c r="B12572" s="5" t="s">
        <v>1450</v>
      </c>
    </row>
    <row r="12573" spans="1:2" x14ac:dyDescent="0.25">
      <c r="A12573" s="7">
        <v>43532</v>
      </c>
      <c r="B12573" s="5" t="s">
        <v>1451</v>
      </c>
    </row>
    <row r="12574" spans="1:2" x14ac:dyDescent="0.25">
      <c r="A12574" s="7">
        <v>43535</v>
      </c>
      <c r="B12574" s="5" t="s">
        <v>1452</v>
      </c>
    </row>
    <row r="12575" spans="1:2" x14ac:dyDescent="0.25">
      <c r="A12575" s="7">
        <v>43536</v>
      </c>
      <c r="B12575" s="5" t="s">
        <v>1453</v>
      </c>
    </row>
    <row r="12576" spans="1:2" x14ac:dyDescent="0.25">
      <c r="A12576" s="7">
        <v>43537</v>
      </c>
      <c r="B12576" s="5" t="s">
        <v>1454</v>
      </c>
    </row>
    <row r="12577" spans="1:2" x14ac:dyDescent="0.25">
      <c r="A12577" s="7">
        <v>43538</v>
      </c>
      <c r="B12577" s="5" t="s">
        <v>1455</v>
      </c>
    </row>
    <row r="12578" spans="1:2" x14ac:dyDescent="0.25">
      <c r="A12578" s="7">
        <v>43539</v>
      </c>
      <c r="B12578" s="5" t="s">
        <v>1456</v>
      </c>
    </row>
    <row r="12579" spans="1:2" x14ac:dyDescent="0.25">
      <c r="A12579" s="7">
        <v>43542</v>
      </c>
      <c r="B12579" s="5" t="s">
        <v>1457</v>
      </c>
    </row>
    <row r="12580" spans="1:2" x14ac:dyDescent="0.25">
      <c r="A12580" s="7">
        <v>43543</v>
      </c>
      <c r="B12580" s="5" t="s">
        <v>1458</v>
      </c>
    </row>
    <row r="12581" spans="1:2" x14ac:dyDescent="0.25">
      <c r="A12581" s="7">
        <v>43544</v>
      </c>
      <c r="B12581" s="5" t="s">
        <v>1459</v>
      </c>
    </row>
    <row r="12582" spans="1:2" x14ac:dyDescent="0.25">
      <c r="A12582" s="7">
        <v>43545</v>
      </c>
      <c r="B12582" s="5" t="s">
        <v>1460</v>
      </c>
    </row>
    <row r="12583" spans="1:2" x14ac:dyDescent="0.25">
      <c r="A12583" s="7">
        <v>43546</v>
      </c>
      <c r="B12583" s="5" t="s">
        <v>1461</v>
      </c>
    </row>
    <row r="12584" spans="1:2" x14ac:dyDescent="0.25">
      <c r="A12584" s="7">
        <v>43549</v>
      </c>
      <c r="B12584" s="5" t="s">
        <v>1462</v>
      </c>
    </row>
    <row r="12585" spans="1:2" x14ac:dyDescent="0.25">
      <c r="A12585" s="7">
        <v>43550</v>
      </c>
      <c r="B12585" s="5" t="s">
        <v>1463</v>
      </c>
    </row>
    <row r="12586" spans="1:2" x14ac:dyDescent="0.25">
      <c r="A12586" s="7">
        <v>43551</v>
      </c>
      <c r="B12586" s="5" t="s">
        <v>1464</v>
      </c>
    </row>
    <row r="12587" spans="1:2" x14ac:dyDescent="0.25">
      <c r="A12587" s="7">
        <v>43552</v>
      </c>
      <c r="B12587" s="5" t="s">
        <v>1465</v>
      </c>
    </row>
    <row r="12588" spans="1:2" x14ac:dyDescent="0.25">
      <c r="A12588" s="7">
        <v>43553</v>
      </c>
      <c r="B12588" s="5" t="s">
        <v>1466</v>
      </c>
    </row>
    <row r="12589" spans="1:2" x14ac:dyDescent="0.25">
      <c r="A12589" s="7">
        <v>43556</v>
      </c>
      <c r="B12589" s="5" t="s">
        <v>1467</v>
      </c>
    </row>
    <row r="12590" spans="1:2" x14ac:dyDescent="0.25">
      <c r="A12590" s="7">
        <v>43557</v>
      </c>
      <c r="B12590" s="5" t="s">
        <v>1468</v>
      </c>
    </row>
    <row r="12591" spans="1:2" x14ac:dyDescent="0.25">
      <c r="A12591" s="7">
        <v>43558</v>
      </c>
      <c r="B12591" s="5" t="s">
        <v>1469</v>
      </c>
    </row>
    <row r="12592" spans="1:2" x14ac:dyDescent="0.25">
      <c r="A12592" s="7">
        <v>43559</v>
      </c>
      <c r="B12592" s="5" t="s">
        <v>1470</v>
      </c>
    </row>
    <row r="12593" spans="1:2" x14ac:dyDescent="0.25">
      <c r="A12593" s="7">
        <v>43560</v>
      </c>
      <c r="B12593" s="5" t="s">
        <v>1471</v>
      </c>
    </row>
    <row r="12594" spans="1:2" x14ac:dyDescent="0.25">
      <c r="A12594" s="7">
        <v>43563</v>
      </c>
      <c r="B12594" s="5" t="s">
        <v>1472</v>
      </c>
    </row>
    <row r="12595" spans="1:2" x14ac:dyDescent="0.25">
      <c r="A12595" s="7">
        <v>43564</v>
      </c>
      <c r="B12595" s="5" t="s">
        <v>1473</v>
      </c>
    </row>
    <row r="12596" spans="1:2" x14ac:dyDescent="0.25">
      <c r="A12596" s="7">
        <v>43565</v>
      </c>
      <c r="B12596" s="5" t="s">
        <v>1474</v>
      </c>
    </row>
    <row r="12597" spans="1:2" x14ac:dyDescent="0.25">
      <c r="A12597" s="7">
        <v>43566</v>
      </c>
      <c r="B12597" s="5" t="s">
        <v>1475</v>
      </c>
    </row>
    <row r="12598" spans="1:2" x14ac:dyDescent="0.25">
      <c r="A12598" s="7">
        <v>43567</v>
      </c>
      <c r="B12598" s="5" t="s">
        <v>1476</v>
      </c>
    </row>
    <row r="12599" spans="1:2" x14ac:dyDescent="0.25">
      <c r="A12599" s="7">
        <v>43570</v>
      </c>
      <c r="B12599" s="5" t="s">
        <v>1477</v>
      </c>
    </row>
    <row r="12600" spans="1:2" x14ac:dyDescent="0.25">
      <c r="A12600" s="7">
        <v>43571</v>
      </c>
      <c r="B12600" s="5" t="s">
        <v>1478</v>
      </c>
    </row>
    <row r="12601" spans="1:2" x14ac:dyDescent="0.25">
      <c r="A12601" s="7">
        <v>43572</v>
      </c>
      <c r="B12601" s="5" t="s">
        <v>1479</v>
      </c>
    </row>
    <row r="12602" spans="1:2" x14ac:dyDescent="0.25">
      <c r="A12602" s="7">
        <v>43573</v>
      </c>
      <c r="B12602" s="5" t="s">
        <v>1480</v>
      </c>
    </row>
    <row r="12603" spans="1:2" x14ac:dyDescent="0.25">
      <c r="A12603" s="7">
        <v>43574</v>
      </c>
      <c r="B12603" s="5" t="s">
        <v>822</v>
      </c>
    </row>
    <row r="12604" spans="1:2" x14ac:dyDescent="0.25">
      <c r="A12604" s="7">
        <v>43577</v>
      </c>
      <c r="B12604" s="5" t="s">
        <v>1481</v>
      </c>
    </row>
    <row r="12605" spans="1:2" x14ac:dyDescent="0.25">
      <c r="A12605" s="7">
        <v>43578</v>
      </c>
      <c r="B12605" s="5" t="s">
        <v>1482</v>
      </c>
    </row>
    <row r="12606" spans="1:2" x14ac:dyDescent="0.25">
      <c r="A12606" s="7">
        <v>43579</v>
      </c>
      <c r="B12606" s="5" t="s">
        <v>1483</v>
      </c>
    </row>
    <row r="12607" spans="1:2" x14ac:dyDescent="0.25">
      <c r="A12607" s="7">
        <v>43580</v>
      </c>
      <c r="B12607" s="5" t="s">
        <v>1484</v>
      </c>
    </row>
    <row r="12608" spans="1:2" x14ac:dyDescent="0.25">
      <c r="A12608" s="7">
        <v>43581</v>
      </c>
      <c r="B12608" s="5" t="s">
        <v>1485</v>
      </c>
    </row>
    <row r="12609" spans="1:2" x14ac:dyDescent="0.25">
      <c r="A12609" s="7">
        <v>43584</v>
      </c>
      <c r="B12609" s="5" t="s">
        <v>1486</v>
      </c>
    </row>
    <row r="12610" spans="1:2" x14ac:dyDescent="0.25">
      <c r="A12610" s="7">
        <v>43585</v>
      </c>
      <c r="B12610" s="5" t="s">
        <v>1487</v>
      </c>
    </row>
    <row r="12611" spans="1:2" x14ac:dyDescent="0.25">
      <c r="A12611" s="7">
        <v>43586</v>
      </c>
      <c r="B12611" s="5" t="s">
        <v>1488</v>
      </c>
    </row>
    <row r="12612" spans="1:2" x14ac:dyDescent="0.25">
      <c r="A12612" s="7">
        <v>43587</v>
      </c>
      <c r="B12612" s="5" t="s">
        <v>1489</v>
      </c>
    </row>
    <row r="12613" spans="1:2" x14ac:dyDescent="0.25">
      <c r="A12613" s="7">
        <v>43588</v>
      </c>
      <c r="B12613" s="5" t="s">
        <v>1490</v>
      </c>
    </row>
    <row r="12614" spans="1:2" x14ac:dyDescent="0.25">
      <c r="A12614" s="7">
        <v>43591</v>
      </c>
      <c r="B12614" s="5" t="s">
        <v>1491</v>
      </c>
    </row>
    <row r="12615" spans="1:2" x14ac:dyDescent="0.25">
      <c r="A12615" s="7">
        <v>43592</v>
      </c>
      <c r="B12615" s="5" t="s">
        <v>1492</v>
      </c>
    </row>
    <row r="12616" spans="1:2" x14ac:dyDescent="0.25">
      <c r="A12616" s="7">
        <v>43593</v>
      </c>
      <c r="B12616" s="5" t="s">
        <v>1493</v>
      </c>
    </row>
    <row r="12617" spans="1:2" x14ac:dyDescent="0.25">
      <c r="A12617" s="7">
        <v>43594</v>
      </c>
      <c r="B12617" s="5" t="s">
        <v>1494</v>
      </c>
    </row>
    <row r="12618" spans="1:2" x14ac:dyDescent="0.25">
      <c r="A12618" s="7">
        <v>43595</v>
      </c>
      <c r="B12618" s="5" t="s">
        <v>1495</v>
      </c>
    </row>
    <row r="12619" spans="1:2" x14ac:dyDescent="0.25">
      <c r="A12619" s="7">
        <v>43598</v>
      </c>
      <c r="B12619" s="5" t="s">
        <v>1496</v>
      </c>
    </row>
    <row r="12620" spans="1:2" x14ac:dyDescent="0.25">
      <c r="A12620" s="7">
        <v>43599</v>
      </c>
      <c r="B12620" s="5" t="s">
        <v>1497</v>
      </c>
    </row>
    <row r="12621" spans="1:2" x14ac:dyDescent="0.25">
      <c r="A12621" s="7">
        <v>43600</v>
      </c>
      <c r="B12621" s="5" t="s">
        <v>1498</v>
      </c>
    </row>
    <row r="12622" spans="1:2" x14ac:dyDescent="0.25">
      <c r="A12622" s="7">
        <v>43601</v>
      </c>
      <c r="B12622" s="5" t="s">
        <v>1499</v>
      </c>
    </row>
    <row r="12623" spans="1:2" x14ac:dyDescent="0.25">
      <c r="A12623" s="7">
        <v>43602</v>
      </c>
      <c r="B12623" s="5" t="s">
        <v>1500</v>
      </c>
    </row>
    <row r="12624" spans="1:2" x14ac:dyDescent="0.25">
      <c r="A12624" s="7">
        <v>43605</v>
      </c>
      <c r="B12624" s="5" t="s">
        <v>1501</v>
      </c>
    </row>
    <row r="12625" spans="1:2" x14ac:dyDescent="0.25">
      <c r="A12625" s="7">
        <v>43606</v>
      </c>
      <c r="B12625" s="5" t="s">
        <v>1502</v>
      </c>
    </row>
    <row r="12626" spans="1:2" x14ac:dyDescent="0.25">
      <c r="A12626" s="7">
        <v>43607</v>
      </c>
      <c r="B12626" s="5" t="s">
        <v>1503</v>
      </c>
    </row>
    <row r="12627" spans="1:2" x14ac:dyDescent="0.25">
      <c r="A12627" s="7">
        <v>43608</v>
      </c>
      <c r="B12627" s="5" t="s">
        <v>1504</v>
      </c>
    </row>
    <row r="12628" spans="1:2" x14ac:dyDescent="0.25">
      <c r="A12628" s="7">
        <v>43609</v>
      </c>
      <c r="B12628" s="5" t="s">
        <v>1505</v>
      </c>
    </row>
    <row r="12629" spans="1:2" x14ac:dyDescent="0.25">
      <c r="A12629" s="7">
        <v>43612</v>
      </c>
      <c r="B12629" s="5" t="s">
        <v>822</v>
      </c>
    </row>
    <row r="12630" spans="1:2" x14ac:dyDescent="0.25">
      <c r="A12630" s="7">
        <v>43613</v>
      </c>
      <c r="B12630" s="5" t="s">
        <v>1506</v>
      </c>
    </row>
    <row r="12631" spans="1:2" x14ac:dyDescent="0.25">
      <c r="A12631" s="7">
        <v>43614</v>
      </c>
      <c r="B12631" s="5" t="s">
        <v>1507</v>
      </c>
    </row>
    <row r="12632" spans="1:2" x14ac:dyDescent="0.25">
      <c r="A12632" s="7">
        <v>43615</v>
      </c>
      <c r="B12632" s="5" t="s">
        <v>1508</v>
      </c>
    </row>
    <row r="12633" spans="1:2" x14ac:dyDescent="0.25">
      <c r="A12633" s="7">
        <v>43616</v>
      </c>
      <c r="B12633" s="5" t="s">
        <v>1509</v>
      </c>
    </row>
    <row r="12634" spans="1:2" x14ac:dyDescent="0.25">
      <c r="A12634" s="7">
        <v>43619</v>
      </c>
      <c r="B12634" s="5" t="s">
        <v>1510</v>
      </c>
    </row>
    <row r="12635" spans="1:2" x14ac:dyDescent="0.25">
      <c r="A12635" s="7">
        <v>43620</v>
      </c>
      <c r="B12635" s="5" t="s">
        <v>1511</v>
      </c>
    </row>
    <row r="12636" spans="1:2" x14ac:dyDescent="0.25">
      <c r="A12636" s="7">
        <v>43621</v>
      </c>
      <c r="B12636" s="5" t="s">
        <v>1512</v>
      </c>
    </row>
    <row r="12637" spans="1:2" x14ac:dyDescent="0.25">
      <c r="A12637" s="7">
        <v>43622</v>
      </c>
      <c r="B12637" s="5" t="s">
        <v>1513</v>
      </c>
    </row>
    <row r="12638" spans="1:2" x14ac:dyDescent="0.25">
      <c r="A12638" s="7">
        <v>43623</v>
      </c>
      <c r="B12638" s="5" t="s">
        <v>1514</v>
      </c>
    </row>
    <row r="12639" spans="1:2" x14ac:dyDescent="0.25">
      <c r="A12639" s="7">
        <v>43626</v>
      </c>
      <c r="B12639" s="5" t="s">
        <v>1515</v>
      </c>
    </row>
    <row r="12640" spans="1:2" x14ac:dyDescent="0.25">
      <c r="A12640" s="7">
        <v>43627</v>
      </c>
      <c r="B12640" s="5" t="s">
        <v>1516</v>
      </c>
    </row>
    <row r="12641" spans="1:2" x14ac:dyDescent="0.25">
      <c r="A12641" s="7">
        <v>43628</v>
      </c>
      <c r="B12641" s="5" t="s">
        <v>1517</v>
      </c>
    </row>
    <row r="12642" spans="1:2" x14ac:dyDescent="0.25">
      <c r="A12642" s="7">
        <v>43629</v>
      </c>
      <c r="B12642" s="5" t="s">
        <v>1518</v>
      </c>
    </row>
    <row r="12643" spans="1:2" x14ac:dyDescent="0.25">
      <c r="A12643" s="7">
        <v>43630</v>
      </c>
      <c r="B12643" s="5" t="s">
        <v>1519</v>
      </c>
    </row>
    <row r="12644" spans="1:2" x14ac:dyDescent="0.25">
      <c r="A12644" s="7">
        <v>43633</v>
      </c>
      <c r="B12644" s="5" t="s">
        <v>1520</v>
      </c>
    </row>
    <row r="12645" spans="1:2" x14ac:dyDescent="0.25">
      <c r="A12645" s="7">
        <v>43634</v>
      </c>
      <c r="B12645" s="5" t="s">
        <v>1521</v>
      </c>
    </row>
    <row r="12646" spans="1:2" x14ac:dyDescent="0.25">
      <c r="A12646" s="7">
        <v>43635</v>
      </c>
      <c r="B12646" s="5" t="s">
        <v>1522</v>
      </c>
    </row>
    <row r="12647" spans="1:2" x14ac:dyDescent="0.25">
      <c r="A12647" s="7">
        <v>43636</v>
      </c>
      <c r="B12647" s="5" t="s">
        <v>1523</v>
      </c>
    </row>
    <row r="12648" spans="1:2" x14ac:dyDescent="0.25">
      <c r="A12648" s="7">
        <v>43637</v>
      </c>
      <c r="B12648" s="5" t="s">
        <v>1524</v>
      </c>
    </row>
    <row r="12649" spans="1:2" x14ac:dyDescent="0.25">
      <c r="A12649" s="7">
        <v>43640</v>
      </c>
      <c r="B12649" s="5" t="s">
        <v>1525</v>
      </c>
    </row>
    <row r="12650" spans="1:2" x14ac:dyDescent="0.25">
      <c r="A12650" s="7">
        <v>43641</v>
      </c>
      <c r="B12650" s="5" t="s">
        <v>1526</v>
      </c>
    </row>
    <row r="12651" spans="1:2" x14ac:dyDescent="0.25">
      <c r="A12651" s="7">
        <v>43642</v>
      </c>
      <c r="B12651" s="5" t="s">
        <v>1527</v>
      </c>
    </row>
    <row r="12652" spans="1:2" x14ac:dyDescent="0.25">
      <c r="A12652" s="7">
        <v>43643</v>
      </c>
      <c r="B12652" s="5" t="s">
        <v>1528</v>
      </c>
    </row>
    <row r="12653" spans="1:2" x14ac:dyDescent="0.25">
      <c r="A12653" s="7">
        <v>43644</v>
      </c>
      <c r="B12653" s="5" t="s">
        <v>1529</v>
      </c>
    </row>
    <row r="12654" spans="1:2" x14ac:dyDescent="0.25">
      <c r="A12654" s="7">
        <v>43647</v>
      </c>
      <c r="B12654" s="5" t="s">
        <v>1530</v>
      </c>
    </row>
    <row r="12655" spans="1:2" x14ac:dyDescent="0.25">
      <c r="A12655" s="7">
        <v>43648</v>
      </c>
      <c r="B12655" s="5" t="s">
        <v>1531</v>
      </c>
    </row>
    <row r="12656" spans="1:2" x14ac:dyDescent="0.25">
      <c r="A12656" s="7">
        <v>43649</v>
      </c>
      <c r="B12656" s="5" t="s">
        <v>1532</v>
      </c>
    </row>
    <row r="12657" spans="1:2" x14ac:dyDescent="0.25">
      <c r="A12657" s="7">
        <v>43650</v>
      </c>
      <c r="B12657" s="5" t="s">
        <v>822</v>
      </c>
    </row>
    <row r="12658" spans="1:2" x14ac:dyDescent="0.25">
      <c r="A12658" s="7">
        <v>43651</v>
      </c>
      <c r="B12658" s="5" t="s">
        <v>1533</v>
      </c>
    </row>
    <row r="12659" spans="1:2" x14ac:dyDescent="0.25">
      <c r="A12659" s="7">
        <v>43654</v>
      </c>
      <c r="B12659" s="5" t="s">
        <v>1534</v>
      </c>
    </row>
    <row r="12660" spans="1:2" x14ac:dyDescent="0.25">
      <c r="A12660" s="7">
        <v>43655</v>
      </c>
      <c r="B12660" s="5" t="s">
        <v>1535</v>
      </c>
    </row>
    <row r="12661" spans="1:2" x14ac:dyDescent="0.25">
      <c r="A12661" s="7">
        <v>43656</v>
      </c>
      <c r="B12661" s="5" t="s">
        <v>1536</v>
      </c>
    </row>
    <row r="12662" spans="1:2" x14ac:dyDescent="0.25">
      <c r="A12662" s="7">
        <v>43657</v>
      </c>
      <c r="B12662" s="5" t="s">
        <v>1537</v>
      </c>
    </row>
    <row r="12663" spans="1:2" x14ac:dyDescent="0.25">
      <c r="A12663" s="7">
        <v>43658</v>
      </c>
      <c r="B12663" s="5" t="s">
        <v>1538</v>
      </c>
    </row>
    <row r="12664" spans="1:2" x14ac:dyDescent="0.25">
      <c r="A12664" s="7">
        <v>43661</v>
      </c>
      <c r="B12664" s="5" t="s">
        <v>1539</v>
      </c>
    </row>
    <row r="12665" spans="1:2" x14ac:dyDescent="0.25">
      <c r="A12665" s="7">
        <v>43662</v>
      </c>
      <c r="B12665" s="5" t="s">
        <v>1540</v>
      </c>
    </row>
    <row r="12666" spans="1:2" x14ac:dyDescent="0.25">
      <c r="A12666" s="7">
        <v>43663</v>
      </c>
      <c r="B12666" s="5" t="s">
        <v>1541</v>
      </c>
    </row>
    <row r="12667" spans="1:2" x14ac:dyDescent="0.25">
      <c r="A12667" s="7">
        <v>43664</v>
      </c>
      <c r="B12667" s="5" t="s">
        <v>1542</v>
      </c>
    </row>
    <row r="12668" spans="1:2" x14ac:dyDescent="0.25">
      <c r="A12668" s="7">
        <v>43665</v>
      </c>
      <c r="B12668" s="5" t="s">
        <v>1543</v>
      </c>
    </row>
    <row r="12669" spans="1:2" x14ac:dyDescent="0.25">
      <c r="A12669" s="7">
        <v>43668</v>
      </c>
      <c r="B12669" s="5" t="s">
        <v>1544</v>
      </c>
    </row>
    <row r="12670" spans="1:2" x14ac:dyDescent="0.25">
      <c r="A12670" s="7">
        <v>43669</v>
      </c>
      <c r="B12670" s="5" t="s">
        <v>1545</v>
      </c>
    </row>
    <row r="12671" spans="1:2" x14ac:dyDescent="0.25">
      <c r="A12671" s="7">
        <v>43670</v>
      </c>
      <c r="B12671" s="5" t="s">
        <v>1546</v>
      </c>
    </row>
    <row r="12672" spans="1:2" x14ac:dyDescent="0.25">
      <c r="A12672" s="7">
        <v>43671</v>
      </c>
      <c r="B12672" s="5" t="s">
        <v>1547</v>
      </c>
    </row>
    <row r="12673" spans="1:2" x14ac:dyDescent="0.25">
      <c r="A12673" s="7">
        <v>43672</v>
      </c>
      <c r="B12673" s="5" t="s">
        <v>1548</v>
      </c>
    </row>
    <row r="12674" spans="1:2" x14ac:dyDescent="0.25">
      <c r="A12674" s="7">
        <v>43675</v>
      </c>
      <c r="B12674" s="5" t="s">
        <v>1549</v>
      </c>
    </row>
    <row r="12675" spans="1:2" x14ac:dyDescent="0.25">
      <c r="A12675" s="7">
        <v>43676</v>
      </c>
      <c r="B12675" s="5" t="s">
        <v>1550</v>
      </c>
    </row>
    <row r="12676" spans="1:2" x14ac:dyDescent="0.25">
      <c r="A12676" s="7">
        <v>43677</v>
      </c>
      <c r="B12676" s="5" t="s">
        <v>1551</v>
      </c>
    </row>
    <row r="12677" spans="1:2" x14ac:dyDescent="0.25">
      <c r="A12677" s="7">
        <v>43678</v>
      </c>
      <c r="B12677" s="5" t="s">
        <v>1552</v>
      </c>
    </row>
    <row r="12678" spans="1:2" x14ac:dyDescent="0.25">
      <c r="A12678" s="7">
        <v>43679</v>
      </c>
      <c r="B12678" s="5" t="s">
        <v>1553</v>
      </c>
    </row>
    <row r="12679" spans="1:2" x14ac:dyDescent="0.25">
      <c r="A12679" s="7">
        <v>43682</v>
      </c>
      <c r="B12679" s="5" t="s">
        <v>1554</v>
      </c>
    </row>
    <row r="12680" spans="1:2" x14ac:dyDescent="0.25">
      <c r="A12680" s="7">
        <v>43683</v>
      </c>
      <c r="B12680" s="5" t="s">
        <v>1555</v>
      </c>
    </row>
    <row r="12681" spans="1:2" x14ac:dyDescent="0.25">
      <c r="A12681" s="7">
        <v>43684</v>
      </c>
      <c r="B12681" s="5" t="s">
        <v>1556</v>
      </c>
    </row>
    <row r="12682" spans="1:2" x14ac:dyDescent="0.25">
      <c r="A12682" s="7">
        <v>43685</v>
      </c>
      <c r="B12682" s="5" t="s">
        <v>1557</v>
      </c>
    </row>
    <row r="12683" spans="1:2" x14ac:dyDescent="0.25">
      <c r="A12683" s="7">
        <v>43686</v>
      </c>
      <c r="B12683" s="5" t="s">
        <v>1558</v>
      </c>
    </row>
    <row r="12684" spans="1:2" x14ac:dyDescent="0.25">
      <c r="A12684" s="7">
        <v>43689</v>
      </c>
      <c r="B12684" s="5" t="s">
        <v>1559</v>
      </c>
    </row>
    <row r="12685" spans="1:2" x14ac:dyDescent="0.25">
      <c r="A12685" s="7">
        <v>43690</v>
      </c>
      <c r="B12685" s="5" t="s">
        <v>1560</v>
      </c>
    </row>
    <row r="12686" spans="1:2" x14ac:dyDescent="0.25">
      <c r="A12686" s="7">
        <v>43691</v>
      </c>
      <c r="B12686" s="5" t="s">
        <v>1561</v>
      </c>
    </row>
    <row r="12687" spans="1:2" x14ac:dyDescent="0.25">
      <c r="A12687" s="7">
        <v>43692</v>
      </c>
      <c r="B12687" s="5" t="s">
        <v>1562</v>
      </c>
    </row>
    <row r="12688" spans="1:2" x14ac:dyDescent="0.25">
      <c r="A12688" s="7">
        <v>43693</v>
      </c>
      <c r="B12688" s="5" t="s">
        <v>1563</v>
      </c>
    </row>
    <row r="12689" spans="1:2" x14ac:dyDescent="0.25">
      <c r="A12689" s="7">
        <v>43696</v>
      </c>
      <c r="B12689" s="5" t="s">
        <v>1564</v>
      </c>
    </row>
    <row r="12690" spans="1:2" x14ac:dyDescent="0.25">
      <c r="A12690" s="7">
        <v>43697</v>
      </c>
      <c r="B12690" s="5" t="s">
        <v>1565</v>
      </c>
    </row>
    <row r="12691" spans="1:2" x14ac:dyDescent="0.25">
      <c r="A12691" s="7">
        <v>43698</v>
      </c>
      <c r="B12691" s="5" t="s">
        <v>1566</v>
      </c>
    </row>
    <row r="12692" spans="1:2" x14ac:dyDescent="0.25">
      <c r="A12692" s="7">
        <v>43699</v>
      </c>
      <c r="B12692" s="5" t="s">
        <v>1567</v>
      </c>
    </row>
    <row r="12693" spans="1:2" x14ac:dyDescent="0.25">
      <c r="A12693" s="7">
        <v>43700</v>
      </c>
      <c r="B12693" s="5" t="s">
        <v>1568</v>
      </c>
    </row>
    <row r="12694" spans="1:2" x14ac:dyDescent="0.25">
      <c r="A12694" s="7">
        <v>43703</v>
      </c>
      <c r="B12694" s="5" t="s">
        <v>1569</v>
      </c>
    </row>
    <row r="12695" spans="1:2" x14ac:dyDescent="0.25">
      <c r="A12695" s="7">
        <v>43704</v>
      </c>
      <c r="B12695" s="5" t="s">
        <v>1570</v>
      </c>
    </row>
    <row r="12696" spans="1:2" x14ac:dyDescent="0.25">
      <c r="A12696" s="7">
        <v>43705</v>
      </c>
      <c r="B12696" s="5" t="s">
        <v>1571</v>
      </c>
    </row>
    <row r="12697" spans="1:2" x14ac:dyDescent="0.25">
      <c r="A12697" s="7">
        <v>43706</v>
      </c>
      <c r="B12697" s="5" t="s">
        <v>1572</v>
      </c>
    </row>
    <row r="12698" spans="1:2" x14ac:dyDescent="0.25">
      <c r="A12698" s="7">
        <v>43707</v>
      </c>
      <c r="B12698" s="5" t="s">
        <v>1573</v>
      </c>
    </row>
    <row r="12699" spans="1:2" x14ac:dyDescent="0.25">
      <c r="A12699" s="7">
        <v>43710</v>
      </c>
      <c r="B12699" s="5" t="s">
        <v>822</v>
      </c>
    </row>
    <row r="12700" spans="1:2" x14ac:dyDescent="0.25">
      <c r="A12700" s="7">
        <v>43711</v>
      </c>
      <c r="B12700" s="5" t="s">
        <v>1574</v>
      </c>
    </row>
    <row r="12701" spans="1:2" x14ac:dyDescent="0.25">
      <c r="A12701" s="7">
        <v>43712</v>
      </c>
      <c r="B12701" s="5" t="s">
        <v>1575</v>
      </c>
    </row>
    <row r="12702" spans="1:2" x14ac:dyDescent="0.25">
      <c r="A12702" s="7">
        <v>43713</v>
      </c>
      <c r="B12702" s="5" t="s">
        <v>1576</v>
      </c>
    </row>
    <row r="12703" spans="1:2" x14ac:dyDescent="0.25">
      <c r="A12703" s="7">
        <v>43714</v>
      </c>
      <c r="B12703" s="5" t="s">
        <v>1577</v>
      </c>
    </row>
    <row r="12704" spans="1:2" x14ac:dyDescent="0.25">
      <c r="A12704" s="7">
        <v>43717</v>
      </c>
      <c r="B12704" s="5" t="s">
        <v>1578</v>
      </c>
    </row>
    <row r="12705" spans="1:2" x14ac:dyDescent="0.25">
      <c r="A12705" s="7">
        <v>43718</v>
      </c>
      <c r="B12705" s="5" t="s">
        <v>1579</v>
      </c>
    </row>
    <row r="12706" spans="1:2" x14ac:dyDescent="0.25">
      <c r="A12706" s="7">
        <v>43719</v>
      </c>
      <c r="B12706" s="5" t="s">
        <v>1580</v>
      </c>
    </row>
    <row r="12707" spans="1:2" x14ac:dyDescent="0.25">
      <c r="A12707" s="7">
        <v>43720</v>
      </c>
      <c r="B12707" s="5" t="s">
        <v>1581</v>
      </c>
    </row>
    <row r="12708" spans="1:2" x14ac:dyDescent="0.25">
      <c r="A12708" s="7">
        <v>43721</v>
      </c>
      <c r="B12708" s="5" t="s">
        <v>1582</v>
      </c>
    </row>
    <row r="12709" spans="1:2" x14ac:dyDescent="0.25">
      <c r="A12709" s="7">
        <v>43724</v>
      </c>
      <c r="B12709" s="5" t="s">
        <v>1583</v>
      </c>
    </row>
    <row r="12710" spans="1:2" x14ac:dyDescent="0.25">
      <c r="A12710" s="7">
        <v>43725</v>
      </c>
      <c r="B12710" s="5" t="s">
        <v>1584</v>
      </c>
    </row>
    <row r="12711" spans="1:2" x14ac:dyDescent="0.25">
      <c r="A12711" s="7">
        <v>43726</v>
      </c>
      <c r="B12711" s="5" t="s">
        <v>1585</v>
      </c>
    </row>
    <row r="12712" spans="1:2" x14ac:dyDescent="0.25">
      <c r="A12712" s="7">
        <v>43727</v>
      </c>
      <c r="B12712" s="5" t="s">
        <v>1586</v>
      </c>
    </row>
    <row r="12713" spans="1:2" x14ac:dyDescent="0.25">
      <c r="A12713" s="7">
        <v>43728</v>
      </c>
      <c r="B12713" s="5" t="s">
        <v>1587</v>
      </c>
    </row>
    <row r="12714" spans="1:2" x14ac:dyDescent="0.25">
      <c r="A12714" s="7">
        <v>43731</v>
      </c>
      <c r="B12714" s="5" t="s">
        <v>1588</v>
      </c>
    </row>
    <row r="12715" spans="1:2" x14ac:dyDescent="0.25">
      <c r="A12715" s="7">
        <v>43732</v>
      </c>
      <c r="B12715" s="5" t="s">
        <v>1589</v>
      </c>
    </row>
    <row r="12716" spans="1:2" x14ac:dyDescent="0.25">
      <c r="A12716" s="7">
        <v>43733</v>
      </c>
      <c r="B12716" s="5" t="s">
        <v>1590</v>
      </c>
    </row>
    <row r="12717" spans="1:2" x14ac:dyDescent="0.25">
      <c r="A12717" s="7">
        <v>43734</v>
      </c>
      <c r="B12717" s="5" t="s">
        <v>1591</v>
      </c>
    </row>
    <row r="12718" spans="1:2" x14ac:dyDescent="0.25">
      <c r="A12718" s="7">
        <v>43735</v>
      </c>
      <c r="B12718" s="5" t="s">
        <v>1592</v>
      </c>
    </row>
    <row r="12719" spans="1:2" x14ac:dyDescent="0.25">
      <c r="A12719" s="7">
        <v>43738</v>
      </c>
      <c r="B12719" s="5" t="s">
        <v>1593</v>
      </c>
    </row>
    <row r="12720" spans="1:2" x14ac:dyDescent="0.25">
      <c r="A12720" s="7">
        <v>43739</v>
      </c>
      <c r="B12720" s="5" t="s">
        <v>1594</v>
      </c>
    </row>
    <row r="12721" spans="1:2" x14ac:dyDescent="0.25">
      <c r="A12721" s="7">
        <v>43740</v>
      </c>
      <c r="B12721" s="5" t="s">
        <v>1595</v>
      </c>
    </row>
    <row r="12722" spans="1:2" x14ac:dyDescent="0.25">
      <c r="A12722" s="7">
        <v>43741</v>
      </c>
      <c r="B12722" s="5" t="s">
        <v>1596</v>
      </c>
    </row>
    <row r="12723" spans="1:2" x14ac:dyDescent="0.25">
      <c r="A12723" s="7">
        <v>43742</v>
      </c>
      <c r="B12723" s="5" t="s">
        <v>1597</v>
      </c>
    </row>
    <row r="12724" spans="1:2" x14ac:dyDescent="0.25">
      <c r="A12724" s="7">
        <v>43745</v>
      </c>
      <c r="B12724" s="5" t="s">
        <v>1598</v>
      </c>
    </row>
    <row r="12725" spans="1:2" x14ac:dyDescent="0.25">
      <c r="A12725" s="7">
        <v>43746</v>
      </c>
      <c r="B12725" s="5" t="s">
        <v>1599</v>
      </c>
    </row>
    <row r="12726" spans="1:2" x14ac:dyDescent="0.25">
      <c r="A12726" s="7">
        <v>43747</v>
      </c>
      <c r="B12726" s="5" t="s">
        <v>1600</v>
      </c>
    </row>
    <row r="12727" spans="1:2" x14ac:dyDescent="0.25">
      <c r="A12727" s="7">
        <v>43748</v>
      </c>
      <c r="B12727" s="5" t="s">
        <v>1601</v>
      </c>
    </row>
    <row r="12728" spans="1:2" x14ac:dyDescent="0.25">
      <c r="A12728" s="7">
        <v>43749</v>
      </c>
      <c r="B12728" s="5" t="s">
        <v>1602</v>
      </c>
    </row>
    <row r="12729" spans="1:2" x14ac:dyDescent="0.25">
      <c r="A12729" s="7">
        <v>43752</v>
      </c>
      <c r="B12729" s="5" t="s">
        <v>1603</v>
      </c>
    </row>
    <row r="12730" spans="1:2" x14ac:dyDescent="0.25">
      <c r="A12730" s="7">
        <v>43753</v>
      </c>
      <c r="B12730" s="5" t="s">
        <v>1604</v>
      </c>
    </row>
    <row r="12731" spans="1:2" x14ac:dyDescent="0.25">
      <c r="A12731" s="7">
        <v>43754</v>
      </c>
      <c r="B12731" s="5" t="s">
        <v>1605</v>
      </c>
    </row>
    <row r="12732" spans="1:2" x14ac:dyDescent="0.25">
      <c r="A12732" s="7">
        <v>43755</v>
      </c>
      <c r="B12732" s="5" t="s">
        <v>1606</v>
      </c>
    </row>
    <row r="12733" spans="1:2" x14ac:dyDescent="0.25">
      <c r="A12733" s="7">
        <v>43756</v>
      </c>
      <c r="B12733" s="5" t="s">
        <v>1607</v>
      </c>
    </row>
    <row r="12734" spans="1:2" x14ac:dyDescent="0.25">
      <c r="A12734" s="7">
        <v>43759</v>
      </c>
      <c r="B12734" s="5" t="s">
        <v>1608</v>
      </c>
    </row>
    <row r="12735" spans="1:2" x14ac:dyDescent="0.25">
      <c r="A12735" s="7">
        <v>43760</v>
      </c>
      <c r="B12735" s="5" t="s">
        <v>1609</v>
      </c>
    </row>
    <row r="12736" spans="1:2" x14ac:dyDescent="0.25">
      <c r="A12736" s="7">
        <v>43761</v>
      </c>
      <c r="B12736" s="5" t="s">
        <v>1610</v>
      </c>
    </row>
    <row r="12737" spans="1:2" x14ac:dyDescent="0.25">
      <c r="A12737" s="7">
        <v>43762</v>
      </c>
      <c r="B12737" s="5" t="s">
        <v>1611</v>
      </c>
    </row>
    <row r="12738" spans="1:2" x14ac:dyDescent="0.25">
      <c r="A12738" s="7">
        <v>43763</v>
      </c>
      <c r="B12738" s="5" t="s">
        <v>1612</v>
      </c>
    </row>
    <row r="12739" spans="1:2" x14ac:dyDescent="0.25">
      <c r="A12739" s="7">
        <v>43766</v>
      </c>
      <c r="B12739" s="5" t="s">
        <v>1613</v>
      </c>
    </row>
    <row r="12740" spans="1:2" x14ac:dyDescent="0.25">
      <c r="A12740" s="7">
        <v>43767</v>
      </c>
      <c r="B12740" s="5" t="s">
        <v>1614</v>
      </c>
    </row>
    <row r="12741" spans="1:2" x14ac:dyDescent="0.25">
      <c r="A12741" s="7">
        <v>43768</v>
      </c>
      <c r="B12741" s="5" t="s">
        <v>1615</v>
      </c>
    </row>
    <row r="12742" spans="1:2" x14ac:dyDescent="0.25">
      <c r="A12742" s="7">
        <v>43769</v>
      </c>
      <c r="B12742" s="5" t="s">
        <v>1616</v>
      </c>
    </row>
    <row r="12743" spans="1:2" x14ac:dyDescent="0.25">
      <c r="A12743" s="7">
        <v>43770</v>
      </c>
      <c r="B12743" s="5" t="s">
        <v>1617</v>
      </c>
    </row>
    <row r="12744" spans="1:2" x14ac:dyDescent="0.25">
      <c r="A12744" s="7">
        <v>43773</v>
      </c>
      <c r="B12744" s="5" t="s">
        <v>1618</v>
      </c>
    </row>
    <row r="12745" spans="1:2" x14ac:dyDescent="0.25">
      <c r="A12745" s="7">
        <v>43774</v>
      </c>
      <c r="B12745" s="5" t="s">
        <v>1619</v>
      </c>
    </row>
    <row r="12746" spans="1:2" x14ac:dyDescent="0.25">
      <c r="A12746" s="7">
        <v>43775</v>
      </c>
      <c r="B12746" s="5" t="s">
        <v>1620</v>
      </c>
    </row>
    <row r="12747" spans="1:2" x14ac:dyDescent="0.25">
      <c r="A12747" s="7">
        <v>43776</v>
      </c>
      <c r="B12747" s="5" t="s">
        <v>1621</v>
      </c>
    </row>
    <row r="12748" spans="1:2" x14ac:dyDescent="0.25">
      <c r="A12748" s="7">
        <v>43777</v>
      </c>
      <c r="B12748" s="5" t="s">
        <v>1622</v>
      </c>
    </row>
    <row r="12749" spans="1:2" x14ac:dyDescent="0.25">
      <c r="A12749" s="7">
        <v>43780</v>
      </c>
      <c r="B12749" s="5" t="s">
        <v>1623</v>
      </c>
    </row>
    <row r="12750" spans="1:2" x14ac:dyDescent="0.25">
      <c r="A12750" s="7">
        <v>43781</v>
      </c>
      <c r="B12750" s="5" t="s">
        <v>1624</v>
      </c>
    </row>
    <row r="12751" spans="1:2" x14ac:dyDescent="0.25">
      <c r="A12751" s="7">
        <v>43782</v>
      </c>
      <c r="B12751" s="5" t="s">
        <v>1625</v>
      </c>
    </row>
    <row r="12752" spans="1:2" x14ac:dyDescent="0.25">
      <c r="A12752" s="7">
        <v>43783</v>
      </c>
      <c r="B12752" s="5" t="s">
        <v>1626</v>
      </c>
    </row>
    <row r="12753" spans="1:2" x14ac:dyDescent="0.25">
      <c r="A12753" s="7">
        <v>43784</v>
      </c>
      <c r="B12753" s="5" t="s">
        <v>1627</v>
      </c>
    </row>
    <row r="12754" spans="1:2" x14ac:dyDescent="0.25">
      <c r="A12754" s="7">
        <v>43787</v>
      </c>
      <c r="B12754" s="5" t="s">
        <v>1628</v>
      </c>
    </row>
    <row r="12755" spans="1:2" x14ac:dyDescent="0.25">
      <c r="A12755" s="7">
        <v>43788</v>
      </c>
      <c r="B12755" s="5" t="s">
        <v>1629</v>
      </c>
    </row>
    <row r="12756" spans="1:2" x14ac:dyDescent="0.25">
      <c r="A12756" s="7">
        <v>43789</v>
      </c>
      <c r="B12756" s="5" t="s">
        <v>1630</v>
      </c>
    </row>
    <row r="12757" spans="1:2" x14ac:dyDescent="0.25">
      <c r="A12757" s="7">
        <v>43790</v>
      </c>
      <c r="B12757" s="5" t="s">
        <v>1631</v>
      </c>
    </row>
    <row r="12758" spans="1:2" x14ac:dyDescent="0.25">
      <c r="A12758" s="7">
        <v>43791</v>
      </c>
      <c r="B12758" s="5" t="s">
        <v>1632</v>
      </c>
    </row>
    <row r="12759" spans="1:2" x14ac:dyDescent="0.25">
      <c r="A12759" s="7">
        <v>43794</v>
      </c>
      <c r="B12759" s="5" t="s">
        <v>1633</v>
      </c>
    </row>
    <row r="12760" spans="1:2" x14ac:dyDescent="0.25">
      <c r="A12760" s="7">
        <v>43795</v>
      </c>
      <c r="B12760" s="5" t="s">
        <v>1634</v>
      </c>
    </row>
    <row r="12761" spans="1:2" x14ac:dyDescent="0.25">
      <c r="A12761" s="7">
        <v>43796</v>
      </c>
      <c r="B12761" s="5" t="s">
        <v>1635</v>
      </c>
    </row>
    <row r="12762" spans="1:2" x14ac:dyDescent="0.25">
      <c r="A12762" s="7">
        <v>43797</v>
      </c>
      <c r="B12762" s="5" t="s">
        <v>822</v>
      </c>
    </row>
    <row r="12763" spans="1:2" x14ac:dyDescent="0.25">
      <c r="A12763" s="7">
        <v>43798</v>
      </c>
      <c r="B12763" s="5" t="s">
        <v>1636</v>
      </c>
    </row>
    <row r="12764" spans="1:2" x14ac:dyDescent="0.25">
      <c r="A12764" s="7">
        <v>43801</v>
      </c>
      <c r="B12764" s="5" t="s">
        <v>1637</v>
      </c>
    </row>
    <row r="12765" spans="1:2" x14ac:dyDescent="0.25">
      <c r="A12765" s="7">
        <v>43802</v>
      </c>
      <c r="B12765" s="5" t="s">
        <v>1638</v>
      </c>
    </row>
    <row r="12766" spans="1:2" x14ac:dyDescent="0.25">
      <c r="A12766" s="7">
        <v>43803</v>
      </c>
      <c r="B12766" s="5" t="s">
        <v>1639</v>
      </c>
    </row>
    <row r="12767" spans="1:2" x14ac:dyDescent="0.25">
      <c r="A12767" s="7">
        <v>43804</v>
      </c>
      <c r="B12767" s="5" t="s">
        <v>1640</v>
      </c>
    </row>
    <row r="12768" spans="1:2" x14ac:dyDescent="0.25">
      <c r="A12768" s="7">
        <v>43805</v>
      </c>
      <c r="B12768" s="5" t="s">
        <v>1641</v>
      </c>
    </row>
    <row r="12769" spans="1:2" x14ac:dyDescent="0.25">
      <c r="A12769" s="7">
        <v>43808</v>
      </c>
      <c r="B12769" s="5" t="s">
        <v>1642</v>
      </c>
    </row>
    <row r="12770" spans="1:2" x14ac:dyDescent="0.25">
      <c r="A12770" s="7">
        <v>43809</v>
      </c>
      <c r="B12770" s="5" t="s">
        <v>1643</v>
      </c>
    </row>
    <row r="12771" spans="1:2" x14ac:dyDescent="0.25">
      <c r="A12771" s="7">
        <v>43810</v>
      </c>
      <c r="B12771" s="5" t="s">
        <v>1644</v>
      </c>
    </row>
    <row r="12772" spans="1:2" x14ac:dyDescent="0.25">
      <c r="A12772" s="7">
        <v>43811</v>
      </c>
      <c r="B12772" s="5" t="s">
        <v>1645</v>
      </c>
    </row>
    <row r="12773" spans="1:2" x14ac:dyDescent="0.25">
      <c r="A12773" s="7">
        <v>43812</v>
      </c>
      <c r="B12773" s="5" t="s">
        <v>1646</v>
      </c>
    </row>
    <row r="12774" spans="1:2" x14ac:dyDescent="0.25">
      <c r="A12774" s="7">
        <v>43815</v>
      </c>
      <c r="B12774" s="5" t="s">
        <v>1647</v>
      </c>
    </row>
    <row r="12775" spans="1:2" x14ac:dyDescent="0.25">
      <c r="A12775" s="7">
        <v>43816</v>
      </c>
      <c r="B12775" s="5" t="s">
        <v>1648</v>
      </c>
    </row>
    <row r="12776" spans="1:2" x14ac:dyDescent="0.25">
      <c r="A12776" s="7">
        <v>43817</v>
      </c>
      <c r="B12776" s="5" t="s">
        <v>1649</v>
      </c>
    </row>
    <row r="12777" spans="1:2" x14ac:dyDescent="0.25">
      <c r="A12777" s="7">
        <v>43818</v>
      </c>
      <c r="B12777" s="5" t="s">
        <v>1650</v>
      </c>
    </row>
    <row r="12778" spans="1:2" x14ac:dyDescent="0.25">
      <c r="A12778" s="7">
        <v>43819</v>
      </c>
      <c r="B12778" s="5" t="s">
        <v>1651</v>
      </c>
    </row>
    <row r="12779" spans="1:2" x14ac:dyDescent="0.25">
      <c r="A12779" s="7">
        <v>43822</v>
      </c>
      <c r="B12779" s="5" t="s">
        <v>1652</v>
      </c>
    </row>
    <row r="12780" spans="1:2" x14ac:dyDescent="0.25">
      <c r="A12780" s="7">
        <v>43823</v>
      </c>
      <c r="B12780" s="5" t="s">
        <v>1653</v>
      </c>
    </row>
    <row r="12781" spans="1:2" x14ac:dyDescent="0.25">
      <c r="A12781" s="7">
        <v>43824</v>
      </c>
      <c r="B12781" s="5" t="s">
        <v>822</v>
      </c>
    </row>
    <row r="12782" spans="1:2" x14ac:dyDescent="0.25">
      <c r="A12782" s="7">
        <v>43825</v>
      </c>
      <c r="B12782" s="5" t="s">
        <v>1654</v>
      </c>
    </row>
    <row r="12783" spans="1:2" x14ac:dyDescent="0.25">
      <c r="A12783" s="7">
        <v>43826</v>
      </c>
      <c r="B12783" s="5" t="s">
        <v>1655</v>
      </c>
    </row>
    <row r="12784" spans="1:2" x14ac:dyDescent="0.25">
      <c r="A12784" s="7">
        <v>43829</v>
      </c>
      <c r="B12784" s="5" t="s">
        <v>1656</v>
      </c>
    </row>
    <row r="12785" spans="1:2" x14ac:dyDescent="0.25">
      <c r="A12785" s="7">
        <v>43830</v>
      </c>
      <c r="B12785" s="5" t="s">
        <v>1657</v>
      </c>
    </row>
    <row r="12786" spans="1:2" x14ac:dyDescent="0.25">
      <c r="A12786" s="7">
        <v>43831</v>
      </c>
      <c r="B12786" s="5" t="s">
        <v>822</v>
      </c>
    </row>
    <row r="12787" spans="1:2" x14ac:dyDescent="0.25">
      <c r="A12787" s="7">
        <v>43832</v>
      </c>
      <c r="B12787" s="5" t="s">
        <v>1658</v>
      </c>
    </row>
    <row r="12788" spans="1:2" x14ac:dyDescent="0.25">
      <c r="A12788" s="7">
        <v>43833</v>
      </c>
      <c r="B12788" s="5" t="s">
        <v>1659</v>
      </c>
    </row>
    <row r="12789" spans="1:2" x14ac:dyDescent="0.25">
      <c r="A12789" s="7">
        <v>43836</v>
      </c>
      <c r="B12789" s="5" t="s">
        <v>1660</v>
      </c>
    </row>
    <row r="12790" spans="1:2" x14ac:dyDescent="0.25">
      <c r="A12790" s="7">
        <v>43837</v>
      </c>
      <c r="B12790" s="5" t="s">
        <v>1661</v>
      </c>
    </row>
    <row r="12791" spans="1:2" x14ac:dyDescent="0.25">
      <c r="A12791" s="7">
        <v>43838</v>
      </c>
      <c r="B12791" s="5" t="s">
        <v>1662</v>
      </c>
    </row>
    <row r="12792" spans="1:2" x14ac:dyDescent="0.25">
      <c r="A12792" s="7">
        <v>43839</v>
      </c>
      <c r="B12792" s="5" t="s">
        <v>1663</v>
      </c>
    </row>
    <row r="12793" spans="1:2" x14ac:dyDescent="0.25">
      <c r="A12793" s="7">
        <v>43840</v>
      </c>
      <c r="B12793" s="5" t="s">
        <v>1664</v>
      </c>
    </row>
    <row r="12794" spans="1:2" x14ac:dyDescent="0.25">
      <c r="A12794" s="7">
        <v>43843</v>
      </c>
      <c r="B12794" s="5" t="s">
        <v>1665</v>
      </c>
    </row>
    <row r="12795" spans="1:2" x14ac:dyDescent="0.25">
      <c r="A12795" s="7">
        <v>43844</v>
      </c>
      <c r="B12795" s="5" t="s">
        <v>1666</v>
      </c>
    </row>
    <row r="12796" spans="1:2" x14ac:dyDescent="0.25">
      <c r="A12796" s="7">
        <v>43845</v>
      </c>
      <c r="B12796" s="5" t="s">
        <v>1667</v>
      </c>
    </row>
    <row r="12797" spans="1:2" x14ac:dyDescent="0.25">
      <c r="A12797" s="7">
        <v>43846</v>
      </c>
      <c r="B12797" s="5" t="s">
        <v>1668</v>
      </c>
    </row>
    <row r="12798" spans="1:2" x14ac:dyDescent="0.25">
      <c r="A12798" s="7">
        <v>43847</v>
      </c>
      <c r="B12798" s="5" t="s">
        <v>1669</v>
      </c>
    </row>
    <row r="12799" spans="1:2" x14ac:dyDescent="0.25">
      <c r="A12799" s="7">
        <v>43850</v>
      </c>
      <c r="B12799" s="5" t="s">
        <v>822</v>
      </c>
    </row>
    <row r="12800" spans="1:2" x14ac:dyDescent="0.25">
      <c r="A12800" s="7">
        <v>43851</v>
      </c>
      <c r="B12800" s="5" t="s">
        <v>1670</v>
      </c>
    </row>
    <row r="12801" spans="1:2" x14ac:dyDescent="0.25">
      <c r="A12801" s="7">
        <v>43852</v>
      </c>
      <c r="B12801" s="5" t="s">
        <v>1671</v>
      </c>
    </row>
    <row r="12802" spans="1:2" x14ac:dyDescent="0.25">
      <c r="A12802" s="7">
        <v>43853</v>
      </c>
      <c r="B12802" s="5" t="s">
        <v>1672</v>
      </c>
    </row>
    <row r="12803" spans="1:2" x14ac:dyDescent="0.25">
      <c r="A12803" s="7">
        <v>43854</v>
      </c>
      <c r="B12803" s="5" t="s">
        <v>1673</v>
      </c>
    </row>
    <row r="12804" spans="1:2" x14ac:dyDescent="0.25">
      <c r="A12804" s="7">
        <v>43857</v>
      </c>
      <c r="B12804" s="5" t="s">
        <v>1674</v>
      </c>
    </row>
    <row r="12805" spans="1:2" x14ac:dyDescent="0.25">
      <c r="A12805" s="7">
        <v>43858</v>
      </c>
      <c r="B12805" s="5" t="s">
        <v>1675</v>
      </c>
    </row>
    <row r="12806" spans="1:2" x14ac:dyDescent="0.25">
      <c r="A12806" s="7">
        <v>43859</v>
      </c>
      <c r="B12806" s="5" t="s">
        <v>1676</v>
      </c>
    </row>
    <row r="12807" spans="1:2" x14ac:dyDescent="0.25">
      <c r="A12807" s="7">
        <v>43860</v>
      </c>
      <c r="B12807" s="5" t="s">
        <v>1677</v>
      </c>
    </row>
    <row r="12808" spans="1:2" x14ac:dyDescent="0.25">
      <c r="A12808" s="7">
        <v>43861</v>
      </c>
      <c r="B12808" s="5" t="s">
        <v>1678</v>
      </c>
    </row>
    <row r="12809" spans="1:2" x14ac:dyDescent="0.25">
      <c r="A12809" s="7">
        <v>43864</v>
      </c>
      <c r="B12809" s="5" t="s">
        <v>1679</v>
      </c>
    </row>
    <row r="12810" spans="1:2" x14ac:dyDescent="0.25">
      <c r="A12810" s="7">
        <v>43865</v>
      </c>
      <c r="B12810" s="5" t="s">
        <v>1680</v>
      </c>
    </row>
    <row r="12811" spans="1:2" x14ac:dyDescent="0.25">
      <c r="A12811" s="7">
        <v>43866</v>
      </c>
      <c r="B12811" s="5" t="s">
        <v>1681</v>
      </c>
    </row>
    <row r="12812" spans="1:2" x14ac:dyDescent="0.25">
      <c r="A12812" s="7">
        <v>43867</v>
      </c>
      <c r="B12812" s="5" t="s">
        <v>1682</v>
      </c>
    </row>
    <row r="12813" spans="1:2" x14ac:dyDescent="0.25">
      <c r="A12813" s="7">
        <v>43868</v>
      </c>
      <c r="B12813" s="5" t="s">
        <v>1683</v>
      </c>
    </row>
    <row r="12814" spans="1:2" x14ac:dyDescent="0.25">
      <c r="A12814" s="7">
        <v>43871</v>
      </c>
      <c r="B12814" s="5" t="s">
        <v>1684</v>
      </c>
    </row>
    <row r="12815" spans="1:2" x14ac:dyDescent="0.25">
      <c r="A12815" s="7">
        <v>43872</v>
      </c>
      <c r="B12815" s="5" t="s">
        <v>1685</v>
      </c>
    </row>
    <row r="12816" spans="1:2" x14ac:dyDescent="0.25">
      <c r="A12816" s="7">
        <v>43873</v>
      </c>
      <c r="B12816" s="5" t="s">
        <v>1686</v>
      </c>
    </row>
    <row r="12817" spans="1:2" x14ac:dyDescent="0.25">
      <c r="A12817" s="7">
        <v>43874</v>
      </c>
      <c r="B12817" s="5" t="s">
        <v>1687</v>
      </c>
    </row>
    <row r="12818" spans="1:2" x14ac:dyDescent="0.25">
      <c r="A12818" s="7">
        <v>43875</v>
      </c>
      <c r="B12818" s="5" t="s">
        <v>1688</v>
      </c>
    </row>
    <row r="12819" spans="1:2" x14ac:dyDescent="0.25">
      <c r="A12819" s="7">
        <v>43878</v>
      </c>
      <c r="B12819" s="5" t="s">
        <v>822</v>
      </c>
    </row>
    <row r="12820" spans="1:2" x14ac:dyDescent="0.25">
      <c r="A12820" s="7">
        <v>43879</v>
      </c>
      <c r="B12820" s="5" t="s">
        <v>1689</v>
      </c>
    </row>
    <row r="12821" spans="1:2" x14ac:dyDescent="0.25">
      <c r="A12821" s="7">
        <v>43880</v>
      </c>
      <c r="B12821" s="5" t="s">
        <v>1690</v>
      </c>
    </row>
    <row r="12822" spans="1:2" x14ac:dyDescent="0.25">
      <c r="A12822" s="7">
        <v>43881</v>
      </c>
      <c r="B12822" s="5" t="s">
        <v>1691</v>
      </c>
    </row>
    <row r="12823" spans="1:2" x14ac:dyDescent="0.25">
      <c r="A12823" s="7">
        <v>43882</v>
      </c>
      <c r="B12823" s="5" t="s">
        <v>1692</v>
      </c>
    </row>
    <row r="12824" spans="1:2" x14ac:dyDescent="0.25">
      <c r="A12824" s="7">
        <v>43885</v>
      </c>
      <c r="B12824" s="5" t="s">
        <v>1693</v>
      </c>
    </row>
    <row r="12825" spans="1:2" x14ac:dyDescent="0.25">
      <c r="A12825" s="7">
        <v>43886</v>
      </c>
      <c r="B12825" s="5" t="s">
        <v>1694</v>
      </c>
    </row>
    <row r="12826" spans="1:2" x14ac:dyDescent="0.25">
      <c r="A12826" s="7">
        <v>43887</v>
      </c>
      <c r="B12826" s="5" t="s">
        <v>1695</v>
      </c>
    </row>
    <row r="12827" spans="1:2" x14ac:dyDescent="0.25">
      <c r="A12827" s="7">
        <v>43888</v>
      </c>
      <c r="B12827" s="5" t="s">
        <v>1696</v>
      </c>
    </row>
    <row r="12828" spans="1:2" x14ac:dyDescent="0.25">
      <c r="A12828" s="7">
        <v>43889</v>
      </c>
      <c r="B12828" s="5" t="s">
        <v>1697</v>
      </c>
    </row>
    <row r="12829" spans="1:2" x14ac:dyDescent="0.25">
      <c r="A12829" s="7">
        <v>43892</v>
      </c>
      <c r="B12829" s="5" t="s">
        <v>1698</v>
      </c>
    </row>
    <row r="12830" spans="1:2" x14ac:dyDescent="0.25">
      <c r="A12830" s="7">
        <v>43893</v>
      </c>
      <c r="B12830" s="5" t="s">
        <v>1699</v>
      </c>
    </row>
    <row r="12831" spans="1:2" x14ac:dyDescent="0.25">
      <c r="A12831" s="7">
        <v>43894</v>
      </c>
      <c r="B12831" s="5" t="s">
        <v>1700</v>
      </c>
    </row>
    <row r="12832" spans="1:2" x14ac:dyDescent="0.25">
      <c r="A12832" s="7">
        <v>43895</v>
      </c>
      <c r="B12832" s="5" t="s">
        <v>1701</v>
      </c>
    </row>
    <row r="12833" spans="1:2" x14ac:dyDescent="0.25">
      <c r="A12833" s="7">
        <v>43896</v>
      </c>
      <c r="B12833" s="5" t="s">
        <v>1702</v>
      </c>
    </row>
    <row r="12834" spans="1:2" x14ac:dyDescent="0.25">
      <c r="A12834" s="7">
        <v>43899</v>
      </c>
      <c r="B12834" s="5" t="s">
        <v>1703</v>
      </c>
    </row>
    <row r="12835" spans="1:2" x14ac:dyDescent="0.25">
      <c r="A12835" s="7">
        <v>43900</v>
      </c>
      <c r="B12835" s="5" t="s">
        <v>1704</v>
      </c>
    </row>
    <row r="12836" spans="1:2" x14ac:dyDescent="0.25">
      <c r="A12836" s="7">
        <v>43901</v>
      </c>
      <c r="B12836" s="5" t="s">
        <v>1705</v>
      </c>
    </row>
    <row r="12837" spans="1:2" x14ac:dyDescent="0.25">
      <c r="A12837" s="7">
        <v>43902</v>
      </c>
      <c r="B12837" s="5" t="s">
        <v>1706</v>
      </c>
    </row>
    <row r="12838" spans="1:2" x14ac:dyDescent="0.25">
      <c r="A12838" s="7">
        <v>43903</v>
      </c>
      <c r="B12838" s="5" t="s">
        <v>1707</v>
      </c>
    </row>
    <row r="12839" spans="1:2" x14ac:dyDescent="0.25">
      <c r="A12839" s="7">
        <v>43906</v>
      </c>
      <c r="B12839" s="5" t="s">
        <v>1708</v>
      </c>
    </row>
    <row r="12840" spans="1:2" x14ac:dyDescent="0.25">
      <c r="A12840" s="7">
        <v>43907</v>
      </c>
      <c r="B12840" s="5" t="s">
        <v>1709</v>
      </c>
    </row>
    <row r="12841" spans="1:2" x14ac:dyDescent="0.25">
      <c r="A12841" s="7">
        <v>43908</v>
      </c>
      <c r="B12841" s="5" t="s">
        <v>1710</v>
      </c>
    </row>
    <row r="12842" spans="1:2" x14ac:dyDescent="0.25">
      <c r="A12842" s="7">
        <v>43909</v>
      </c>
      <c r="B12842" s="5" t="s">
        <v>1711</v>
      </c>
    </row>
    <row r="12843" spans="1:2" x14ac:dyDescent="0.25">
      <c r="A12843" s="7">
        <v>43910</v>
      </c>
      <c r="B12843" s="5" t="s">
        <v>1712</v>
      </c>
    </row>
    <row r="12844" spans="1:2" x14ac:dyDescent="0.25">
      <c r="A12844" s="7">
        <v>43913</v>
      </c>
      <c r="B12844" s="5" t="s">
        <v>1713</v>
      </c>
    </row>
    <row r="12845" spans="1:2" x14ac:dyDescent="0.25">
      <c r="A12845" s="7">
        <v>43914</v>
      </c>
      <c r="B12845" s="5" t="s">
        <v>1714</v>
      </c>
    </row>
    <row r="12846" spans="1:2" x14ac:dyDescent="0.25">
      <c r="A12846" s="7">
        <v>43915</v>
      </c>
      <c r="B12846" s="5" t="s">
        <v>1715</v>
      </c>
    </row>
    <row r="12847" spans="1:2" x14ac:dyDescent="0.25">
      <c r="A12847" s="7">
        <v>43916</v>
      </c>
      <c r="B12847" s="5" t="s">
        <v>1716</v>
      </c>
    </row>
    <row r="12848" spans="1:2" x14ac:dyDescent="0.25">
      <c r="A12848" s="7">
        <v>43917</v>
      </c>
      <c r="B12848" s="5" t="s">
        <v>1717</v>
      </c>
    </row>
    <row r="12849" spans="1:2" x14ac:dyDescent="0.25">
      <c r="A12849" s="7">
        <v>43920</v>
      </c>
      <c r="B12849" s="5" t="s">
        <v>1718</v>
      </c>
    </row>
    <row r="12850" spans="1:2" x14ac:dyDescent="0.25">
      <c r="A12850" s="7">
        <v>43921</v>
      </c>
      <c r="B12850" s="5" t="s">
        <v>1719</v>
      </c>
    </row>
    <row r="12851" spans="1:2" x14ac:dyDescent="0.25">
      <c r="A12851" s="7">
        <v>43922</v>
      </c>
      <c r="B12851" s="5" t="s">
        <v>1720</v>
      </c>
    </row>
    <row r="12852" spans="1:2" x14ac:dyDescent="0.25">
      <c r="A12852" s="7">
        <v>43923</v>
      </c>
      <c r="B12852" s="5" t="s">
        <v>1721</v>
      </c>
    </row>
    <row r="12853" spans="1:2" x14ac:dyDescent="0.25">
      <c r="A12853" s="7">
        <v>43924</v>
      </c>
      <c r="B12853" s="5" t="s">
        <v>1722</v>
      </c>
    </row>
    <row r="12854" spans="1:2" x14ac:dyDescent="0.25">
      <c r="A12854" s="7">
        <v>43927</v>
      </c>
      <c r="B12854" s="5" t="s">
        <v>1723</v>
      </c>
    </row>
    <row r="12855" spans="1:2" x14ac:dyDescent="0.25">
      <c r="A12855" s="7">
        <v>43928</v>
      </c>
      <c r="B12855" s="5" t="s">
        <v>1724</v>
      </c>
    </row>
    <row r="12856" spans="1:2" x14ac:dyDescent="0.25">
      <c r="A12856" s="7">
        <v>43929</v>
      </c>
      <c r="B12856" s="5" t="s">
        <v>1725</v>
      </c>
    </row>
    <row r="12857" spans="1:2" x14ac:dyDescent="0.25">
      <c r="A12857" s="7">
        <v>43930</v>
      </c>
      <c r="B12857" s="5" t="s">
        <v>1726</v>
      </c>
    </row>
    <row r="12858" spans="1:2" x14ac:dyDescent="0.25">
      <c r="A12858" s="7">
        <v>43931</v>
      </c>
      <c r="B12858" s="5" t="s">
        <v>822</v>
      </c>
    </row>
    <row r="12859" spans="1:2" x14ac:dyDescent="0.25">
      <c r="A12859" s="7">
        <v>43934</v>
      </c>
      <c r="B12859" s="5" t="s">
        <v>1727</v>
      </c>
    </row>
    <row r="12860" spans="1:2" x14ac:dyDescent="0.25">
      <c r="A12860" s="7">
        <v>43935</v>
      </c>
      <c r="B12860" s="5" t="s">
        <v>1728</v>
      </c>
    </row>
    <row r="12861" spans="1:2" x14ac:dyDescent="0.25">
      <c r="A12861" s="7">
        <v>43936</v>
      </c>
      <c r="B12861" s="5" t="s">
        <v>1729</v>
      </c>
    </row>
    <row r="12862" spans="1:2" x14ac:dyDescent="0.25">
      <c r="A12862" s="7">
        <v>43937</v>
      </c>
      <c r="B12862" s="5" t="s">
        <v>1730</v>
      </c>
    </row>
    <row r="12863" spans="1:2" x14ac:dyDescent="0.25">
      <c r="A12863" s="7">
        <v>43938</v>
      </c>
      <c r="B12863" s="5" t="s">
        <v>1731</v>
      </c>
    </row>
    <row r="12864" spans="1:2" x14ac:dyDescent="0.25">
      <c r="A12864" s="7">
        <v>43941</v>
      </c>
      <c r="B12864" s="5" t="s">
        <v>1732</v>
      </c>
    </row>
    <row r="12865" spans="1:2" x14ac:dyDescent="0.25">
      <c r="A12865" s="7">
        <v>43942</v>
      </c>
      <c r="B12865" s="5" t="s">
        <v>1733</v>
      </c>
    </row>
    <row r="12866" spans="1:2" x14ac:dyDescent="0.25">
      <c r="A12866" s="7">
        <v>43943</v>
      </c>
      <c r="B12866" s="5" t="s">
        <v>1734</v>
      </c>
    </row>
    <row r="12867" spans="1:2" x14ac:dyDescent="0.25">
      <c r="A12867" s="7">
        <v>43944</v>
      </c>
      <c r="B12867" s="5" t="s">
        <v>1735</v>
      </c>
    </row>
    <row r="12868" spans="1:2" x14ac:dyDescent="0.25">
      <c r="A12868" s="7">
        <v>43945</v>
      </c>
      <c r="B12868" s="5" t="s">
        <v>1736</v>
      </c>
    </row>
    <row r="12869" spans="1:2" x14ac:dyDescent="0.25">
      <c r="A12869" s="7">
        <v>43948</v>
      </c>
      <c r="B12869" s="5" t="s">
        <v>1737</v>
      </c>
    </row>
    <row r="12870" spans="1:2" x14ac:dyDescent="0.25">
      <c r="A12870" s="7">
        <v>43949</v>
      </c>
      <c r="B12870" s="5" t="s">
        <v>1738</v>
      </c>
    </row>
    <row r="12871" spans="1:2" x14ac:dyDescent="0.25">
      <c r="A12871" s="7">
        <v>43950</v>
      </c>
      <c r="B12871" s="5" t="s">
        <v>1739</v>
      </c>
    </row>
    <row r="12872" spans="1:2" x14ac:dyDescent="0.25">
      <c r="A12872" s="7">
        <v>43951</v>
      </c>
      <c r="B12872" s="5" t="s">
        <v>1740</v>
      </c>
    </row>
    <row r="12873" spans="1:2" x14ac:dyDescent="0.25">
      <c r="A12873" s="7">
        <v>43952</v>
      </c>
      <c r="B12873" s="5" t="s">
        <v>1741</v>
      </c>
    </row>
    <row r="12874" spans="1:2" x14ac:dyDescent="0.25">
      <c r="A12874" s="7">
        <v>43955</v>
      </c>
      <c r="B12874" s="5" t="s">
        <v>1742</v>
      </c>
    </row>
    <row r="12875" spans="1:2" x14ac:dyDescent="0.25">
      <c r="A12875" s="7">
        <v>43956</v>
      </c>
      <c r="B12875" s="5" t="s">
        <v>1743</v>
      </c>
    </row>
    <row r="12876" spans="1:2" x14ac:dyDescent="0.25">
      <c r="A12876" s="7">
        <v>43957</v>
      </c>
      <c r="B12876" s="5" t="s">
        <v>1744</v>
      </c>
    </row>
    <row r="12877" spans="1:2" x14ac:dyDescent="0.25">
      <c r="A12877" s="7">
        <v>43958</v>
      </c>
      <c r="B12877" s="5" t="s">
        <v>1745</v>
      </c>
    </row>
    <row r="12878" spans="1:2" x14ac:dyDescent="0.25">
      <c r="A12878" s="7">
        <v>43959</v>
      </c>
      <c r="B12878" s="5" t="s">
        <v>1746</v>
      </c>
    </row>
    <row r="12879" spans="1:2" x14ac:dyDescent="0.25">
      <c r="A12879" s="7">
        <v>43962</v>
      </c>
      <c r="B12879" s="5" t="s">
        <v>1747</v>
      </c>
    </row>
    <row r="12880" spans="1:2" x14ac:dyDescent="0.25">
      <c r="A12880" s="7">
        <v>43963</v>
      </c>
      <c r="B12880" s="5" t="s">
        <v>1748</v>
      </c>
    </row>
    <row r="12881" spans="1:2" x14ac:dyDescent="0.25">
      <c r="A12881" s="7">
        <v>43964</v>
      </c>
      <c r="B12881" s="5" t="s">
        <v>1749</v>
      </c>
    </row>
    <row r="12882" spans="1:2" x14ac:dyDescent="0.25">
      <c r="A12882" s="7">
        <v>43965</v>
      </c>
      <c r="B12882" s="5" t="s">
        <v>1750</v>
      </c>
    </row>
    <row r="12883" spans="1:2" x14ac:dyDescent="0.25">
      <c r="A12883" s="7">
        <v>43966</v>
      </c>
      <c r="B12883" s="5" t="s">
        <v>1751</v>
      </c>
    </row>
    <row r="12884" spans="1:2" x14ac:dyDescent="0.25">
      <c r="A12884" s="7">
        <v>43969</v>
      </c>
      <c r="B12884" s="5" t="s">
        <v>1752</v>
      </c>
    </row>
    <row r="12885" spans="1:2" x14ac:dyDescent="0.25">
      <c r="A12885" s="7">
        <v>43970</v>
      </c>
      <c r="B12885" s="5" t="s">
        <v>1753</v>
      </c>
    </row>
    <row r="12886" spans="1:2" x14ac:dyDescent="0.25">
      <c r="A12886" s="7">
        <v>43971</v>
      </c>
      <c r="B12886" s="5" t="s">
        <v>1754</v>
      </c>
    </row>
    <row r="12887" spans="1:2" x14ac:dyDescent="0.25">
      <c r="A12887" s="7">
        <v>43972</v>
      </c>
      <c r="B12887" s="5" t="s">
        <v>1755</v>
      </c>
    </row>
    <row r="12888" spans="1:2" x14ac:dyDescent="0.25">
      <c r="A12888" s="7">
        <v>43973</v>
      </c>
      <c r="B12888" s="5" t="s">
        <v>1756</v>
      </c>
    </row>
    <row r="12889" spans="1:2" x14ac:dyDescent="0.25">
      <c r="A12889" s="7">
        <v>43976</v>
      </c>
      <c r="B12889" s="5" t="s">
        <v>822</v>
      </c>
    </row>
    <row r="12890" spans="1:2" x14ac:dyDescent="0.25">
      <c r="A12890" s="7">
        <v>43977</v>
      </c>
      <c r="B12890" s="5" t="s">
        <v>1757</v>
      </c>
    </row>
    <row r="12891" spans="1:2" x14ac:dyDescent="0.25">
      <c r="A12891" s="7">
        <v>43978</v>
      </c>
      <c r="B12891" s="5" t="s">
        <v>1758</v>
      </c>
    </row>
    <row r="12892" spans="1:2" x14ac:dyDescent="0.25">
      <c r="A12892" s="7">
        <v>43979</v>
      </c>
      <c r="B12892" s="5" t="s">
        <v>1759</v>
      </c>
    </row>
    <row r="12893" spans="1:2" x14ac:dyDescent="0.25">
      <c r="A12893" s="7">
        <v>43980</v>
      </c>
      <c r="B12893" s="5" t="s">
        <v>1760</v>
      </c>
    </row>
    <row r="12894" spans="1:2" x14ac:dyDescent="0.25">
      <c r="A12894" s="7">
        <v>43983</v>
      </c>
      <c r="B12894" s="5" t="s">
        <v>1761</v>
      </c>
    </row>
    <row r="12895" spans="1:2" x14ac:dyDescent="0.25">
      <c r="A12895" s="7">
        <v>43984</v>
      </c>
      <c r="B12895" s="5" t="s">
        <v>1762</v>
      </c>
    </row>
    <row r="12896" spans="1:2" x14ac:dyDescent="0.25">
      <c r="A12896" s="7">
        <v>43985</v>
      </c>
      <c r="B12896" s="5" t="s">
        <v>1763</v>
      </c>
    </row>
    <row r="12897" spans="1:2" x14ac:dyDescent="0.25">
      <c r="A12897" s="7">
        <v>43986</v>
      </c>
      <c r="B12897" s="5" t="s">
        <v>1764</v>
      </c>
    </row>
    <row r="12898" spans="1:2" x14ac:dyDescent="0.25">
      <c r="A12898" s="7">
        <v>43987</v>
      </c>
      <c r="B12898" s="5" t="s">
        <v>1765</v>
      </c>
    </row>
    <row r="12899" spans="1:2" x14ac:dyDescent="0.25">
      <c r="A12899" s="7">
        <v>43990</v>
      </c>
      <c r="B12899" s="5" t="s">
        <v>1766</v>
      </c>
    </row>
    <row r="12900" spans="1:2" x14ac:dyDescent="0.25">
      <c r="A12900" s="7">
        <v>43991</v>
      </c>
      <c r="B12900" s="5" t="s">
        <v>1767</v>
      </c>
    </row>
    <row r="12901" spans="1:2" x14ac:dyDescent="0.25">
      <c r="A12901" s="7">
        <v>43992</v>
      </c>
      <c r="B12901" s="5" t="s">
        <v>1768</v>
      </c>
    </row>
    <row r="12902" spans="1:2" x14ac:dyDescent="0.25">
      <c r="A12902" s="7">
        <v>43993</v>
      </c>
      <c r="B12902" s="5" t="s">
        <v>1769</v>
      </c>
    </row>
    <row r="12903" spans="1:2" x14ac:dyDescent="0.25">
      <c r="A12903" s="7">
        <v>43994</v>
      </c>
      <c r="B12903" s="5" t="s">
        <v>1770</v>
      </c>
    </row>
    <row r="12904" spans="1:2" x14ac:dyDescent="0.25">
      <c r="A12904" s="7">
        <v>43997</v>
      </c>
      <c r="B12904" s="5" t="s">
        <v>1771</v>
      </c>
    </row>
    <row r="12905" spans="1:2" x14ac:dyDescent="0.25">
      <c r="A12905" s="7">
        <v>43998</v>
      </c>
      <c r="B12905" s="5" t="s">
        <v>1772</v>
      </c>
    </row>
    <row r="12906" spans="1:2" x14ac:dyDescent="0.25">
      <c r="A12906" s="7">
        <v>43999</v>
      </c>
      <c r="B12906" s="5" t="s">
        <v>1773</v>
      </c>
    </row>
    <row r="12907" spans="1:2" x14ac:dyDescent="0.25">
      <c r="A12907" s="7">
        <v>44000</v>
      </c>
      <c r="B12907" s="5" t="s">
        <v>1774</v>
      </c>
    </row>
    <row r="12908" spans="1:2" x14ac:dyDescent="0.25">
      <c r="A12908" s="7">
        <v>44001</v>
      </c>
      <c r="B12908" s="5" t="s">
        <v>1775</v>
      </c>
    </row>
    <row r="12909" spans="1:2" x14ac:dyDescent="0.25">
      <c r="A12909" s="7">
        <v>44004</v>
      </c>
      <c r="B12909" s="5" t="s">
        <v>1776</v>
      </c>
    </row>
    <row r="12910" spans="1:2" x14ac:dyDescent="0.25">
      <c r="A12910" s="7">
        <v>44005</v>
      </c>
      <c r="B12910" s="5" t="s">
        <v>1777</v>
      </c>
    </row>
    <row r="12911" spans="1:2" x14ac:dyDescent="0.25">
      <c r="A12911" s="7">
        <v>44006</v>
      </c>
      <c r="B12911" s="5" t="s">
        <v>1778</v>
      </c>
    </row>
    <row r="12912" spans="1:2" x14ac:dyDescent="0.25">
      <c r="A12912" s="7">
        <v>44007</v>
      </c>
      <c r="B12912" s="5" t="s">
        <v>1779</v>
      </c>
    </row>
    <row r="12913" spans="1:2" x14ac:dyDescent="0.25">
      <c r="A12913" s="7">
        <v>44008</v>
      </c>
      <c r="B12913" s="5" t="s">
        <v>1780</v>
      </c>
    </row>
    <row r="12914" spans="1:2" x14ac:dyDescent="0.25">
      <c r="A12914" s="7">
        <v>44011</v>
      </c>
      <c r="B12914" s="5" t="s">
        <v>1781</v>
      </c>
    </row>
    <row r="12915" spans="1:2" x14ac:dyDescent="0.25">
      <c r="A12915" s="7">
        <v>44012</v>
      </c>
      <c r="B12915" s="5" t="s">
        <v>1782</v>
      </c>
    </row>
    <row r="12916" spans="1:2" x14ac:dyDescent="0.25">
      <c r="A12916" s="7">
        <v>44013</v>
      </c>
      <c r="B12916" s="5" t="s">
        <v>1783</v>
      </c>
    </row>
    <row r="12917" spans="1:2" x14ac:dyDescent="0.25">
      <c r="A12917" s="7">
        <v>44014</v>
      </c>
      <c r="B12917" s="5" t="s">
        <v>1784</v>
      </c>
    </row>
    <row r="12918" spans="1:2" x14ac:dyDescent="0.25">
      <c r="A12918" s="7">
        <v>44015</v>
      </c>
      <c r="B12918" s="5" t="s">
        <v>822</v>
      </c>
    </row>
    <row r="12919" spans="1:2" x14ac:dyDescent="0.25">
      <c r="A12919" s="7">
        <v>44018</v>
      </c>
      <c r="B12919" s="5" t="s">
        <v>1785</v>
      </c>
    </row>
    <row r="12920" spans="1:2" x14ac:dyDescent="0.25">
      <c r="A12920" s="7">
        <v>44019</v>
      </c>
      <c r="B12920" s="5" t="s">
        <v>1786</v>
      </c>
    </row>
    <row r="12921" spans="1:2" x14ac:dyDescent="0.25">
      <c r="A12921" s="7">
        <v>44020</v>
      </c>
      <c r="B12921" s="5" t="s">
        <v>1787</v>
      </c>
    </row>
    <row r="12922" spans="1:2" x14ac:dyDescent="0.25">
      <c r="A12922" s="7">
        <v>44021</v>
      </c>
      <c r="B12922" s="5" t="s">
        <v>1788</v>
      </c>
    </row>
    <row r="12923" spans="1:2" x14ac:dyDescent="0.25">
      <c r="A12923" s="7">
        <v>44022</v>
      </c>
      <c r="B12923" s="5" t="s">
        <v>1789</v>
      </c>
    </row>
    <row r="12924" spans="1:2" x14ac:dyDescent="0.25">
      <c r="A12924" s="7">
        <v>44025</v>
      </c>
      <c r="B12924" s="5" t="s">
        <v>1790</v>
      </c>
    </row>
    <row r="12925" spans="1:2" x14ac:dyDescent="0.25">
      <c r="A12925" s="7">
        <v>44026</v>
      </c>
      <c r="B12925" s="5" t="s">
        <v>1791</v>
      </c>
    </row>
    <row r="12926" spans="1:2" x14ac:dyDescent="0.25">
      <c r="A12926" s="7">
        <v>44027</v>
      </c>
      <c r="B12926" s="5" t="s">
        <v>1792</v>
      </c>
    </row>
    <row r="12927" spans="1:2" x14ac:dyDescent="0.25">
      <c r="A12927" s="7">
        <v>44028</v>
      </c>
      <c r="B12927" s="5" t="s">
        <v>1793</v>
      </c>
    </row>
    <row r="12928" spans="1:2" x14ac:dyDescent="0.25">
      <c r="A12928" s="7">
        <v>44029</v>
      </c>
      <c r="B12928" s="5" t="s">
        <v>1794</v>
      </c>
    </row>
    <row r="12929" spans="1:2" x14ac:dyDescent="0.25">
      <c r="A12929" s="7">
        <v>44032</v>
      </c>
      <c r="B12929" s="5" t="s">
        <v>1795</v>
      </c>
    </row>
    <row r="12930" spans="1:2" x14ac:dyDescent="0.25">
      <c r="A12930" s="7">
        <v>44033</v>
      </c>
      <c r="B12930" s="5" t="s">
        <v>1796</v>
      </c>
    </row>
    <row r="12931" spans="1:2" x14ac:dyDescent="0.25">
      <c r="A12931" s="7">
        <v>44034</v>
      </c>
      <c r="B12931" s="5" t="s">
        <v>1797</v>
      </c>
    </row>
    <row r="12932" spans="1:2" x14ac:dyDescent="0.25">
      <c r="A12932" s="7">
        <v>44035</v>
      </c>
      <c r="B12932" s="5" t="s">
        <v>1798</v>
      </c>
    </row>
    <row r="12933" spans="1:2" x14ac:dyDescent="0.25">
      <c r="A12933" s="7">
        <v>44036</v>
      </c>
      <c r="B12933" s="5" t="s">
        <v>1799</v>
      </c>
    </row>
    <row r="12934" spans="1:2" x14ac:dyDescent="0.25">
      <c r="A12934" s="7">
        <v>44039</v>
      </c>
      <c r="B12934" s="5" t="s">
        <v>1800</v>
      </c>
    </row>
    <row r="12935" spans="1:2" x14ac:dyDescent="0.25">
      <c r="A12935" s="7">
        <v>44040</v>
      </c>
      <c r="B12935" s="5" t="s">
        <v>1801</v>
      </c>
    </row>
    <row r="12936" spans="1:2" x14ac:dyDescent="0.25">
      <c r="A12936" s="7">
        <v>44041</v>
      </c>
      <c r="B12936" s="5" t="s">
        <v>1802</v>
      </c>
    </row>
    <row r="12937" spans="1:2" x14ac:dyDescent="0.25">
      <c r="A12937" s="7">
        <v>44042</v>
      </c>
      <c r="B12937" s="5" t="s">
        <v>1803</v>
      </c>
    </row>
    <row r="12938" spans="1:2" x14ac:dyDescent="0.25">
      <c r="A12938" s="7">
        <v>44043</v>
      </c>
      <c r="B12938" s="5" t="s">
        <v>1804</v>
      </c>
    </row>
    <row r="12939" spans="1:2" x14ac:dyDescent="0.25">
      <c r="A12939" s="7">
        <v>44046</v>
      </c>
      <c r="B12939" s="5" t="s">
        <v>1805</v>
      </c>
    </row>
    <row r="12940" spans="1:2" x14ac:dyDescent="0.25">
      <c r="A12940" s="7">
        <v>44047</v>
      </c>
      <c r="B12940" s="5" t="s">
        <v>1806</v>
      </c>
    </row>
    <row r="12941" spans="1:2" x14ac:dyDescent="0.25">
      <c r="A12941" s="7">
        <v>44048</v>
      </c>
      <c r="B12941" s="5" t="s">
        <v>1807</v>
      </c>
    </row>
    <row r="12942" spans="1:2" x14ac:dyDescent="0.25">
      <c r="A12942" s="7">
        <v>44049</v>
      </c>
      <c r="B12942" s="5" t="s">
        <v>1808</v>
      </c>
    </row>
    <row r="12943" spans="1:2" x14ac:dyDescent="0.25">
      <c r="A12943" s="7">
        <v>44050</v>
      </c>
      <c r="B12943" s="5" t="s">
        <v>1809</v>
      </c>
    </row>
    <row r="12944" spans="1:2" x14ac:dyDescent="0.25">
      <c r="A12944" s="7">
        <v>44053</v>
      </c>
      <c r="B12944" s="5" t="s">
        <v>1810</v>
      </c>
    </row>
    <row r="12945" spans="1:2" x14ac:dyDescent="0.25">
      <c r="A12945" s="7">
        <v>44054</v>
      </c>
      <c r="B12945" s="5" t="s">
        <v>1811</v>
      </c>
    </row>
    <row r="12946" spans="1:2" x14ac:dyDescent="0.25">
      <c r="A12946" s="7">
        <v>44055</v>
      </c>
      <c r="B12946" s="5" t="s">
        <v>1812</v>
      </c>
    </row>
    <row r="12947" spans="1:2" x14ac:dyDescent="0.25">
      <c r="A12947" s="7">
        <v>44056</v>
      </c>
      <c r="B12947" s="5" t="s">
        <v>1813</v>
      </c>
    </row>
    <row r="12948" spans="1:2" x14ac:dyDescent="0.25">
      <c r="A12948" s="7">
        <v>44057</v>
      </c>
      <c r="B12948" s="5" t="s">
        <v>1814</v>
      </c>
    </row>
    <row r="12949" spans="1:2" x14ac:dyDescent="0.25">
      <c r="A12949" s="7">
        <v>44060</v>
      </c>
      <c r="B12949" s="5" t="s">
        <v>1815</v>
      </c>
    </row>
    <row r="12950" spans="1:2" x14ac:dyDescent="0.25">
      <c r="A12950" s="7">
        <v>44061</v>
      </c>
      <c r="B12950" s="5" t="s">
        <v>1816</v>
      </c>
    </row>
    <row r="12951" spans="1:2" x14ac:dyDescent="0.25">
      <c r="A12951" s="7">
        <v>44062</v>
      </c>
      <c r="B12951" s="5" t="s">
        <v>1817</v>
      </c>
    </row>
    <row r="12952" spans="1:2" x14ac:dyDescent="0.25">
      <c r="A12952" s="7">
        <v>44063</v>
      </c>
      <c r="B12952" s="5" t="s">
        <v>1818</v>
      </c>
    </row>
    <row r="12953" spans="1:2" x14ac:dyDescent="0.25">
      <c r="A12953" s="7">
        <v>44064</v>
      </c>
      <c r="B12953" s="5" t="s">
        <v>1819</v>
      </c>
    </row>
    <row r="12954" spans="1:2" x14ac:dyDescent="0.25">
      <c r="A12954" s="7">
        <v>44067</v>
      </c>
      <c r="B12954" s="5" t="s">
        <v>1820</v>
      </c>
    </row>
    <row r="12955" spans="1:2" x14ac:dyDescent="0.25">
      <c r="A12955" s="7">
        <v>44068</v>
      </c>
      <c r="B12955" s="5" t="s">
        <v>1821</v>
      </c>
    </row>
    <row r="12956" spans="1:2" x14ac:dyDescent="0.25">
      <c r="A12956" s="7">
        <v>44069</v>
      </c>
      <c r="B12956" s="5" t="s">
        <v>1822</v>
      </c>
    </row>
    <row r="12957" spans="1:2" x14ac:dyDescent="0.25">
      <c r="A12957" s="7">
        <v>44070</v>
      </c>
      <c r="B12957" s="5" t="s">
        <v>1823</v>
      </c>
    </row>
    <row r="12958" spans="1:2" x14ac:dyDescent="0.25">
      <c r="A12958" s="7">
        <v>44071</v>
      </c>
      <c r="B12958" s="5" t="s">
        <v>1824</v>
      </c>
    </row>
    <row r="12959" spans="1:2" x14ac:dyDescent="0.25">
      <c r="A12959" s="7">
        <v>44074</v>
      </c>
      <c r="B12959" s="5" t="s">
        <v>1825</v>
      </c>
    </row>
    <row r="12960" spans="1:2" x14ac:dyDescent="0.25">
      <c r="A12960" s="7">
        <v>44075</v>
      </c>
      <c r="B12960" s="5" t="s">
        <v>1826</v>
      </c>
    </row>
    <row r="12961" spans="1:2" x14ac:dyDescent="0.25">
      <c r="A12961" s="7">
        <v>44076</v>
      </c>
      <c r="B12961" s="5" t="s">
        <v>1827</v>
      </c>
    </row>
    <row r="12962" spans="1:2" x14ac:dyDescent="0.25">
      <c r="A12962" s="7">
        <v>44077</v>
      </c>
      <c r="B12962" s="5" t="s">
        <v>1828</v>
      </c>
    </row>
    <row r="12963" spans="1:2" x14ac:dyDescent="0.25">
      <c r="A12963" s="7">
        <v>44078</v>
      </c>
      <c r="B12963" s="5" t="s">
        <v>1829</v>
      </c>
    </row>
    <row r="12964" spans="1:2" x14ac:dyDescent="0.25">
      <c r="A12964" s="7">
        <v>44081</v>
      </c>
      <c r="B12964" s="5" t="s">
        <v>822</v>
      </c>
    </row>
    <row r="12965" spans="1:2" x14ac:dyDescent="0.25">
      <c r="A12965" s="7">
        <v>44082</v>
      </c>
      <c r="B12965" s="5" t="s">
        <v>1830</v>
      </c>
    </row>
    <row r="12966" spans="1:2" x14ac:dyDescent="0.25">
      <c r="A12966" s="7">
        <v>44083</v>
      </c>
      <c r="B12966" s="5" t="s">
        <v>1831</v>
      </c>
    </row>
    <row r="12967" spans="1:2" x14ac:dyDescent="0.25">
      <c r="A12967" s="7">
        <v>44084</v>
      </c>
      <c r="B12967" s="5" t="s">
        <v>1832</v>
      </c>
    </row>
    <row r="12968" spans="1:2" x14ac:dyDescent="0.25">
      <c r="A12968" s="7">
        <v>44085</v>
      </c>
      <c r="B12968" s="5" t="s">
        <v>1833</v>
      </c>
    </row>
    <row r="12969" spans="1:2" x14ac:dyDescent="0.25">
      <c r="A12969" s="7">
        <v>44088</v>
      </c>
      <c r="B12969" s="5" t="s">
        <v>1834</v>
      </c>
    </row>
    <row r="12970" spans="1:2" x14ac:dyDescent="0.25">
      <c r="A12970" s="7">
        <v>44089</v>
      </c>
      <c r="B12970" s="5" t="s">
        <v>1835</v>
      </c>
    </row>
    <row r="12971" spans="1:2" x14ac:dyDescent="0.25">
      <c r="A12971" s="7">
        <v>44090</v>
      </c>
      <c r="B12971" s="5" t="s">
        <v>1836</v>
      </c>
    </row>
    <row r="12972" spans="1:2" x14ac:dyDescent="0.25">
      <c r="A12972" s="7">
        <v>44091</v>
      </c>
      <c r="B12972" s="5" t="s">
        <v>1837</v>
      </c>
    </row>
    <row r="12973" spans="1:2" x14ac:dyDescent="0.25">
      <c r="A12973" s="7">
        <v>44092</v>
      </c>
      <c r="B12973" s="5" t="s">
        <v>1838</v>
      </c>
    </row>
    <row r="12974" spans="1:2" x14ac:dyDescent="0.25">
      <c r="A12974" s="7">
        <v>44095</v>
      </c>
      <c r="B12974" s="5" t="s">
        <v>1839</v>
      </c>
    </row>
    <row r="12975" spans="1:2" x14ac:dyDescent="0.25">
      <c r="A12975" s="7">
        <v>44096</v>
      </c>
      <c r="B12975" s="5" t="s">
        <v>1840</v>
      </c>
    </row>
    <row r="12976" spans="1:2" x14ac:dyDescent="0.25">
      <c r="A12976" s="7">
        <v>44097</v>
      </c>
      <c r="B12976" s="5" t="s">
        <v>1841</v>
      </c>
    </row>
    <row r="12977" spans="1:2" x14ac:dyDescent="0.25">
      <c r="A12977" s="7">
        <v>44098</v>
      </c>
      <c r="B12977" s="5" t="s">
        <v>1842</v>
      </c>
    </row>
    <row r="12978" spans="1:2" x14ac:dyDescent="0.25">
      <c r="A12978" s="7">
        <v>44099</v>
      </c>
      <c r="B12978" s="5" t="s">
        <v>1843</v>
      </c>
    </row>
    <row r="12979" spans="1:2" x14ac:dyDescent="0.25">
      <c r="A12979" s="7">
        <v>44102</v>
      </c>
      <c r="B12979" s="5" t="s">
        <v>1844</v>
      </c>
    </row>
    <row r="12980" spans="1:2" x14ac:dyDescent="0.25">
      <c r="A12980" s="7">
        <v>44103</v>
      </c>
      <c r="B12980" s="5" t="s">
        <v>1845</v>
      </c>
    </row>
    <row r="12981" spans="1:2" x14ac:dyDescent="0.25">
      <c r="A12981" s="7">
        <v>44104</v>
      </c>
      <c r="B12981" s="5" t="s">
        <v>1846</v>
      </c>
    </row>
    <row r="12982" spans="1:2" x14ac:dyDescent="0.25">
      <c r="A12982" s="7">
        <v>44105</v>
      </c>
      <c r="B12982" s="5" t="s">
        <v>1847</v>
      </c>
    </row>
    <row r="12983" spans="1:2" x14ac:dyDescent="0.25">
      <c r="A12983" s="7">
        <v>44106</v>
      </c>
      <c r="B12983" s="5" t="s">
        <v>1848</v>
      </c>
    </row>
    <row r="12984" spans="1:2" x14ac:dyDescent="0.25">
      <c r="A12984" s="7">
        <v>44109</v>
      </c>
      <c r="B12984" s="5" t="s">
        <v>1849</v>
      </c>
    </row>
    <row r="12985" spans="1:2" x14ac:dyDescent="0.25">
      <c r="A12985" s="7">
        <v>44110</v>
      </c>
      <c r="B12985" s="5" t="s">
        <v>1850</v>
      </c>
    </row>
    <row r="12986" spans="1:2" x14ac:dyDescent="0.25">
      <c r="A12986" s="7">
        <v>44111</v>
      </c>
      <c r="B12986" s="5" t="s">
        <v>1851</v>
      </c>
    </row>
    <row r="12987" spans="1:2" x14ac:dyDescent="0.25">
      <c r="A12987" s="7">
        <v>44112</v>
      </c>
      <c r="B12987" s="5" t="s">
        <v>1852</v>
      </c>
    </row>
    <row r="12988" spans="1:2" x14ac:dyDescent="0.25">
      <c r="A12988" s="7">
        <v>44113</v>
      </c>
      <c r="B12988" s="5" t="s">
        <v>1853</v>
      </c>
    </row>
    <row r="12989" spans="1:2" x14ac:dyDescent="0.25">
      <c r="A12989" s="7">
        <v>44116</v>
      </c>
      <c r="B12989" s="5" t="s">
        <v>1854</v>
      </c>
    </row>
    <row r="12990" spans="1:2" x14ac:dyDescent="0.25">
      <c r="A12990" s="7">
        <v>44117</v>
      </c>
      <c r="B12990" s="5" t="s">
        <v>1855</v>
      </c>
    </row>
    <row r="12991" spans="1:2" x14ac:dyDescent="0.25">
      <c r="A12991" s="7">
        <v>44118</v>
      </c>
      <c r="B12991" s="5" t="s">
        <v>1856</v>
      </c>
    </row>
    <row r="12992" spans="1:2" x14ac:dyDescent="0.25">
      <c r="A12992" s="7">
        <v>44119</v>
      </c>
      <c r="B12992" s="5" t="s">
        <v>1857</v>
      </c>
    </row>
    <row r="12993" spans="1:2" x14ac:dyDescent="0.25">
      <c r="A12993" s="7">
        <v>44120</v>
      </c>
      <c r="B12993" s="5" t="s">
        <v>1858</v>
      </c>
    </row>
    <row r="12994" spans="1:2" x14ac:dyDescent="0.25">
      <c r="A12994" s="7">
        <v>44123</v>
      </c>
      <c r="B12994" s="5" t="s">
        <v>1859</v>
      </c>
    </row>
    <row r="12995" spans="1:2" x14ac:dyDescent="0.25">
      <c r="A12995" s="7">
        <v>44124</v>
      </c>
      <c r="B12995" s="5" t="s">
        <v>1860</v>
      </c>
    </row>
    <row r="12996" spans="1:2" x14ac:dyDescent="0.25">
      <c r="A12996" s="7">
        <v>44125</v>
      </c>
      <c r="B12996" s="5" t="s">
        <v>1861</v>
      </c>
    </row>
    <row r="12997" spans="1:2" x14ac:dyDescent="0.25">
      <c r="A12997" s="7">
        <v>44126</v>
      </c>
      <c r="B12997" s="5" t="s">
        <v>1862</v>
      </c>
    </row>
    <row r="12998" spans="1:2" x14ac:dyDescent="0.25">
      <c r="A12998" s="7">
        <v>44127</v>
      </c>
      <c r="B12998" s="5" t="s">
        <v>1863</v>
      </c>
    </row>
    <row r="12999" spans="1:2" x14ac:dyDescent="0.25">
      <c r="A12999" s="7">
        <v>44130</v>
      </c>
      <c r="B12999" s="5" t="s">
        <v>1864</v>
      </c>
    </row>
    <row r="13000" spans="1:2" x14ac:dyDescent="0.25">
      <c r="A13000" s="7">
        <v>44131</v>
      </c>
      <c r="B13000" s="5" t="s">
        <v>1865</v>
      </c>
    </row>
    <row r="13001" spans="1:2" x14ac:dyDescent="0.25">
      <c r="A13001" s="7">
        <v>44132</v>
      </c>
      <c r="B13001" s="5" t="s">
        <v>1866</v>
      </c>
    </row>
    <row r="13002" spans="1:2" x14ac:dyDescent="0.25">
      <c r="A13002" s="7">
        <v>44133</v>
      </c>
      <c r="B13002" s="5" t="s">
        <v>1867</v>
      </c>
    </row>
    <row r="13003" spans="1:2" x14ac:dyDescent="0.25">
      <c r="A13003" s="7">
        <v>44134</v>
      </c>
      <c r="B13003" s="5" t="s">
        <v>1868</v>
      </c>
    </row>
    <row r="13004" spans="1:2" x14ac:dyDescent="0.25">
      <c r="A13004" s="7">
        <v>44137</v>
      </c>
      <c r="B13004" s="5" t="s">
        <v>1869</v>
      </c>
    </row>
    <row r="13005" spans="1:2" x14ac:dyDescent="0.25">
      <c r="A13005" s="7">
        <v>44138</v>
      </c>
      <c r="B13005" s="5" t="s">
        <v>1870</v>
      </c>
    </row>
    <row r="13006" spans="1:2" x14ac:dyDescent="0.25">
      <c r="A13006" s="7">
        <v>44139</v>
      </c>
      <c r="B13006" s="5" t="s">
        <v>1871</v>
      </c>
    </row>
    <row r="13007" spans="1:2" x14ac:dyDescent="0.25">
      <c r="A13007" s="7">
        <v>44140</v>
      </c>
      <c r="B13007" s="5" t="s">
        <v>1872</v>
      </c>
    </row>
    <row r="13008" spans="1:2" x14ac:dyDescent="0.25">
      <c r="A13008" s="7">
        <v>44141</v>
      </c>
      <c r="B13008" s="5" t="s">
        <v>1873</v>
      </c>
    </row>
    <row r="13009" spans="1:2" x14ac:dyDescent="0.25">
      <c r="A13009" s="7">
        <v>44144</v>
      </c>
      <c r="B13009" s="5" t="s">
        <v>1874</v>
      </c>
    </row>
    <row r="13010" spans="1:2" x14ac:dyDescent="0.25">
      <c r="A13010" s="7">
        <v>44145</v>
      </c>
      <c r="B13010" s="5" t="s">
        <v>1875</v>
      </c>
    </row>
    <row r="13011" spans="1:2" x14ac:dyDescent="0.25">
      <c r="A13011" s="7">
        <v>44146</v>
      </c>
      <c r="B13011" s="5" t="s">
        <v>1876</v>
      </c>
    </row>
    <row r="13012" spans="1:2" x14ac:dyDescent="0.25">
      <c r="A13012" s="7">
        <v>44147</v>
      </c>
      <c r="B13012" s="5" t="s">
        <v>1877</v>
      </c>
    </row>
    <row r="13013" spans="1:2" x14ac:dyDescent="0.25">
      <c r="A13013" s="7">
        <v>44148</v>
      </c>
      <c r="B13013" s="5" t="s">
        <v>1878</v>
      </c>
    </row>
    <row r="13014" spans="1:2" x14ac:dyDescent="0.25">
      <c r="A13014" s="7">
        <v>44151</v>
      </c>
      <c r="B13014" s="5" t="s">
        <v>1879</v>
      </c>
    </row>
    <row r="13015" spans="1:2" x14ac:dyDescent="0.25">
      <c r="A13015" s="7">
        <v>44152</v>
      </c>
      <c r="B13015" s="5" t="s">
        <v>1880</v>
      </c>
    </row>
    <row r="13016" spans="1:2" x14ac:dyDescent="0.25">
      <c r="A13016" s="7">
        <v>44153</v>
      </c>
      <c r="B13016" s="5" t="s">
        <v>1881</v>
      </c>
    </row>
    <row r="13017" spans="1:2" x14ac:dyDescent="0.25">
      <c r="A13017" s="7">
        <v>44154</v>
      </c>
      <c r="B13017" s="5" t="s">
        <v>1882</v>
      </c>
    </row>
    <row r="13018" spans="1:2" x14ac:dyDescent="0.25">
      <c r="A13018" s="7">
        <v>44155</v>
      </c>
      <c r="B13018" s="5" t="s">
        <v>1883</v>
      </c>
    </row>
    <row r="13019" spans="1:2" x14ac:dyDescent="0.25">
      <c r="A13019" s="7">
        <v>44158</v>
      </c>
      <c r="B13019" s="5" t="s">
        <v>1884</v>
      </c>
    </row>
    <row r="13020" spans="1:2" x14ac:dyDescent="0.25">
      <c r="A13020" s="7">
        <v>44159</v>
      </c>
      <c r="B13020" s="5" t="s">
        <v>1885</v>
      </c>
    </row>
    <row r="13021" spans="1:2" x14ac:dyDescent="0.25">
      <c r="A13021" s="7">
        <v>44160</v>
      </c>
      <c r="B13021" s="5" t="s">
        <v>1886</v>
      </c>
    </row>
    <row r="13022" spans="1:2" x14ac:dyDescent="0.25">
      <c r="A13022" s="7">
        <v>44161</v>
      </c>
      <c r="B13022" s="5" t="s">
        <v>822</v>
      </c>
    </row>
    <row r="13023" spans="1:2" x14ac:dyDescent="0.25">
      <c r="A13023" s="7">
        <v>44162</v>
      </c>
      <c r="B13023" s="5" t="s">
        <v>1887</v>
      </c>
    </row>
    <row r="13024" spans="1:2" x14ac:dyDescent="0.25">
      <c r="A13024" s="7">
        <v>44165</v>
      </c>
      <c r="B13024" s="5" t="s">
        <v>1888</v>
      </c>
    </row>
    <row r="13025" spans="1:2" x14ac:dyDescent="0.25">
      <c r="A13025" s="7">
        <v>44166</v>
      </c>
      <c r="B13025" s="5" t="s">
        <v>1889</v>
      </c>
    </row>
    <row r="13026" spans="1:2" x14ac:dyDescent="0.25">
      <c r="A13026" s="7">
        <v>44167</v>
      </c>
      <c r="B13026" s="5" t="s">
        <v>1890</v>
      </c>
    </row>
    <row r="13027" spans="1:2" x14ac:dyDescent="0.25">
      <c r="A13027" s="7">
        <v>44168</v>
      </c>
      <c r="B13027" s="5" t="s">
        <v>1891</v>
      </c>
    </row>
    <row r="13028" spans="1:2" x14ac:dyDescent="0.25">
      <c r="A13028" s="7">
        <v>44169</v>
      </c>
      <c r="B13028" s="5" t="s">
        <v>1892</v>
      </c>
    </row>
    <row r="13029" spans="1:2" x14ac:dyDescent="0.25">
      <c r="A13029" s="7">
        <v>44172</v>
      </c>
      <c r="B13029" s="5" t="s">
        <v>1893</v>
      </c>
    </row>
    <row r="13030" spans="1:2" x14ac:dyDescent="0.25">
      <c r="A13030" s="7">
        <v>44173</v>
      </c>
      <c r="B13030" s="5" t="s">
        <v>1894</v>
      </c>
    </row>
    <row r="13031" spans="1:2" x14ac:dyDescent="0.25">
      <c r="A13031" s="7">
        <v>44174</v>
      </c>
      <c r="B13031" s="5" t="s">
        <v>1895</v>
      </c>
    </row>
    <row r="13032" spans="1:2" x14ac:dyDescent="0.25">
      <c r="A13032" s="7">
        <v>44175</v>
      </c>
      <c r="B13032" s="5" t="s">
        <v>1896</v>
      </c>
    </row>
    <row r="13033" spans="1:2" x14ac:dyDescent="0.25">
      <c r="A13033" s="7">
        <v>44176</v>
      </c>
      <c r="B13033" s="5" t="s">
        <v>1897</v>
      </c>
    </row>
    <row r="13034" spans="1:2" x14ac:dyDescent="0.25">
      <c r="A13034" s="7">
        <v>44179</v>
      </c>
      <c r="B13034" s="5" t="s">
        <v>1898</v>
      </c>
    </row>
    <row r="13035" spans="1:2" x14ac:dyDescent="0.25">
      <c r="A13035" s="7">
        <v>44180</v>
      </c>
      <c r="B13035" s="5" t="s">
        <v>1899</v>
      </c>
    </row>
    <row r="13036" spans="1:2" x14ac:dyDescent="0.25">
      <c r="A13036" s="7">
        <v>44181</v>
      </c>
      <c r="B13036" s="5" t="s">
        <v>1900</v>
      </c>
    </row>
    <row r="13037" spans="1:2" x14ac:dyDescent="0.25">
      <c r="A13037" s="7">
        <v>44182</v>
      </c>
      <c r="B13037" s="5" t="s">
        <v>1901</v>
      </c>
    </row>
    <row r="13038" spans="1:2" x14ac:dyDescent="0.25">
      <c r="A13038" s="7">
        <v>44183</v>
      </c>
      <c r="B13038" s="5" t="s">
        <v>1902</v>
      </c>
    </row>
    <row r="13039" spans="1:2" x14ac:dyDescent="0.25">
      <c r="A13039" s="7">
        <v>44186</v>
      </c>
      <c r="B13039" s="5" t="s">
        <v>1903</v>
      </c>
    </row>
    <row r="13040" spans="1:2" x14ac:dyDescent="0.25">
      <c r="A13040" s="7">
        <v>44187</v>
      </c>
      <c r="B13040" s="5" t="s">
        <v>1904</v>
      </c>
    </row>
    <row r="13041" spans="1:2" x14ac:dyDescent="0.25">
      <c r="A13041" s="7">
        <v>44188</v>
      </c>
      <c r="B13041" s="5" t="s">
        <v>1905</v>
      </c>
    </row>
    <row r="13042" spans="1:2" x14ac:dyDescent="0.25">
      <c r="A13042" s="7">
        <v>44189</v>
      </c>
      <c r="B13042" s="5" t="s">
        <v>1906</v>
      </c>
    </row>
    <row r="13043" spans="1:2" x14ac:dyDescent="0.25">
      <c r="A13043" s="7">
        <v>44190</v>
      </c>
      <c r="B13043" s="5" t="s">
        <v>822</v>
      </c>
    </row>
    <row r="13044" spans="1:2" x14ac:dyDescent="0.25">
      <c r="A13044" s="7">
        <v>44193</v>
      </c>
      <c r="B13044" s="5" t="s">
        <v>1907</v>
      </c>
    </row>
    <row r="13045" spans="1:2" x14ac:dyDescent="0.25">
      <c r="A13045" s="7">
        <v>44194</v>
      </c>
      <c r="B13045" s="5" t="s">
        <v>1908</v>
      </c>
    </row>
    <row r="13046" spans="1:2" x14ac:dyDescent="0.25">
      <c r="A13046" s="7">
        <v>44195</v>
      </c>
      <c r="B13046" s="5" t="s">
        <v>1909</v>
      </c>
    </row>
    <row r="13047" spans="1:2" x14ac:dyDescent="0.25">
      <c r="A13047" s="7">
        <v>44196</v>
      </c>
      <c r="B13047" s="5" t="s">
        <v>1910</v>
      </c>
    </row>
    <row r="13048" spans="1:2" x14ac:dyDescent="0.25">
      <c r="A13048" s="7">
        <v>44197</v>
      </c>
      <c r="B13048" s="5" t="s">
        <v>822</v>
      </c>
    </row>
    <row r="13049" spans="1:2" x14ac:dyDescent="0.25">
      <c r="A13049" s="7">
        <v>44200</v>
      </c>
      <c r="B13049" s="5" t="s">
        <v>1911</v>
      </c>
    </row>
    <row r="13050" spans="1:2" x14ac:dyDescent="0.25">
      <c r="A13050" s="7">
        <v>44201</v>
      </c>
      <c r="B13050" s="5" t="s">
        <v>1912</v>
      </c>
    </row>
    <row r="13051" spans="1:2" x14ac:dyDescent="0.25">
      <c r="A13051" s="7">
        <v>44202</v>
      </c>
      <c r="B13051" s="5" t="s">
        <v>1913</v>
      </c>
    </row>
    <row r="13052" spans="1:2" x14ac:dyDescent="0.25">
      <c r="A13052" s="7">
        <v>44203</v>
      </c>
      <c r="B13052" s="5" t="s">
        <v>1914</v>
      </c>
    </row>
    <row r="13053" spans="1:2" x14ac:dyDescent="0.25">
      <c r="A13053" s="7">
        <v>44204</v>
      </c>
      <c r="B13053" s="5" t="s">
        <v>1915</v>
      </c>
    </row>
    <row r="13054" spans="1:2" x14ac:dyDescent="0.25">
      <c r="A13054" s="7">
        <v>44207</v>
      </c>
      <c r="B13054" s="5" t="s">
        <v>1916</v>
      </c>
    </row>
    <row r="13055" spans="1:2" x14ac:dyDescent="0.25">
      <c r="A13055" s="7">
        <v>44208</v>
      </c>
      <c r="B13055" s="5" t="s">
        <v>1917</v>
      </c>
    </row>
    <row r="13056" spans="1:2" x14ac:dyDescent="0.25">
      <c r="A13056" s="7">
        <v>44209</v>
      </c>
      <c r="B13056" s="5" t="s">
        <v>1918</v>
      </c>
    </row>
    <row r="13057" spans="1:2" x14ac:dyDescent="0.25">
      <c r="A13057" s="7">
        <v>44210</v>
      </c>
      <c r="B13057" s="5" t="s">
        <v>1919</v>
      </c>
    </row>
    <row r="13058" spans="1:2" x14ac:dyDescent="0.25">
      <c r="A13058" s="7">
        <v>44211</v>
      </c>
      <c r="B13058" s="5" t="s">
        <v>1920</v>
      </c>
    </row>
    <row r="13059" spans="1:2" x14ac:dyDescent="0.25">
      <c r="A13059" s="7">
        <v>44214</v>
      </c>
      <c r="B13059" s="5" t="s">
        <v>822</v>
      </c>
    </row>
    <row r="13060" spans="1:2" x14ac:dyDescent="0.25">
      <c r="A13060" s="7">
        <v>44215</v>
      </c>
      <c r="B13060" s="5" t="s">
        <v>1921</v>
      </c>
    </row>
    <row r="13061" spans="1:2" x14ac:dyDescent="0.25">
      <c r="A13061" s="7">
        <v>44216</v>
      </c>
      <c r="B13061" s="5" t="s">
        <v>1922</v>
      </c>
    </row>
    <row r="13062" spans="1:2" x14ac:dyDescent="0.25">
      <c r="A13062" s="7">
        <v>44217</v>
      </c>
      <c r="B13062" s="5" t="s">
        <v>1923</v>
      </c>
    </row>
    <row r="13063" spans="1:2" x14ac:dyDescent="0.25">
      <c r="A13063" s="7">
        <v>44218</v>
      </c>
      <c r="B13063" s="5" t="s">
        <v>1924</v>
      </c>
    </row>
    <row r="13064" spans="1:2" x14ac:dyDescent="0.25">
      <c r="A13064" s="7">
        <v>44221</v>
      </c>
      <c r="B13064" s="5" t="s">
        <v>1925</v>
      </c>
    </row>
    <row r="13065" spans="1:2" x14ac:dyDescent="0.25">
      <c r="A13065" s="7">
        <v>44222</v>
      </c>
      <c r="B13065" s="5" t="s">
        <v>1926</v>
      </c>
    </row>
    <row r="13066" spans="1:2" x14ac:dyDescent="0.25">
      <c r="A13066" s="7">
        <v>44223</v>
      </c>
      <c r="B13066" s="5" t="s">
        <v>1927</v>
      </c>
    </row>
    <row r="13067" spans="1:2" x14ac:dyDescent="0.25">
      <c r="A13067" s="7">
        <v>44224</v>
      </c>
      <c r="B13067" s="5" t="s">
        <v>1928</v>
      </c>
    </row>
    <row r="13068" spans="1:2" x14ac:dyDescent="0.25">
      <c r="A13068" s="7">
        <v>44225</v>
      </c>
      <c r="B13068" s="5" t="s">
        <v>1929</v>
      </c>
    </row>
    <row r="13069" spans="1:2" x14ac:dyDescent="0.25">
      <c r="A13069" s="7">
        <v>44228</v>
      </c>
      <c r="B13069" s="5" t="s">
        <v>1930</v>
      </c>
    </row>
    <row r="13070" spans="1:2" x14ac:dyDescent="0.25">
      <c r="A13070" s="7">
        <v>44229</v>
      </c>
      <c r="B13070" s="5" t="s">
        <v>1931</v>
      </c>
    </row>
    <row r="13071" spans="1:2" x14ac:dyDescent="0.25">
      <c r="A13071" s="7">
        <v>44230</v>
      </c>
      <c r="B13071" s="5" t="s">
        <v>1932</v>
      </c>
    </row>
    <row r="13072" spans="1:2" x14ac:dyDescent="0.25">
      <c r="A13072" s="7">
        <v>44231</v>
      </c>
      <c r="B13072" s="5" t="s">
        <v>1933</v>
      </c>
    </row>
    <row r="13073" spans="1:2" x14ac:dyDescent="0.25">
      <c r="A13073" s="7">
        <v>44232</v>
      </c>
      <c r="B13073" s="5" t="s">
        <v>1934</v>
      </c>
    </row>
    <row r="13074" spans="1:2" x14ac:dyDescent="0.25">
      <c r="A13074" s="7">
        <v>44235</v>
      </c>
      <c r="B13074" s="5" t="s">
        <v>1935</v>
      </c>
    </row>
    <row r="13075" spans="1:2" x14ac:dyDescent="0.25">
      <c r="A13075" s="7">
        <v>44236</v>
      </c>
      <c r="B13075" s="5" t="s">
        <v>1936</v>
      </c>
    </row>
    <row r="13076" spans="1:2" x14ac:dyDescent="0.25">
      <c r="A13076" s="7">
        <v>44237</v>
      </c>
      <c r="B13076" s="5" t="s">
        <v>1937</v>
      </c>
    </row>
    <row r="13077" spans="1:2" x14ac:dyDescent="0.25">
      <c r="A13077" s="7">
        <v>44238</v>
      </c>
      <c r="B13077" s="5" t="s">
        <v>1938</v>
      </c>
    </row>
    <row r="13078" spans="1:2" x14ac:dyDescent="0.25">
      <c r="A13078" s="7">
        <v>44239</v>
      </c>
      <c r="B13078" s="5" t="s">
        <v>1939</v>
      </c>
    </row>
    <row r="13079" spans="1:2" x14ac:dyDescent="0.25">
      <c r="A13079" s="7">
        <v>44242</v>
      </c>
      <c r="B13079" s="5" t="s">
        <v>822</v>
      </c>
    </row>
    <row r="13080" spans="1:2" x14ac:dyDescent="0.25">
      <c r="A13080" s="7">
        <v>44243</v>
      </c>
      <c r="B13080" s="5" t="s">
        <v>1940</v>
      </c>
    </row>
    <row r="13081" spans="1:2" x14ac:dyDescent="0.25">
      <c r="A13081" s="7">
        <v>44244</v>
      </c>
      <c r="B13081" s="5" t="s">
        <v>1941</v>
      </c>
    </row>
    <row r="13082" spans="1:2" x14ac:dyDescent="0.25">
      <c r="A13082" s="7">
        <v>44245</v>
      </c>
      <c r="B13082" s="5" t="s">
        <v>1942</v>
      </c>
    </row>
    <row r="13083" spans="1:2" x14ac:dyDescent="0.25">
      <c r="A13083" s="7">
        <v>44246</v>
      </c>
      <c r="B13083" s="5" t="s">
        <v>1943</v>
      </c>
    </row>
    <row r="13084" spans="1:2" x14ac:dyDescent="0.25">
      <c r="A13084" s="7">
        <v>44249</v>
      </c>
      <c r="B13084" s="5" t="s">
        <v>1944</v>
      </c>
    </row>
    <row r="13085" spans="1:2" x14ac:dyDescent="0.25">
      <c r="A13085" s="7">
        <v>44250</v>
      </c>
      <c r="B13085" s="5" t="s">
        <v>1945</v>
      </c>
    </row>
    <row r="13086" spans="1:2" x14ac:dyDescent="0.25">
      <c r="A13086" s="7">
        <v>44251</v>
      </c>
      <c r="B13086" s="5" t="s">
        <v>1946</v>
      </c>
    </row>
    <row r="13087" spans="1:2" x14ac:dyDescent="0.25">
      <c r="A13087" s="7">
        <v>44252</v>
      </c>
      <c r="B13087" s="5" t="s">
        <v>1947</v>
      </c>
    </row>
    <row r="13088" spans="1:2" x14ac:dyDescent="0.25">
      <c r="A13088" s="7">
        <v>44253</v>
      </c>
      <c r="B13088" s="5" t="s">
        <v>1948</v>
      </c>
    </row>
    <row r="13089" spans="1:2" x14ac:dyDescent="0.25">
      <c r="A13089" s="7">
        <v>44256</v>
      </c>
      <c r="B13089" s="5" t="s">
        <v>1949</v>
      </c>
    </row>
    <row r="13090" spans="1:2" x14ac:dyDescent="0.25">
      <c r="A13090" s="7">
        <v>44257</v>
      </c>
      <c r="B13090" s="5" t="s">
        <v>1950</v>
      </c>
    </row>
    <row r="13091" spans="1:2" x14ac:dyDescent="0.25">
      <c r="A13091" s="7">
        <v>44258</v>
      </c>
      <c r="B13091" s="5" t="s">
        <v>1951</v>
      </c>
    </row>
    <row r="13092" spans="1:2" x14ac:dyDescent="0.25">
      <c r="A13092" s="7">
        <v>44259</v>
      </c>
      <c r="B13092" s="5" t="s">
        <v>1952</v>
      </c>
    </row>
    <row r="13093" spans="1:2" x14ac:dyDescent="0.25">
      <c r="A13093" s="7">
        <v>44260</v>
      </c>
      <c r="B13093" s="5" t="s">
        <v>1953</v>
      </c>
    </row>
    <row r="13094" spans="1:2" x14ac:dyDescent="0.25">
      <c r="A13094" s="7">
        <v>44263</v>
      </c>
      <c r="B13094" s="5" t="s">
        <v>1954</v>
      </c>
    </row>
    <row r="13095" spans="1:2" x14ac:dyDescent="0.25">
      <c r="A13095" s="7">
        <v>44264</v>
      </c>
      <c r="B13095" s="5" t="s">
        <v>1955</v>
      </c>
    </row>
    <row r="13096" spans="1:2" x14ac:dyDescent="0.25">
      <c r="A13096" s="7">
        <v>44265</v>
      </c>
      <c r="B13096" s="5" t="s">
        <v>1956</v>
      </c>
    </row>
    <row r="13097" spans="1:2" x14ac:dyDescent="0.25">
      <c r="A13097" s="7">
        <v>44266</v>
      </c>
      <c r="B13097" s="5" t="s">
        <v>1957</v>
      </c>
    </row>
    <row r="13098" spans="1:2" x14ac:dyDescent="0.25">
      <c r="A13098" s="7">
        <v>44267</v>
      </c>
      <c r="B13098" s="5" t="s">
        <v>1958</v>
      </c>
    </row>
    <row r="13099" spans="1:2" x14ac:dyDescent="0.25">
      <c r="A13099" s="7">
        <v>44270</v>
      </c>
      <c r="B13099" s="5" t="s">
        <v>1959</v>
      </c>
    </row>
    <row r="13100" spans="1:2" x14ac:dyDescent="0.25">
      <c r="A13100" s="7">
        <v>44271</v>
      </c>
      <c r="B13100" s="5" t="s">
        <v>1960</v>
      </c>
    </row>
    <row r="13101" spans="1:2" x14ac:dyDescent="0.25">
      <c r="A13101" s="7">
        <v>44272</v>
      </c>
      <c r="B13101" s="5" t="s">
        <v>1961</v>
      </c>
    </row>
    <row r="13102" spans="1:2" x14ac:dyDescent="0.25">
      <c r="A13102" s="7">
        <v>44273</v>
      </c>
      <c r="B13102" s="5" t="s">
        <v>1962</v>
      </c>
    </row>
    <row r="13103" spans="1:2" x14ac:dyDescent="0.25">
      <c r="A13103" s="7">
        <v>44274</v>
      </c>
      <c r="B13103" s="5" t="s">
        <v>1963</v>
      </c>
    </row>
    <row r="13104" spans="1:2" x14ac:dyDescent="0.25">
      <c r="A13104" s="7">
        <v>44277</v>
      </c>
      <c r="B13104" s="5" t="s">
        <v>1964</v>
      </c>
    </row>
    <row r="13105" spans="1:2" x14ac:dyDescent="0.25">
      <c r="A13105" s="7">
        <v>44278</v>
      </c>
      <c r="B13105" s="5" t="s">
        <v>1965</v>
      </c>
    </row>
    <row r="13106" spans="1:2" x14ac:dyDescent="0.25">
      <c r="A13106" s="7">
        <v>44279</v>
      </c>
      <c r="B13106" s="5" t="s">
        <v>1966</v>
      </c>
    </row>
    <row r="13107" spans="1:2" x14ac:dyDescent="0.25">
      <c r="A13107" s="7">
        <v>44280</v>
      </c>
      <c r="B13107" s="5" t="s">
        <v>1967</v>
      </c>
    </row>
    <row r="13108" spans="1:2" x14ac:dyDescent="0.25">
      <c r="A13108" s="7">
        <v>44281</v>
      </c>
      <c r="B13108" s="5" t="s">
        <v>1968</v>
      </c>
    </row>
    <row r="13109" spans="1:2" x14ac:dyDescent="0.25">
      <c r="A13109" s="7">
        <v>44284</v>
      </c>
      <c r="B13109" s="5" t="s">
        <v>1969</v>
      </c>
    </row>
    <row r="13110" spans="1:2" x14ac:dyDescent="0.25">
      <c r="A13110" s="7">
        <v>44285</v>
      </c>
      <c r="B13110" s="5" t="s">
        <v>1970</v>
      </c>
    </row>
    <row r="13111" spans="1:2" x14ac:dyDescent="0.25">
      <c r="A13111" s="7">
        <v>44286</v>
      </c>
      <c r="B13111" s="5" t="s">
        <v>1971</v>
      </c>
    </row>
    <row r="13112" spans="1:2" x14ac:dyDescent="0.25">
      <c r="A13112" s="7">
        <v>44287</v>
      </c>
      <c r="B13112" s="5" t="s">
        <v>1972</v>
      </c>
    </row>
    <row r="13113" spans="1:2" x14ac:dyDescent="0.25">
      <c r="A13113" s="7">
        <v>44288</v>
      </c>
      <c r="B13113" s="5" t="s">
        <v>822</v>
      </c>
    </row>
    <row r="13114" spans="1:2" x14ac:dyDescent="0.25">
      <c r="A13114" s="7">
        <v>44291</v>
      </c>
      <c r="B13114" s="5" t="s">
        <v>1973</v>
      </c>
    </row>
    <row r="13115" spans="1:2" x14ac:dyDescent="0.25">
      <c r="A13115" s="7">
        <v>44292</v>
      </c>
      <c r="B13115" s="5" t="s">
        <v>1974</v>
      </c>
    </row>
    <row r="13116" spans="1:2" x14ac:dyDescent="0.25">
      <c r="A13116" s="7">
        <v>44293</v>
      </c>
      <c r="B13116" s="5" t="s">
        <v>1975</v>
      </c>
    </row>
    <row r="13117" spans="1:2" x14ac:dyDescent="0.25">
      <c r="A13117" s="7">
        <v>44294</v>
      </c>
      <c r="B13117" s="5" t="s">
        <v>1976</v>
      </c>
    </row>
    <row r="13118" spans="1:2" x14ac:dyDescent="0.25">
      <c r="A13118" s="7">
        <v>44295</v>
      </c>
      <c r="B13118" s="5" t="s">
        <v>1977</v>
      </c>
    </row>
    <row r="13119" spans="1:2" x14ac:dyDescent="0.25">
      <c r="A13119" s="7">
        <v>44298</v>
      </c>
      <c r="B13119" s="5" t="s">
        <v>1978</v>
      </c>
    </row>
    <row r="13120" spans="1:2" x14ac:dyDescent="0.25">
      <c r="A13120" s="7">
        <v>44299</v>
      </c>
      <c r="B13120" s="5" t="s">
        <v>1979</v>
      </c>
    </row>
    <row r="13121" spans="1:2" x14ac:dyDescent="0.25">
      <c r="A13121" s="7">
        <v>44300</v>
      </c>
      <c r="B13121" s="5" t="s">
        <v>1980</v>
      </c>
    </row>
    <row r="13122" spans="1:2" x14ac:dyDescent="0.25">
      <c r="A13122" s="7">
        <v>44301</v>
      </c>
      <c r="B13122" s="5" t="s">
        <v>1981</v>
      </c>
    </row>
    <row r="13123" spans="1:2" x14ac:dyDescent="0.25">
      <c r="A13123" s="7">
        <v>44302</v>
      </c>
      <c r="B13123" s="5" t="s">
        <v>1982</v>
      </c>
    </row>
    <row r="13124" spans="1:2" x14ac:dyDescent="0.25">
      <c r="A13124" s="7">
        <v>44305</v>
      </c>
      <c r="B13124" s="5" t="s">
        <v>1983</v>
      </c>
    </row>
    <row r="13125" spans="1:2" x14ac:dyDescent="0.25">
      <c r="A13125" s="7">
        <v>44306</v>
      </c>
      <c r="B13125" s="5" t="s">
        <v>1984</v>
      </c>
    </row>
    <row r="13126" spans="1:2" x14ac:dyDescent="0.25">
      <c r="A13126" s="7">
        <v>44307</v>
      </c>
      <c r="B13126" s="5" t="s">
        <v>1985</v>
      </c>
    </row>
    <row r="13127" spans="1:2" x14ac:dyDescent="0.25">
      <c r="A13127" s="7">
        <v>44308</v>
      </c>
      <c r="B13127" s="5" t="s">
        <v>1986</v>
      </c>
    </row>
    <row r="13128" spans="1:2" x14ac:dyDescent="0.25">
      <c r="A13128" s="7">
        <v>44309</v>
      </c>
      <c r="B13128" s="5" t="s">
        <v>1987</v>
      </c>
    </row>
    <row r="13129" spans="1:2" x14ac:dyDescent="0.25">
      <c r="A13129" s="7">
        <v>44312</v>
      </c>
      <c r="B13129" s="5" t="s">
        <v>1988</v>
      </c>
    </row>
    <row r="13130" spans="1:2" x14ac:dyDescent="0.25">
      <c r="A13130" s="7">
        <v>44313</v>
      </c>
      <c r="B13130" s="5" t="s">
        <v>1989</v>
      </c>
    </row>
    <row r="13131" spans="1:2" x14ac:dyDescent="0.25">
      <c r="A13131" s="7">
        <v>44314</v>
      </c>
      <c r="B13131" s="5" t="s">
        <v>1990</v>
      </c>
    </row>
    <row r="13132" spans="1:2" x14ac:dyDescent="0.25">
      <c r="A13132" s="7">
        <v>44315</v>
      </c>
      <c r="B13132" s="5" t="s">
        <v>1991</v>
      </c>
    </row>
    <row r="13133" spans="1:2" x14ac:dyDescent="0.25">
      <c r="A13133" s="7">
        <v>44316</v>
      </c>
      <c r="B13133" s="5" t="s">
        <v>1992</v>
      </c>
    </row>
    <row r="13134" spans="1:2" x14ac:dyDescent="0.25">
      <c r="A13134" s="7">
        <v>44319</v>
      </c>
      <c r="B13134" s="5" t="s">
        <v>1993</v>
      </c>
    </row>
    <row r="13135" spans="1:2" x14ac:dyDescent="0.25">
      <c r="A13135" s="7">
        <v>44320</v>
      </c>
      <c r="B13135" s="5" t="s">
        <v>1994</v>
      </c>
    </row>
    <row r="13136" spans="1:2" x14ac:dyDescent="0.25">
      <c r="A13136" s="7">
        <v>44321</v>
      </c>
      <c r="B13136" s="5" t="s">
        <v>1995</v>
      </c>
    </row>
    <row r="13137" spans="1:2" x14ac:dyDescent="0.25">
      <c r="A13137" s="7">
        <v>44322</v>
      </c>
      <c r="B13137" s="5" t="s">
        <v>1996</v>
      </c>
    </row>
    <row r="13138" spans="1:2" x14ac:dyDescent="0.25">
      <c r="A13138" s="7">
        <v>44323</v>
      </c>
      <c r="B13138" s="5" t="s">
        <v>1997</v>
      </c>
    </row>
    <row r="13139" spans="1:2" x14ac:dyDescent="0.25">
      <c r="A13139" s="7">
        <v>44326</v>
      </c>
      <c r="B13139" s="5" t="s">
        <v>1998</v>
      </c>
    </row>
    <row r="13140" spans="1:2" x14ac:dyDescent="0.25">
      <c r="A13140" s="7">
        <v>44327</v>
      </c>
      <c r="B13140" s="5" t="s">
        <v>1999</v>
      </c>
    </row>
    <row r="13141" spans="1:2" x14ac:dyDescent="0.25">
      <c r="A13141" s="7">
        <v>44328</v>
      </c>
      <c r="B13141" s="5" t="s">
        <v>2000</v>
      </c>
    </row>
    <row r="13142" spans="1:2" x14ac:dyDescent="0.25">
      <c r="A13142" s="7">
        <v>44329</v>
      </c>
      <c r="B13142" s="5" t="s">
        <v>2001</v>
      </c>
    </row>
    <row r="13143" spans="1:2" x14ac:dyDescent="0.25">
      <c r="A13143" s="7">
        <v>44330</v>
      </c>
      <c r="B13143" s="5" t="s">
        <v>2002</v>
      </c>
    </row>
    <row r="13144" spans="1:2" x14ac:dyDescent="0.25">
      <c r="A13144" s="7">
        <v>44333</v>
      </c>
      <c r="B13144" s="5" t="s">
        <v>2003</v>
      </c>
    </row>
    <row r="13145" spans="1:2" x14ac:dyDescent="0.25">
      <c r="A13145" s="7">
        <v>44334</v>
      </c>
      <c r="B13145" s="5" t="s">
        <v>2004</v>
      </c>
    </row>
    <row r="13146" spans="1:2" x14ac:dyDescent="0.25">
      <c r="A13146" s="7">
        <v>44335</v>
      </c>
      <c r="B13146" s="5" t="s">
        <v>2005</v>
      </c>
    </row>
    <row r="13147" spans="1:2" x14ac:dyDescent="0.25">
      <c r="A13147" s="7">
        <v>44336</v>
      </c>
      <c r="B13147" s="5" t="s">
        <v>2006</v>
      </c>
    </row>
    <row r="13148" spans="1:2" x14ac:dyDescent="0.25">
      <c r="A13148" s="7">
        <v>44337</v>
      </c>
      <c r="B13148" s="5" t="s">
        <v>2007</v>
      </c>
    </row>
    <row r="13149" spans="1:2" x14ac:dyDescent="0.25">
      <c r="A13149" s="7">
        <v>44340</v>
      </c>
      <c r="B13149" s="5" t="s">
        <v>2008</v>
      </c>
    </row>
    <row r="13150" spans="1:2" x14ac:dyDescent="0.25">
      <c r="A13150" s="7">
        <v>44341</v>
      </c>
      <c r="B13150" s="5" t="s">
        <v>2009</v>
      </c>
    </row>
    <row r="13151" spans="1:2" x14ac:dyDescent="0.25">
      <c r="A13151" s="7">
        <v>44342</v>
      </c>
      <c r="B13151" s="5" t="s">
        <v>2010</v>
      </c>
    </row>
    <row r="13152" spans="1:2" x14ac:dyDescent="0.25">
      <c r="A13152" s="7">
        <v>44343</v>
      </c>
      <c r="B13152" s="5" t="s">
        <v>2011</v>
      </c>
    </row>
    <row r="13153" spans="1:2" x14ac:dyDescent="0.25">
      <c r="A13153" s="7">
        <v>44344</v>
      </c>
      <c r="B13153" s="5" t="s">
        <v>2012</v>
      </c>
    </row>
    <row r="13154" spans="1:2" x14ac:dyDescent="0.25">
      <c r="A13154" s="7">
        <v>44347</v>
      </c>
      <c r="B13154" s="5" t="s">
        <v>2012</v>
      </c>
    </row>
    <row r="13155" spans="1:2" x14ac:dyDescent="0.25">
      <c r="A13155" s="7">
        <v>44348</v>
      </c>
      <c r="B13155" s="5" t="s">
        <v>2013</v>
      </c>
    </row>
    <row r="13156" spans="1:2" x14ac:dyDescent="0.25">
      <c r="A13156" s="7">
        <v>44349</v>
      </c>
      <c r="B13156" s="5" t="s">
        <v>2014</v>
      </c>
    </row>
    <row r="13157" spans="1:2" x14ac:dyDescent="0.25">
      <c r="A13157" s="7">
        <v>44350</v>
      </c>
      <c r="B13157" s="5" t="s">
        <v>2015</v>
      </c>
    </row>
    <row r="13158" spans="1:2" x14ac:dyDescent="0.25">
      <c r="A13158" s="7">
        <v>44351</v>
      </c>
      <c r="B13158" s="5" t="s">
        <v>2016</v>
      </c>
    </row>
    <row r="13159" spans="1:2" x14ac:dyDescent="0.25">
      <c r="A13159" s="7">
        <v>44354</v>
      </c>
      <c r="B13159" s="5" t="s">
        <v>2017</v>
      </c>
    </row>
    <row r="13160" spans="1:2" x14ac:dyDescent="0.25">
      <c r="A13160" s="7">
        <v>44355</v>
      </c>
      <c r="B13160" s="5" t="s">
        <v>2018</v>
      </c>
    </row>
    <row r="13161" spans="1:2" x14ac:dyDescent="0.25">
      <c r="A13161" s="7">
        <v>44356</v>
      </c>
      <c r="B13161" s="5" t="s">
        <v>2019</v>
      </c>
    </row>
    <row r="13162" spans="1:2" x14ac:dyDescent="0.25">
      <c r="A13162" s="7">
        <v>44357</v>
      </c>
      <c r="B13162" s="5" t="s">
        <v>2020</v>
      </c>
    </row>
    <row r="13163" spans="1:2" x14ac:dyDescent="0.25">
      <c r="A13163" s="7">
        <v>44358</v>
      </c>
      <c r="B13163" s="5" t="s">
        <v>2021</v>
      </c>
    </row>
    <row r="13164" spans="1:2" x14ac:dyDescent="0.25">
      <c r="A13164" s="7">
        <v>44361</v>
      </c>
      <c r="B13164" s="5" t="s">
        <v>2022</v>
      </c>
    </row>
    <row r="13165" spans="1:2" x14ac:dyDescent="0.25">
      <c r="A13165" s="7">
        <v>44362</v>
      </c>
      <c r="B13165" s="5" t="s">
        <v>2023</v>
      </c>
    </row>
    <row r="13166" spans="1:2" x14ac:dyDescent="0.25">
      <c r="A13166" s="7">
        <v>44363</v>
      </c>
      <c r="B13166" s="5" t="s">
        <v>2024</v>
      </c>
    </row>
    <row r="13167" spans="1:2" x14ac:dyDescent="0.25">
      <c r="A13167" s="7">
        <v>44364</v>
      </c>
      <c r="B13167" s="5" t="s">
        <v>2025</v>
      </c>
    </row>
    <row r="13168" spans="1:2" x14ac:dyDescent="0.25">
      <c r="A13168" s="7">
        <v>44365</v>
      </c>
      <c r="B13168" s="5" t="s">
        <v>2026</v>
      </c>
    </row>
    <row r="13169" spans="1:2" x14ac:dyDescent="0.25">
      <c r="A13169" s="7">
        <v>44368</v>
      </c>
      <c r="B13169" s="5" t="s">
        <v>2027</v>
      </c>
    </row>
    <row r="13170" spans="1:2" x14ac:dyDescent="0.25">
      <c r="A13170" s="7">
        <v>44369</v>
      </c>
      <c r="B13170" s="5" t="s">
        <v>2028</v>
      </c>
    </row>
    <row r="13171" spans="1:2" x14ac:dyDescent="0.25">
      <c r="A13171" s="7">
        <v>44370</v>
      </c>
      <c r="B13171" s="5" t="s">
        <v>2029</v>
      </c>
    </row>
    <row r="13172" spans="1:2" x14ac:dyDescent="0.25">
      <c r="A13172" s="7">
        <v>44371</v>
      </c>
      <c r="B13172" s="5" t="s">
        <v>2030</v>
      </c>
    </row>
    <row r="13173" spans="1:2" x14ac:dyDescent="0.25">
      <c r="A13173" s="7">
        <v>44372</v>
      </c>
      <c r="B13173" s="5" t="s">
        <v>2031</v>
      </c>
    </row>
    <row r="13174" spans="1:2" x14ac:dyDescent="0.25">
      <c r="A13174" s="7">
        <v>44375</v>
      </c>
      <c r="B13174" s="5" t="s">
        <v>2032</v>
      </c>
    </row>
    <row r="13175" spans="1:2" x14ac:dyDescent="0.25">
      <c r="A13175" s="7">
        <v>44376</v>
      </c>
      <c r="B13175" s="5" t="s">
        <v>2033</v>
      </c>
    </row>
    <row r="13176" spans="1:2" x14ac:dyDescent="0.25">
      <c r="A13176" s="7">
        <v>44377</v>
      </c>
      <c r="B13176" s="5" t="s">
        <v>2034</v>
      </c>
    </row>
    <row r="13177" spans="1:2" x14ac:dyDescent="0.25">
      <c r="A13177" s="7">
        <v>44378</v>
      </c>
      <c r="B13177" s="5" t="s">
        <v>2035</v>
      </c>
    </row>
    <row r="13178" spans="1:2" x14ac:dyDescent="0.25">
      <c r="A13178" s="7">
        <v>44379</v>
      </c>
      <c r="B13178" s="5" t="s">
        <v>2036</v>
      </c>
    </row>
    <row r="13179" spans="1:2" x14ac:dyDescent="0.25">
      <c r="A13179" s="7">
        <v>44382</v>
      </c>
      <c r="B13179" s="5" t="s">
        <v>822</v>
      </c>
    </row>
    <row r="13180" spans="1:2" x14ac:dyDescent="0.25">
      <c r="A13180" s="7">
        <v>44383</v>
      </c>
      <c r="B13180" s="5" t="s">
        <v>2037</v>
      </c>
    </row>
    <row r="13181" spans="1:2" x14ac:dyDescent="0.25">
      <c r="A13181" s="7">
        <v>44384</v>
      </c>
      <c r="B13181" s="5" t="s">
        <v>2038</v>
      </c>
    </row>
    <row r="13182" spans="1:2" x14ac:dyDescent="0.25">
      <c r="A13182" s="7">
        <v>44385</v>
      </c>
      <c r="B13182" s="5" t="s">
        <v>2039</v>
      </c>
    </row>
    <row r="13183" spans="1:2" x14ac:dyDescent="0.25">
      <c r="A13183" s="7">
        <v>44386</v>
      </c>
      <c r="B13183" s="5" t="s">
        <v>2040</v>
      </c>
    </row>
    <row r="13184" spans="1:2" x14ac:dyDescent="0.25">
      <c r="A13184" s="7">
        <v>44389</v>
      </c>
      <c r="B13184" s="5" t="s">
        <v>2041</v>
      </c>
    </row>
    <row r="13185" spans="1:2" x14ac:dyDescent="0.25">
      <c r="A13185" s="7">
        <v>44390</v>
      </c>
      <c r="B13185" s="5" t="s">
        <v>2042</v>
      </c>
    </row>
    <row r="13186" spans="1:2" x14ac:dyDescent="0.25">
      <c r="A13186" s="7">
        <v>44391</v>
      </c>
      <c r="B13186" s="5" t="s">
        <v>2043</v>
      </c>
    </row>
    <row r="13187" spans="1:2" x14ac:dyDescent="0.25">
      <c r="A13187" s="7">
        <v>44392</v>
      </c>
      <c r="B13187" s="5" t="s">
        <v>2044</v>
      </c>
    </row>
    <row r="13188" spans="1:2" x14ac:dyDescent="0.25">
      <c r="A13188" s="7">
        <v>44393</v>
      </c>
      <c r="B13188" s="5" t="s">
        <v>2045</v>
      </c>
    </row>
    <row r="13189" spans="1:2" x14ac:dyDescent="0.25">
      <c r="A13189" s="7">
        <v>44396</v>
      </c>
      <c r="B13189" s="5" t="s">
        <v>2046</v>
      </c>
    </row>
    <row r="13190" spans="1:2" x14ac:dyDescent="0.25">
      <c r="A13190" s="7">
        <v>44397</v>
      </c>
      <c r="B13190" s="5" t="s">
        <v>2047</v>
      </c>
    </row>
    <row r="13191" spans="1:2" x14ac:dyDescent="0.25">
      <c r="A13191" s="7">
        <v>44398</v>
      </c>
      <c r="B13191" s="5" t="s">
        <v>2048</v>
      </c>
    </row>
    <row r="13192" spans="1:2" x14ac:dyDescent="0.25">
      <c r="A13192" s="7">
        <v>44399</v>
      </c>
      <c r="B13192" s="5" t="s">
        <v>2049</v>
      </c>
    </row>
    <row r="13193" spans="1:2" x14ac:dyDescent="0.25">
      <c r="A13193" s="7">
        <v>44400</v>
      </c>
      <c r="B13193" s="5" t="s">
        <v>2050</v>
      </c>
    </row>
    <row r="13194" spans="1:2" x14ac:dyDescent="0.25">
      <c r="A13194" s="7">
        <v>44403</v>
      </c>
      <c r="B13194" s="5" t="s">
        <v>2051</v>
      </c>
    </row>
    <row r="13195" spans="1:2" x14ac:dyDescent="0.25">
      <c r="A13195" s="7">
        <v>44404</v>
      </c>
      <c r="B13195" s="5" t="s">
        <v>2052</v>
      </c>
    </row>
    <row r="13196" spans="1:2" x14ac:dyDescent="0.25">
      <c r="A13196" s="7">
        <v>44405</v>
      </c>
      <c r="B13196" s="5" t="s">
        <v>2053</v>
      </c>
    </row>
    <row r="13197" spans="1:2" x14ac:dyDescent="0.25">
      <c r="A13197" s="7">
        <v>44406</v>
      </c>
      <c r="B13197" s="5" t="s">
        <v>2054</v>
      </c>
    </row>
    <row r="13198" spans="1:2" x14ac:dyDescent="0.25">
      <c r="A13198" s="7">
        <v>44407</v>
      </c>
      <c r="B13198" s="5" t="s">
        <v>2055</v>
      </c>
    </row>
    <row r="13199" spans="1:2" x14ac:dyDescent="0.25">
      <c r="A13199" s="7">
        <v>44410</v>
      </c>
      <c r="B13199" s="5" t="s">
        <v>2056</v>
      </c>
    </row>
    <row r="13200" spans="1:2" x14ac:dyDescent="0.25">
      <c r="A13200" s="7">
        <v>44411</v>
      </c>
      <c r="B13200" s="5" t="s">
        <v>2057</v>
      </c>
    </row>
    <row r="13201" spans="1:2" x14ac:dyDescent="0.25">
      <c r="A13201" s="7">
        <v>44412</v>
      </c>
      <c r="B13201" s="5" t="s">
        <v>2058</v>
      </c>
    </row>
    <row r="13202" spans="1:2" x14ac:dyDescent="0.25">
      <c r="A13202" s="7">
        <v>44413</v>
      </c>
      <c r="B13202" s="5" t="s">
        <v>2059</v>
      </c>
    </row>
    <row r="13203" spans="1:2" x14ac:dyDescent="0.25">
      <c r="A13203" s="7">
        <v>44414</v>
      </c>
      <c r="B13203" s="5" t="s">
        <v>2060</v>
      </c>
    </row>
    <row r="13204" spans="1:2" x14ac:dyDescent="0.25">
      <c r="A13204" s="7">
        <v>44417</v>
      </c>
      <c r="B13204" s="5" t="s">
        <v>2061</v>
      </c>
    </row>
    <row r="13205" spans="1:2" x14ac:dyDescent="0.25">
      <c r="A13205" s="7">
        <v>44418</v>
      </c>
      <c r="B13205" s="5" t="s">
        <v>2062</v>
      </c>
    </row>
    <row r="13206" spans="1:2" x14ac:dyDescent="0.25">
      <c r="A13206" s="7">
        <v>44419</v>
      </c>
      <c r="B13206" s="5" t="s">
        <v>2063</v>
      </c>
    </row>
    <row r="13207" spans="1:2" x14ac:dyDescent="0.25">
      <c r="A13207" s="7">
        <v>44420</v>
      </c>
      <c r="B13207" s="5" t="s">
        <v>2064</v>
      </c>
    </row>
    <row r="13208" spans="1:2" x14ac:dyDescent="0.25">
      <c r="A13208" s="7">
        <v>44421</v>
      </c>
      <c r="B13208" s="5" t="s">
        <v>2065</v>
      </c>
    </row>
    <row r="13209" spans="1:2" x14ac:dyDescent="0.25">
      <c r="A13209" s="7">
        <v>44424</v>
      </c>
      <c r="B13209" s="5" t="s">
        <v>2066</v>
      </c>
    </row>
    <row r="13210" spans="1:2" x14ac:dyDescent="0.25">
      <c r="A13210" s="7">
        <v>44425</v>
      </c>
      <c r="B13210" s="5" t="s">
        <v>2067</v>
      </c>
    </row>
    <row r="13211" spans="1:2" x14ac:dyDescent="0.25">
      <c r="A13211" s="7">
        <v>44426</v>
      </c>
      <c r="B13211" s="5" t="s">
        <v>2068</v>
      </c>
    </row>
    <row r="13212" spans="1:2" x14ac:dyDescent="0.25">
      <c r="A13212" s="7">
        <v>44427</v>
      </c>
      <c r="B13212" s="5" t="s">
        <v>2069</v>
      </c>
    </row>
    <row r="13213" spans="1:2" x14ac:dyDescent="0.25">
      <c r="A13213" s="7">
        <v>44428</v>
      </c>
      <c r="B13213" s="5" t="s">
        <v>2070</v>
      </c>
    </row>
    <row r="13214" spans="1:2" x14ac:dyDescent="0.25">
      <c r="A13214" s="7">
        <v>44431</v>
      </c>
      <c r="B13214" s="5" t="s">
        <v>2071</v>
      </c>
    </row>
    <row r="13215" spans="1:2" x14ac:dyDescent="0.25">
      <c r="A13215" s="7">
        <v>44432</v>
      </c>
      <c r="B13215" s="5" t="s">
        <v>2072</v>
      </c>
    </row>
    <row r="13216" spans="1:2" x14ac:dyDescent="0.25">
      <c r="A13216" s="7">
        <v>44433</v>
      </c>
      <c r="B13216" s="5" t="s">
        <v>2073</v>
      </c>
    </row>
    <row r="13217" spans="1:2" x14ac:dyDescent="0.25">
      <c r="A13217" s="7">
        <v>44434</v>
      </c>
      <c r="B13217" s="5" t="s">
        <v>2074</v>
      </c>
    </row>
    <row r="13218" spans="1:2" x14ac:dyDescent="0.25">
      <c r="A13218" s="7">
        <v>44435</v>
      </c>
      <c r="B13218" s="5" t="s">
        <v>2075</v>
      </c>
    </row>
    <row r="13219" spans="1:2" x14ac:dyDescent="0.25">
      <c r="A13219" s="7">
        <v>44438</v>
      </c>
      <c r="B13219" s="5" t="s">
        <v>2076</v>
      </c>
    </row>
    <row r="13220" spans="1:2" x14ac:dyDescent="0.25">
      <c r="A13220" s="7">
        <v>44439</v>
      </c>
      <c r="B13220" s="5" t="s">
        <v>2077</v>
      </c>
    </row>
    <row r="13221" spans="1:2" x14ac:dyDescent="0.25">
      <c r="A13221" s="7">
        <v>44440</v>
      </c>
      <c r="B13221" s="5" t="s">
        <v>2078</v>
      </c>
    </row>
    <row r="13222" spans="1:2" x14ac:dyDescent="0.25">
      <c r="A13222" s="7">
        <v>44441</v>
      </c>
      <c r="B13222" s="5" t="s">
        <v>2079</v>
      </c>
    </row>
    <row r="13223" spans="1:2" x14ac:dyDescent="0.25">
      <c r="A13223" s="7">
        <v>44442</v>
      </c>
      <c r="B13223" s="5" t="s">
        <v>2086</v>
      </c>
    </row>
    <row r="13224" spans="1:2" x14ac:dyDescent="0.25">
      <c r="A13224" s="7">
        <v>44445</v>
      </c>
      <c r="B13224" s="5" t="s">
        <v>822</v>
      </c>
    </row>
    <row r="13225" spans="1:2" x14ac:dyDescent="0.25">
      <c r="A13225" s="7">
        <v>44446</v>
      </c>
      <c r="B13225" s="5" t="s">
        <v>2087</v>
      </c>
    </row>
    <row r="13226" spans="1:2" x14ac:dyDescent="0.25">
      <c r="A13226" s="7">
        <v>44447</v>
      </c>
      <c r="B13226" s="5" t="s">
        <v>11458</v>
      </c>
    </row>
    <row r="13227" spans="1:2" x14ac:dyDescent="0.25">
      <c r="A13227" s="7">
        <v>44448</v>
      </c>
      <c r="B13227" s="5" t="s">
        <v>11459</v>
      </c>
    </row>
    <row r="13228" spans="1:2" x14ac:dyDescent="0.25">
      <c r="A13228" s="7">
        <v>44449</v>
      </c>
      <c r="B13228" s="5" t="s">
        <v>11469</v>
      </c>
    </row>
    <row r="13229" spans="1:2" x14ac:dyDescent="0.25">
      <c r="A13229" s="7">
        <v>44452</v>
      </c>
      <c r="B13229" s="5" t="s">
        <v>11470</v>
      </c>
    </row>
    <row r="13230" spans="1:2" x14ac:dyDescent="0.25">
      <c r="A13230" s="7">
        <v>44453</v>
      </c>
      <c r="B13230" s="5" t="s">
        <v>11471</v>
      </c>
    </row>
    <row r="13231" spans="1:2" x14ac:dyDescent="0.25">
      <c r="A13231" s="7">
        <v>44454</v>
      </c>
      <c r="B13231" s="5" t="s">
        <v>11472</v>
      </c>
    </row>
    <row r="13232" spans="1:2" x14ac:dyDescent="0.25">
      <c r="A13232" s="7">
        <v>44455</v>
      </c>
      <c r="B13232" s="5" t="s">
        <v>11473</v>
      </c>
    </row>
    <row r="13233" spans="1:2" x14ac:dyDescent="0.25">
      <c r="A13233" s="7">
        <v>44456</v>
      </c>
      <c r="B13233" s="5" t="s">
        <v>11474</v>
      </c>
    </row>
    <row r="13234" spans="1:2" x14ac:dyDescent="0.25">
      <c r="A13234" s="7">
        <v>44459</v>
      </c>
      <c r="B13234" s="5" t="s">
        <v>11475</v>
      </c>
    </row>
    <row r="13235" spans="1:2" x14ac:dyDescent="0.25">
      <c r="A13235" s="7">
        <v>44460</v>
      </c>
      <c r="B13235" s="5" t="s">
        <v>11476</v>
      </c>
    </row>
    <row r="13236" spans="1:2" x14ac:dyDescent="0.25">
      <c r="A13236" s="7">
        <v>44461</v>
      </c>
      <c r="B13236" s="5" t="s">
        <v>11477</v>
      </c>
    </row>
    <row r="13237" spans="1:2" x14ac:dyDescent="0.25">
      <c r="A13237" s="7">
        <v>44462</v>
      </c>
      <c r="B13237" s="5" t="s">
        <v>11478</v>
      </c>
    </row>
    <row r="13238" spans="1:2" x14ac:dyDescent="0.25">
      <c r="A13238" s="7">
        <v>44463</v>
      </c>
      <c r="B13238" s="5" t="s">
        <v>11479</v>
      </c>
    </row>
    <row r="13239" spans="1:2" x14ac:dyDescent="0.25">
      <c r="A13239" s="7">
        <v>44466</v>
      </c>
      <c r="B13239" s="5" t="s">
        <v>11480</v>
      </c>
    </row>
    <row r="13240" spans="1:2" x14ac:dyDescent="0.25">
      <c r="A13240" s="7">
        <v>44467</v>
      </c>
      <c r="B13240" s="5" t="s">
        <v>11481</v>
      </c>
    </row>
    <row r="13241" spans="1:2" x14ac:dyDescent="0.25">
      <c r="A13241" s="7">
        <v>44468</v>
      </c>
      <c r="B13241" s="5" t="s">
        <v>11482</v>
      </c>
    </row>
    <row r="13242" spans="1:2" x14ac:dyDescent="0.25">
      <c r="A13242" s="7">
        <v>44469</v>
      </c>
      <c r="B13242" s="5" t="s">
        <v>11483</v>
      </c>
    </row>
    <row r="13243" spans="1:2" x14ac:dyDescent="0.25">
      <c r="A13243" s="7">
        <v>44470</v>
      </c>
      <c r="B13243" s="5" t="s">
        <v>11484</v>
      </c>
    </row>
    <row r="13244" spans="1:2" x14ac:dyDescent="0.25">
      <c r="A13244" s="7">
        <v>44473</v>
      </c>
      <c r="B13244" s="5" t="s">
        <v>11485</v>
      </c>
    </row>
    <row r="13245" spans="1:2" x14ac:dyDescent="0.25">
      <c r="A13245" s="7">
        <v>44474</v>
      </c>
      <c r="B13245" s="5" t="s">
        <v>11486</v>
      </c>
    </row>
    <row r="13246" spans="1:2" x14ac:dyDescent="0.25">
      <c r="A13246" s="7">
        <v>44475</v>
      </c>
      <c r="B13246" s="5" t="s">
        <v>11487</v>
      </c>
    </row>
    <row r="13247" spans="1:2" x14ac:dyDescent="0.25">
      <c r="A13247" s="7">
        <v>44476</v>
      </c>
      <c r="B13247" s="5" t="s">
        <v>11488</v>
      </c>
    </row>
    <row r="13248" spans="1:2" x14ac:dyDescent="0.25">
      <c r="A13248" s="7">
        <v>44477</v>
      </c>
      <c r="B13248" s="5" t="s">
        <v>11489</v>
      </c>
    </row>
    <row r="13249" spans="1:2" x14ac:dyDescent="0.25">
      <c r="A13249" s="7">
        <v>44480</v>
      </c>
      <c r="B13249" s="5" t="s">
        <v>11490</v>
      </c>
    </row>
    <row r="13250" spans="1:2" x14ac:dyDescent="0.25">
      <c r="A13250" s="7">
        <v>44481</v>
      </c>
      <c r="B13250" s="5" t="s">
        <v>11491</v>
      </c>
    </row>
    <row r="13251" spans="1:2" x14ac:dyDescent="0.25">
      <c r="A13251" s="7">
        <v>44482</v>
      </c>
      <c r="B13251" s="5" t="s">
        <v>11492</v>
      </c>
    </row>
    <row r="13252" spans="1:2" x14ac:dyDescent="0.25">
      <c r="A13252" s="7">
        <v>44483</v>
      </c>
      <c r="B13252" s="5" t="s">
        <v>11493</v>
      </c>
    </row>
    <row r="13253" spans="1:2" x14ac:dyDescent="0.25">
      <c r="A13253" s="7">
        <v>44484</v>
      </c>
      <c r="B13253" s="5" t="s">
        <v>11494</v>
      </c>
    </row>
    <row r="13254" spans="1:2" x14ac:dyDescent="0.25">
      <c r="A13254" s="7">
        <v>44487</v>
      </c>
      <c r="B13254" s="5" t="s">
        <v>11495</v>
      </c>
    </row>
    <row r="13255" spans="1:2" x14ac:dyDescent="0.25">
      <c r="A13255" s="7">
        <v>44488</v>
      </c>
      <c r="B13255" s="5" t="s">
        <v>11496</v>
      </c>
    </row>
    <row r="13256" spans="1:2" x14ac:dyDescent="0.25">
      <c r="A13256" s="7">
        <v>44489</v>
      </c>
      <c r="B13256" s="5" t="s">
        <v>11497</v>
      </c>
    </row>
    <row r="13257" spans="1:2" x14ac:dyDescent="0.25">
      <c r="A13257" s="7">
        <v>44490</v>
      </c>
      <c r="B13257" s="5" t="s">
        <v>11498</v>
      </c>
    </row>
    <row r="13258" spans="1:2" x14ac:dyDescent="0.25">
      <c r="A13258" s="7">
        <v>44491</v>
      </c>
      <c r="B13258" s="5" t="s">
        <v>11499</v>
      </c>
    </row>
    <row r="13259" spans="1:2" x14ac:dyDescent="0.25">
      <c r="A13259" s="7">
        <v>44494</v>
      </c>
      <c r="B13259" s="5" t="s">
        <v>11500</v>
      </c>
    </row>
    <row r="13260" spans="1:2" x14ac:dyDescent="0.25">
      <c r="A13260" s="7">
        <v>44495</v>
      </c>
      <c r="B13260" s="5" t="s">
        <v>11501</v>
      </c>
    </row>
    <row r="13261" spans="1:2" x14ac:dyDescent="0.25">
      <c r="A13261" s="7">
        <v>44496</v>
      </c>
      <c r="B13261" s="5" t="s">
        <v>11502</v>
      </c>
    </row>
    <row r="13262" spans="1:2" x14ac:dyDescent="0.25">
      <c r="A13262" s="7">
        <v>44497</v>
      </c>
      <c r="B13262" s="5" t="s">
        <v>11503</v>
      </c>
    </row>
    <row r="13263" spans="1:2" x14ac:dyDescent="0.25">
      <c r="A13263" s="7">
        <v>44498</v>
      </c>
      <c r="B13263" s="5" t="s">
        <v>11504</v>
      </c>
    </row>
    <row r="13264" spans="1:2" x14ac:dyDescent="0.25">
      <c r="A13264" s="7">
        <v>44501</v>
      </c>
      <c r="B13264" s="5" t="s">
        <v>11505</v>
      </c>
    </row>
    <row r="13265" spans="1:2" x14ac:dyDescent="0.25">
      <c r="A13265" s="7">
        <v>44502</v>
      </c>
      <c r="B13265" s="5" t="s">
        <v>11506</v>
      </c>
    </row>
    <row r="13266" spans="1:2" x14ac:dyDescent="0.25">
      <c r="A13266" s="7">
        <v>44503</v>
      </c>
      <c r="B13266" s="5" t="s">
        <v>11507</v>
      </c>
    </row>
    <row r="13267" spans="1:2" x14ac:dyDescent="0.25">
      <c r="A13267" s="7">
        <v>44504</v>
      </c>
      <c r="B13267" s="5" t="s">
        <v>11508</v>
      </c>
    </row>
    <row r="13268" spans="1:2" x14ac:dyDescent="0.25">
      <c r="A13268" s="7">
        <v>44505</v>
      </c>
      <c r="B13268" s="5" t="s">
        <v>11509</v>
      </c>
    </row>
    <row r="13269" spans="1:2" x14ac:dyDescent="0.25">
      <c r="A13269" s="7">
        <v>44508</v>
      </c>
      <c r="B13269" s="5" t="s">
        <v>11510</v>
      </c>
    </row>
    <row r="13270" spans="1:2" x14ac:dyDescent="0.25">
      <c r="A13270" s="7">
        <v>44509</v>
      </c>
      <c r="B13270" s="5" t="s">
        <v>11511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D991-2778-4573-BAF7-29FD9AF65452}">
  <dimension ref="A1:B299"/>
  <sheetViews>
    <sheetView topLeftCell="A253" workbookViewId="0">
      <selection activeCell="A288" sqref="A288"/>
    </sheetView>
  </sheetViews>
  <sheetFormatPr defaultRowHeight="14.25" x14ac:dyDescent="0.25"/>
  <cols>
    <col min="1" max="1" width="8.28515625" bestFit="1" customWidth="1"/>
    <col min="2" max="2" width="10" bestFit="1" customWidth="1"/>
  </cols>
  <sheetData>
    <row r="1" spans="1:2" x14ac:dyDescent="0.25">
      <c r="A1" t="s">
        <v>6</v>
      </c>
      <c r="B1" t="s">
        <v>819</v>
      </c>
    </row>
    <row r="2" spans="1:2" x14ac:dyDescent="0.25">
      <c r="A2" s="20">
        <v>17168</v>
      </c>
      <c r="B2">
        <v>243.16399999999999</v>
      </c>
    </row>
    <row r="3" spans="1:2" x14ac:dyDescent="0.25">
      <c r="A3" s="20">
        <v>17258</v>
      </c>
      <c r="B3">
        <v>245.96799999999999</v>
      </c>
    </row>
    <row r="4" spans="1:2" x14ac:dyDescent="0.25">
      <c r="A4" s="20">
        <v>17349</v>
      </c>
      <c r="B4">
        <v>249.58500000000001</v>
      </c>
    </row>
    <row r="5" spans="1:2" x14ac:dyDescent="0.25">
      <c r="A5" s="20">
        <v>17441</v>
      </c>
      <c r="B5">
        <v>259.745</v>
      </c>
    </row>
    <row r="6" spans="1:2" x14ac:dyDescent="0.25">
      <c r="A6" s="20">
        <v>17533</v>
      </c>
      <c r="B6">
        <v>265.74200000000002</v>
      </c>
    </row>
    <row r="7" spans="1:2" x14ac:dyDescent="0.25">
      <c r="A7" s="20">
        <v>17624</v>
      </c>
      <c r="B7">
        <v>272.56700000000001</v>
      </c>
    </row>
    <row r="8" spans="1:2" x14ac:dyDescent="0.25">
      <c r="A8" s="20">
        <v>17715</v>
      </c>
      <c r="B8">
        <v>279.19600000000003</v>
      </c>
    </row>
    <row r="9" spans="1:2" x14ac:dyDescent="0.25">
      <c r="A9" s="20">
        <v>17807</v>
      </c>
      <c r="B9">
        <v>280.36599999999999</v>
      </c>
    </row>
    <row r="10" spans="1:2" x14ac:dyDescent="0.25">
      <c r="A10" s="20">
        <v>17899</v>
      </c>
      <c r="B10">
        <v>275.03399999999999</v>
      </c>
    </row>
    <row r="11" spans="1:2" x14ac:dyDescent="0.25">
      <c r="A11" s="20">
        <v>17989</v>
      </c>
      <c r="B11">
        <v>271.351</v>
      </c>
    </row>
    <row r="12" spans="1:2" x14ac:dyDescent="0.25">
      <c r="A12" s="20">
        <v>18080</v>
      </c>
      <c r="B12">
        <v>272.88900000000001</v>
      </c>
    </row>
    <row r="13" spans="1:2" x14ac:dyDescent="0.25">
      <c r="A13" s="20">
        <v>18172</v>
      </c>
      <c r="B13">
        <v>270.62700000000001</v>
      </c>
    </row>
    <row r="14" spans="1:2" x14ac:dyDescent="0.25">
      <c r="A14" s="20">
        <v>18264</v>
      </c>
      <c r="B14">
        <v>280.82799999999997</v>
      </c>
    </row>
    <row r="15" spans="1:2" x14ac:dyDescent="0.25">
      <c r="A15" s="20">
        <v>18354</v>
      </c>
      <c r="B15">
        <v>290.38299999999998</v>
      </c>
    </row>
    <row r="16" spans="1:2" x14ac:dyDescent="0.25">
      <c r="A16" s="20">
        <v>18445</v>
      </c>
      <c r="B16">
        <v>308.15300000000002</v>
      </c>
    </row>
    <row r="17" spans="1:2" x14ac:dyDescent="0.25">
      <c r="A17" s="20">
        <v>18537</v>
      </c>
      <c r="B17">
        <v>319.94499999999999</v>
      </c>
    </row>
    <row r="18" spans="1:2" x14ac:dyDescent="0.25">
      <c r="A18" s="20">
        <v>18629</v>
      </c>
      <c r="B18">
        <v>336</v>
      </c>
    </row>
    <row r="19" spans="1:2" x14ac:dyDescent="0.25">
      <c r="A19" s="20">
        <v>18719</v>
      </c>
      <c r="B19">
        <v>344.09</v>
      </c>
    </row>
    <row r="20" spans="1:2" x14ac:dyDescent="0.25">
      <c r="A20" s="20">
        <v>18810</v>
      </c>
      <c r="B20">
        <v>351.38499999999999</v>
      </c>
    </row>
    <row r="21" spans="1:2" x14ac:dyDescent="0.25">
      <c r="A21" s="20">
        <v>18902</v>
      </c>
      <c r="B21">
        <v>356.178</v>
      </c>
    </row>
    <row r="22" spans="1:2" x14ac:dyDescent="0.25">
      <c r="A22" s="20">
        <v>18994</v>
      </c>
      <c r="B22">
        <v>359.82</v>
      </c>
    </row>
    <row r="23" spans="1:2" x14ac:dyDescent="0.25">
      <c r="A23" s="20">
        <v>19085</v>
      </c>
      <c r="B23">
        <v>361.03</v>
      </c>
    </row>
    <row r="24" spans="1:2" x14ac:dyDescent="0.25">
      <c r="A24" s="20">
        <v>19176</v>
      </c>
      <c r="B24">
        <v>367.70100000000002</v>
      </c>
    </row>
    <row r="25" spans="1:2" x14ac:dyDescent="0.25">
      <c r="A25" s="20">
        <v>19268</v>
      </c>
      <c r="B25">
        <v>380.81200000000001</v>
      </c>
    </row>
    <row r="26" spans="1:2" x14ac:dyDescent="0.25">
      <c r="A26" s="20">
        <v>19360</v>
      </c>
      <c r="B26">
        <v>387.98</v>
      </c>
    </row>
    <row r="27" spans="1:2" x14ac:dyDescent="0.25">
      <c r="A27" s="20">
        <v>19450</v>
      </c>
      <c r="B27">
        <v>391.74900000000002</v>
      </c>
    </row>
    <row r="28" spans="1:2" x14ac:dyDescent="0.25">
      <c r="A28" s="20">
        <v>19541</v>
      </c>
      <c r="B28">
        <v>391.17099999999999</v>
      </c>
    </row>
    <row r="29" spans="1:2" x14ac:dyDescent="0.25">
      <c r="A29" s="20">
        <v>19633</v>
      </c>
      <c r="B29">
        <v>385.97</v>
      </c>
    </row>
    <row r="30" spans="1:2" x14ac:dyDescent="0.25">
      <c r="A30" s="20">
        <v>19725</v>
      </c>
      <c r="B30">
        <v>385.34500000000003</v>
      </c>
    </row>
    <row r="31" spans="1:2" x14ac:dyDescent="0.25">
      <c r="A31" s="20">
        <v>19815</v>
      </c>
      <c r="B31">
        <v>386.12099999999998</v>
      </c>
    </row>
    <row r="32" spans="1:2" x14ac:dyDescent="0.25">
      <c r="A32" s="20">
        <v>19906</v>
      </c>
      <c r="B32">
        <v>390.99599999999998</v>
      </c>
    </row>
    <row r="33" spans="1:2" x14ac:dyDescent="0.25">
      <c r="A33" s="20">
        <v>19998</v>
      </c>
      <c r="B33">
        <v>399.73399999999998</v>
      </c>
    </row>
    <row r="34" spans="1:2" x14ac:dyDescent="0.25">
      <c r="A34" s="20">
        <v>20090</v>
      </c>
      <c r="B34">
        <v>413.07299999999998</v>
      </c>
    </row>
    <row r="35" spans="1:2" x14ac:dyDescent="0.25">
      <c r="A35" s="20">
        <v>20180</v>
      </c>
      <c r="B35">
        <v>421.53199999999998</v>
      </c>
    </row>
    <row r="36" spans="1:2" x14ac:dyDescent="0.25">
      <c r="A36" s="20">
        <v>20271</v>
      </c>
      <c r="B36">
        <v>430.221</v>
      </c>
    </row>
    <row r="37" spans="1:2" x14ac:dyDescent="0.25">
      <c r="A37" s="20">
        <v>20363</v>
      </c>
      <c r="B37">
        <v>437.09199999999998</v>
      </c>
    </row>
    <row r="38" spans="1:2" x14ac:dyDescent="0.25">
      <c r="A38" s="20">
        <v>20455</v>
      </c>
      <c r="B38">
        <v>439.74599999999998</v>
      </c>
    </row>
    <row r="39" spans="1:2" x14ac:dyDescent="0.25">
      <c r="A39" s="20">
        <v>20546</v>
      </c>
      <c r="B39">
        <v>446.01</v>
      </c>
    </row>
    <row r="40" spans="1:2" x14ac:dyDescent="0.25">
      <c r="A40" s="20">
        <v>20637</v>
      </c>
      <c r="B40">
        <v>451.19099999999997</v>
      </c>
    </row>
    <row r="41" spans="1:2" x14ac:dyDescent="0.25">
      <c r="A41" s="20">
        <v>20729</v>
      </c>
      <c r="B41">
        <v>460.46300000000002</v>
      </c>
    </row>
    <row r="42" spans="1:2" x14ac:dyDescent="0.25">
      <c r="A42" s="20">
        <v>20821</v>
      </c>
      <c r="B42">
        <v>469.779</v>
      </c>
    </row>
    <row r="43" spans="1:2" x14ac:dyDescent="0.25">
      <c r="A43" s="20">
        <v>20911</v>
      </c>
      <c r="B43">
        <v>472.02499999999998</v>
      </c>
    </row>
    <row r="44" spans="1:2" x14ac:dyDescent="0.25">
      <c r="A44" s="20">
        <v>21002</v>
      </c>
      <c r="B44">
        <v>479.49</v>
      </c>
    </row>
    <row r="45" spans="1:2" x14ac:dyDescent="0.25">
      <c r="A45" s="20">
        <v>21094</v>
      </c>
      <c r="B45">
        <v>474.86399999999998</v>
      </c>
    </row>
    <row r="46" spans="1:2" x14ac:dyDescent="0.25">
      <c r="A46" s="20">
        <v>21186</v>
      </c>
      <c r="B46">
        <v>467.54</v>
      </c>
    </row>
    <row r="47" spans="1:2" x14ac:dyDescent="0.25">
      <c r="A47" s="20">
        <v>21276</v>
      </c>
      <c r="B47">
        <v>471.97800000000001</v>
      </c>
    </row>
    <row r="48" spans="1:2" x14ac:dyDescent="0.25">
      <c r="A48" s="20">
        <v>21367</v>
      </c>
      <c r="B48">
        <v>485.84100000000001</v>
      </c>
    </row>
    <row r="49" spans="1:2" x14ac:dyDescent="0.25">
      <c r="A49" s="20">
        <v>21459</v>
      </c>
      <c r="B49">
        <v>499.55500000000001</v>
      </c>
    </row>
    <row r="50" spans="1:2" x14ac:dyDescent="0.25">
      <c r="A50" s="20">
        <v>21551</v>
      </c>
      <c r="B50">
        <v>510.33</v>
      </c>
    </row>
    <row r="51" spans="1:2" x14ac:dyDescent="0.25">
      <c r="A51" s="20">
        <v>21641</v>
      </c>
      <c r="B51">
        <v>522.65300000000002</v>
      </c>
    </row>
    <row r="52" spans="1:2" x14ac:dyDescent="0.25">
      <c r="A52" s="20">
        <v>21732</v>
      </c>
      <c r="B52">
        <v>525.03399999999999</v>
      </c>
    </row>
    <row r="53" spans="1:2" x14ac:dyDescent="0.25">
      <c r="A53" s="20">
        <v>21824</v>
      </c>
      <c r="B53">
        <v>528.6</v>
      </c>
    </row>
    <row r="54" spans="1:2" x14ac:dyDescent="0.25">
      <c r="A54" s="20">
        <v>21916</v>
      </c>
      <c r="B54">
        <v>542.64800000000002</v>
      </c>
    </row>
    <row r="55" spans="1:2" x14ac:dyDescent="0.25">
      <c r="A55" s="20">
        <v>22007</v>
      </c>
      <c r="B55">
        <v>541.08000000000004</v>
      </c>
    </row>
    <row r="56" spans="1:2" x14ac:dyDescent="0.25">
      <c r="A56" s="20">
        <v>22098</v>
      </c>
      <c r="B56">
        <v>545.60400000000004</v>
      </c>
    </row>
    <row r="57" spans="1:2" x14ac:dyDescent="0.25">
      <c r="A57" s="20">
        <v>22190</v>
      </c>
      <c r="B57">
        <v>540.197</v>
      </c>
    </row>
    <row r="58" spans="1:2" x14ac:dyDescent="0.25">
      <c r="A58" s="20">
        <v>22282</v>
      </c>
      <c r="B58">
        <v>545.01800000000003</v>
      </c>
    </row>
    <row r="59" spans="1:2" x14ac:dyDescent="0.25">
      <c r="A59" s="20">
        <v>22372</v>
      </c>
      <c r="B59">
        <v>555.54499999999996</v>
      </c>
    </row>
    <row r="60" spans="1:2" x14ac:dyDescent="0.25">
      <c r="A60" s="20">
        <v>22463</v>
      </c>
      <c r="B60">
        <v>567.66399999999999</v>
      </c>
    </row>
    <row r="61" spans="1:2" x14ac:dyDescent="0.25">
      <c r="A61" s="20">
        <v>22555</v>
      </c>
      <c r="B61">
        <v>580.61199999999997</v>
      </c>
    </row>
    <row r="62" spans="1:2" x14ac:dyDescent="0.25">
      <c r="A62" s="20">
        <v>22647</v>
      </c>
      <c r="B62">
        <v>594.01300000000003</v>
      </c>
    </row>
    <row r="63" spans="1:2" x14ac:dyDescent="0.25">
      <c r="A63" s="20">
        <v>22737</v>
      </c>
      <c r="B63">
        <v>600.36599999999999</v>
      </c>
    </row>
    <row r="64" spans="1:2" x14ac:dyDescent="0.25">
      <c r="A64" s="20">
        <v>22828</v>
      </c>
      <c r="B64">
        <v>609.02700000000004</v>
      </c>
    </row>
    <row r="65" spans="1:2" x14ac:dyDescent="0.25">
      <c r="A65" s="20">
        <v>22920</v>
      </c>
      <c r="B65">
        <v>612.28</v>
      </c>
    </row>
    <row r="66" spans="1:2" x14ac:dyDescent="0.25">
      <c r="A66" s="20">
        <v>23012</v>
      </c>
      <c r="B66">
        <v>621.67200000000003</v>
      </c>
    </row>
    <row r="67" spans="1:2" x14ac:dyDescent="0.25">
      <c r="A67" s="20">
        <v>23102</v>
      </c>
      <c r="B67">
        <v>629.75199999999995</v>
      </c>
    </row>
    <row r="68" spans="1:2" x14ac:dyDescent="0.25">
      <c r="A68" s="20">
        <v>23193</v>
      </c>
      <c r="B68">
        <v>644.44399999999996</v>
      </c>
    </row>
    <row r="69" spans="1:2" x14ac:dyDescent="0.25">
      <c r="A69" s="20">
        <v>23285</v>
      </c>
      <c r="B69">
        <v>653.93799999999999</v>
      </c>
    </row>
    <row r="70" spans="1:2" x14ac:dyDescent="0.25">
      <c r="A70" s="20">
        <v>23377</v>
      </c>
      <c r="B70">
        <v>669.822</v>
      </c>
    </row>
    <row r="71" spans="1:2" x14ac:dyDescent="0.25">
      <c r="A71" s="20">
        <v>23468</v>
      </c>
      <c r="B71">
        <v>678.67399999999998</v>
      </c>
    </row>
    <row r="72" spans="1:2" x14ac:dyDescent="0.25">
      <c r="A72" s="20">
        <v>23559</v>
      </c>
      <c r="B72">
        <v>692.03099999999995</v>
      </c>
    </row>
    <row r="73" spans="1:2" x14ac:dyDescent="0.25">
      <c r="A73" s="20">
        <v>23651</v>
      </c>
      <c r="B73">
        <v>697.31899999999996</v>
      </c>
    </row>
    <row r="74" spans="1:2" x14ac:dyDescent="0.25">
      <c r="A74" s="20">
        <v>23743</v>
      </c>
      <c r="B74">
        <v>717.79</v>
      </c>
    </row>
    <row r="75" spans="1:2" x14ac:dyDescent="0.25">
      <c r="A75" s="20">
        <v>23833</v>
      </c>
      <c r="B75">
        <v>730.19100000000003</v>
      </c>
    </row>
    <row r="76" spans="1:2" x14ac:dyDescent="0.25">
      <c r="A76" s="20">
        <v>23924</v>
      </c>
      <c r="B76">
        <v>749.32299999999998</v>
      </c>
    </row>
    <row r="77" spans="1:2" x14ac:dyDescent="0.25">
      <c r="A77" s="20">
        <v>24016</v>
      </c>
      <c r="B77">
        <v>771.85699999999997</v>
      </c>
    </row>
    <row r="78" spans="1:2" x14ac:dyDescent="0.25">
      <c r="A78" s="20">
        <v>24108</v>
      </c>
      <c r="B78">
        <v>795.73400000000004</v>
      </c>
    </row>
    <row r="79" spans="1:2" x14ac:dyDescent="0.25">
      <c r="A79" s="20">
        <v>24198</v>
      </c>
      <c r="B79">
        <v>804.98099999999999</v>
      </c>
    </row>
    <row r="80" spans="1:2" x14ac:dyDescent="0.25">
      <c r="A80" s="20">
        <v>24289</v>
      </c>
      <c r="B80">
        <v>819.63800000000003</v>
      </c>
    </row>
    <row r="81" spans="1:2" x14ac:dyDescent="0.25">
      <c r="A81" s="20">
        <v>24381</v>
      </c>
      <c r="B81">
        <v>833.30200000000002</v>
      </c>
    </row>
    <row r="82" spans="1:2" x14ac:dyDescent="0.25">
      <c r="A82" s="20">
        <v>24473</v>
      </c>
      <c r="B82">
        <v>844.17</v>
      </c>
    </row>
    <row r="83" spans="1:2" x14ac:dyDescent="0.25">
      <c r="A83" s="20">
        <v>24563</v>
      </c>
      <c r="B83">
        <v>848.98299999999995</v>
      </c>
    </row>
    <row r="84" spans="1:2" x14ac:dyDescent="0.25">
      <c r="A84" s="20">
        <v>24654</v>
      </c>
      <c r="B84">
        <v>865.23299999999995</v>
      </c>
    </row>
    <row r="85" spans="1:2" x14ac:dyDescent="0.25">
      <c r="A85" s="20">
        <v>24746</v>
      </c>
      <c r="B85">
        <v>881.43899999999996</v>
      </c>
    </row>
    <row r="86" spans="1:2" x14ac:dyDescent="0.25">
      <c r="A86" s="20">
        <v>24838</v>
      </c>
      <c r="B86">
        <v>909.38699999999994</v>
      </c>
    </row>
    <row r="87" spans="1:2" x14ac:dyDescent="0.25">
      <c r="A87" s="20">
        <v>24929</v>
      </c>
      <c r="B87">
        <v>934.34400000000005</v>
      </c>
    </row>
    <row r="88" spans="1:2" x14ac:dyDescent="0.25">
      <c r="A88" s="20">
        <v>25020</v>
      </c>
      <c r="B88">
        <v>950.82500000000005</v>
      </c>
    </row>
    <row r="89" spans="1:2" x14ac:dyDescent="0.25">
      <c r="A89" s="20">
        <v>25112</v>
      </c>
      <c r="B89">
        <v>968.03</v>
      </c>
    </row>
    <row r="90" spans="1:2" x14ac:dyDescent="0.25">
      <c r="A90" s="20">
        <v>25204</v>
      </c>
      <c r="B90">
        <v>993.33699999999999</v>
      </c>
    </row>
    <row r="91" spans="1:2" x14ac:dyDescent="0.25">
      <c r="A91" s="20">
        <v>25294</v>
      </c>
      <c r="B91">
        <v>1009.02</v>
      </c>
    </row>
    <row r="92" spans="1:2" x14ac:dyDescent="0.25">
      <c r="A92" s="20">
        <v>25385</v>
      </c>
      <c r="B92">
        <v>1029.9559999999999</v>
      </c>
    </row>
    <row r="93" spans="1:2" x14ac:dyDescent="0.25">
      <c r="A93" s="20">
        <v>25477</v>
      </c>
      <c r="B93">
        <v>1038.1469999999999</v>
      </c>
    </row>
    <row r="94" spans="1:2" x14ac:dyDescent="0.25">
      <c r="A94" s="20">
        <v>25569</v>
      </c>
      <c r="B94">
        <v>1051.2</v>
      </c>
    </row>
    <row r="95" spans="1:2" x14ac:dyDescent="0.25">
      <c r="A95" s="20">
        <v>25659</v>
      </c>
      <c r="B95">
        <v>1067.375</v>
      </c>
    </row>
    <row r="96" spans="1:2" x14ac:dyDescent="0.25">
      <c r="A96" s="20">
        <v>25750</v>
      </c>
      <c r="B96">
        <v>1086.059</v>
      </c>
    </row>
    <row r="97" spans="1:2" x14ac:dyDescent="0.25">
      <c r="A97" s="20">
        <v>25842</v>
      </c>
      <c r="B97">
        <v>1088.6079999999999</v>
      </c>
    </row>
    <row r="98" spans="1:2" x14ac:dyDescent="0.25">
      <c r="A98" s="20">
        <v>25934</v>
      </c>
      <c r="B98">
        <v>1135.1559999999999</v>
      </c>
    </row>
    <row r="99" spans="1:2" x14ac:dyDescent="0.25">
      <c r="A99" s="20">
        <v>26024</v>
      </c>
      <c r="B99">
        <v>1156.271</v>
      </c>
    </row>
    <row r="100" spans="1:2" x14ac:dyDescent="0.25">
      <c r="A100" s="20">
        <v>26115</v>
      </c>
      <c r="B100">
        <v>1177.675</v>
      </c>
    </row>
    <row r="101" spans="1:2" x14ac:dyDescent="0.25">
      <c r="A101" s="20">
        <v>26207</v>
      </c>
      <c r="B101">
        <v>1190.297</v>
      </c>
    </row>
    <row r="102" spans="1:2" x14ac:dyDescent="0.25">
      <c r="A102" s="20">
        <v>26299</v>
      </c>
      <c r="B102">
        <v>1230.6089999999999</v>
      </c>
    </row>
    <row r="103" spans="1:2" x14ac:dyDescent="0.25">
      <c r="A103" s="20">
        <v>26390</v>
      </c>
      <c r="B103">
        <v>1266.3689999999999</v>
      </c>
    </row>
    <row r="104" spans="1:2" x14ac:dyDescent="0.25">
      <c r="A104" s="20">
        <v>26481</v>
      </c>
      <c r="B104">
        <v>1290.566</v>
      </c>
    </row>
    <row r="105" spans="1:2" x14ac:dyDescent="0.25">
      <c r="A105" s="20">
        <v>26573</v>
      </c>
      <c r="B105">
        <v>1328.904</v>
      </c>
    </row>
    <row r="106" spans="1:2" x14ac:dyDescent="0.25">
      <c r="A106" s="20">
        <v>26665</v>
      </c>
      <c r="B106">
        <v>1377.49</v>
      </c>
    </row>
    <row r="107" spans="1:2" x14ac:dyDescent="0.25">
      <c r="A107" s="20">
        <v>26755</v>
      </c>
      <c r="B107">
        <v>1413.8869999999999</v>
      </c>
    </row>
    <row r="108" spans="1:2" x14ac:dyDescent="0.25">
      <c r="A108" s="20">
        <v>26846</v>
      </c>
      <c r="B108">
        <v>1433.838</v>
      </c>
    </row>
    <row r="109" spans="1:2" x14ac:dyDescent="0.25">
      <c r="A109" s="20">
        <v>26938</v>
      </c>
      <c r="B109">
        <v>1476.289</v>
      </c>
    </row>
    <row r="110" spans="1:2" x14ac:dyDescent="0.25">
      <c r="A110" s="20">
        <v>27030</v>
      </c>
      <c r="B110">
        <v>1491.2090000000001</v>
      </c>
    </row>
    <row r="111" spans="1:2" x14ac:dyDescent="0.25">
      <c r="A111" s="20">
        <v>27120</v>
      </c>
      <c r="B111">
        <v>1530.056</v>
      </c>
    </row>
    <row r="112" spans="1:2" x14ac:dyDescent="0.25">
      <c r="A112" s="20">
        <v>27211</v>
      </c>
      <c r="B112">
        <v>1560.0260000000001</v>
      </c>
    </row>
    <row r="113" spans="1:2" x14ac:dyDescent="0.25">
      <c r="A113" s="20">
        <v>27303</v>
      </c>
      <c r="B113">
        <v>1599.6790000000001</v>
      </c>
    </row>
    <row r="114" spans="1:2" x14ac:dyDescent="0.25">
      <c r="A114" s="20">
        <v>27395</v>
      </c>
      <c r="B114">
        <v>1616.116</v>
      </c>
    </row>
    <row r="115" spans="1:2" x14ac:dyDescent="0.25">
      <c r="A115" s="20">
        <v>27485</v>
      </c>
      <c r="B115">
        <v>1651.8530000000001</v>
      </c>
    </row>
    <row r="116" spans="1:2" x14ac:dyDescent="0.25">
      <c r="A116" s="20">
        <v>27576</v>
      </c>
      <c r="B116">
        <v>1709.82</v>
      </c>
    </row>
    <row r="117" spans="1:2" x14ac:dyDescent="0.25">
      <c r="A117" s="20">
        <v>27668</v>
      </c>
      <c r="B117">
        <v>1761.8309999999999</v>
      </c>
    </row>
    <row r="118" spans="1:2" x14ac:dyDescent="0.25">
      <c r="A118" s="20">
        <v>27760</v>
      </c>
      <c r="B118">
        <v>1820.4870000000001</v>
      </c>
    </row>
    <row r="119" spans="1:2" x14ac:dyDescent="0.25">
      <c r="A119" s="20">
        <v>27851</v>
      </c>
      <c r="B119">
        <v>1852.3320000000001</v>
      </c>
    </row>
    <row r="120" spans="1:2" x14ac:dyDescent="0.25">
      <c r="A120" s="20">
        <v>27942</v>
      </c>
      <c r="B120">
        <v>1886.558</v>
      </c>
    </row>
    <row r="121" spans="1:2" x14ac:dyDescent="0.25">
      <c r="A121" s="20">
        <v>28034</v>
      </c>
      <c r="B121">
        <v>1934.2729999999999</v>
      </c>
    </row>
    <row r="122" spans="1:2" x14ac:dyDescent="0.25">
      <c r="A122" s="20">
        <v>28126</v>
      </c>
      <c r="B122">
        <v>1988.6479999999999</v>
      </c>
    </row>
    <row r="123" spans="1:2" x14ac:dyDescent="0.25">
      <c r="A123" s="20">
        <v>28216</v>
      </c>
      <c r="B123">
        <v>2055.9090000000001</v>
      </c>
    </row>
    <row r="124" spans="1:2" x14ac:dyDescent="0.25">
      <c r="A124" s="20">
        <v>28307</v>
      </c>
      <c r="B124">
        <v>2118.473</v>
      </c>
    </row>
    <row r="125" spans="1:2" x14ac:dyDescent="0.25">
      <c r="A125" s="20">
        <v>28399</v>
      </c>
      <c r="B125">
        <v>2164.27</v>
      </c>
    </row>
    <row r="126" spans="1:2" x14ac:dyDescent="0.25">
      <c r="A126" s="20">
        <v>28491</v>
      </c>
      <c r="B126">
        <v>2202.7600000000002</v>
      </c>
    </row>
    <row r="127" spans="1:2" x14ac:dyDescent="0.25">
      <c r="A127" s="20">
        <v>28581</v>
      </c>
      <c r="B127">
        <v>2331.6329999999998</v>
      </c>
    </row>
    <row r="128" spans="1:2" x14ac:dyDescent="0.25">
      <c r="A128" s="20">
        <v>28672</v>
      </c>
      <c r="B128">
        <v>2395.0529999999999</v>
      </c>
    </row>
    <row r="129" spans="1:2" x14ac:dyDescent="0.25">
      <c r="A129" s="20">
        <v>28764</v>
      </c>
      <c r="B129">
        <v>2476.9490000000001</v>
      </c>
    </row>
    <row r="130" spans="1:2" x14ac:dyDescent="0.25">
      <c r="A130" s="20">
        <v>28856</v>
      </c>
      <c r="B130">
        <v>2526.61</v>
      </c>
    </row>
    <row r="131" spans="1:2" x14ac:dyDescent="0.25">
      <c r="A131" s="20">
        <v>28946</v>
      </c>
      <c r="B131">
        <v>2591.2469999999998</v>
      </c>
    </row>
    <row r="132" spans="1:2" x14ac:dyDescent="0.25">
      <c r="A132" s="20">
        <v>29037</v>
      </c>
      <c r="B132">
        <v>2667.5650000000001</v>
      </c>
    </row>
    <row r="133" spans="1:2" x14ac:dyDescent="0.25">
      <c r="A133" s="20">
        <v>29129</v>
      </c>
      <c r="B133">
        <v>2723.8829999999998</v>
      </c>
    </row>
    <row r="134" spans="1:2" x14ac:dyDescent="0.25">
      <c r="A134" s="20">
        <v>29221</v>
      </c>
      <c r="B134">
        <v>2789.8420000000001</v>
      </c>
    </row>
    <row r="135" spans="1:2" x14ac:dyDescent="0.25">
      <c r="A135" s="20">
        <v>29312</v>
      </c>
      <c r="B135">
        <v>2797.3519999999999</v>
      </c>
    </row>
    <row r="136" spans="1:2" x14ac:dyDescent="0.25">
      <c r="A136" s="20">
        <v>29403</v>
      </c>
      <c r="B136">
        <v>2856.4830000000002</v>
      </c>
    </row>
    <row r="137" spans="1:2" x14ac:dyDescent="0.25">
      <c r="A137" s="20">
        <v>29495</v>
      </c>
      <c r="B137">
        <v>2985.5569999999998</v>
      </c>
    </row>
    <row r="138" spans="1:2" x14ac:dyDescent="0.25">
      <c r="A138" s="20">
        <v>29587</v>
      </c>
      <c r="B138">
        <v>3124.2060000000001</v>
      </c>
    </row>
    <row r="139" spans="1:2" x14ac:dyDescent="0.25">
      <c r="A139" s="20">
        <v>29677</v>
      </c>
      <c r="B139">
        <v>3162.5320000000002</v>
      </c>
    </row>
    <row r="140" spans="1:2" x14ac:dyDescent="0.25">
      <c r="A140" s="20">
        <v>29768</v>
      </c>
      <c r="B140">
        <v>3260.6089999999999</v>
      </c>
    </row>
    <row r="141" spans="1:2" x14ac:dyDescent="0.25">
      <c r="A141" s="20">
        <v>29860</v>
      </c>
      <c r="B141">
        <v>3280.8180000000002</v>
      </c>
    </row>
    <row r="142" spans="1:2" x14ac:dyDescent="0.25">
      <c r="A142" s="20">
        <v>29952</v>
      </c>
      <c r="B142">
        <v>3274.3020000000001</v>
      </c>
    </row>
    <row r="143" spans="1:2" x14ac:dyDescent="0.25">
      <c r="A143" s="20">
        <v>30042</v>
      </c>
      <c r="B143">
        <v>3331.9720000000002</v>
      </c>
    </row>
    <row r="144" spans="1:2" x14ac:dyDescent="0.25">
      <c r="A144" s="20">
        <v>30133</v>
      </c>
      <c r="B144">
        <v>3366.3220000000001</v>
      </c>
    </row>
    <row r="145" spans="1:2" x14ac:dyDescent="0.25">
      <c r="A145" s="20">
        <v>30225</v>
      </c>
      <c r="B145">
        <v>3402.5610000000001</v>
      </c>
    </row>
    <row r="146" spans="1:2" x14ac:dyDescent="0.25">
      <c r="A146" s="20">
        <v>30317</v>
      </c>
      <c r="B146">
        <v>3473.413</v>
      </c>
    </row>
    <row r="147" spans="1:2" x14ac:dyDescent="0.25">
      <c r="A147" s="20">
        <v>30407</v>
      </c>
      <c r="B147">
        <v>3578.848</v>
      </c>
    </row>
    <row r="148" spans="1:2" x14ac:dyDescent="0.25">
      <c r="A148" s="20">
        <v>30498</v>
      </c>
      <c r="B148">
        <v>3689.1790000000001</v>
      </c>
    </row>
    <row r="149" spans="1:2" x14ac:dyDescent="0.25">
      <c r="A149" s="20">
        <v>30590</v>
      </c>
      <c r="B149">
        <v>3794.7060000000001</v>
      </c>
    </row>
    <row r="150" spans="1:2" x14ac:dyDescent="0.25">
      <c r="A150" s="20">
        <v>30682</v>
      </c>
      <c r="B150">
        <v>3908.0540000000001</v>
      </c>
    </row>
    <row r="151" spans="1:2" x14ac:dyDescent="0.25">
      <c r="A151" s="20">
        <v>30773</v>
      </c>
      <c r="B151">
        <v>4009.6010000000001</v>
      </c>
    </row>
    <row r="152" spans="1:2" x14ac:dyDescent="0.25">
      <c r="A152" s="20">
        <v>30864</v>
      </c>
      <c r="B152">
        <v>4084.25</v>
      </c>
    </row>
    <row r="153" spans="1:2" x14ac:dyDescent="0.25">
      <c r="A153" s="20">
        <v>30956</v>
      </c>
      <c r="B153">
        <v>4148.5510000000004</v>
      </c>
    </row>
    <row r="154" spans="1:2" x14ac:dyDescent="0.25">
      <c r="A154" s="20">
        <v>31048</v>
      </c>
      <c r="B154">
        <v>4230.1679999999997</v>
      </c>
    </row>
    <row r="155" spans="1:2" x14ac:dyDescent="0.25">
      <c r="A155" s="20">
        <v>31138</v>
      </c>
      <c r="B155">
        <v>4294.8869999999997</v>
      </c>
    </row>
    <row r="156" spans="1:2" x14ac:dyDescent="0.25">
      <c r="A156" s="20">
        <v>31229</v>
      </c>
      <c r="B156">
        <v>4386.7730000000001</v>
      </c>
    </row>
    <row r="157" spans="1:2" x14ac:dyDescent="0.25">
      <c r="A157" s="20">
        <v>31321</v>
      </c>
      <c r="B157">
        <v>4444.0940000000001</v>
      </c>
    </row>
    <row r="158" spans="1:2" x14ac:dyDescent="0.25">
      <c r="A158" s="20">
        <v>31413</v>
      </c>
      <c r="B158">
        <v>4507.8940000000002</v>
      </c>
    </row>
    <row r="159" spans="1:2" x14ac:dyDescent="0.25">
      <c r="A159" s="20">
        <v>31503</v>
      </c>
      <c r="B159">
        <v>4545.34</v>
      </c>
    </row>
    <row r="160" spans="1:2" x14ac:dyDescent="0.25">
      <c r="A160" s="20">
        <v>31594</v>
      </c>
      <c r="B160">
        <v>4607.6689999999999</v>
      </c>
    </row>
    <row r="161" spans="1:2" x14ac:dyDescent="0.25">
      <c r="A161" s="20">
        <v>31686</v>
      </c>
      <c r="B161">
        <v>4657.6270000000004</v>
      </c>
    </row>
    <row r="162" spans="1:2" x14ac:dyDescent="0.25">
      <c r="A162" s="20">
        <v>31778</v>
      </c>
      <c r="B162">
        <v>4722.1559999999999</v>
      </c>
    </row>
    <row r="163" spans="1:2" x14ac:dyDescent="0.25">
      <c r="A163" s="20">
        <v>31868</v>
      </c>
      <c r="B163">
        <v>4806.16</v>
      </c>
    </row>
    <row r="164" spans="1:2" x14ac:dyDescent="0.25">
      <c r="A164" s="20">
        <v>31959</v>
      </c>
      <c r="B164">
        <v>4884.5550000000003</v>
      </c>
    </row>
    <row r="165" spans="1:2" x14ac:dyDescent="0.25">
      <c r="A165" s="20">
        <v>32051</v>
      </c>
      <c r="B165">
        <v>5007.9939999999997</v>
      </c>
    </row>
    <row r="166" spans="1:2" x14ac:dyDescent="0.25">
      <c r="A166" s="20">
        <v>32143</v>
      </c>
      <c r="B166">
        <v>5073.3720000000003</v>
      </c>
    </row>
    <row r="167" spans="1:2" x14ac:dyDescent="0.25">
      <c r="A167" s="20">
        <v>32234</v>
      </c>
      <c r="B167">
        <v>5190.0360000000001</v>
      </c>
    </row>
    <row r="168" spans="1:2" x14ac:dyDescent="0.25">
      <c r="A168" s="20">
        <v>32325</v>
      </c>
      <c r="B168">
        <v>5282.835</v>
      </c>
    </row>
    <row r="169" spans="1:2" x14ac:dyDescent="0.25">
      <c r="A169" s="20">
        <v>32417</v>
      </c>
      <c r="B169">
        <v>5399.509</v>
      </c>
    </row>
    <row r="170" spans="1:2" x14ac:dyDescent="0.25">
      <c r="A170" s="20">
        <v>32509</v>
      </c>
      <c r="B170">
        <v>5511.2529999999997</v>
      </c>
    </row>
    <row r="171" spans="1:2" x14ac:dyDescent="0.25">
      <c r="A171" s="20">
        <v>32599</v>
      </c>
      <c r="B171">
        <v>5612.4629999999997</v>
      </c>
    </row>
    <row r="172" spans="1:2" x14ac:dyDescent="0.25">
      <c r="A172" s="20">
        <v>32690</v>
      </c>
      <c r="B172">
        <v>5695.3649999999998</v>
      </c>
    </row>
    <row r="173" spans="1:2" x14ac:dyDescent="0.25">
      <c r="A173" s="20">
        <v>32782</v>
      </c>
      <c r="B173">
        <v>5747.2370000000001</v>
      </c>
    </row>
    <row r="174" spans="1:2" x14ac:dyDescent="0.25">
      <c r="A174" s="20">
        <v>32874</v>
      </c>
      <c r="B174">
        <v>5872.701</v>
      </c>
    </row>
    <row r="175" spans="1:2" x14ac:dyDescent="0.25">
      <c r="A175" s="20">
        <v>32964</v>
      </c>
      <c r="B175">
        <v>5960.0280000000002</v>
      </c>
    </row>
    <row r="176" spans="1:2" x14ac:dyDescent="0.25">
      <c r="A176" s="20">
        <v>33055</v>
      </c>
      <c r="B176">
        <v>6015.116</v>
      </c>
    </row>
    <row r="177" spans="1:2" x14ac:dyDescent="0.25">
      <c r="A177" s="20">
        <v>33147</v>
      </c>
      <c r="B177">
        <v>6004.7330000000002</v>
      </c>
    </row>
    <row r="178" spans="1:2" x14ac:dyDescent="0.25">
      <c r="A178" s="20">
        <v>33239</v>
      </c>
      <c r="B178">
        <v>6035.1779999999999</v>
      </c>
    </row>
    <row r="179" spans="1:2" x14ac:dyDescent="0.25">
      <c r="A179" s="20">
        <v>33329</v>
      </c>
      <c r="B179">
        <v>6126.8620000000001</v>
      </c>
    </row>
    <row r="180" spans="1:2" x14ac:dyDescent="0.25">
      <c r="A180" s="20">
        <v>33420</v>
      </c>
      <c r="B180">
        <v>6205.9369999999999</v>
      </c>
    </row>
    <row r="181" spans="1:2" x14ac:dyDescent="0.25">
      <c r="A181" s="20">
        <v>33512</v>
      </c>
      <c r="B181">
        <v>6264.54</v>
      </c>
    </row>
    <row r="182" spans="1:2" x14ac:dyDescent="0.25">
      <c r="A182" s="20">
        <v>33604</v>
      </c>
      <c r="B182">
        <v>6363.1019999999999</v>
      </c>
    </row>
    <row r="183" spans="1:2" x14ac:dyDescent="0.25">
      <c r="A183" s="20">
        <v>33695</v>
      </c>
      <c r="B183">
        <v>6470.7629999999999</v>
      </c>
    </row>
    <row r="184" spans="1:2" x14ac:dyDescent="0.25">
      <c r="A184" s="20">
        <v>33786</v>
      </c>
      <c r="B184">
        <v>6566.6409999999996</v>
      </c>
    </row>
    <row r="185" spans="1:2" x14ac:dyDescent="0.25">
      <c r="A185" s="20">
        <v>33878</v>
      </c>
      <c r="B185">
        <v>6680.8029999999999</v>
      </c>
    </row>
    <row r="186" spans="1:2" x14ac:dyDescent="0.25">
      <c r="A186" s="20">
        <v>33970</v>
      </c>
      <c r="B186">
        <v>6729.4589999999998</v>
      </c>
    </row>
    <row r="187" spans="1:2" x14ac:dyDescent="0.25">
      <c r="A187" s="20">
        <v>34060</v>
      </c>
      <c r="B187">
        <v>6808.9390000000003</v>
      </c>
    </row>
    <row r="188" spans="1:2" x14ac:dyDescent="0.25">
      <c r="A188" s="20">
        <v>34151</v>
      </c>
      <c r="B188">
        <v>6882.098</v>
      </c>
    </row>
    <row r="189" spans="1:2" x14ac:dyDescent="0.25">
      <c r="A189" s="20">
        <v>34243</v>
      </c>
      <c r="B189">
        <v>7013.7380000000003</v>
      </c>
    </row>
    <row r="190" spans="1:2" x14ac:dyDescent="0.25">
      <c r="A190" s="20">
        <v>34335</v>
      </c>
      <c r="B190">
        <v>7115.652</v>
      </c>
    </row>
    <row r="191" spans="1:2" x14ac:dyDescent="0.25">
      <c r="A191" s="20">
        <v>34425</v>
      </c>
      <c r="B191">
        <v>7246.9309999999996</v>
      </c>
    </row>
    <row r="192" spans="1:2" x14ac:dyDescent="0.25">
      <c r="A192" s="20">
        <v>34516</v>
      </c>
      <c r="B192">
        <v>7331.0749999999998</v>
      </c>
    </row>
    <row r="193" spans="1:2" x14ac:dyDescent="0.25">
      <c r="A193" s="20">
        <v>34608</v>
      </c>
      <c r="B193">
        <v>7455.2879999999996</v>
      </c>
    </row>
    <row r="194" spans="1:2" x14ac:dyDescent="0.25">
      <c r="A194" s="20">
        <v>34700</v>
      </c>
      <c r="B194">
        <v>7522.2889999999998</v>
      </c>
    </row>
    <row r="195" spans="1:2" x14ac:dyDescent="0.25">
      <c r="A195" s="20">
        <v>34790</v>
      </c>
      <c r="B195">
        <v>7580.9970000000003</v>
      </c>
    </row>
    <row r="196" spans="1:2" x14ac:dyDescent="0.25">
      <c r="A196" s="20">
        <v>34881</v>
      </c>
      <c r="B196">
        <v>7683.125</v>
      </c>
    </row>
    <row r="197" spans="1:2" x14ac:dyDescent="0.25">
      <c r="A197" s="20">
        <v>34973</v>
      </c>
      <c r="B197">
        <v>7772.5860000000002</v>
      </c>
    </row>
    <row r="198" spans="1:2" x14ac:dyDescent="0.25">
      <c r="A198" s="20">
        <v>35065</v>
      </c>
      <c r="B198">
        <v>7868.4679999999998</v>
      </c>
    </row>
    <row r="199" spans="1:2" x14ac:dyDescent="0.25">
      <c r="A199" s="20">
        <v>35156</v>
      </c>
      <c r="B199">
        <v>8032.84</v>
      </c>
    </row>
    <row r="200" spans="1:2" x14ac:dyDescent="0.25">
      <c r="A200" s="20">
        <v>35247</v>
      </c>
      <c r="B200">
        <v>8131.4080000000004</v>
      </c>
    </row>
    <row r="201" spans="1:2" x14ac:dyDescent="0.25">
      <c r="A201" s="20">
        <v>35339</v>
      </c>
      <c r="B201">
        <v>8259.7710000000006</v>
      </c>
    </row>
    <row r="202" spans="1:2" x14ac:dyDescent="0.25">
      <c r="A202" s="20">
        <v>35431</v>
      </c>
      <c r="B202">
        <v>8362.6550000000007</v>
      </c>
    </row>
    <row r="203" spans="1:2" x14ac:dyDescent="0.25">
      <c r="A203" s="20">
        <v>35521</v>
      </c>
      <c r="B203">
        <v>8518.8250000000007</v>
      </c>
    </row>
    <row r="204" spans="1:2" x14ac:dyDescent="0.25">
      <c r="A204" s="20">
        <v>35612</v>
      </c>
      <c r="B204">
        <v>8662.8230000000003</v>
      </c>
    </row>
    <row r="205" spans="1:2" x14ac:dyDescent="0.25">
      <c r="A205" s="20">
        <v>35704</v>
      </c>
      <c r="B205">
        <v>8765.9069999999992</v>
      </c>
    </row>
    <row r="206" spans="1:2" x14ac:dyDescent="0.25">
      <c r="A206" s="20">
        <v>35796</v>
      </c>
      <c r="B206">
        <v>8866.48</v>
      </c>
    </row>
    <row r="207" spans="1:2" x14ac:dyDescent="0.25">
      <c r="A207" s="20">
        <v>35886</v>
      </c>
      <c r="B207">
        <v>8969.6990000000005</v>
      </c>
    </row>
    <row r="208" spans="1:2" x14ac:dyDescent="0.25">
      <c r="A208" s="20">
        <v>35977</v>
      </c>
      <c r="B208">
        <v>9121.0969999999998</v>
      </c>
    </row>
    <row r="209" spans="1:2" x14ac:dyDescent="0.25">
      <c r="A209" s="20">
        <v>36069</v>
      </c>
      <c r="B209">
        <v>9293.991</v>
      </c>
    </row>
    <row r="210" spans="1:2" x14ac:dyDescent="0.25">
      <c r="A210" s="20">
        <v>36161</v>
      </c>
      <c r="B210">
        <v>9411.6820000000007</v>
      </c>
    </row>
    <row r="211" spans="1:2" x14ac:dyDescent="0.25">
      <c r="A211" s="20">
        <v>36251</v>
      </c>
      <c r="B211">
        <v>9526.2099999999991</v>
      </c>
    </row>
    <row r="212" spans="1:2" x14ac:dyDescent="0.25">
      <c r="A212" s="20">
        <v>36342</v>
      </c>
      <c r="B212">
        <v>9686.6260000000002</v>
      </c>
    </row>
    <row r="213" spans="1:2" x14ac:dyDescent="0.25">
      <c r="A213" s="20">
        <v>36434</v>
      </c>
      <c r="B213">
        <v>9900.1689999999999</v>
      </c>
    </row>
    <row r="214" spans="1:2" x14ac:dyDescent="0.25">
      <c r="A214" s="20">
        <v>36526</v>
      </c>
      <c r="B214">
        <v>10002.179</v>
      </c>
    </row>
    <row r="215" spans="1:2" x14ac:dyDescent="0.25">
      <c r="A215" s="20">
        <v>36617</v>
      </c>
      <c r="B215">
        <v>10247.719999999999</v>
      </c>
    </row>
    <row r="216" spans="1:2" x14ac:dyDescent="0.25">
      <c r="A216" s="20">
        <v>36708</v>
      </c>
      <c r="B216">
        <v>10318.165000000001</v>
      </c>
    </row>
    <row r="217" spans="1:2" x14ac:dyDescent="0.25">
      <c r="A217" s="20">
        <v>36800</v>
      </c>
      <c r="B217">
        <v>10435.744000000001</v>
      </c>
    </row>
    <row r="218" spans="1:2" x14ac:dyDescent="0.25">
      <c r="A218" s="20">
        <v>36892</v>
      </c>
      <c r="B218">
        <v>10470.231</v>
      </c>
    </row>
    <row r="219" spans="1:2" x14ac:dyDescent="0.25">
      <c r="A219" s="20">
        <v>36982</v>
      </c>
      <c r="B219">
        <v>10599</v>
      </c>
    </row>
    <row r="220" spans="1:2" x14ac:dyDescent="0.25">
      <c r="A220" s="20">
        <v>37073</v>
      </c>
      <c r="B220">
        <v>10598.02</v>
      </c>
    </row>
    <row r="221" spans="1:2" x14ac:dyDescent="0.25">
      <c r="A221" s="20">
        <v>37165</v>
      </c>
      <c r="B221">
        <v>10660.465</v>
      </c>
    </row>
    <row r="222" spans="1:2" x14ac:dyDescent="0.25">
      <c r="A222" s="20">
        <v>37257</v>
      </c>
      <c r="B222">
        <v>10783.5</v>
      </c>
    </row>
    <row r="223" spans="1:2" x14ac:dyDescent="0.25">
      <c r="A223" s="20">
        <v>37347</v>
      </c>
      <c r="B223">
        <v>10887.46</v>
      </c>
    </row>
    <row r="224" spans="1:2" x14ac:dyDescent="0.25">
      <c r="A224" s="20">
        <v>37438</v>
      </c>
      <c r="B224">
        <v>10984.04</v>
      </c>
    </row>
    <row r="225" spans="1:2" x14ac:dyDescent="0.25">
      <c r="A225" s="20">
        <v>37530</v>
      </c>
      <c r="B225">
        <v>11061.433000000001</v>
      </c>
    </row>
    <row r="226" spans="1:2" x14ac:dyDescent="0.25">
      <c r="A226" s="20">
        <v>37622</v>
      </c>
      <c r="B226">
        <v>11174.129000000001</v>
      </c>
    </row>
    <row r="227" spans="1:2" x14ac:dyDescent="0.25">
      <c r="A227" s="20">
        <v>37712</v>
      </c>
      <c r="B227">
        <v>11312.766</v>
      </c>
    </row>
    <row r="228" spans="1:2" x14ac:dyDescent="0.25">
      <c r="A228" s="20">
        <v>37803</v>
      </c>
      <c r="B228">
        <v>11566.669</v>
      </c>
    </row>
    <row r="229" spans="1:2" x14ac:dyDescent="0.25">
      <c r="A229" s="20">
        <v>37895</v>
      </c>
      <c r="B229">
        <v>11772.234</v>
      </c>
    </row>
    <row r="230" spans="1:2" x14ac:dyDescent="0.25">
      <c r="A230" s="20">
        <v>37987</v>
      </c>
      <c r="B230">
        <v>11923.447</v>
      </c>
    </row>
    <row r="231" spans="1:2" x14ac:dyDescent="0.25">
      <c r="A231" s="20">
        <v>38078</v>
      </c>
      <c r="B231">
        <v>12112.815000000001</v>
      </c>
    </row>
    <row r="232" spans="1:2" x14ac:dyDescent="0.25">
      <c r="A232" s="20">
        <v>38169</v>
      </c>
      <c r="B232">
        <v>12305.307000000001</v>
      </c>
    </row>
    <row r="233" spans="1:2" x14ac:dyDescent="0.25">
      <c r="A233" s="20">
        <v>38261</v>
      </c>
      <c r="B233">
        <v>12527.214</v>
      </c>
    </row>
    <row r="234" spans="1:2" x14ac:dyDescent="0.25">
      <c r="A234" s="20">
        <v>38353</v>
      </c>
      <c r="B234">
        <v>12767.286</v>
      </c>
    </row>
    <row r="235" spans="1:2" x14ac:dyDescent="0.25">
      <c r="A235" s="20">
        <v>38443</v>
      </c>
      <c r="B235">
        <v>12922.656000000001</v>
      </c>
    </row>
    <row r="236" spans="1:2" x14ac:dyDescent="0.25">
      <c r="A236" s="20">
        <v>38534</v>
      </c>
      <c r="B236">
        <v>13142.642</v>
      </c>
    </row>
    <row r="237" spans="1:2" x14ac:dyDescent="0.25">
      <c r="A237" s="20">
        <v>38626</v>
      </c>
      <c r="B237">
        <v>13324.204</v>
      </c>
    </row>
    <row r="238" spans="1:2" x14ac:dyDescent="0.25">
      <c r="A238" s="20">
        <v>38718</v>
      </c>
      <c r="B238">
        <v>13599.16</v>
      </c>
    </row>
    <row r="239" spans="1:2" x14ac:dyDescent="0.25">
      <c r="A239" s="20">
        <v>38808</v>
      </c>
      <c r="B239">
        <v>13753.424000000001</v>
      </c>
    </row>
    <row r="240" spans="1:2" x14ac:dyDescent="0.25">
      <c r="A240" s="20">
        <v>38899</v>
      </c>
      <c r="B240">
        <v>13870.188</v>
      </c>
    </row>
    <row r="241" spans="1:2" x14ac:dyDescent="0.25">
      <c r="A241" s="20">
        <v>38991</v>
      </c>
      <c r="B241">
        <v>14039.56</v>
      </c>
    </row>
    <row r="242" spans="1:2" x14ac:dyDescent="0.25">
      <c r="A242" s="20">
        <v>39083</v>
      </c>
      <c r="B242">
        <v>14215.651</v>
      </c>
    </row>
    <row r="243" spans="1:2" x14ac:dyDescent="0.25">
      <c r="A243" s="20">
        <v>39173</v>
      </c>
      <c r="B243">
        <v>14402.082</v>
      </c>
    </row>
    <row r="244" spans="1:2" x14ac:dyDescent="0.25">
      <c r="A244" s="20">
        <v>39264</v>
      </c>
      <c r="B244">
        <v>14564.117</v>
      </c>
    </row>
    <row r="245" spans="1:2" x14ac:dyDescent="0.25">
      <c r="A245" s="20">
        <v>39356</v>
      </c>
      <c r="B245">
        <v>14715.058000000001</v>
      </c>
    </row>
    <row r="246" spans="1:2" x14ac:dyDescent="0.25">
      <c r="A246" s="20">
        <v>39448</v>
      </c>
      <c r="B246">
        <v>14706.538</v>
      </c>
    </row>
    <row r="247" spans="1:2" x14ac:dyDescent="0.25">
      <c r="A247" s="20">
        <v>39539</v>
      </c>
      <c r="B247">
        <v>14865.700999999999</v>
      </c>
    </row>
    <row r="248" spans="1:2" x14ac:dyDescent="0.25">
      <c r="A248" s="20">
        <v>39630</v>
      </c>
      <c r="B248">
        <v>14898.999</v>
      </c>
    </row>
    <row r="249" spans="1:2" x14ac:dyDescent="0.25">
      <c r="A249" s="20">
        <v>39722</v>
      </c>
      <c r="B249">
        <v>14608.208000000001</v>
      </c>
    </row>
    <row r="250" spans="1:2" x14ac:dyDescent="0.25">
      <c r="A250" s="20">
        <v>39814</v>
      </c>
      <c r="B250">
        <v>14430.901</v>
      </c>
    </row>
    <row r="251" spans="1:2" x14ac:dyDescent="0.25">
      <c r="A251" s="20">
        <v>39904</v>
      </c>
      <c r="B251">
        <v>14381.236000000001</v>
      </c>
    </row>
    <row r="252" spans="1:2" x14ac:dyDescent="0.25">
      <c r="A252" s="20">
        <v>39995</v>
      </c>
      <c r="B252">
        <v>14448.882</v>
      </c>
    </row>
    <row r="253" spans="1:2" x14ac:dyDescent="0.25">
      <c r="A253" s="20">
        <v>40087</v>
      </c>
      <c r="B253">
        <v>14651.248</v>
      </c>
    </row>
    <row r="254" spans="1:2" x14ac:dyDescent="0.25">
      <c r="A254" s="20">
        <v>40179</v>
      </c>
      <c r="B254">
        <v>14764.611000000001</v>
      </c>
    </row>
    <row r="255" spans="1:2" x14ac:dyDescent="0.25">
      <c r="A255" s="20">
        <v>40269</v>
      </c>
      <c r="B255">
        <v>14980.192999999999</v>
      </c>
    </row>
    <row r="256" spans="1:2" x14ac:dyDescent="0.25">
      <c r="A256" s="20">
        <v>40360</v>
      </c>
      <c r="B256">
        <v>15141.605</v>
      </c>
    </row>
    <row r="257" spans="1:2" x14ac:dyDescent="0.25">
      <c r="A257" s="20">
        <v>40452</v>
      </c>
      <c r="B257">
        <v>15309.471</v>
      </c>
    </row>
    <row r="258" spans="1:2" x14ac:dyDescent="0.25">
      <c r="A258" s="20">
        <v>40544</v>
      </c>
      <c r="B258">
        <v>15351.444</v>
      </c>
    </row>
    <row r="259" spans="1:2" x14ac:dyDescent="0.25">
      <c r="A259" s="20">
        <v>40634</v>
      </c>
      <c r="B259">
        <v>15557.535</v>
      </c>
    </row>
    <row r="260" spans="1:2" x14ac:dyDescent="0.25">
      <c r="A260" s="20">
        <v>40725</v>
      </c>
      <c r="B260">
        <v>15647.681</v>
      </c>
    </row>
    <row r="261" spans="1:2" x14ac:dyDescent="0.25">
      <c r="A261" s="20">
        <v>40817</v>
      </c>
      <c r="B261">
        <v>15842.267</v>
      </c>
    </row>
    <row r="262" spans="1:2" x14ac:dyDescent="0.25">
      <c r="A262" s="20">
        <v>40909</v>
      </c>
      <c r="B262">
        <v>16068.824000000001</v>
      </c>
    </row>
    <row r="263" spans="1:2" x14ac:dyDescent="0.25">
      <c r="A263" s="20">
        <v>41000</v>
      </c>
      <c r="B263">
        <v>16207.13</v>
      </c>
    </row>
    <row r="264" spans="1:2" x14ac:dyDescent="0.25">
      <c r="A264" s="20">
        <v>41091</v>
      </c>
      <c r="B264">
        <v>16319.54</v>
      </c>
    </row>
    <row r="265" spans="1:2" x14ac:dyDescent="0.25">
      <c r="A265" s="20">
        <v>41183</v>
      </c>
      <c r="B265">
        <v>16420.385999999999</v>
      </c>
    </row>
    <row r="266" spans="1:2" x14ac:dyDescent="0.25">
      <c r="A266" s="20">
        <v>41275</v>
      </c>
      <c r="B266">
        <v>16629.05</v>
      </c>
    </row>
    <row r="267" spans="1:2" x14ac:dyDescent="0.25">
      <c r="A267" s="20">
        <v>41365</v>
      </c>
      <c r="B267">
        <v>16699.550999999999</v>
      </c>
    </row>
    <row r="268" spans="1:2" x14ac:dyDescent="0.25">
      <c r="A268" s="20">
        <v>41456</v>
      </c>
      <c r="B268">
        <v>16911.067999999999</v>
      </c>
    </row>
    <row r="269" spans="1:2" x14ac:dyDescent="0.25">
      <c r="A269" s="20">
        <v>41548</v>
      </c>
      <c r="B269">
        <v>17133.114000000001</v>
      </c>
    </row>
    <row r="270" spans="1:2" x14ac:dyDescent="0.25">
      <c r="A270" s="20">
        <v>41640</v>
      </c>
      <c r="B270">
        <v>17144.280999999999</v>
      </c>
    </row>
    <row r="271" spans="1:2" x14ac:dyDescent="0.25">
      <c r="A271" s="20">
        <v>41730</v>
      </c>
      <c r="B271">
        <v>17462.703000000001</v>
      </c>
    </row>
    <row r="272" spans="1:2" x14ac:dyDescent="0.25">
      <c r="A272" s="20">
        <v>41821</v>
      </c>
      <c r="B272">
        <v>17743.226999999999</v>
      </c>
    </row>
    <row r="273" spans="1:2" x14ac:dyDescent="0.25">
      <c r="A273" s="20">
        <v>41913</v>
      </c>
      <c r="B273">
        <v>17852.54</v>
      </c>
    </row>
    <row r="274" spans="1:2" x14ac:dyDescent="0.25">
      <c r="A274" s="20">
        <v>42005</v>
      </c>
      <c r="B274">
        <v>17991.348000000002</v>
      </c>
    </row>
    <row r="275" spans="1:2" x14ac:dyDescent="0.25">
      <c r="A275" s="20">
        <v>42095</v>
      </c>
      <c r="B275">
        <v>18193.706999999999</v>
      </c>
    </row>
    <row r="276" spans="1:2" x14ac:dyDescent="0.25">
      <c r="A276" s="20">
        <v>42186</v>
      </c>
      <c r="B276">
        <v>18306.96</v>
      </c>
    </row>
    <row r="277" spans="1:2" x14ac:dyDescent="0.25">
      <c r="A277" s="20">
        <v>42278</v>
      </c>
      <c r="B277">
        <v>18332.079000000002</v>
      </c>
    </row>
    <row r="278" spans="1:2" x14ac:dyDescent="0.25">
      <c r="A278" s="20">
        <v>42370</v>
      </c>
      <c r="B278">
        <v>18425.306</v>
      </c>
    </row>
    <row r="279" spans="1:2" x14ac:dyDescent="0.25">
      <c r="A279" s="20">
        <v>42461</v>
      </c>
      <c r="B279">
        <v>18611.616999999998</v>
      </c>
    </row>
    <row r="280" spans="1:2" x14ac:dyDescent="0.25">
      <c r="A280" s="20">
        <v>42552</v>
      </c>
      <c r="B280">
        <v>18775.458999999999</v>
      </c>
    </row>
    <row r="281" spans="1:2" x14ac:dyDescent="0.25">
      <c r="A281" s="20">
        <v>42644</v>
      </c>
      <c r="B281">
        <v>18968.041000000001</v>
      </c>
    </row>
    <row r="282" spans="1:2" x14ac:dyDescent="0.25">
      <c r="A282" s="20">
        <v>42736</v>
      </c>
      <c r="B282">
        <v>19153.912</v>
      </c>
    </row>
    <row r="283" spans="1:2" x14ac:dyDescent="0.25">
      <c r="A283" s="20">
        <v>42826</v>
      </c>
      <c r="B283">
        <v>19322.919999999998</v>
      </c>
    </row>
    <row r="284" spans="1:2" x14ac:dyDescent="0.25">
      <c r="A284" s="20">
        <v>42917</v>
      </c>
      <c r="B284">
        <v>19558.692999999999</v>
      </c>
    </row>
    <row r="285" spans="1:2" x14ac:dyDescent="0.25">
      <c r="A285" s="20">
        <v>43009</v>
      </c>
      <c r="B285">
        <v>19882.965</v>
      </c>
    </row>
    <row r="286" spans="1:2" x14ac:dyDescent="0.25">
      <c r="A286" s="20">
        <v>43101</v>
      </c>
      <c r="B286">
        <v>20143.716</v>
      </c>
    </row>
    <row r="287" spans="1:2" x14ac:dyDescent="0.25">
      <c r="A287" s="20">
        <v>43191</v>
      </c>
      <c r="B287">
        <v>20492.491999999998</v>
      </c>
    </row>
    <row r="288" spans="1:2" x14ac:dyDescent="0.25">
      <c r="A288" s="20">
        <v>43282</v>
      </c>
      <c r="B288">
        <v>20659.101999999999</v>
      </c>
    </row>
    <row r="289" spans="1:2" x14ac:dyDescent="0.25">
      <c r="A289" s="20">
        <v>43374</v>
      </c>
      <c r="B289">
        <v>20813.325000000001</v>
      </c>
    </row>
    <row r="290" spans="1:2" x14ac:dyDescent="0.25">
      <c r="A290" s="20">
        <v>43466</v>
      </c>
      <c r="B290">
        <v>21001.591</v>
      </c>
    </row>
    <row r="291" spans="1:2" x14ac:dyDescent="0.25">
      <c r="A291" s="20">
        <v>43556</v>
      </c>
      <c r="B291">
        <v>21289.268</v>
      </c>
    </row>
    <row r="292" spans="1:2" x14ac:dyDescent="0.25">
      <c r="A292" s="20">
        <v>43647</v>
      </c>
      <c r="B292">
        <v>21505.011999999999</v>
      </c>
    </row>
    <row r="293" spans="1:2" x14ac:dyDescent="0.25">
      <c r="A293" s="20">
        <v>43739</v>
      </c>
      <c r="B293">
        <v>21694.457999999999</v>
      </c>
    </row>
    <row r="294" spans="1:2" x14ac:dyDescent="0.25">
      <c r="A294" s="20">
        <v>43831</v>
      </c>
      <c r="B294">
        <v>21481.366999999998</v>
      </c>
    </row>
    <row r="295" spans="1:2" x14ac:dyDescent="0.25">
      <c r="A295" s="20">
        <v>43922</v>
      </c>
      <c r="B295">
        <v>19477.444</v>
      </c>
    </row>
    <row r="296" spans="1:2" x14ac:dyDescent="0.25">
      <c r="A296" s="20">
        <v>44013</v>
      </c>
      <c r="B296">
        <v>21138.574000000001</v>
      </c>
    </row>
    <row r="297" spans="1:2" x14ac:dyDescent="0.25">
      <c r="A297" s="20">
        <v>44105</v>
      </c>
      <c r="B297">
        <v>21477.597000000002</v>
      </c>
    </row>
    <row r="298" spans="1:2" x14ac:dyDescent="0.25">
      <c r="A298" s="20">
        <v>44197</v>
      </c>
      <c r="B298">
        <v>22038.225999999999</v>
      </c>
    </row>
    <row r="299" spans="1:2" x14ac:dyDescent="0.25">
      <c r="A299" s="20">
        <v>44287</v>
      </c>
      <c r="B299">
        <v>22740.958999999999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3FE03-0E3F-439B-9358-B22F5D29613A}">
  <dimension ref="A1:B1463"/>
  <sheetViews>
    <sheetView topLeftCell="A28" workbookViewId="0">
      <selection activeCell="B6" sqref="B6"/>
    </sheetView>
  </sheetViews>
  <sheetFormatPr defaultColWidth="9.140625" defaultRowHeight="15" x14ac:dyDescent="0.25"/>
  <cols>
    <col min="1" max="1" width="12.42578125" style="26" customWidth="1"/>
    <col min="2" max="16384" width="9.140625" style="26"/>
  </cols>
  <sheetData>
    <row r="1" spans="1:2" x14ac:dyDescent="0.25">
      <c r="A1" s="26" t="s">
        <v>22</v>
      </c>
      <c r="B1" s="26" t="s">
        <v>11429</v>
      </c>
    </row>
    <row r="2" spans="1:2" x14ac:dyDescent="0.25">
      <c r="A2" s="27">
        <v>44470</v>
      </c>
      <c r="B2" s="26">
        <v>28.16</v>
      </c>
    </row>
    <row r="3" spans="1:2" x14ac:dyDescent="0.25">
      <c r="A3" s="27">
        <v>44440</v>
      </c>
      <c r="B3" s="26">
        <v>27.46</v>
      </c>
    </row>
    <row r="4" spans="1:2" x14ac:dyDescent="0.25">
      <c r="A4" s="27">
        <v>44409</v>
      </c>
      <c r="B4" s="26">
        <v>28.3</v>
      </c>
    </row>
    <row r="5" spans="1:2" x14ac:dyDescent="0.25">
      <c r="A5" s="27">
        <v>44378</v>
      </c>
      <c r="B5" s="26">
        <v>27.49</v>
      </c>
    </row>
    <row r="6" spans="1:2" x14ac:dyDescent="0.25">
      <c r="A6" s="27">
        <v>44348</v>
      </c>
      <c r="B6" s="26">
        <v>26.7</v>
      </c>
    </row>
    <row r="7" spans="1:2" x14ac:dyDescent="0.25">
      <c r="A7" s="27">
        <v>44317</v>
      </c>
      <c r="B7" s="26">
        <v>28.05</v>
      </c>
    </row>
    <row r="8" spans="1:2" x14ac:dyDescent="0.25">
      <c r="A8" s="27">
        <v>44287</v>
      </c>
      <c r="B8" s="26">
        <v>29.92</v>
      </c>
    </row>
    <row r="9" spans="1:2" x14ac:dyDescent="0.25">
      <c r="A9" s="27">
        <v>44256</v>
      </c>
      <c r="B9" s="26">
        <v>30.5</v>
      </c>
    </row>
    <row r="10" spans="1:2" x14ac:dyDescent="0.25">
      <c r="A10" s="27">
        <v>44228</v>
      </c>
      <c r="B10" s="26">
        <v>33.24</v>
      </c>
    </row>
    <row r="11" spans="1:2" x14ac:dyDescent="0.25">
      <c r="A11" s="27">
        <v>44197</v>
      </c>
      <c r="B11" s="26">
        <v>35.96</v>
      </c>
    </row>
    <row r="12" spans="1:2" x14ac:dyDescent="0.25">
      <c r="A12" s="27">
        <v>44166</v>
      </c>
      <c r="B12" s="26">
        <v>39.26</v>
      </c>
    </row>
    <row r="13" spans="1:2" x14ac:dyDescent="0.25">
      <c r="A13" s="27">
        <v>44136</v>
      </c>
      <c r="B13" s="26">
        <v>37.159999999999997</v>
      </c>
    </row>
    <row r="14" spans="1:2" x14ac:dyDescent="0.25">
      <c r="A14" s="27">
        <v>44105</v>
      </c>
      <c r="B14" s="26">
        <v>35.299999999999997</v>
      </c>
    </row>
    <row r="15" spans="1:2" x14ac:dyDescent="0.25">
      <c r="A15" s="27">
        <v>44075</v>
      </c>
      <c r="B15" s="26">
        <v>34.270000000000003</v>
      </c>
    </row>
    <row r="16" spans="1:2" x14ac:dyDescent="0.25">
      <c r="A16" s="27">
        <v>44044</v>
      </c>
      <c r="B16" s="26">
        <v>34.409999999999997</v>
      </c>
    </row>
    <row r="17" spans="1:2" x14ac:dyDescent="0.25">
      <c r="A17" s="27">
        <v>44013</v>
      </c>
      <c r="B17" s="26">
        <v>32.44</v>
      </c>
    </row>
    <row r="18" spans="1:2" x14ac:dyDescent="0.25">
      <c r="A18" s="27">
        <v>43983</v>
      </c>
      <c r="B18" s="26">
        <v>31.29</v>
      </c>
    </row>
    <row r="19" spans="1:2" x14ac:dyDescent="0.25">
      <c r="A19" s="27">
        <v>43952</v>
      </c>
      <c r="B19" s="26">
        <v>27.82</v>
      </c>
    </row>
    <row r="20" spans="1:2" x14ac:dyDescent="0.25">
      <c r="A20" s="27">
        <v>43922</v>
      </c>
      <c r="B20" s="26">
        <v>24.97</v>
      </c>
    </row>
    <row r="21" spans="1:2" x14ac:dyDescent="0.25">
      <c r="A21" s="27">
        <v>43891</v>
      </c>
      <c r="B21" s="26">
        <v>22.8</v>
      </c>
    </row>
    <row r="22" spans="1:2" x14ac:dyDescent="0.25">
      <c r="A22" s="27">
        <v>43862</v>
      </c>
      <c r="B22" s="26">
        <v>26.42</v>
      </c>
    </row>
    <row r="23" spans="1:2" x14ac:dyDescent="0.25">
      <c r="A23" s="27">
        <v>43831</v>
      </c>
      <c r="B23" s="26">
        <v>24.88</v>
      </c>
    </row>
    <row r="24" spans="1:2" x14ac:dyDescent="0.25">
      <c r="A24" s="27">
        <v>43800</v>
      </c>
      <c r="B24" s="26">
        <v>22.78</v>
      </c>
    </row>
    <row r="25" spans="1:2" x14ac:dyDescent="0.25">
      <c r="A25" s="27">
        <v>43770</v>
      </c>
      <c r="B25" s="26">
        <v>22.62</v>
      </c>
    </row>
    <row r="26" spans="1:2" x14ac:dyDescent="0.25">
      <c r="A26" s="27">
        <v>43739</v>
      </c>
      <c r="B26" s="26">
        <v>22.04</v>
      </c>
    </row>
    <row r="27" spans="1:2" x14ac:dyDescent="0.25">
      <c r="A27" s="27">
        <v>43709</v>
      </c>
      <c r="B27" s="26">
        <v>22.44</v>
      </c>
    </row>
    <row r="28" spans="1:2" x14ac:dyDescent="0.25">
      <c r="A28" s="27">
        <v>43678</v>
      </c>
      <c r="B28" s="26">
        <v>21.67</v>
      </c>
    </row>
    <row r="29" spans="1:2" x14ac:dyDescent="0.25">
      <c r="A29" s="27">
        <v>43647</v>
      </c>
      <c r="B29" s="26">
        <v>22.28</v>
      </c>
    </row>
    <row r="30" spans="1:2" x14ac:dyDescent="0.25">
      <c r="A30" s="27">
        <v>43617</v>
      </c>
      <c r="B30" s="26">
        <v>21.37</v>
      </c>
    </row>
    <row r="31" spans="1:2" x14ac:dyDescent="0.25">
      <c r="A31" s="27">
        <v>43586</v>
      </c>
      <c r="B31" s="26">
        <v>21.15</v>
      </c>
    </row>
    <row r="32" spans="1:2" x14ac:dyDescent="0.25">
      <c r="A32" s="27">
        <v>43556</v>
      </c>
      <c r="B32" s="26">
        <v>21.56</v>
      </c>
    </row>
    <row r="33" spans="1:2" x14ac:dyDescent="0.25">
      <c r="A33" s="27">
        <v>43525</v>
      </c>
      <c r="B33" s="26">
        <v>20.86</v>
      </c>
    </row>
    <row r="34" spans="1:2" x14ac:dyDescent="0.25">
      <c r="A34" s="27">
        <v>43497</v>
      </c>
      <c r="B34" s="26">
        <v>20.6</v>
      </c>
    </row>
    <row r="35" spans="1:2" x14ac:dyDescent="0.25">
      <c r="A35" s="27">
        <v>43466</v>
      </c>
      <c r="B35" s="26">
        <v>19.600000000000001</v>
      </c>
    </row>
    <row r="36" spans="1:2" x14ac:dyDescent="0.25">
      <c r="A36" s="27">
        <v>43435</v>
      </c>
      <c r="B36" s="26">
        <v>19.39</v>
      </c>
    </row>
    <row r="37" spans="1:2" x14ac:dyDescent="0.25">
      <c r="A37" s="27">
        <v>43405</v>
      </c>
      <c r="B37" s="26">
        <v>20.67</v>
      </c>
    </row>
    <row r="38" spans="1:2" x14ac:dyDescent="0.25">
      <c r="A38" s="27">
        <v>43374</v>
      </c>
      <c r="B38" s="26">
        <v>21.25</v>
      </c>
    </row>
    <row r="39" spans="1:2" x14ac:dyDescent="0.25">
      <c r="A39" s="27">
        <v>43344</v>
      </c>
      <c r="B39" s="26">
        <v>22.25</v>
      </c>
    </row>
    <row r="40" spans="1:2" x14ac:dyDescent="0.25">
      <c r="A40" s="27">
        <v>43313</v>
      </c>
      <c r="B40" s="26">
        <v>22.37</v>
      </c>
    </row>
    <row r="41" spans="1:2" x14ac:dyDescent="0.25">
      <c r="A41" s="27">
        <v>43282</v>
      </c>
      <c r="B41" s="26">
        <v>22.33</v>
      </c>
    </row>
    <row r="42" spans="1:2" x14ac:dyDescent="0.25">
      <c r="A42" s="27">
        <v>43252</v>
      </c>
      <c r="B42" s="26">
        <v>22.49</v>
      </c>
    </row>
    <row r="43" spans="1:2" x14ac:dyDescent="0.25">
      <c r="A43" s="27">
        <v>43221</v>
      </c>
      <c r="B43" s="26">
        <v>22.49</v>
      </c>
    </row>
    <row r="44" spans="1:2" x14ac:dyDescent="0.25">
      <c r="A44" s="27">
        <v>43191</v>
      </c>
      <c r="B44" s="26">
        <v>22.53</v>
      </c>
    </row>
    <row r="45" spans="1:2" x14ac:dyDescent="0.25">
      <c r="A45" s="27">
        <v>43160</v>
      </c>
      <c r="B45" s="26">
        <v>23.41</v>
      </c>
    </row>
    <row r="46" spans="1:2" x14ac:dyDescent="0.25">
      <c r="A46" s="27">
        <v>43132</v>
      </c>
      <c r="B46" s="26">
        <v>23.82</v>
      </c>
    </row>
    <row r="47" spans="1:2" x14ac:dyDescent="0.25">
      <c r="A47" s="27">
        <v>43101</v>
      </c>
      <c r="B47" s="26">
        <v>24.97</v>
      </c>
    </row>
    <row r="48" spans="1:2" x14ac:dyDescent="0.25">
      <c r="A48" s="27">
        <v>43070</v>
      </c>
      <c r="B48" s="26">
        <v>24.25</v>
      </c>
    </row>
    <row r="49" spans="1:2" x14ac:dyDescent="0.25">
      <c r="A49" s="27">
        <v>43040</v>
      </c>
      <c r="B49" s="26">
        <v>23.81</v>
      </c>
    </row>
    <row r="50" spans="1:2" x14ac:dyDescent="0.25">
      <c r="A50" s="27">
        <v>43009</v>
      </c>
      <c r="B50" s="26">
        <v>23.67</v>
      </c>
    </row>
    <row r="51" spans="1:2" x14ac:dyDescent="0.25">
      <c r="A51" s="27">
        <v>42979</v>
      </c>
      <c r="B51" s="26">
        <v>23.28</v>
      </c>
    </row>
    <row r="52" spans="1:2" x14ac:dyDescent="0.25">
      <c r="A52" s="27">
        <v>42948</v>
      </c>
      <c r="B52" s="26">
        <v>23.16</v>
      </c>
    </row>
    <row r="53" spans="1:2" x14ac:dyDescent="0.25">
      <c r="A53" s="27">
        <v>42917</v>
      </c>
      <c r="B53" s="26">
        <v>23.36</v>
      </c>
    </row>
    <row r="54" spans="1:2" x14ac:dyDescent="0.25">
      <c r="A54" s="27">
        <v>42887</v>
      </c>
      <c r="B54" s="26">
        <v>23.4</v>
      </c>
    </row>
    <row r="55" spans="1:2" x14ac:dyDescent="0.25">
      <c r="A55" s="27">
        <v>42856</v>
      </c>
      <c r="B55" s="26">
        <v>23.31</v>
      </c>
    </row>
    <row r="56" spans="1:2" x14ac:dyDescent="0.25">
      <c r="A56" s="27">
        <v>42826</v>
      </c>
      <c r="B56" s="26">
        <v>23.24</v>
      </c>
    </row>
    <row r="57" spans="1:2" x14ac:dyDescent="0.25">
      <c r="A57" s="27">
        <v>42795</v>
      </c>
      <c r="B57" s="26">
        <v>23.6</v>
      </c>
    </row>
    <row r="58" spans="1:2" x14ac:dyDescent="0.25">
      <c r="A58" s="27">
        <v>42767</v>
      </c>
      <c r="B58" s="26">
        <v>23.68</v>
      </c>
    </row>
    <row r="59" spans="1:2" x14ac:dyDescent="0.25">
      <c r="A59" s="27">
        <v>42736</v>
      </c>
      <c r="B59" s="26">
        <v>23.59</v>
      </c>
    </row>
    <row r="60" spans="1:2" x14ac:dyDescent="0.25">
      <c r="A60" s="27">
        <v>42705</v>
      </c>
      <c r="B60" s="26">
        <v>23.76</v>
      </c>
    </row>
    <row r="61" spans="1:2" x14ac:dyDescent="0.25">
      <c r="A61" s="27">
        <v>42675</v>
      </c>
      <c r="B61" s="26">
        <v>23.35</v>
      </c>
    </row>
    <row r="62" spans="1:2" x14ac:dyDescent="0.25">
      <c r="A62" s="27">
        <v>42644</v>
      </c>
      <c r="B62" s="26">
        <v>23.57</v>
      </c>
    </row>
    <row r="63" spans="1:2" x14ac:dyDescent="0.25">
      <c r="A63" s="27">
        <v>42614</v>
      </c>
      <c r="B63" s="26">
        <v>24.22</v>
      </c>
    </row>
    <row r="64" spans="1:2" x14ac:dyDescent="0.25">
      <c r="A64" s="27">
        <v>42583</v>
      </c>
      <c r="B64" s="26">
        <v>24.57</v>
      </c>
    </row>
    <row r="65" spans="1:2" x14ac:dyDescent="0.25">
      <c r="A65" s="27">
        <v>42552</v>
      </c>
      <c r="B65" s="26">
        <v>24.52</v>
      </c>
    </row>
    <row r="66" spans="1:2" x14ac:dyDescent="0.25">
      <c r="A66" s="27">
        <v>42522</v>
      </c>
      <c r="B66" s="26">
        <v>23.97</v>
      </c>
    </row>
    <row r="67" spans="1:2" x14ac:dyDescent="0.25">
      <c r="A67" s="27">
        <v>42491</v>
      </c>
      <c r="B67" s="26">
        <v>23.81</v>
      </c>
    </row>
    <row r="68" spans="1:2" x14ac:dyDescent="0.25">
      <c r="A68" s="27">
        <v>42461</v>
      </c>
      <c r="B68" s="26">
        <v>23.97</v>
      </c>
    </row>
    <row r="69" spans="1:2" x14ac:dyDescent="0.25">
      <c r="A69" s="27">
        <v>42430</v>
      </c>
      <c r="B69" s="26">
        <v>23.39</v>
      </c>
    </row>
    <row r="70" spans="1:2" x14ac:dyDescent="0.25">
      <c r="A70" s="27">
        <v>42401</v>
      </c>
      <c r="B70" s="26">
        <v>22.02</v>
      </c>
    </row>
    <row r="71" spans="1:2" x14ac:dyDescent="0.25">
      <c r="A71" s="27">
        <v>42370</v>
      </c>
      <c r="B71" s="26">
        <v>22.18</v>
      </c>
    </row>
    <row r="72" spans="1:2" x14ac:dyDescent="0.25">
      <c r="A72" s="27">
        <v>42339</v>
      </c>
      <c r="B72" s="26">
        <v>23.74</v>
      </c>
    </row>
    <row r="73" spans="1:2" x14ac:dyDescent="0.25">
      <c r="A73" s="27">
        <v>42309</v>
      </c>
      <c r="B73" s="26">
        <v>23.67</v>
      </c>
    </row>
    <row r="74" spans="1:2" x14ac:dyDescent="0.25">
      <c r="A74" s="27">
        <v>42278</v>
      </c>
      <c r="B74" s="26">
        <v>22.68</v>
      </c>
    </row>
    <row r="75" spans="1:2" x14ac:dyDescent="0.25">
      <c r="A75" s="27">
        <v>42248</v>
      </c>
      <c r="B75" s="26">
        <v>21.45</v>
      </c>
    </row>
    <row r="76" spans="1:2" x14ac:dyDescent="0.25">
      <c r="A76" s="27">
        <v>42217</v>
      </c>
      <c r="B76" s="26">
        <v>22.15</v>
      </c>
    </row>
    <row r="77" spans="1:2" x14ac:dyDescent="0.25">
      <c r="A77" s="27">
        <v>42186</v>
      </c>
      <c r="B77" s="26">
        <v>22.4</v>
      </c>
    </row>
    <row r="78" spans="1:2" x14ac:dyDescent="0.25">
      <c r="A78" s="27">
        <v>42156</v>
      </c>
      <c r="B78" s="26">
        <v>22.12</v>
      </c>
    </row>
    <row r="79" spans="1:2" x14ac:dyDescent="0.25">
      <c r="A79" s="27">
        <v>42125</v>
      </c>
      <c r="B79" s="26">
        <v>21.92</v>
      </c>
    </row>
    <row r="80" spans="1:2" x14ac:dyDescent="0.25">
      <c r="A80" s="27">
        <v>42095</v>
      </c>
      <c r="B80" s="26">
        <v>21.42</v>
      </c>
    </row>
    <row r="81" spans="1:2" x14ac:dyDescent="0.25">
      <c r="A81" s="27">
        <v>42064</v>
      </c>
      <c r="B81" s="26">
        <v>20.96</v>
      </c>
    </row>
    <row r="82" spans="1:2" x14ac:dyDescent="0.25">
      <c r="A82" s="27">
        <v>42036</v>
      </c>
      <c r="B82" s="26">
        <v>20.77</v>
      </c>
    </row>
    <row r="83" spans="1:2" x14ac:dyDescent="0.25">
      <c r="A83" s="27">
        <v>42005</v>
      </c>
      <c r="B83" s="26">
        <v>20.02</v>
      </c>
    </row>
    <row r="84" spans="1:2" x14ac:dyDescent="0.25">
      <c r="A84" s="27">
        <v>41974</v>
      </c>
      <c r="B84" s="26">
        <v>20.079999999999998</v>
      </c>
    </row>
    <row r="85" spans="1:2" x14ac:dyDescent="0.25">
      <c r="A85" s="27">
        <v>41944</v>
      </c>
      <c r="B85" s="26">
        <v>19.75</v>
      </c>
    </row>
    <row r="86" spans="1:2" x14ac:dyDescent="0.25">
      <c r="A86" s="27">
        <v>41913</v>
      </c>
      <c r="B86" s="26">
        <v>18.5</v>
      </c>
    </row>
    <row r="87" spans="1:2" x14ac:dyDescent="0.25">
      <c r="A87" s="27">
        <v>41883</v>
      </c>
      <c r="B87" s="26">
        <v>18.809999999999999</v>
      </c>
    </row>
    <row r="88" spans="1:2" x14ac:dyDescent="0.25">
      <c r="A88" s="27">
        <v>41852</v>
      </c>
      <c r="B88" s="26">
        <v>18.68</v>
      </c>
    </row>
    <row r="89" spans="1:2" x14ac:dyDescent="0.25">
      <c r="A89" s="27">
        <v>41821</v>
      </c>
      <c r="B89" s="26">
        <v>18.96</v>
      </c>
    </row>
    <row r="90" spans="1:2" x14ac:dyDescent="0.25">
      <c r="A90" s="27">
        <v>41791</v>
      </c>
      <c r="B90" s="26">
        <v>18.88</v>
      </c>
    </row>
    <row r="91" spans="1:2" x14ac:dyDescent="0.25">
      <c r="A91" s="27">
        <v>41760</v>
      </c>
      <c r="B91" s="26">
        <v>18.46</v>
      </c>
    </row>
    <row r="92" spans="1:2" x14ac:dyDescent="0.25">
      <c r="A92" s="27">
        <v>41730</v>
      </c>
      <c r="B92" s="26">
        <v>18.350000000000001</v>
      </c>
    </row>
    <row r="93" spans="1:2" x14ac:dyDescent="0.25">
      <c r="A93" s="27">
        <v>41699</v>
      </c>
      <c r="B93" s="26">
        <v>18.48</v>
      </c>
    </row>
    <row r="94" spans="1:2" x14ac:dyDescent="0.25">
      <c r="A94" s="27">
        <v>41671</v>
      </c>
      <c r="B94" s="26">
        <v>18.059999999999999</v>
      </c>
    </row>
    <row r="95" spans="1:2" x14ac:dyDescent="0.25">
      <c r="A95" s="27">
        <v>41640</v>
      </c>
      <c r="B95" s="26">
        <v>18.149999999999999</v>
      </c>
    </row>
    <row r="96" spans="1:2" x14ac:dyDescent="0.25">
      <c r="A96" s="27">
        <v>41609</v>
      </c>
      <c r="B96" s="26">
        <v>18.04</v>
      </c>
    </row>
    <row r="97" spans="1:2" x14ac:dyDescent="0.25">
      <c r="A97" s="27">
        <v>41579</v>
      </c>
      <c r="B97" s="26">
        <v>18.149999999999999</v>
      </c>
    </row>
    <row r="98" spans="1:2" x14ac:dyDescent="0.25">
      <c r="A98" s="27">
        <v>41548</v>
      </c>
      <c r="B98" s="26">
        <v>17.86</v>
      </c>
    </row>
    <row r="99" spans="1:2" x14ac:dyDescent="0.25">
      <c r="A99" s="27">
        <v>41518</v>
      </c>
      <c r="B99" s="26">
        <v>17.88</v>
      </c>
    </row>
    <row r="100" spans="1:2" x14ac:dyDescent="0.25">
      <c r="A100" s="27">
        <v>41487</v>
      </c>
      <c r="B100" s="26">
        <v>17.91</v>
      </c>
    </row>
    <row r="101" spans="1:2" x14ac:dyDescent="0.25">
      <c r="A101" s="27">
        <v>41456</v>
      </c>
      <c r="B101" s="26">
        <v>18.12</v>
      </c>
    </row>
    <row r="102" spans="1:2" x14ac:dyDescent="0.25">
      <c r="A102" s="27">
        <v>41426</v>
      </c>
      <c r="B102" s="26">
        <v>17.8</v>
      </c>
    </row>
    <row r="103" spans="1:2" x14ac:dyDescent="0.25">
      <c r="A103" s="27">
        <v>41395</v>
      </c>
      <c r="B103" s="26">
        <v>18.25</v>
      </c>
    </row>
    <row r="104" spans="1:2" x14ac:dyDescent="0.25">
      <c r="A104" s="27">
        <v>41365</v>
      </c>
      <c r="B104" s="26">
        <v>17.690000000000001</v>
      </c>
    </row>
    <row r="105" spans="1:2" x14ac:dyDescent="0.25">
      <c r="A105" s="27">
        <v>41334</v>
      </c>
      <c r="B105" s="26">
        <v>17.68</v>
      </c>
    </row>
    <row r="106" spans="1:2" x14ac:dyDescent="0.25">
      <c r="A106" s="27">
        <v>41306</v>
      </c>
      <c r="B106" s="26">
        <v>17.32</v>
      </c>
    </row>
    <row r="107" spans="1:2" x14ac:dyDescent="0.25">
      <c r="A107" s="27">
        <v>41275</v>
      </c>
      <c r="B107" s="26">
        <v>17.03</v>
      </c>
    </row>
    <row r="108" spans="1:2" x14ac:dyDescent="0.25">
      <c r="A108" s="27">
        <v>41244</v>
      </c>
      <c r="B108" s="26">
        <v>16.440000000000001</v>
      </c>
    </row>
    <row r="109" spans="1:2" x14ac:dyDescent="0.25">
      <c r="A109" s="27">
        <v>41214</v>
      </c>
      <c r="B109" s="26">
        <v>16.12</v>
      </c>
    </row>
    <row r="110" spans="1:2" x14ac:dyDescent="0.25">
      <c r="A110" s="27">
        <v>41183</v>
      </c>
      <c r="B110" s="26">
        <v>16.62</v>
      </c>
    </row>
    <row r="111" spans="1:2" x14ac:dyDescent="0.25">
      <c r="A111" s="27">
        <v>41153</v>
      </c>
      <c r="B111" s="26">
        <v>16.690000000000001</v>
      </c>
    </row>
    <row r="112" spans="1:2" x14ac:dyDescent="0.25">
      <c r="A112" s="27">
        <v>41122</v>
      </c>
      <c r="B112" s="26">
        <v>16.14</v>
      </c>
    </row>
    <row r="113" spans="1:2" x14ac:dyDescent="0.25">
      <c r="A113" s="27">
        <v>41091</v>
      </c>
      <c r="B113" s="26">
        <v>15.55</v>
      </c>
    </row>
    <row r="114" spans="1:2" x14ac:dyDescent="0.25">
      <c r="A114" s="27">
        <v>41061</v>
      </c>
      <c r="B114" s="26">
        <v>15.05</v>
      </c>
    </row>
    <row r="115" spans="1:2" x14ac:dyDescent="0.25">
      <c r="A115" s="27">
        <v>41030</v>
      </c>
      <c r="B115" s="26">
        <v>15.22</v>
      </c>
    </row>
    <row r="116" spans="1:2" x14ac:dyDescent="0.25">
      <c r="A116" s="27">
        <v>41000</v>
      </c>
      <c r="B116" s="26">
        <v>15.7</v>
      </c>
    </row>
    <row r="117" spans="1:2" x14ac:dyDescent="0.25">
      <c r="A117" s="27">
        <v>40969</v>
      </c>
      <c r="B117" s="26">
        <v>15.69</v>
      </c>
    </row>
    <row r="118" spans="1:2" x14ac:dyDescent="0.25">
      <c r="A118" s="27">
        <v>40940</v>
      </c>
      <c r="B118" s="26">
        <v>15.37</v>
      </c>
    </row>
    <row r="119" spans="1:2" x14ac:dyDescent="0.25">
      <c r="A119" s="27">
        <v>40909</v>
      </c>
      <c r="B119" s="26">
        <v>14.87</v>
      </c>
    </row>
    <row r="120" spans="1:2" x14ac:dyDescent="0.25">
      <c r="A120" s="27">
        <v>40878</v>
      </c>
      <c r="B120" s="26">
        <v>14.3</v>
      </c>
    </row>
    <row r="121" spans="1:2" x14ac:dyDescent="0.25">
      <c r="A121" s="27">
        <v>40848</v>
      </c>
      <c r="B121" s="26">
        <v>14.1</v>
      </c>
    </row>
    <row r="122" spans="1:2" x14ac:dyDescent="0.25">
      <c r="A122" s="27">
        <v>40817</v>
      </c>
      <c r="B122" s="26">
        <v>13.88</v>
      </c>
    </row>
    <row r="123" spans="1:2" x14ac:dyDescent="0.25">
      <c r="A123" s="27">
        <v>40787</v>
      </c>
      <c r="B123" s="26">
        <v>13.5</v>
      </c>
    </row>
    <row r="124" spans="1:2" x14ac:dyDescent="0.25">
      <c r="A124" s="27">
        <v>40756</v>
      </c>
      <c r="B124" s="26">
        <v>13.79</v>
      </c>
    </row>
    <row r="125" spans="1:2" x14ac:dyDescent="0.25">
      <c r="A125" s="27">
        <v>40725</v>
      </c>
      <c r="B125" s="26">
        <v>15.61</v>
      </c>
    </row>
    <row r="126" spans="1:2" x14ac:dyDescent="0.25">
      <c r="A126" s="27">
        <v>40695</v>
      </c>
      <c r="B126" s="26">
        <v>15.35</v>
      </c>
    </row>
    <row r="127" spans="1:2" x14ac:dyDescent="0.25">
      <c r="A127" s="27">
        <v>40664</v>
      </c>
      <c r="B127" s="26">
        <v>16.12</v>
      </c>
    </row>
    <row r="128" spans="1:2" x14ac:dyDescent="0.25">
      <c r="A128" s="27">
        <v>40634</v>
      </c>
      <c r="B128" s="26">
        <v>16.21</v>
      </c>
    </row>
    <row r="129" spans="1:2" x14ac:dyDescent="0.25">
      <c r="A129" s="27">
        <v>40603</v>
      </c>
      <c r="B129" s="26">
        <v>16.04</v>
      </c>
    </row>
    <row r="130" spans="1:2" x14ac:dyDescent="0.25">
      <c r="A130" s="27">
        <v>40575</v>
      </c>
      <c r="B130" s="26">
        <v>16.52</v>
      </c>
    </row>
    <row r="131" spans="1:2" x14ac:dyDescent="0.25">
      <c r="A131" s="27">
        <v>40544</v>
      </c>
      <c r="B131" s="26">
        <v>16.3</v>
      </c>
    </row>
    <row r="132" spans="1:2" x14ac:dyDescent="0.25">
      <c r="A132" s="27">
        <v>40513</v>
      </c>
      <c r="B132" s="26">
        <v>16.05</v>
      </c>
    </row>
    <row r="133" spans="1:2" x14ac:dyDescent="0.25">
      <c r="A133" s="27">
        <v>40483</v>
      </c>
      <c r="B133" s="26">
        <v>15.88</v>
      </c>
    </row>
    <row r="134" spans="1:2" x14ac:dyDescent="0.25">
      <c r="A134" s="27">
        <v>40452</v>
      </c>
      <c r="B134" s="26">
        <v>15.9</v>
      </c>
    </row>
    <row r="135" spans="1:2" x14ac:dyDescent="0.25">
      <c r="A135" s="27">
        <v>40422</v>
      </c>
      <c r="B135" s="26">
        <v>15.61</v>
      </c>
    </row>
    <row r="136" spans="1:2" x14ac:dyDescent="0.25">
      <c r="A136" s="27">
        <v>40391</v>
      </c>
      <c r="B136" s="26">
        <v>15.47</v>
      </c>
    </row>
    <row r="137" spans="1:2" x14ac:dyDescent="0.25">
      <c r="A137" s="27">
        <v>40360</v>
      </c>
      <c r="B137" s="26">
        <v>15.72</v>
      </c>
    </row>
    <row r="138" spans="1:2" x14ac:dyDescent="0.25">
      <c r="A138" s="27">
        <v>40330</v>
      </c>
      <c r="B138" s="26">
        <v>16.149999999999999</v>
      </c>
    </row>
    <row r="139" spans="1:2" x14ac:dyDescent="0.25">
      <c r="A139" s="27">
        <v>40299</v>
      </c>
      <c r="B139" s="26">
        <v>17.3</v>
      </c>
    </row>
    <row r="140" spans="1:2" x14ac:dyDescent="0.25">
      <c r="A140" s="27">
        <v>40269</v>
      </c>
      <c r="B140" s="26">
        <v>19.010000000000002</v>
      </c>
    </row>
    <row r="141" spans="1:2" x14ac:dyDescent="0.25">
      <c r="A141" s="27">
        <v>40238</v>
      </c>
      <c r="B141" s="26">
        <v>18.91</v>
      </c>
    </row>
    <row r="142" spans="1:2" x14ac:dyDescent="0.25">
      <c r="A142" s="27">
        <v>40210</v>
      </c>
      <c r="B142" s="26">
        <v>18.91</v>
      </c>
    </row>
    <row r="143" spans="1:2" x14ac:dyDescent="0.25">
      <c r="A143" s="27">
        <v>40179</v>
      </c>
      <c r="B143" s="26">
        <v>20.7</v>
      </c>
    </row>
    <row r="144" spans="1:2" x14ac:dyDescent="0.25">
      <c r="A144" s="27">
        <v>40148</v>
      </c>
      <c r="B144" s="26">
        <v>21.78</v>
      </c>
    </row>
    <row r="145" spans="1:2" x14ac:dyDescent="0.25">
      <c r="A145" s="27">
        <v>40118</v>
      </c>
      <c r="B145" s="26">
        <v>28.51</v>
      </c>
    </row>
    <row r="146" spans="1:2" x14ac:dyDescent="0.25">
      <c r="A146" s="27">
        <v>40087</v>
      </c>
      <c r="B146" s="26">
        <v>42.12</v>
      </c>
    </row>
    <row r="147" spans="1:2" x14ac:dyDescent="0.25">
      <c r="A147" s="27">
        <v>40057</v>
      </c>
      <c r="B147" s="26">
        <v>83.3</v>
      </c>
    </row>
    <row r="148" spans="1:2" x14ac:dyDescent="0.25">
      <c r="A148" s="27">
        <v>40026</v>
      </c>
      <c r="B148" s="26">
        <v>92.95</v>
      </c>
    </row>
    <row r="149" spans="1:2" x14ac:dyDescent="0.25">
      <c r="A149" s="27">
        <v>39995</v>
      </c>
      <c r="B149" s="26">
        <v>101.87</v>
      </c>
    </row>
    <row r="150" spans="1:2" x14ac:dyDescent="0.25">
      <c r="A150" s="27">
        <v>39965</v>
      </c>
      <c r="B150" s="26">
        <v>123.32</v>
      </c>
    </row>
    <row r="151" spans="1:2" x14ac:dyDescent="0.25">
      <c r="A151" s="27">
        <v>39934</v>
      </c>
      <c r="B151" s="26">
        <v>123.73</v>
      </c>
    </row>
    <row r="152" spans="1:2" x14ac:dyDescent="0.25">
      <c r="A152" s="27">
        <v>39904</v>
      </c>
      <c r="B152" s="26">
        <v>119.85</v>
      </c>
    </row>
    <row r="153" spans="1:2" x14ac:dyDescent="0.25">
      <c r="A153" s="27">
        <v>39873</v>
      </c>
      <c r="B153" s="26">
        <v>110.37</v>
      </c>
    </row>
    <row r="154" spans="1:2" x14ac:dyDescent="0.25">
      <c r="A154" s="27">
        <v>39845</v>
      </c>
      <c r="B154" s="26">
        <v>84.46</v>
      </c>
    </row>
    <row r="155" spans="1:2" x14ac:dyDescent="0.25">
      <c r="A155" s="27">
        <v>39814</v>
      </c>
      <c r="B155" s="26">
        <v>70.91</v>
      </c>
    </row>
    <row r="156" spans="1:2" x14ac:dyDescent="0.25">
      <c r="A156" s="27">
        <v>39783</v>
      </c>
      <c r="B156" s="26">
        <v>58.98</v>
      </c>
    </row>
    <row r="157" spans="1:2" x14ac:dyDescent="0.25">
      <c r="A157" s="27">
        <v>39753</v>
      </c>
      <c r="B157" s="26">
        <v>34.99</v>
      </c>
    </row>
    <row r="158" spans="1:2" x14ac:dyDescent="0.25">
      <c r="A158" s="27">
        <v>39722</v>
      </c>
      <c r="B158" s="26">
        <v>27.22</v>
      </c>
    </row>
    <row r="159" spans="1:2" x14ac:dyDescent="0.25">
      <c r="A159" s="27">
        <v>39692</v>
      </c>
      <c r="B159" s="26">
        <v>26.48</v>
      </c>
    </row>
    <row r="160" spans="1:2" x14ac:dyDescent="0.25">
      <c r="A160" s="27">
        <v>39661</v>
      </c>
      <c r="B160" s="26">
        <v>26.83</v>
      </c>
    </row>
    <row r="161" spans="1:2" x14ac:dyDescent="0.25">
      <c r="A161" s="27">
        <v>39630</v>
      </c>
      <c r="B161" s="26">
        <v>25.37</v>
      </c>
    </row>
    <row r="162" spans="1:2" x14ac:dyDescent="0.25">
      <c r="A162" s="27">
        <v>39600</v>
      </c>
      <c r="B162" s="26">
        <v>26.11</v>
      </c>
    </row>
    <row r="163" spans="1:2" x14ac:dyDescent="0.25">
      <c r="A163" s="27">
        <v>39569</v>
      </c>
      <c r="B163" s="26">
        <v>25.81</v>
      </c>
    </row>
    <row r="164" spans="1:2" x14ac:dyDescent="0.25">
      <c r="A164" s="27">
        <v>39539</v>
      </c>
      <c r="B164" s="26">
        <v>23.88</v>
      </c>
    </row>
    <row r="165" spans="1:2" x14ac:dyDescent="0.25">
      <c r="A165" s="27">
        <v>39508</v>
      </c>
      <c r="B165" s="26">
        <v>21.81</v>
      </c>
    </row>
    <row r="166" spans="1:2" x14ac:dyDescent="0.25">
      <c r="A166" s="27">
        <v>39479</v>
      </c>
      <c r="B166" s="26">
        <v>21.74</v>
      </c>
    </row>
    <row r="167" spans="1:2" x14ac:dyDescent="0.25">
      <c r="A167" s="27">
        <v>39448</v>
      </c>
      <c r="B167" s="26">
        <v>21.46</v>
      </c>
    </row>
    <row r="168" spans="1:2" x14ac:dyDescent="0.25">
      <c r="A168" s="27">
        <v>39417</v>
      </c>
      <c r="B168" s="26">
        <v>22.35</v>
      </c>
    </row>
    <row r="169" spans="1:2" x14ac:dyDescent="0.25">
      <c r="A169" s="27">
        <v>39387</v>
      </c>
      <c r="B169" s="26">
        <v>20.81</v>
      </c>
    </row>
    <row r="170" spans="1:2" x14ac:dyDescent="0.25">
      <c r="A170" s="27">
        <v>39356</v>
      </c>
      <c r="B170" s="26">
        <v>20.68</v>
      </c>
    </row>
    <row r="171" spans="1:2" x14ac:dyDescent="0.25">
      <c r="A171" s="27">
        <v>39326</v>
      </c>
      <c r="B171" s="26">
        <v>19.05</v>
      </c>
    </row>
    <row r="172" spans="1:2" x14ac:dyDescent="0.25">
      <c r="A172" s="27">
        <v>39295</v>
      </c>
      <c r="B172" s="26">
        <v>18.02</v>
      </c>
    </row>
    <row r="173" spans="1:2" x14ac:dyDescent="0.25">
      <c r="A173" s="27">
        <v>39264</v>
      </c>
      <c r="B173" s="26">
        <v>18.36</v>
      </c>
    </row>
    <row r="174" spans="1:2" x14ac:dyDescent="0.25">
      <c r="A174" s="27">
        <v>39234</v>
      </c>
      <c r="B174" s="26">
        <v>17.829999999999998</v>
      </c>
    </row>
    <row r="175" spans="1:2" x14ac:dyDescent="0.25">
      <c r="A175" s="27">
        <v>39203</v>
      </c>
      <c r="B175" s="26">
        <v>17.920000000000002</v>
      </c>
    </row>
    <row r="176" spans="1:2" x14ac:dyDescent="0.25">
      <c r="A176" s="27">
        <v>39173</v>
      </c>
      <c r="B176" s="26">
        <v>17.48</v>
      </c>
    </row>
    <row r="177" spans="1:2" x14ac:dyDescent="0.25">
      <c r="A177" s="27">
        <v>39142</v>
      </c>
      <c r="B177" s="26">
        <v>16.920000000000002</v>
      </c>
    </row>
    <row r="178" spans="1:2" x14ac:dyDescent="0.25">
      <c r="A178" s="27">
        <v>39114</v>
      </c>
      <c r="B178" s="26">
        <v>17.489999999999998</v>
      </c>
    </row>
    <row r="179" spans="1:2" x14ac:dyDescent="0.25">
      <c r="A179" s="27">
        <v>39083</v>
      </c>
      <c r="B179" s="26">
        <v>17.36</v>
      </c>
    </row>
    <row r="180" spans="1:2" x14ac:dyDescent="0.25">
      <c r="A180" s="27">
        <v>39052</v>
      </c>
      <c r="B180" s="26">
        <v>17.38</v>
      </c>
    </row>
    <row r="181" spans="1:2" x14ac:dyDescent="0.25">
      <c r="A181" s="27">
        <v>39022</v>
      </c>
      <c r="B181" s="26">
        <v>17.239999999999998</v>
      </c>
    </row>
    <row r="182" spans="1:2" x14ac:dyDescent="0.25">
      <c r="A182" s="27">
        <v>38991</v>
      </c>
      <c r="B182" s="26">
        <v>17.14</v>
      </c>
    </row>
    <row r="183" spans="1:2" x14ac:dyDescent="0.25">
      <c r="A183" s="27">
        <v>38961</v>
      </c>
      <c r="B183" s="26">
        <v>16.77</v>
      </c>
    </row>
    <row r="184" spans="1:2" x14ac:dyDescent="0.25">
      <c r="A184" s="27">
        <v>38930</v>
      </c>
      <c r="B184" s="26">
        <v>16.670000000000002</v>
      </c>
    </row>
    <row r="185" spans="1:2" x14ac:dyDescent="0.25">
      <c r="A185" s="27">
        <v>38899</v>
      </c>
      <c r="B185" s="26">
        <v>16.61</v>
      </c>
    </row>
    <row r="186" spans="1:2" x14ac:dyDescent="0.25">
      <c r="A186" s="27">
        <v>38869</v>
      </c>
      <c r="B186" s="26">
        <v>16.82</v>
      </c>
    </row>
    <row r="187" spans="1:2" x14ac:dyDescent="0.25">
      <c r="A187" s="27">
        <v>38838</v>
      </c>
      <c r="B187" s="26">
        <v>17.46</v>
      </c>
    </row>
    <row r="188" spans="1:2" x14ac:dyDescent="0.25">
      <c r="A188" s="27">
        <v>38808</v>
      </c>
      <c r="B188" s="26">
        <v>17.77</v>
      </c>
    </row>
    <row r="189" spans="1:2" x14ac:dyDescent="0.25">
      <c r="A189" s="27">
        <v>38777</v>
      </c>
      <c r="B189" s="26">
        <v>17.8</v>
      </c>
    </row>
    <row r="190" spans="1:2" x14ac:dyDescent="0.25">
      <c r="A190" s="27">
        <v>38749</v>
      </c>
      <c r="B190" s="26">
        <v>17.8</v>
      </c>
    </row>
    <row r="191" spans="1:2" x14ac:dyDescent="0.25">
      <c r="A191" s="27">
        <v>38718</v>
      </c>
      <c r="B191" s="26">
        <v>18.07</v>
      </c>
    </row>
    <row r="192" spans="1:2" x14ac:dyDescent="0.25">
      <c r="A192" s="27">
        <v>38687</v>
      </c>
      <c r="B192" s="26">
        <v>18.07</v>
      </c>
    </row>
    <row r="193" spans="1:2" x14ac:dyDescent="0.25">
      <c r="A193" s="27">
        <v>38657</v>
      </c>
      <c r="B193" s="26">
        <v>18.010000000000002</v>
      </c>
    </row>
    <row r="194" spans="1:2" x14ac:dyDescent="0.25">
      <c r="A194" s="27">
        <v>38626</v>
      </c>
      <c r="B194" s="26">
        <v>17.64</v>
      </c>
    </row>
    <row r="195" spans="1:2" x14ac:dyDescent="0.25">
      <c r="A195" s="27">
        <v>38596</v>
      </c>
      <c r="B195" s="26">
        <v>18.440000000000001</v>
      </c>
    </row>
    <row r="196" spans="1:2" x14ac:dyDescent="0.25">
      <c r="A196" s="27">
        <v>38565</v>
      </c>
      <c r="B196" s="26">
        <v>18.72</v>
      </c>
    </row>
    <row r="197" spans="1:2" x14ac:dyDescent="0.25">
      <c r="A197" s="27">
        <v>38534</v>
      </c>
      <c r="B197" s="26">
        <v>19</v>
      </c>
    </row>
    <row r="198" spans="1:2" x14ac:dyDescent="0.25">
      <c r="A198" s="27">
        <v>38504</v>
      </c>
      <c r="B198" s="26">
        <v>19</v>
      </c>
    </row>
    <row r="199" spans="1:2" x14ac:dyDescent="0.25">
      <c r="A199" s="27">
        <v>38473</v>
      </c>
      <c r="B199" s="26">
        <v>18.93</v>
      </c>
    </row>
    <row r="200" spans="1:2" x14ac:dyDescent="0.25">
      <c r="A200" s="27">
        <v>38443</v>
      </c>
      <c r="B200" s="26">
        <v>19.02</v>
      </c>
    </row>
    <row r="201" spans="1:2" x14ac:dyDescent="0.25">
      <c r="A201" s="27">
        <v>38412</v>
      </c>
      <c r="B201" s="26">
        <v>19.84</v>
      </c>
    </row>
    <row r="202" spans="1:2" x14ac:dyDescent="0.25">
      <c r="A202" s="27">
        <v>38384</v>
      </c>
      <c r="B202" s="26">
        <v>20.11</v>
      </c>
    </row>
    <row r="203" spans="1:2" x14ac:dyDescent="0.25">
      <c r="A203" s="27">
        <v>38353</v>
      </c>
      <c r="B203" s="26">
        <v>19.989999999999998</v>
      </c>
    </row>
    <row r="204" spans="1:2" x14ac:dyDescent="0.25">
      <c r="A204" s="27">
        <v>38322</v>
      </c>
      <c r="B204" s="26">
        <v>20.48</v>
      </c>
    </row>
    <row r="205" spans="1:2" x14ac:dyDescent="0.25">
      <c r="A205" s="27">
        <v>38292</v>
      </c>
      <c r="B205" s="26">
        <v>20.05</v>
      </c>
    </row>
    <row r="206" spans="1:2" x14ac:dyDescent="0.25">
      <c r="A206" s="27">
        <v>38261</v>
      </c>
      <c r="B206" s="26">
        <v>19.25</v>
      </c>
    </row>
    <row r="207" spans="1:2" x14ac:dyDescent="0.25">
      <c r="A207" s="27">
        <v>38231</v>
      </c>
      <c r="B207" s="26">
        <v>19.350000000000001</v>
      </c>
    </row>
    <row r="208" spans="1:2" x14ac:dyDescent="0.25">
      <c r="A208" s="27">
        <v>38200</v>
      </c>
      <c r="B208" s="26">
        <v>19.03</v>
      </c>
    </row>
    <row r="209" spans="1:2" x14ac:dyDescent="0.25">
      <c r="A209" s="27">
        <v>38169</v>
      </c>
      <c r="B209" s="26">
        <v>19.510000000000002</v>
      </c>
    </row>
    <row r="210" spans="1:2" x14ac:dyDescent="0.25">
      <c r="A210" s="27">
        <v>38139</v>
      </c>
      <c r="B210" s="26">
        <v>20.170000000000002</v>
      </c>
    </row>
    <row r="211" spans="1:2" x14ac:dyDescent="0.25">
      <c r="A211" s="27">
        <v>38108</v>
      </c>
      <c r="B211" s="26">
        <v>20.14</v>
      </c>
    </row>
    <row r="212" spans="1:2" x14ac:dyDescent="0.25">
      <c r="A212" s="27">
        <v>38078</v>
      </c>
      <c r="B212" s="26">
        <v>21.23</v>
      </c>
    </row>
    <row r="213" spans="1:2" x14ac:dyDescent="0.25">
      <c r="A213" s="27">
        <v>38047</v>
      </c>
      <c r="B213" s="26">
        <v>21.61</v>
      </c>
    </row>
    <row r="214" spans="1:2" x14ac:dyDescent="0.25">
      <c r="A214" s="27">
        <v>38018</v>
      </c>
      <c r="B214" s="26">
        <v>22.46</v>
      </c>
    </row>
    <row r="215" spans="1:2" x14ac:dyDescent="0.25">
      <c r="A215" s="27">
        <v>37987</v>
      </c>
      <c r="B215" s="26">
        <v>22.73</v>
      </c>
    </row>
    <row r="216" spans="1:2" x14ac:dyDescent="0.25">
      <c r="A216" s="27">
        <v>37956</v>
      </c>
      <c r="B216" s="26">
        <v>22.17</v>
      </c>
    </row>
    <row r="217" spans="1:2" x14ac:dyDescent="0.25">
      <c r="A217" s="27">
        <v>37926</v>
      </c>
      <c r="B217" s="26">
        <v>23.15</v>
      </c>
    </row>
    <row r="218" spans="1:2" x14ac:dyDescent="0.25">
      <c r="A218" s="27">
        <v>37895</v>
      </c>
      <c r="B218" s="26">
        <v>24.75</v>
      </c>
    </row>
    <row r="219" spans="1:2" x14ac:dyDescent="0.25">
      <c r="A219" s="27">
        <v>37865</v>
      </c>
      <c r="B219" s="26">
        <v>26.42</v>
      </c>
    </row>
    <row r="220" spans="1:2" x14ac:dyDescent="0.25">
      <c r="A220" s="27">
        <v>37834</v>
      </c>
      <c r="B220" s="26">
        <v>26.57</v>
      </c>
    </row>
    <row r="221" spans="1:2" x14ac:dyDescent="0.25">
      <c r="A221" s="27">
        <v>37803</v>
      </c>
      <c r="B221" s="26">
        <v>27.65</v>
      </c>
    </row>
    <row r="222" spans="1:2" x14ac:dyDescent="0.25">
      <c r="A222" s="27">
        <v>37773</v>
      </c>
      <c r="B222" s="26">
        <v>28.6</v>
      </c>
    </row>
    <row r="223" spans="1:2" x14ac:dyDescent="0.25">
      <c r="A223" s="27">
        <v>37742</v>
      </c>
      <c r="B223" s="26">
        <v>28.24</v>
      </c>
    </row>
    <row r="224" spans="1:2" x14ac:dyDescent="0.25">
      <c r="A224" s="27">
        <v>37712</v>
      </c>
      <c r="B224" s="26">
        <v>28.05</v>
      </c>
    </row>
    <row r="225" spans="1:2" x14ac:dyDescent="0.25">
      <c r="A225" s="27">
        <v>37681</v>
      </c>
      <c r="B225" s="26">
        <v>27.92</v>
      </c>
    </row>
    <row r="226" spans="1:2" x14ac:dyDescent="0.25">
      <c r="A226" s="27">
        <v>37653</v>
      </c>
      <c r="B226" s="26">
        <v>28.46</v>
      </c>
    </row>
    <row r="227" spans="1:2" x14ac:dyDescent="0.25">
      <c r="A227" s="27">
        <v>37622</v>
      </c>
      <c r="B227" s="26">
        <v>31.43</v>
      </c>
    </row>
    <row r="228" spans="1:2" x14ac:dyDescent="0.25">
      <c r="A228" s="27">
        <v>37591</v>
      </c>
      <c r="B228" s="26">
        <v>32.590000000000003</v>
      </c>
    </row>
    <row r="229" spans="1:2" x14ac:dyDescent="0.25">
      <c r="A229" s="27">
        <v>37561</v>
      </c>
      <c r="B229" s="26">
        <v>32.03</v>
      </c>
    </row>
    <row r="230" spans="1:2" x14ac:dyDescent="0.25">
      <c r="A230" s="27">
        <v>37530</v>
      </c>
      <c r="B230" s="26">
        <v>29.24</v>
      </c>
    </row>
    <row r="231" spans="1:2" x14ac:dyDescent="0.25">
      <c r="A231" s="27">
        <v>37500</v>
      </c>
      <c r="B231" s="26">
        <v>28.89</v>
      </c>
    </row>
    <row r="232" spans="1:2" x14ac:dyDescent="0.25">
      <c r="A232" s="27">
        <v>37469</v>
      </c>
      <c r="B232" s="26">
        <v>31.53</v>
      </c>
    </row>
    <row r="233" spans="1:2" x14ac:dyDescent="0.25">
      <c r="A233" s="27">
        <v>37438</v>
      </c>
      <c r="B233" s="26">
        <v>32.46</v>
      </c>
    </row>
    <row r="234" spans="1:2" x14ac:dyDescent="0.25">
      <c r="A234" s="27">
        <v>37408</v>
      </c>
      <c r="B234" s="26">
        <v>37.92</v>
      </c>
    </row>
    <row r="235" spans="1:2" x14ac:dyDescent="0.25">
      <c r="A235" s="27">
        <v>37377</v>
      </c>
      <c r="B235" s="26">
        <v>41.41</v>
      </c>
    </row>
    <row r="236" spans="1:2" x14ac:dyDescent="0.25">
      <c r="A236" s="27">
        <v>37347</v>
      </c>
      <c r="B236" s="26">
        <v>43.81</v>
      </c>
    </row>
    <row r="237" spans="1:2" x14ac:dyDescent="0.25">
      <c r="A237" s="27">
        <v>37316</v>
      </c>
      <c r="B237" s="26">
        <v>46.71</v>
      </c>
    </row>
    <row r="238" spans="1:2" x14ac:dyDescent="0.25">
      <c r="A238" s="27">
        <v>37288</v>
      </c>
      <c r="B238" s="26">
        <v>44.57</v>
      </c>
    </row>
    <row r="239" spans="1:2" x14ac:dyDescent="0.25">
      <c r="A239" s="27">
        <v>37257</v>
      </c>
      <c r="B239" s="26">
        <v>46.17</v>
      </c>
    </row>
    <row r="240" spans="1:2" x14ac:dyDescent="0.25">
      <c r="A240" s="27">
        <v>37226</v>
      </c>
      <c r="B240" s="26">
        <v>46.37</v>
      </c>
    </row>
    <row r="241" spans="1:2" x14ac:dyDescent="0.25">
      <c r="A241" s="27">
        <v>37196</v>
      </c>
      <c r="B241" s="26">
        <v>43.62</v>
      </c>
    </row>
    <row r="242" spans="1:2" x14ac:dyDescent="0.25">
      <c r="A242" s="27">
        <v>37165</v>
      </c>
      <c r="B242" s="26">
        <v>39.72</v>
      </c>
    </row>
    <row r="243" spans="1:2" x14ac:dyDescent="0.25">
      <c r="A243" s="27">
        <v>37135</v>
      </c>
      <c r="B243" s="26">
        <v>36.9</v>
      </c>
    </row>
    <row r="244" spans="1:2" x14ac:dyDescent="0.25">
      <c r="A244" s="27">
        <v>37104</v>
      </c>
      <c r="B244" s="26">
        <v>37.85</v>
      </c>
    </row>
    <row r="245" spans="1:2" x14ac:dyDescent="0.25">
      <c r="A245" s="27">
        <v>37073</v>
      </c>
      <c r="B245" s="26">
        <v>35.46</v>
      </c>
    </row>
    <row r="246" spans="1:2" x14ac:dyDescent="0.25">
      <c r="A246" s="27">
        <v>37043</v>
      </c>
      <c r="B246" s="26">
        <v>33.67</v>
      </c>
    </row>
    <row r="247" spans="1:2" x14ac:dyDescent="0.25">
      <c r="A247" s="27">
        <v>37012</v>
      </c>
      <c r="B247" s="26">
        <v>32.020000000000003</v>
      </c>
    </row>
    <row r="248" spans="1:2" x14ac:dyDescent="0.25">
      <c r="A248" s="27">
        <v>36982</v>
      </c>
      <c r="B248" s="26">
        <v>27.96</v>
      </c>
    </row>
    <row r="249" spans="1:2" x14ac:dyDescent="0.25">
      <c r="A249" s="27">
        <v>36951</v>
      </c>
      <c r="B249" s="26">
        <v>26.1</v>
      </c>
    </row>
    <row r="250" spans="1:2" x14ac:dyDescent="0.25">
      <c r="A250" s="27">
        <v>36923</v>
      </c>
      <c r="B250" s="26">
        <v>27.81</v>
      </c>
    </row>
    <row r="251" spans="1:2" x14ac:dyDescent="0.25">
      <c r="A251" s="27">
        <v>36892</v>
      </c>
      <c r="B251" s="26">
        <v>27.55</v>
      </c>
    </row>
    <row r="252" spans="1:2" x14ac:dyDescent="0.25">
      <c r="A252" s="27">
        <v>36861</v>
      </c>
      <c r="B252" s="26">
        <v>26.62</v>
      </c>
    </row>
    <row r="253" spans="1:2" x14ac:dyDescent="0.25">
      <c r="A253" s="27">
        <v>36831</v>
      </c>
      <c r="B253" s="26">
        <v>26.9</v>
      </c>
    </row>
    <row r="254" spans="1:2" x14ac:dyDescent="0.25">
      <c r="A254" s="27">
        <v>36800</v>
      </c>
      <c r="B254" s="26">
        <v>26.5</v>
      </c>
    </row>
    <row r="255" spans="1:2" x14ac:dyDescent="0.25">
      <c r="A255" s="27">
        <v>36770</v>
      </c>
      <c r="B255" s="26">
        <v>27.34</v>
      </c>
    </row>
    <row r="256" spans="1:2" x14ac:dyDescent="0.25">
      <c r="A256" s="27">
        <v>36739</v>
      </c>
      <c r="B256" s="26">
        <v>27.97</v>
      </c>
    </row>
    <row r="257" spans="1:2" x14ac:dyDescent="0.25">
      <c r="A257" s="27">
        <v>36708</v>
      </c>
      <c r="B257" s="26">
        <v>28.05</v>
      </c>
    </row>
    <row r="258" spans="1:2" x14ac:dyDescent="0.25">
      <c r="A258" s="27">
        <v>36678</v>
      </c>
      <c r="B258" s="26">
        <v>28.16</v>
      </c>
    </row>
    <row r="259" spans="1:2" x14ac:dyDescent="0.25">
      <c r="A259" s="27">
        <v>36647</v>
      </c>
      <c r="B259" s="26">
        <v>27.49</v>
      </c>
    </row>
    <row r="260" spans="1:2" x14ac:dyDescent="0.25">
      <c r="A260" s="27">
        <v>36617</v>
      </c>
      <c r="B260" s="26">
        <v>28.5</v>
      </c>
    </row>
    <row r="261" spans="1:2" x14ac:dyDescent="0.25">
      <c r="A261" s="27">
        <v>36586</v>
      </c>
      <c r="B261" s="26">
        <v>28.31</v>
      </c>
    </row>
    <row r="262" spans="1:2" x14ac:dyDescent="0.25">
      <c r="A262" s="27">
        <v>36557</v>
      </c>
      <c r="B262" s="26">
        <v>27.76</v>
      </c>
    </row>
    <row r="263" spans="1:2" x14ac:dyDescent="0.25">
      <c r="A263" s="27">
        <v>36526</v>
      </c>
      <c r="B263" s="26">
        <v>29.04</v>
      </c>
    </row>
    <row r="264" spans="1:2" x14ac:dyDescent="0.25">
      <c r="A264" s="27">
        <v>36495</v>
      </c>
      <c r="B264" s="26">
        <v>29.66</v>
      </c>
    </row>
    <row r="265" spans="1:2" x14ac:dyDescent="0.25">
      <c r="A265" s="27">
        <v>36465</v>
      </c>
      <c r="B265" s="26">
        <v>29.74</v>
      </c>
    </row>
    <row r="266" spans="1:2" x14ac:dyDescent="0.25">
      <c r="A266" s="27">
        <v>36434</v>
      </c>
      <c r="B266" s="26">
        <v>28.66</v>
      </c>
    </row>
    <row r="267" spans="1:2" x14ac:dyDescent="0.25">
      <c r="A267" s="27">
        <v>36404</v>
      </c>
      <c r="B267" s="26">
        <v>29.99</v>
      </c>
    </row>
    <row r="268" spans="1:2" x14ac:dyDescent="0.25">
      <c r="A268" s="27">
        <v>36373</v>
      </c>
      <c r="B268" s="26">
        <v>30.89</v>
      </c>
    </row>
    <row r="269" spans="1:2" x14ac:dyDescent="0.25">
      <c r="A269" s="27">
        <v>36342</v>
      </c>
      <c r="B269" s="26">
        <v>32.880000000000003</v>
      </c>
    </row>
    <row r="270" spans="1:2" x14ac:dyDescent="0.25">
      <c r="A270" s="27">
        <v>36312</v>
      </c>
      <c r="B270" s="26">
        <v>32.24</v>
      </c>
    </row>
    <row r="271" spans="1:2" x14ac:dyDescent="0.25">
      <c r="A271" s="27">
        <v>36281</v>
      </c>
      <c r="B271" s="26">
        <v>33.19</v>
      </c>
    </row>
    <row r="272" spans="1:2" x14ac:dyDescent="0.25">
      <c r="A272" s="27">
        <v>36251</v>
      </c>
      <c r="B272" s="26">
        <v>34</v>
      </c>
    </row>
    <row r="273" spans="1:2" x14ac:dyDescent="0.25">
      <c r="A273" s="27">
        <v>36220</v>
      </c>
      <c r="B273" s="26">
        <v>33.39</v>
      </c>
    </row>
    <row r="274" spans="1:2" x14ac:dyDescent="0.25">
      <c r="A274" s="27">
        <v>36192</v>
      </c>
      <c r="B274" s="26">
        <v>32.67</v>
      </c>
    </row>
    <row r="275" spans="1:2" x14ac:dyDescent="0.25">
      <c r="A275" s="27">
        <v>36161</v>
      </c>
      <c r="B275" s="26">
        <v>32.92</v>
      </c>
    </row>
    <row r="276" spans="1:2" x14ac:dyDescent="0.25">
      <c r="A276" s="27">
        <v>36130</v>
      </c>
      <c r="B276" s="26">
        <v>31.56</v>
      </c>
    </row>
    <row r="277" spans="1:2" x14ac:dyDescent="0.25">
      <c r="A277" s="27">
        <v>36100</v>
      </c>
      <c r="B277" s="26">
        <v>30.25</v>
      </c>
    </row>
    <row r="278" spans="1:2" x14ac:dyDescent="0.25">
      <c r="A278" s="27">
        <v>36069</v>
      </c>
      <c r="B278" s="26">
        <v>27.2</v>
      </c>
    </row>
    <row r="279" spans="1:2" x14ac:dyDescent="0.25">
      <c r="A279" s="27">
        <v>36039</v>
      </c>
      <c r="B279" s="26">
        <v>26.8</v>
      </c>
    </row>
    <row r="280" spans="1:2" x14ac:dyDescent="0.25">
      <c r="A280" s="27">
        <v>36008</v>
      </c>
      <c r="B280" s="26">
        <v>28</v>
      </c>
    </row>
    <row r="281" spans="1:2" x14ac:dyDescent="0.25">
      <c r="A281" s="27">
        <v>35977</v>
      </c>
      <c r="B281" s="26">
        <v>29.9</v>
      </c>
    </row>
    <row r="282" spans="1:2" x14ac:dyDescent="0.25">
      <c r="A282" s="27">
        <v>35947</v>
      </c>
      <c r="B282" s="26">
        <v>28.44</v>
      </c>
    </row>
    <row r="283" spans="1:2" x14ac:dyDescent="0.25">
      <c r="A283" s="27">
        <v>35916</v>
      </c>
      <c r="B283" s="26">
        <v>28.3</v>
      </c>
    </row>
    <row r="284" spans="1:2" x14ac:dyDescent="0.25">
      <c r="A284" s="27">
        <v>35886</v>
      </c>
      <c r="B284" s="26">
        <v>28.26</v>
      </c>
    </row>
    <row r="285" spans="1:2" x14ac:dyDescent="0.25">
      <c r="A285" s="27">
        <v>35855</v>
      </c>
      <c r="B285" s="26">
        <v>27.23</v>
      </c>
    </row>
    <row r="286" spans="1:2" x14ac:dyDescent="0.25">
      <c r="A286" s="27">
        <v>35827</v>
      </c>
      <c r="B286" s="26">
        <v>25.85</v>
      </c>
    </row>
    <row r="287" spans="1:2" x14ac:dyDescent="0.25">
      <c r="A287" s="27">
        <v>35796</v>
      </c>
      <c r="B287" s="26">
        <v>24.29</v>
      </c>
    </row>
    <row r="288" spans="1:2" x14ac:dyDescent="0.25">
      <c r="A288" s="27">
        <v>35765</v>
      </c>
      <c r="B288" s="26">
        <v>24.23</v>
      </c>
    </row>
    <row r="289" spans="1:2" x14ac:dyDescent="0.25">
      <c r="A289" s="27">
        <v>35735</v>
      </c>
      <c r="B289" s="26">
        <v>23.46</v>
      </c>
    </row>
    <row r="290" spans="1:2" x14ac:dyDescent="0.25">
      <c r="A290" s="27">
        <v>35704</v>
      </c>
      <c r="B290" s="26">
        <v>23.58</v>
      </c>
    </row>
    <row r="291" spans="1:2" x14ac:dyDescent="0.25">
      <c r="A291" s="27">
        <v>35674</v>
      </c>
      <c r="B291" s="26">
        <v>23.06</v>
      </c>
    </row>
    <row r="292" spans="1:2" x14ac:dyDescent="0.25">
      <c r="A292" s="27">
        <v>35643</v>
      </c>
      <c r="B292" s="26">
        <v>22.83</v>
      </c>
    </row>
    <row r="293" spans="1:2" x14ac:dyDescent="0.25">
      <c r="A293" s="27">
        <v>35612</v>
      </c>
      <c r="B293" s="26">
        <v>22.8</v>
      </c>
    </row>
    <row r="294" spans="1:2" x14ac:dyDescent="0.25">
      <c r="A294" s="27">
        <v>35582</v>
      </c>
      <c r="B294" s="26">
        <v>21.61</v>
      </c>
    </row>
    <row r="295" spans="1:2" x14ac:dyDescent="0.25">
      <c r="A295" s="27">
        <v>35551</v>
      </c>
      <c r="B295" s="26">
        <v>20.6</v>
      </c>
    </row>
    <row r="296" spans="1:2" x14ac:dyDescent="0.25">
      <c r="A296" s="27">
        <v>35521</v>
      </c>
      <c r="B296" s="26">
        <v>18.940000000000001</v>
      </c>
    </row>
    <row r="297" spans="1:2" x14ac:dyDescent="0.25">
      <c r="A297" s="27">
        <v>35490</v>
      </c>
      <c r="B297" s="26">
        <v>19.690000000000001</v>
      </c>
    </row>
    <row r="298" spans="1:2" x14ac:dyDescent="0.25">
      <c r="A298" s="27">
        <v>35462</v>
      </c>
      <c r="B298" s="26">
        <v>20.09</v>
      </c>
    </row>
    <row r="299" spans="1:2" x14ac:dyDescent="0.25">
      <c r="A299" s="27">
        <v>35431</v>
      </c>
      <c r="B299" s="26">
        <v>19.53</v>
      </c>
    </row>
    <row r="300" spans="1:2" x14ac:dyDescent="0.25">
      <c r="A300" s="27">
        <v>35400</v>
      </c>
      <c r="B300" s="26">
        <v>19.190000000000001</v>
      </c>
    </row>
    <row r="301" spans="1:2" x14ac:dyDescent="0.25">
      <c r="A301" s="27">
        <v>35370</v>
      </c>
      <c r="B301" s="26">
        <v>19.45</v>
      </c>
    </row>
    <row r="302" spans="1:2" x14ac:dyDescent="0.25">
      <c r="A302" s="27">
        <v>35339</v>
      </c>
      <c r="B302" s="26">
        <v>19</v>
      </c>
    </row>
    <row r="303" spans="1:2" x14ac:dyDescent="0.25">
      <c r="A303" s="27">
        <v>35309</v>
      </c>
      <c r="B303" s="26">
        <v>18.75</v>
      </c>
    </row>
    <row r="304" spans="1:2" x14ac:dyDescent="0.25">
      <c r="A304" s="27">
        <v>35278</v>
      </c>
      <c r="B304" s="26">
        <v>18.600000000000001</v>
      </c>
    </row>
    <row r="305" spans="1:2" x14ac:dyDescent="0.25">
      <c r="A305" s="27">
        <v>35247</v>
      </c>
      <c r="B305" s="26">
        <v>18.260000000000002</v>
      </c>
    </row>
    <row r="306" spans="1:2" x14ac:dyDescent="0.25">
      <c r="A306" s="27">
        <v>35217</v>
      </c>
      <c r="B306" s="26">
        <v>19.149999999999999</v>
      </c>
    </row>
    <row r="307" spans="1:2" x14ac:dyDescent="0.25">
      <c r="A307" s="27">
        <v>35186</v>
      </c>
      <c r="B307" s="26">
        <v>19.100000000000001</v>
      </c>
    </row>
    <row r="308" spans="1:2" x14ac:dyDescent="0.25">
      <c r="A308" s="27">
        <v>35156</v>
      </c>
      <c r="B308" s="26">
        <v>18.850000000000001</v>
      </c>
    </row>
    <row r="309" spans="1:2" x14ac:dyDescent="0.25">
      <c r="A309" s="27">
        <v>35125</v>
      </c>
      <c r="B309" s="26">
        <v>19.010000000000002</v>
      </c>
    </row>
    <row r="310" spans="1:2" x14ac:dyDescent="0.25">
      <c r="A310" s="27">
        <v>35096</v>
      </c>
      <c r="B310" s="26">
        <v>19.100000000000001</v>
      </c>
    </row>
    <row r="311" spans="1:2" x14ac:dyDescent="0.25">
      <c r="A311" s="27">
        <v>35065</v>
      </c>
      <c r="B311" s="26">
        <v>18.079999999999998</v>
      </c>
    </row>
    <row r="312" spans="1:2" x14ac:dyDescent="0.25">
      <c r="A312" s="27">
        <v>35034</v>
      </c>
      <c r="B312" s="26">
        <v>18.100000000000001</v>
      </c>
    </row>
    <row r="313" spans="1:2" x14ac:dyDescent="0.25">
      <c r="A313" s="27">
        <v>35004</v>
      </c>
      <c r="B313" s="26">
        <v>17.329999999999998</v>
      </c>
    </row>
    <row r="314" spans="1:2" x14ac:dyDescent="0.25">
      <c r="A314" s="27">
        <v>34973</v>
      </c>
      <c r="B314" s="26">
        <v>16.760000000000002</v>
      </c>
    </row>
    <row r="315" spans="1:2" x14ac:dyDescent="0.25">
      <c r="A315" s="27">
        <v>34943</v>
      </c>
      <c r="B315" s="26">
        <v>16.45</v>
      </c>
    </row>
    <row r="316" spans="1:2" x14ac:dyDescent="0.25">
      <c r="A316" s="27">
        <v>34912</v>
      </c>
      <c r="B316" s="26">
        <v>16.010000000000002</v>
      </c>
    </row>
    <row r="317" spans="1:2" x14ac:dyDescent="0.25">
      <c r="A317" s="27">
        <v>34881</v>
      </c>
      <c r="B317" s="26">
        <v>16.07</v>
      </c>
    </row>
    <row r="318" spans="1:2" x14ac:dyDescent="0.25">
      <c r="A318" s="27">
        <v>34851</v>
      </c>
      <c r="B318" s="26">
        <v>15.67</v>
      </c>
    </row>
    <row r="319" spans="1:2" x14ac:dyDescent="0.25">
      <c r="A319" s="27">
        <v>34820</v>
      </c>
      <c r="B319" s="26">
        <v>15.5</v>
      </c>
    </row>
    <row r="320" spans="1:2" x14ac:dyDescent="0.25">
      <c r="A320" s="27">
        <v>34790</v>
      </c>
      <c r="B320" s="26">
        <v>15.31</v>
      </c>
    </row>
    <row r="321" spans="1:2" x14ac:dyDescent="0.25">
      <c r="A321" s="27">
        <v>34759</v>
      </c>
      <c r="B321" s="26">
        <v>15.15</v>
      </c>
    </row>
    <row r="322" spans="1:2" x14ac:dyDescent="0.25">
      <c r="A322" s="27">
        <v>34731</v>
      </c>
      <c r="B322" s="26">
        <v>15.11</v>
      </c>
    </row>
    <row r="323" spans="1:2" x14ac:dyDescent="0.25">
      <c r="A323" s="27">
        <v>34700</v>
      </c>
      <c r="B323" s="26">
        <v>14.89</v>
      </c>
    </row>
    <row r="324" spans="1:2" x14ac:dyDescent="0.25">
      <c r="A324" s="27">
        <v>34669</v>
      </c>
      <c r="B324" s="26">
        <v>14.88</v>
      </c>
    </row>
    <row r="325" spans="1:2" x14ac:dyDescent="0.25">
      <c r="A325" s="27">
        <v>34639</v>
      </c>
      <c r="B325" s="26">
        <v>15.62</v>
      </c>
    </row>
    <row r="326" spans="1:2" x14ac:dyDescent="0.25">
      <c r="A326" s="27">
        <v>34608</v>
      </c>
      <c r="B326" s="26">
        <v>16.32</v>
      </c>
    </row>
    <row r="327" spans="1:2" x14ac:dyDescent="0.25">
      <c r="A327" s="27">
        <v>34578</v>
      </c>
      <c r="B327" s="26">
        <v>17.09</v>
      </c>
    </row>
    <row r="328" spans="1:2" x14ac:dyDescent="0.25">
      <c r="A328" s="27">
        <v>34547</v>
      </c>
      <c r="B328" s="26">
        <v>17.440000000000001</v>
      </c>
    </row>
    <row r="329" spans="1:2" x14ac:dyDescent="0.25">
      <c r="A329" s="27">
        <v>34516</v>
      </c>
      <c r="B329" s="26">
        <v>17.420000000000002</v>
      </c>
    </row>
    <row r="330" spans="1:2" x14ac:dyDescent="0.25">
      <c r="A330" s="27">
        <v>34486</v>
      </c>
      <c r="B330" s="26">
        <v>18.05</v>
      </c>
    </row>
    <row r="331" spans="1:2" x14ac:dyDescent="0.25">
      <c r="A331" s="27">
        <v>34455</v>
      </c>
      <c r="B331" s="26">
        <v>18.5</v>
      </c>
    </row>
    <row r="332" spans="1:2" x14ac:dyDescent="0.25">
      <c r="A332" s="27">
        <v>34425</v>
      </c>
      <c r="B332" s="26">
        <v>19</v>
      </c>
    </row>
    <row r="333" spans="1:2" x14ac:dyDescent="0.25">
      <c r="A333" s="27">
        <v>34394</v>
      </c>
      <c r="B333" s="26">
        <v>20.420000000000002</v>
      </c>
    </row>
    <row r="334" spans="1:2" x14ac:dyDescent="0.25">
      <c r="A334" s="27">
        <v>34366</v>
      </c>
      <c r="B334" s="26">
        <v>21.02</v>
      </c>
    </row>
    <row r="335" spans="1:2" x14ac:dyDescent="0.25">
      <c r="A335" s="27">
        <v>34335</v>
      </c>
      <c r="B335" s="26">
        <v>21.34</v>
      </c>
    </row>
    <row r="336" spans="1:2" x14ac:dyDescent="0.25">
      <c r="A336" s="27">
        <v>34304</v>
      </c>
      <c r="B336" s="26">
        <v>21.29</v>
      </c>
    </row>
    <row r="337" spans="1:2" x14ac:dyDescent="0.25">
      <c r="A337" s="27">
        <v>34274</v>
      </c>
      <c r="B337" s="26">
        <v>21.63</v>
      </c>
    </row>
    <row r="338" spans="1:2" x14ac:dyDescent="0.25">
      <c r="A338" s="27">
        <v>34243</v>
      </c>
      <c r="B338" s="26">
        <v>22.19</v>
      </c>
    </row>
    <row r="339" spans="1:2" x14ac:dyDescent="0.25">
      <c r="A339" s="27">
        <v>34213</v>
      </c>
      <c r="B339" s="26">
        <v>22.5</v>
      </c>
    </row>
    <row r="340" spans="1:2" x14ac:dyDescent="0.25">
      <c r="A340" s="27">
        <v>34182</v>
      </c>
      <c r="B340" s="26">
        <v>22.65</v>
      </c>
    </row>
    <row r="341" spans="1:2" x14ac:dyDescent="0.25">
      <c r="A341" s="27">
        <v>34151</v>
      </c>
      <c r="B341" s="26">
        <v>22.72</v>
      </c>
    </row>
    <row r="342" spans="1:2" x14ac:dyDescent="0.25">
      <c r="A342" s="27">
        <v>34121</v>
      </c>
      <c r="B342" s="26">
        <v>23.18</v>
      </c>
    </row>
    <row r="343" spans="1:2" x14ac:dyDescent="0.25">
      <c r="A343" s="27">
        <v>34090</v>
      </c>
      <c r="B343" s="26">
        <v>22.83</v>
      </c>
    </row>
    <row r="344" spans="1:2" x14ac:dyDescent="0.25">
      <c r="A344" s="27">
        <v>34060</v>
      </c>
      <c r="B344" s="26">
        <v>22.53</v>
      </c>
    </row>
    <row r="345" spans="1:2" x14ac:dyDescent="0.25">
      <c r="A345" s="27">
        <v>34029</v>
      </c>
      <c r="B345" s="26">
        <v>22.69</v>
      </c>
    </row>
    <row r="346" spans="1:2" x14ac:dyDescent="0.25">
      <c r="A346" s="27">
        <v>34001</v>
      </c>
      <c r="B346" s="26">
        <v>22.55</v>
      </c>
    </row>
    <row r="347" spans="1:2" x14ac:dyDescent="0.25">
      <c r="A347" s="27">
        <v>33970</v>
      </c>
      <c r="B347" s="26">
        <v>22.5</v>
      </c>
    </row>
    <row r="348" spans="1:2" x14ac:dyDescent="0.25">
      <c r="A348" s="27">
        <v>33939</v>
      </c>
      <c r="B348" s="26">
        <v>22.82</v>
      </c>
    </row>
    <row r="349" spans="1:2" x14ac:dyDescent="0.25">
      <c r="A349" s="27">
        <v>33909</v>
      </c>
      <c r="B349" s="26">
        <v>22.56</v>
      </c>
    </row>
    <row r="350" spans="1:2" x14ac:dyDescent="0.25">
      <c r="A350" s="27">
        <v>33878</v>
      </c>
      <c r="B350" s="26">
        <v>22.43</v>
      </c>
    </row>
    <row r="351" spans="1:2" x14ac:dyDescent="0.25">
      <c r="A351" s="27">
        <v>33848</v>
      </c>
      <c r="B351" s="26">
        <v>23.2</v>
      </c>
    </row>
    <row r="352" spans="1:2" x14ac:dyDescent="0.25">
      <c r="A352" s="27">
        <v>33817</v>
      </c>
      <c r="B352" s="26">
        <v>23.6</v>
      </c>
    </row>
    <row r="353" spans="1:2" x14ac:dyDescent="0.25">
      <c r="A353" s="27">
        <v>33786</v>
      </c>
      <c r="B353" s="26">
        <v>23.88</v>
      </c>
    </row>
    <row r="354" spans="1:2" x14ac:dyDescent="0.25">
      <c r="A354" s="27">
        <v>33756</v>
      </c>
      <c r="B354" s="26">
        <v>23.95</v>
      </c>
    </row>
    <row r="355" spans="1:2" x14ac:dyDescent="0.25">
      <c r="A355" s="27">
        <v>33725</v>
      </c>
      <c r="B355" s="26">
        <v>24.75</v>
      </c>
    </row>
    <row r="356" spans="1:2" x14ac:dyDescent="0.25">
      <c r="A356" s="27">
        <v>33695</v>
      </c>
      <c r="B356" s="26">
        <v>24.73</v>
      </c>
    </row>
    <row r="357" spans="1:2" x14ac:dyDescent="0.25">
      <c r="A357" s="27">
        <v>33664</v>
      </c>
      <c r="B357" s="26">
        <v>25.16</v>
      </c>
    </row>
    <row r="358" spans="1:2" x14ac:dyDescent="0.25">
      <c r="A358" s="27">
        <v>33635</v>
      </c>
      <c r="B358" s="26">
        <v>25.6</v>
      </c>
    </row>
    <row r="359" spans="1:2" x14ac:dyDescent="0.25">
      <c r="A359" s="27">
        <v>33604</v>
      </c>
      <c r="B359" s="26">
        <v>25.93</v>
      </c>
    </row>
    <row r="360" spans="1:2" x14ac:dyDescent="0.25">
      <c r="A360" s="27">
        <v>33573</v>
      </c>
      <c r="B360" s="26">
        <v>24.33</v>
      </c>
    </row>
    <row r="361" spans="1:2" x14ac:dyDescent="0.25">
      <c r="A361" s="27">
        <v>33543</v>
      </c>
      <c r="B361" s="26">
        <v>23.27</v>
      </c>
    </row>
    <row r="362" spans="1:2" x14ac:dyDescent="0.25">
      <c r="A362" s="27">
        <v>33512</v>
      </c>
      <c r="B362" s="26">
        <v>22.49</v>
      </c>
    </row>
    <row r="363" spans="1:2" x14ac:dyDescent="0.25">
      <c r="A363" s="27">
        <v>33482</v>
      </c>
      <c r="B363" s="26">
        <v>21.73</v>
      </c>
    </row>
    <row r="364" spans="1:2" x14ac:dyDescent="0.25">
      <c r="A364" s="27">
        <v>33451</v>
      </c>
      <c r="B364" s="26">
        <v>21.22</v>
      </c>
    </row>
    <row r="365" spans="1:2" x14ac:dyDescent="0.25">
      <c r="A365" s="27">
        <v>33420</v>
      </c>
      <c r="B365" s="26">
        <v>20.14</v>
      </c>
    </row>
    <row r="366" spans="1:2" x14ac:dyDescent="0.25">
      <c r="A366" s="27">
        <v>33390</v>
      </c>
      <c r="B366" s="26">
        <v>19.489999999999998</v>
      </c>
    </row>
    <row r="367" spans="1:2" x14ac:dyDescent="0.25">
      <c r="A367" s="27">
        <v>33359</v>
      </c>
      <c r="B367" s="26">
        <v>18.98</v>
      </c>
    </row>
    <row r="368" spans="1:2" x14ac:dyDescent="0.25">
      <c r="A368" s="27">
        <v>33329</v>
      </c>
      <c r="B368" s="26">
        <v>18.579999999999998</v>
      </c>
    </row>
    <row r="369" spans="1:2" x14ac:dyDescent="0.25">
      <c r="A369" s="27">
        <v>33298</v>
      </c>
      <c r="B369" s="26">
        <v>17.78</v>
      </c>
    </row>
    <row r="370" spans="1:2" x14ac:dyDescent="0.25">
      <c r="A370" s="27">
        <v>33270</v>
      </c>
      <c r="B370" s="26">
        <v>17.190000000000001</v>
      </c>
    </row>
    <row r="371" spans="1:2" x14ac:dyDescent="0.25">
      <c r="A371" s="27">
        <v>33239</v>
      </c>
      <c r="B371" s="26">
        <v>15.35</v>
      </c>
    </row>
    <row r="372" spans="1:2" x14ac:dyDescent="0.25">
      <c r="A372" s="27">
        <v>33208</v>
      </c>
      <c r="B372" s="26">
        <v>15.41</v>
      </c>
    </row>
    <row r="373" spans="1:2" x14ac:dyDescent="0.25">
      <c r="A373" s="27">
        <v>33178</v>
      </c>
      <c r="B373" s="26">
        <v>14.68</v>
      </c>
    </row>
    <row r="374" spans="1:2" x14ac:dyDescent="0.25">
      <c r="A374" s="27">
        <v>33147</v>
      </c>
      <c r="B374" s="26">
        <v>14.21</v>
      </c>
    </row>
    <row r="375" spans="1:2" x14ac:dyDescent="0.25">
      <c r="A375" s="27">
        <v>33117</v>
      </c>
      <c r="B375" s="26">
        <v>14.51</v>
      </c>
    </row>
    <row r="376" spans="1:2" x14ac:dyDescent="0.25">
      <c r="A376" s="27">
        <v>33086</v>
      </c>
      <c r="B376" s="26">
        <v>15.33</v>
      </c>
    </row>
    <row r="377" spans="1:2" x14ac:dyDescent="0.25">
      <c r="A377" s="27">
        <v>33055</v>
      </c>
      <c r="B377" s="26">
        <v>16.809999999999999</v>
      </c>
    </row>
    <row r="378" spans="1:2" x14ac:dyDescent="0.25">
      <c r="A378" s="27">
        <v>33025</v>
      </c>
      <c r="B378" s="26">
        <v>16.95</v>
      </c>
    </row>
    <row r="379" spans="1:2" x14ac:dyDescent="0.25">
      <c r="A379" s="27">
        <v>32994</v>
      </c>
      <c r="B379" s="26">
        <v>16.37</v>
      </c>
    </row>
    <row r="380" spans="1:2" x14ac:dyDescent="0.25">
      <c r="A380" s="27">
        <v>32964</v>
      </c>
      <c r="B380" s="26">
        <v>15.7</v>
      </c>
    </row>
    <row r="381" spans="1:2" x14ac:dyDescent="0.25">
      <c r="A381" s="27">
        <v>32933</v>
      </c>
      <c r="B381" s="26">
        <v>15.62</v>
      </c>
    </row>
    <row r="382" spans="1:2" x14ac:dyDescent="0.25">
      <c r="A382" s="27">
        <v>32905</v>
      </c>
      <c r="B382" s="26">
        <v>14.97</v>
      </c>
    </row>
    <row r="383" spans="1:2" x14ac:dyDescent="0.25">
      <c r="A383" s="27">
        <v>32874</v>
      </c>
      <c r="B383" s="26">
        <v>15.13</v>
      </c>
    </row>
    <row r="384" spans="1:2" x14ac:dyDescent="0.25">
      <c r="A384" s="27">
        <v>32843</v>
      </c>
      <c r="B384" s="26">
        <v>15.24</v>
      </c>
    </row>
    <row r="385" spans="1:2" x14ac:dyDescent="0.25">
      <c r="A385" s="27">
        <v>32813</v>
      </c>
      <c r="B385" s="26">
        <v>14.7</v>
      </c>
    </row>
    <row r="386" spans="1:2" x14ac:dyDescent="0.25">
      <c r="A386" s="27">
        <v>32782</v>
      </c>
      <c r="B386" s="26">
        <v>14.84</v>
      </c>
    </row>
    <row r="387" spans="1:2" x14ac:dyDescent="0.25">
      <c r="A387" s="27">
        <v>32752</v>
      </c>
      <c r="B387" s="26">
        <v>14.66</v>
      </c>
    </row>
    <row r="388" spans="1:2" x14ac:dyDescent="0.25">
      <c r="A388" s="27">
        <v>32721</v>
      </c>
      <c r="B388" s="26">
        <v>14.32</v>
      </c>
    </row>
    <row r="389" spans="1:2" x14ac:dyDescent="0.25">
      <c r="A389" s="27">
        <v>32690</v>
      </c>
      <c r="B389" s="26">
        <v>13.43</v>
      </c>
    </row>
    <row r="390" spans="1:2" x14ac:dyDescent="0.25">
      <c r="A390" s="27">
        <v>32660</v>
      </c>
      <c r="B390" s="26">
        <v>12.84</v>
      </c>
    </row>
    <row r="391" spans="1:2" x14ac:dyDescent="0.25">
      <c r="A391" s="27">
        <v>32629</v>
      </c>
      <c r="B391" s="26">
        <v>12.49</v>
      </c>
    </row>
    <row r="392" spans="1:2" x14ac:dyDescent="0.25">
      <c r="A392" s="27">
        <v>32599</v>
      </c>
      <c r="B392" s="26">
        <v>12.07</v>
      </c>
    </row>
    <row r="393" spans="1:2" x14ac:dyDescent="0.25">
      <c r="A393" s="27">
        <v>32568</v>
      </c>
      <c r="B393" s="26">
        <v>11.73</v>
      </c>
    </row>
    <row r="394" spans="1:2" x14ac:dyDescent="0.25">
      <c r="A394" s="27">
        <v>32540</v>
      </c>
      <c r="B394" s="26">
        <v>11.97</v>
      </c>
    </row>
    <row r="395" spans="1:2" x14ac:dyDescent="0.25">
      <c r="A395" s="27">
        <v>32509</v>
      </c>
      <c r="B395" s="26">
        <v>11.82</v>
      </c>
    </row>
    <row r="396" spans="1:2" x14ac:dyDescent="0.25">
      <c r="A396" s="27">
        <v>32478</v>
      </c>
      <c r="B396" s="26">
        <v>11.64</v>
      </c>
    </row>
    <row r="397" spans="1:2" x14ac:dyDescent="0.25">
      <c r="A397" s="27">
        <v>32448</v>
      </c>
      <c r="B397" s="26">
        <v>11.57</v>
      </c>
    </row>
    <row r="398" spans="1:2" x14ac:dyDescent="0.25">
      <c r="A398" s="27">
        <v>32417</v>
      </c>
      <c r="B398" s="26">
        <v>12.02</v>
      </c>
    </row>
    <row r="399" spans="1:2" x14ac:dyDescent="0.25">
      <c r="A399" s="27">
        <v>32387</v>
      </c>
      <c r="B399" s="26">
        <v>11.79</v>
      </c>
    </row>
    <row r="400" spans="1:2" x14ac:dyDescent="0.25">
      <c r="A400" s="27">
        <v>32356</v>
      </c>
      <c r="B400" s="26">
        <v>11.78</v>
      </c>
    </row>
    <row r="401" spans="1:2" x14ac:dyDescent="0.25">
      <c r="A401" s="27">
        <v>32325</v>
      </c>
      <c r="B401" s="26">
        <v>12.22</v>
      </c>
    </row>
    <row r="402" spans="1:2" x14ac:dyDescent="0.25">
      <c r="A402" s="27">
        <v>32295</v>
      </c>
      <c r="B402" s="26">
        <v>12.49</v>
      </c>
    </row>
    <row r="403" spans="1:2" x14ac:dyDescent="0.25">
      <c r="A403" s="27">
        <v>32264</v>
      </c>
      <c r="B403" s="26">
        <v>12.41</v>
      </c>
    </row>
    <row r="404" spans="1:2" x14ac:dyDescent="0.25">
      <c r="A404" s="27">
        <v>32234</v>
      </c>
      <c r="B404" s="26">
        <v>13.39</v>
      </c>
    </row>
    <row r="405" spans="1:2" x14ac:dyDescent="0.25">
      <c r="A405" s="27">
        <v>32203</v>
      </c>
      <c r="B405" s="26">
        <v>14.29</v>
      </c>
    </row>
    <row r="406" spans="1:2" x14ac:dyDescent="0.25">
      <c r="A406" s="27">
        <v>32174</v>
      </c>
      <c r="B406" s="26">
        <v>14.16</v>
      </c>
    </row>
    <row r="407" spans="1:2" x14ac:dyDescent="0.25">
      <c r="A407" s="27">
        <v>32143</v>
      </c>
      <c r="B407" s="26">
        <v>14.02</v>
      </c>
    </row>
    <row r="408" spans="1:2" x14ac:dyDescent="0.25">
      <c r="A408" s="27">
        <v>32112</v>
      </c>
      <c r="B408" s="26">
        <v>13.77</v>
      </c>
    </row>
    <row r="409" spans="1:2" x14ac:dyDescent="0.25">
      <c r="A409" s="27">
        <v>32082</v>
      </c>
      <c r="B409" s="26">
        <v>14.45</v>
      </c>
    </row>
    <row r="410" spans="1:2" x14ac:dyDescent="0.25">
      <c r="A410" s="27">
        <v>32051</v>
      </c>
      <c r="B410" s="26">
        <v>17.079999999999998</v>
      </c>
    </row>
    <row r="411" spans="1:2" x14ac:dyDescent="0.25">
      <c r="A411" s="27">
        <v>32021</v>
      </c>
      <c r="B411" s="26">
        <v>20.09</v>
      </c>
    </row>
    <row r="412" spans="1:2" x14ac:dyDescent="0.25">
      <c r="A412" s="27">
        <v>31990</v>
      </c>
      <c r="B412" s="26">
        <v>21.42</v>
      </c>
    </row>
    <row r="413" spans="1:2" x14ac:dyDescent="0.25">
      <c r="A413" s="27">
        <v>31959</v>
      </c>
      <c r="B413" s="26">
        <v>20.81</v>
      </c>
    </row>
    <row r="414" spans="1:2" x14ac:dyDescent="0.25">
      <c r="A414" s="27">
        <v>31929</v>
      </c>
      <c r="B414" s="26">
        <v>20.9</v>
      </c>
    </row>
    <row r="415" spans="1:2" x14ac:dyDescent="0.25">
      <c r="A415" s="27">
        <v>31898</v>
      </c>
      <c r="B415" s="26">
        <v>19.739999999999998</v>
      </c>
    </row>
    <row r="416" spans="1:2" x14ac:dyDescent="0.25">
      <c r="A416" s="27">
        <v>31868</v>
      </c>
      <c r="B416" s="26">
        <v>19.45</v>
      </c>
    </row>
    <row r="417" spans="1:2" x14ac:dyDescent="0.25">
      <c r="A417" s="27">
        <v>31837</v>
      </c>
      <c r="B417" s="26">
        <v>19.37</v>
      </c>
    </row>
    <row r="418" spans="1:2" x14ac:dyDescent="0.25">
      <c r="A418" s="27">
        <v>31809</v>
      </c>
      <c r="B418" s="26">
        <v>18.86</v>
      </c>
    </row>
    <row r="419" spans="1:2" x14ac:dyDescent="0.25">
      <c r="A419" s="27">
        <v>31778</v>
      </c>
      <c r="B419" s="26">
        <v>18.010000000000002</v>
      </c>
    </row>
    <row r="420" spans="1:2" x14ac:dyDescent="0.25">
      <c r="A420" s="27">
        <v>31747</v>
      </c>
      <c r="B420" s="26">
        <v>17.170000000000002</v>
      </c>
    </row>
    <row r="421" spans="1:2" x14ac:dyDescent="0.25">
      <c r="A421" s="27">
        <v>31717</v>
      </c>
      <c r="B421" s="26">
        <v>16.78</v>
      </c>
    </row>
    <row r="422" spans="1:2" x14ac:dyDescent="0.25">
      <c r="A422" s="27">
        <v>31686</v>
      </c>
      <c r="B422" s="26">
        <v>16.12</v>
      </c>
    </row>
    <row r="423" spans="1:2" x14ac:dyDescent="0.25">
      <c r="A423" s="27">
        <v>31656</v>
      </c>
      <c r="B423" s="26">
        <v>16.05</v>
      </c>
    </row>
    <row r="424" spans="1:2" x14ac:dyDescent="0.25">
      <c r="A424" s="27">
        <v>31625</v>
      </c>
      <c r="B424" s="26">
        <v>16.55</v>
      </c>
    </row>
    <row r="425" spans="1:2" x14ac:dyDescent="0.25">
      <c r="A425" s="27">
        <v>31594</v>
      </c>
      <c r="B425" s="26">
        <v>16.28</v>
      </c>
    </row>
    <row r="426" spans="1:2" x14ac:dyDescent="0.25">
      <c r="A426" s="27">
        <v>31564</v>
      </c>
      <c r="B426" s="26">
        <v>16.68</v>
      </c>
    </row>
    <row r="427" spans="1:2" x14ac:dyDescent="0.25">
      <c r="A427" s="27">
        <v>31533</v>
      </c>
      <c r="B427" s="26">
        <v>16.28</v>
      </c>
    </row>
    <row r="428" spans="1:2" x14ac:dyDescent="0.25">
      <c r="A428" s="27">
        <v>31503</v>
      </c>
      <c r="B428" s="26">
        <v>16.32</v>
      </c>
    </row>
    <row r="429" spans="1:2" x14ac:dyDescent="0.25">
      <c r="A429" s="27">
        <v>31472</v>
      </c>
      <c r="B429" s="26">
        <v>16</v>
      </c>
    </row>
    <row r="430" spans="1:2" x14ac:dyDescent="0.25">
      <c r="A430" s="27">
        <v>31444</v>
      </c>
      <c r="B430" s="26">
        <v>15.08</v>
      </c>
    </row>
    <row r="431" spans="1:2" x14ac:dyDescent="0.25">
      <c r="A431" s="27">
        <v>31413</v>
      </c>
      <c r="B431" s="26">
        <v>14.28</v>
      </c>
    </row>
    <row r="432" spans="1:2" x14ac:dyDescent="0.25">
      <c r="A432" s="27">
        <v>31382</v>
      </c>
      <c r="B432" s="26">
        <v>14.19</v>
      </c>
    </row>
    <row r="433" spans="1:2" x14ac:dyDescent="0.25">
      <c r="A433" s="27">
        <v>31352</v>
      </c>
      <c r="B433" s="26">
        <v>13.33</v>
      </c>
    </row>
    <row r="434" spans="1:2" x14ac:dyDescent="0.25">
      <c r="A434" s="27">
        <v>31321</v>
      </c>
      <c r="B434" s="26">
        <v>12.39</v>
      </c>
    </row>
    <row r="435" spans="1:2" x14ac:dyDescent="0.25">
      <c r="A435" s="27">
        <v>31291</v>
      </c>
      <c r="B435" s="26">
        <v>12.09</v>
      </c>
    </row>
    <row r="436" spans="1:2" x14ac:dyDescent="0.25">
      <c r="A436" s="27">
        <v>31260</v>
      </c>
      <c r="B436" s="26">
        <v>12.26</v>
      </c>
    </row>
    <row r="437" spans="1:2" x14ac:dyDescent="0.25">
      <c r="A437" s="27">
        <v>31229</v>
      </c>
      <c r="B437" s="26">
        <v>12.43</v>
      </c>
    </row>
    <row r="438" spans="1:2" x14ac:dyDescent="0.25">
      <c r="A438" s="27">
        <v>31199</v>
      </c>
      <c r="B438" s="26">
        <v>12.1</v>
      </c>
    </row>
    <row r="439" spans="1:2" x14ac:dyDescent="0.25">
      <c r="A439" s="27">
        <v>31168</v>
      </c>
      <c r="B439" s="26">
        <v>11.65</v>
      </c>
    </row>
    <row r="440" spans="1:2" x14ac:dyDescent="0.25">
      <c r="A440" s="27">
        <v>31138</v>
      </c>
      <c r="B440" s="26">
        <v>11.2</v>
      </c>
    </row>
    <row r="441" spans="1:2" x14ac:dyDescent="0.25">
      <c r="A441" s="27">
        <v>31107</v>
      </c>
      <c r="B441" s="26">
        <v>10.95</v>
      </c>
    </row>
    <row r="442" spans="1:2" x14ac:dyDescent="0.25">
      <c r="A442" s="27">
        <v>31079</v>
      </c>
      <c r="B442" s="26">
        <v>10.98</v>
      </c>
    </row>
    <row r="443" spans="1:2" x14ac:dyDescent="0.25">
      <c r="A443" s="27">
        <v>31048</v>
      </c>
      <c r="B443" s="26">
        <v>10.36</v>
      </c>
    </row>
    <row r="444" spans="1:2" x14ac:dyDescent="0.25">
      <c r="A444" s="27">
        <v>31017</v>
      </c>
      <c r="B444" s="26">
        <v>9.89</v>
      </c>
    </row>
    <row r="445" spans="1:2" x14ac:dyDescent="0.25">
      <c r="A445" s="27">
        <v>30987</v>
      </c>
      <c r="B445" s="26">
        <v>10.01</v>
      </c>
    </row>
    <row r="446" spans="1:2" x14ac:dyDescent="0.25">
      <c r="A446" s="27">
        <v>30956</v>
      </c>
      <c r="B446" s="26">
        <v>9.94</v>
      </c>
    </row>
    <row r="447" spans="1:2" x14ac:dyDescent="0.25">
      <c r="A447" s="27">
        <v>30926</v>
      </c>
      <c r="B447" s="26">
        <v>10.029999999999999</v>
      </c>
    </row>
    <row r="448" spans="1:2" x14ac:dyDescent="0.25">
      <c r="A448" s="27">
        <v>30895</v>
      </c>
      <c r="B448" s="26">
        <v>10</v>
      </c>
    </row>
    <row r="449" spans="1:2" x14ac:dyDescent="0.25">
      <c r="A449" s="27">
        <v>30864</v>
      </c>
      <c r="B449" s="26">
        <v>9.26</v>
      </c>
    </row>
    <row r="450" spans="1:2" x14ac:dyDescent="0.25">
      <c r="A450" s="27">
        <v>30834</v>
      </c>
      <c r="B450" s="26">
        <v>9.4499999999999993</v>
      </c>
    </row>
    <row r="451" spans="1:2" x14ac:dyDescent="0.25">
      <c r="A451" s="27">
        <v>30803</v>
      </c>
      <c r="B451" s="26">
        <v>9.86</v>
      </c>
    </row>
    <row r="452" spans="1:2" x14ac:dyDescent="0.25">
      <c r="A452" s="27">
        <v>30773</v>
      </c>
      <c r="B452" s="26">
        <v>10.119999999999999</v>
      </c>
    </row>
    <row r="453" spans="1:2" x14ac:dyDescent="0.25">
      <c r="A453" s="27">
        <v>30742</v>
      </c>
      <c r="B453" s="26">
        <v>10.31</v>
      </c>
    </row>
    <row r="454" spans="1:2" x14ac:dyDescent="0.25">
      <c r="A454" s="27">
        <v>30713</v>
      </c>
      <c r="B454" s="26">
        <v>10.59</v>
      </c>
    </row>
    <row r="455" spans="1:2" x14ac:dyDescent="0.25">
      <c r="A455" s="27">
        <v>30682</v>
      </c>
      <c r="B455" s="26">
        <v>11.52</v>
      </c>
    </row>
    <row r="456" spans="1:2" x14ac:dyDescent="0.25">
      <c r="A456" s="27">
        <v>30651</v>
      </c>
      <c r="B456" s="26">
        <v>11.72</v>
      </c>
    </row>
    <row r="457" spans="1:2" x14ac:dyDescent="0.25">
      <c r="A457" s="27">
        <v>30621</v>
      </c>
      <c r="B457" s="26">
        <v>11.98</v>
      </c>
    </row>
    <row r="458" spans="1:2" x14ac:dyDescent="0.25">
      <c r="A458" s="27">
        <v>30590</v>
      </c>
      <c r="B458" s="26">
        <v>12.38</v>
      </c>
    </row>
    <row r="459" spans="1:2" x14ac:dyDescent="0.25">
      <c r="A459" s="27">
        <v>30560</v>
      </c>
      <c r="B459" s="26">
        <v>12.57</v>
      </c>
    </row>
    <row r="460" spans="1:2" x14ac:dyDescent="0.25">
      <c r="A460" s="27">
        <v>30529</v>
      </c>
      <c r="B460" s="26">
        <v>12.43</v>
      </c>
    </row>
    <row r="461" spans="1:2" x14ac:dyDescent="0.25">
      <c r="A461" s="27">
        <v>30498</v>
      </c>
      <c r="B461" s="26">
        <v>13.02</v>
      </c>
    </row>
    <row r="462" spans="1:2" x14ac:dyDescent="0.25">
      <c r="A462" s="27">
        <v>30468</v>
      </c>
      <c r="B462" s="26">
        <v>13.22</v>
      </c>
    </row>
    <row r="463" spans="1:2" x14ac:dyDescent="0.25">
      <c r="A463" s="27">
        <v>30437</v>
      </c>
      <c r="B463" s="26">
        <v>13.09</v>
      </c>
    </row>
    <row r="464" spans="1:2" x14ac:dyDescent="0.25">
      <c r="A464" s="27">
        <v>30407</v>
      </c>
      <c r="B464" s="26">
        <v>12.64</v>
      </c>
    </row>
    <row r="465" spans="1:2" x14ac:dyDescent="0.25">
      <c r="A465" s="27">
        <v>30376</v>
      </c>
      <c r="B465" s="26">
        <v>12.23</v>
      </c>
    </row>
    <row r="466" spans="1:2" x14ac:dyDescent="0.25">
      <c r="A466" s="27">
        <v>30348</v>
      </c>
      <c r="B466" s="26">
        <v>11.75</v>
      </c>
    </row>
    <row r="467" spans="1:2" x14ac:dyDescent="0.25">
      <c r="A467" s="27">
        <v>30317</v>
      </c>
      <c r="B467" s="26">
        <v>11.48</v>
      </c>
    </row>
    <row r="468" spans="1:2" x14ac:dyDescent="0.25">
      <c r="A468" s="27">
        <v>30286</v>
      </c>
      <c r="B468" s="26">
        <v>11.03</v>
      </c>
    </row>
    <row r="469" spans="1:2" x14ac:dyDescent="0.25">
      <c r="A469" s="27">
        <v>30256</v>
      </c>
      <c r="B469" s="26">
        <v>10.67</v>
      </c>
    </row>
    <row r="470" spans="1:2" x14ac:dyDescent="0.25">
      <c r="A470" s="27">
        <v>30225</v>
      </c>
      <c r="B470" s="26">
        <v>10.01</v>
      </c>
    </row>
    <row r="471" spans="1:2" x14ac:dyDescent="0.25">
      <c r="A471" s="27">
        <v>30195</v>
      </c>
      <c r="B471" s="26">
        <v>9.0299999999999994</v>
      </c>
    </row>
    <row r="472" spans="1:2" x14ac:dyDescent="0.25">
      <c r="A472" s="27">
        <v>30164</v>
      </c>
      <c r="B472" s="26">
        <v>7.97</v>
      </c>
    </row>
    <row r="473" spans="1:2" x14ac:dyDescent="0.25">
      <c r="A473" s="27">
        <v>30133</v>
      </c>
      <c r="B473" s="26">
        <v>7.83</v>
      </c>
    </row>
    <row r="474" spans="1:2" x14ac:dyDescent="0.25">
      <c r="A474" s="27">
        <v>30103</v>
      </c>
      <c r="B474" s="26">
        <v>7.74</v>
      </c>
    </row>
    <row r="475" spans="1:2" x14ac:dyDescent="0.25">
      <c r="A475" s="27">
        <v>30072</v>
      </c>
      <c r="B475" s="26">
        <v>8.09</v>
      </c>
    </row>
    <row r="476" spans="1:2" x14ac:dyDescent="0.25">
      <c r="A476" s="27">
        <v>30042</v>
      </c>
      <c r="B476" s="26">
        <v>7.97</v>
      </c>
    </row>
    <row r="477" spans="1:2" x14ac:dyDescent="0.25">
      <c r="A477" s="27">
        <v>30011</v>
      </c>
      <c r="B477" s="26">
        <v>7.48</v>
      </c>
    </row>
    <row r="478" spans="1:2" x14ac:dyDescent="0.25">
      <c r="A478" s="27">
        <v>29983</v>
      </c>
      <c r="B478" s="26">
        <v>7.64</v>
      </c>
    </row>
    <row r="479" spans="1:2" x14ac:dyDescent="0.25">
      <c r="A479" s="27">
        <v>29952</v>
      </c>
      <c r="B479" s="26">
        <v>7.73</v>
      </c>
    </row>
    <row r="480" spans="1:2" x14ac:dyDescent="0.25">
      <c r="A480" s="27">
        <v>29921</v>
      </c>
      <c r="B480" s="26">
        <v>8.06</v>
      </c>
    </row>
    <row r="481" spans="1:2" x14ac:dyDescent="0.25">
      <c r="A481" s="27">
        <v>29891</v>
      </c>
      <c r="B481" s="26">
        <v>8.02</v>
      </c>
    </row>
    <row r="482" spans="1:2" x14ac:dyDescent="0.25">
      <c r="A482" s="27">
        <v>29860</v>
      </c>
      <c r="B482" s="26">
        <v>7.83</v>
      </c>
    </row>
    <row r="483" spans="1:2" x14ac:dyDescent="0.25">
      <c r="A483" s="27">
        <v>29830</v>
      </c>
      <c r="B483" s="26">
        <v>7.75</v>
      </c>
    </row>
    <row r="484" spans="1:2" x14ac:dyDescent="0.25">
      <c r="A484" s="27">
        <v>29799</v>
      </c>
      <c r="B484" s="26">
        <v>8.5399999999999991</v>
      </c>
    </row>
    <row r="485" spans="1:2" x14ac:dyDescent="0.25">
      <c r="A485" s="27">
        <v>29768</v>
      </c>
      <c r="B485" s="26">
        <v>8.5500000000000007</v>
      </c>
    </row>
    <row r="486" spans="1:2" x14ac:dyDescent="0.25">
      <c r="A486" s="27">
        <v>29738</v>
      </c>
      <c r="B486" s="26">
        <v>8.81</v>
      </c>
    </row>
    <row r="487" spans="1:2" x14ac:dyDescent="0.25">
      <c r="A487" s="27">
        <v>29707</v>
      </c>
      <c r="B487" s="26">
        <v>8.86</v>
      </c>
    </row>
    <row r="488" spans="1:2" x14ac:dyDescent="0.25">
      <c r="A488" s="27">
        <v>29677</v>
      </c>
      <c r="B488" s="26">
        <v>9.1300000000000008</v>
      </c>
    </row>
    <row r="489" spans="1:2" x14ac:dyDescent="0.25">
      <c r="A489" s="27">
        <v>29646</v>
      </c>
      <c r="B489" s="26">
        <v>9.14</v>
      </c>
    </row>
    <row r="490" spans="1:2" x14ac:dyDescent="0.25">
      <c r="A490" s="27">
        <v>29618</v>
      </c>
      <c r="B490" s="26">
        <v>8.76</v>
      </c>
    </row>
    <row r="491" spans="1:2" x14ac:dyDescent="0.25">
      <c r="A491" s="27">
        <v>29587</v>
      </c>
      <c r="B491" s="26">
        <v>9.02</v>
      </c>
    </row>
    <row r="492" spans="1:2" x14ac:dyDescent="0.25">
      <c r="A492" s="27">
        <v>29556</v>
      </c>
      <c r="B492" s="26">
        <v>9.01</v>
      </c>
    </row>
    <row r="493" spans="1:2" x14ac:dyDescent="0.25">
      <c r="A493" s="27">
        <v>29526</v>
      </c>
      <c r="B493" s="26">
        <v>9.19</v>
      </c>
    </row>
    <row r="494" spans="1:2" x14ac:dyDescent="0.25">
      <c r="A494" s="27">
        <v>29495</v>
      </c>
      <c r="B494" s="26">
        <v>8.86</v>
      </c>
    </row>
    <row r="495" spans="1:2" x14ac:dyDescent="0.25">
      <c r="A495" s="27">
        <v>29465</v>
      </c>
      <c r="B495" s="26">
        <v>8.64</v>
      </c>
    </row>
    <row r="496" spans="1:2" x14ac:dyDescent="0.25">
      <c r="A496" s="27">
        <v>29434</v>
      </c>
      <c r="B496" s="26">
        <v>8.3800000000000008</v>
      </c>
    </row>
    <row r="497" spans="1:2" x14ac:dyDescent="0.25">
      <c r="A497" s="27">
        <v>29403</v>
      </c>
      <c r="B497" s="26">
        <v>8.07</v>
      </c>
    </row>
    <row r="498" spans="1:2" x14ac:dyDescent="0.25">
      <c r="A498" s="27">
        <v>29373</v>
      </c>
      <c r="B498" s="26">
        <v>7.67</v>
      </c>
    </row>
    <row r="499" spans="1:2" x14ac:dyDescent="0.25">
      <c r="A499" s="27">
        <v>29342</v>
      </c>
      <c r="B499" s="26">
        <v>7.15</v>
      </c>
    </row>
    <row r="500" spans="1:2" x14ac:dyDescent="0.25">
      <c r="A500" s="27">
        <v>29312</v>
      </c>
      <c r="B500" s="26">
        <v>6.79</v>
      </c>
    </row>
    <row r="501" spans="1:2" x14ac:dyDescent="0.25">
      <c r="A501" s="27">
        <v>29281</v>
      </c>
      <c r="B501" s="26">
        <v>6.85</v>
      </c>
    </row>
    <row r="502" spans="1:2" x14ac:dyDescent="0.25">
      <c r="A502" s="27">
        <v>29252</v>
      </c>
      <c r="B502" s="26">
        <v>7.61</v>
      </c>
    </row>
    <row r="503" spans="1:2" x14ac:dyDescent="0.25">
      <c r="A503" s="27">
        <v>29221</v>
      </c>
      <c r="B503" s="26">
        <v>7.39</v>
      </c>
    </row>
    <row r="504" spans="1:2" x14ac:dyDescent="0.25">
      <c r="A504" s="27">
        <v>29190</v>
      </c>
      <c r="B504" s="26">
        <v>7.25</v>
      </c>
    </row>
    <row r="505" spans="1:2" x14ac:dyDescent="0.25">
      <c r="A505" s="27">
        <v>29160</v>
      </c>
      <c r="B505" s="26">
        <v>7.01</v>
      </c>
    </row>
    <row r="506" spans="1:2" x14ac:dyDescent="0.25">
      <c r="A506" s="27">
        <v>29129</v>
      </c>
      <c r="B506" s="26">
        <v>7.11</v>
      </c>
    </row>
    <row r="507" spans="1:2" x14ac:dyDescent="0.25">
      <c r="A507" s="27">
        <v>29099</v>
      </c>
      <c r="B507" s="26">
        <v>7.42</v>
      </c>
    </row>
    <row r="508" spans="1:2" x14ac:dyDescent="0.25">
      <c r="A508" s="27">
        <v>29068</v>
      </c>
      <c r="B508" s="26">
        <v>7.45</v>
      </c>
    </row>
    <row r="509" spans="1:2" x14ac:dyDescent="0.25">
      <c r="A509" s="27">
        <v>29037</v>
      </c>
      <c r="B509" s="26">
        <v>7.23</v>
      </c>
    </row>
    <row r="510" spans="1:2" x14ac:dyDescent="0.25">
      <c r="A510" s="27">
        <v>29007</v>
      </c>
      <c r="B510" s="26">
        <v>7.27</v>
      </c>
    </row>
    <row r="511" spans="1:2" x14ac:dyDescent="0.25">
      <c r="A511" s="27">
        <v>28976</v>
      </c>
      <c r="B511" s="26">
        <v>7.25</v>
      </c>
    </row>
    <row r="512" spans="1:2" x14ac:dyDescent="0.25">
      <c r="A512" s="27">
        <v>28946</v>
      </c>
      <c r="B512" s="26">
        <v>7.55</v>
      </c>
    </row>
    <row r="513" spans="1:2" x14ac:dyDescent="0.25">
      <c r="A513" s="27">
        <v>28915</v>
      </c>
      <c r="B513" s="26">
        <v>7.53</v>
      </c>
    </row>
    <row r="514" spans="1:2" x14ac:dyDescent="0.25">
      <c r="A514" s="27">
        <v>28887</v>
      </c>
      <c r="B514" s="26">
        <v>7.57</v>
      </c>
    </row>
    <row r="515" spans="1:2" x14ac:dyDescent="0.25">
      <c r="A515" s="27">
        <v>28856</v>
      </c>
      <c r="B515" s="26">
        <v>7.88</v>
      </c>
    </row>
    <row r="516" spans="1:2" x14ac:dyDescent="0.25">
      <c r="A516" s="27">
        <v>28825</v>
      </c>
      <c r="B516" s="26">
        <v>7.79</v>
      </c>
    </row>
    <row r="517" spans="1:2" x14ac:dyDescent="0.25">
      <c r="A517" s="27">
        <v>28795</v>
      </c>
      <c r="B517" s="26">
        <v>7.84</v>
      </c>
    </row>
    <row r="518" spans="1:2" x14ac:dyDescent="0.25">
      <c r="A518" s="27">
        <v>28764</v>
      </c>
      <c r="B518" s="26">
        <v>8.51</v>
      </c>
    </row>
    <row r="519" spans="1:2" x14ac:dyDescent="0.25">
      <c r="A519" s="27">
        <v>28734</v>
      </c>
      <c r="B519" s="26">
        <v>8.98</v>
      </c>
    </row>
    <row r="520" spans="1:2" x14ac:dyDescent="0.25">
      <c r="A520" s="27">
        <v>28703</v>
      </c>
      <c r="B520" s="26">
        <v>9.07</v>
      </c>
    </row>
    <row r="521" spans="1:2" x14ac:dyDescent="0.25">
      <c r="A521" s="27">
        <v>28672</v>
      </c>
      <c r="B521" s="26">
        <v>8.57</v>
      </c>
    </row>
    <row r="522" spans="1:2" x14ac:dyDescent="0.25">
      <c r="A522" s="27">
        <v>28642</v>
      </c>
      <c r="B522" s="26">
        <v>8.6999999999999993</v>
      </c>
    </row>
    <row r="523" spans="1:2" x14ac:dyDescent="0.25">
      <c r="A523" s="27">
        <v>28611</v>
      </c>
      <c r="B523" s="26">
        <v>8.75</v>
      </c>
    </row>
    <row r="524" spans="1:2" x14ac:dyDescent="0.25">
      <c r="A524" s="27">
        <v>28581</v>
      </c>
      <c r="B524" s="26">
        <v>8.41</v>
      </c>
    </row>
    <row r="525" spans="1:2" x14ac:dyDescent="0.25">
      <c r="A525" s="27">
        <v>28550</v>
      </c>
      <c r="B525" s="26">
        <v>8.1300000000000008</v>
      </c>
    </row>
    <row r="526" spans="1:2" x14ac:dyDescent="0.25">
      <c r="A526" s="27">
        <v>28522</v>
      </c>
      <c r="B526" s="26">
        <v>8.16</v>
      </c>
    </row>
    <row r="527" spans="1:2" x14ac:dyDescent="0.25">
      <c r="A527" s="27">
        <v>28491</v>
      </c>
      <c r="B527" s="26">
        <v>8.2799999999999994</v>
      </c>
    </row>
    <row r="528" spans="1:2" x14ac:dyDescent="0.25">
      <c r="A528" s="27">
        <v>28460</v>
      </c>
      <c r="B528" s="26">
        <v>8.6199999999999992</v>
      </c>
    </row>
    <row r="529" spans="1:2" x14ac:dyDescent="0.25">
      <c r="A529" s="27">
        <v>28430</v>
      </c>
      <c r="B529" s="26">
        <v>8.7100000000000009</v>
      </c>
    </row>
    <row r="530" spans="1:2" x14ac:dyDescent="0.25">
      <c r="A530" s="27">
        <v>28399</v>
      </c>
      <c r="B530" s="26">
        <v>8.6999999999999993</v>
      </c>
    </row>
    <row r="531" spans="1:2" x14ac:dyDescent="0.25">
      <c r="A531" s="27">
        <v>28369</v>
      </c>
      <c r="B531" s="26">
        <v>8.99</v>
      </c>
    </row>
    <row r="532" spans="1:2" x14ac:dyDescent="0.25">
      <c r="A532" s="27">
        <v>28338</v>
      </c>
      <c r="B532" s="26">
        <v>9.2100000000000009</v>
      </c>
    </row>
    <row r="533" spans="1:2" x14ac:dyDescent="0.25">
      <c r="A533" s="27">
        <v>28307</v>
      </c>
      <c r="B533" s="26">
        <v>9.5299999999999994</v>
      </c>
    </row>
    <row r="534" spans="1:2" x14ac:dyDescent="0.25">
      <c r="A534" s="27">
        <v>28277</v>
      </c>
      <c r="B534" s="26">
        <v>9.5299999999999994</v>
      </c>
    </row>
    <row r="535" spans="1:2" x14ac:dyDescent="0.25">
      <c r="A535" s="27">
        <v>28246</v>
      </c>
      <c r="B535" s="26">
        <v>9.58</v>
      </c>
    </row>
    <row r="536" spans="1:2" x14ac:dyDescent="0.25">
      <c r="A536" s="27">
        <v>28216</v>
      </c>
      <c r="B536" s="26">
        <v>9.7200000000000006</v>
      </c>
    </row>
    <row r="537" spans="1:2" x14ac:dyDescent="0.25">
      <c r="A537" s="27">
        <v>28185</v>
      </c>
      <c r="B537" s="26">
        <v>9.98</v>
      </c>
    </row>
    <row r="538" spans="1:2" x14ac:dyDescent="0.25">
      <c r="A538" s="27">
        <v>28157</v>
      </c>
      <c r="B538" s="26">
        <v>10.08</v>
      </c>
    </row>
    <row r="539" spans="1:2" x14ac:dyDescent="0.25">
      <c r="A539" s="27">
        <v>28126</v>
      </c>
      <c r="B539" s="26">
        <v>10.41</v>
      </c>
    </row>
    <row r="540" spans="1:2" x14ac:dyDescent="0.25">
      <c r="A540" s="27">
        <v>28095</v>
      </c>
      <c r="B540" s="26">
        <v>10.57</v>
      </c>
    </row>
    <row r="541" spans="1:2" x14ac:dyDescent="0.25">
      <c r="A541" s="27">
        <v>28065</v>
      </c>
      <c r="B541" s="26">
        <v>10.34</v>
      </c>
    </row>
    <row r="542" spans="1:2" x14ac:dyDescent="0.25">
      <c r="A542" s="27">
        <v>28034</v>
      </c>
      <c r="B542" s="26">
        <v>10.54</v>
      </c>
    </row>
    <row r="543" spans="1:2" x14ac:dyDescent="0.25">
      <c r="A543" s="27">
        <v>28004</v>
      </c>
      <c r="B543" s="26">
        <v>11.05</v>
      </c>
    </row>
    <row r="544" spans="1:2" x14ac:dyDescent="0.25">
      <c r="A544" s="27">
        <v>27973</v>
      </c>
      <c r="B544" s="26">
        <v>10.93</v>
      </c>
    </row>
    <row r="545" spans="1:2" x14ac:dyDescent="0.25">
      <c r="A545" s="27">
        <v>27942</v>
      </c>
      <c r="B545" s="26">
        <v>11.14</v>
      </c>
    </row>
    <row r="546" spans="1:2" x14ac:dyDescent="0.25">
      <c r="A546" s="27">
        <v>27912</v>
      </c>
      <c r="B546" s="26">
        <v>11.01</v>
      </c>
    </row>
    <row r="547" spans="1:2" x14ac:dyDescent="0.25">
      <c r="A547" s="27">
        <v>27881</v>
      </c>
      <c r="B547" s="26">
        <v>11.18</v>
      </c>
    </row>
    <row r="548" spans="1:2" x14ac:dyDescent="0.25">
      <c r="A548" s="27">
        <v>27851</v>
      </c>
      <c r="B548" s="26">
        <v>11.51</v>
      </c>
    </row>
    <row r="549" spans="1:2" x14ac:dyDescent="0.25">
      <c r="A549" s="27">
        <v>27820</v>
      </c>
      <c r="B549" s="26">
        <v>11.67</v>
      </c>
    </row>
    <row r="550" spans="1:2" x14ac:dyDescent="0.25">
      <c r="A550" s="27">
        <v>27791</v>
      </c>
      <c r="B550" s="26">
        <v>11.94</v>
      </c>
    </row>
    <row r="551" spans="1:2" x14ac:dyDescent="0.25">
      <c r="A551" s="27">
        <v>27760</v>
      </c>
      <c r="B551" s="26">
        <v>11.82</v>
      </c>
    </row>
    <row r="552" spans="1:2" x14ac:dyDescent="0.25">
      <c r="A552" s="27">
        <v>27729</v>
      </c>
      <c r="B552" s="26">
        <v>11.14</v>
      </c>
    </row>
    <row r="553" spans="1:2" x14ac:dyDescent="0.25">
      <c r="A553" s="27">
        <v>27699</v>
      </c>
      <c r="B553" s="26">
        <v>11.41</v>
      </c>
    </row>
    <row r="554" spans="1:2" x14ac:dyDescent="0.25">
      <c r="A554" s="27">
        <v>27668</v>
      </c>
      <c r="B554" s="26">
        <v>11.32</v>
      </c>
    </row>
    <row r="555" spans="1:2" x14ac:dyDescent="0.25">
      <c r="A555" s="27">
        <v>27638</v>
      </c>
      <c r="B555" s="26">
        <v>10.91</v>
      </c>
    </row>
    <row r="556" spans="1:2" x14ac:dyDescent="0.25">
      <c r="A556" s="27">
        <v>27607</v>
      </c>
      <c r="B556" s="26">
        <v>10.95</v>
      </c>
    </row>
    <row r="557" spans="1:2" x14ac:dyDescent="0.25">
      <c r="A557" s="27">
        <v>27576</v>
      </c>
      <c r="B557" s="26">
        <v>11.72</v>
      </c>
    </row>
    <row r="558" spans="1:2" x14ac:dyDescent="0.25">
      <c r="A558" s="27">
        <v>27546</v>
      </c>
      <c r="B558" s="26">
        <v>11.61</v>
      </c>
    </row>
    <row r="559" spans="1:2" x14ac:dyDescent="0.25">
      <c r="A559" s="27">
        <v>27515</v>
      </c>
      <c r="B559" s="26">
        <v>11.09</v>
      </c>
    </row>
    <row r="560" spans="1:2" x14ac:dyDescent="0.25">
      <c r="A560" s="27">
        <v>27485</v>
      </c>
      <c r="B560" s="26">
        <v>10.220000000000001</v>
      </c>
    </row>
    <row r="561" spans="1:2" x14ac:dyDescent="0.25">
      <c r="A561" s="27">
        <v>27454</v>
      </c>
      <c r="B561" s="26">
        <v>9.91</v>
      </c>
    </row>
    <row r="562" spans="1:2" x14ac:dyDescent="0.25">
      <c r="A562" s="27">
        <v>27426</v>
      </c>
      <c r="B562" s="26">
        <v>9.32</v>
      </c>
    </row>
    <row r="563" spans="1:2" x14ac:dyDescent="0.25">
      <c r="A563" s="27">
        <v>27395</v>
      </c>
      <c r="B563" s="26">
        <v>8.3000000000000007</v>
      </c>
    </row>
    <row r="564" spans="1:2" x14ac:dyDescent="0.25">
      <c r="A564" s="27">
        <v>27364</v>
      </c>
      <c r="B564" s="26">
        <v>7.54</v>
      </c>
    </row>
    <row r="565" spans="1:2" x14ac:dyDescent="0.25">
      <c r="A565" s="27">
        <v>27334</v>
      </c>
      <c r="B565" s="26">
        <v>8</v>
      </c>
    </row>
    <row r="566" spans="1:2" x14ac:dyDescent="0.25">
      <c r="A566" s="27">
        <v>27303</v>
      </c>
      <c r="B566" s="26">
        <v>7.68</v>
      </c>
    </row>
    <row r="567" spans="1:2" x14ac:dyDescent="0.25">
      <c r="A567" s="27">
        <v>27273</v>
      </c>
      <c r="B567" s="26">
        <v>7.48</v>
      </c>
    </row>
    <row r="568" spans="1:2" x14ac:dyDescent="0.25">
      <c r="A568" s="27">
        <v>27242</v>
      </c>
      <c r="B568" s="26">
        <v>8.4600000000000009</v>
      </c>
    </row>
    <row r="569" spans="1:2" x14ac:dyDescent="0.25">
      <c r="A569" s="27">
        <v>27211</v>
      </c>
      <c r="B569" s="26">
        <v>8.9499999999999993</v>
      </c>
    </row>
    <row r="570" spans="1:2" x14ac:dyDescent="0.25">
      <c r="A570" s="27">
        <v>27181</v>
      </c>
      <c r="B570" s="26">
        <v>10.27</v>
      </c>
    </row>
    <row r="571" spans="1:2" x14ac:dyDescent="0.25">
      <c r="A571" s="27">
        <v>27150</v>
      </c>
      <c r="B571" s="26">
        <v>10.41</v>
      </c>
    </row>
    <row r="572" spans="1:2" x14ac:dyDescent="0.25">
      <c r="A572" s="27">
        <v>27120</v>
      </c>
      <c r="B572" s="26">
        <v>10.89</v>
      </c>
    </row>
    <row r="573" spans="1:2" x14ac:dyDescent="0.25">
      <c r="A573" s="27">
        <v>27089</v>
      </c>
      <c r="B573" s="26">
        <v>11.66</v>
      </c>
    </row>
    <row r="574" spans="1:2" x14ac:dyDescent="0.25">
      <c r="A574" s="27">
        <v>27061</v>
      </c>
      <c r="B574" s="26">
        <v>11.27</v>
      </c>
    </row>
    <row r="575" spans="1:2" x14ac:dyDescent="0.25">
      <c r="A575" s="27">
        <v>27030</v>
      </c>
      <c r="B575" s="26">
        <v>11.68</v>
      </c>
    </row>
    <row r="576" spans="1:2" x14ac:dyDescent="0.25">
      <c r="A576" s="27">
        <v>26999</v>
      </c>
      <c r="B576" s="26">
        <v>11.62</v>
      </c>
    </row>
    <row r="577" spans="1:2" x14ac:dyDescent="0.25">
      <c r="A577" s="27">
        <v>26969</v>
      </c>
      <c r="B577" s="26">
        <v>12.74</v>
      </c>
    </row>
    <row r="578" spans="1:2" x14ac:dyDescent="0.25">
      <c r="A578" s="27">
        <v>26938</v>
      </c>
      <c r="B578" s="26">
        <v>13.99</v>
      </c>
    </row>
    <row r="579" spans="1:2" x14ac:dyDescent="0.25">
      <c r="A579" s="27">
        <v>26908</v>
      </c>
      <c r="B579" s="26">
        <v>13.73</v>
      </c>
    </row>
    <row r="580" spans="1:2" x14ac:dyDescent="0.25">
      <c r="A580" s="27">
        <v>26877</v>
      </c>
      <c r="B580" s="26">
        <v>13.77</v>
      </c>
    </row>
    <row r="581" spans="1:2" x14ac:dyDescent="0.25">
      <c r="A581" s="27">
        <v>26846</v>
      </c>
      <c r="B581" s="26">
        <v>14.33</v>
      </c>
    </row>
    <row r="582" spans="1:2" x14ac:dyDescent="0.25">
      <c r="A582" s="27">
        <v>26816</v>
      </c>
      <c r="B582" s="26">
        <v>14.5</v>
      </c>
    </row>
    <row r="583" spans="1:2" x14ac:dyDescent="0.25">
      <c r="A583" s="27">
        <v>26785</v>
      </c>
      <c r="B583" s="26">
        <v>15.13</v>
      </c>
    </row>
    <row r="584" spans="1:2" x14ac:dyDescent="0.25">
      <c r="A584" s="27">
        <v>26755</v>
      </c>
      <c r="B584" s="26">
        <v>15.89</v>
      </c>
    </row>
    <row r="585" spans="1:2" x14ac:dyDescent="0.25">
      <c r="A585" s="27">
        <v>26724</v>
      </c>
      <c r="B585" s="26">
        <v>16.53</v>
      </c>
    </row>
    <row r="586" spans="1:2" x14ac:dyDescent="0.25">
      <c r="A586" s="27">
        <v>26696</v>
      </c>
      <c r="B586" s="26">
        <v>17.11</v>
      </c>
    </row>
    <row r="587" spans="1:2" x14ac:dyDescent="0.25">
      <c r="A587" s="27">
        <v>26665</v>
      </c>
      <c r="B587" s="26">
        <v>18.09</v>
      </c>
    </row>
    <row r="588" spans="1:2" x14ac:dyDescent="0.25">
      <c r="A588" s="27">
        <v>26634</v>
      </c>
      <c r="B588" s="26">
        <v>18.3</v>
      </c>
    </row>
    <row r="589" spans="1:2" x14ac:dyDescent="0.25">
      <c r="A589" s="27">
        <v>26604</v>
      </c>
      <c r="B589" s="26">
        <v>18.190000000000001</v>
      </c>
    </row>
    <row r="590" spans="1:2" x14ac:dyDescent="0.25">
      <c r="A590" s="27">
        <v>26573</v>
      </c>
      <c r="B590" s="26">
        <v>17.579999999999998</v>
      </c>
    </row>
    <row r="591" spans="1:2" x14ac:dyDescent="0.25">
      <c r="A591" s="27">
        <v>26543</v>
      </c>
      <c r="B591" s="26">
        <v>17.82</v>
      </c>
    </row>
    <row r="592" spans="1:2" x14ac:dyDescent="0.25">
      <c r="A592" s="27">
        <v>26512</v>
      </c>
      <c r="B592" s="26">
        <v>18.25</v>
      </c>
    </row>
    <row r="593" spans="1:2" x14ac:dyDescent="0.25">
      <c r="A593" s="27">
        <v>26481</v>
      </c>
      <c r="B593" s="26">
        <v>17.79</v>
      </c>
    </row>
    <row r="594" spans="1:2" x14ac:dyDescent="0.25">
      <c r="A594" s="27">
        <v>26451</v>
      </c>
      <c r="B594" s="26">
        <v>18.09</v>
      </c>
    </row>
    <row r="595" spans="1:2" x14ac:dyDescent="0.25">
      <c r="A595" s="27">
        <v>26420</v>
      </c>
      <c r="B595" s="26">
        <v>18.2</v>
      </c>
    </row>
    <row r="596" spans="1:2" x14ac:dyDescent="0.25">
      <c r="A596" s="27">
        <v>26390</v>
      </c>
      <c r="B596" s="26">
        <v>18.559999999999999</v>
      </c>
    </row>
    <row r="597" spans="1:2" x14ac:dyDescent="0.25">
      <c r="A597" s="27">
        <v>26359</v>
      </c>
      <c r="B597" s="26">
        <v>18.54</v>
      </c>
    </row>
    <row r="598" spans="1:2" x14ac:dyDescent="0.25">
      <c r="A598" s="27">
        <v>26330</v>
      </c>
      <c r="B598" s="26">
        <v>18.22</v>
      </c>
    </row>
    <row r="599" spans="1:2" x14ac:dyDescent="0.25">
      <c r="A599" s="27">
        <v>26299</v>
      </c>
      <c r="B599" s="26">
        <v>18.010000000000002</v>
      </c>
    </row>
    <row r="600" spans="1:2" x14ac:dyDescent="0.25">
      <c r="A600" s="27">
        <v>26268</v>
      </c>
      <c r="B600" s="26">
        <v>17.399999999999999</v>
      </c>
    </row>
    <row r="601" spans="1:2" x14ac:dyDescent="0.25">
      <c r="A601" s="27">
        <v>26238</v>
      </c>
      <c r="B601" s="26">
        <v>16.54</v>
      </c>
    </row>
    <row r="602" spans="1:2" x14ac:dyDescent="0.25">
      <c r="A602" s="27">
        <v>26207</v>
      </c>
      <c r="B602" s="26">
        <v>17.62</v>
      </c>
    </row>
    <row r="603" spans="1:2" x14ac:dyDescent="0.25">
      <c r="A603" s="27">
        <v>26177</v>
      </c>
      <c r="B603" s="26">
        <v>18.309999999999999</v>
      </c>
    </row>
    <row r="604" spans="1:2" x14ac:dyDescent="0.25">
      <c r="A604" s="27">
        <v>26146</v>
      </c>
      <c r="B604" s="26">
        <v>18.03</v>
      </c>
    </row>
    <row r="605" spans="1:2" x14ac:dyDescent="0.25">
      <c r="A605" s="27">
        <v>26115</v>
      </c>
      <c r="B605" s="26">
        <v>18.48</v>
      </c>
    </row>
    <row r="606" spans="1:2" x14ac:dyDescent="0.25">
      <c r="A606" s="27">
        <v>26085</v>
      </c>
      <c r="B606" s="26">
        <v>18.739999999999998</v>
      </c>
    </row>
    <row r="607" spans="1:2" x14ac:dyDescent="0.25">
      <c r="A607" s="27">
        <v>26054</v>
      </c>
      <c r="B607" s="26">
        <v>19.22</v>
      </c>
    </row>
    <row r="608" spans="1:2" x14ac:dyDescent="0.25">
      <c r="A608" s="27">
        <v>26024</v>
      </c>
      <c r="B608" s="26">
        <v>19.61</v>
      </c>
    </row>
    <row r="609" spans="1:2" x14ac:dyDescent="0.25">
      <c r="A609" s="27">
        <v>25993</v>
      </c>
      <c r="B609" s="26">
        <v>19.079999999999998</v>
      </c>
    </row>
    <row r="610" spans="1:2" x14ac:dyDescent="0.25">
      <c r="A610" s="27">
        <v>25965</v>
      </c>
      <c r="B610" s="26">
        <v>18.71</v>
      </c>
    </row>
    <row r="611" spans="1:2" x14ac:dyDescent="0.25">
      <c r="A611" s="27">
        <v>25934</v>
      </c>
      <c r="B611" s="26">
        <v>18.12</v>
      </c>
    </row>
    <row r="612" spans="1:2" x14ac:dyDescent="0.25">
      <c r="A612" s="27">
        <v>25903</v>
      </c>
      <c r="B612" s="26">
        <v>17.55</v>
      </c>
    </row>
    <row r="613" spans="1:2" x14ac:dyDescent="0.25">
      <c r="A613" s="27">
        <v>25873</v>
      </c>
      <c r="B613" s="26">
        <v>16.190000000000001</v>
      </c>
    </row>
    <row r="614" spans="1:2" x14ac:dyDescent="0.25">
      <c r="A614" s="27">
        <v>25842</v>
      </c>
      <c r="B614" s="26">
        <v>15.97</v>
      </c>
    </row>
    <row r="615" spans="1:2" x14ac:dyDescent="0.25">
      <c r="A615" s="27">
        <v>25812</v>
      </c>
      <c r="B615" s="26">
        <v>15.41</v>
      </c>
    </row>
    <row r="616" spans="1:2" x14ac:dyDescent="0.25">
      <c r="A616" s="27">
        <v>25781</v>
      </c>
      <c r="B616" s="26">
        <v>14.39</v>
      </c>
    </row>
    <row r="617" spans="1:2" x14ac:dyDescent="0.25">
      <c r="A617" s="27">
        <v>25750</v>
      </c>
      <c r="B617" s="26">
        <v>13.85</v>
      </c>
    </row>
    <row r="618" spans="1:2" x14ac:dyDescent="0.25">
      <c r="A618" s="27">
        <v>25720</v>
      </c>
      <c r="B618" s="26">
        <v>13.69</v>
      </c>
    </row>
    <row r="619" spans="1:2" x14ac:dyDescent="0.25">
      <c r="A619" s="27">
        <v>25689</v>
      </c>
      <c r="B619" s="26">
        <v>13.69</v>
      </c>
    </row>
    <row r="620" spans="1:2" x14ac:dyDescent="0.25">
      <c r="A620" s="27">
        <v>25659</v>
      </c>
      <c r="B620" s="26">
        <v>15.37</v>
      </c>
    </row>
    <row r="621" spans="1:2" x14ac:dyDescent="0.25">
      <c r="A621" s="27">
        <v>25628</v>
      </c>
      <c r="B621" s="26">
        <v>15.75</v>
      </c>
    </row>
    <row r="622" spans="1:2" x14ac:dyDescent="0.25">
      <c r="A622" s="27">
        <v>25600</v>
      </c>
      <c r="B622" s="26">
        <v>15.35</v>
      </c>
    </row>
    <row r="623" spans="1:2" x14ac:dyDescent="0.25">
      <c r="A623" s="27">
        <v>25569</v>
      </c>
      <c r="B623" s="26">
        <v>15.76</v>
      </c>
    </row>
    <row r="624" spans="1:2" x14ac:dyDescent="0.25">
      <c r="A624" s="27">
        <v>25538</v>
      </c>
      <c r="B624" s="26">
        <v>15.76</v>
      </c>
    </row>
    <row r="625" spans="1:2" x14ac:dyDescent="0.25">
      <c r="A625" s="27">
        <v>25508</v>
      </c>
      <c r="B625" s="26">
        <v>16.54</v>
      </c>
    </row>
    <row r="626" spans="1:2" x14ac:dyDescent="0.25">
      <c r="A626" s="27">
        <v>25477</v>
      </c>
      <c r="B626" s="26">
        <v>16.32</v>
      </c>
    </row>
    <row r="627" spans="1:2" x14ac:dyDescent="0.25">
      <c r="A627" s="27">
        <v>25447</v>
      </c>
      <c r="B627" s="26">
        <v>16.05</v>
      </c>
    </row>
    <row r="628" spans="1:2" x14ac:dyDescent="0.25">
      <c r="A628" s="27">
        <v>25416</v>
      </c>
      <c r="B628" s="26">
        <v>16.04</v>
      </c>
    </row>
    <row r="629" spans="1:2" x14ac:dyDescent="0.25">
      <c r="A629" s="27">
        <v>25385</v>
      </c>
      <c r="B629" s="26">
        <v>16.170000000000002</v>
      </c>
    </row>
    <row r="630" spans="1:2" x14ac:dyDescent="0.25">
      <c r="A630" s="27">
        <v>25355</v>
      </c>
      <c r="B630" s="26">
        <v>16.98</v>
      </c>
    </row>
    <row r="631" spans="1:2" x14ac:dyDescent="0.25">
      <c r="A631" s="27">
        <v>25324</v>
      </c>
      <c r="B631" s="26">
        <v>17.93</v>
      </c>
    </row>
    <row r="632" spans="1:2" x14ac:dyDescent="0.25">
      <c r="A632" s="27">
        <v>25294</v>
      </c>
      <c r="B632" s="26">
        <v>17.39</v>
      </c>
    </row>
    <row r="633" spans="1:2" x14ac:dyDescent="0.25">
      <c r="A633" s="27">
        <v>25263</v>
      </c>
      <c r="B633" s="26">
        <v>17.059999999999999</v>
      </c>
    </row>
    <row r="634" spans="1:2" x14ac:dyDescent="0.25">
      <c r="A634" s="27">
        <v>25235</v>
      </c>
      <c r="B634" s="26">
        <v>17.5</v>
      </c>
    </row>
    <row r="635" spans="1:2" x14ac:dyDescent="0.25">
      <c r="A635" s="27">
        <v>25204</v>
      </c>
      <c r="B635" s="26">
        <v>17.649999999999999</v>
      </c>
    </row>
    <row r="636" spans="1:2" x14ac:dyDescent="0.25">
      <c r="A636" s="27">
        <v>25173</v>
      </c>
      <c r="B636" s="26">
        <v>18.489999999999998</v>
      </c>
    </row>
    <row r="637" spans="1:2" x14ac:dyDescent="0.25">
      <c r="A637" s="27">
        <v>25143</v>
      </c>
      <c r="B637" s="26">
        <v>18.41</v>
      </c>
    </row>
    <row r="638" spans="1:2" x14ac:dyDescent="0.25">
      <c r="A638" s="27">
        <v>25112</v>
      </c>
      <c r="B638" s="26">
        <v>18.23</v>
      </c>
    </row>
    <row r="639" spans="1:2" x14ac:dyDescent="0.25">
      <c r="A639" s="27">
        <v>25082</v>
      </c>
      <c r="B639" s="26">
        <v>17.899999999999999</v>
      </c>
    </row>
    <row r="640" spans="1:2" x14ac:dyDescent="0.25">
      <c r="A640" s="27">
        <v>25051</v>
      </c>
      <c r="B640" s="26">
        <v>17.43</v>
      </c>
    </row>
    <row r="641" spans="1:2" x14ac:dyDescent="0.25">
      <c r="A641" s="27">
        <v>25020</v>
      </c>
      <c r="B641" s="26">
        <v>17.91</v>
      </c>
    </row>
    <row r="642" spans="1:2" x14ac:dyDescent="0.25">
      <c r="A642" s="27">
        <v>24990</v>
      </c>
      <c r="B642" s="26">
        <v>18.04</v>
      </c>
    </row>
    <row r="643" spans="1:2" x14ac:dyDescent="0.25">
      <c r="A643" s="27">
        <v>24959</v>
      </c>
      <c r="B643" s="26">
        <v>17.71</v>
      </c>
    </row>
    <row r="644" spans="1:2" x14ac:dyDescent="0.25">
      <c r="A644" s="27">
        <v>24929</v>
      </c>
      <c r="B644" s="26">
        <v>17.45</v>
      </c>
    </row>
    <row r="645" spans="1:2" x14ac:dyDescent="0.25">
      <c r="A645" s="27">
        <v>24898</v>
      </c>
      <c r="B645" s="26">
        <v>16.38</v>
      </c>
    </row>
    <row r="646" spans="1:2" x14ac:dyDescent="0.25">
      <c r="A646" s="27">
        <v>24869</v>
      </c>
      <c r="B646" s="26">
        <v>16.8</v>
      </c>
    </row>
    <row r="647" spans="1:2" x14ac:dyDescent="0.25">
      <c r="A647" s="27">
        <v>24838</v>
      </c>
      <c r="B647" s="26">
        <v>17.71</v>
      </c>
    </row>
    <row r="648" spans="1:2" x14ac:dyDescent="0.25">
      <c r="A648" s="27">
        <v>24807</v>
      </c>
      <c r="B648" s="26">
        <v>17.88</v>
      </c>
    </row>
    <row r="649" spans="1:2" x14ac:dyDescent="0.25">
      <c r="A649" s="27">
        <v>24777</v>
      </c>
      <c r="B649" s="26">
        <v>17.420000000000002</v>
      </c>
    </row>
    <row r="650" spans="1:2" x14ac:dyDescent="0.25">
      <c r="A650" s="27">
        <v>24746</v>
      </c>
      <c r="B650" s="26">
        <v>18.02</v>
      </c>
    </row>
    <row r="651" spans="1:2" x14ac:dyDescent="0.25">
      <c r="A651" s="27">
        <v>24716</v>
      </c>
      <c r="B651" s="26">
        <v>18.079999999999998</v>
      </c>
    </row>
    <row r="652" spans="1:2" x14ac:dyDescent="0.25">
      <c r="A652" s="27">
        <v>24685</v>
      </c>
      <c r="B652" s="26">
        <v>17.79</v>
      </c>
    </row>
    <row r="653" spans="1:2" x14ac:dyDescent="0.25">
      <c r="A653" s="27">
        <v>24654</v>
      </c>
      <c r="B653" s="26">
        <v>17.48</v>
      </c>
    </row>
    <row r="654" spans="1:2" x14ac:dyDescent="0.25">
      <c r="A654" s="27">
        <v>24624</v>
      </c>
      <c r="B654" s="26">
        <v>17.149999999999999</v>
      </c>
    </row>
    <row r="655" spans="1:2" x14ac:dyDescent="0.25">
      <c r="A655" s="27">
        <v>24593</v>
      </c>
      <c r="B655" s="26">
        <v>17.239999999999998</v>
      </c>
    </row>
    <row r="656" spans="1:2" x14ac:dyDescent="0.25">
      <c r="A656" s="27">
        <v>24563</v>
      </c>
      <c r="B656" s="26">
        <v>16.809999999999999</v>
      </c>
    </row>
    <row r="657" spans="1:2" x14ac:dyDescent="0.25">
      <c r="A657" s="27">
        <v>24532</v>
      </c>
      <c r="B657" s="26">
        <v>16.41</v>
      </c>
    </row>
    <row r="658" spans="1:2" x14ac:dyDescent="0.25">
      <c r="A658" s="27">
        <v>24504</v>
      </c>
      <c r="B658" s="26">
        <v>15.93</v>
      </c>
    </row>
    <row r="659" spans="1:2" x14ac:dyDescent="0.25">
      <c r="A659" s="27">
        <v>24473</v>
      </c>
      <c r="B659" s="26">
        <v>15.31</v>
      </c>
    </row>
    <row r="660" spans="1:2" x14ac:dyDescent="0.25">
      <c r="A660" s="27">
        <v>24442</v>
      </c>
      <c r="B660" s="26">
        <v>14.65</v>
      </c>
    </row>
    <row r="661" spans="1:2" x14ac:dyDescent="0.25">
      <c r="A661" s="27">
        <v>24412</v>
      </c>
      <c r="B661" s="26">
        <v>14.63</v>
      </c>
    </row>
    <row r="662" spans="1:2" x14ac:dyDescent="0.25">
      <c r="A662" s="27">
        <v>24381</v>
      </c>
      <c r="B662" s="26">
        <v>13.96</v>
      </c>
    </row>
    <row r="663" spans="1:2" x14ac:dyDescent="0.25">
      <c r="A663" s="27">
        <v>24351</v>
      </c>
      <c r="B663" s="26">
        <v>14.12</v>
      </c>
    </row>
    <row r="664" spans="1:2" x14ac:dyDescent="0.25">
      <c r="A664" s="27">
        <v>24320</v>
      </c>
      <c r="B664" s="26">
        <v>14.68</v>
      </c>
    </row>
    <row r="665" spans="1:2" x14ac:dyDescent="0.25">
      <c r="A665" s="27">
        <v>24289</v>
      </c>
      <c r="B665" s="26">
        <v>15.67</v>
      </c>
    </row>
    <row r="666" spans="1:2" x14ac:dyDescent="0.25">
      <c r="A666" s="27">
        <v>24259</v>
      </c>
      <c r="B666" s="26">
        <v>15.76</v>
      </c>
    </row>
    <row r="667" spans="1:2" x14ac:dyDescent="0.25">
      <c r="A667" s="27">
        <v>24228</v>
      </c>
      <c r="B667" s="26">
        <v>16.010000000000002</v>
      </c>
    </row>
    <row r="668" spans="1:2" x14ac:dyDescent="0.25">
      <c r="A668" s="27">
        <v>24198</v>
      </c>
      <c r="B668" s="26">
        <v>17.03</v>
      </c>
    </row>
    <row r="669" spans="1:2" x14ac:dyDescent="0.25">
      <c r="A669" s="27">
        <v>24167</v>
      </c>
      <c r="B669" s="26">
        <v>16.64</v>
      </c>
    </row>
    <row r="670" spans="1:2" x14ac:dyDescent="0.25">
      <c r="A670" s="27">
        <v>24139</v>
      </c>
      <c r="B670" s="26">
        <v>17.52</v>
      </c>
    </row>
    <row r="671" spans="1:2" x14ac:dyDescent="0.25">
      <c r="A671" s="27">
        <v>24108</v>
      </c>
      <c r="B671" s="26">
        <v>17.809999999999999</v>
      </c>
    </row>
    <row r="672" spans="1:2" x14ac:dyDescent="0.25">
      <c r="A672" s="27">
        <v>24077</v>
      </c>
      <c r="B672" s="26">
        <v>17.670000000000002</v>
      </c>
    </row>
    <row r="673" spans="1:2" x14ac:dyDescent="0.25">
      <c r="A673" s="27">
        <v>24047</v>
      </c>
      <c r="B673" s="26">
        <v>18</v>
      </c>
    </row>
    <row r="674" spans="1:2" x14ac:dyDescent="0.25">
      <c r="A674" s="27">
        <v>24016</v>
      </c>
      <c r="B674" s="26">
        <v>18.100000000000001</v>
      </c>
    </row>
    <row r="675" spans="1:2" x14ac:dyDescent="0.25">
      <c r="A675" s="27">
        <v>23986</v>
      </c>
      <c r="B675" s="26">
        <v>17.95</v>
      </c>
    </row>
    <row r="676" spans="1:2" x14ac:dyDescent="0.25">
      <c r="A676" s="27">
        <v>23955</v>
      </c>
      <c r="B676" s="26">
        <v>17.53</v>
      </c>
    </row>
    <row r="677" spans="1:2" x14ac:dyDescent="0.25">
      <c r="A677" s="27">
        <v>23924</v>
      </c>
      <c r="B677" s="26">
        <v>17.38</v>
      </c>
    </row>
    <row r="678" spans="1:2" x14ac:dyDescent="0.25">
      <c r="A678" s="27">
        <v>23894</v>
      </c>
      <c r="B678" s="26">
        <v>17.57</v>
      </c>
    </row>
    <row r="679" spans="1:2" x14ac:dyDescent="0.25">
      <c r="A679" s="27">
        <v>23863</v>
      </c>
      <c r="B679" s="26">
        <v>18.649999999999999</v>
      </c>
    </row>
    <row r="680" spans="1:2" x14ac:dyDescent="0.25">
      <c r="A680" s="27">
        <v>23833</v>
      </c>
      <c r="B680" s="26">
        <v>18.59</v>
      </c>
    </row>
    <row r="681" spans="1:2" x14ac:dyDescent="0.25">
      <c r="A681" s="27">
        <v>23802</v>
      </c>
      <c r="B681" s="26">
        <v>18.55</v>
      </c>
    </row>
    <row r="682" spans="1:2" x14ac:dyDescent="0.25">
      <c r="A682" s="27">
        <v>23774</v>
      </c>
      <c r="B682" s="26">
        <v>18.71</v>
      </c>
    </row>
    <row r="683" spans="1:2" x14ac:dyDescent="0.25">
      <c r="A683" s="27">
        <v>23743</v>
      </c>
      <c r="B683" s="26">
        <v>18.75</v>
      </c>
    </row>
    <row r="684" spans="1:2" x14ac:dyDescent="0.25">
      <c r="A684" s="27">
        <v>23712</v>
      </c>
      <c r="B684" s="26">
        <v>18.45</v>
      </c>
    </row>
    <row r="685" spans="1:2" x14ac:dyDescent="0.25">
      <c r="A685" s="27">
        <v>23682</v>
      </c>
      <c r="B685" s="26">
        <v>18.89</v>
      </c>
    </row>
    <row r="686" spans="1:2" x14ac:dyDescent="0.25">
      <c r="A686" s="27">
        <v>23651</v>
      </c>
      <c r="B686" s="26">
        <v>18.87</v>
      </c>
    </row>
    <row r="687" spans="1:2" x14ac:dyDescent="0.25">
      <c r="A687" s="27">
        <v>23621</v>
      </c>
      <c r="B687" s="26">
        <v>18.66</v>
      </c>
    </row>
    <row r="688" spans="1:2" x14ac:dyDescent="0.25">
      <c r="A688" s="27">
        <v>23590</v>
      </c>
      <c r="B688" s="26">
        <v>18.54</v>
      </c>
    </row>
    <row r="689" spans="1:2" x14ac:dyDescent="0.25">
      <c r="A689" s="27">
        <v>23559</v>
      </c>
      <c r="B689" s="26">
        <v>19.010000000000002</v>
      </c>
    </row>
    <row r="690" spans="1:2" x14ac:dyDescent="0.25">
      <c r="A690" s="27">
        <v>23529</v>
      </c>
      <c r="B690" s="26">
        <v>18.53</v>
      </c>
    </row>
    <row r="691" spans="1:2" x14ac:dyDescent="0.25">
      <c r="A691" s="27">
        <v>23498</v>
      </c>
      <c r="B691" s="26">
        <v>18.86</v>
      </c>
    </row>
    <row r="692" spans="1:2" x14ac:dyDescent="0.25">
      <c r="A692" s="27">
        <v>23468</v>
      </c>
      <c r="B692" s="26">
        <v>18.899999999999999</v>
      </c>
    </row>
    <row r="693" spans="1:2" x14ac:dyDescent="0.25">
      <c r="A693" s="27">
        <v>23437</v>
      </c>
      <c r="B693" s="26">
        <v>18.850000000000001</v>
      </c>
    </row>
    <row r="694" spans="1:2" x14ac:dyDescent="0.25">
      <c r="A694" s="27">
        <v>23408</v>
      </c>
      <c r="B694" s="26">
        <v>18.75</v>
      </c>
    </row>
    <row r="695" spans="1:2" x14ac:dyDescent="0.25">
      <c r="A695" s="27">
        <v>23377</v>
      </c>
      <c r="B695" s="26">
        <v>18.77</v>
      </c>
    </row>
    <row r="696" spans="1:2" x14ac:dyDescent="0.25">
      <c r="A696" s="27">
        <v>23346</v>
      </c>
      <c r="B696" s="26">
        <v>18.45</v>
      </c>
    </row>
    <row r="697" spans="1:2" x14ac:dyDescent="0.25">
      <c r="A697" s="27">
        <v>23316</v>
      </c>
      <c r="B697" s="26">
        <v>18.16</v>
      </c>
    </row>
    <row r="698" spans="1:2" x14ac:dyDescent="0.25">
      <c r="A698" s="27">
        <v>23285</v>
      </c>
      <c r="B698" s="26">
        <v>18.350000000000001</v>
      </c>
    </row>
    <row r="699" spans="1:2" x14ac:dyDescent="0.25">
      <c r="A699" s="27">
        <v>23255</v>
      </c>
      <c r="B699" s="26">
        <v>18.399999999999999</v>
      </c>
    </row>
    <row r="700" spans="1:2" x14ac:dyDescent="0.25">
      <c r="A700" s="27">
        <v>23224</v>
      </c>
      <c r="B700" s="26">
        <v>18.11</v>
      </c>
    </row>
    <row r="701" spans="1:2" x14ac:dyDescent="0.25">
      <c r="A701" s="27">
        <v>23193</v>
      </c>
      <c r="B701" s="26">
        <v>17.8</v>
      </c>
    </row>
    <row r="702" spans="1:2" x14ac:dyDescent="0.25">
      <c r="A702" s="27">
        <v>23163</v>
      </c>
      <c r="B702" s="26">
        <v>18.260000000000002</v>
      </c>
    </row>
    <row r="703" spans="1:2" x14ac:dyDescent="0.25">
      <c r="A703" s="27">
        <v>23132</v>
      </c>
      <c r="B703" s="26">
        <v>18.47</v>
      </c>
    </row>
    <row r="704" spans="1:2" x14ac:dyDescent="0.25">
      <c r="A704" s="27">
        <v>23102</v>
      </c>
      <c r="B704" s="26">
        <v>18.32</v>
      </c>
    </row>
    <row r="705" spans="1:2" x14ac:dyDescent="0.25">
      <c r="A705" s="27">
        <v>23071</v>
      </c>
      <c r="B705" s="26">
        <v>17.7</v>
      </c>
    </row>
    <row r="706" spans="1:2" x14ac:dyDescent="0.25">
      <c r="A706" s="27">
        <v>23043</v>
      </c>
      <c r="B706" s="26">
        <v>17.829999999999998</v>
      </c>
    </row>
    <row r="707" spans="1:2" x14ac:dyDescent="0.25">
      <c r="A707" s="27">
        <v>23012</v>
      </c>
      <c r="B707" s="26">
        <v>17.66</v>
      </c>
    </row>
    <row r="708" spans="1:2" x14ac:dyDescent="0.25">
      <c r="A708" s="27">
        <v>22981</v>
      </c>
      <c r="B708" s="26">
        <v>17.07</v>
      </c>
    </row>
    <row r="709" spans="1:2" x14ac:dyDescent="0.25">
      <c r="A709" s="27">
        <v>22951</v>
      </c>
      <c r="B709" s="26">
        <v>16.57</v>
      </c>
    </row>
    <row r="710" spans="1:2" x14ac:dyDescent="0.25">
      <c r="A710" s="27">
        <v>22920</v>
      </c>
      <c r="B710" s="26">
        <v>15.7</v>
      </c>
    </row>
    <row r="711" spans="1:2" x14ac:dyDescent="0.25">
      <c r="A711" s="27">
        <v>22890</v>
      </c>
      <c r="B711" s="26">
        <v>16.43</v>
      </c>
    </row>
    <row r="712" spans="1:2" x14ac:dyDescent="0.25">
      <c r="A712" s="27">
        <v>22859</v>
      </c>
      <c r="B712" s="26">
        <v>16.670000000000002</v>
      </c>
    </row>
    <row r="713" spans="1:2" x14ac:dyDescent="0.25">
      <c r="A713" s="27">
        <v>22828</v>
      </c>
      <c r="B713" s="26">
        <v>16.32</v>
      </c>
    </row>
    <row r="714" spans="1:2" x14ac:dyDescent="0.25">
      <c r="A714" s="27">
        <v>22798</v>
      </c>
      <c r="B714" s="26">
        <v>16.03</v>
      </c>
    </row>
    <row r="715" spans="1:2" x14ac:dyDescent="0.25">
      <c r="A715" s="27">
        <v>22767</v>
      </c>
      <c r="B715" s="26">
        <v>18.329999999999998</v>
      </c>
    </row>
    <row r="716" spans="1:2" x14ac:dyDescent="0.25">
      <c r="A716" s="27">
        <v>22737</v>
      </c>
      <c r="B716" s="26">
        <v>20</v>
      </c>
    </row>
    <row r="717" spans="1:2" x14ac:dyDescent="0.25">
      <c r="A717" s="27">
        <v>22706</v>
      </c>
      <c r="B717" s="26">
        <v>20.86</v>
      </c>
    </row>
    <row r="718" spans="1:2" x14ac:dyDescent="0.25">
      <c r="A718" s="27">
        <v>22678</v>
      </c>
      <c r="B718" s="26">
        <v>21.21</v>
      </c>
    </row>
    <row r="719" spans="1:2" x14ac:dyDescent="0.25">
      <c r="A719" s="27">
        <v>22647</v>
      </c>
      <c r="B719" s="26">
        <v>21.25</v>
      </c>
    </row>
    <row r="720" spans="1:2" x14ac:dyDescent="0.25">
      <c r="A720" s="27">
        <v>22616</v>
      </c>
      <c r="B720" s="26">
        <v>22.49</v>
      </c>
    </row>
    <row r="721" spans="1:2" x14ac:dyDescent="0.25">
      <c r="A721" s="27">
        <v>22586</v>
      </c>
      <c r="B721" s="26">
        <v>22.61</v>
      </c>
    </row>
    <row r="722" spans="1:2" x14ac:dyDescent="0.25">
      <c r="A722" s="27">
        <v>22555</v>
      </c>
      <c r="B722" s="26">
        <v>21.96</v>
      </c>
    </row>
    <row r="723" spans="1:2" x14ac:dyDescent="0.25">
      <c r="A723" s="27">
        <v>22525</v>
      </c>
      <c r="B723" s="26">
        <v>22.05</v>
      </c>
    </row>
    <row r="724" spans="1:2" x14ac:dyDescent="0.25">
      <c r="A724" s="27">
        <v>22494</v>
      </c>
      <c r="B724" s="26">
        <v>22.27</v>
      </c>
    </row>
    <row r="725" spans="1:2" x14ac:dyDescent="0.25">
      <c r="A725" s="27">
        <v>22463</v>
      </c>
      <c r="B725" s="26">
        <v>21.55</v>
      </c>
    </row>
    <row r="726" spans="1:2" x14ac:dyDescent="0.25">
      <c r="A726" s="27">
        <v>22433</v>
      </c>
      <c r="B726" s="26">
        <v>21.66</v>
      </c>
    </row>
    <row r="727" spans="1:2" x14ac:dyDescent="0.25">
      <c r="A727" s="27">
        <v>22402</v>
      </c>
      <c r="B727" s="26">
        <v>21.8</v>
      </c>
    </row>
    <row r="728" spans="1:2" x14ac:dyDescent="0.25">
      <c r="A728" s="27">
        <v>22372</v>
      </c>
      <c r="B728" s="26">
        <v>21.44</v>
      </c>
    </row>
    <row r="729" spans="1:2" x14ac:dyDescent="0.25">
      <c r="A729" s="27">
        <v>22341</v>
      </c>
      <c r="B729" s="26">
        <v>20.75</v>
      </c>
    </row>
    <row r="730" spans="1:2" x14ac:dyDescent="0.25">
      <c r="A730" s="27">
        <v>22313</v>
      </c>
      <c r="B730" s="26">
        <v>19.739999999999998</v>
      </c>
    </row>
    <row r="731" spans="1:2" x14ac:dyDescent="0.25">
      <c r="A731" s="27">
        <v>22282</v>
      </c>
      <c r="B731" s="26">
        <v>18.600000000000001</v>
      </c>
    </row>
    <row r="732" spans="1:2" x14ac:dyDescent="0.25">
      <c r="A732" s="27">
        <v>22251</v>
      </c>
      <c r="B732" s="26">
        <v>17.37</v>
      </c>
    </row>
    <row r="733" spans="1:2" x14ac:dyDescent="0.25">
      <c r="A733" s="27">
        <v>22221</v>
      </c>
      <c r="B733" s="26">
        <v>16.96</v>
      </c>
    </row>
    <row r="734" spans="1:2" x14ac:dyDescent="0.25">
      <c r="A734" s="27">
        <v>22190</v>
      </c>
      <c r="B734" s="26">
        <v>16.43</v>
      </c>
    </row>
    <row r="735" spans="1:2" x14ac:dyDescent="0.25">
      <c r="A735" s="27">
        <v>22160</v>
      </c>
      <c r="B735" s="26">
        <v>16.760000000000002</v>
      </c>
    </row>
    <row r="736" spans="1:2" x14ac:dyDescent="0.25">
      <c r="A736" s="27">
        <v>22129</v>
      </c>
      <c r="B736" s="26">
        <v>17.3</v>
      </c>
    </row>
    <row r="737" spans="1:2" x14ac:dyDescent="0.25">
      <c r="A737" s="27">
        <v>22098</v>
      </c>
      <c r="B737" s="26">
        <v>17.11</v>
      </c>
    </row>
    <row r="738" spans="1:2" x14ac:dyDescent="0.25">
      <c r="A738" s="27">
        <v>22068</v>
      </c>
      <c r="B738" s="26">
        <v>17.559999999999999</v>
      </c>
    </row>
    <row r="739" spans="1:2" x14ac:dyDescent="0.25">
      <c r="A739" s="27">
        <v>22037</v>
      </c>
      <c r="B739" s="26">
        <v>16.72</v>
      </c>
    </row>
    <row r="740" spans="1:2" x14ac:dyDescent="0.25">
      <c r="A740" s="27">
        <v>22007</v>
      </c>
      <c r="B740" s="26">
        <v>16.649999999999999</v>
      </c>
    </row>
    <row r="741" spans="1:2" x14ac:dyDescent="0.25">
      <c r="A741" s="27">
        <v>21976</v>
      </c>
      <c r="B741" s="26">
        <v>16.23</v>
      </c>
    </row>
    <row r="742" spans="1:2" x14ac:dyDescent="0.25">
      <c r="A742" s="27">
        <v>21947</v>
      </c>
      <c r="B742" s="26">
        <v>16.45</v>
      </c>
    </row>
    <row r="743" spans="1:2" x14ac:dyDescent="0.25">
      <c r="A743" s="27">
        <v>21916</v>
      </c>
      <c r="B743" s="26">
        <v>17.12</v>
      </c>
    </row>
    <row r="744" spans="1:2" x14ac:dyDescent="0.25">
      <c r="A744" s="27">
        <v>21885</v>
      </c>
      <c r="B744" s="26">
        <v>17.420000000000002</v>
      </c>
    </row>
    <row r="745" spans="1:2" x14ac:dyDescent="0.25">
      <c r="A745" s="27">
        <v>21855</v>
      </c>
      <c r="B745" s="26">
        <v>16.82</v>
      </c>
    </row>
    <row r="746" spans="1:2" x14ac:dyDescent="0.25">
      <c r="A746" s="27">
        <v>21824</v>
      </c>
      <c r="B746" s="26">
        <v>16.68</v>
      </c>
    </row>
    <row r="747" spans="1:2" x14ac:dyDescent="0.25">
      <c r="A747" s="27">
        <v>21794</v>
      </c>
      <c r="B747" s="26">
        <v>16.63</v>
      </c>
    </row>
    <row r="748" spans="1:2" x14ac:dyDescent="0.25">
      <c r="A748" s="27">
        <v>21763</v>
      </c>
      <c r="B748" s="26">
        <v>17.37</v>
      </c>
    </row>
    <row r="749" spans="1:2" x14ac:dyDescent="0.25">
      <c r="A749" s="27">
        <v>21732</v>
      </c>
      <c r="B749" s="26">
        <v>17.52</v>
      </c>
    </row>
    <row r="750" spans="1:2" x14ac:dyDescent="0.25">
      <c r="A750" s="27">
        <v>21702</v>
      </c>
      <c r="B750" s="26">
        <v>16.899999999999999</v>
      </c>
    </row>
    <row r="751" spans="1:2" x14ac:dyDescent="0.25">
      <c r="A751" s="27">
        <v>21671</v>
      </c>
      <c r="B751" s="26">
        <v>17.55</v>
      </c>
    </row>
    <row r="752" spans="1:2" x14ac:dyDescent="0.25">
      <c r="A752" s="27">
        <v>21641</v>
      </c>
      <c r="B752" s="26">
        <v>17.809999999999999</v>
      </c>
    </row>
    <row r="753" spans="1:2" x14ac:dyDescent="0.25">
      <c r="A753" s="27">
        <v>21610</v>
      </c>
      <c r="B753" s="26">
        <v>18.059999999999999</v>
      </c>
    </row>
    <row r="754" spans="1:2" x14ac:dyDescent="0.25">
      <c r="A754" s="27">
        <v>21582</v>
      </c>
      <c r="B754" s="26">
        <v>18.04</v>
      </c>
    </row>
    <row r="755" spans="1:2" x14ac:dyDescent="0.25">
      <c r="A755" s="27">
        <v>21551</v>
      </c>
      <c r="B755" s="26">
        <v>18.77</v>
      </c>
    </row>
    <row r="756" spans="1:2" x14ac:dyDescent="0.25">
      <c r="A756" s="27">
        <v>21520</v>
      </c>
      <c r="B756" s="26">
        <v>18.510000000000002</v>
      </c>
    </row>
    <row r="757" spans="1:2" x14ac:dyDescent="0.25">
      <c r="A757" s="27">
        <v>21490</v>
      </c>
      <c r="B757" s="26">
        <v>18.190000000000001</v>
      </c>
    </row>
    <row r="758" spans="1:2" x14ac:dyDescent="0.25">
      <c r="A758" s="27">
        <v>21459</v>
      </c>
      <c r="B758" s="26">
        <v>17.670000000000002</v>
      </c>
    </row>
    <row r="759" spans="1:2" x14ac:dyDescent="0.25">
      <c r="A759" s="27">
        <v>21429</v>
      </c>
      <c r="B759" s="26">
        <v>17</v>
      </c>
    </row>
    <row r="760" spans="1:2" x14ac:dyDescent="0.25">
      <c r="A760" s="27">
        <v>21398</v>
      </c>
      <c r="B760" s="26">
        <v>16.47</v>
      </c>
    </row>
    <row r="761" spans="1:2" x14ac:dyDescent="0.25">
      <c r="A761" s="27">
        <v>21367</v>
      </c>
      <c r="B761" s="26">
        <v>15.78</v>
      </c>
    </row>
    <row r="762" spans="1:2" x14ac:dyDescent="0.25">
      <c r="A762" s="27">
        <v>21337</v>
      </c>
      <c r="B762" s="26">
        <v>15.27</v>
      </c>
    </row>
    <row r="763" spans="1:2" x14ac:dyDescent="0.25">
      <c r="A763" s="27">
        <v>21306</v>
      </c>
      <c r="B763" s="26">
        <v>14.57</v>
      </c>
    </row>
    <row r="764" spans="1:2" x14ac:dyDescent="0.25">
      <c r="A764" s="27">
        <v>21276</v>
      </c>
      <c r="B764" s="26">
        <v>13.79</v>
      </c>
    </row>
    <row r="765" spans="1:2" x14ac:dyDescent="0.25">
      <c r="A765" s="27">
        <v>21245</v>
      </c>
      <c r="B765" s="26">
        <v>13.41</v>
      </c>
    </row>
    <row r="766" spans="1:2" x14ac:dyDescent="0.25">
      <c r="A766" s="27">
        <v>21217</v>
      </c>
      <c r="B766" s="26">
        <v>12.83</v>
      </c>
    </row>
    <row r="767" spans="1:2" x14ac:dyDescent="0.25">
      <c r="A767" s="27">
        <v>21186</v>
      </c>
      <c r="B767" s="26">
        <v>12.49</v>
      </c>
    </row>
    <row r="768" spans="1:2" x14ac:dyDescent="0.25">
      <c r="A768" s="27">
        <v>21155</v>
      </c>
      <c r="B768" s="26">
        <v>11.97</v>
      </c>
    </row>
    <row r="769" spans="1:2" x14ac:dyDescent="0.25">
      <c r="A769" s="27">
        <v>21125</v>
      </c>
      <c r="B769" s="26">
        <v>11.86</v>
      </c>
    </row>
    <row r="770" spans="1:2" x14ac:dyDescent="0.25">
      <c r="A770" s="27">
        <v>21094</v>
      </c>
      <c r="B770" s="26">
        <v>12</v>
      </c>
    </row>
    <row r="771" spans="1:2" x14ac:dyDescent="0.25">
      <c r="A771" s="27">
        <v>21064</v>
      </c>
      <c r="B771" s="26">
        <v>12.67</v>
      </c>
    </row>
    <row r="772" spans="1:2" x14ac:dyDescent="0.25">
      <c r="A772" s="27">
        <v>21033</v>
      </c>
      <c r="B772" s="26">
        <v>13.27</v>
      </c>
    </row>
    <row r="773" spans="1:2" x14ac:dyDescent="0.25">
      <c r="A773" s="27">
        <v>21002</v>
      </c>
      <c r="B773" s="26">
        <v>14.12</v>
      </c>
    </row>
    <row r="774" spans="1:2" x14ac:dyDescent="0.25">
      <c r="A774" s="27">
        <v>20972</v>
      </c>
      <c r="B774" s="26">
        <v>13.9</v>
      </c>
    </row>
    <row r="775" spans="1:2" x14ac:dyDescent="0.25">
      <c r="A775" s="27">
        <v>20941</v>
      </c>
      <c r="B775" s="26">
        <v>13.71</v>
      </c>
    </row>
    <row r="776" spans="1:2" x14ac:dyDescent="0.25">
      <c r="A776" s="27">
        <v>20911</v>
      </c>
      <c r="B776" s="26">
        <v>13.22</v>
      </c>
    </row>
    <row r="777" spans="1:2" x14ac:dyDescent="0.25">
      <c r="A777" s="27">
        <v>20880</v>
      </c>
      <c r="B777" s="26">
        <v>12.95</v>
      </c>
    </row>
    <row r="778" spans="1:2" x14ac:dyDescent="0.25">
      <c r="A778" s="27">
        <v>20852</v>
      </c>
      <c r="B778" s="26">
        <v>12.77</v>
      </c>
    </row>
    <row r="779" spans="1:2" x14ac:dyDescent="0.25">
      <c r="A779" s="27">
        <v>20821</v>
      </c>
      <c r="B779" s="26">
        <v>13.34</v>
      </c>
    </row>
    <row r="780" spans="1:2" x14ac:dyDescent="0.25">
      <c r="A780" s="27">
        <v>20790</v>
      </c>
      <c r="B780" s="26">
        <v>13.62</v>
      </c>
    </row>
    <row r="781" spans="1:2" x14ac:dyDescent="0.25">
      <c r="A781" s="27">
        <v>20760</v>
      </c>
      <c r="B781" s="26">
        <v>13.35</v>
      </c>
    </row>
    <row r="782" spans="1:2" x14ac:dyDescent="0.25">
      <c r="A782" s="27">
        <v>20729</v>
      </c>
      <c r="B782" s="26">
        <v>13.43</v>
      </c>
    </row>
    <row r="783" spans="1:2" x14ac:dyDescent="0.25">
      <c r="A783" s="27">
        <v>20699</v>
      </c>
      <c r="B783" s="26">
        <v>13.54</v>
      </c>
    </row>
    <row r="784" spans="1:2" x14ac:dyDescent="0.25">
      <c r="A784" s="27">
        <v>20668</v>
      </c>
      <c r="B784" s="26">
        <v>13.83</v>
      </c>
    </row>
    <row r="785" spans="1:2" x14ac:dyDescent="0.25">
      <c r="A785" s="27">
        <v>20637</v>
      </c>
      <c r="B785" s="26">
        <v>13.73</v>
      </c>
    </row>
    <row r="786" spans="1:2" x14ac:dyDescent="0.25">
      <c r="A786" s="27">
        <v>20607</v>
      </c>
      <c r="B786" s="26">
        <v>12.85</v>
      </c>
    </row>
    <row r="787" spans="1:2" x14ac:dyDescent="0.25">
      <c r="A787" s="27">
        <v>20576</v>
      </c>
      <c r="B787" s="26">
        <v>12.82</v>
      </c>
    </row>
    <row r="788" spans="1:2" x14ac:dyDescent="0.25">
      <c r="A788" s="27">
        <v>20546</v>
      </c>
      <c r="B788" s="26">
        <v>13.13</v>
      </c>
    </row>
    <row r="789" spans="1:2" x14ac:dyDescent="0.25">
      <c r="A789" s="27">
        <v>20515</v>
      </c>
      <c r="B789" s="26">
        <v>12.87</v>
      </c>
    </row>
    <row r="790" spans="1:2" x14ac:dyDescent="0.25">
      <c r="A790" s="27">
        <v>20486</v>
      </c>
      <c r="B790" s="26">
        <v>12.12</v>
      </c>
    </row>
    <row r="791" spans="1:2" x14ac:dyDescent="0.25">
      <c r="A791" s="27">
        <v>20455</v>
      </c>
      <c r="B791" s="26">
        <v>12.12</v>
      </c>
    </row>
    <row r="792" spans="1:2" x14ac:dyDescent="0.25">
      <c r="A792" s="27">
        <v>20424</v>
      </c>
      <c r="B792" s="26">
        <v>12.53</v>
      </c>
    </row>
    <row r="793" spans="1:2" x14ac:dyDescent="0.25">
      <c r="A793" s="27">
        <v>20394</v>
      </c>
      <c r="B793" s="26">
        <v>12.63</v>
      </c>
    </row>
    <row r="794" spans="1:2" x14ac:dyDescent="0.25">
      <c r="A794" s="27">
        <v>20363</v>
      </c>
      <c r="B794" s="26">
        <v>12.03</v>
      </c>
    </row>
    <row r="795" spans="1:2" x14ac:dyDescent="0.25">
      <c r="A795" s="27">
        <v>20333</v>
      </c>
      <c r="B795" s="26">
        <v>12.89</v>
      </c>
    </row>
    <row r="796" spans="1:2" x14ac:dyDescent="0.25">
      <c r="A796" s="27">
        <v>20302</v>
      </c>
      <c r="B796" s="26">
        <v>12.6</v>
      </c>
    </row>
    <row r="797" spans="1:2" x14ac:dyDescent="0.25">
      <c r="A797" s="27">
        <v>20271</v>
      </c>
      <c r="B797" s="26">
        <v>12.96</v>
      </c>
    </row>
    <row r="798" spans="1:2" x14ac:dyDescent="0.25">
      <c r="A798" s="27">
        <v>20241</v>
      </c>
      <c r="B798" s="26">
        <v>12.35</v>
      </c>
    </row>
    <row r="799" spans="1:2" x14ac:dyDescent="0.25">
      <c r="A799" s="27">
        <v>20210</v>
      </c>
      <c r="B799" s="26">
        <v>12</v>
      </c>
    </row>
    <row r="800" spans="1:2" x14ac:dyDescent="0.25">
      <c r="A800" s="27">
        <v>20180</v>
      </c>
      <c r="B800" s="26">
        <v>12.39</v>
      </c>
    </row>
    <row r="801" spans="1:2" x14ac:dyDescent="0.25">
      <c r="A801" s="27">
        <v>20149</v>
      </c>
      <c r="B801" s="26">
        <v>12.33</v>
      </c>
    </row>
    <row r="802" spans="1:2" x14ac:dyDescent="0.25">
      <c r="A802" s="27">
        <v>20121</v>
      </c>
      <c r="B802" s="26">
        <v>12.7</v>
      </c>
    </row>
    <row r="803" spans="1:2" x14ac:dyDescent="0.25">
      <c r="A803" s="27">
        <v>20090</v>
      </c>
      <c r="B803" s="26">
        <v>12.56</v>
      </c>
    </row>
    <row r="804" spans="1:2" x14ac:dyDescent="0.25">
      <c r="A804" s="27">
        <v>20059</v>
      </c>
      <c r="B804" s="26">
        <v>12.62</v>
      </c>
    </row>
    <row r="805" spans="1:2" x14ac:dyDescent="0.25">
      <c r="A805" s="27">
        <v>20029</v>
      </c>
      <c r="B805" s="26">
        <v>12.28</v>
      </c>
    </row>
    <row r="806" spans="1:2" x14ac:dyDescent="0.25">
      <c r="A806" s="27">
        <v>19998</v>
      </c>
      <c r="B806" s="26">
        <v>12.02</v>
      </c>
    </row>
    <row r="807" spans="1:2" x14ac:dyDescent="0.25">
      <c r="A807" s="27">
        <v>19968</v>
      </c>
      <c r="B807" s="26">
        <v>11.96</v>
      </c>
    </row>
    <row r="808" spans="1:2" x14ac:dyDescent="0.25">
      <c r="A808" s="27">
        <v>19937</v>
      </c>
      <c r="B808" s="26">
        <v>11.7</v>
      </c>
    </row>
    <row r="809" spans="1:2" x14ac:dyDescent="0.25">
      <c r="A809" s="27">
        <v>19906</v>
      </c>
      <c r="B809" s="26">
        <v>11.49</v>
      </c>
    </row>
    <row r="810" spans="1:2" x14ac:dyDescent="0.25">
      <c r="A810" s="27">
        <v>19876</v>
      </c>
      <c r="B810" s="26">
        <v>11.05</v>
      </c>
    </row>
    <row r="811" spans="1:2" x14ac:dyDescent="0.25">
      <c r="A811" s="27">
        <v>19845</v>
      </c>
      <c r="B811" s="26">
        <v>11.06</v>
      </c>
    </row>
    <row r="812" spans="1:2" x14ac:dyDescent="0.25">
      <c r="A812" s="27">
        <v>19815</v>
      </c>
      <c r="B812" s="26">
        <v>10.74</v>
      </c>
    </row>
    <row r="813" spans="1:2" x14ac:dyDescent="0.25">
      <c r="A813" s="27">
        <v>19784</v>
      </c>
      <c r="B813" s="26">
        <v>10.42</v>
      </c>
    </row>
    <row r="814" spans="1:2" x14ac:dyDescent="0.25">
      <c r="A814" s="27">
        <v>19756</v>
      </c>
      <c r="B814" s="26">
        <v>10.26</v>
      </c>
    </row>
    <row r="815" spans="1:2" x14ac:dyDescent="0.25">
      <c r="A815" s="27">
        <v>19725</v>
      </c>
      <c r="B815" s="26">
        <v>10.09</v>
      </c>
    </row>
    <row r="816" spans="1:2" x14ac:dyDescent="0.25">
      <c r="A816" s="27">
        <v>19694</v>
      </c>
      <c r="B816" s="26">
        <v>9.89</v>
      </c>
    </row>
    <row r="817" spans="1:2" x14ac:dyDescent="0.25">
      <c r="A817" s="27">
        <v>19664</v>
      </c>
      <c r="B817" s="26">
        <v>9.7100000000000009</v>
      </c>
    </row>
    <row r="818" spans="1:2" x14ac:dyDescent="0.25">
      <c r="A818" s="27">
        <v>19633</v>
      </c>
      <c r="B818" s="26">
        <v>9.4499999999999993</v>
      </c>
    </row>
    <row r="819" spans="1:2" x14ac:dyDescent="0.25">
      <c r="A819" s="27">
        <v>19603</v>
      </c>
      <c r="B819" s="26">
        <v>9.1300000000000008</v>
      </c>
    </row>
    <row r="820" spans="1:2" x14ac:dyDescent="0.25">
      <c r="A820" s="27">
        <v>19572</v>
      </c>
      <c r="B820" s="26">
        <v>9.61</v>
      </c>
    </row>
    <row r="821" spans="1:2" x14ac:dyDescent="0.25">
      <c r="A821" s="27">
        <v>19541</v>
      </c>
      <c r="B821" s="26">
        <v>9.6300000000000008</v>
      </c>
    </row>
    <row r="822" spans="1:2" x14ac:dyDescent="0.25">
      <c r="A822" s="27">
        <v>19511</v>
      </c>
      <c r="B822" s="26">
        <v>9.5399999999999991</v>
      </c>
    </row>
    <row r="823" spans="1:2" x14ac:dyDescent="0.25">
      <c r="A823" s="27">
        <v>19480</v>
      </c>
      <c r="B823" s="26">
        <v>10</v>
      </c>
    </row>
    <row r="824" spans="1:2" x14ac:dyDescent="0.25">
      <c r="A824" s="27">
        <v>19450</v>
      </c>
      <c r="B824" s="26">
        <v>10.06</v>
      </c>
    </row>
    <row r="825" spans="1:2" x14ac:dyDescent="0.25">
      <c r="A825" s="27">
        <v>19419</v>
      </c>
      <c r="B825" s="26">
        <v>10.7</v>
      </c>
    </row>
    <row r="826" spans="1:2" x14ac:dyDescent="0.25">
      <c r="A826" s="27">
        <v>19391</v>
      </c>
      <c r="B826" s="26">
        <v>10.69</v>
      </c>
    </row>
    <row r="827" spans="1:2" x14ac:dyDescent="0.25">
      <c r="A827" s="27">
        <v>19360</v>
      </c>
      <c r="B827" s="26">
        <v>10.86</v>
      </c>
    </row>
    <row r="828" spans="1:2" x14ac:dyDescent="0.25">
      <c r="A828" s="27">
        <v>19329</v>
      </c>
      <c r="B828" s="26">
        <v>10.85</v>
      </c>
    </row>
    <row r="829" spans="1:2" x14ac:dyDescent="0.25">
      <c r="A829" s="27">
        <v>19299</v>
      </c>
      <c r="B829" s="26">
        <v>10.49</v>
      </c>
    </row>
    <row r="830" spans="1:2" x14ac:dyDescent="0.25">
      <c r="A830" s="27">
        <v>19268</v>
      </c>
      <c r="B830" s="26">
        <v>10.220000000000001</v>
      </c>
    </row>
    <row r="831" spans="1:2" x14ac:dyDescent="0.25">
      <c r="A831" s="27">
        <v>19238</v>
      </c>
      <c r="B831" s="26">
        <v>10.5</v>
      </c>
    </row>
    <row r="832" spans="1:2" x14ac:dyDescent="0.25">
      <c r="A832" s="27">
        <v>19207</v>
      </c>
      <c r="B832" s="26">
        <v>10.7</v>
      </c>
    </row>
    <row r="833" spans="1:2" x14ac:dyDescent="0.25">
      <c r="A833" s="27">
        <v>19176</v>
      </c>
      <c r="B833" s="26">
        <v>10.69</v>
      </c>
    </row>
    <row r="834" spans="1:2" x14ac:dyDescent="0.25">
      <c r="A834" s="27">
        <v>19146</v>
      </c>
      <c r="B834" s="26">
        <v>10.42</v>
      </c>
    </row>
    <row r="835" spans="1:2" x14ac:dyDescent="0.25">
      <c r="A835" s="27">
        <v>19115</v>
      </c>
      <c r="B835" s="26">
        <v>10.06</v>
      </c>
    </row>
    <row r="836" spans="1:2" x14ac:dyDescent="0.25">
      <c r="A836" s="27">
        <v>19085</v>
      </c>
      <c r="B836" s="26">
        <v>9.9700000000000006</v>
      </c>
    </row>
    <row r="837" spans="1:2" x14ac:dyDescent="0.25">
      <c r="A837" s="27">
        <v>19054</v>
      </c>
      <c r="B837" s="26">
        <v>9.92</v>
      </c>
    </row>
    <row r="838" spans="1:2" x14ac:dyDescent="0.25">
      <c r="A838" s="27">
        <v>19025</v>
      </c>
      <c r="B838" s="26">
        <v>9.84</v>
      </c>
    </row>
    <row r="839" spans="1:2" x14ac:dyDescent="0.25">
      <c r="A839" s="27">
        <v>18994</v>
      </c>
      <c r="B839" s="26">
        <v>9.9700000000000006</v>
      </c>
    </row>
    <row r="840" spans="1:2" x14ac:dyDescent="0.25">
      <c r="A840" s="27">
        <v>18963</v>
      </c>
      <c r="B840" s="26">
        <v>9.59</v>
      </c>
    </row>
    <row r="841" spans="1:2" x14ac:dyDescent="0.25">
      <c r="A841" s="27">
        <v>18933</v>
      </c>
      <c r="B841" s="26">
        <v>9.2200000000000006</v>
      </c>
    </row>
    <row r="842" spans="1:2" x14ac:dyDescent="0.25">
      <c r="A842" s="27">
        <v>18902</v>
      </c>
      <c r="B842" s="26">
        <v>9.39</v>
      </c>
    </row>
    <row r="843" spans="1:2" x14ac:dyDescent="0.25">
      <c r="A843" s="27">
        <v>18872</v>
      </c>
      <c r="B843" s="26">
        <v>9.35</v>
      </c>
    </row>
    <row r="844" spans="1:2" x14ac:dyDescent="0.25">
      <c r="A844" s="27">
        <v>18841</v>
      </c>
      <c r="B844" s="26">
        <v>8.8699999999999992</v>
      </c>
    </row>
    <row r="845" spans="1:2" x14ac:dyDescent="0.25">
      <c r="A845" s="27">
        <v>18810</v>
      </c>
      <c r="B845" s="26">
        <v>8.2799999999999994</v>
      </c>
    </row>
    <row r="846" spans="1:2" x14ac:dyDescent="0.25">
      <c r="A846" s="27">
        <v>18780</v>
      </c>
      <c r="B846" s="26">
        <v>7.92</v>
      </c>
    </row>
    <row r="847" spans="1:2" x14ac:dyDescent="0.25">
      <c r="A847" s="27">
        <v>18749</v>
      </c>
      <c r="B847" s="26">
        <v>7.96</v>
      </c>
    </row>
    <row r="848" spans="1:2" x14ac:dyDescent="0.25">
      <c r="A848" s="27">
        <v>18719</v>
      </c>
      <c r="B848" s="26">
        <v>7.85</v>
      </c>
    </row>
    <row r="849" spans="1:2" x14ac:dyDescent="0.25">
      <c r="A849" s="27">
        <v>18688</v>
      </c>
      <c r="B849" s="26">
        <v>7.64</v>
      </c>
    </row>
    <row r="850" spans="1:2" x14ac:dyDescent="0.25">
      <c r="A850" s="27">
        <v>18660</v>
      </c>
      <c r="B850" s="26">
        <v>7.76</v>
      </c>
    </row>
    <row r="851" spans="1:2" x14ac:dyDescent="0.25">
      <c r="A851" s="27">
        <v>18629</v>
      </c>
      <c r="B851" s="26">
        <v>7.48</v>
      </c>
    </row>
    <row r="852" spans="1:2" x14ac:dyDescent="0.25">
      <c r="A852" s="27">
        <v>18598</v>
      </c>
      <c r="B852" s="26">
        <v>6.95</v>
      </c>
    </row>
    <row r="853" spans="1:2" x14ac:dyDescent="0.25">
      <c r="A853" s="27">
        <v>18568</v>
      </c>
      <c r="B853" s="26">
        <v>7.08</v>
      </c>
    </row>
    <row r="854" spans="1:2" x14ac:dyDescent="0.25">
      <c r="A854" s="27">
        <v>18537</v>
      </c>
      <c r="B854" s="26">
        <v>7.2</v>
      </c>
    </row>
    <row r="855" spans="1:2" x14ac:dyDescent="0.25">
      <c r="A855" s="27">
        <v>18507</v>
      </c>
      <c r="B855" s="26">
        <v>7.01</v>
      </c>
    </row>
    <row r="856" spans="1:2" x14ac:dyDescent="0.25">
      <c r="A856" s="27">
        <v>18476</v>
      </c>
      <c r="B856" s="26">
        <v>6.93</v>
      </c>
    </row>
    <row r="857" spans="1:2" x14ac:dyDescent="0.25">
      <c r="A857" s="27">
        <v>18445</v>
      </c>
      <c r="B857" s="26">
        <v>6.68</v>
      </c>
    </row>
    <row r="858" spans="1:2" x14ac:dyDescent="0.25">
      <c r="A858" s="27">
        <v>18415</v>
      </c>
      <c r="B858" s="26">
        <v>7.38</v>
      </c>
    </row>
    <row r="859" spans="1:2" x14ac:dyDescent="0.25">
      <c r="A859" s="27">
        <v>18384</v>
      </c>
      <c r="B859" s="26">
        <v>7.43</v>
      </c>
    </row>
    <row r="860" spans="1:2" x14ac:dyDescent="0.25">
      <c r="A860" s="27">
        <v>18354</v>
      </c>
      <c r="B860" s="26">
        <v>7.35</v>
      </c>
    </row>
    <row r="861" spans="1:2" x14ac:dyDescent="0.25">
      <c r="A861" s="27">
        <v>18323</v>
      </c>
      <c r="B861" s="26">
        <v>7.32</v>
      </c>
    </row>
    <row r="862" spans="1:2" x14ac:dyDescent="0.25">
      <c r="A862" s="27">
        <v>18295</v>
      </c>
      <c r="B862" s="26">
        <v>7.31</v>
      </c>
    </row>
    <row r="863" spans="1:2" x14ac:dyDescent="0.25">
      <c r="A863" s="27">
        <v>18264</v>
      </c>
      <c r="B863" s="26">
        <v>7.22</v>
      </c>
    </row>
    <row r="864" spans="1:2" x14ac:dyDescent="0.25">
      <c r="A864" s="27">
        <v>18233</v>
      </c>
      <c r="B864" s="26">
        <v>7.13</v>
      </c>
    </row>
    <row r="865" spans="1:2" x14ac:dyDescent="0.25">
      <c r="A865" s="27">
        <v>18203</v>
      </c>
      <c r="B865" s="26">
        <v>6.87</v>
      </c>
    </row>
    <row r="866" spans="1:2" x14ac:dyDescent="0.25">
      <c r="A866" s="27">
        <v>18172</v>
      </c>
      <c r="B866" s="26">
        <v>6.71</v>
      </c>
    </row>
    <row r="867" spans="1:2" x14ac:dyDescent="0.25">
      <c r="A867" s="27">
        <v>18142</v>
      </c>
      <c r="B867" s="26">
        <v>6.48</v>
      </c>
    </row>
    <row r="868" spans="1:2" x14ac:dyDescent="0.25">
      <c r="A868" s="27">
        <v>18111</v>
      </c>
      <c r="B868" s="26">
        <v>6.39</v>
      </c>
    </row>
    <row r="869" spans="1:2" x14ac:dyDescent="0.25">
      <c r="A869" s="27">
        <v>18080</v>
      </c>
      <c r="B869" s="26">
        <v>6.16</v>
      </c>
    </row>
    <row r="870" spans="1:2" x14ac:dyDescent="0.25">
      <c r="A870" s="27">
        <v>18050</v>
      </c>
      <c r="B870" s="26">
        <v>5.82</v>
      </c>
    </row>
    <row r="871" spans="1:2" x14ac:dyDescent="0.25">
      <c r="A871" s="27">
        <v>18019</v>
      </c>
      <c r="B871" s="26">
        <v>6.18</v>
      </c>
    </row>
    <row r="872" spans="1:2" x14ac:dyDescent="0.25">
      <c r="A872" s="27">
        <v>17989</v>
      </c>
      <c r="B872" s="26">
        <v>6.24</v>
      </c>
    </row>
    <row r="873" spans="1:2" x14ac:dyDescent="0.25">
      <c r="A873" s="27">
        <v>17958</v>
      </c>
      <c r="B873" s="26">
        <v>6.26</v>
      </c>
    </row>
    <row r="874" spans="1:2" x14ac:dyDescent="0.25">
      <c r="A874" s="27">
        <v>17930</v>
      </c>
      <c r="B874" s="26">
        <v>6.29</v>
      </c>
    </row>
    <row r="875" spans="1:2" x14ac:dyDescent="0.25">
      <c r="A875" s="27">
        <v>17899</v>
      </c>
      <c r="B875" s="26">
        <v>6.62</v>
      </c>
    </row>
    <row r="876" spans="1:2" x14ac:dyDescent="0.25">
      <c r="A876" s="27">
        <v>17868</v>
      </c>
      <c r="B876" s="26">
        <v>6.63</v>
      </c>
    </row>
    <row r="877" spans="1:2" x14ac:dyDescent="0.25">
      <c r="A877" s="27">
        <v>17838</v>
      </c>
      <c r="B877" s="26">
        <v>6.9</v>
      </c>
    </row>
    <row r="878" spans="1:2" x14ac:dyDescent="0.25">
      <c r="A878" s="27">
        <v>17807</v>
      </c>
      <c r="B878" s="26">
        <v>7.55</v>
      </c>
    </row>
    <row r="879" spans="1:2" x14ac:dyDescent="0.25">
      <c r="A879" s="27">
        <v>17777</v>
      </c>
      <c r="B879" s="26">
        <v>7.61</v>
      </c>
    </row>
    <row r="880" spans="1:2" x14ac:dyDescent="0.25">
      <c r="A880" s="27">
        <v>17746</v>
      </c>
      <c r="B880" s="26">
        <v>7.97</v>
      </c>
    </row>
    <row r="881" spans="1:2" x14ac:dyDescent="0.25">
      <c r="A881" s="27">
        <v>17715</v>
      </c>
      <c r="B881" s="26">
        <v>8.51</v>
      </c>
    </row>
    <row r="882" spans="1:2" x14ac:dyDescent="0.25">
      <c r="A882" s="27">
        <v>17685</v>
      </c>
      <c r="B882" s="26">
        <v>9.0399999999999991</v>
      </c>
    </row>
    <row r="883" spans="1:2" x14ac:dyDescent="0.25">
      <c r="A883" s="27">
        <v>17654</v>
      </c>
      <c r="B883" s="26">
        <v>8.92</v>
      </c>
    </row>
    <row r="884" spans="1:2" x14ac:dyDescent="0.25">
      <c r="A884" s="27">
        <v>17624</v>
      </c>
      <c r="B884" s="26">
        <v>8.75</v>
      </c>
    </row>
    <row r="885" spans="1:2" x14ac:dyDescent="0.25">
      <c r="A885" s="27">
        <v>17593</v>
      </c>
      <c r="B885" s="26">
        <v>8.36</v>
      </c>
    </row>
    <row r="886" spans="1:2" x14ac:dyDescent="0.25">
      <c r="A886" s="27">
        <v>17564</v>
      </c>
      <c r="B886" s="26">
        <v>8.41</v>
      </c>
    </row>
    <row r="887" spans="1:2" x14ac:dyDescent="0.25">
      <c r="A887" s="27">
        <v>17533</v>
      </c>
      <c r="B887" s="26">
        <v>9.02</v>
      </c>
    </row>
    <row r="888" spans="1:2" x14ac:dyDescent="0.25">
      <c r="A888" s="27">
        <v>17502</v>
      </c>
      <c r="B888" s="26">
        <v>9.34</v>
      </c>
    </row>
    <row r="889" spans="1:2" x14ac:dyDescent="0.25">
      <c r="A889" s="27">
        <v>17472</v>
      </c>
      <c r="B889" s="26">
        <v>9.6</v>
      </c>
    </row>
    <row r="890" spans="1:2" x14ac:dyDescent="0.25">
      <c r="A890" s="27">
        <v>17441</v>
      </c>
      <c r="B890" s="26">
        <v>9.84</v>
      </c>
    </row>
    <row r="891" spans="1:2" x14ac:dyDescent="0.25">
      <c r="A891" s="27">
        <v>17411</v>
      </c>
      <c r="B891" s="26">
        <v>9.7200000000000006</v>
      </c>
    </row>
    <row r="892" spans="1:2" x14ac:dyDescent="0.25">
      <c r="A892" s="27">
        <v>17380</v>
      </c>
      <c r="B892" s="26">
        <v>10.220000000000001</v>
      </c>
    </row>
    <row r="893" spans="1:2" x14ac:dyDescent="0.25">
      <c r="A893" s="27">
        <v>17349</v>
      </c>
      <c r="B893" s="26">
        <v>10.68</v>
      </c>
    </row>
    <row r="894" spans="1:2" x14ac:dyDescent="0.25">
      <c r="A894" s="27">
        <v>17319</v>
      </c>
      <c r="B894" s="26">
        <v>10.31</v>
      </c>
    </row>
    <row r="895" spans="1:2" x14ac:dyDescent="0.25">
      <c r="A895" s="27">
        <v>17288</v>
      </c>
      <c r="B895" s="26">
        <v>10.37</v>
      </c>
    </row>
    <row r="896" spans="1:2" x14ac:dyDescent="0.25">
      <c r="A896" s="27">
        <v>17258</v>
      </c>
      <c r="B896" s="26">
        <v>11</v>
      </c>
    </row>
    <row r="897" spans="1:2" x14ac:dyDescent="0.25">
      <c r="A897" s="27">
        <v>17227</v>
      </c>
      <c r="B897" s="26">
        <v>11.94</v>
      </c>
    </row>
    <row r="898" spans="1:2" x14ac:dyDescent="0.25">
      <c r="A898" s="27">
        <v>17199</v>
      </c>
      <c r="B898" s="26">
        <v>13.17</v>
      </c>
    </row>
    <row r="899" spans="1:2" x14ac:dyDescent="0.25">
      <c r="A899" s="27">
        <v>17168</v>
      </c>
      <c r="B899" s="26">
        <v>13.46</v>
      </c>
    </row>
    <row r="900" spans="1:2" x14ac:dyDescent="0.25">
      <c r="A900" s="27">
        <v>17137</v>
      </c>
      <c r="B900" s="26">
        <v>14.27</v>
      </c>
    </row>
    <row r="901" spans="1:2" x14ac:dyDescent="0.25">
      <c r="A901" s="27">
        <v>17107</v>
      </c>
      <c r="B901" s="26">
        <v>14.64</v>
      </c>
    </row>
    <row r="902" spans="1:2" x14ac:dyDescent="0.25">
      <c r="A902" s="27">
        <v>17076</v>
      </c>
      <c r="B902" s="26">
        <v>15.58</v>
      </c>
    </row>
    <row r="903" spans="1:2" x14ac:dyDescent="0.25">
      <c r="A903" s="27">
        <v>17046</v>
      </c>
      <c r="B903" s="26">
        <v>16.96</v>
      </c>
    </row>
    <row r="904" spans="1:2" x14ac:dyDescent="0.25">
      <c r="A904" s="27">
        <v>17015</v>
      </c>
      <c r="B904" s="26">
        <v>20.27</v>
      </c>
    </row>
    <row r="905" spans="1:2" x14ac:dyDescent="0.25">
      <c r="A905" s="27">
        <v>16984</v>
      </c>
      <c r="B905" s="26">
        <v>21.07</v>
      </c>
    </row>
    <row r="906" spans="1:2" x14ac:dyDescent="0.25">
      <c r="A906" s="27">
        <v>16954</v>
      </c>
      <c r="B906" s="26">
        <v>22.12</v>
      </c>
    </row>
    <row r="907" spans="1:2" x14ac:dyDescent="0.25">
      <c r="A907" s="27">
        <v>16923</v>
      </c>
      <c r="B907" s="26">
        <v>21.74</v>
      </c>
    </row>
    <row r="908" spans="1:2" x14ac:dyDescent="0.25">
      <c r="A908" s="27">
        <v>16893</v>
      </c>
      <c r="B908" s="26">
        <v>21.2</v>
      </c>
    </row>
    <row r="909" spans="1:2" x14ac:dyDescent="0.25">
      <c r="A909" s="27">
        <v>16862</v>
      </c>
      <c r="B909" s="26">
        <v>19.48</v>
      </c>
    </row>
    <row r="910" spans="1:2" x14ac:dyDescent="0.25">
      <c r="A910" s="27">
        <v>16834</v>
      </c>
      <c r="B910" s="26">
        <v>19.64</v>
      </c>
    </row>
    <row r="911" spans="1:2" x14ac:dyDescent="0.25">
      <c r="A911" s="27">
        <v>16803</v>
      </c>
      <c r="B911" s="26">
        <v>19.170000000000002</v>
      </c>
    </row>
    <row r="912" spans="1:2" x14ac:dyDescent="0.25">
      <c r="A912" s="27">
        <v>16772</v>
      </c>
      <c r="B912" s="26">
        <v>18.05</v>
      </c>
    </row>
    <row r="913" spans="1:2" x14ac:dyDescent="0.25">
      <c r="A913" s="27">
        <v>16742</v>
      </c>
      <c r="B913" s="26">
        <v>17.57</v>
      </c>
    </row>
    <row r="914" spans="1:2" x14ac:dyDescent="0.25">
      <c r="A914" s="27">
        <v>16711</v>
      </c>
      <c r="B914" s="26">
        <v>16.84</v>
      </c>
    </row>
    <row r="915" spans="1:2" x14ac:dyDescent="0.25">
      <c r="A915" s="27">
        <v>16681</v>
      </c>
      <c r="B915" s="26">
        <v>16</v>
      </c>
    </row>
    <row r="916" spans="1:2" x14ac:dyDescent="0.25">
      <c r="A916" s="27">
        <v>16650</v>
      </c>
      <c r="B916" s="26">
        <v>14.93</v>
      </c>
    </row>
    <row r="917" spans="1:2" x14ac:dyDescent="0.25">
      <c r="A917" s="27">
        <v>16619</v>
      </c>
      <c r="B917" s="26">
        <v>14.83</v>
      </c>
    </row>
    <row r="918" spans="1:2" x14ac:dyDescent="0.25">
      <c r="A918" s="27">
        <v>16589</v>
      </c>
      <c r="B918" s="26">
        <v>15.09</v>
      </c>
    </row>
    <row r="919" spans="1:2" x14ac:dyDescent="0.25">
      <c r="A919" s="27">
        <v>16558</v>
      </c>
      <c r="B919" s="26">
        <v>15.02</v>
      </c>
    </row>
    <row r="920" spans="1:2" x14ac:dyDescent="0.25">
      <c r="A920" s="27">
        <v>16528</v>
      </c>
      <c r="B920" s="26">
        <v>14.67</v>
      </c>
    </row>
    <row r="921" spans="1:2" x14ac:dyDescent="0.25">
      <c r="A921" s="27">
        <v>16497</v>
      </c>
      <c r="B921" s="26">
        <v>14.51</v>
      </c>
    </row>
    <row r="922" spans="1:2" x14ac:dyDescent="0.25">
      <c r="A922" s="27">
        <v>16469</v>
      </c>
      <c r="B922" s="26">
        <v>14.67</v>
      </c>
    </row>
    <row r="923" spans="1:2" x14ac:dyDescent="0.25">
      <c r="A923" s="27">
        <v>16438</v>
      </c>
      <c r="B923" s="26">
        <v>14.35</v>
      </c>
    </row>
    <row r="924" spans="1:2" x14ac:dyDescent="0.25">
      <c r="A924" s="27">
        <v>16407</v>
      </c>
      <c r="B924" s="26">
        <v>14.09</v>
      </c>
    </row>
    <row r="925" spans="1:2" x14ac:dyDescent="0.25">
      <c r="A925" s="27">
        <v>16377</v>
      </c>
      <c r="B925" s="26">
        <v>13.93</v>
      </c>
    </row>
    <row r="926" spans="1:2" x14ac:dyDescent="0.25">
      <c r="A926" s="27">
        <v>16346</v>
      </c>
      <c r="B926" s="26">
        <v>14.19</v>
      </c>
    </row>
    <row r="927" spans="1:2" x14ac:dyDescent="0.25">
      <c r="A927" s="27">
        <v>16316</v>
      </c>
      <c r="B927" s="26">
        <v>14</v>
      </c>
    </row>
    <row r="928" spans="1:2" x14ac:dyDescent="0.25">
      <c r="A928" s="27">
        <v>16285</v>
      </c>
      <c r="B928" s="26">
        <v>14.13</v>
      </c>
    </row>
    <row r="929" spans="1:2" x14ac:dyDescent="0.25">
      <c r="A929" s="27">
        <v>16254</v>
      </c>
      <c r="B929" s="26">
        <v>14.23</v>
      </c>
    </row>
    <row r="930" spans="1:2" x14ac:dyDescent="0.25">
      <c r="A930" s="27">
        <v>16224</v>
      </c>
      <c r="B930" s="26">
        <v>13.77</v>
      </c>
    </row>
    <row r="931" spans="1:2" x14ac:dyDescent="0.25">
      <c r="A931" s="27">
        <v>16193</v>
      </c>
      <c r="B931" s="26">
        <v>13.1</v>
      </c>
    </row>
    <row r="932" spans="1:2" x14ac:dyDescent="0.25">
      <c r="A932" s="27">
        <v>16163</v>
      </c>
      <c r="B932" s="26">
        <v>12.83</v>
      </c>
    </row>
    <row r="933" spans="1:2" x14ac:dyDescent="0.25">
      <c r="A933" s="27">
        <v>16132</v>
      </c>
      <c r="B933" s="26">
        <v>13.01</v>
      </c>
    </row>
    <row r="934" spans="1:2" x14ac:dyDescent="0.25">
      <c r="A934" s="27">
        <v>16103</v>
      </c>
      <c r="B934" s="26">
        <v>12.61</v>
      </c>
    </row>
    <row r="935" spans="1:2" x14ac:dyDescent="0.25">
      <c r="A935" s="27">
        <v>16072</v>
      </c>
      <c r="B935" s="26">
        <v>12.65</v>
      </c>
    </row>
    <row r="936" spans="1:2" x14ac:dyDescent="0.25">
      <c r="A936" s="27">
        <v>16041</v>
      </c>
      <c r="B936" s="26">
        <v>12.21</v>
      </c>
    </row>
    <row r="937" spans="1:2" x14ac:dyDescent="0.25">
      <c r="A937" s="27">
        <v>16011</v>
      </c>
      <c r="B937" s="26">
        <v>11.48</v>
      </c>
    </row>
    <row r="938" spans="1:2" x14ac:dyDescent="0.25">
      <c r="A938" s="27">
        <v>15980</v>
      </c>
      <c r="B938" s="26">
        <v>11.5</v>
      </c>
    </row>
    <row r="939" spans="1:2" x14ac:dyDescent="0.25">
      <c r="A939" s="27">
        <v>15950</v>
      </c>
      <c r="B939" s="26">
        <v>11.1</v>
      </c>
    </row>
    <row r="940" spans="1:2" x14ac:dyDescent="0.25">
      <c r="A940" s="27">
        <v>15919</v>
      </c>
      <c r="B940" s="26">
        <v>10.8</v>
      </c>
    </row>
    <row r="941" spans="1:2" x14ac:dyDescent="0.25">
      <c r="A941" s="27">
        <v>15888</v>
      </c>
      <c r="B941" s="26">
        <v>11.3</v>
      </c>
    </row>
    <row r="942" spans="1:2" x14ac:dyDescent="0.25">
      <c r="A942" s="27">
        <v>15858</v>
      </c>
      <c r="B942" s="26">
        <v>11</v>
      </c>
    </row>
    <row r="943" spans="1:2" x14ac:dyDescent="0.25">
      <c r="A943" s="27">
        <v>15827</v>
      </c>
      <c r="B943" s="26">
        <v>10.91</v>
      </c>
    </row>
    <row r="944" spans="1:2" x14ac:dyDescent="0.25">
      <c r="A944" s="27">
        <v>15797</v>
      </c>
      <c r="B944" s="26">
        <v>10.59</v>
      </c>
    </row>
    <row r="945" spans="1:2" x14ac:dyDescent="0.25">
      <c r="A945" s="27">
        <v>15766</v>
      </c>
      <c r="B945" s="26">
        <v>10.35</v>
      </c>
    </row>
    <row r="946" spans="1:2" x14ac:dyDescent="0.25">
      <c r="A946" s="27">
        <v>15738</v>
      </c>
      <c r="B946" s="26">
        <v>10.119999999999999</v>
      </c>
    </row>
    <row r="947" spans="1:2" x14ac:dyDescent="0.25">
      <c r="A947" s="27">
        <v>15707</v>
      </c>
      <c r="B947" s="26">
        <v>9.67</v>
      </c>
    </row>
    <row r="948" spans="1:2" x14ac:dyDescent="0.25">
      <c r="A948" s="27">
        <v>15676</v>
      </c>
      <c r="B948" s="26">
        <v>9.24</v>
      </c>
    </row>
    <row r="949" spans="1:2" x14ac:dyDescent="0.25">
      <c r="A949" s="27">
        <v>15646</v>
      </c>
      <c r="B949" s="26">
        <v>9.4700000000000006</v>
      </c>
    </row>
    <row r="950" spans="1:2" x14ac:dyDescent="0.25">
      <c r="A950" s="27">
        <v>15615</v>
      </c>
      <c r="B950" s="26">
        <v>9.61</v>
      </c>
    </row>
    <row r="951" spans="1:2" x14ac:dyDescent="0.25">
      <c r="A951" s="27">
        <v>15585</v>
      </c>
      <c r="B951" s="26">
        <v>9.23</v>
      </c>
    </row>
    <row r="952" spans="1:2" x14ac:dyDescent="0.25">
      <c r="A952" s="27">
        <v>15554</v>
      </c>
      <c r="B952" s="26">
        <v>9.01</v>
      </c>
    </row>
    <row r="953" spans="1:2" x14ac:dyDescent="0.25">
      <c r="A953" s="27">
        <v>15523</v>
      </c>
      <c r="B953" s="26">
        <v>8.94</v>
      </c>
    </row>
    <row r="954" spans="1:2" x14ac:dyDescent="0.25">
      <c r="A954" s="27">
        <v>15493</v>
      </c>
      <c r="B954" s="26">
        <v>8.5</v>
      </c>
    </row>
    <row r="955" spans="1:2" x14ac:dyDescent="0.25">
      <c r="A955" s="27">
        <v>15462</v>
      </c>
      <c r="B955" s="26">
        <v>7.93</v>
      </c>
    </row>
    <row r="956" spans="1:2" x14ac:dyDescent="0.25">
      <c r="A956" s="27">
        <v>15432</v>
      </c>
      <c r="B956" s="26">
        <v>7.69</v>
      </c>
    </row>
    <row r="957" spans="1:2" x14ac:dyDescent="0.25">
      <c r="A957" s="27">
        <v>15401</v>
      </c>
      <c r="B957" s="26">
        <v>7.87</v>
      </c>
    </row>
    <row r="958" spans="1:2" x14ac:dyDescent="0.25">
      <c r="A958" s="27">
        <v>15373</v>
      </c>
      <c r="B958" s="26">
        <v>8.01</v>
      </c>
    </row>
    <row r="959" spans="1:2" x14ac:dyDescent="0.25">
      <c r="A959" s="27">
        <v>15342</v>
      </c>
      <c r="B959" s="26">
        <v>7.97</v>
      </c>
    </row>
    <row r="960" spans="1:2" x14ac:dyDescent="0.25">
      <c r="A960" s="27">
        <v>15311</v>
      </c>
      <c r="B960" s="26">
        <v>7.55</v>
      </c>
    </row>
    <row r="961" spans="1:2" x14ac:dyDescent="0.25">
      <c r="A961" s="27">
        <v>15281</v>
      </c>
      <c r="B961" s="26">
        <v>8.01</v>
      </c>
    </row>
    <row r="962" spans="1:2" x14ac:dyDescent="0.25">
      <c r="A962" s="27">
        <v>15250</v>
      </c>
      <c r="B962" s="26">
        <v>8.33</v>
      </c>
    </row>
    <row r="963" spans="1:2" x14ac:dyDescent="0.25">
      <c r="A963" s="27">
        <v>15220</v>
      </c>
      <c r="B963" s="26">
        <v>8.61</v>
      </c>
    </row>
    <row r="964" spans="1:2" x14ac:dyDescent="0.25">
      <c r="A964" s="27">
        <v>15189</v>
      </c>
      <c r="B964" s="26">
        <v>8.83</v>
      </c>
    </row>
    <row r="965" spans="1:2" x14ac:dyDescent="0.25">
      <c r="A965" s="27">
        <v>15158</v>
      </c>
      <c r="B965" s="26">
        <v>9.1300000000000008</v>
      </c>
    </row>
    <row r="966" spans="1:2" x14ac:dyDescent="0.25">
      <c r="A966" s="27">
        <v>15128</v>
      </c>
      <c r="B966" s="26">
        <v>8.9499999999999993</v>
      </c>
    </row>
    <row r="967" spans="1:2" x14ac:dyDescent="0.25">
      <c r="A967" s="27">
        <v>15097</v>
      </c>
      <c r="B967" s="26">
        <v>8.73</v>
      </c>
    </row>
    <row r="968" spans="1:2" x14ac:dyDescent="0.25">
      <c r="A968" s="27">
        <v>15067</v>
      </c>
      <c r="B968" s="26">
        <v>9.01</v>
      </c>
    </row>
    <row r="969" spans="1:2" x14ac:dyDescent="0.25">
      <c r="A969" s="27">
        <v>15036</v>
      </c>
      <c r="B969" s="26">
        <v>9.39</v>
      </c>
    </row>
    <row r="970" spans="1:2" x14ac:dyDescent="0.25">
      <c r="A970" s="27">
        <v>15008</v>
      </c>
      <c r="B970" s="26">
        <v>9.36</v>
      </c>
    </row>
    <row r="971" spans="1:2" x14ac:dyDescent="0.25">
      <c r="A971" s="27">
        <v>14977</v>
      </c>
      <c r="B971" s="26">
        <v>10.02</v>
      </c>
    </row>
    <row r="972" spans="1:2" x14ac:dyDescent="0.25">
      <c r="A972" s="27">
        <v>14946</v>
      </c>
      <c r="B972" s="26">
        <v>10.029999999999999</v>
      </c>
    </row>
    <row r="973" spans="1:2" x14ac:dyDescent="0.25">
      <c r="A973" s="27">
        <v>14916</v>
      </c>
      <c r="B973" s="26">
        <v>10.36</v>
      </c>
    </row>
    <row r="974" spans="1:2" x14ac:dyDescent="0.25">
      <c r="A974" s="27">
        <v>14885</v>
      </c>
      <c r="B974" s="26">
        <v>10.029999999999999</v>
      </c>
    </row>
    <row r="975" spans="1:2" x14ac:dyDescent="0.25">
      <c r="A975" s="27">
        <v>14855</v>
      </c>
      <c r="B975" s="26">
        <v>9.84</v>
      </c>
    </row>
    <row r="976" spans="1:2" x14ac:dyDescent="0.25">
      <c r="A976" s="27">
        <v>14824</v>
      </c>
      <c r="B976" s="26">
        <v>9.56</v>
      </c>
    </row>
    <row r="977" spans="1:2" x14ac:dyDescent="0.25">
      <c r="A977" s="27">
        <v>14793</v>
      </c>
      <c r="B977" s="26">
        <v>9.48</v>
      </c>
    </row>
    <row r="978" spans="1:2" x14ac:dyDescent="0.25">
      <c r="A978" s="27">
        <v>14763</v>
      </c>
      <c r="B978" s="26">
        <v>9.3000000000000007</v>
      </c>
    </row>
    <row r="979" spans="1:2" x14ac:dyDescent="0.25">
      <c r="A979" s="27">
        <v>14732</v>
      </c>
      <c r="B979" s="26">
        <v>10.34</v>
      </c>
    </row>
    <row r="980" spans="1:2" x14ac:dyDescent="0.25">
      <c r="A980" s="27">
        <v>14702</v>
      </c>
      <c r="B980" s="26">
        <v>12.19</v>
      </c>
    </row>
    <row r="981" spans="1:2" x14ac:dyDescent="0.25">
      <c r="A981" s="27">
        <v>14671</v>
      </c>
      <c r="B981" s="26">
        <v>12.27</v>
      </c>
    </row>
    <row r="982" spans="1:2" x14ac:dyDescent="0.25">
      <c r="A982" s="27">
        <v>14642</v>
      </c>
      <c r="B982" s="26">
        <v>12.73</v>
      </c>
    </row>
    <row r="983" spans="1:2" x14ac:dyDescent="0.25">
      <c r="A983" s="27">
        <v>14611</v>
      </c>
      <c r="B983" s="26">
        <v>13.23</v>
      </c>
    </row>
    <row r="984" spans="1:2" x14ac:dyDescent="0.25">
      <c r="A984" s="27">
        <v>14580</v>
      </c>
      <c r="B984" s="26">
        <v>13.74</v>
      </c>
    </row>
    <row r="985" spans="1:2" x14ac:dyDescent="0.25">
      <c r="A985" s="27">
        <v>14550</v>
      </c>
      <c r="B985" s="26">
        <v>14.56</v>
      </c>
    </row>
    <row r="986" spans="1:2" x14ac:dyDescent="0.25">
      <c r="A986" s="27">
        <v>14519</v>
      </c>
      <c r="B986" s="26">
        <v>15.36</v>
      </c>
    </row>
    <row r="987" spans="1:2" x14ac:dyDescent="0.25">
      <c r="A987" s="27">
        <v>14489</v>
      </c>
      <c r="B987" s="26">
        <v>15.77</v>
      </c>
    </row>
    <row r="988" spans="1:2" x14ac:dyDescent="0.25">
      <c r="A988" s="27">
        <v>14458</v>
      </c>
      <c r="B988" s="26">
        <v>14.55</v>
      </c>
    </row>
    <row r="989" spans="1:2" x14ac:dyDescent="0.25">
      <c r="A989" s="27">
        <v>14427</v>
      </c>
      <c r="B989" s="26">
        <v>15.08</v>
      </c>
    </row>
    <row r="990" spans="1:2" x14ac:dyDescent="0.25">
      <c r="A990" s="27">
        <v>14397</v>
      </c>
      <c r="B990" s="26">
        <v>15.04</v>
      </c>
    </row>
    <row r="991" spans="1:2" x14ac:dyDescent="0.25">
      <c r="A991" s="27">
        <v>14366</v>
      </c>
      <c r="B991" s="26">
        <v>15.11</v>
      </c>
    </row>
    <row r="992" spans="1:2" x14ac:dyDescent="0.25">
      <c r="A992" s="27">
        <v>14336</v>
      </c>
      <c r="B992" s="26">
        <v>14.9</v>
      </c>
    </row>
    <row r="993" spans="1:2" x14ac:dyDescent="0.25">
      <c r="A993" s="27">
        <v>14305</v>
      </c>
      <c r="B993" s="26">
        <v>17.45</v>
      </c>
    </row>
    <row r="994" spans="1:2" x14ac:dyDescent="0.25">
      <c r="A994" s="27">
        <v>14277</v>
      </c>
      <c r="B994" s="26">
        <v>18.059999999999999</v>
      </c>
    </row>
    <row r="995" spans="1:2" x14ac:dyDescent="0.25">
      <c r="A995" s="27">
        <v>14246</v>
      </c>
      <c r="B995" s="26">
        <v>18.84</v>
      </c>
    </row>
    <row r="996" spans="1:2" x14ac:dyDescent="0.25">
      <c r="A996" s="27">
        <v>14215</v>
      </c>
      <c r="B996" s="26">
        <v>19.829999999999998</v>
      </c>
    </row>
    <row r="997" spans="1:2" x14ac:dyDescent="0.25">
      <c r="A997" s="27">
        <v>14185</v>
      </c>
      <c r="B997" s="26">
        <v>20.64</v>
      </c>
    </row>
    <row r="998" spans="1:2" x14ac:dyDescent="0.25">
      <c r="A998" s="27">
        <v>14154</v>
      </c>
      <c r="B998" s="26">
        <v>20.84</v>
      </c>
    </row>
    <row r="999" spans="1:2" x14ac:dyDescent="0.25">
      <c r="A999" s="27">
        <v>14124</v>
      </c>
      <c r="B999" s="26">
        <v>18.95</v>
      </c>
    </row>
    <row r="1000" spans="1:2" x14ac:dyDescent="0.25">
      <c r="A1000" s="27">
        <v>14093</v>
      </c>
      <c r="B1000" s="26">
        <v>18.37</v>
      </c>
    </row>
    <row r="1001" spans="1:2" x14ac:dyDescent="0.25">
      <c r="A1001" s="27">
        <v>14062</v>
      </c>
      <c r="B1001" s="26">
        <v>17</v>
      </c>
    </row>
    <row r="1002" spans="1:2" x14ac:dyDescent="0.25">
      <c r="A1002" s="27">
        <v>14032</v>
      </c>
      <c r="B1002" s="26">
        <v>13.26</v>
      </c>
    </row>
    <row r="1003" spans="1:2" x14ac:dyDescent="0.25">
      <c r="A1003" s="27">
        <v>14001</v>
      </c>
      <c r="B1003" s="26">
        <v>11.93</v>
      </c>
    </row>
    <row r="1004" spans="1:2" x14ac:dyDescent="0.25">
      <c r="A1004" s="27">
        <v>13971</v>
      </c>
      <c r="B1004" s="26">
        <v>10.95</v>
      </c>
    </row>
    <row r="1005" spans="1:2" x14ac:dyDescent="0.25">
      <c r="A1005" s="27">
        <v>13940</v>
      </c>
      <c r="B1005" s="26">
        <v>10.63</v>
      </c>
    </row>
    <row r="1006" spans="1:2" x14ac:dyDescent="0.25">
      <c r="A1006" s="27">
        <v>13912</v>
      </c>
      <c r="B1006" s="26">
        <v>10.79</v>
      </c>
    </row>
    <row r="1007" spans="1:2" x14ac:dyDescent="0.25">
      <c r="A1007" s="27">
        <v>13881</v>
      </c>
      <c r="B1007" s="26">
        <v>10.5</v>
      </c>
    </row>
    <row r="1008" spans="1:2" x14ac:dyDescent="0.25">
      <c r="A1008" s="27">
        <v>13850</v>
      </c>
      <c r="B1008" s="26">
        <v>9.75</v>
      </c>
    </row>
    <row r="1009" spans="1:2" x14ac:dyDescent="0.25">
      <c r="A1009" s="27">
        <v>13820</v>
      </c>
      <c r="B1009" s="26">
        <v>9.66</v>
      </c>
    </row>
    <row r="1010" spans="1:2" x14ac:dyDescent="0.25">
      <c r="A1010" s="27">
        <v>13789</v>
      </c>
      <c r="B1010" s="26">
        <v>10.32</v>
      </c>
    </row>
    <row r="1011" spans="1:2" x14ac:dyDescent="0.25">
      <c r="A1011" s="27">
        <v>13759</v>
      </c>
      <c r="B1011" s="26">
        <v>11.78</v>
      </c>
    </row>
    <row r="1012" spans="1:2" x14ac:dyDescent="0.25">
      <c r="A1012" s="27">
        <v>13728</v>
      </c>
      <c r="B1012" s="26">
        <v>13.91</v>
      </c>
    </row>
    <row r="1013" spans="1:2" x14ac:dyDescent="0.25">
      <c r="A1013" s="27">
        <v>13697</v>
      </c>
      <c r="B1013" s="26">
        <v>13.96</v>
      </c>
    </row>
    <row r="1014" spans="1:2" x14ac:dyDescent="0.25">
      <c r="A1014" s="27">
        <v>13667</v>
      </c>
      <c r="B1014" s="26">
        <v>13.37</v>
      </c>
    </row>
    <row r="1015" spans="1:2" x14ac:dyDescent="0.25">
      <c r="A1015" s="27">
        <v>13636</v>
      </c>
      <c r="B1015" s="26">
        <v>14.13</v>
      </c>
    </row>
    <row r="1016" spans="1:2" x14ac:dyDescent="0.25">
      <c r="A1016" s="27">
        <v>13606</v>
      </c>
      <c r="B1016" s="26">
        <v>15.05</v>
      </c>
    </row>
    <row r="1017" spans="1:2" x14ac:dyDescent="0.25">
      <c r="A1017" s="27">
        <v>13575</v>
      </c>
      <c r="B1017" s="26">
        <v>16.3</v>
      </c>
    </row>
    <row r="1018" spans="1:2" x14ac:dyDescent="0.25">
      <c r="A1018" s="27">
        <v>13547</v>
      </c>
      <c r="B1018" s="26">
        <v>16.77</v>
      </c>
    </row>
    <row r="1019" spans="1:2" x14ac:dyDescent="0.25">
      <c r="A1019" s="27">
        <v>13516</v>
      </c>
      <c r="B1019" s="26">
        <v>16.75</v>
      </c>
    </row>
    <row r="1020" spans="1:2" x14ac:dyDescent="0.25">
      <c r="A1020" s="27">
        <v>13485</v>
      </c>
      <c r="B1020" s="26">
        <v>16.73</v>
      </c>
    </row>
    <row r="1021" spans="1:2" x14ac:dyDescent="0.25">
      <c r="A1021" s="27">
        <v>13455</v>
      </c>
      <c r="B1021" s="26">
        <v>17.48</v>
      </c>
    </row>
    <row r="1022" spans="1:2" x14ac:dyDescent="0.25">
      <c r="A1022" s="27">
        <v>13424</v>
      </c>
      <c r="B1022" s="26">
        <v>17.47</v>
      </c>
    </row>
    <row r="1023" spans="1:2" x14ac:dyDescent="0.25">
      <c r="A1023" s="27">
        <v>13394</v>
      </c>
      <c r="B1023" s="26">
        <v>17.07</v>
      </c>
    </row>
    <row r="1024" spans="1:2" x14ac:dyDescent="0.25">
      <c r="A1024" s="27">
        <v>13363</v>
      </c>
      <c r="B1024" s="26">
        <v>17.25</v>
      </c>
    </row>
    <row r="1025" spans="1:2" x14ac:dyDescent="0.25">
      <c r="A1025" s="27">
        <v>13332</v>
      </c>
      <c r="B1025" s="26">
        <v>17.29</v>
      </c>
    </row>
    <row r="1026" spans="1:2" x14ac:dyDescent="0.25">
      <c r="A1026" s="27">
        <v>13302</v>
      </c>
      <c r="B1026" s="26">
        <v>16.690000000000001</v>
      </c>
    </row>
    <row r="1027" spans="1:2" x14ac:dyDescent="0.25">
      <c r="A1027" s="27">
        <v>13271</v>
      </c>
      <c r="B1027" s="26">
        <v>16.579999999999998</v>
      </c>
    </row>
    <row r="1028" spans="1:2" x14ac:dyDescent="0.25">
      <c r="A1028" s="27">
        <v>13241</v>
      </c>
      <c r="B1028" s="26">
        <v>18.149999999999999</v>
      </c>
    </row>
    <row r="1029" spans="1:2" x14ac:dyDescent="0.25">
      <c r="A1029" s="27">
        <v>13210</v>
      </c>
      <c r="B1029" s="26">
        <v>18.809999999999999</v>
      </c>
    </row>
    <row r="1030" spans="1:2" x14ac:dyDescent="0.25">
      <c r="A1030" s="27">
        <v>13181</v>
      </c>
      <c r="B1030" s="26">
        <v>18.649999999999999</v>
      </c>
    </row>
    <row r="1031" spans="1:2" x14ac:dyDescent="0.25">
      <c r="A1031" s="27">
        <v>13150</v>
      </c>
      <c r="B1031" s="26">
        <v>17.87</v>
      </c>
    </row>
    <row r="1032" spans="1:2" x14ac:dyDescent="0.25">
      <c r="A1032" s="27">
        <v>13119</v>
      </c>
      <c r="B1032" s="26">
        <v>17.16</v>
      </c>
    </row>
    <row r="1033" spans="1:2" x14ac:dyDescent="0.25">
      <c r="A1033" s="27">
        <v>13089</v>
      </c>
      <c r="B1033" s="26">
        <v>17.16</v>
      </c>
    </row>
    <row r="1034" spans="1:2" x14ac:dyDescent="0.25">
      <c r="A1034" s="27">
        <v>13058</v>
      </c>
      <c r="B1034" s="26">
        <v>15.68</v>
      </c>
    </row>
    <row r="1035" spans="1:2" x14ac:dyDescent="0.25">
      <c r="A1035" s="27">
        <v>13028</v>
      </c>
      <c r="B1035" s="26">
        <v>15.28</v>
      </c>
    </row>
    <row r="1036" spans="1:2" x14ac:dyDescent="0.25">
      <c r="A1036" s="27">
        <v>12997</v>
      </c>
      <c r="B1036" s="26">
        <v>14.64</v>
      </c>
    </row>
    <row r="1037" spans="1:2" x14ac:dyDescent="0.25">
      <c r="A1037" s="27">
        <v>12966</v>
      </c>
      <c r="B1037" s="26">
        <v>13.42</v>
      </c>
    </row>
    <row r="1038" spans="1:2" x14ac:dyDescent="0.25">
      <c r="A1038" s="27">
        <v>12936</v>
      </c>
      <c r="B1038" s="26">
        <v>12.49</v>
      </c>
    </row>
    <row r="1039" spans="1:2" x14ac:dyDescent="0.25">
      <c r="A1039" s="27">
        <v>12905</v>
      </c>
      <c r="B1039" s="26">
        <v>12.45</v>
      </c>
    </row>
    <row r="1040" spans="1:2" x14ac:dyDescent="0.25">
      <c r="A1040" s="27">
        <v>12875</v>
      </c>
      <c r="B1040" s="26">
        <v>11.95</v>
      </c>
    </row>
    <row r="1041" spans="1:2" x14ac:dyDescent="0.25">
      <c r="A1041" s="27">
        <v>12844</v>
      </c>
      <c r="B1041" s="26">
        <v>11.52</v>
      </c>
    </row>
    <row r="1042" spans="1:2" x14ac:dyDescent="0.25">
      <c r="A1042" s="27">
        <v>12816</v>
      </c>
      <c r="B1042" s="26">
        <v>13.82</v>
      </c>
    </row>
    <row r="1043" spans="1:2" x14ac:dyDescent="0.25">
      <c r="A1043" s="27">
        <v>12785</v>
      </c>
      <c r="B1043" s="26">
        <v>16.25</v>
      </c>
    </row>
    <row r="1044" spans="1:2" x14ac:dyDescent="0.25">
      <c r="A1044" s="27">
        <v>12754</v>
      </c>
      <c r="B1044" s="26">
        <v>18.899999999999999</v>
      </c>
    </row>
    <row r="1045" spans="1:2" x14ac:dyDescent="0.25">
      <c r="A1045" s="27">
        <v>12724</v>
      </c>
      <c r="B1045" s="26">
        <v>18.940000000000001</v>
      </c>
    </row>
    <row r="1046" spans="1:2" x14ac:dyDescent="0.25">
      <c r="A1046" s="27">
        <v>12693</v>
      </c>
      <c r="B1046" s="26">
        <v>18.579999999999998</v>
      </c>
    </row>
    <row r="1047" spans="1:2" x14ac:dyDescent="0.25">
      <c r="A1047" s="27">
        <v>12663</v>
      </c>
      <c r="B1047" s="26">
        <v>18.600000000000001</v>
      </c>
    </row>
    <row r="1048" spans="1:2" x14ac:dyDescent="0.25">
      <c r="A1048" s="27">
        <v>12632</v>
      </c>
      <c r="B1048" s="26">
        <v>19.23</v>
      </c>
    </row>
    <row r="1049" spans="1:2" x14ac:dyDescent="0.25">
      <c r="A1049" s="27">
        <v>12601</v>
      </c>
      <c r="B1049" s="26">
        <v>20.18</v>
      </c>
    </row>
    <row r="1050" spans="1:2" x14ac:dyDescent="0.25">
      <c r="A1050" s="27">
        <v>12571</v>
      </c>
      <c r="B1050" s="26">
        <v>21.38</v>
      </c>
    </row>
    <row r="1051" spans="1:2" x14ac:dyDescent="0.25">
      <c r="A1051" s="27">
        <v>12540</v>
      </c>
      <c r="B1051" s="26">
        <v>21.29</v>
      </c>
    </row>
    <row r="1052" spans="1:2" x14ac:dyDescent="0.25">
      <c r="A1052" s="27">
        <v>12510</v>
      </c>
      <c r="B1052" s="26">
        <v>23.91</v>
      </c>
    </row>
    <row r="1053" spans="1:2" x14ac:dyDescent="0.25">
      <c r="A1053" s="27">
        <v>12479</v>
      </c>
      <c r="B1053" s="26">
        <v>23.73</v>
      </c>
    </row>
    <row r="1054" spans="1:2" x14ac:dyDescent="0.25">
      <c r="A1054" s="27">
        <v>12451</v>
      </c>
      <c r="B1054" s="26">
        <v>25.25</v>
      </c>
    </row>
    <row r="1055" spans="1:2" x14ac:dyDescent="0.25">
      <c r="A1055" s="27">
        <v>12420</v>
      </c>
      <c r="B1055" s="26">
        <v>23.73</v>
      </c>
    </row>
    <row r="1056" spans="1:2" x14ac:dyDescent="0.25">
      <c r="A1056" s="27">
        <v>12389</v>
      </c>
      <c r="B1056" s="26">
        <v>22.66</v>
      </c>
    </row>
    <row r="1057" spans="1:2" x14ac:dyDescent="0.25">
      <c r="A1057" s="27">
        <v>12359</v>
      </c>
      <c r="B1057" s="26">
        <v>22.35</v>
      </c>
    </row>
    <row r="1058" spans="1:2" x14ac:dyDescent="0.25">
      <c r="A1058" s="27">
        <v>12328</v>
      </c>
      <c r="B1058" s="26">
        <v>21.95</v>
      </c>
    </row>
    <row r="1059" spans="1:2" x14ac:dyDescent="0.25">
      <c r="A1059" s="27">
        <v>12298</v>
      </c>
      <c r="B1059" s="26">
        <v>24.46</v>
      </c>
    </row>
    <row r="1060" spans="1:2" x14ac:dyDescent="0.25">
      <c r="A1060" s="27">
        <v>12267</v>
      </c>
      <c r="B1060" s="26">
        <v>24.81</v>
      </c>
    </row>
    <row r="1061" spans="1:2" x14ac:dyDescent="0.25">
      <c r="A1061" s="27">
        <v>12236</v>
      </c>
      <c r="B1061" s="26">
        <v>26.27</v>
      </c>
    </row>
    <row r="1062" spans="1:2" x14ac:dyDescent="0.25">
      <c r="A1062" s="27">
        <v>12206</v>
      </c>
      <c r="B1062" s="26">
        <v>24.45</v>
      </c>
    </row>
    <row r="1063" spans="1:2" x14ac:dyDescent="0.25">
      <c r="A1063" s="27">
        <v>12175</v>
      </c>
      <c r="B1063" s="26">
        <v>20.99</v>
      </c>
    </row>
    <row r="1064" spans="1:2" x14ac:dyDescent="0.25">
      <c r="A1064" s="27">
        <v>12145</v>
      </c>
      <c r="B1064" s="26">
        <v>16.399999999999999</v>
      </c>
    </row>
    <row r="1065" spans="1:2" x14ac:dyDescent="0.25">
      <c r="A1065" s="27">
        <v>12114</v>
      </c>
      <c r="B1065" s="26">
        <v>14.92</v>
      </c>
    </row>
    <row r="1066" spans="1:2" x14ac:dyDescent="0.25">
      <c r="A1066" s="27">
        <v>12086</v>
      </c>
      <c r="B1066" s="26">
        <v>15.06</v>
      </c>
    </row>
    <row r="1067" spans="1:2" x14ac:dyDescent="0.25">
      <c r="A1067" s="27">
        <v>12055</v>
      </c>
      <c r="B1067" s="26">
        <v>17.190000000000001</v>
      </c>
    </row>
    <row r="1068" spans="1:2" x14ac:dyDescent="0.25">
      <c r="A1068" s="27">
        <v>12024</v>
      </c>
      <c r="B1068" s="26">
        <v>16.63</v>
      </c>
    </row>
    <row r="1069" spans="1:2" x14ac:dyDescent="0.25">
      <c r="A1069" s="27">
        <v>11994</v>
      </c>
      <c r="B1069" s="26">
        <v>16.52</v>
      </c>
    </row>
    <row r="1070" spans="1:2" x14ac:dyDescent="0.25">
      <c r="A1070" s="27">
        <v>11963</v>
      </c>
      <c r="B1070" s="26">
        <v>16.059999999999999</v>
      </c>
    </row>
    <row r="1071" spans="1:2" x14ac:dyDescent="0.25">
      <c r="A1071" s="27">
        <v>11933</v>
      </c>
      <c r="B1071" s="26">
        <v>17.96</v>
      </c>
    </row>
    <row r="1072" spans="1:2" x14ac:dyDescent="0.25">
      <c r="A1072" s="27">
        <v>11902</v>
      </c>
      <c r="B1072" s="26">
        <v>15.8</v>
      </c>
    </row>
    <row r="1073" spans="1:2" x14ac:dyDescent="0.25">
      <c r="A1073" s="27">
        <v>11871</v>
      </c>
      <c r="B1073" s="26">
        <v>10.16</v>
      </c>
    </row>
    <row r="1074" spans="1:2" x14ac:dyDescent="0.25">
      <c r="A1074" s="27">
        <v>11841</v>
      </c>
      <c r="B1074" s="26">
        <v>9.35</v>
      </c>
    </row>
    <row r="1075" spans="1:2" x14ac:dyDescent="0.25">
      <c r="A1075" s="27">
        <v>11810</v>
      </c>
      <c r="B1075" s="26">
        <v>10.46</v>
      </c>
    </row>
    <row r="1076" spans="1:2" x14ac:dyDescent="0.25">
      <c r="A1076" s="27">
        <v>11780</v>
      </c>
      <c r="B1076" s="26">
        <v>11.56</v>
      </c>
    </row>
    <row r="1077" spans="1:2" x14ac:dyDescent="0.25">
      <c r="A1077" s="27">
        <v>11749</v>
      </c>
      <c r="B1077" s="26">
        <v>14.75</v>
      </c>
    </row>
    <row r="1078" spans="1:2" x14ac:dyDescent="0.25">
      <c r="A1078" s="27">
        <v>11720</v>
      </c>
      <c r="B1078" s="26">
        <v>14.27</v>
      </c>
    </row>
    <row r="1079" spans="1:2" x14ac:dyDescent="0.25">
      <c r="A1079" s="27">
        <v>11689</v>
      </c>
      <c r="B1079" s="26">
        <v>13.99</v>
      </c>
    </row>
    <row r="1080" spans="1:2" x14ac:dyDescent="0.25">
      <c r="A1080" s="27">
        <v>11658</v>
      </c>
      <c r="B1080" s="26">
        <v>13.84</v>
      </c>
    </row>
    <row r="1081" spans="1:2" x14ac:dyDescent="0.25">
      <c r="A1081" s="27">
        <v>11628</v>
      </c>
      <c r="B1081" s="26">
        <v>16.23</v>
      </c>
    </row>
    <row r="1082" spans="1:2" x14ac:dyDescent="0.25">
      <c r="A1082" s="27">
        <v>11597</v>
      </c>
      <c r="B1082" s="26">
        <v>15.3</v>
      </c>
    </row>
    <row r="1083" spans="1:2" x14ac:dyDescent="0.25">
      <c r="A1083" s="27">
        <v>11567</v>
      </c>
      <c r="B1083" s="26">
        <v>16.899999999999999</v>
      </c>
    </row>
    <row r="1084" spans="1:2" x14ac:dyDescent="0.25">
      <c r="A1084" s="27">
        <v>11536</v>
      </c>
      <c r="B1084" s="26">
        <v>19.04</v>
      </c>
    </row>
    <row r="1085" spans="1:2" x14ac:dyDescent="0.25">
      <c r="A1085" s="27">
        <v>11505</v>
      </c>
      <c r="B1085" s="26">
        <v>18.86</v>
      </c>
    </row>
    <row r="1086" spans="1:2" x14ac:dyDescent="0.25">
      <c r="A1086" s="27">
        <v>11475</v>
      </c>
      <c r="B1086" s="26">
        <v>17.559999999999999</v>
      </c>
    </row>
    <row r="1087" spans="1:2" x14ac:dyDescent="0.25">
      <c r="A1087" s="27">
        <v>11444</v>
      </c>
      <c r="B1087" s="26">
        <v>17.48</v>
      </c>
    </row>
    <row r="1088" spans="1:2" x14ac:dyDescent="0.25">
      <c r="A1088" s="27">
        <v>11414</v>
      </c>
      <c r="B1088" s="26">
        <v>18.66</v>
      </c>
    </row>
    <row r="1089" spans="1:2" x14ac:dyDescent="0.25">
      <c r="A1089" s="27">
        <v>11383</v>
      </c>
      <c r="B1089" s="26">
        <v>19.920000000000002</v>
      </c>
    </row>
    <row r="1090" spans="1:2" x14ac:dyDescent="0.25">
      <c r="A1090" s="27">
        <v>11355</v>
      </c>
      <c r="B1090" s="26">
        <v>18.899999999999999</v>
      </c>
    </row>
    <row r="1091" spans="1:2" x14ac:dyDescent="0.25">
      <c r="A1091" s="27">
        <v>11324</v>
      </c>
      <c r="B1091" s="26">
        <v>17</v>
      </c>
    </row>
    <row r="1092" spans="1:2" x14ac:dyDescent="0.25">
      <c r="A1092" s="27">
        <v>11293</v>
      </c>
      <c r="B1092" s="26">
        <v>15.99</v>
      </c>
    </row>
    <row r="1093" spans="1:2" x14ac:dyDescent="0.25">
      <c r="A1093" s="27">
        <v>11263</v>
      </c>
      <c r="B1093" s="26">
        <v>16.25</v>
      </c>
    </row>
    <row r="1094" spans="1:2" x14ac:dyDescent="0.25">
      <c r="A1094" s="27">
        <v>11232</v>
      </c>
      <c r="B1094" s="26">
        <v>16.64</v>
      </c>
    </row>
    <row r="1095" spans="1:2" x14ac:dyDescent="0.25">
      <c r="A1095" s="27">
        <v>11202</v>
      </c>
      <c r="B1095" s="26">
        <v>18.39</v>
      </c>
    </row>
    <row r="1096" spans="1:2" x14ac:dyDescent="0.25">
      <c r="A1096" s="27">
        <v>11171</v>
      </c>
      <c r="B1096" s="26">
        <v>17.57</v>
      </c>
    </row>
    <row r="1097" spans="1:2" x14ac:dyDescent="0.25">
      <c r="A1097" s="27">
        <v>11140</v>
      </c>
      <c r="B1097" s="26">
        <v>17.03</v>
      </c>
    </row>
    <row r="1098" spans="1:2" x14ac:dyDescent="0.25">
      <c r="A1098" s="27">
        <v>11110</v>
      </c>
      <c r="B1098" s="26">
        <v>16.68</v>
      </c>
    </row>
    <row r="1099" spans="1:2" x14ac:dyDescent="0.25">
      <c r="A1099" s="27">
        <v>11079</v>
      </c>
      <c r="B1099" s="26">
        <v>17.829999999999998</v>
      </c>
    </row>
    <row r="1100" spans="1:2" x14ac:dyDescent="0.25">
      <c r="A1100" s="27">
        <v>11049</v>
      </c>
      <c r="B1100" s="26">
        <v>18.22</v>
      </c>
    </row>
    <row r="1101" spans="1:2" x14ac:dyDescent="0.25">
      <c r="A1101" s="27">
        <v>11018</v>
      </c>
      <c r="B1101" s="26">
        <v>16.510000000000002</v>
      </c>
    </row>
    <row r="1102" spans="1:2" x14ac:dyDescent="0.25">
      <c r="A1102" s="27">
        <v>10990</v>
      </c>
      <c r="B1102" s="26">
        <v>15.35</v>
      </c>
    </row>
    <row r="1103" spans="1:2" x14ac:dyDescent="0.25">
      <c r="A1103" s="27">
        <v>10959</v>
      </c>
      <c r="B1103" s="26">
        <v>13.94</v>
      </c>
    </row>
    <row r="1104" spans="1:2" x14ac:dyDescent="0.25">
      <c r="A1104" s="27">
        <v>10928</v>
      </c>
      <c r="B1104" s="26">
        <v>13.29</v>
      </c>
    </row>
    <row r="1105" spans="1:2" x14ac:dyDescent="0.25">
      <c r="A1105" s="27">
        <v>10898</v>
      </c>
      <c r="B1105" s="26">
        <v>12.94</v>
      </c>
    </row>
    <row r="1106" spans="1:2" x14ac:dyDescent="0.25">
      <c r="A1106" s="27">
        <v>10867</v>
      </c>
      <c r="B1106" s="26">
        <v>17.809999999999999</v>
      </c>
    </row>
    <row r="1107" spans="1:2" x14ac:dyDescent="0.25">
      <c r="A1107" s="27">
        <v>10837</v>
      </c>
      <c r="B1107" s="26">
        <v>20.170000000000002</v>
      </c>
    </row>
    <row r="1108" spans="1:2" x14ac:dyDescent="0.25">
      <c r="A1108" s="27">
        <v>10806</v>
      </c>
      <c r="B1108" s="26">
        <v>19.63</v>
      </c>
    </row>
    <row r="1109" spans="1:2" x14ac:dyDescent="0.25">
      <c r="A1109" s="27">
        <v>10775</v>
      </c>
      <c r="B1109" s="26">
        <v>18.809999999999999</v>
      </c>
    </row>
    <row r="1110" spans="1:2" x14ac:dyDescent="0.25">
      <c r="A1110" s="27">
        <v>10745</v>
      </c>
      <c r="B1110" s="26">
        <v>17.489999999999998</v>
      </c>
    </row>
    <row r="1111" spans="1:2" x14ac:dyDescent="0.25">
      <c r="A1111" s="27">
        <v>10714</v>
      </c>
      <c r="B1111" s="26">
        <v>17.38</v>
      </c>
    </row>
    <row r="1112" spans="1:2" x14ac:dyDescent="0.25">
      <c r="A1112" s="27">
        <v>10684</v>
      </c>
      <c r="B1112" s="26">
        <v>17.350000000000001</v>
      </c>
    </row>
    <row r="1113" spans="1:2" x14ac:dyDescent="0.25">
      <c r="A1113" s="27">
        <v>10653</v>
      </c>
      <c r="B1113" s="26">
        <v>17.68</v>
      </c>
    </row>
    <row r="1114" spans="1:2" x14ac:dyDescent="0.25">
      <c r="A1114" s="27">
        <v>10625</v>
      </c>
      <c r="B1114" s="26">
        <v>17.62</v>
      </c>
    </row>
    <row r="1115" spans="1:2" x14ac:dyDescent="0.25">
      <c r="A1115" s="27">
        <v>10594</v>
      </c>
      <c r="B1115" s="26">
        <v>17.77</v>
      </c>
    </row>
    <row r="1116" spans="1:2" x14ac:dyDescent="0.25">
      <c r="A1116" s="27">
        <v>10563</v>
      </c>
      <c r="B1116" s="26">
        <v>16.78</v>
      </c>
    </row>
    <row r="1117" spans="1:2" x14ac:dyDescent="0.25">
      <c r="A1117" s="27">
        <v>10533</v>
      </c>
      <c r="B1117" s="26">
        <v>16.989999999999998</v>
      </c>
    </row>
    <row r="1118" spans="1:2" x14ac:dyDescent="0.25">
      <c r="A1118" s="27">
        <v>10502</v>
      </c>
      <c r="B1118" s="26">
        <v>16.18</v>
      </c>
    </row>
    <row r="1119" spans="1:2" x14ac:dyDescent="0.25">
      <c r="A1119" s="27">
        <v>10472</v>
      </c>
      <c r="B1119" s="26">
        <v>16.14</v>
      </c>
    </row>
    <row r="1120" spans="1:2" x14ac:dyDescent="0.25">
      <c r="A1120" s="27">
        <v>10441</v>
      </c>
      <c r="B1120" s="26">
        <v>15.33</v>
      </c>
    </row>
    <row r="1121" spans="1:2" x14ac:dyDescent="0.25">
      <c r="A1121" s="27">
        <v>10410</v>
      </c>
      <c r="B1121" s="26">
        <v>15.11</v>
      </c>
    </row>
    <row r="1122" spans="1:2" x14ac:dyDescent="0.25">
      <c r="A1122" s="27">
        <v>10380</v>
      </c>
      <c r="B1122" s="26">
        <v>15.28</v>
      </c>
    </row>
    <row r="1123" spans="1:2" x14ac:dyDescent="0.25">
      <c r="A1123" s="27">
        <v>10349</v>
      </c>
      <c r="B1123" s="26">
        <v>16.37</v>
      </c>
    </row>
    <row r="1124" spans="1:2" x14ac:dyDescent="0.25">
      <c r="A1124" s="27">
        <v>10319</v>
      </c>
      <c r="B1124" s="26">
        <v>16.170000000000002</v>
      </c>
    </row>
    <row r="1125" spans="1:2" x14ac:dyDescent="0.25">
      <c r="A1125" s="27">
        <v>10288</v>
      </c>
      <c r="B1125" s="26">
        <v>15.51</v>
      </c>
    </row>
    <row r="1126" spans="1:2" x14ac:dyDescent="0.25">
      <c r="A1126" s="27">
        <v>10259</v>
      </c>
      <c r="B1126" s="26">
        <v>15</v>
      </c>
    </row>
    <row r="1127" spans="1:2" x14ac:dyDescent="0.25">
      <c r="A1127" s="27">
        <v>10228</v>
      </c>
      <c r="B1127" s="26">
        <v>15.47</v>
      </c>
    </row>
    <row r="1128" spans="1:2" x14ac:dyDescent="0.25">
      <c r="A1128" s="27">
        <v>10197</v>
      </c>
      <c r="B1128" s="26">
        <v>15.73</v>
      </c>
    </row>
    <row r="1129" spans="1:2" x14ac:dyDescent="0.25">
      <c r="A1129" s="27">
        <v>10167</v>
      </c>
      <c r="B1129" s="26">
        <v>15.22</v>
      </c>
    </row>
    <row r="1130" spans="1:2" x14ac:dyDescent="0.25">
      <c r="A1130" s="27">
        <v>10136</v>
      </c>
      <c r="B1130" s="26">
        <v>14.73</v>
      </c>
    </row>
    <row r="1131" spans="1:2" x14ac:dyDescent="0.25">
      <c r="A1131" s="27">
        <v>10106</v>
      </c>
      <c r="B1131" s="26">
        <v>14.82</v>
      </c>
    </row>
    <row r="1132" spans="1:2" x14ac:dyDescent="0.25">
      <c r="A1132" s="27">
        <v>10075</v>
      </c>
      <c r="B1132" s="26">
        <v>13.9</v>
      </c>
    </row>
    <row r="1133" spans="1:2" x14ac:dyDescent="0.25">
      <c r="A1133" s="27">
        <v>10044</v>
      </c>
      <c r="B1133" s="26">
        <v>13.08</v>
      </c>
    </row>
    <row r="1134" spans="1:2" x14ac:dyDescent="0.25">
      <c r="A1134" s="27">
        <v>10014</v>
      </c>
      <c r="B1134" s="26">
        <v>12.67</v>
      </c>
    </row>
    <row r="1135" spans="1:2" x14ac:dyDescent="0.25">
      <c r="A1135" s="27">
        <v>9983</v>
      </c>
      <c r="B1135" s="26">
        <v>12.39</v>
      </c>
    </row>
    <row r="1136" spans="1:2" x14ac:dyDescent="0.25">
      <c r="A1136" s="27">
        <v>9953</v>
      </c>
      <c r="B1136" s="26">
        <v>11.87</v>
      </c>
    </row>
    <row r="1137" spans="1:2" x14ac:dyDescent="0.25">
      <c r="A1137" s="27">
        <v>9922</v>
      </c>
      <c r="B1137" s="26">
        <v>11.48</v>
      </c>
    </row>
    <row r="1138" spans="1:2" x14ac:dyDescent="0.25">
      <c r="A1138" s="27">
        <v>9894</v>
      </c>
      <c r="B1138" s="26">
        <v>11.22</v>
      </c>
    </row>
    <row r="1139" spans="1:2" x14ac:dyDescent="0.25">
      <c r="A1139" s="27">
        <v>9863</v>
      </c>
      <c r="B1139" s="26">
        <v>10.9</v>
      </c>
    </row>
    <row r="1140" spans="1:2" x14ac:dyDescent="0.25">
      <c r="A1140" s="27">
        <v>9832</v>
      </c>
      <c r="B1140" s="26">
        <v>10.88</v>
      </c>
    </row>
    <row r="1141" spans="1:2" x14ac:dyDescent="0.25">
      <c r="A1141" s="27">
        <v>9802</v>
      </c>
      <c r="B1141" s="26">
        <v>10.63</v>
      </c>
    </row>
    <row r="1142" spans="1:2" x14ac:dyDescent="0.25">
      <c r="A1142" s="27">
        <v>9771</v>
      </c>
      <c r="B1142" s="26">
        <v>10.48</v>
      </c>
    </row>
    <row r="1143" spans="1:2" x14ac:dyDescent="0.25">
      <c r="A1143" s="27">
        <v>9741</v>
      </c>
      <c r="B1143" s="26">
        <v>10.72</v>
      </c>
    </row>
    <row r="1144" spans="1:2" x14ac:dyDescent="0.25">
      <c r="A1144" s="27">
        <v>9710</v>
      </c>
      <c r="B1144" s="26">
        <v>10.56</v>
      </c>
    </row>
    <row r="1145" spans="1:2" x14ac:dyDescent="0.25">
      <c r="A1145" s="27">
        <v>9679</v>
      </c>
      <c r="B1145" s="26">
        <v>10.14</v>
      </c>
    </row>
    <row r="1146" spans="1:2" x14ac:dyDescent="0.25">
      <c r="A1146" s="27">
        <v>9649</v>
      </c>
      <c r="B1146" s="26">
        <v>9.73</v>
      </c>
    </row>
    <row r="1147" spans="1:2" x14ac:dyDescent="0.25">
      <c r="A1147" s="27">
        <v>9618</v>
      </c>
      <c r="B1147" s="26">
        <v>9.2799999999999994</v>
      </c>
    </row>
    <row r="1148" spans="1:2" x14ac:dyDescent="0.25">
      <c r="A1148" s="27">
        <v>9588</v>
      </c>
      <c r="B1148" s="26">
        <v>9.2100000000000009</v>
      </c>
    </row>
    <row r="1149" spans="1:2" x14ac:dyDescent="0.25">
      <c r="A1149" s="27">
        <v>9557</v>
      </c>
      <c r="B1149" s="26">
        <v>9.4600000000000009</v>
      </c>
    </row>
    <row r="1150" spans="1:2" x14ac:dyDescent="0.25">
      <c r="A1150" s="27">
        <v>9529</v>
      </c>
      <c r="B1150" s="26">
        <v>10.15</v>
      </c>
    </row>
    <row r="1151" spans="1:2" x14ac:dyDescent="0.25">
      <c r="A1151" s="27">
        <v>9498</v>
      </c>
      <c r="B1151" s="26">
        <v>10.130000000000001</v>
      </c>
    </row>
    <row r="1152" spans="1:2" x14ac:dyDescent="0.25">
      <c r="A1152" s="27">
        <v>9467</v>
      </c>
      <c r="B1152" s="26">
        <v>9.9700000000000006</v>
      </c>
    </row>
    <row r="1153" spans="1:2" x14ac:dyDescent="0.25">
      <c r="A1153" s="27">
        <v>9437</v>
      </c>
      <c r="B1153" s="26">
        <v>10.02</v>
      </c>
    </row>
    <row r="1154" spans="1:2" x14ac:dyDescent="0.25">
      <c r="A1154" s="27">
        <v>9406</v>
      </c>
      <c r="B1154" s="26">
        <v>9.93</v>
      </c>
    </row>
    <row r="1155" spans="1:2" x14ac:dyDescent="0.25">
      <c r="A1155" s="27">
        <v>9376</v>
      </c>
      <c r="B1155" s="26">
        <v>9.84</v>
      </c>
    </row>
    <row r="1156" spans="1:2" x14ac:dyDescent="0.25">
      <c r="A1156" s="27">
        <v>9345</v>
      </c>
      <c r="B1156" s="26">
        <v>9.84</v>
      </c>
    </row>
    <row r="1157" spans="1:2" x14ac:dyDescent="0.25">
      <c r="A1157" s="27">
        <v>9314</v>
      </c>
      <c r="B1157" s="26">
        <v>9.94</v>
      </c>
    </row>
    <row r="1158" spans="1:2" x14ac:dyDescent="0.25">
      <c r="A1158" s="27">
        <v>9284</v>
      </c>
      <c r="B1158" s="26">
        <v>9.91</v>
      </c>
    </row>
    <row r="1159" spans="1:2" x14ac:dyDescent="0.25">
      <c r="A1159" s="27">
        <v>9253</v>
      </c>
      <c r="B1159" s="26">
        <v>9.98</v>
      </c>
    </row>
    <row r="1160" spans="1:2" x14ac:dyDescent="0.25">
      <c r="A1160" s="27">
        <v>9223</v>
      </c>
      <c r="B1160" s="26">
        <v>9.91</v>
      </c>
    </row>
    <row r="1161" spans="1:2" x14ac:dyDescent="0.25">
      <c r="A1161" s="27">
        <v>9192</v>
      </c>
      <c r="B1161" s="26">
        <v>10.29</v>
      </c>
    </row>
    <row r="1162" spans="1:2" x14ac:dyDescent="0.25">
      <c r="A1162" s="27">
        <v>9164</v>
      </c>
      <c r="B1162" s="26">
        <v>10.85</v>
      </c>
    </row>
    <row r="1163" spans="1:2" x14ac:dyDescent="0.25">
      <c r="A1163" s="27">
        <v>9133</v>
      </c>
      <c r="B1163" s="26">
        <v>11.06</v>
      </c>
    </row>
    <row r="1164" spans="1:2" x14ac:dyDescent="0.25">
      <c r="A1164" s="27">
        <v>9102</v>
      </c>
      <c r="B1164" s="26">
        <v>10.92</v>
      </c>
    </row>
    <row r="1165" spans="1:2" x14ac:dyDescent="0.25">
      <c r="A1165" s="27">
        <v>9072</v>
      </c>
      <c r="B1165" s="26">
        <v>10.32</v>
      </c>
    </row>
    <row r="1166" spans="1:2" x14ac:dyDescent="0.25">
      <c r="A1166" s="27">
        <v>9041</v>
      </c>
      <c r="B1166" s="26">
        <v>9.73</v>
      </c>
    </row>
    <row r="1167" spans="1:2" x14ac:dyDescent="0.25">
      <c r="A1167" s="27">
        <v>9011</v>
      </c>
      <c r="B1167" s="26">
        <v>9.81</v>
      </c>
    </row>
    <row r="1168" spans="1:2" x14ac:dyDescent="0.25">
      <c r="A1168" s="27">
        <v>8980</v>
      </c>
      <c r="B1168" s="26">
        <v>9.8699999999999992</v>
      </c>
    </row>
    <row r="1169" spans="1:2" x14ac:dyDescent="0.25">
      <c r="A1169" s="27">
        <v>8949</v>
      </c>
      <c r="B1169" s="26">
        <v>9.5</v>
      </c>
    </row>
    <row r="1170" spans="1:2" x14ac:dyDescent="0.25">
      <c r="A1170" s="27">
        <v>8919</v>
      </c>
      <c r="B1170" s="26">
        <v>9.0399999999999991</v>
      </c>
    </row>
    <row r="1171" spans="1:2" x14ac:dyDescent="0.25">
      <c r="A1171" s="27">
        <v>8888</v>
      </c>
      <c r="B1171" s="26">
        <v>8.83</v>
      </c>
    </row>
    <row r="1172" spans="1:2" x14ac:dyDescent="0.25">
      <c r="A1172" s="27">
        <v>8858</v>
      </c>
      <c r="B1172" s="26">
        <v>8.82</v>
      </c>
    </row>
    <row r="1173" spans="1:2" x14ac:dyDescent="0.25">
      <c r="A1173" s="27">
        <v>8827</v>
      </c>
      <c r="B1173" s="26">
        <v>8.99</v>
      </c>
    </row>
    <row r="1174" spans="1:2" x14ac:dyDescent="0.25">
      <c r="A1174" s="27">
        <v>8798</v>
      </c>
      <c r="B1174" s="26">
        <v>9.1300000000000008</v>
      </c>
    </row>
    <row r="1175" spans="1:2" x14ac:dyDescent="0.25">
      <c r="A1175" s="27">
        <v>8767</v>
      </c>
      <c r="B1175" s="26">
        <v>9.0500000000000007</v>
      </c>
    </row>
    <row r="1176" spans="1:2" x14ac:dyDescent="0.25">
      <c r="A1176" s="27">
        <v>8736</v>
      </c>
      <c r="B1176" s="26">
        <v>8.7200000000000006</v>
      </c>
    </row>
    <row r="1177" spans="1:2" x14ac:dyDescent="0.25">
      <c r="A1177" s="27">
        <v>8706</v>
      </c>
      <c r="B1177" s="26">
        <v>8.65</v>
      </c>
    </row>
    <row r="1178" spans="1:2" x14ac:dyDescent="0.25">
      <c r="A1178" s="27">
        <v>8675</v>
      </c>
      <c r="B1178" s="26">
        <v>8.6199999999999992</v>
      </c>
    </row>
    <row r="1179" spans="1:2" x14ac:dyDescent="0.25">
      <c r="A1179" s="27">
        <v>8645</v>
      </c>
      <c r="B1179" s="26">
        <v>8.98</v>
      </c>
    </row>
    <row r="1180" spans="1:2" x14ac:dyDescent="0.25">
      <c r="A1180" s="27">
        <v>8614</v>
      </c>
      <c r="B1180" s="26">
        <v>9.17</v>
      </c>
    </row>
    <row r="1181" spans="1:2" x14ac:dyDescent="0.25">
      <c r="A1181" s="27">
        <v>8583</v>
      </c>
      <c r="B1181" s="26">
        <v>9.3800000000000008</v>
      </c>
    </row>
    <row r="1182" spans="1:2" x14ac:dyDescent="0.25">
      <c r="A1182" s="27">
        <v>8553</v>
      </c>
      <c r="B1182" s="26">
        <v>9.99</v>
      </c>
    </row>
    <row r="1183" spans="1:2" x14ac:dyDescent="0.25">
      <c r="A1183" s="27">
        <v>8522</v>
      </c>
      <c r="B1183" s="26">
        <v>10.69</v>
      </c>
    </row>
    <row r="1184" spans="1:2" x14ac:dyDescent="0.25">
      <c r="A1184" s="27">
        <v>8492</v>
      </c>
      <c r="B1184" s="26">
        <v>11.57</v>
      </c>
    </row>
    <row r="1185" spans="1:2" x14ac:dyDescent="0.25">
      <c r="A1185" s="27">
        <v>8461</v>
      </c>
      <c r="B1185" s="26">
        <v>12.37</v>
      </c>
    </row>
    <row r="1186" spans="1:2" x14ac:dyDescent="0.25">
      <c r="A1186" s="27">
        <v>8433</v>
      </c>
      <c r="B1186" s="26">
        <v>12.57</v>
      </c>
    </row>
    <row r="1187" spans="1:2" x14ac:dyDescent="0.25">
      <c r="A1187" s="27">
        <v>8402</v>
      </c>
      <c r="B1187" s="26">
        <v>12.46</v>
      </c>
    </row>
    <row r="1188" spans="1:2" x14ac:dyDescent="0.25">
      <c r="A1188" s="27">
        <v>8371</v>
      </c>
      <c r="B1188" s="26">
        <v>12.72</v>
      </c>
    </row>
    <row r="1189" spans="1:2" x14ac:dyDescent="0.25">
      <c r="A1189" s="27">
        <v>8341</v>
      </c>
      <c r="B1189" s="26">
        <v>13.4</v>
      </c>
    </row>
    <row r="1190" spans="1:2" x14ac:dyDescent="0.25">
      <c r="A1190" s="27">
        <v>8310</v>
      </c>
      <c r="B1190" s="26">
        <v>14.86</v>
      </c>
    </row>
    <row r="1191" spans="1:2" x14ac:dyDescent="0.25">
      <c r="A1191" s="27">
        <v>8280</v>
      </c>
      <c r="B1191" s="26">
        <v>15.36</v>
      </c>
    </row>
    <row r="1192" spans="1:2" x14ac:dyDescent="0.25">
      <c r="A1192" s="27">
        <v>8249</v>
      </c>
      <c r="B1192" s="26">
        <v>15.86</v>
      </c>
    </row>
    <row r="1193" spans="1:2" x14ac:dyDescent="0.25">
      <c r="A1193" s="27">
        <v>8218</v>
      </c>
      <c r="B1193" s="26">
        <v>16.260000000000002</v>
      </c>
    </row>
    <row r="1194" spans="1:2" x14ac:dyDescent="0.25">
      <c r="A1194" s="27">
        <v>8188</v>
      </c>
      <c r="B1194" s="26">
        <v>17.239999999999998</v>
      </c>
    </row>
    <row r="1195" spans="1:2" x14ac:dyDescent="0.25">
      <c r="A1195" s="27">
        <v>8157</v>
      </c>
      <c r="B1195" s="26">
        <v>18.68</v>
      </c>
    </row>
    <row r="1196" spans="1:2" x14ac:dyDescent="0.25">
      <c r="A1196" s="27">
        <v>8127</v>
      </c>
      <c r="B1196" s="26">
        <v>19.399999999999999</v>
      </c>
    </row>
    <row r="1197" spans="1:2" x14ac:dyDescent="0.25">
      <c r="A1197" s="27">
        <v>8096</v>
      </c>
      <c r="B1197" s="26">
        <v>19.850000000000001</v>
      </c>
    </row>
    <row r="1198" spans="1:2" x14ac:dyDescent="0.25">
      <c r="A1198" s="27">
        <v>8068</v>
      </c>
      <c r="B1198" s="26">
        <v>20.91</v>
      </c>
    </row>
    <row r="1199" spans="1:2" x14ac:dyDescent="0.25">
      <c r="A1199" s="27">
        <v>8037</v>
      </c>
      <c r="B1199" s="26">
        <v>22.58</v>
      </c>
    </row>
    <row r="1200" spans="1:2" x14ac:dyDescent="0.25">
      <c r="A1200" s="27">
        <v>8006</v>
      </c>
      <c r="B1200" s="26">
        <v>25.21</v>
      </c>
    </row>
    <row r="1201" spans="1:2" x14ac:dyDescent="0.25">
      <c r="A1201" s="27">
        <v>7976</v>
      </c>
      <c r="B1201" s="26">
        <v>21.23</v>
      </c>
    </row>
    <row r="1202" spans="1:2" x14ac:dyDescent="0.25">
      <c r="A1202" s="27">
        <v>7945</v>
      </c>
      <c r="B1202" s="26">
        <v>17.87</v>
      </c>
    </row>
    <row r="1203" spans="1:2" x14ac:dyDescent="0.25">
      <c r="A1203" s="27">
        <v>7915</v>
      </c>
      <c r="B1203" s="26">
        <v>15.83</v>
      </c>
    </row>
    <row r="1204" spans="1:2" x14ac:dyDescent="0.25">
      <c r="A1204" s="27">
        <v>7884</v>
      </c>
      <c r="B1204" s="26">
        <v>14.02</v>
      </c>
    </row>
    <row r="1205" spans="1:2" x14ac:dyDescent="0.25">
      <c r="A1205" s="27">
        <v>7853</v>
      </c>
      <c r="B1205" s="26">
        <v>13</v>
      </c>
    </row>
    <row r="1206" spans="1:2" x14ac:dyDescent="0.25">
      <c r="A1206" s="27">
        <v>7823</v>
      </c>
      <c r="B1206" s="26">
        <v>12.02</v>
      </c>
    </row>
    <row r="1207" spans="1:2" x14ac:dyDescent="0.25">
      <c r="A1207" s="27">
        <v>7792</v>
      </c>
      <c r="B1207" s="26">
        <v>12.12</v>
      </c>
    </row>
    <row r="1208" spans="1:2" x14ac:dyDescent="0.25">
      <c r="A1208" s="27">
        <v>7762</v>
      </c>
      <c r="B1208" s="26">
        <v>10.97</v>
      </c>
    </row>
    <row r="1209" spans="1:2" x14ac:dyDescent="0.25">
      <c r="A1209" s="27">
        <v>7731</v>
      </c>
      <c r="B1209" s="26">
        <v>10.23</v>
      </c>
    </row>
    <row r="1210" spans="1:2" x14ac:dyDescent="0.25">
      <c r="A1210" s="27">
        <v>7703</v>
      </c>
      <c r="B1210" s="26">
        <v>9.8699999999999992</v>
      </c>
    </row>
    <row r="1211" spans="1:2" x14ac:dyDescent="0.25">
      <c r="A1211" s="27">
        <v>7672</v>
      </c>
      <c r="B1211" s="26">
        <v>9.39</v>
      </c>
    </row>
    <row r="1212" spans="1:2" x14ac:dyDescent="0.25">
      <c r="A1212" s="27">
        <v>7641</v>
      </c>
      <c r="B1212" s="26">
        <v>8.51</v>
      </c>
    </row>
    <row r="1213" spans="1:2" x14ac:dyDescent="0.25">
      <c r="A1213" s="27">
        <v>7611</v>
      </c>
      <c r="B1213" s="26">
        <v>9.23</v>
      </c>
    </row>
    <row r="1214" spans="1:2" x14ac:dyDescent="0.25">
      <c r="A1214" s="27">
        <v>7580</v>
      </c>
      <c r="B1214" s="26">
        <v>9.59</v>
      </c>
    </row>
    <row r="1215" spans="1:2" x14ac:dyDescent="0.25">
      <c r="A1215" s="27">
        <v>7550</v>
      </c>
      <c r="B1215" s="26">
        <v>9.4499999999999993</v>
      </c>
    </row>
    <row r="1216" spans="1:2" x14ac:dyDescent="0.25">
      <c r="A1216" s="27">
        <v>7519</v>
      </c>
      <c r="B1216" s="26">
        <v>9.01</v>
      </c>
    </row>
    <row r="1217" spans="1:2" x14ac:dyDescent="0.25">
      <c r="A1217" s="27">
        <v>7488</v>
      </c>
      <c r="B1217" s="26">
        <v>9.26</v>
      </c>
    </row>
    <row r="1218" spans="1:2" x14ac:dyDescent="0.25">
      <c r="A1218" s="27">
        <v>7458</v>
      </c>
      <c r="B1218" s="26">
        <v>9.16</v>
      </c>
    </row>
    <row r="1219" spans="1:2" x14ac:dyDescent="0.25">
      <c r="A1219" s="27">
        <v>7427</v>
      </c>
      <c r="B1219" s="26">
        <v>9.1999999999999993</v>
      </c>
    </row>
    <row r="1220" spans="1:2" x14ac:dyDescent="0.25">
      <c r="A1220" s="27">
        <v>7397</v>
      </c>
      <c r="B1220" s="26">
        <v>9.6999999999999993</v>
      </c>
    </row>
    <row r="1221" spans="1:2" x14ac:dyDescent="0.25">
      <c r="A1221" s="27">
        <v>7366</v>
      </c>
      <c r="B1221" s="26">
        <v>9.66</v>
      </c>
    </row>
    <row r="1222" spans="1:2" x14ac:dyDescent="0.25">
      <c r="A1222" s="27">
        <v>7337</v>
      </c>
      <c r="B1222" s="26">
        <v>8.92</v>
      </c>
    </row>
    <row r="1223" spans="1:2" x14ac:dyDescent="0.25">
      <c r="A1223" s="27">
        <v>7306</v>
      </c>
      <c r="B1223" s="26">
        <v>9.61</v>
      </c>
    </row>
    <row r="1224" spans="1:2" x14ac:dyDescent="0.25">
      <c r="A1224" s="27">
        <v>7275</v>
      </c>
      <c r="B1224" s="26">
        <v>9.59</v>
      </c>
    </row>
    <row r="1225" spans="1:2" x14ac:dyDescent="0.25">
      <c r="A1225" s="27">
        <v>7245</v>
      </c>
      <c r="B1225" s="26">
        <v>9.83</v>
      </c>
    </row>
    <row r="1226" spans="1:2" x14ac:dyDescent="0.25">
      <c r="A1226" s="27">
        <v>7214</v>
      </c>
      <c r="B1226" s="26">
        <v>10.07</v>
      </c>
    </row>
    <row r="1227" spans="1:2" x14ac:dyDescent="0.25">
      <c r="A1227" s="27">
        <v>7184</v>
      </c>
      <c r="B1227" s="26">
        <v>9.5299999999999994</v>
      </c>
    </row>
    <row r="1228" spans="1:2" x14ac:dyDescent="0.25">
      <c r="A1228" s="27">
        <v>7153</v>
      </c>
      <c r="B1228" s="26">
        <v>9.34</v>
      </c>
    </row>
    <row r="1229" spans="1:2" x14ac:dyDescent="0.25">
      <c r="A1229" s="27">
        <v>7122</v>
      </c>
      <c r="B1229" s="26">
        <v>9.9600000000000009</v>
      </c>
    </row>
    <row r="1230" spans="1:2" x14ac:dyDescent="0.25">
      <c r="A1230" s="27">
        <v>7092</v>
      </c>
      <c r="B1230" s="26">
        <v>9.59</v>
      </c>
    </row>
    <row r="1231" spans="1:2" x14ac:dyDescent="0.25">
      <c r="A1231" s="27">
        <v>7061</v>
      </c>
      <c r="B1231" s="26">
        <v>9.3000000000000007</v>
      </c>
    </row>
    <row r="1232" spans="1:2" x14ac:dyDescent="0.25">
      <c r="A1232" s="27">
        <v>7031</v>
      </c>
      <c r="B1232" s="26">
        <v>8.65</v>
      </c>
    </row>
    <row r="1233" spans="1:2" x14ac:dyDescent="0.25">
      <c r="A1233" s="27">
        <v>7000</v>
      </c>
      <c r="B1233" s="26">
        <v>8.33</v>
      </c>
    </row>
    <row r="1234" spans="1:2" x14ac:dyDescent="0.25">
      <c r="A1234" s="27">
        <v>6972</v>
      </c>
      <c r="B1234" s="26">
        <v>8.0399999999999991</v>
      </c>
    </row>
    <row r="1235" spans="1:2" x14ac:dyDescent="0.25">
      <c r="A1235" s="27">
        <v>6941</v>
      </c>
      <c r="B1235" s="26">
        <v>7.97</v>
      </c>
    </row>
    <row r="1236" spans="1:2" x14ac:dyDescent="0.25">
      <c r="A1236" s="27">
        <v>6910</v>
      </c>
      <c r="B1236" s="26">
        <v>7.98</v>
      </c>
    </row>
    <row r="1237" spans="1:2" x14ac:dyDescent="0.25">
      <c r="A1237" s="27">
        <v>6880</v>
      </c>
      <c r="B1237" s="26">
        <v>7.95</v>
      </c>
    </row>
    <row r="1238" spans="1:2" x14ac:dyDescent="0.25">
      <c r="A1238" s="27">
        <v>6849</v>
      </c>
      <c r="B1238" s="26">
        <v>7.57</v>
      </c>
    </row>
    <row r="1239" spans="1:2" x14ac:dyDescent="0.25">
      <c r="A1239" s="27">
        <v>6819</v>
      </c>
      <c r="B1239" s="26">
        <v>7.09</v>
      </c>
    </row>
    <row r="1240" spans="1:2" x14ac:dyDescent="0.25">
      <c r="A1240" s="27">
        <v>6788</v>
      </c>
      <c r="B1240" s="26">
        <v>6.97</v>
      </c>
    </row>
    <row r="1241" spans="1:2" x14ac:dyDescent="0.25">
      <c r="A1241" s="27">
        <v>6757</v>
      </c>
      <c r="B1241" s="26">
        <v>6.76</v>
      </c>
    </row>
    <row r="1242" spans="1:2" x14ac:dyDescent="0.25">
      <c r="A1242" s="27">
        <v>6727</v>
      </c>
      <c r="B1242" s="26">
        <v>6.56</v>
      </c>
    </row>
    <row r="1243" spans="1:2" x14ac:dyDescent="0.25">
      <c r="A1243" s="27">
        <v>6696</v>
      </c>
      <c r="B1243" s="26">
        <v>6.42</v>
      </c>
    </row>
    <row r="1244" spans="1:2" x14ac:dyDescent="0.25">
      <c r="A1244" s="27">
        <v>6666</v>
      </c>
      <c r="B1244" s="26">
        <v>6.09</v>
      </c>
    </row>
    <row r="1245" spans="1:2" x14ac:dyDescent="0.25">
      <c r="A1245" s="27">
        <v>6635</v>
      </c>
      <c r="B1245" s="26">
        <v>6.03</v>
      </c>
    </row>
    <row r="1246" spans="1:2" x14ac:dyDescent="0.25">
      <c r="A1246" s="27">
        <v>6607</v>
      </c>
      <c r="B1246" s="26">
        <v>6.03</v>
      </c>
    </row>
    <row r="1247" spans="1:2" x14ac:dyDescent="0.25">
      <c r="A1247" s="27">
        <v>6576</v>
      </c>
      <c r="B1247" s="26">
        <v>5.74</v>
      </c>
    </row>
    <row r="1248" spans="1:2" x14ac:dyDescent="0.25">
      <c r="A1248" s="27">
        <v>6545</v>
      </c>
      <c r="B1248" s="26">
        <v>5.31</v>
      </c>
    </row>
    <row r="1249" spans="1:2" x14ac:dyDescent="0.25">
      <c r="A1249" s="27">
        <v>6515</v>
      </c>
      <c r="B1249" s="26">
        <v>5.41</v>
      </c>
    </row>
    <row r="1250" spans="1:2" x14ac:dyDescent="0.25">
      <c r="A1250" s="27">
        <v>6484</v>
      </c>
      <c r="B1250" s="26">
        <v>5.81</v>
      </c>
    </row>
    <row r="1251" spans="1:2" x14ac:dyDescent="0.25">
      <c r="A1251" s="27">
        <v>6454</v>
      </c>
      <c r="B1251" s="26">
        <v>6.05</v>
      </c>
    </row>
    <row r="1252" spans="1:2" x14ac:dyDescent="0.25">
      <c r="A1252" s="27">
        <v>6423</v>
      </c>
      <c r="B1252" s="26">
        <v>6.26</v>
      </c>
    </row>
    <row r="1253" spans="1:2" x14ac:dyDescent="0.25">
      <c r="A1253" s="27">
        <v>6392</v>
      </c>
      <c r="B1253" s="26">
        <v>6.35</v>
      </c>
    </row>
    <row r="1254" spans="1:2" x14ac:dyDescent="0.25">
      <c r="A1254" s="27">
        <v>6362</v>
      </c>
      <c r="B1254" s="26">
        <v>6.43</v>
      </c>
    </row>
    <row r="1255" spans="1:2" x14ac:dyDescent="0.25">
      <c r="A1255" s="27">
        <v>6331</v>
      </c>
      <c r="B1255" s="26">
        <v>6.21</v>
      </c>
    </row>
    <row r="1256" spans="1:2" x14ac:dyDescent="0.25">
      <c r="A1256" s="27">
        <v>6301</v>
      </c>
      <c r="B1256" s="26">
        <v>6.34</v>
      </c>
    </row>
    <row r="1257" spans="1:2" x14ac:dyDescent="0.25">
      <c r="A1257" s="27">
        <v>6270</v>
      </c>
      <c r="B1257" s="26">
        <v>6.34</v>
      </c>
    </row>
    <row r="1258" spans="1:2" x14ac:dyDescent="0.25">
      <c r="A1258" s="27">
        <v>6242</v>
      </c>
      <c r="B1258" s="26">
        <v>6.07</v>
      </c>
    </row>
    <row r="1259" spans="1:2" x14ac:dyDescent="0.25">
      <c r="A1259" s="27">
        <v>6211</v>
      </c>
      <c r="B1259" s="26">
        <v>6.34</v>
      </c>
    </row>
    <row r="1260" spans="1:2" x14ac:dyDescent="0.25">
      <c r="A1260" s="27">
        <v>6180</v>
      </c>
      <c r="B1260" s="26">
        <v>6.41</v>
      </c>
    </row>
    <row r="1261" spans="1:2" x14ac:dyDescent="0.25">
      <c r="A1261" s="27">
        <v>6150</v>
      </c>
      <c r="B1261" s="26">
        <v>6.92</v>
      </c>
    </row>
    <row r="1262" spans="1:2" x14ac:dyDescent="0.25">
      <c r="A1262" s="27">
        <v>6119</v>
      </c>
      <c r="B1262" s="26">
        <v>7.02</v>
      </c>
    </row>
    <row r="1263" spans="1:2" x14ac:dyDescent="0.25">
      <c r="A1263" s="27">
        <v>6089</v>
      </c>
      <c r="B1263" s="26">
        <v>7.08</v>
      </c>
    </row>
    <row r="1264" spans="1:2" x14ac:dyDescent="0.25">
      <c r="A1264" s="27">
        <v>6058</v>
      </c>
      <c r="B1264" s="26">
        <v>7.08</v>
      </c>
    </row>
    <row r="1265" spans="1:2" x14ac:dyDescent="0.25">
      <c r="A1265" s="27">
        <v>6027</v>
      </c>
      <c r="B1265" s="26">
        <v>7.33</v>
      </c>
    </row>
    <row r="1266" spans="1:2" x14ac:dyDescent="0.25">
      <c r="A1266" s="27">
        <v>5997</v>
      </c>
      <c r="B1266" s="26">
        <v>7.77</v>
      </c>
    </row>
    <row r="1267" spans="1:2" x14ac:dyDescent="0.25">
      <c r="A1267" s="27">
        <v>5966</v>
      </c>
      <c r="B1267" s="26">
        <v>8.0500000000000007</v>
      </c>
    </row>
    <row r="1268" spans="1:2" x14ac:dyDescent="0.25">
      <c r="A1268" s="27">
        <v>5936</v>
      </c>
      <c r="B1268" s="26">
        <v>8.27</v>
      </c>
    </row>
    <row r="1269" spans="1:2" x14ac:dyDescent="0.25">
      <c r="A1269" s="27">
        <v>5905</v>
      </c>
      <c r="B1269" s="26">
        <v>8.8000000000000007</v>
      </c>
    </row>
    <row r="1270" spans="1:2" x14ac:dyDescent="0.25">
      <c r="A1270" s="27">
        <v>5876</v>
      </c>
      <c r="B1270" s="26">
        <v>9.31</v>
      </c>
    </row>
    <row r="1271" spans="1:2" x14ac:dyDescent="0.25">
      <c r="A1271" s="27">
        <v>5845</v>
      </c>
      <c r="B1271" s="26">
        <v>9.99</v>
      </c>
    </row>
    <row r="1272" spans="1:2" x14ac:dyDescent="0.25">
      <c r="A1272" s="27">
        <v>5814</v>
      </c>
      <c r="B1272" s="26">
        <v>10.77</v>
      </c>
    </row>
    <row r="1273" spans="1:2" x14ac:dyDescent="0.25">
      <c r="A1273" s="27">
        <v>5784</v>
      </c>
      <c r="B1273" s="26">
        <v>11.13</v>
      </c>
    </row>
    <row r="1274" spans="1:2" x14ac:dyDescent="0.25">
      <c r="A1274" s="27">
        <v>5753</v>
      </c>
      <c r="B1274" s="26">
        <v>11.15</v>
      </c>
    </row>
    <row r="1275" spans="1:2" x14ac:dyDescent="0.25">
      <c r="A1275" s="27">
        <v>5723</v>
      </c>
      <c r="B1275" s="26">
        <v>10.96</v>
      </c>
    </row>
    <row r="1276" spans="1:2" x14ac:dyDescent="0.25">
      <c r="A1276" s="27">
        <v>5692</v>
      </c>
      <c r="B1276" s="26">
        <v>10.99</v>
      </c>
    </row>
    <row r="1277" spans="1:2" x14ac:dyDescent="0.25">
      <c r="A1277" s="27">
        <v>5661</v>
      </c>
      <c r="B1277" s="26">
        <v>10.97</v>
      </c>
    </row>
    <row r="1278" spans="1:2" x14ac:dyDescent="0.25">
      <c r="A1278" s="27">
        <v>5631</v>
      </c>
      <c r="B1278" s="26">
        <v>11.49</v>
      </c>
    </row>
    <row r="1279" spans="1:2" x14ac:dyDescent="0.25">
      <c r="A1279" s="27">
        <v>5600</v>
      </c>
      <c r="B1279" s="26">
        <v>11.87</v>
      </c>
    </row>
    <row r="1280" spans="1:2" x14ac:dyDescent="0.25">
      <c r="A1280" s="27">
        <v>5570</v>
      </c>
      <c r="B1280" s="26">
        <v>12.72</v>
      </c>
    </row>
    <row r="1281" spans="1:2" x14ac:dyDescent="0.25">
      <c r="A1281" s="27">
        <v>5539</v>
      </c>
      <c r="B1281" s="26">
        <v>12.41</v>
      </c>
    </row>
    <row r="1282" spans="1:2" x14ac:dyDescent="0.25">
      <c r="A1282" s="27">
        <v>5511</v>
      </c>
      <c r="B1282" s="26">
        <v>12.72</v>
      </c>
    </row>
    <row r="1283" spans="1:2" x14ac:dyDescent="0.25">
      <c r="A1283" s="27">
        <v>5480</v>
      </c>
      <c r="B1283" s="26">
        <v>13.6</v>
      </c>
    </row>
    <row r="1284" spans="1:2" x14ac:dyDescent="0.25">
      <c r="A1284" s="27">
        <v>5449</v>
      </c>
      <c r="B1284" s="26">
        <v>14.13</v>
      </c>
    </row>
    <row r="1285" spans="1:2" x14ac:dyDescent="0.25">
      <c r="A1285" s="27">
        <v>5419</v>
      </c>
      <c r="B1285" s="26">
        <v>14.51</v>
      </c>
    </row>
    <row r="1286" spans="1:2" x14ac:dyDescent="0.25">
      <c r="A1286" s="27">
        <v>5388</v>
      </c>
      <c r="B1286" s="26">
        <v>14.27</v>
      </c>
    </row>
    <row r="1287" spans="1:2" x14ac:dyDescent="0.25">
      <c r="A1287" s="27">
        <v>5358</v>
      </c>
      <c r="B1287" s="26">
        <v>14.03</v>
      </c>
    </row>
    <row r="1288" spans="1:2" x14ac:dyDescent="0.25">
      <c r="A1288" s="27">
        <v>5327</v>
      </c>
      <c r="B1288" s="26">
        <v>13.8</v>
      </c>
    </row>
    <row r="1289" spans="1:2" x14ac:dyDescent="0.25">
      <c r="A1289" s="27">
        <v>5296</v>
      </c>
      <c r="B1289" s="26">
        <v>13.57</v>
      </c>
    </row>
    <row r="1290" spans="1:2" x14ac:dyDescent="0.25">
      <c r="A1290" s="27">
        <v>5266</v>
      </c>
      <c r="B1290" s="26">
        <v>14.14</v>
      </c>
    </row>
    <row r="1291" spans="1:2" x14ac:dyDescent="0.25">
      <c r="A1291" s="27">
        <v>5235</v>
      </c>
      <c r="B1291" s="26">
        <v>13.98</v>
      </c>
    </row>
    <row r="1292" spans="1:2" x14ac:dyDescent="0.25">
      <c r="A1292" s="27">
        <v>5205</v>
      </c>
      <c r="B1292" s="26">
        <v>13.69</v>
      </c>
    </row>
    <row r="1293" spans="1:2" x14ac:dyDescent="0.25">
      <c r="A1293" s="27">
        <v>5174</v>
      </c>
      <c r="B1293" s="26">
        <v>13.81</v>
      </c>
    </row>
    <row r="1294" spans="1:2" x14ac:dyDescent="0.25">
      <c r="A1294" s="27">
        <v>5146</v>
      </c>
      <c r="B1294" s="26">
        <v>13.86</v>
      </c>
    </row>
    <row r="1295" spans="1:2" x14ac:dyDescent="0.25">
      <c r="A1295" s="27">
        <v>5115</v>
      </c>
      <c r="B1295" s="26">
        <v>13.48</v>
      </c>
    </row>
    <row r="1296" spans="1:2" x14ac:dyDescent="0.25">
      <c r="A1296" s="27">
        <v>5084</v>
      </c>
      <c r="B1296" s="26">
        <v>12.76</v>
      </c>
    </row>
    <row r="1297" spans="1:2" x14ac:dyDescent="0.25">
      <c r="A1297" s="27">
        <v>5054</v>
      </c>
      <c r="B1297" s="26">
        <v>12.66</v>
      </c>
    </row>
    <row r="1298" spans="1:2" x14ac:dyDescent="0.25">
      <c r="A1298" s="27">
        <v>5023</v>
      </c>
      <c r="B1298" s="26">
        <v>12.87</v>
      </c>
    </row>
    <row r="1299" spans="1:2" x14ac:dyDescent="0.25">
      <c r="A1299" s="27">
        <v>4993</v>
      </c>
      <c r="B1299" s="26">
        <v>13.17</v>
      </c>
    </row>
    <row r="1300" spans="1:2" x14ac:dyDescent="0.25">
      <c r="A1300" s="27">
        <v>4962</v>
      </c>
      <c r="B1300" s="26">
        <v>12.93</v>
      </c>
    </row>
    <row r="1301" spans="1:2" x14ac:dyDescent="0.25">
      <c r="A1301" s="27">
        <v>4931</v>
      </c>
      <c r="B1301" s="26">
        <v>12.48</v>
      </c>
    </row>
    <row r="1302" spans="1:2" x14ac:dyDescent="0.25">
      <c r="A1302" s="27">
        <v>4901</v>
      </c>
      <c r="B1302" s="26">
        <v>12.21</v>
      </c>
    </row>
    <row r="1303" spans="1:2" x14ac:dyDescent="0.25">
      <c r="A1303" s="27">
        <v>4870</v>
      </c>
      <c r="B1303" s="26">
        <v>12.75</v>
      </c>
    </row>
    <row r="1304" spans="1:2" x14ac:dyDescent="0.25">
      <c r="A1304" s="27">
        <v>4840</v>
      </c>
      <c r="B1304" s="26">
        <v>12.99</v>
      </c>
    </row>
    <row r="1305" spans="1:2" x14ac:dyDescent="0.25">
      <c r="A1305" s="27">
        <v>4809</v>
      </c>
      <c r="B1305" s="26">
        <v>12.89</v>
      </c>
    </row>
    <row r="1306" spans="1:2" x14ac:dyDescent="0.25">
      <c r="A1306" s="27">
        <v>4781</v>
      </c>
      <c r="B1306" s="26">
        <v>13.03</v>
      </c>
    </row>
    <row r="1307" spans="1:2" x14ac:dyDescent="0.25">
      <c r="A1307" s="27">
        <v>4750</v>
      </c>
      <c r="B1307" s="26">
        <v>13.4</v>
      </c>
    </row>
    <row r="1308" spans="1:2" x14ac:dyDescent="0.25">
      <c r="A1308" s="27">
        <v>4719</v>
      </c>
      <c r="B1308" s="26">
        <v>13.4</v>
      </c>
    </row>
    <row r="1309" spans="1:2" x14ac:dyDescent="0.25">
      <c r="A1309" s="27">
        <v>4689</v>
      </c>
      <c r="B1309" s="26">
        <v>14.09</v>
      </c>
    </row>
    <row r="1310" spans="1:2" x14ac:dyDescent="0.25">
      <c r="A1310" s="27">
        <v>4658</v>
      </c>
      <c r="B1310" s="26">
        <v>14.43</v>
      </c>
    </row>
    <row r="1311" spans="1:2" x14ac:dyDescent="0.25">
      <c r="A1311" s="27">
        <v>4628</v>
      </c>
      <c r="B1311" s="26">
        <v>14.66</v>
      </c>
    </row>
    <row r="1312" spans="1:2" x14ac:dyDescent="0.25">
      <c r="A1312" s="27">
        <v>4597</v>
      </c>
      <c r="B1312" s="26">
        <v>14.79</v>
      </c>
    </row>
    <row r="1313" spans="1:2" x14ac:dyDescent="0.25">
      <c r="A1313" s="27">
        <v>4566</v>
      </c>
      <c r="B1313" s="26">
        <v>14.66</v>
      </c>
    </row>
    <row r="1314" spans="1:2" x14ac:dyDescent="0.25">
      <c r="A1314" s="27">
        <v>4536</v>
      </c>
      <c r="B1314" s="26">
        <v>14.85</v>
      </c>
    </row>
    <row r="1315" spans="1:2" x14ac:dyDescent="0.25">
      <c r="A1315" s="27">
        <v>4505</v>
      </c>
      <c r="B1315" s="26">
        <v>15.07</v>
      </c>
    </row>
    <row r="1316" spans="1:2" x14ac:dyDescent="0.25">
      <c r="A1316" s="27">
        <v>4475</v>
      </c>
      <c r="B1316" s="26">
        <v>15.3</v>
      </c>
    </row>
    <row r="1317" spans="1:2" x14ac:dyDescent="0.25">
      <c r="A1317" s="27">
        <v>4444</v>
      </c>
      <c r="B1317" s="26">
        <v>15.06</v>
      </c>
    </row>
    <row r="1318" spans="1:2" x14ac:dyDescent="0.25">
      <c r="A1318" s="27">
        <v>4415</v>
      </c>
      <c r="B1318" s="26">
        <v>14.86</v>
      </c>
    </row>
    <row r="1319" spans="1:2" x14ac:dyDescent="0.25">
      <c r="A1319" s="27">
        <v>4384</v>
      </c>
      <c r="B1319" s="26">
        <v>15.22</v>
      </c>
    </row>
    <row r="1320" spans="1:2" x14ac:dyDescent="0.25">
      <c r="A1320" s="27">
        <v>4353</v>
      </c>
      <c r="B1320" s="26">
        <v>15.44</v>
      </c>
    </row>
    <row r="1321" spans="1:2" x14ac:dyDescent="0.25">
      <c r="A1321" s="27">
        <v>4323</v>
      </c>
      <c r="B1321" s="26">
        <v>15.07</v>
      </c>
    </row>
    <row r="1322" spans="1:2" x14ac:dyDescent="0.25">
      <c r="A1322" s="27">
        <v>4292</v>
      </c>
      <c r="B1322" s="26">
        <v>14.22</v>
      </c>
    </row>
    <row r="1323" spans="1:2" x14ac:dyDescent="0.25">
      <c r="A1323" s="27">
        <v>4262</v>
      </c>
      <c r="B1323" s="26">
        <v>13.87</v>
      </c>
    </row>
    <row r="1324" spans="1:2" x14ac:dyDescent="0.25">
      <c r="A1324" s="27">
        <v>4231</v>
      </c>
      <c r="B1324" s="26">
        <v>14.4</v>
      </c>
    </row>
    <row r="1325" spans="1:2" x14ac:dyDescent="0.25">
      <c r="A1325" s="27">
        <v>4200</v>
      </c>
      <c r="B1325" s="26">
        <v>14.85</v>
      </c>
    </row>
    <row r="1326" spans="1:2" x14ac:dyDescent="0.25">
      <c r="A1326" s="27">
        <v>4170</v>
      </c>
      <c r="B1326" s="26">
        <v>14.65</v>
      </c>
    </row>
    <row r="1327" spans="1:2" x14ac:dyDescent="0.25">
      <c r="A1327" s="27">
        <v>4139</v>
      </c>
      <c r="B1327" s="26">
        <v>14.11</v>
      </c>
    </row>
    <row r="1328" spans="1:2" x14ac:dyDescent="0.25">
      <c r="A1328" s="27">
        <v>4109</v>
      </c>
      <c r="B1328" s="26">
        <v>13.58</v>
      </c>
    </row>
    <row r="1329" spans="1:2" x14ac:dyDescent="0.25">
      <c r="A1329" s="27">
        <v>4078</v>
      </c>
      <c r="B1329" s="26">
        <v>13.41</v>
      </c>
    </row>
    <row r="1330" spans="1:2" x14ac:dyDescent="0.25">
      <c r="A1330" s="27">
        <v>4050</v>
      </c>
      <c r="B1330" s="26">
        <v>13.34</v>
      </c>
    </row>
    <row r="1331" spans="1:2" x14ac:dyDescent="0.25">
      <c r="A1331" s="27">
        <v>4019</v>
      </c>
      <c r="B1331" s="26">
        <v>12.91</v>
      </c>
    </row>
    <row r="1332" spans="1:2" x14ac:dyDescent="0.25">
      <c r="A1332" s="27">
        <v>3988</v>
      </c>
      <c r="B1332" s="26">
        <v>12.4</v>
      </c>
    </row>
    <row r="1333" spans="1:2" x14ac:dyDescent="0.25">
      <c r="A1333" s="27">
        <v>3958</v>
      </c>
      <c r="B1333" s="26">
        <v>12.71</v>
      </c>
    </row>
    <row r="1334" spans="1:2" x14ac:dyDescent="0.25">
      <c r="A1334" s="27">
        <v>3927</v>
      </c>
      <c r="B1334" s="26">
        <v>12.68</v>
      </c>
    </row>
    <row r="1335" spans="1:2" x14ac:dyDescent="0.25">
      <c r="A1335" s="27">
        <v>3897</v>
      </c>
      <c r="B1335" s="26">
        <v>12.08</v>
      </c>
    </row>
    <row r="1336" spans="1:2" x14ac:dyDescent="0.25">
      <c r="A1336" s="27">
        <v>3866</v>
      </c>
      <c r="B1336" s="26">
        <v>11.96</v>
      </c>
    </row>
    <row r="1337" spans="1:2" x14ac:dyDescent="0.25">
      <c r="A1337" s="27">
        <v>3835</v>
      </c>
      <c r="B1337" s="26">
        <v>11.64</v>
      </c>
    </row>
    <row r="1338" spans="1:2" x14ac:dyDescent="0.25">
      <c r="A1338" s="27">
        <v>3805</v>
      </c>
      <c r="B1338" s="26">
        <v>12.21</v>
      </c>
    </row>
    <row r="1339" spans="1:2" x14ac:dyDescent="0.25">
      <c r="A1339" s="27">
        <v>3774</v>
      </c>
      <c r="B1339" s="26">
        <v>12.79</v>
      </c>
    </row>
    <row r="1340" spans="1:2" x14ac:dyDescent="0.25">
      <c r="A1340" s="27">
        <v>3744</v>
      </c>
      <c r="B1340" s="26">
        <v>12.96</v>
      </c>
    </row>
    <row r="1341" spans="1:2" x14ac:dyDescent="0.25">
      <c r="A1341" s="27">
        <v>3713</v>
      </c>
      <c r="B1341" s="26">
        <v>13.24</v>
      </c>
    </row>
    <row r="1342" spans="1:2" x14ac:dyDescent="0.25">
      <c r="A1342" s="27">
        <v>3685</v>
      </c>
      <c r="B1342" s="26">
        <v>12.87</v>
      </c>
    </row>
    <row r="1343" spans="1:2" x14ac:dyDescent="0.25">
      <c r="A1343" s="27">
        <v>3654</v>
      </c>
      <c r="B1343" s="26">
        <v>13.31</v>
      </c>
    </row>
    <row r="1344" spans="1:2" x14ac:dyDescent="0.25">
      <c r="A1344" s="27">
        <v>3623</v>
      </c>
      <c r="B1344" s="26">
        <v>13.55</v>
      </c>
    </row>
    <row r="1345" spans="1:2" x14ac:dyDescent="0.25">
      <c r="A1345" s="27">
        <v>3593</v>
      </c>
      <c r="B1345" s="26">
        <v>13.66</v>
      </c>
    </row>
    <row r="1346" spans="1:2" x14ac:dyDescent="0.25">
      <c r="A1346" s="27">
        <v>3562</v>
      </c>
      <c r="B1346" s="26">
        <v>14.01</v>
      </c>
    </row>
    <row r="1347" spans="1:2" x14ac:dyDescent="0.25">
      <c r="A1347" s="27">
        <v>3532</v>
      </c>
      <c r="B1347" s="26">
        <v>14.25</v>
      </c>
    </row>
    <row r="1348" spans="1:2" x14ac:dyDescent="0.25">
      <c r="A1348" s="27">
        <v>3501</v>
      </c>
      <c r="B1348" s="26">
        <v>14.54</v>
      </c>
    </row>
    <row r="1349" spans="1:2" x14ac:dyDescent="0.25">
      <c r="A1349" s="27">
        <v>3470</v>
      </c>
      <c r="B1349" s="26">
        <v>14.51</v>
      </c>
    </row>
    <row r="1350" spans="1:2" x14ac:dyDescent="0.25">
      <c r="A1350" s="27">
        <v>3440</v>
      </c>
      <c r="B1350" s="26">
        <v>14.63</v>
      </c>
    </row>
    <row r="1351" spans="1:2" x14ac:dyDescent="0.25">
      <c r="A1351" s="27">
        <v>3409</v>
      </c>
      <c r="B1351" s="26">
        <v>14.7</v>
      </c>
    </row>
    <row r="1352" spans="1:2" x14ac:dyDescent="0.25">
      <c r="A1352" s="27">
        <v>3379</v>
      </c>
      <c r="B1352" s="26">
        <v>14.56</v>
      </c>
    </row>
    <row r="1353" spans="1:2" x14ac:dyDescent="0.25">
      <c r="A1353" s="27">
        <v>3348</v>
      </c>
      <c r="B1353" s="26">
        <v>14.27</v>
      </c>
    </row>
    <row r="1354" spans="1:2" x14ac:dyDescent="0.25">
      <c r="A1354" s="27">
        <v>3320</v>
      </c>
      <c r="B1354" s="26">
        <v>14.43</v>
      </c>
    </row>
    <row r="1355" spans="1:2" x14ac:dyDescent="0.25">
      <c r="A1355" s="27">
        <v>3289</v>
      </c>
      <c r="B1355" s="26">
        <v>15.23</v>
      </c>
    </row>
    <row r="1356" spans="1:2" x14ac:dyDescent="0.25">
      <c r="A1356" s="27">
        <v>3258</v>
      </c>
      <c r="B1356" s="26">
        <v>15.57</v>
      </c>
    </row>
    <row r="1357" spans="1:2" x14ac:dyDescent="0.25">
      <c r="A1357" s="27">
        <v>3228</v>
      </c>
      <c r="B1357" s="26">
        <v>15.05</v>
      </c>
    </row>
    <row r="1358" spans="1:2" x14ac:dyDescent="0.25">
      <c r="A1358" s="27">
        <v>3197</v>
      </c>
      <c r="B1358" s="26">
        <v>13.94</v>
      </c>
    </row>
    <row r="1359" spans="1:2" x14ac:dyDescent="0.25">
      <c r="A1359" s="27">
        <v>3167</v>
      </c>
      <c r="B1359" s="26">
        <v>13.62</v>
      </c>
    </row>
    <row r="1360" spans="1:2" x14ac:dyDescent="0.25">
      <c r="A1360" s="27">
        <v>3136</v>
      </c>
      <c r="B1360" s="26">
        <v>13.61</v>
      </c>
    </row>
    <row r="1361" spans="1:2" x14ac:dyDescent="0.25">
      <c r="A1361" s="27">
        <v>3105</v>
      </c>
      <c r="B1361" s="26">
        <v>12.91</v>
      </c>
    </row>
    <row r="1362" spans="1:2" x14ac:dyDescent="0.25">
      <c r="A1362" s="27">
        <v>3075</v>
      </c>
      <c r="B1362" s="26">
        <v>12.32</v>
      </c>
    </row>
    <row r="1363" spans="1:2" x14ac:dyDescent="0.25">
      <c r="A1363" s="27">
        <v>3044</v>
      </c>
      <c r="B1363" s="26">
        <v>12.17</v>
      </c>
    </row>
    <row r="1364" spans="1:2" x14ac:dyDescent="0.25">
      <c r="A1364" s="27">
        <v>3014</v>
      </c>
      <c r="B1364" s="26">
        <v>11.43</v>
      </c>
    </row>
    <row r="1365" spans="1:2" x14ac:dyDescent="0.25">
      <c r="A1365" s="27">
        <v>2983</v>
      </c>
      <c r="B1365" s="26">
        <v>10.73</v>
      </c>
    </row>
    <row r="1366" spans="1:2" x14ac:dyDescent="0.25">
      <c r="A1366" s="27">
        <v>2954</v>
      </c>
      <c r="B1366" s="26">
        <v>10.210000000000001</v>
      </c>
    </row>
    <row r="1367" spans="1:2" x14ac:dyDescent="0.25">
      <c r="A1367" s="27">
        <v>2923</v>
      </c>
      <c r="B1367" s="26">
        <v>10.49</v>
      </c>
    </row>
    <row r="1368" spans="1:2" x14ac:dyDescent="0.25">
      <c r="A1368" s="27">
        <v>2892</v>
      </c>
      <c r="B1368" s="26">
        <v>9.9499999999999993</v>
      </c>
    </row>
    <row r="1369" spans="1:2" x14ac:dyDescent="0.25">
      <c r="A1369" s="27">
        <v>2862</v>
      </c>
      <c r="B1369" s="26">
        <v>9.35</v>
      </c>
    </row>
    <row r="1370" spans="1:2" x14ac:dyDescent="0.25">
      <c r="A1370" s="27">
        <v>2831</v>
      </c>
      <c r="B1370" s="26">
        <v>9.81</v>
      </c>
    </row>
    <row r="1371" spans="1:2" x14ac:dyDescent="0.25">
      <c r="A1371" s="27">
        <v>2801</v>
      </c>
      <c r="B1371" s="26">
        <v>10.88</v>
      </c>
    </row>
    <row r="1372" spans="1:2" x14ac:dyDescent="0.25">
      <c r="A1372" s="27">
        <v>2770</v>
      </c>
      <c r="B1372" s="26">
        <v>10.86</v>
      </c>
    </row>
    <row r="1373" spans="1:2" x14ac:dyDescent="0.25">
      <c r="A1373" s="27">
        <v>2739</v>
      </c>
      <c r="B1373" s="26">
        <v>11.6</v>
      </c>
    </row>
    <row r="1374" spans="1:2" x14ac:dyDescent="0.25">
      <c r="A1374" s="27">
        <v>2709</v>
      </c>
      <c r="B1374" s="26">
        <v>11.04</v>
      </c>
    </row>
    <row r="1375" spans="1:2" x14ac:dyDescent="0.25">
      <c r="A1375" s="27">
        <v>2678</v>
      </c>
      <c r="B1375" s="26">
        <v>11.28</v>
      </c>
    </row>
    <row r="1376" spans="1:2" x14ac:dyDescent="0.25">
      <c r="A1376" s="27">
        <v>2648</v>
      </c>
      <c r="B1376" s="26">
        <v>11.55</v>
      </c>
    </row>
    <row r="1377" spans="1:2" x14ac:dyDescent="0.25">
      <c r="A1377" s="27">
        <v>2617</v>
      </c>
      <c r="B1377" s="26">
        <v>11.36</v>
      </c>
    </row>
    <row r="1378" spans="1:2" x14ac:dyDescent="0.25">
      <c r="A1378" s="27">
        <v>2589</v>
      </c>
      <c r="B1378" s="26">
        <v>12.46</v>
      </c>
    </row>
    <row r="1379" spans="1:2" x14ac:dyDescent="0.25">
      <c r="A1379" s="27">
        <v>2558</v>
      </c>
      <c r="B1379" s="26">
        <v>12.72</v>
      </c>
    </row>
    <row r="1380" spans="1:2" x14ac:dyDescent="0.25">
      <c r="A1380" s="27">
        <v>2527</v>
      </c>
      <c r="B1380" s="26">
        <v>12.95</v>
      </c>
    </row>
    <row r="1381" spans="1:2" x14ac:dyDescent="0.25">
      <c r="A1381" s="27">
        <v>2497</v>
      </c>
      <c r="B1381" s="26">
        <v>13.2</v>
      </c>
    </row>
    <row r="1382" spans="1:2" x14ac:dyDescent="0.25">
      <c r="A1382" s="27">
        <v>2466</v>
      </c>
      <c r="B1382" s="26">
        <v>13.06</v>
      </c>
    </row>
    <row r="1383" spans="1:2" x14ac:dyDescent="0.25">
      <c r="A1383" s="27">
        <v>2436</v>
      </c>
      <c r="B1383" s="26">
        <v>13.6</v>
      </c>
    </row>
    <row r="1384" spans="1:2" x14ac:dyDescent="0.25">
      <c r="A1384" s="27">
        <v>2405</v>
      </c>
      <c r="B1384" s="26">
        <v>13.33</v>
      </c>
    </row>
    <row r="1385" spans="1:2" x14ac:dyDescent="0.25">
      <c r="A1385" s="27">
        <v>2374</v>
      </c>
      <c r="B1385" s="26">
        <v>12.54</v>
      </c>
    </row>
    <row r="1386" spans="1:2" x14ac:dyDescent="0.25">
      <c r="A1386" s="27">
        <v>2344</v>
      </c>
      <c r="B1386" s="26">
        <v>13.01</v>
      </c>
    </row>
    <row r="1387" spans="1:2" x14ac:dyDescent="0.25">
      <c r="A1387" s="27">
        <v>2313</v>
      </c>
      <c r="B1387" s="26">
        <v>12.98</v>
      </c>
    </row>
    <row r="1388" spans="1:2" x14ac:dyDescent="0.25">
      <c r="A1388" s="27">
        <v>2283</v>
      </c>
      <c r="B1388" s="26">
        <v>13.47</v>
      </c>
    </row>
    <row r="1389" spans="1:2" x14ac:dyDescent="0.25">
      <c r="A1389" s="27">
        <v>2252</v>
      </c>
      <c r="B1389" s="26">
        <v>13.81</v>
      </c>
    </row>
    <row r="1390" spans="1:2" x14ac:dyDescent="0.25">
      <c r="A1390" s="27">
        <v>2224</v>
      </c>
      <c r="B1390" s="26">
        <v>14.31</v>
      </c>
    </row>
    <row r="1391" spans="1:2" x14ac:dyDescent="0.25">
      <c r="A1391" s="27">
        <v>2193</v>
      </c>
      <c r="B1391" s="26">
        <v>14.57</v>
      </c>
    </row>
    <row r="1392" spans="1:2" x14ac:dyDescent="0.25">
      <c r="A1392" s="27">
        <v>2162</v>
      </c>
      <c r="B1392" s="26">
        <v>14.24</v>
      </c>
    </row>
    <row r="1393" spans="1:2" x14ac:dyDescent="0.25">
      <c r="A1393" s="27">
        <v>2132</v>
      </c>
      <c r="B1393" s="26">
        <v>14.21</v>
      </c>
    </row>
    <row r="1394" spans="1:2" x14ac:dyDescent="0.25">
      <c r="A1394" s="27">
        <v>2101</v>
      </c>
      <c r="B1394" s="26">
        <v>14.62</v>
      </c>
    </row>
    <row r="1395" spans="1:2" x14ac:dyDescent="0.25">
      <c r="A1395" s="27">
        <v>2071</v>
      </c>
      <c r="B1395" s="26">
        <v>14.77</v>
      </c>
    </row>
    <row r="1396" spans="1:2" x14ac:dyDescent="0.25">
      <c r="A1396" s="27">
        <v>2040</v>
      </c>
      <c r="B1396" s="26">
        <v>15.08</v>
      </c>
    </row>
    <row r="1397" spans="1:2" x14ac:dyDescent="0.25">
      <c r="A1397" s="27">
        <v>2009</v>
      </c>
      <c r="B1397" s="26">
        <v>14.91</v>
      </c>
    </row>
    <row r="1398" spans="1:2" x14ac:dyDescent="0.25">
      <c r="A1398" s="27">
        <v>1979</v>
      </c>
      <c r="B1398" s="26">
        <v>14.83</v>
      </c>
    </row>
    <row r="1399" spans="1:2" x14ac:dyDescent="0.25">
      <c r="A1399" s="27">
        <v>1948</v>
      </c>
      <c r="B1399" s="26">
        <v>15.04</v>
      </c>
    </row>
    <row r="1400" spans="1:2" x14ac:dyDescent="0.25">
      <c r="A1400" s="27">
        <v>1918</v>
      </c>
      <c r="B1400" s="26">
        <v>16.25</v>
      </c>
    </row>
    <row r="1401" spans="1:2" x14ac:dyDescent="0.25">
      <c r="A1401" s="27">
        <v>1887</v>
      </c>
      <c r="B1401" s="26">
        <v>16.920000000000002</v>
      </c>
    </row>
    <row r="1402" spans="1:2" x14ac:dyDescent="0.25">
      <c r="A1402" s="27">
        <v>1859</v>
      </c>
      <c r="B1402" s="26">
        <v>16.920000000000002</v>
      </c>
    </row>
    <row r="1403" spans="1:2" x14ac:dyDescent="0.25">
      <c r="A1403" s="27">
        <v>1828</v>
      </c>
      <c r="B1403" s="26">
        <v>16.690000000000001</v>
      </c>
    </row>
    <row r="1404" spans="1:2" x14ac:dyDescent="0.25">
      <c r="A1404" s="27">
        <v>1797</v>
      </c>
      <c r="B1404" s="26">
        <v>16.84</v>
      </c>
    </row>
    <row r="1405" spans="1:2" x14ac:dyDescent="0.25">
      <c r="A1405" s="27">
        <v>1767</v>
      </c>
      <c r="B1405" s="26">
        <v>16.559999999999999</v>
      </c>
    </row>
    <row r="1406" spans="1:2" x14ac:dyDescent="0.25">
      <c r="A1406" s="27">
        <v>1736</v>
      </c>
      <c r="B1406" s="26">
        <v>15.6</v>
      </c>
    </row>
    <row r="1407" spans="1:2" x14ac:dyDescent="0.25">
      <c r="A1407" s="27">
        <v>1706</v>
      </c>
      <c r="B1407" s="26">
        <v>14.64</v>
      </c>
    </row>
    <row r="1408" spans="1:2" x14ac:dyDescent="0.25">
      <c r="A1408" s="27">
        <v>1675</v>
      </c>
      <c r="B1408" s="26">
        <v>13.93</v>
      </c>
    </row>
    <row r="1409" spans="1:2" x14ac:dyDescent="0.25">
      <c r="A1409" s="27">
        <v>1644</v>
      </c>
      <c r="B1409" s="26">
        <v>13.38</v>
      </c>
    </row>
    <row r="1410" spans="1:2" x14ac:dyDescent="0.25">
      <c r="A1410" s="27">
        <v>1614</v>
      </c>
      <c r="B1410" s="26">
        <v>12.76</v>
      </c>
    </row>
    <row r="1411" spans="1:2" x14ac:dyDescent="0.25">
      <c r="A1411" s="27">
        <v>1583</v>
      </c>
      <c r="B1411" s="26">
        <v>12.66</v>
      </c>
    </row>
    <row r="1412" spans="1:2" x14ac:dyDescent="0.25">
      <c r="A1412" s="27">
        <v>1553</v>
      </c>
      <c r="B1412" s="26">
        <v>12.85</v>
      </c>
    </row>
    <row r="1413" spans="1:2" x14ac:dyDescent="0.25">
      <c r="A1413" s="27">
        <v>1522</v>
      </c>
      <c r="B1413" s="26">
        <v>12.46</v>
      </c>
    </row>
    <row r="1414" spans="1:2" x14ac:dyDescent="0.25">
      <c r="A1414" s="27">
        <v>1493</v>
      </c>
      <c r="B1414" s="26">
        <v>12.42</v>
      </c>
    </row>
    <row r="1415" spans="1:2" x14ac:dyDescent="0.25">
      <c r="A1415" s="27">
        <v>1462</v>
      </c>
      <c r="B1415" s="26">
        <v>12.68</v>
      </c>
    </row>
    <row r="1416" spans="1:2" x14ac:dyDescent="0.25">
      <c r="A1416" s="27">
        <v>1431</v>
      </c>
      <c r="B1416" s="26">
        <v>12.4</v>
      </c>
    </row>
    <row r="1417" spans="1:2" x14ac:dyDescent="0.25">
      <c r="A1417" s="27">
        <v>1401</v>
      </c>
      <c r="B1417" s="26">
        <v>11.67</v>
      </c>
    </row>
    <row r="1418" spans="1:2" x14ac:dyDescent="0.25">
      <c r="A1418" s="27">
        <v>1370</v>
      </c>
      <c r="B1418" s="26">
        <v>11.45</v>
      </c>
    </row>
    <row r="1419" spans="1:2" x14ac:dyDescent="0.25">
      <c r="A1419" s="27">
        <v>1340</v>
      </c>
      <c r="B1419" s="26">
        <v>11.66</v>
      </c>
    </row>
    <row r="1420" spans="1:2" x14ac:dyDescent="0.25">
      <c r="A1420" s="27">
        <v>1309</v>
      </c>
      <c r="B1420" s="26">
        <v>11.77</v>
      </c>
    </row>
    <row r="1421" spans="1:2" x14ac:dyDescent="0.25">
      <c r="A1421" s="27">
        <v>1278</v>
      </c>
      <c r="B1421" s="26">
        <v>11.98</v>
      </c>
    </row>
    <row r="1422" spans="1:2" x14ac:dyDescent="0.25">
      <c r="A1422" s="27">
        <v>1248</v>
      </c>
      <c r="B1422" s="26">
        <v>12.38</v>
      </c>
    </row>
    <row r="1423" spans="1:2" x14ac:dyDescent="0.25">
      <c r="A1423" s="27">
        <v>1217</v>
      </c>
      <c r="B1423" s="26">
        <v>12.92</v>
      </c>
    </row>
    <row r="1424" spans="1:2" x14ac:dyDescent="0.25">
      <c r="A1424" s="27">
        <v>1187</v>
      </c>
      <c r="B1424" s="26">
        <v>12.99</v>
      </c>
    </row>
    <row r="1425" spans="1:2" x14ac:dyDescent="0.25">
      <c r="A1425" s="27">
        <v>1156</v>
      </c>
      <c r="B1425" s="26">
        <v>13.36</v>
      </c>
    </row>
    <row r="1426" spans="1:2" x14ac:dyDescent="0.25">
      <c r="A1426" s="27">
        <v>1128</v>
      </c>
      <c r="B1426" s="26">
        <v>13.71</v>
      </c>
    </row>
    <row r="1427" spans="1:2" x14ac:dyDescent="0.25">
      <c r="A1427" s="27">
        <v>1097</v>
      </c>
      <c r="B1427" s="26">
        <v>13.61</v>
      </c>
    </row>
    <row r="1428" spans="1:2" x14ac:dyDescent="0.25">
      <c r="A1428" s="27">
        <v>1066</v>
      </c>
      <c r="B1428" s="26">
        <v>12.78</v>
      </c>
    </row>
    <row r="1429" spans="1:2" x14ac:dyDescent="0.25">
      <c r="A1429" s="27">
        <v>1036</v>
      </c>
      <c r="B1429" s="26">
        <v>13.31</v>
      </c>
    </row>
    <row r="1430" spans="1:2" x14ac:dyDescent="0.25">
      <c r="A1430" s="27">
        <v>1005</v>
      </c>
      <c r="B1430" s="26">
        <v>14.09</v>
      </c>
    </row>
    <row r="1431" spans="1:2" x14ac:dyDescent="0.25">
      <c r="A1431" s="27">
        <v>975</v>
      </c>
      <c r="B1431" s="26">
        <v>14.81</v>
      </c>
    </row>
    <row r="1432" spans="1:2" x14ac:dyDescent="0.25">
      <c r="A1432" s="27">
        <v>944</v>
      </c>
      <c r="B1432" s="26">
        <v>15.05</v>
      </c>
    </row>
    <row r="1433" spans="1:2" x14ac:dyDescent="0.25">
      <c r="A1433" s="27">
        <v>913</v>
      </c>
      <c r="B1433" s="26">
        <v>14.94</v>
      </c>
    </row>
    <row r="1434" spans="1:2" x14ac:dyDescent="0.25">
      <c r="A1434" s="27">
        <v>883</v>
      </c>
      <c r="B1434" s="26">
        <v>14.88</v>
      </c>
    </row>
    <row r="1435" spans="1:2" x14ac:dyDescent="0.25">
      <c r="A1435" s="27">
        <v>852</v>
      </c>
      <c r="B1435" s="26">
        <v>15.27</v>
      </c>
    </row>
    <row r="1436" spans="1:2" x14ac:dyDescent="0.25">
      <c r="A1436" s="27">
        <v>822</v>
      </c>
      <c r="B1436" s="26">
        <v>15.61</v>
      </c>
    </row>
    <row r="1437" spans="1:2" x14ac:dyDescent="0.25">
      <c r="A1437" s="27">
        <v>791</v>
      </c>
      <c r="B1437" s="26">
        <v>15.4</v>
      </c>
    </row>
    <row r="1438" spans="1:2" x14ac:dyDescent="0.25">
      <c r="A1438" s="27">
        <v>763</v>
      </c>
      <c r="B1438" s="26">
        <v>15.7</v>
      </c>
    </row>
    <row r="1439" spans="1:2" x14ac:dyDescent="0.25">
      <c r="A1439" s="27">
        <v>732</v>
      </c>
      <c r="B1439" s="26">
        <v>15.9</v>
      </c>
    </row>
    <row r="1440" spans="1:2" x14ac:dyDescent="0.25">
      <c r="A1440" s="27">
        <v>701</v>
      </c>
      <c r="B1440" s="26">
        <v>15.9</v>
      </c>
    </row>
    <row r="1441" spans="1:2" x14ac:dyDescent="0.25">
      <c r="A1441" s="27">
        <v>671</v>
      </c>
      <c r="B1441" s="26">
        <v>16.22</v>
      </c>
    </row>
    <row r="1442" spans="1:2" x14ac:dyDescent="0.25">
      <c r="A1442" s="27">
        <v>640</v>
      </c>
      <c r="B1442" s="26">
        <v>15.93</v>
      </c>
    </row>
    <row r="1443" spans="1:2" x14ac:dyDescent="0.25">
      <c r="A1443" s="27">
        <v>610</v>
      </c>
      <c r="B1443" s="26">
        <v>16.16</v>
      </c>
    </row>
    <row r="1444" spans="1:2" x14ac:dyDescent="0.25">
      <c r="A1444" s="27">
        <v>579</v>
      </c>
      <c r="B1444" s="26">
        <v>16.3</v>
      </c>
    </row>
    <row r="1445" spans="1:2" x14ac:dyDescent="0.25">
      <c r="A1445" s="27">
        <v>548</v>
      </c>
      <c r="B1445" s="26">
        <v>16.13</v>
      </c>
    </row>
    <row r="1446" spans="1:2" x14ac:dyDescent="0.25">
      <c r="A1446" s="27">
        <v>518</v>
      </c>
      <c r="B1446" s="26">
        <v>17.350000000000001</v>
      </c>
    </row>
    <row r="1447" spans="1:2" x14ac:dyDescent="0.25">
      <c r="A1447" s="27">
        <v>487</v>
      </c>
      <c r="B1447" s="26">
        <v>15.83</v>
      </c>
    </row>
    <row r="1448" spans="1:2" x14ac:dyDescent="0.25">
      <c r="A1448" s="27">
        <v>457</v>
      </c>
      <c r="B1448" s="26">
        <v>16.72</v>
      </c>
    </row>
    <row r="1449" spans="1:2" x14ac:dyDescent="0.25">
      <c r="A1449" s="27">
        <v>426</v>
      </c>
      <c r="B1449" s="26">
        <v>15.48</v>
      </c>
    </row>
    <row r="1450" spans="1:2" x14ac:dyDescent="0.25">
      <c r="A1450" s="27">
        <v>398</v>
      </c>
      <c r="B1450" s="26">
        <v>15</v>
      </c>
    </row>
    <row r="1451" spans="1:2" x14ac:dyDescent="0.25">
      <c r="A1451" s="27">
        <v>367</v>
      </c>
      <c r="B1451" s="26">
        <v>14.68</v>
      </c>
    </row>
    <row r="1452" spans="1:2" x14ac:dyDescent="0.25">
      <c r="A1452" s="27">
        <v>336</v>
      </c>
      <c r="B1452" s="26">
        <v>14.31</v>
      </c>
    </row>
    <row r="1453" spans="1:2" x14ac:dyDescent="0.25">
      <c r="A1453" s="27">
        <v>306</v>
      </c>
      <c r="B1453" s="26">
        <v>13.5</v>
      </c>
    </row>
    <row r="1454" spans="1:2" x14ac:dyDescent="0.25">
      <c r="A1454" s="27">
        <v>275</v>
      </c>
      <c r="B1454" s="26">
        <v>12.52</v>
      </c>
    </row>
    <row r="1455" spans="1:2" x14ac:dyDescent="0.25">
      <c r="A1455" s="27">
        <v>245</v>
      </c>
      <c r="B1455" s="26">
        <v>12.08</v>
      </c>
    </row>
    <row r="1456" spans="1:2" x14ac:dyDescent="0.25">
      <c r="A1456" s="27">
        <v>214</v>
      </c>
      <c r="B1456" s="26">
        <v>12.38</v>
      </c>
    </row>
    <row r="1457" spans="1:2" x14ac:dyDescent="0.25">
      <c r="A1457" s="27">
        <v>183</v>
      </c>
      <c r="B1457" s="26">
        <v>12.21</v>
      </c>
    </row>
    <row r="1458" spans="1:2" x14ac:dyDescent="0.25">
      <c r="A1458" s="27">
        <v>153</v>
      </c>
      <c r="B1458" s="26">
        <v>12.21</v>
      </c>
    </row>
    <row r="1459" spans="1:2" x14ac:dyDescent="0.25">
      <c r="A1459" s="27">
        <v>122</v>
      </c>
      <c r="B1459" s="26">
        <v>12.58</v>
      </c>
    </row>
    <row r="1460" spans="1:2" x14ac:dyDescent="0.25">
      <c r="A1460" s="27">
        <v>92</v>
      </c>
      <c r="B1460" s="26">
        <v>13.21</v>
      </c>
    </row>
    <row r="1461" spans="1:2" x14ac:dyDescent="0.25">
      <c r="A1461" s="27">
        <v>61</v>
      </c>
      <c r="B1461" s="26">
        <v>13.04</v>
      </c>
    </row>
    <row r="1462" spans="1:2" x14ac:dyDescent="0.25">
      <c r="A1462" s="27">
        <v>32</v>
      </c>
      <c r="B1462" s="26">
        <v>12.94</v>
      </c>
    </row>
    <row r="1463" spans="1:2" x14ac:dyDescent="0.25">
      <c r="A1463" s="27">
        <v>1</v>
      </c>
      <c r="B1463" s="26">
        <v>12.71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DED63-F07C-4AB8-A8EA-F78565AB9774}">
  <dimension ref="B1:B3"/>
  <sheetViews>
    <sheetView showGridLines="0" workbookViewId="0">
      <selection activeCell="P32" sqref="P32"/>
    </sheetView>
  </sheetViews>
  <sheetFormatPr defaultColWidth="15.7109375" defaultRowHeight="30" customHeight="1" x14ac:dyDescent="0.25"/>
  <cols>
    <col min="1" max="1" width="1.42578125" style="1" customWidth="1"/>
    <col min="2" max="16384" width="15.7109375" style="1"/>
  </cols>
  <sheetData>
    <row r="1" spans="2:2" ht="7.5" customHeight="1" x14ac:dyDescent="0.25"/>
    <row r="2" spans="2:2" customFormat="1" ht="30" customHeight="1" x14ac:dyDescent="0.25"/>
    <row r="3" spans="2:2" ht="30" customHeight="1" x14ac:dyDescent="0.25">
      <c r="B3" s="2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FE96-53FE-4C47-B585-37B77497274A}">
  <dimension ref="B1:D15"/>
  <sheetViews>
    <sheetView showGridLines="0" workbookViewId="0">
      <selection activeCell="D13" sqref="D13"/>
    </sheetView>
  </sheetViews>
  <sheetFormatPr defaultColWidth="15.7109375" defaultRowHeight="30" customHeight="1" x14ac:dyDescent="0.25"/>
  <cols>
    <col min="1" max="1" width="1.42578125" style="1" customWidth="1"/>
    <col min="2" max="2" width="15.7109375" style="1"/>
    <col min="3" max="3" width="9.140625" style="4" customWidth="1"/>
    <col min="4" max="4" width="73.42578125" style="1" customWidth="1"/>
    <col min="5" max="16384" width="15.7109375" style="1"/>
  </cols>
  <sheetData>
    <row r="1" spans="2:4" ht="7.5" customHeight="1" x14ac:dyDescent="0.25"/>
    <row r="2" spans="2:4" customFormat="1" ht="30" customHeight="1" x14ac:dyDescent="0.25">
      <c r="B2" t="s">
        <v>11431</v>
      </c>
      <c r="C2" s="22" t="s">
        <v>11457</v>
      </c>
      <c r="D2" t="s">
        <v>11432</v>
      </c>
    </row>
    <row r="3" spans="2:4" ht="30" customHeight="1" x14ac:dyDescent="0.25">
      <c r="B3" s="1" t="s">
        <v>2</v>
      </c>
      <c r="C3" s="4">
        <v>1</v>
      </c>
      <c r="D3" s="29" t="s">
        <v>11439</v>
      </c>
    </row>
    <row r="4" spans="2:4" ht="30" customHeight="1" x14ac:dyDescent="0.25">
      <c r="B4" s="1" t="s">
        <v>11436</v>
      </c>
      <c r="C4" s="4">
        <v>2</v>
      </c>
      <c r="D4" s="29" t="s">
        <v>11440</v>
      </c>
    </row>
    <row r="5" spans="2:4" ht="30" customHeight="1" x14ac:dyDescent="0.25">
      <c r="B5" s="1" t="s">
        <v>11435</v>
      </c>
      <c r="C5" s="4">
        <v>3</v>
      </c>
      <c r="D5" s="29" t="s">
        <v>11437</v>
      </c>
    </row>
    <row r="6" spans="2:4" ht="30" customHeight="1" x14ac:dyDescent="0.25">
      <c r="B6" s="2" t="s">
        <v>11434</v>
      </c>
      <c r="C6" s="43">
        <v>4</v>
      </c>
      <c r="D6" s="29" t="s">
        <v>11441</v>
      </c>
    </row>
    <row r="7" spans="2:4" ht="30" customHeight="1" x14ac:dyDescent="0.25">
      <c r="B7" s="1" t="s">
        <v>11433</v>
      </c>
      <c r="C7" s="4">
        <v>5</v>
      </c>
      <c r="D7" s="29" t="s">
        <v>11438</v>
      </c>
    </row>
    <row r="8" spans="2:4" ht="30" customHeight="1" x14ac:dyDescent="0.25">
      <c r="B8" s="1" t="s">
        <v>11443</v>
      </c>
      <c r="C8" s="4">
        <v>6</v>
      </c>
      <c r="D8" s="29" t="s">
        <v>11444</v>
      </c>
    </row>
    <row r="9" spans="2:4" ht="30" customHeight="1" x14ac:dyDescent="0.25">
      <c r="B9" s="1" t="s">
        <v>2081</v>
      </c>
      <c r="C9" s="4">
        <v>7</v>
      </c>
      <c r="D9" s="29" t="s">
        <v>11447</v>
      </c>
    </row>
    <row r="10" spans="2:4" ht="30" customHeight="1" x14ac:dyDescent="0.25">
      <c r="B10" s="1" t="s">
        <v>818</v>
      </c>
      <c r="C10" s="4">
        <v>8</v>
      </c>
      <c r="D10" s="29" t="s">
        <v>11446</v>
      </c>
    </row>
    <row r="11" spans="2:4" ht="30" customHeight="1" x14ac:dyDescent="0.25">
      <c r="B11" s="1" t="s">
        <v>11430</v>
      </c>
      <c r="C11" s="4">
        <v>9</v>
      </c>
      <c r="D11" s="29" t="s">
        <v>11442</v>
      </c>
    </row>
    <row r="12" spans="2:4" ht="30" customHeight="1" x14ac:dyDescent="0.25">
      <c r="B12" s="1" t="s">
        <v>819</v>
      </c>
      <c r="C12" s="4">
        <v>10</v>
      </c>
      <c r="D12" s="29" t="s">
        <v>11448</v>
      </c>
    </row>
    <row r="13" spans="2:4" ht="30" customHeight="1" x14ac:dyDescent="0.25">
      <c r="B13" s="1" t="s">
        <v>2084</v>
      </c>
      <c r="C13" s="4">
        <v>11</v>
      </c>
      <c r="D13" s="29" t="s">
        <v>11445</v>
      </c>
    </row>
    <row r="14" spans="2:4" ht="30" customHeight="1" x14ac:dyDescent="0.25">
      <c r="B14" s="1" t="s">
        <v>11461</v>
      </c>
      <c r="C14" s="4">
        <v>12</v>
      </c>
      <c r="D14" s="29" t="s">
        <v>11462</v>
      </c>
    </row>
    <row r="15" spans="2:4" ht="30" customHeight="1" x14ac:dyDescent="0.25">
      <c r="B15" s="1" t="s">
        <v>11463</v>
      </c>
      <c r="C15" s="4">
        <v>13</v>
      </c>
      <c r="D15" s="29" t="s">
        <v>11464</v>
      </c>
    </row>
  </sheetData>
  <hyperlinks>
    <hyperlink ref="D11" r:id="rId1" xr:uid="{56407346-493E-4C2F-8269-A49F32FF181E}"/>
    <hyperlink ref="D13" r:id="rId2" xr:uid="{DD241BFA-FEB9-4E87-BB42-909016B47852}"/>
    <hyperlink ref="D10" r:id="rId3" xr:uid="{0626999F-B2DC-4911-AE76-E40512CB2885}"/>
    <hyperlink ref="D9" r:id="rId4" xr:uid="{11885912-EA61-46AB-B5EA-D4764295FE35}"/>
    <hyperlink ref="D12" r:id="rId5" xr:uid="{ADC40B2A-0F7B-4E22-ACC2-E1787A9A38E4}"/>
    <hyperlink ref="D4" r:id="rId6" xr:uid="{A38C58BA-5339-4C14-B962-0C89B101A5D2}"/>
    <hyperlink ref="D5" r:id="rId7" xr:uid="{79458AB0-5058-4C51-B57F-AF7A6578D2FA}"/>
    <hyperlink ref="D8" r:id="rId8" xr:uid="{4A67A4F7-D5BA-4B45-B402-F340E7E86828}"/>
    <hyperlink ref="D3" r:id="rId9" xr:uid="{FA453B2C-CD35-4D05-9CE0-0BD99243AE4B}"/>
    <hyperlink ref="D7" r:id="rId10" xr:uid="{5BFD2D67-ED51-4AB0-AF9F-1EE37A8D8EC5}"/>
    <hyperlink ref="D6" r:id="rId11" xr:uid="{38D69E8B-7231-4E8B-812D-2410B8979B8F}"/>
    <hyperlink ref="D14" r:id="rId12" xr:uid="{88AB45F9-731F-4A5A-AA20-6C69578ABAD4}"/>
    <hyperlink ref="D15" r:id="rId13" xr:uid="{78E8321A-7827-4E38-A5D8-B30208BC8A31}"/>
  </hyperlinks>
  <pageMargins left="0.7" right="0.7" top="0.75" bottom="0.75" header="0.3" footer="0.3"/>
  <pageSetup orientation="portrait" r:id="rId14"/>
  <tableParts count="1">
    <tablePart r:id="rId1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971E-0A00-4F9D-9429-534B58E69F92}">
  <dimension ref="A1:B66"/>
  <sheetViews>
    <sheetView topLeftCell="A19" workbookViewId="0">
      <selection activeCell="A66" sqref="A66"/>
    </sheetView>
  </sheetViews>
  <sheetFormatPr defaultRowHeight="14.25" x14ac:dyDescent="0.25"/>
  <cols>
    <col min="1" max="1" width="8.28515625" bestFit="1" customWidth="1"/>
    <col min="2" max="2" width="20" bestFit="1" customWidth="1"/>
  </cols>
  <sheetData>
    <row r="1" spans="1:2" x14ac:dyDescent="0.25">
      <c r="A1" t="s">
        <v>6</v>
      </c>
      <c r="B1" t="s">
        <v>11465</v>
      </c>
    </row>
    <row r="2" spans="1:2" x14ac:dyDescent="0.25">
      <c r="A2" s="44">
        <v>38353</v>
      </c>
      <c r="B2">
        <v>88.403999999999996</v>
      </c>
    </row>
    <row r="3" spans="1:2" x14ac:dyDescent="0.25">
      <c r="A3" s="44">
        <v>38443</v>
      </c>
      <c r="B3">
        <v>89.96</v>
      </c>
    </row>
    <row r="4" spans="1:2" x14ac:dyDescent="0.25">
      <c r="A4" s="44">
        <v>38534</v>
      </c>
      <c r="B4">
        <v>91.028999999999996</v>
      </c>
    </row>
    <row r="5" spans="1:2" x14ac:dyDescent="0.25">
      <c r="A5" s="44">
        <v>38626</v>
      </c>
      <c r="B5">
        <v>91.938000000000002</v>
      </c>
    </row>
    <row r="6" spans="1:2" x14ac:dyDescent="0.25">
      <c r="A6" s="44">
        <v>38718</v>
      </c>
      <c r="B6">
        <v>92.728999999999999</v>
      </c>
    </row>
    <row r="7" spans="1:2" x14ac:dyDescent="0.25">
      <c r="A7" s="44">
        <v>38808</v>
      </c>
      <c r="B7">
        <v>94.242000000000004</v>
      </c>
    </row>
    <row r="8" spans="1:2" x14ac:dyDescent="0.25">
      <c r="A8" s="44">
        <v>38899</v>
      </c>
      <c r="B8">
        <v>95.825999999999993</v>
      </c>
    </row>
    <row r="9" spans="1:2" x14ac:dyDescent="0.25">
      <c r="A9" s="44">
        <v>38991</v>
      </c>
      <c r="B9">
        <v>96.599000000000004</v>
      </c>
    </row>
    <row r="10" spans="1:2" x14ac:dyDescent="0.25">
      <c r="A10" s="44">
        <v>39083</v>
      </c>
      <c r="B10">
        <v>96.664000000000001</v>
      </c>
    </row>
    <row r="11" spans="1:2" x14ac:dyDescent="0.25">
      <c r="A11" s="44">
        <v>39173</v>
      </c>
      <c r="B11">
        <v>97.605000000000004</v>
      </c>
    </row>
    <row r="12" spans="1:2" x14ac:dyDescent="0.25">
      <c r="A12" s="44">
        <v>39264</v>
      </c>
      <c r="B12">
        <v>98.299000000000007</v>
      </c>
    </row>
    <row r="13" spans="1:2" x14ac:dyDescent="0.25">
      <c r="A13" s="44">
        <v>39356</v>
      </c>
      <c r="B13">
        <v>98.777000000000001</v>
      </c>
    </row>
    <row r="14" spans="1:2" x14ac:dyDescent="0.25">
      <c r="A14" s="44">
        <v>39448</v>
      </c>
      <c r="B14">
        <v>99.822000000000003</v>
      </c>
    </row>
    <row r="15" spans="1:2" x14ac:dyDescent="0.25">
      <c r="A15" s="44">
        <v>39539</v>
      </c>
      <c r="B15">
        <v>98.33</v>
      </c>
    </row>
    <row r="16" spans="1:2" x14ac:dyDescent="0.25">
      <c r="A16" s="44">
        <v>39630</v>
      </c>
      <c r="B16">
        <v>99.106999999999999</v>
      </c>
    </row>
    <row r="17" spans="1:2" x14ac:dyDescent="0.25">
      <c r="A17" s="44">
        <v>39722</v>
      </c>
      <c r="B17">
        <v>98.893000000000001</v>
      </c>
    </row>
    <row r="18" spans="1:2" x14ac:dyDescent="0.25">
      <c r="A18" s="44">
        <v>39814</v>
      </c>
      <c r="B18">
        <v>99.317999999999998</v>
      </c>
    </row>
    <row r="19" spans="1:2" x14ac:dyDescent="0.25">
      <c r="A19" s="44">
        <v>39904</v>
      </c>
      <c r="B19">
        <v>99.460999999999999</v>
      </c>
    </row>
    <row r="20" spans="1:2" x14ac:dyDescent="0.25">
      <c r="A20" s="44">
        <v>39995</v>
      </c>
      <c r="B20">
        <v>99.028000000000006</v>
      </c>
    </row>
    <row r="21" spans="1:2" x14ac:dyDescent="0.25">
      <c r="A21" s="44">
        <v>40087</v>
      </c>
      <c r="B21">
        <v>97.593999999999994</v>
      </c>
    </row>
    <row r="22" spans="1:2" x14ac:dyDescent="0.25">
      <c r="A22" s="44">
        <v>40179</v>
      </c>
      <c r="B22">
        <v>96.248999999999995</v>
      </c>
    </row>
    <row r="23" spans="1:2" x14ac:dyDescent="0.25">
      <c r="A23" s="44">
        <v>40269</v>
      </c>
      <c r="B23">
        <v>94.518000000000001</v>
      </c>
    </row>
    <row r="24" spans="1:2" x14ac:dyDescent="0.25">
      <c r="A24" s="44">
        <v>40360</v>
      </c>
      <c r="B24">
        <v>93.147999999999996</v>
      </c>
    </row>
    <row r="25" spans="1:2" x14ac:dyDescent="0.25">
      <c r="A25" s="44">
        <v>40452</v>
      </c>
      <c r="B25">
        <v>92.263000000000005</v>
      </c>
    </row>
    <row r="26" spans="1:2" x14ac:dyDescent="0.25">
      <c r="A26" s="44">
        <v>40544</v>
      </c>
      <c r="B26">
        <v>91.855000000000004</v>
      </c>
    </row>
    <row r="27" spans="1:2" x14ac:dyDescent="0.25">
      <c r="A27" s="44">
        <v>40634</v>
      </c>
      <c r="B27">
        <v>90.326999999999998</v>
      </c>
    </row>
    <row r="28" spans="1:2" x14ac:dyDescent="0.25">
      <c r="A28" s="44">
        <v>40725</v>
      </c>
      <c r="B28">
        <v>89.47</v>
      </c>
    </row>
    <row r="29" spans="1:2" x14ac:dyDescent="0.25">
      <c r="A29" s="44">
        <v>40817</v>
      </c>
      <c r="B29">
        <v>88.325999999999993</v>
      </c>
    </row>
    <row r="30" spans="1:2" x14ac:dyDescent="0.25">
      <c r="A30" s="44">
        <v>40909</v>
      </c>
      <c r="B30">
        <v>86.814999999999998</v>
      </c>
    </row>
    <row r="31" spans="1:2" x14ac:dyDescent="0.25">
      <c r="A31" s="44">
        <v>41000</v>
      </c>
      <c r="B31">
        <v>85.825000000000003</v>
      </c>
    </row>
    <row r="32" spans="1:2" x14ac:dyDescent="0.25">
      <c r="A32" s="44">
        <v>41091</v>
      </c>
      <c r="B32">
        <v>85.48</v>
      </c>
    </row>
    <row r="33" spans="1:2" x14ac:dyDescent="0.25">
      <c r="A33" s="44">
        <v>41183</v>
      </c>
      <c r="B33">
        <v>84.936000000000007</v>
      </c>
    </row>
    <row r="34" spans="1:2" x14ac:dyDescent="0.25">
      <c r="A34" s="44">
        <v>41275</v>
      </c>
      <c r="B34">
        <v>83.591999999999999</v>
      </c>
    </row>
    <row r="35" spans="1:2" x14ac:dyDescent="0.25">
      <c r="A35" s="44">
        <v>41365</v>
      </c>
      <c r="B35">
        <v>83.301000000000002</v>
      </c>
    </row>
    <row r="36" spans="1:2" x14ac:dyDescent="0.25">
      <c r="A36" s="44">
        <v>41456</v>
      </c>
      <c r="B36">
        <v>82.697000000000003</v>
      </c>
    </row>
    <row r="37" spans="1:2" x14ac:dyDescent="0.25">
      <c r="A37" s="44">
        <v>41548</v>
      </c>
      <c r="B37">
        <v>82.623999999999995</v>
      </c>
    </row>
    <row r="38" spans="1:2" x14ac:dyDescent="0.25">
      <c r="A38" s="44">
        <v>41640</v>
      </c>
      <c r="B38">
        <v>82.412999999999997</v>
      </c>
    </row>
    <row r="39" spans="1:2" x14ac:dyDescent="0.25">
      <c r="A39" s="44">
        <v>41730</v>
      </c>
      <c r="B39">
        <v>81.427999999999997</v>
      </c>
    </row>
    <row r="40" spans="1:2" x14ac:dyDescent="0.25">
      <c r="A40" s="44">
        <v>41821</v>
      </c>
      <c r="B40">
        <v>80.11</v>
      </c>
    </row>
    <row r="41" spans="1:2" x14ac:dyDescent="0.25">
      <c r="A41" s="44">
        <v>41913</v>
      </c>
      <c r="B41">
        <v>79.912000000000006</v>
      </c>
    </row>
    <row r="42" spans="1:2" x14ac:dyDescent="0.25">
      <c r="A42" s="44">
        <v>42005</v>
      </c>
      <c r="B42">
        <v>79.028999999999996</v>
      </c>
    </row>
    <row r="43" spans="1:2" x14ac:dyDescent="0.25">
      <c r="A43" s="44">
        <v>42095</v>
      </c>
      <c r="B43">
        <v>78.805999999999997</v>
      </c>
    </row>
    <row r="44" spans="1:2" x14ac:dyDescent="0.25">
      <c r="A44" s="44">
        <v>42186</v>
      </c>
      <c r="B44">
        <v>78.625</v>
      </c>
    </row>
    <row r="45" spans="1:2" x14ac:dyDescent="0.25">
      <c r="A45" s="44">
        <v>42278</v>
      </c>
      <c r="B45">
        <v>78.637</v>
      </c>
    </row>
    <row r="46" spans="1:2" x14ac:dyDescent="0.25">
      <c r="A46" s="44">
        <v>42370</v>
      </c>
      <c r="B46">
        <v>78.215999999999994</v>
      </c>
    </row>
    <row r="47" spans="1:2" x14ac:dyDescent="0.25">
      <c r="A47" s="44">
        <v>42461</v>
      </c>
      <c r="B47">
        <v>78.162999999999997</v>
      </c>
    </row>
    <row r="48" spans="1:2" x14ac:dyDescent="0.25">
      <c r="A48" s="44">
        <v>42552</v>
      </c>
      <c r="B48">
        <v>78.463999999999999</v>
      </c>
    </row>
    <row r="49" spans="1:2" x14ac:dyDescent="0.25">
      <c r="A49" s="44">
        <v>42644</v>
      </c>
      <c r="B49">
        <v>78.144999999999996</v>
      </c>
    </row>
    <row r="50" spans="1:2" x14ac:dyDescent="0.25">
      <c r="A50" s="44">
        <v>42736</v>
      </c>
      <c r="B50">
        <v>77.546000000000006</v>
      </c>
    </row>
    <row r="51" spans="1:2" x14ac:dyDescent="0.25">
      <c r="A51" s="44">
        <v>42826</v>
      </c>
      <c r="B51">
        <v>77.775000000000006</v>
      </c>
    </row>
    <row r="52" spans="1:2" x14ac:dyDescent="0.25">
      <c r="A52" s="44">
        <v>42917</v>
      </c>
      <c r="B52">
        <v>77.543999999999997</v>
      </c>
    </row>
    <row r="53" spans="1:2" x14ac:dyDescent="0.25">
      <c r="A53" s="44">
        <v>43009</v>
      </c>
      <c r="B53">
        <v>77.341999999999999</v>
      </c>
    </row>
    <row r="54" spans="1:2" x14ac:dyDescent="0.25">
      <c r="A54" s="44">
        <v>43101</v>
      </c>
      <c r="B54">
        <v>76.381</v>
      </c>
    </row>
    <row r="55" spans="1:2" x14ac:dyDescent="0.25">
      <c r="A55" s="44">
        <v>43191</v>
      </c>
      <c r="B55">
        <v>75.915999999999997</v>
      </c>
    </row>
    <row r="56" spans="1:2" x14ac:dyDescent="0.25">
      <c r="A56" s="44">
        <v>43282</v>
      </c>
      <c r="B56">
        <v>76.063999999999993</v>
      </c>
    </row>
    <row r="57" spans="1:2" x14ac:dyDescent="0.25">
      <c r="A57" s="44">
        <v>43374</v>
      </c>
      <c r="B57">
        <v>76.066999999999993</v>
      </c>
    </row>
    <row r="58" spans="1:2" x14ac:dyDescent="0.25">
      <c r="A58" s="44">
        <v>43466</v>
      </c>
      <c r="B58">
        <v>75.319000000000003</v>
      </c>
    </row>
    <row r="59" spans="1:2" x14ac:dyDescent="0.25">
      <c r="A59" s="44">
        <v>43556</v>
      </c>
      <c r="B59">
        <v>75.391999999999996</v>
      </c>
    </row>
    <row r="60" spans="1:2" x14ac:dyDescent="0.25">
      <c r="A60" s="44">
        <v>43647</v>
      </c>
      <c r="B60">
        <v>75.445999999999998</v>
      </c>
    </row>
    <row r="61" spans="1:2" x14ac:dyDescent="0.25">
      <c r="A61" s="44">
        <v>43739</v>
      </c>
      <c r="B61">
        <v>75.506</v>
      </c>
    </row>
    <row r="62" spans="1:2" x14ac:dyDescent="0.25">
      <c r="A62" s="44">
        <v>43831</v>
      </c>
      <c r="B62">
        <v>76.477999999999994</v>
      </c>
    </row>
    <row r="63" spans="1:2" x14ac:dyDescent="0.25">
      <c r="A63" s="44">
        <v>43922</v>
      </c>
      <c r="B63">
        <v>84.543999999999997</v>
      </c>
    </row>
    <row r="64" spans="1:2" x14ac:dyDescent="0.25">
      <c r="A64" s="44">
        <v>44013</v>
      </c>
      <c r="B64">
        <v>79.204999999999998</v>
      </c>
    </row>
    <row r="65" spans="1:2" x14ac:dyDescent="0.25">
      <c r="A65" s="44">
        <v>44105</v>
      </c>
      <c r="B65">
        <v>79.349999999999994</v>
      </c>
    </row>
    <row r="66" spans="1:2" x14ac:dyDescent="0.25">
      <c r="A66" s="44">
        <v>44197</v>
      </c>
      <c r="B66">
        <v>78.162999999999997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B655-AD65-4FCB-9366-9C65A6DE2F79}">
  <dimension ref="B1:B3"/>
  <sheetViews>
    <sheetView showGridLines="0" workbookViewId="0">
      <selection activeCell="B2" sqref="B2"/>
    </sheetView>
  </sheetViews>
  <sheetFormatPr defaultColWidth="15.7109375" defaultRowHeight="30" customHeight="1" x14ac:dyDescent="0.25"/>
  <cols>
    <col min="1" max="1" width="1.42578125" style="1" customWidth="1"/>
    <col min="2" max="16384" width="15.7109375" style="1"/>
  </cols>
  <sheetData>
    <row r="1" spans="2:2" ht="7.5" customHeight="1" x14ac:dyDescent="0.25"/>
    <row r="2" spans="2:2" customFormat="1" ht="30" customHeight="1" x14ac:dyDescent="0.25"/>
    <row r="3" spans="2:2" ht="30" customHeight="1" x14ac:dyDescent="0.25">
      <c r="B3" s="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973DCC-A6EE-43E0-A1D9-DADA109467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Dashboard</vt:lpstr>
      <vt:lpstr>Unemployment Rate History</vt:lpstr>
      <vt:lpstr>Dailies</vt:lpstr>
      <vt:lpstr>Monthlies</vt:lpstr>
      <vt:lpstr>BTC-USD_History</vt:lpstr>
      <vt:lpstr>ETH-USD_History</vt:lpstr>
      <vt:lpstr>FXUSDCAD</vt:lpstr>
      <vt:lpstr>VIX-USD_History</vt:lpstr>
      <vt:lpstr>VOO-USD_History</vt:lpstr>
      <vt:lpstr>US Median Income</vt:lpstr>
      <vt:lpstr>Wilshire 5000</vt:lpstr>
      <vt:lpstr>GDP</vt:lpstr>
      <vt:lpstr>Shiller PE</vt:lpstr>
      <vt:lpstr>Graphs</vt:lpstr>
      <vt:lpstr>Sources</vt:lpstr>
      <vt:lpstr>Household Debt to GDP</vt:lpstr>
      <vt:lpstr>Template</vt:lpstr>
      <vt:lpstr>dCurrDate</vt:lpstr>
      <vt:lpstr>dCurrMonth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Chase</dc:creator>
  <cp:lastModifiedBy>David Chase</cp:lastModifiedBy>
  <dcterms:created xsi:type="dcterms:W3CDTF">2021-08-11T15:08:00Z</dcterms:created>
  <dcterms:modified xsi:type="dcterms:W3CDTF">2021-11-10T14:17:38Z</dcterms:modified>
</cp:coreProperties>
</file>